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trlProps/ctrlProp2.xml" ContentType="application/vnd.ms-excel.controlproperties+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E32FA8D6-D0D9-4DE0-A98D-21F573BE0ACE}" xr6:coauthVersionLast="47" xr6:coauthVersionMax="47" xr10:uidLastSave="{00000000-0000-0000-0000-000000000000}"/>
  <bookViews>
    <workbookView xWindow="2730" yWindow="2730" windowWidth="28800" windowHeight="15435" xr2:uid="{F3DA46E0-072B-48D1-994F-F9E790025602}"/>
  </bookViews>
  <sheets>
    <sheet name="Home" sheetId="2" r:id="rId1"/>
    <sheet name="What is Wellbeing Acorn" sheetId="3" r:id="rId2"/>
    <sheet name="Overview" sheetId="4" r:id="rId3"/>
    <sheet name="Data - Overview" sheetId="5" state="hidden" r:id="rId4"/>
    <sheet name="Data - Knowledge" sheetId="6" state="hidden" r:id="rId5"/>
    <sheet name="Knowledge - Percentages" sheetId="7" state="hidden" r:id="rId6"/>
    <sheet name="Customer View Chart" sheetId="8" r:id="rId7"/>
    <sheet name="Profile Features" sheetId="9" r:id="rId8"/>
    <sheet name="Wellbeing Acorn Group" sheetId="10" r:id="rId9"/>
    <sheet name="Wellbeing Acorn Type" sheetId="11" r:id="rId10"/>
    <sheet name="Type Sorted" sheetId="12" r:id="rId11"/>
    <sheet name="Version control" sheetId="13" state="hidden" r:id="rId12"/>
    <sheet name="Features Data" sheetId="14" state="hidden" r:id="rId13"/>
    <sheet name="Input Sheet" sheetId="15" state="hidden" r:id="rId14"/>
  </sheets>
  <externalReferences>
    <externalReference r:id="rId15"/>
    <externalReference r:id="rId16"/>
    <externalReference r:id="rId17"/>
    <externalReference r:id="rId18"/>
    <externalReference r:id="rId19"/>
  </externalReferences>
  <definedNames>
    <definedName name="_xlnm._FilterDatabase" localSheetId="4" hidden="1">'Data - Knowledge'!$A$8:$AI$804</definedName>
    <definedName name="_xlnm._FilterDatabase" localSheetId="12" hidden="1">'Features Data'!$M$2:$M$97</definedName>
    <definedName name="_xlnm._FilterDatabase" localSheetId="5" hidden="1">'Knowledge - Percentages'!$A$1:$CP$921</definedName>
    <definedName name="Age_0_to_4">'[3]Data - Overview'!$G$33</definedName>
    <definedName name="Age_18_to_24">'[3]Data - Overview'!$G$35</definedName>
    <definedName name="Age_25_to_34">'[3]Data - Overview'!$G$36</definedName>
    <definedName name="Age_35_to_49">'[3]Data - Overview'!$G$37</definedName>
    <definedName name="Age_5_to_17">'[3]Data - Overview'!$G$34</definedName>
    <definedName name="Age_50_to_64">'[3]Data - Overview'!$G$38</definedName>
    <definedName name="Age_65_to_74">'[3]Data - Overview'!$G$39</definedName>
    <definedName name="Age_75Plus">'[3]Data - Overview'!$G$40</definedName>
    <definedName name="BASE_PROFILE_DESC" localSheetId="10">'[2]Input Sheet'!$C$4</definedName>
    <definedName name="BASE_PROFILE_DESC">'Input Sheet'!$C$4</definedName>
    <definedName name="BASE_PROFILE_RESULT_COUNT">'Input Sheet'!$C$8:$D$35</definedName>
    <definedName name="ceTypeSelected">[4]Control_Explore!$C$10:$C$68</definedName>
    <definedName name="child_home">INDIRECT(ADDRESS(ROW(#REF!)-1+MATCH(#REF!,#REF!,0),1))</definedName>
    <definedName name="dtTopTenIndex">[4]Control_Discover!$EF$17:$EF$26</definedName>
    <definedName name="dtType">[4]Control_Discover!$EG$17:$EG$26</definedName>
    <definedName name="dtTypeLabel">[4]Control_Discover!$EH$17:$EH$26</definedName>
    <definedName name="dtUKPercent">[4]Control_Discover!$EI$17:$EI$26</definedName>
    <definedName name="ecIndex">[4]Control_Explore!$BY$10:$BY$109</definedName>
    <definedName name="ecVarNames">[4]Control_Explore!$N$10:$N$109</definedName>
    <definedName name="Feature_List">'[5]Features Data'!$U$2:$U$17</definedName>
    <definedName name="FEATURES_DATALIST">OFFSET('Features Data'!$W$3,0,0,'Features Data'!$W$24)</definedName>
    <definedName name="KM_PCT">'Knowledge - Percentages'!$Q:$AO</definedName>
    <definedName name="listECSubject">[4]Control_Explore!$F$14</definedName>
    <definedName name="listSubject1">[4]Control_Discover!$AD$17</definedName>
    <definedName name="listSubject10">[4]Control_Discover!$AM$17</definedName>
    <definedName name="listSubject2">[4]Control_Discover!$AE$17</definedName>
    <definedName name="listSubject3">[4]Control_Discover!$AF$17</definedName>
    <definedName name="listSubject4">[4]Control_Discover!$AG$17</definedName>
    <definedName name="listSubject5">[4]Control_Discover!$AH$17</definedName>
    <definedName name="listSubject6">[4]Control_Discover!$AI$17</definedName>
    <definedName name="listSubject7">[4]Control_Discover!$AJ$17</definedName>
    <definedName name="listSubject8">[4]Control_Discover!$AK$17</definedName>
    <definedName name="listSubject9">[4]Control_Discover!$AL$17</definedName>
    <definedName name="listTheme">[4]Control_Discover!$Z$10:$Z$32</definedName>
    <definedName name="listVariable1">[4]Control_Discover!$AN$17</definedName>
    <definedName name="listVariable10">[4]Control_Discover!$AW$17</definedName>
    <definedName name="listVariable2">[4]Control_Discover!$AO$17</definedName>
    <definedName name="listVariable3">[4]Control_Discover!$AP$17</definedName>
    <definedName name="listVariable4">[4]Control_Discover!$AQ$17</definedName>
    <definedName name="listVariable5">[4]Control_Discover!$AR$17</definedName>
    <definedName name="listVariable6">[4]Control_Discover!$AS$17</definedName>
    <definedName name="listVariable7">[4]Control_Discover!$AT$17</definedName>
    <definedName name="listVariable8">[4]Control_Discover!$AU$17</definedName>
    <definedName name="listVariable9">[4]Control_Discover!$AV$17</definedName>
    <definedName name="listWeight">[4]Control_Discover!$AA$10:$AA$19</definedName>
    <definedName name="None">[4]Control_Discover!$AC$17</definedName>
    <definedName name="PF_LIST01" localSheetId="10">OFFSET('[2]Features Data'!$Q$3,0,0,'[2]Features Data'!$Q$13)</definedName>
    <definedName name="PF_LIST01">OFFSET('Features Data'!$W$3,0,0,'Features Data'!$W$13)</definedName>
    <definedName name="PF_LIST02" localSheetId="10">OFFSET('[2]Features Data'!$R$3,0,0,'[2]Features Data'!$R$13)</definedName>
    <definedName name="PF_LIST02">OFFSET('Features Data'!$X$3,0,0,'Features Data'!$X$13)</definedName>
    <definedName name="PF_LIST03" localSheetId="10">OFFSET('[2]Features Data'!$S$3,0,0,'[2]Features Data'!$S$13)</definedName>
    <definedName name="PF_LIST03">OFFSET('Features Data'!$Y$3,0,0,'Features Data'!$Y$13)</definedName>
    <definedName name="_xlnm.Print_Area" localSheetId="6">'Customer View Chart'!$A$1:$Q$47</definedName>
    <definedName name="_xlnm.Print_Area" localSheetId="0">Home!$A$1:$Q$42</definedName>
    <definedName name="_xlnm.Print_Area" localSheetId="2">Overview!$A$1:$Q$120</definedName>
    <definedName name="_xlnm.Print_Area" localSheetId="7">'Profile Features'!$A$1:$BW$102</definedName>
    <definedName name="_xlnm.Print_Area" localSheetId="10">'Type Sorted'!$A$1:$AI$50</definedName>
    <definedName name="_xlnm.Print_Area" localSheetId="8">'Wellbeing Acorn Group'!$A$1:$U$51</definedName>
    <definedName name="_xlnm.Print_Area" localSheetId="9">'Wellbeing Acorn Type'!$A$1:$U$54</definedName>
    <definedName name="_xlnm.Print_Area" localSheetId="1">'What is Wellbeing Acorn'!$A$1:$Q$64</definedName>
    <definedName name="_xlnm.Print_Titles" localSheetId="2">Overview!$1:$9</definedName>
    <definedName name="PROFILE_DESC" localSheetId="10">'[2]Input Sheet'!$B$4</definedName>
    <definedName name="PROFILE_DESC">'Input Sheet'!$B$4</definedName>
    <definedName name="PROFILE_RESULT_COUNT">'Input Sheet'!$A$8:$B$35</definedName>
    <definedName name="Responce_Email">'[3]Data - Overview'!$D$333</definedName>
    <definedName name="Response_Leaflets___Door_or_Newspaper">'[3]Data - Overview'!$D$323</definedName>
    <definedName name="Response_Mail_Occupant">'[3]Data - Overview'!$D$324</definedName>
    <definedName name="Response_Mobile_Message">'[3]Data - Overview'!$D$331</definedName>
    <definedName name="Response_Telemarketing">'[3]Data - Overview'!$D$332</definedName>
    <definedName name="SocialGrade_A">'[3]Data - Overview'!$D$196</definedName>
    <definedName name="SocialGrade_B">'[3]Data - Overview'!$D$197</definedName>
    <definedName name="SocialGrade_C1">'[3]Data - Overview'!$D$198</definedName>
    <definedName name="SocialGrade_C2">'[3]Data - Overview'!$D$199</definedName>
    <definedName name="SocialGrade_D">'[3]Data - Overview'!$D$200</definedName>
    <definedName name="SocialGrade_E">'[3]Data - Overview'!$D$201</definedName>
    <definedName name="Socials_Blogger__1__times_per_week">'[3]Data - Overview'!#REF!</definedName>
    <definedName name="Socials_Bumble__1__times_per_week">'[3]Data - Overview'!#REF!</definedName>
    <definedName name="Socials_Facebook__1__times_per_week">'[3]Data - Overview'!#REF!</definedName>
    <definedName name="Socials_Instagram__1__times_per_week">'[3]Data - Overview'!#REF!</definedName>
    <definedName name="Socials_Pinterest__1__times_per_week">'[3]Data - Overview'!#REF!</definedName>
    <definedName name="Socials_Snapchat__1__times_per_week">'[3]Data - Overview'!#REF!</definedName>
    <definedName name="Socials_Twitter__1__times_per_week">'[3]Data - Overview'!#REF!</definedName>
    <definedName name="Socials_WhatsApp__1__times_per_week">'[3]Data - Overview'!#REF!</definedName>
    <definedName name="Tech_Buys_cheaper_technology">'[3]Data - Overview'!#REF!</definedName>
    <definedName name="Tech_Buys_new_technology">'[3]Data - Overview'!#REF!</definedName>
    <definedName name="Tech_Computer_Confusion">'[3]Data - Overview'!#REF!</definedName>
    <definedName name="Tech_Easier_shopping_online">'[3]Data - Overview'!#REF!</definedName>
    <definedName name="Tech_Worried_about_online_privacy">'[3]Data - Overview'!#REF!</definedName>
    <definedName name="Tenure_Mortgaged">'[3]Data - Overview'!#REF!</definedName>
    <definedName name="Tenure_Owned">'[3]Data - Overview'!#REF!</definedName>
    <definedName name="Tenure_Private">'[3]Data - Overview'!#REF!</definedName>
    <definedName name="Tenure_Shared">'[3]Data - Overview'!#REF!</definedName>
    <definedName name="Tenure_Social">'[3]Data - Overview'!#REF!</definedName>
    <definedName name="TypeLabel">[4]Control_Main!$N$5:$N$66</definedName>
    <definedName name="Usage_1_1_video_calling__e.g._Skype___1__times_per_week">'[3]Data - Overview'!$D$572</definedName>
    <definedName name="Usage_Comments_on_blogs__ever">'[3]Data - Overview'!$D$568</definedName>
    <definedName name="Usage_Creates_own_blogs__ever">'[3]Data - Overview'!$D$569</definedName>
    <definedName name="Usage_Email__1__times_per_week">'[3]Data - Overview'!$D$574</definedName>
    <definedName name="Usage_Group_video_calling__e.g._Skype___1__times_per_week">'[3]Data - Overview'!$D$573</definedName>
    <definedName name="Usage_Instant_messaging__1__times_per_week">'[3]Data - Overview'!$D$571</definedName>
    <definedName name="Usage_Manages_own_website__ever">'[3]Data - Overview'!$D$570</definedName>
    <definedName name="Usage_Posts_ratings___reviews__1__times_per_week">'[3]Data - Overview'!$D$565</definedName>
    <definedName name="Usage_Reads_blogs__1__times_per_week">'[3]Data - Overview'!$D$567</definedName>
    <definedName name="Usage_Reads_ratings___reviews__1__times_per_week">'[3]Data - Overview'!$D$564</definedName>
    <definedName name="Usage_Shares___uploads__1__times_per_week">'[3]Data - Overview'!$D$562</definedName>
    <definedName name="Usage_Takes_part_in_groups___forums__1__times_per_week">'[3]Data - Overview'!$D$566</definedName>
    <definedName name="Usage_Uploads_original_content__1__times_per_week">'[3]Data - Overview'!$D$563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15" l="1"/>
  <c r="B37" i="15"/>
  <c r="C7" i="15"/>
  <c r="F7" i="15" s="1"/>
  <c r="B7" i="15"/>
  <c r="E7" i="15" s="1"/>
  <c r="D797" i="14"/>
  <c r="E797" i="14" s="1"/>
  <c r="D796" i="14"/>
  <c r="E796" i="14" s="1"/>
  <c r="D795" i="14"/>
  <c r="E795" i="14" s="1"/>
  <c r="D794" i="14"/>
  <c r="E794" i="14" s="1"/>
  <c r="D793" i="14"/>
  <c r="E793" i="14" s="1"/>
  <c r="D792" i="14"/>
  <c r="E792" i="14" s="1"/>
  <c r="D791" i="14"/>
  <c r="E791" i="14" s="1"/>
  <c r="D790" i="14"/>
  <c r="E790" i="14" s="1"/>
  <c r="D789" i="14"/>
  <c r="E789" i="14" s="1"/>
  <c r="D788" i="14"/>
  <c r="E788" i="14" s="1"/>
  <c r="D787" i="14"/>
  <c r="E787" i="14" s="1"/>
  <c r="D786" i="14"/>
  <c r="E786" i="14" s="1"/>
  <c r="D785" i="14"/>
  <c r="E785" i="14" s="1"/>
  <c r="D784" i="14"/>
  <c r="E784" i="14" s="1"/>
  <c r="D783" i="14"/>
  <c r="E783" i="14" s="1"/>
  <c r="D782" i="14"/>
  <c r="E782" i="14" s="1"/>
  <c r="D781" i="14"/>
  <c r="E781" i="14" s="1"/>
  <c r="D780" i="14"/>
  <c r="E780" i="14" s="1"/>
  <c r="D779" i="14"/>
  <c r="E779" i="14" s="1"/>
  <c r="E778" i="14"/>
  <c r="D778" i="14"/>
  <c r="D777" i="14"/>
  <c r="E777" i="14" s="1"/>
  <c r="D776" i="14"/>
  <c r="E776" i="14" s="1"/>
  <c r="D775" i="14"/>
  <c r="E775" i="14" s="1"/>
  <c r="E774" i="14"/>
  <c r="D774" i="14"/>
  <c r="D773" i="14"/>
  <c r="E773" i="14" s="1"/>
  <c r="D772" i="14"/>
  <c r="E772" i="14" s="1"/>
  <c r="D771" i="14"/>
  <c r="E771" i="14" s="1"/>
  <c r="D770" i="14"/>
  <c r="E770" i="14" s="1"/>
  <c r="D769" i="14"/>
  <c r="E769" i="14" s="1"/>
  <c r="D768" i="14"/>
  <c r="E768" i="14" s="1"/>
  <c r="D767" i="14"/>
  <c r="E767" i="14" s="1"/>
  <c r="D766" i="14"/>
  <c r="E766" i="14" s="1"/>
  <c r="D765" i="14"/>
  <c r="E765" i="14" s="1"/>
  <c r="D764" i="14"/>
  <c r="E764" i="14" s="1"/>
  <c r="D763" i="14"/>
  <c r="E763" i="14" s="1"/>
  <c r="D762" i="14"/>
  <c r="E762" i="14" s="1"/>
  <c r="D761" i="14"/>
  <c r="E761" i="14" s="1"/>
  <c r="D760" i="14"/>
  <c r="E760" i="14" s="1"/>
  <c r="D759" i="14"/>
  <c r="E759" i="14" s="1"/>
  <c r="E758" i="14"/>
  <c r="D758" i="14"/>
  <c r="D757" i="14"/>
  <c r="E757" i="14" s="1"/>
  <c r="D756" i="14"/>
  <c r="E756" i="14" s="1"/>
  <c r="D755" i="14"/>
  <c r="E755" i="14" s="1"/>
  <c r="D754" i="14"/>
  <c r="E754" i="14" s="1"/>
  <c r="D753" i="14"/>
  <c r="E753" i="14" s="1"/>
  <c r="D752" i="14"/>
  <c r="E752" i="14" s="1"/>
  <c r="D751" i="14"/>
  <c r="E751" i="14" s="1"/>
  <c r="D750" i="14"/>
  <c r="E750" i="14" s="1"/>
  <c r="D749" i="14"/>
  <c r="E749" i="14" s="1"/>
  <c r="D748" i="14"/>
  <c r="E748" i="14" s="1"/>
  <c r="D747" i="14"/>
  <c r="E747" i="14" s="1"/>
  <c r="E746" i="14"/>
  <c r="D746" i="14"/>
  <c r="D745" i="14"/>
  <c r="E745" i="14" s="1"/>
  <c r="D744" i="14"/>
  <c r="E744" i="14" s="1"/>
  <c r="D743" i="14"/>
  <c r="E743" i="14" s="1"/>
  <c r="E742" i="14"/>
  <c r="D742" i="14"/>
  <c r="D741" i="14"/>
  <c r="E741" i="14" s="1"/>
  <c r="D740" i="14"/>
  <c r="E740" i="14" s="1"/>
  <c r="D739" i="14"/>
  <c r="E739" i="14" s="1"/>
  <c r="D738" i="14"/>
  <c r="E738" i="14" s="1"/>
  <c r="D737" i="14"/>
  <c r="E737" i="14" s="1"/>
  <c r="D736" i="14"/>
  <c r="E736" i="14" s="1"/>
  <c r="D735" i="14"/>
  <c r="E735" i="14" s="1"/>
  <c r="D734" i="14"/>
  <c r="E734" i="14" s="1"/>
  <c r="D733" i="14"/>
  <c r="E733" i="14" s="1"/>
  <c r="D732" i="14"/>
  <c r="E732" i="14" s="1"/>
  <c r="D731" i="14"/>
  <c r="E731" i="14" s="1"/>
  <c r="D730" i="14"/>
  <c r="E730" i="14" s="1"/>
  <c r="D729" i="14"/>
  <c r="E729" i="14" s="1"/>
  <c r="D728" i="14"/>
  <c r="E728" i="14" s="1"/>
  <c r="D727" i="14"/>
  <c r="E727" i="14" s="1"/>
  <c r="E726" i="14"/>
  <c r="D726" i="14"/>
  <c r="D725" i="14"/>
  <c r="E725" i="14" s="1"/>
  <c r="D724" i="14"/>
  <c r="E724" i="14" s="1"/>
  <c r="D723" i="14"/>
  <c r="E723" i="14" s="1"/>
  <c r="D722" i="14"/>
  <c r="E722" i="14" s="1"/>
  <c r="D721" i="14"/>
  <c r="E721" i="14" s="1"/>
  <c r="D720" i="14"/>
  <c r="E720" i="14" s="1"/>
  <c r="D719" i="14"/>
  <c r="E719" i="14" s="1"/>
  <c r="D718" i="14"/>
  <c r="E718" i="14" s="1"/>
  <c r="D717" i="14"/>
  <c r="E717" i="14" s="1"/>
  <c r="D716" i="14"/>
  <c r="E716" i="14" s="1"/>
  <c r="D715" i="14"/>
  <c r="E715" i="14" s="1"/>
  <c r="E714" i="14"/>
  <c r="D714" i="14"/>
  <c r="D713" i="14"/>
  <c r="E713" i="14" s="1"/>
  <c r="D712" i="14"/>
  <c r="E712" i="14" s="1"/>
  <c r="D711" i="14"/>
  <c r="E711" i="14" s="1"/>
  <c r="E710" i="14"/>
  <c r="D710" i="14"/>
  <c r="D709" i="14"/>
  <c r="E709" i="14" s="1"/>
  <c r="D708" i="14"/>
  <c r="E708" i="14" s="1"/>
  <c r="D707" i="14"/>
  <c r="E707" i="14" s="1"/>
  <c r="D706" i="14"/>
  <c r="E706" i="14" s="1"/>
  <c r="D705" i="14"/>
  <c r="E705" i="14" s="1"/>
  <c r="D704" i="14"/>
  <c r="E704" i="14" s="1"/>
  <c r="D703" i="14"/>
  <c r="E703" i="14" s="1"/>
  <c r="D702" i="14"/>
  <c r="E702" i="14" s="1"/>
  <c r="D701" i="14"/>
  <c r="E701" i="14" s="1"/>
  <c r="D700" i="14"/>
  <c r="E700" i="14" s="1"/>
  <c r="D699" i="14"/>
  <c r="E699" i="14" s="1"/>
  <c r="D698" i="14"/>
  <c r="E698" i="14" s="1"/>
  <c r="D697" i="14"/>
  <c r="E697" i="14" s="1"/>
  <c r="D696" i="14"/>
  <c r="E696" i="14" s="1"/>
  <c r="D695" i="14"/>
  <c r="E695" i="14" s="1"/>
  <c r="E694" i="14"/>
  <c r="D694" i="14"/>
  <c r="D693" i="14"/>
  <c r="E693" i="14" s="1"/>
  <c r="D692" i="14"/>
  <c r="E692" i="14" s="1"/>
  <c r="D691" i="14"/>
  <c r="E691" i="14" s="1"/>
  <c r="D690" i="14"/>
  <c r="E690" i="14" s="1"/>
  <c r="D689" i="14"/>
  <c r="E689" i="14" s="1"/>
  <c r="D688" i="14"/>
  <c r="E688" i="14" s="1"/>
  <c r="D687" i="14"/>
  <c r="E687" i="14" s="1"/>
  <c r="D686" i="14"/>
  <c r="E686" i="14" s="1"/>
  <c r="D685" i="14"/>
  <c r="E685" i="14" s="1"/>
  <c r="D684" i="14"/>
  <c r="E684" i="14" s="1"/>
  <c r="D683" i="14"/>
  <c r="E683" i="14" s="1"/>
  <c r="E682" i="14"/>
  <c r="D682" i="14"/>
  <c r="D681" i="14"/>
  <c r="E681" i="14" s="1"/>
  <c r="D680" i="14"/>
  <c r="E680" i="14" s="1"/>
  <c r="D679" i="14"/>
  <c r="E679" i="14" s="1"/>
  <c r="E678" i="14"/>
  <c r="D678" i="14"/>
  <c r="D677" i="14"/>
  <c r="E677" i="14" s="1"/>
  <c r="D676" i="14"/>
  <c r="E676" i="14" s="1"/>
  <c r="D675" i="14"/>
  <c r="E675" i="14" s="1"/>
  <c r="D674" i="14"/>
  <c r="E674" i="14" s="1"/>
  <c r="D673" i="14"/>
  <c r="E673" i="14" s="1"/>
  <c r="D672" i="14"/>
  <c r="E672" i="14" s="1"/>
  <c r="D671" i="14"/>
  <c r="E671" i="14" s="1"/>
  <c r="D670" i="14"/>
  <c r="E670" i="14" s="1"/>
  <c r="D669" i="14"/>
  <c r="E669" i="14" s="1"/>
  <c r="D668" i="14"/>
  <c r="E668" i="14" s="1"/>
  <c r="D667" i="14"/>
  <c r="E667" i="14" s="1"/>
  <c r="D666" i="14"/>
  <c r="E666" i="14" s="1"/>
  <c r="D665" i="14"/>
  <c r="E665" i="14" s="1"/>
  <c r="D664" i="14"/>
  <c r="E664" i="14" s="1"/>
  <c r="D663" i="14"/>
  <c r="E663" i="14" s="1"/>
  <c r="E662" i="14"/>
  <c r="D662" i="14"/>
  <c r="D661" i="14"/>
  <c r="E661" i="14" s="1"/>
  <c r="D660" i="14"/>
  <c r="E660" i="14" s="1"/>
  <c r="D659" i="14"/>
  <c r="E659" i="14" s="1"/>
  <c r="D658" i="14"/>
  <c r="E658" i="14" s="1"/>
  <c r="D657" i="14"/>
  <c r="E657" i="14" s="1"/>
  <c r="D656" i="14"/>
  <c r="E656" i="14" s="1"/>
  <c r="D655" i="14"/>
  <c r="E655" i="14" s="1"/>
  <c r="D654" i="14"/>
  <c r="E654" i="14" s="1"/>
  <c r="D653" i="14"/>
  <c r="E653" i="14" s="1"/>
  <c r="D652" i="14"/>
  <c r="E652" i="14" s="1"/>
  <c r="D651" i="14"/>
  <c r="E651" i="14" s="1"/>
  <c r="E650" i="14"/>
  <c r="D650" i="14"/>
  <c r="D649" i="14"/>
  <c r="E649" i="14" s="1"/>
  <c r="D648" i="14"/>
  <c r="E648" i="14" s="1"/>
  <c r="D647" i="14"/>
  <c r="E647" i="14" s="1"/>
  <c r="E646" i="14"/>
  <c r="D646" i="14"/>
  <c r="D645" i="14"/>
  <c r="E645" i="14" s="1"/>
  <c r="D644" i="14"/>
  <c r="E644" i="14" s="1"/>
  <c r="D643" i="14"/>
  <c r="E643" i="14" s="1"/>
  <c r="D642" i="14"/>
  <c r="E642" i="14" s="1"/>
  <c r="D641" i="14"/>
  <c r="E641" i="14" s="1"/>
  <c r="D640" i="14"/>
  <c r="E640" i="14" s="1"/>
  <c r="D639" i="14"/>
  <c r="E639" i="14" s="1"/>
  <c r="D638" i="14"/>
  <c r="E638" i="14" s="1"/>
  <c r="E637" i="14"/>
  <c r="D637" i="14"/>
  <c r="D636" i="14"/>
  <c r="E636" i="14" s="1"/>
  <c r="D635" i="14"/>
  <c r="E635" i="14" s="1"/>
  <c r="E634" i="14"/>
  <c r="D634" i="14"/>
  <c r="D633" i="14"/>
  <c r="E633" i="14" s="1"/>
  <c r="D632" i="14"/>
  <c r="E632" i="14" s="1"/>
  <c r="D631" i="14"/>
  <c r="E631" i="14" s="1"/>
  <c r="D630" i="14"/>
  <c r="E630" i="14" s="1"/>
  <c r="E629" i="14"/>
  <c r="D629" i="14"/>
  <c r="D628" i="14"/>
  <c r="E628" i="14" s="1"/>
  <c r="D627" i="14"/>
  <c r="E627" i="14" s="1"/>
  <c r="E626" i="14"/>
  <c r="D626" i="14"/>
  <c r="D625" i="14"/>
  <c r="E625" i="14" s="1"/>
  <c r="D624" i="14"/>
  <c r="E624" i="14" s="1"/>
  <c r="D623" i="14"/>
  <c r="E623" i="14" s="1"/>
  <c r="E622" i="14"/>
  <c r="D622" i="14"/>
  <c r="E621" i="14"/>
  <c r="D621" i="14"/>
  <c r="D620" i="14"/>
  <c r="E620" i="14" s="1"/>
  <c r="D619" i="14"/>
  <c r="E619" i="14" s="1"/>
  <c r="E618" i="14"/>
  <c r="D618" i="14"/>
  <c r="E617" i="14"/>
  <c r="D617" i="14"/>
  <c r="D616" i="14"/>
  <c r="E616" i="14" s="1"/>
  <c r="D615" i="14"/>
  <c r="E615" i="14" s="1"/>
  <c r="D614" i="14"/>
  <c r="E614" i="14" s="1"/>
  <c r="E613" i="14"/>
  <c r="D613" i="14"/>
  <c r="D612" i="14"/>
  <c r="E612" i="14" s="1"/>
  <c r="D611" i="14"/>
  <c r="E611" i="14" s="1"/>
  <c r="E610" i="14"/>
  <c r="D610" i="14"/>
  <c r="D609" i="14"/>
  <c r="E609" i="14" s="1"/>
  <c r="D608" i="14"/>
  <c r="E608" i="14" s="1"/>
  <c r="D607" i="14"/>
  <c r="E607" i="14" s="1"/>
  <c r="D606" i="14"/>
  <c r="E606" i="14" s="1"/>
  <c r="E605" i="14"/>
  <c r="D605" i="14"/>
  <c r="D604" i="14"/>
  <c r="E604" i="14" s="1"/>
  <c r="D603" i="14"/>
  <c r="E603" i="14" s="1"/>
  <c r="E602" i="14"/>
  <c r="D602" i="14"/>
  <c r="D601" i="14"/>
  <c r="E601" i="14" s="1"/>
  <c r="D600" i="14"/>
  <c r="E600" i="14" s="1"/>
  <c r="D599" i="14"/>
  <c r="E599" i="14" s="1"/>
  <c r="D598" i="14"/>
  <c r="E598" i="14" s="1"/>
  <c r="E597" i="14"/>
  <c r="D597" i="14"/>
  <c r="D596" i="14"/>
  <c r="E596" i="14" s="1"/>
  <c r="D595" i="14"/>
  <c r="E595" i="14" s="1"/>
  <c r="E594" i="14"/>
  <c r="D594" i="14"/>
  <c r="D593" i="14"/>
  <c r="E593" i="14" s="1"/>
  <c r="D592" i="14"/>
  <c r="E592" i="14" s="1"/>
  <c r="D591" i="14"/>
  <c r="E591" i="14" s="1"/>
  <c r="D590" i="14"/>
  <c r="E590" i="14" s="1"/>
  <c r="E589" i="14"/>
  <c r="D589" i="14"/>
  <c r="D588" i="14"/>
  <c r="E588" i="14" s="1"/>
  <c r="D587" i="14"/>
  <c r="E587" i="14" s="1"/>
  <c r="E586" i="14"/>
  <c r="D586" i="14"/>
  <c r="D585" i="14"/>
  <c r="E585" i="14" s="1"/>
  <c r="D584" i="14"/>
  <c r="E584" i="14" s="1"/>
  <c r="D583" i="14"/>
  <c r="E583" i="14" s="1"/>
  <c r="D582" i="14"/>
  <c r="E582" i="14" s="1"/>
  <c r="E581" i="14"/>
  <c r="D581" i="14"/>
  <c r="D580" i="14"/>
  <c r="E580" i="14" s="1"/>
  <c r="D579" i="14"/>
  <c r="E579" i="14" s="1"/>
  <c r="E578" i="14"/>
  <c r="D578" i="14"/>
  <c r="D577" i="14"/>
  <c r="E577" i="14" s="1"/>
  <c r="D576" i="14"/>
  <c r="E576" i="14" s="1"/>
  <c r="D575" i="14"/>
  <c r="E575" i="14" s="1"/>
  <c r="D574" i="14"/>
  <c r="E574" i="14" s="1"/>
  <c r="E573" i="14"/>
  <c r="D573" i="14"/>
  <c r="D572" i="14"/>
  <c r="E572" i="14" s="1"/>
  <c r="D571" i="14"/>
  <c r="E571" i="14" s="1"/>
  <c r="E570" i="14"/>
  <c r="D570" i="14"/>
  <c r="D569" i="14"/>
  <c r="E569" i="14" s="1"/>
  <c r="D568" i="14"/>
  <c r="E568" i="14" s="1"/>
  <c r="D567" i="14"/>
  <c r="E567" i="14" s="1"/>
  <c r="D566" i="14"/>
  <c r="E566" i="14" s="1"/>
  <c r="E565" i="14"/>
  <c r="D565" i="14"/>
  <c r="D564" i="14"/>
  <c r="E564" i="14" s="1"/>
  <c r="D563" i="14"/>
  <c r="E563" i="14" s="1"/>
  <c r="E562" i="14"/>
  <c r="D562" i="14"/>
  <c r="D561" i="14"/>
  <c r="E561" i="14" s="1"/>
  <c r="D560" i="14"/>
  <c r="E560" i="14" s="1"/>
  <c r="D559" i="14"/>
  <c r="E559" i="14" s="1"/>
  <c r="E558" i="14"/>
  <c r="D558" i="14"/>
  <c r="E557" i="14"/>
  <c r="D557" i="14"/>
  <c r="D556" i="14"/>
  <c r="E556" i="14" s="1"/>
  <c r="D555" i="14"/>
  <c r="E555" i="14" s="1"/>
  <c r="E554" i="14"/>
  <c r="D554" i="14"/>
  <c r="D553" i="14"/>
  <c r="E553" i="14" s="1"/>
  <c r="D552" i="14"/>
  <c r="E552" i="14" s="1"/>
  <c r="D551" i="14"/>
  <c r="E551" i="14" s="1"/>
  <c r="D550" i="14"/>
  <c r="E550" i="14" s="1"/>
  <c r="E549" i="14"/>
  <c r="D549" i="14"/>
  <c r="D548" i="14"/>
  <c r="E548" i="14" s="1"/>
  <c r="D547" i="14"/>
  <c r="E547" i="14" s="1"/>
  <c r="E546" i="14"/>
  <c r="D546" i="14"/>
  <c r="D545" i="14"/>
  <c r="E545" i="14" s="1"/>
  <c r="D544" i="14"/>
  <c r="E544" i="14" s="1"/>
  <c r="D543" i="14"/>
  <c r="E543" i="14" s="1"/>
  <c r="D542" i="14"/>
  <c r="E542" i="14" s="1"/>
  <c r="E541" i="14"/>
  <c r="D541" i="14"/>
  <c r="D540" i="14"/>
  <c r="E540" i="14" s="1"/>
  <c r="D539" i="14"/>
  <c r="E539" i="14" s="1"/>
  <c r="E538" i="14"/>
  <c r="D538" i="14"/>
  <c r="D537" i="14"/>
  <c r="E537" i="14" s="1"/>
  <c r="D536" i="14"/>
  <c r="E536" i="14" s="1"/>
  <c r="D535" i="14"/>
  <c r="E535" i="14" s="1"/>
  <c r="D534" i="14"/>
  <c r="E534" i="14" s="1"/>
  <c r="E533" i="14"/>
  <c r="D533" i="14"/>
  <c r="D532" i="14"/>
  <c r="E532" i="14" s="1"/>
  <c r="D531" i="14"/>
  <c r="E531" i="14" s="1"/>
  <c r="E530" i="14"/>
  <c r="D530" i="14"/>
  <c r="D529" i="14"/>
  <c r="E529" i="14" s="1"/>
  <c r="D528" i="14"/>
  <c r="E528" i="14" s="1"/>
  <c r="D527" i="14"/>
  <c r="E527" i="14" s="1"/>
  <c r="D526" i="14"/>
  <c r="E526" i="14" s="1"/>
  <c r="E525" i="14"/>
  <c r="D525" i="14"/>
  <c r="D524" i="14"/>
  <c r="E524" i="14" s="1"/>
  <c r="D523" i="14"/>
  <c r="E523" i="14" s="1"/>
  <c r="E522" i="14"/>
  <c r="D522" i="14"/>
  <c r="D521" i="14"/>
  <c r="E521" i="14" s="1"/>
  <c r="D520" i="14"/>
  <c r="E520" i="14" s="1"/>
  <c r="D519" i="14"/>
  <c r="E519" i="14" s="1"/>
  <c r="D518" i="14"/>
  <c r="E518" i="14" s="1"/>
  <c r="E517" i="14"/>
  <c r="D517" i="14"/>
  <c r="D516" i="14"/>
  <c r="E516" i="14" s="1"/>
  <c r="D515" i="14"/>
  <c r="E515" i="14" s="1"/>
  <c r="E514" i="14"/>
  <c r="D514" i="14"/>
  <c r="D513" i="14"/>
  <c r="E513" i="14" s="1"/>
  <c r="D512" i="14"/>
  <c r="E512" i="14" s="1"/>
  <c r="D511" i="14"/>
  <c r="E511" i="14" s="1"/>
  <c r="D510" i="14"/>
  <c r="E510" i="14" s="1"/>
  <c r="E509" i="14"/>
  <c r="D509" i="14"/>
  <c r="D508" i="14"/>
  <c r="E508" i="14" s="1"/>
  <c r="D507" i="14"/>
  <c r="E507" i="14" s="1"/>
  <c r="E506" i="14"/>
  <c r="D506" i="14"/>
  <c r="D505" i="14"/>
  <c r="E505" i="14" s="1"/>
  <c r="D504" i="14"/>
  <c r="E504" i="14" s="1"/>
  <c r="D503" i="14"/>
  <c r="E503" i="14" s="1"/>
  <c r="D502" i="14"/>
  <c r="E502" i="14" s="1"/>
  <c r="E501" i="14"/>
  <c r="D501" i="14"/>
  <c r="D500" i="14"/>
  <c r="E500" i="14" s="1"/>
  <c r="D499" i="14"/>
  <c r="E499" i="14" s="1"/>
  <c r="E498" i="14"/>
  <c r="D498" i="14"/>
  <c r="D497" i="14"/>
  <c r="E497" i="14" s="1"/>
  <c r="D496" i="14"/>
  <c r="E496" i="14" s="1"/>
  <c r="E495" i="14"/>
  <c r="D495" i="14"/>
  <c r="E494" i="14"/>
  <c r="D494" i="14"/>
  <c r="D493" i="14"/>
  <c r="E493" i="14" s="1"/>
  <c r="D492" i="14"/>
  <c r="E492" i="14" s="1"/>
  <c r="E491" i="14"/>
  <c r="D491" i="14"/>
  <c r="E490" i="14"/>
  <c r="D490" i="14"/>
  <c r="E489" i="14"/>
  <c r="D489" i="14"/>
  <c r="D488" i="14"/>
  <c r="E488" i="14" s="1"/>
  <c r="D487" i="14"/>
  <c r="E487" i="14" s="1"/>
  <c r="E486" i="14"/>
  <c r="D486" i="14"/>
  <c r="E485" i="14"/>
  <c r="D485" i="14"/>
  <c r="D484" i="14"/>
  <c r="E484" i="14" s="1"/>
  <c r="E483" i="14"/>
  <c r="D483" i="14"/>
  <c r="E482" i="14"/>
  <c r="D482" i="14"/>
  <c r="E481" i="14"/>
  <c r="D481" i="14"/>
  <c r="D480" i="14"/>
  <c r="E480" i="14" s="1"/>
  <c r="D479" i="14"/>
  <c r="E479" i="14" s="1"/>
  <c r="E478" i="14"/>
  <c r="D478" i="14"/>
  <c r="E477" i="14"/>
  <c r="D477" i="14"/>
  <c r="D476" i="14"/>
  <c r="E476" i="14" s="1"/>
  <c r="E475" i="14"/>
  <c r="D475" i="14"/>
  <c r="D474" i="14"/>
  <c r="E474" i="14" s="1"/>
  <c r="D473" i="14"/>
  <c r="E473" i="14" s="1"/>
  <c r="D472" i="14"/>
  <c r="E472" i="14" s="1"/>
  <c r="E471" i="14"/>
  <c r="D471" i="14"/>
  <c r="D470" i="14"/>
  <c r="E470" i="14" s="1"/>
  <c r="D469" i="14"/>
  <c r="E469" i="14" s="1"/>
  <c r="D468" i="14"/>
  <c r="E468" i="14" s="1"/>
  <c r="E467" i="14"/>
  <c r="D467" i="14"/>
  <c r="E466" i="14"/>
  <c r="D466" i="14"/>
  <c r="E465" i="14"/>
  <c r="D465" i="14"/>
  <c r="D464" i="14"/>
  <c r="E464" i="14" s="1"/>
  <c r="D463" i="14"/>
  <c r="E463" i="14" s="1"/>
  <c r="E462" i="14"/>
  <c r="D462" i="14"/>
  <c r="D461" i="14"/>
  <c r="E461" i="14" s="1"/>
  <c r="D460" i="14"/>
  <c r="E460" i="14" s="1"/>
  <c r="D459" i="14"/>
  <c r="E459" i="14" s="1"/>
  <c r="D458" i="14"/>
  <c r="E458" i="14" s="1"/>
  <c r="E457" i="14"/>
  <c r="D457" i="14"/>
  <c r="D456" i="14"/>
  <c r="E456" i="14" s="1"/>
  <c r="D455" i="14"/>
  <c r="E455" i="14" s="1"/>
  <c r="D454" i="14"/>
  <c r="E454" i="14" s="1"/>
  <c r="E453" i="14"/>
  <c r="D453" i="14"/>
  <c r="D452" i="14"/>
  <c r="E452" i="14" s="1"/>
  <c r="D451" i="14"/>
  <c r="E451" i="14" s="1"/>
  <c r="D450" i="14"/>
  <c r="E450" i="14" s="1"/>
  <c r="E449" i="14"/>
  <c r="D449" i="14"/>
  <c r="D448" i="14"/>
  <c r="E448" i="14" s="1"/>
  <c r="D447" i="14"/>
  <c r="E447" i="14" s="1"/>
  <c r="D446" i="14"/>
  <c r="E446" i="14" s="1"/>
  <c r="E445" i="14"/>
  <c r="D445" i="14"/>
  <c r="D444" i="14"/>
  <c r="E444" i="14" s="1"/>
  <c r="D443" i="14"/>
  <c r="E443" i="14" s="1"/>
  <c r="D442" i="14"/>
  <c r="E442" i="14" s="1"/>
  <c r="E441" i="14"/>
  <c r="D441" i="14"/>
  <c r="D440" i="14"/>
  <c r="E440" i="14" s="1"/>
  <c r="D439" i="14"/>
  <c r="E439" i="14" s="1"/>
  <c r="D438" i="14"/>
  <c r="E438" i="14" s="1"/>
  <c r="E437" i="14"/>
  <c r="D437" i="14"/>
  <c r="D436" i="14"/>
  <c r="E436" i="14" s="1"/>
  <c r="D435" i="14"/>
  <c r="E435" i="14" s="1"/>
  <c r="D434" i="14"/>
  <c r="E434" i="14" s="1"/>
  <c r="E433" i="14"/>
  <c r="D433" i="14"/>
  <c r="D432" i="14"/>
  <c r="E432" i="14" s="1"/>
  <c r="D431" i="14"/>
  <c r="E431" i="14" s="1"/>
  <c r="D430" i="14"/>
  <c r="E430" i="14" s="1"/>
  <c r="E429" i="14"/>
  <c r="D429" i="14"/>
  <c r="D428" i="14"/>
  <c r="E428" i="14" s="1"/>
  <c r="D427" i="14"/>
  <c r="E427" i="14" s="1"/>
  <c r="D426" i="14"/>
  <c r="E426" i="14" s="1"/>
  <c r="E425" i="14"/>
  <c r="D425" i="14"/>
  <c r="D424" i="14"/>
  <c r="E424" i="14" s="1"/>
  <c r="D423" i="14"/>
  <c r="E423" i="14" s="1"/>
  <c r="D422" i="14"/>
  <c r="E422" i="14" s="1"/>
  <c r="E421" i="14"/>
  <c r="D421" i="14"/>
  <c r="D420" i="14"/>
  <c r="E420" i="14" s="1"/>
  <c r="D419" i="14"/>
  <c r="E419" i="14" s="1"/>
  <c r="D418" i="14"/>
  <c r="E418" i="14" s="1"/>
  <c r="E417" i="14"/>
  <c r="D417" i="14"/>
  <c r="D416" i="14"/>
  <c r="E416" i="14" s="1"/>
  <c r="D415" i="14"/>
  <c r="E415" i="14" s="1"/>
  <c r="D414" i="14"/>
  <c r="E414" i="14" s="1"/>
  <c r="E413" i="14"/>
  <c r="D413" i="14"/>
  <c r="D412" i="14"/>
  <c r="E412" i="14" s="1"/>
  <c r="D411" i="14"/>
  <c r="E411" i="14" s="1"/>
  <c r="D410" i="14"/>
  <c r="E410" i="14" s="1"/>
  <c r="E409" i="14"/>
  <c r="D409" i="14"/>
  <c r="D408" i="14"/>
  <c r="E408" i="14" s="1"/>
  <c r="D407" i="14"/>
  <c r="E407" i="14" s="1"/>
  <c r="D406" i="14"/>
  <c r="E406" i="14" s="1"/>
  <c r="E405" i="14"/>
  <c r="D405" i="14"/>
  <c r="D404" i="14"/>
  <c r="E404" i="14" s="1"/>
  <c r="D403" i="14"/>
  <c r="E403" i="14" s="1"/>
  <c r="D402" i="14"/>
  <c r="E402" i="14" s="1"/>
  <c r="E401" i="14"/>
  <c r="D401" i="14"/>
  <c r="D400" i="14"/>
  <c r="E400" i="14" s="1"/>
  <c r="D399" i="14"/>
  <c r="E399" i="14" s="1"/>
  <c r="D398" i="14"/>
  <c r="E398" i="14" s="1"/>
  <c r="E397" i="14"/>
  <c r="D397" i="14"/>
  <c r="D396" i="14"/>
  <c r="E396" i="14" s="1"/>
  <c r="D395" i="14"/>
  <c r="E395" i="14" s="1"/>
  <c r="D394" i="14"/>
  <c r="E394" i="14" s="1"/>
  <c r="E393" i="14"/>
  <c r="D393" i="14"/>
  <c r="D392" i="14"/>
  <c r="E392" i="14" s="1"/>
  <c r="D391" i="14"/>
  <c r="E391" i="14" s="1"/>
  <c r="D390" i="14"/>
  <c r="E390" i="14" s="1"/>
  <c r="E389" i="14"/>
  <c r="D389" i="14"/>
  <c r="D388" i="14"/>
  <c r="E388" i="14" s="1"/>
  <c r="D387" i="14"/>
  <c r="E387" i="14" s="1"/>
  <c r="D386" i="14"/>
  <c r="E386" i="14" s="1"/>
  <c r="E385" i="14"/>
  <c r="D385" i="14"/>
  <c r="D384" i="14"/>
  <c r="E384" i="14" s="1"/>
  <c r="D383" i="14"/>
  <c r="E383" i="14" s="1"/>
  <c r="D382" i="14"/>
  <c r="E382" i="14" s="1"/>
  <c r="E381" i="14"/>
  <c r="D381" i="14"/>
  <c r="D380" i="14"/>
  <c r="E380" i="14" s="1"/>
  <c r="D379" i="14"/>
  <c r="E379" i="14" s="1"/>
  <c r="D378" i="14"/>
  <c r="E378" i="14" s="1"/>
  <c r="D377" i="14"/>
  <c r="E377" i="14" s="1"/>
  <c r="E376" i="14"/>
  <c r="D376" i="14"/>
  <c r="E375" i="14"/>
  <c r="D375" i="14"/>
  <c r="E374" i="14"/>
  <c r="D374" i="14"/>
  <c r="D373" i="14"/>
  <c r="E373" i="14" s="1"/>
  <c r="E372" i="14"/>
  <c r="D372" i="14"/>
  <c r="D371" i="14"/>
  <c r="E371" i="14" s="1"/>
  <c r="D370" i="14"/>
  <c r="E370" i="14" s="1"/>
  <c r="D369" i="14"/>
  <c r="E369" i="14" s="1"/>
  <c r="E368" i="14"/>
  <c r="D368" i="14"/>
  <c r="E367" i="14"/>
  <c r="D367" i="14"/>
  <c r="E366" i="14"/>
  <c r="D366" i="14"/>
  <c r="D365" i="14"/>
  <c r="E365" i="14" s="1"/>
  <c r="D364" i="14"/>
  <c r="E364" i="14" s="1"/>
  <c r="E363" i="14"/>
  <c r="D363" i="14"/>
  <c r="D362" i="14"/>
  <c r="E362" i="14" s="1"/>
  <c r="D361" i="14"/>
  <c r="E361" i="14" s="1"/>
  <c r="E360" i="14"/>
  <c r="D360" i="14"/>
  <c r="E359" i="14"/>
  <c r="D359" i="14"/>
  <c r="E358" i="14"/>
  <c r="D358" i="14"/>
  <c r="D357" i="14"/>
  <c r="E357" i="14" s="1"/>
  <c r="D356" i="14"/>
  <c r="E356" i="14" s="1"/>
  <c r="D355" i="14"/>
  <c r="E355" i="14" s="1"/>
  <c r="E354" i="14"/>
  <c r="D354" i="14"/>
  <c r="D353" i="14"/>
  <c r="E353" i="14" s="1"/>
  <c r="E352" i="14"/>
  <c r="D352" i="14"/>
  <c r="E351" i="14"/>
  <c r="D351" i="14"/>
  <c r="E350" i="14"/>
  <c r="D350" i="14"/>
  <c r="D349" i="14"/>
  <c r="E349" i="14" s="1"/>
  <c r="D348" i="14"/>
  <c r="E348" i="14" s="1"/>
  <c r="D347" i="14"/>
  <c r="E347" i="14" s="1"/>
  <c r="D346" i="14"/>
  <c r="E346" i="14" s="1"/>
  <c r="D345" i="14"/>
  <c r="E345" i="14" s="1"/>
  <c r="E344" i="14"/>
  <c r="D344" i="14"/>
  <c r="E343" i="14"/>
  <c r="D343" i="14"/>
  <c r="E342" i="14"/>
  <c r="D342" i="14"/>
  <c r="D341" i="14"/>
  <c r="E341" i="14" s="1"/>
  <c r="E340" i="14"/>
  <c r="D340" i="14"/>
  <c r="D339" i="14"/>
  <c r="E339" i="14" s="1"/>
  <c r="D338" i="14"/>
  <c r="E338" i="14" s="1"/>
  <c r="D337" i="14"/>
  <c r="E337" i="14" s="1"/>
  <c r="E336" i="14"/>
  <c r="D336" i="14"/>
  <c r="E335" i="14"/>
  <c r="D335" i="14"/>
  <c r="E334" i="14"/>
  <c r="D334" i="14"/>
  <c r="D333" i="14"/>
  <c r="E333" i="14" s="1"/>
  <c r="D332" i="14"/>
  <c r="E332" i="14" s="1"/>
  <c r="E331" i="14"/>
  <c r="D331" i="14"/>
  <c r="D330" i="14"/>
  <c r="E330" i="14" s="1"/>
  <c r="D329" i="14"/>
  <c r="E329" i="14" s="1"/>
  <c r="E328" i="14"/>
  <c r="D328" i="14"/>
  <c r="E327" i="14"/>
  <c r="D327" i="14"/>
  <c r="E326" i="14"/>
  <c r="D326" i="14"/>
  <c r="D325" i="14"/>
  <c r="E325" i="14" s="1"/>
  <c r="D324" i="14"/>
  <c r="E324" i="14" s="1"/>
  <c r="D323" i="14"/>
  <c r="E323" i="14" s="1"/>
  <c r="E322" i="14"/>
  <c r="D322" i="14"/>
  <c r="D321" i="14"/>
  <c r="E321" i="14" s="1"/>
  <c r="E320" i="14"/>
  <c r="D320" i="14"/>
  <c r="E319" i="14"/>
  <c r="D319" i="14"/>
  <c r="E318" i="14"/>
  <c r="D318" i="14"/>
  <c r="D317" i="14"/>
  <c r="E317" i="14" s="1"/>
  <c r="D316" i="14"/>
  <c r="E316" i="14" s="1"/>
  <c r="D315" i="14"/>
  <c r="E315" i="14" s="1"/>
  <c r="D314" i="14"/>
  <c r="E314" i="14" s="1"/>
  <c r="D313" i="14"/>
  <c r="E313" i="14" s="1"/>
  <c r="E312" i="14"/>
  <c r="D312" i="14"/>
  <c r="E311" i="14"/>
  <c r="D311" i="14"/>
  <c r="E310" i="14"/>
  <c r="D310" i="14"/>
  <c r="D309" i="14"/>
  <c r="E309" i="14" s="1"/>
  <c r="E308" i="14"/>
  <c r="D308" i="14"/>
  <c r="D307" i="14"/>
  <c r="E307" i="14" s="1"/>
  <c r="D306" i="14"/>
  <c r="E306" i="14" s="1"/>
  <c r="D305" i="14"/>
  <c r="E305" i="14" s="1"/>
  <c r="E304" i="14"/>
  <c r="D304" i="14"/>
  <c r="E303" i="14"/>
  <c r="D303" i="14"/>
  <c r="E302" i="14"/>
  <c r="D302" i="14"/>
  <c r="D301" i="14"/>
  <c r="E301" i="14" s="1"/>
  <c r="D300" i="14"/>
  <c r="E300" i="14" s="1"/>
  <c r="E299" i="14"/>
  <c r="D299" i="14"/>
  <c r="D298" i="14"/>
  <c r="E298" i="14" s="1"/>
  <c r="D297" i="14"/>
  <c r="E297" i="14" s="1"/>
  <c r="E296" i="14"/>
  <c r="D296" i="14"/>
  <c r="E295" i="14"/>
  <c r="D295" i="14"/>
  <c r="E294" i="14"/>
  <c r="D294" i="14"/>
  <c r="D293" i="14"/>
  <c r="E293" i="14" s="1"/>
  <c r="D292" i="14"/>
  <c r="E292" i="14" s="1"/>
  <c r="D291" i="14"/>
  <c r="E291" i="14" s="1"/>
  <c r="E290" i="14"/>
  <c r="D290" i="14"/>
  <c r="D289" i="14"/>
  <c r="E289" i="14" s="1"/>
  <c r="E288" i="14"/>
  <c r="D288" i="14"/>
  <c r="E287" i="14"/>
  <c r="D287" i="14"/>
  <c r="E286" i="14"/>
  <c r="D286" i="14"/>
  <c r="D285" i="14"/>
  <c r="E285" i="14" s="1"/>
  <c r="D284" i="14"/>
  <c r="E284" i="14" s="1"/>
  <c r="D283" i="14"/>
  <c r="E283" i="14" s="1"/>
  <c r="D282" i="14"/>
  <c r="E282" i="14" s="1"/>
  <c r="D281" i="14"/>
  <c r="E281" i="14" s="1"/>
  <c r="E280" i="14"/>
  <c r="D280" i="14"/>
  <c r="E279" i="14"/>
  <c r="D279" i="14"/>
  <c r="E278" i="14"/>
  <c r="D278" i="14"/>
  <c r="D277" i="14"/>
  <c r="E277" i="14" s="1"/>
  <c r="E276" i="14"/>
  <c r="D276" i="14"/>
  <c r="D275" i="14"/>
  <c r="E275" i="14" s="1"/>
  <c r="D274" i="14"/>
  <c r="E274" i="14" s="1"/>
  <c r="D273" i="14"/>
  <c r="E273" i="14" s="1"/>
  <c r="E272" i="14"/>
  <c r="D272" i="14"/>
  <c r="E271" i="14"/>
  <c r="D271" i="14"/>
  <c r="E270" i="14"/>
  <c r="D270" i="14"/>
  <c r="D269" i="14"/>
  <c r="E269" i="14" s="1"/>
  <c r="D268" i="14"/>
  <c r="E268" i="14" s="1"/>
  <c r="E267" i="14"/>
  <c r="D267" i="14"/>
  <c r="D266" i="14"/>
  <c r="E266" i="14" s="1"/>
  <c r="D265" i="14"/>
  <c r="E265" i="14" s="1"/>
  <c r="E264" i="14"/>
  <c r="D264" i="14"/>
  <c r="E263" i="14"/>
  <c r="D263" i="14"/>
  <c r="E262" i="14"/>
  <c r="D262" i="14"/>
  <c r="D261" i="14"/>
  <c r="E261" i="14" s="1"/>
  <c r="D260" i="14"/>
  <c r="E260" i="14" s="1"/>
  <c r="D259" i="14"/>
  <c r="E259" i="14" s="1"/>
  <c r="E258" i="14"/>
  <c r="D258" i="14"/>
  <c r="D257" i="14"/>
  <c r="E257" i="14" s="1"/>
  <c r="E256" i="14"/>
  <c r="D256" i="14"/>
  <c r="E255" i="14"/>
  <c r="D255" i="14"/>
  <c r="E254" i="14"/>
  <c r="D254" i="14"/>
  <c r="D253" i="14"/>
  <c r="E253" i="14" s="1"/>
  <c r="D252" i="14"/>
  <c r="E252" i="14" s="1"/>
  <c r="D251" i="14"/>
  <c r="E251" i="14" s="1"/>
  <c r="D250" i="14"/>
  <c r="E250" i="14" s="1"/>
  <c r="D249" i="14"/>
  <c r="E249" i="14" s="1"/>
  <c r="E248" i="14"/>
  <c r="D248" i="14"/>
  <c r="E247" i="14"/>
  <c r="D247" i="14"/>
  <c r="E246" i="14"/>
  <c r="D246" i="14"/>
  <c r="D245" i="14"/>
  <c r="E245" i="14" s="1"/>
  <c r="E244" i="14"/>
  <c r="D244" i="14"/>
  <c r="D243" i="14"/>
  <c r="E243" i="14" s="1"/>
  <c r="D242" i="14"/>
  <c r="E242" i="14" s="1"/>
  <c r="D241" i="14"/>
  <c r="E241" i="14" s="1"/>
  <c r="E240" i="14"/>
  <c r="D240" i="14"/>
  <c r="E239" i="14"/>
  <c r="D239" i="14"/>
  <c r="E238" i="14"/>
  <c r="D238" i="14"/>
  <c r="D237" i="14"/>
  <c r="E237" i="14" s="1"/>
  <c r="D236" i="14"/>
  <c r="E236" i="14" s="1"/>
  <c r="E235" i="14"/>
  <c r="D235" i="14"/>
  <c r="D234" i="14"/>
  <c r="E234" i="14" s="1"/>
  <c r="D233" i="14"/>
  <c r="E233" i="14" s="1"/>
  <c r="E232" i="14"/>
  <c r="D232" i="14"/>
  <c r="E231" i="14"/>
  <c r="D231" i="14"/>
  <c r="E230" i="14"/>
  <c r="D230" i="14"/>
  <c r="D229" i="14"/>
  <c r="E229" i="14" s="1"/>
  <c r="D228" i="14"/>
  <c r="E228" i="14" s="1"/>
  <c r="D227" i="14"/>
  <c r="E227" i="14" s="1"/>
  <c r="E226" i="14"/>
  <c r="D226" i="14"/>
  <c r="D225" i="14"/>
  <c r="E225" i="14" s="1"/>
  <c r="E224" i="14"/>
  <c r="D224" i="14"/>
  <c r="E223" i="14"/>
  <c r="D223" i="14"/>
  <c r="E222" i="14"/>
  <c r="D222" i="14"/>
  <c r="D221" i="14"/>
  <c r="E221" i="14" s="1"/>
  <c r="D220" i="14"/>
  <c r="E220" i="14" s="1"/>
  <c r="D219" i="14"/>
  <c r="E219" i="14" s="1"/>
  <c r="D218" i="14"/>
  <c r="E218" i="14" s="1"/>
  <c r="D217" i="14"/>
  <c r="E217" i="14" s="1"/>
  <c r="E216" i="14"/>
  <c r="D216" i="14"/>
  <c r="E215" i="14"/>
  <c r="D215" i="14"/>
  <c r="E214" i="14"/>
  <c r="D214" i="14"/>
  <c r="D213" i="14"/>
  <c r="E213" i="14" s="1"/>
  <c r="E212" i="14"/>
  <c r="D212" i="14"/>
  <c r="D211" i="14"/>
  <c r="E211" i="14" s="1"/>
  <c r="D210" i="14"/>
  <c r="E210" i="14" s="1"/>
  <c r="D209" i="14"/>
  <c r="E209" i="14" s="1"/>
  <c r="E208" i="14"/>
  <c r="D208" i="14"/>
  <c r="E207" i="14"/>
  <c r="D207" i="14"/>
  <c r="E206" i="14"/>
  <c r="D206" i="14"/>
  <c r="D205" i="14"/>
  <c r="E205" i="14" s="1"/>
  <c r="D204" i="14"/>
  <c r="E204" i="14" s="1"/>
  <c r="E203" i="14"/>
  <c r="D203" i="14"/>
  <c r="D202" i="14"/>
  <c r="E202" i="14" s="1"/>
  <c r="D201" i="14"/>
  <c r="E201" i="14" s="1"/>
  <c r="E200" i="14"/>
  <c r="D200" i="14"/>
  <c r="E199" i="14"/>
  <c r="D199" i="14"/>
  <c r="E198" i="14"/>
  <c r="D198" i="14"/>
  <c r="D197" i="14"/>
  <c r="E197" i="14" s="1"/>
  <c r="D196" i="14"/>
  <c r="E196" i="14" s="1"/>
  <c r="D195" i="14"/>
  <c r="E195" i="14" s="1"/>
  <c r="E194" i="14"/>
  <c r="D194" i="14"/>
  <c r="D193" i="14"/>
  <c r="E193" i="14" s="1"/>
  <c r="E192" i="14"/>
  <c r="D192" i="14"/>
  <c r="E191" i="14"/>
  <c r="D191" i="14"/>
  <c r="E190" i="14"/>
  <c r="D190" i="14"/>
  <c r="D189" i="14"/>
  <c r="E189" i="14" s="1"/>
  <c r="D188" i="14"/>
  <c r="E188" i="14" s="1"/>
  <c r="D187" i="14"/>
  <c r="E187" i="14" s="1"/>
  <c r="D186" i="14"/>
  <c r="E186" i="14" s="1"/>
  <c r="D185" i="14"/>
  <c r="E185" i="14" s="1"/>
  <c r="E184" i="14"/>
  <c r="D184" i="14"/>
  <c r="E183" i="14"/>
  <c r="D183" i="14"/>
  <c r="E182" i="14"/>
  <c r="D182" i="14"/>
  <c r="D181" i="14"/>
  <c r="E181" i="14" s="1"/>
  <c r="E180" i="14"/>
  <c r="D180" i="14"/>
  <c r="D179" i="14"/>
  <c r="E179" i="14" s="1"/>
  <c r="D178" i="14"/>
  <c r="E178" i="14" s="1"/>
  <c r="D177" i="14"/>
  <c r="E177" i="14" s="1"/>
  <c r="E176" i="14"/>
  <c r="D176" i="14"/>
  <c r="E175" i="14"/>
  <c r="D175" i="14"/>
  <c r="E174" i="14"/>
  <c r="D174" i="14"/>
  <c r="D173" i="14"/>
  <c r="E173" i="14" s="1"/>
  <c r="D172" i="14"/>
  <c r="E172" i="14" s="1"/>
  <c r="E171" i="14"/>
  <c r="D171" i="14"/>
  <c r="D170" i="14"/>
  <c r="E170" i="14" s="1"/>
  <c r="D169" i="14"/>
  <c r="E169" i="14" s="1"/>
  <c r="E168" i="14"/>
  <c r="D168" i="14"/>
  <c r="E167" i="14"/>
  <c r="D167" i="14"/>
  <c r="E166" i="14"/>
  <c r="D166" i="14"/>
  <c r="D165" i="14"/>
  <c r="E165" i="14" s="1"/>
  <c r="D164" i="14"/>
  <c r="E164" i="14" s="1"/>
  <c r="D163" i="14"/>
  <c r="E163" i="14" s="1"/>
  <c r="E162" i="14"/>
  <c r="D162" i="14"/>
  <c r="D161" i="14"/>
  <c r="E161" i="14" s="1"/>
  <c r="E160" i="14"/>
  <c r="D160" i="14"/>
  <c r="E159" i="14"/>
  <c r="D159" i="14"/>
  <c r="E158" i="14"/>
  <c r="D158" i="14"/>
  <c r="D157" i="14"/>
  <c r="E157" i="14" s="1"/>
  <c r="D156" i="14"/>
  <c r="E156" i="14" s="1"/>
  <c r="D155" i="14"/>
  <c r="E155" i="14" s="1"/>
  <c r="D154" i="14"/>
  <c r="E154" i="14" s="1"/>
  <c r="D153" i="14"/>
  <c r="E153" i="14" s="1"/>
  <c r="E152" i="14"/>
  <c r="D152" i="14"/>
  <c r="E151" i="14"/>
  <c r="D151" i="14"/>
  <c r="E150" i="14"/>
  <c r="D150" i="14"/>
  <c r="D149" i="14"/>
  <c r="E149" i="14" s="1"/>
  <c r="E148" i="14"/>
  <c r="D148" i="14"/>
  <c r="D147" i="14"/>
  <c r="E147" i="14" s="1"/>
  <c r="D146" i="14"/>
  <c r="E146" i="14" s="1"/>
  <c r="D145" i="14"/>
  <c r="E145" i="14" s="1"/>
  <c r="E144" i="14"/>
  <c r="D144" i="14"/>
  <c r="E143" i="14"/>
  <c r="D143" i="14"/>
  <c r="E142" i="14"/>
  <c r="D142" i="14"/>
  <c r="D141" i="14"/>
  <c r="E141" i="14" s="1"/>
  <c r="D140" i="14"/>
  <c r="E140" i="14" s="1"/>
  <c r="E139" i="14"/>
  <c r="D139" i="14"/>
  <c r="D138" i="14"/>
  <c r="E138" i="14" s="1"/>
  <c r="D137" i="14"/>
  <c r="E137" i="14" s="1"/>
  <c r="E136" i="14"/>
  <c r="D136" i="14"/>
  <c r="D135" i="14"/>
  <c r="E135" i="14" s="1"/>
  <c r="E134" i="14"/>
  <c r="D134" i="14"/>
  <c r="D133" i="14"/>
  <c r="E133" i="14" s="1"/>
  <c r="D132" i="14"/>
  <c r="E132" i="14" s="1"/>
  <c r="D131" i="14"/>
  <c r="E131" i="14" s="1"/>
  <c r="E130" i="14"/>
  <c r="D130" i="14"/>
  <c r="D129" i="14"/>
  <c r="E129" i="14" s="1"/>
  <c r="E128" i="14"/>
  <c r="D128" i="14"/>
  <c r="E127" i="14"/>
  <c r="D127" i="14"/>
  <c r="E126" i="14"/>
  <c r="D126" i="14"/>
  <c r="D125" i="14"/>
  <c r="E125" i="14" s="1"/>
  <c r="D124" i="14"/>
  <c r="E124" i="14" s="1"/>
  <c r="D123" i="14"/>
  <c r="E123" i="14" s="1"/>
  <c r="D122" i="14"/>
  <c r="E122" i="14" s="1"/>
  <c r="D121" i="14"/>
  <c r="E121" i="14" s="1"/>
  <c r="E120" i="14"/>
  <c r="D120" i="14"/>
  <c r="E119" i="14"/>
  <c r="D119" i="14"/>
  <c r="E118" i="14"/>
  <c r="D118" i="14"/>
  <c r="D117" i="14"/>
  <c r="E117" i="14" s="1"/>
  <c r="E116" i="14"/>
  <c r="D116" i="14"/>
  <c r="D115" i="14"/>
  <c r="E115" i="14" s="1"/>
  <c r="D114" i="14"/>
  <c r="E114" i="14" s="1"/>
  <c r="D113" i="14"/>
  <c r="E113" i="14" s="1"/>
  <c r="E112" i="14"/>
  <c r="D112" i="14"/>
  <c r="E111" i="14"/>
  <c r="D111" i="14"/>
  <c r="E110" i="14"/>
  <c r="D110" i="14"/>
  <c r="D109" i="14"/>
  <c r="E109" i="14" s="1"/>
  <c r="D108" i="14"/>
  <c r="E108" i="14" s="1"/>
  <c r="E107" i="14"/>
  <c r="D107" i="14"/>
  <c r="D106" i="14"/>
  <c r="E106" i="14" s="1"/>
  <c r="D105" i="14"/>
  <c r="E105" i="14" s="1"/>
  <c r="E104" i="14"/>
  <c r="D104" i="14"/>
  <c r="D103" i="14"/>
  <c r="E103" i="14" s="1"/>
  <c r="E102" i="14"/>
  <c r="D102" i="14"/>
  <c r="D101" i="14"/>
  <c r="E101" i="14" s="1"/>
  <c r="D100" i="14"/>
  <c r="E100" i="14" s="1"/>
  <c r="D99" i="14"/>
  <c r="E99" i="14" s="1"/>
  <c r="E98" i="14"/>
  <c r="D98" i="14"/>
  <c r="J97" i="14"/>
  <c r="D97" i="14"/>
  <c r="E97" i="14" s="1"/>
  <c r="J96" i="14"/>
  <c r="D96" i="14"/>
  <c r="E96" i="14" s="1"/>
  <c r="J95" i="14"/>
  <c r="D95" i="14"/>
  <c r="E95" i="14" s="1"/>
  <c r="J94" i="14"/>
  <c r="E94" i="14"/>
  <c r="D94" i="14"/>
  <c r="J93" i="14"/>
  <c r="E93" i="14"/>
  <c r="D93" i="14"/>
  <c r="J92" i="14"/>
  <c r="E92" i="14"/>
  <c r="D92" i="14"/>
  <c r="J91" i="14"/>
  <c r="D91" i="14"/>
  <c r="E91" i="14" s="1"/>
  <c r="J90" i="14"/>
  <c r="E90" i="14"/>
  <c r="D90" i="14"/>
  <c r="J89" i="14"/>
  <c r="D89" i="14"/>
  <c r="E89" i="14" s="1"/>
  <c r="J88" i="14"/>
  <c r="D88" i="14"/>
  <c r="E88" i="14" s="1"/>
  <c r="J87" i="14"/>
  <c r="D87" i="14"/>
  <c r="E87" i="14" s="1"/>
  <c r="J86" i="14"/>
  <c r="E86" i="14"/>
  <c r="D86" i="14"/>
  <c r="J85" i="14"/>
  <c r="E85" i="14"/>
  <c r="D85" i="14"/>
  <c r="J84" i="14"/>
  <c r="E84" i="14"/>
  <c r="D84" i="14"/>
  <c r="J83" i="14"/>
  <c r="E83" i="14"/>
  <c r="D83" i="14"/>
  <c r="J82" i="14"/>
  <c r="E82" i="14"/>
  <c r="D82" i="14"/>
  <c r="J81" i="14"/>
  <c r="E81" i="14"/>
  <c r="D81" i="14"/>
  <c r="J80" i="14"/>
  <c r="E80" i="14"/>
  <c r="D80" i="14"/>
  <c r="J79" i="14"/>
  <c r="E79" i="14"/>
  <c r="D79" i="14"/>
  <c r="J78" i="14"/>
  <c r="E78" i="14"/>
  <c r="D78" i="14"/>
  <c r="J77" i="14"/>
  <c r="E77" i="14"/>
  <c r="D77" i="14"/>
  <c r="J76" i="14"/>
  <c r="E76" i="14"/>
  <c r="D76" i="14"/>
  <c r="J75" i="14"/>
  <c r="E75" i="14"/>
  <c r="D75" i="14"/>
  <c r="J74" i="14"/>
  <c r="E74" i="14"/>
  <c r="D74" i="14"/>
  <c r="J73" i="14"/>
  <c r="E73" i="14"/>
  <c r="D73" i="14"/>
  <c r="J72" i="14"/>
  <c r="E72" i="14"/>
  <c r="D72" i="14"/>
  <c r="J71" i="14"/>
  <c r="E71" i="14"/>
  <c r="D71" i="14"/>
  <c r="J70" i="14"/>
  <c r="E70" i="14"/>
  <c r="D70" i="14"/>
  <c r="J69" i="14"/>
  <c r="E69" i="14"/>
  <c r="D69" i="14"/>
  <c r="J68" i="14"/>
  <c r="D68" i="14"/>
  <c r="E68" i="14" s="1"/>
  <c r="J67" i="14"/>
  <c r="E67" i="14"/>
  <c r="D67" i="14"/>
  <c r="J66" i="14"/>
  <c r="E66" i="14"/>
  <c r="D66" i="14"/>
  <c r="J65" i="14"/>
  <c r="E65" i="14"/>
  <c r="D65" i="14"/>
  <c r="J64" i="14"/>
  <c r="E64" i="14"/>
  <c r="D64" i="14"/>
  <c r="J63" i="14"/>
  <c r="E63" i="14"/>
  <c r="D63" i="14"/>
  <c r="J62" i="14"/>
  <c r="D62" i="14"/>
  <c r="E62" i="14" s="1"/>
  <c r="J61" i="14"/>
  <c r="E61" i="14"/>
  <c r="D61" i="14"/>
  <c r="J60" i="14"/>
  <c r="E60" i="14"/>
  <c r="D60" i="14"/>
  <c r="J59" i="14"/>
  <c r="E59" i="14"/>
  <c r="D59" i="14"/>
  <c r="J58" i="14"/>
  <c r="E58" i="14"/>
  <c r="D58" i="14"/>
  <c r="J57" i="14"/>
  <c r="E57" i="14"/>
  <c r="D57" i="14"/>
  <c r="J56" i="14"/>
  <c r="E56" i="14"/>
  <c r="D56" i="14"/>
  <c r="J55" i="14"/>
  <c r="E55" i="14"/>
  <c r="D55" i="14"/>
  <c r="J54" i="14"/>
  <c r="D54" i="14"/>
  <c r="E54" i="14" s="1"/>
  <c r="J53" i="14"/>
  <c r="E53" i="14"/>
  <c r="D53" i="14"/>
  <c r="J52" i="14"/>
  <c r="D52" i="14"/>
  <c r="E52" i="14" s="1"/>
  <c r="J51" i="14"/>
  <c r="E51" i="14"/>
  <c r="D51" i="14"/>
  <c r="J50" i="14"/>
  <c r="D50" i="14"/>
  <c r="E50" i="14" s="1"/>
  <c r="J49" i="14"/>
  <c r="E49" i="14"/>
  <c r="D49" i="14"/>
  <c r="J48" i="14"/>
  <c r="D48" i="14"/>
  <c r="E48" i="14" s="1"/>
  <c r="J47" i="14"/>
  <c r="E47" i="14"/>
  <c r="D47" i="14"/>
  <c r="J46" i="14"/>
  <c r="E46" i="14"/>
  <c r="D46" i="14"/>
  <c r="J45" i="14"/>
  <c r="E45" i="14"/>
  <c r="D45" i="14"/>
  <c r="J44" i="14"/>
  <c r="D44" i="14"/>
  <c r="E44" i="14" s="1"/>
  <c r="J43" i="14"/>
  <c r="E43" i="14"/>
  <c r="D43" i="14"/>
  <c r="J42" i="14"/>
  <c r="D42" i="14"/>
  <c r="E42" i="14" s="1"/>
  <c r="J41" i="14"/>
  <c r="E41" i="14"/>
  <c r="D41" i="14"/>
  <c r="J40" i="14"/>
  <c r="D40" i="14"/>
  <c r="E40" i="14" s="1"/>
  <c r="J39" i="14"/>
  <c r="E39" i="14"/>
  <c r="D39" i="14"/>
  <c r="J38" i="14"/>
  <c r="D38" i="14"/>
  <c r="E38" i="14" s="1"/>
  <c r="J37" i="14"/>
  <c r="E37" i="14"/>
  <c r="D37" i="14"/>
  <c r="J36" i="14"/>
  <c r="D36" i="14"/>
  <c r="E36" i="14" s="1"/>
  <c r="J35" i="14"/>
  <c r="E35" i="14"/>
  <c r="D35" i="14"/>
  <c r="J34" i="14"/>
  <c r="E34" i="14"/>
  <c r="D34" i="14"/>
  <c r="J33" i="14"/>
  <c r="E33" i="14"/>
  <c r="D33" i="14"/>
  <c r="J32" i="14"/>
  <c r="D32" i="14"/>
  <c r="E32" i="14" s="1"/>
  <c r="J31" i="14"/>
  <c r="E31" i="14"/>
  <c r="D31" i="14"/>
  <c r="J30" i="14"/>
  <c r="D30" i="14"/>
  <c r="E30" i="14" s="1"/>
  <c r="J29" i="14"/>
  <c r="E29" i="14"/>
  <c r="D29" i="14"/>
  <c r="J28" i="14"/>
  <c r="D28" i="14"/>
  <c r="E28" i="14" s="1"/>
  <c r="J27" i="14"/>
  <c r="E27" i="14"/>
  <c r="D27" i="14"/>
  <c r="J26" i="14"/>
  <c r="D26" i="14"/>
  <c r="E26" i="14" s="1"/>
  <c r="J25" i="14"/>
  <c r="E25" i="14"/>
  <c r="D25" i="14"/>
  <c r="J24" i="14"/>
  <c r="E24" i="14"/>
  <c r="D24" i="14"/>
  <c r="J23" i="14"/>
  <c r="E23" i="14"/>
  <c r="D23" i="14"/>
  <c r="J22" i="14"/>
  <c r="D22" i="14"/>
  <c r="E22" i="14" s="1"/>
  <c r="J21" i="14"/>
  <c r="E21" i="14"/>
  <c r="D21" i="14"/>
  <c r="J20" i="14"/>
  <c r="D20" i="14"/>
  <c r="E20" i="14" s="1"/>
  <c r="J19" i="14"/>
  <c r="E19" i="14"/>
  <c r="D19" i="14"/>
  <c r="J18" i="14"/>
  <c r="E18" i="14"/>
  <c r="D18" i="14"/>
  <c r="J17" i="14"/>
  <c r="E17" i="14"/>
  <c r="D17" i="14"/>
  <c r="AH16" i="14"/>
  <c r="AF16" i="14"/>
  <c r="AD16" i="14"/>
  <c r="J16" i="14"/>
  <c r="E16" i="14"/>
  <c r="D16" i="14"/>
  <c r="J15" i="14"/>
  <c r="E15" i="14"/>
  <c r="D15" i="14"/>
  <c r="J14" i="14"/>
  <c r="E14" i="14"/>
  <c r="D14" i="14"/>
  <c r="J13" i="14"/>
  <c r="E13" i="14"/>
  <c r="D13" i="14"/>
  <c r="J12" i="14"/>
  <c r="E12" i="14"/>
  <c r="D12" i="14"/>
  <c r="J11" i="14"/>
  <c r="D11" i="14"/>
  <c r="E11" i="14" s="1"/>
  <c r="J10" i="14"/>
  <c r="D10" i="14"/>
  <c r="E10" i="14" s="1"/>
  <c r="J9" i="14"/>
  <c r="D9" i="14"/>
  <c r="E9" i="14" s="1"/>
  <c r="J8" i="14"/>
  <c r="D8" i="14"/>
  <c r="E8" i="14" s="1"/>
  <c r="J7" i="14"/>
  <c r="D7" i="14"/>
  <c r="E7" i="14" s="1"/>
  <c r="J6" i="14"/>
  <c r="D6" i="14"/>
  <c r="E6" i="14" s="1"/>
  <c r="J5" i="14"/>
  <c r="D5" i="14"/>
  <c r="E5" i="14" s="1"/>
  <c r="J4" i="14"/>
  <c r="E4" i="14"/>
  <c r="D4" i="14"/>
  <c r="J3" i="14"/>
  <c r="D3" i="14"/>
  <c r="E3" i="14" s="1"/>
  <c r="Y2" i="14"/>
  <c r="X2" i="14"/>
  <c r="W2" i="14"/>
  <c r="R2" i="14"/>
  <c r="R2" i="14" a="1"/>
  <c r="Q2" i="14"/>
  <c r="Q2" i="14" a="1"/>
  <c r="N2" i="14" a="1"/>
  <c r="O89" i="14" s="1"/>
  <c r="K2" i="14" a="1"/>
  <c r="J2" i="14"/>
  <c r="H2" i="14" a="1"/>
  <c r="H2" i="14" s="1"/>
  <c r="G2" i="14" a="1"/>
  <c r="G2" i="14" s="1"/>
  <c r="D2" i="14"/>
  <c r="E2" i="14" s="1"/>
  <c r="A2" i="14" a="1"/>
  <c r="A2" i="14" s="1"/>
  <c r="B2" i="14" s="1" a="1"/>
  <c r="B2" i="14" s="1"/>
  <c r="AB48" i="12"/>
  <c r="N53" i="11"/>
  <c r="G49" i="11"/>
  <c r="I49" i="11" s="1"/>
  <c r="E49" i="11"/>
  <c r="I48" i="11"/>
  <c r="G48" i="11"/>
  <c r="E48" i="11"/>
  <c r="I47" i="11"/>
  <c r="G47" i="11"/>
  <c r="E47" i="11"/>
  <c r="P46" i="11"/>
  <c r="P45" i="11"/>
  <c r="G44" i="11"/>
  <c r="I44" i="11" s="1"/>
  <c r="E44" i="11"/>
  <c r="G43" i="11"/>
  <c r="I43" i="11" s="1"/>
  <c r="E43" i="11"/>
  <c r="I42" i="11"/>
  <c r="G42" i="11"/>
  <c r="E42" i="11"/>
  <c r="I41" i="11"/>
  <c r="G41" i="11"/>
  <c r="E41" i="11"/>
  <c r="G40" i="11"/>
  <c r="I40" i="11" s="1"/>
  <c r="E40" i="11"/>
  <c r="G39" i="11"/>
  <c r="E39" i="11"/>
  <c r="I39" i="11" s="1"/>
  <c r="G38" i="11"/>
  <c r="E38" i="11"/>
  <c r="I38" i="11" s="1"/>
  <c r="P37" i="11"/>
  <c r="P36" i="11"/>
  <c r="I35" i="11"/>
  <c r="G35" i="11"/>
  <c r="E35" i="11"/>
  <c r="G34" i="11"/>
  <c r="I34" i="11" s="1"/>
  <c r="E34" i="11"/>
  <c r="I33" i="11"/>
  <c r="G33" i="11"/>
  <c r="E33" i="11"/>
  <c r="G32" i="11"/>
  <c r="E32" i="11"/>
  <c r="I32" i="11" s="1"/>
  <c r="G31" i="11"/>
  <c r="I31" i="11" s="1"/>
  <c r="E31" i="11"/>
  <c r="P30" i="11"/>
  <c r="P29" i="11"/>
  <c r="G28" i="11"/>
  <c r="I28" i="11" s="1"/>
  <c r="E28" i="11"/>
  <c r="I27" i="11"/>
  <c r="G27" i="11"/>
  <c r="E27" i="11"/>
  <c r="G26" i="11"/>
  <c r="E26" i="11"/>
  <c r="I26" i="11" s="1"/>
  <c r="G25" i="11"/>
  <c r="I25" i="11" s="1"/>
  <c r="E25" i="11"/>
  <c r="G24" i="11"/>
  <c r="I24" i="11" s="1"/>
  <c r="E24" i="11"/>
  <c r="G23" i="11"/>
  <c r="I23" i="11" s="1"/>
  <c r="E23" i="11"/>
  <c r="I22" i="11"/>
  <c r="G22" i="11"/>
  <c r="E22" i="11"/>
  <c r="G21" i="11"/>
  <c r="I21" i="11" s="1"/>
  <c r="E21" i="11"/>
  <c r="P20" i="11"/>
  <c r="P19" i="11"/>
  <c r="G18" i="11"/>
  <c r="I18" i="11" s="1"/>
  <c r="E18" i="11"/>
  <c r="G17" i="11"/>
  <c r="I17" i="11" s="1"/>
  <c r="E17" i="11"/>
  <c r="I16" i="11"/>
  <c r="G16" i="11"/>
  <c r="E16" i="11"/>
  <c r="G15" i="11"/>
  <c r="I15" i="11" s="1"/>
  <c r="E15" i="11"/>
  <c r="G14" i="11"/>
  <c r="I14" i="11" s="1"/>
  <c r="E14" i="11"/>
  <c r="E51" i="11" s="1"/>
  <c r="N50" i="10"/>
  <c r="G19" i="10"/>
  <c r="H14" i="10" s="1"/>
  <c r="G17" i="10"/>
  <c r="I17" i="10" s="1"/>
  <c r="E17" i="10"/>
  <c r="G16" i="10"/>
  <c r="I16" i="10" s="1"/>
  <c r="E16" i="10"/>
  <c r="E19" i="10" s="1"/>
  <c r="I15" i="10"/>
  <c r="G15" i="10"/>
  <c r="E15" i="10"/>
  <c r="I14" i="10"/>
  <c r="G14" i="10"/>
  <c r="E14" i="10"/>
  <c r="I13" i="10"/>
  <c r="G13" i="10"/>
  <c r="E13" i="10"/>
  <c r="P95" i="9"/>
  <c r="K95" i="9"/>
  <c r="B95" i="9"/>
  <c r="A95" i="9"/>
  <c r="P94" i="9"/>
  <c r="K94" i="9"/>
  <c r="B94" i="9"/>
  <c r="A94" i="9"/>
  <c r="P93" i="9"/>
  <c r="K93" i="9"/>
  <c r="B93" i="9"/>
  <c r="A93" i="9"/>
  <c r="P92" i="9"/>
  <c r="K92" i="9"/>
  <c r="B92" i="9"/>
  <c r="A92" i="9"/>
  <c r="P91" i="9"/>
  <c r="K91" i="9"/>
  <c r="B91" i="9"/>
  <c r="A91" i="9"/>
  <c r="P90" i="9"/>
  <c r="K90" i="9"/>
  <c r="B90" i="9"/>
  <c r="A90" i="9"/>
  <c r="P89" i="9"/>
  <c r="K89" i="9"/>
  <c r="B89" i="9"/>
  <c r="A89" i="9"/>
  <c r="P88" i="9"/>
  <c r="K88" i="9"/>
  <c r="B88" i="9"/>
  <c r="A88" i="9"/>
  <c r="P87" i="9"/>
  <c r="K87" i="9"/>
  <c r="B87" i="9"/>
  <c r="A87" i="9"/>
  <c r="P86" i="9"/>
  <c r="K86" i="9"/>
  <c r="B86" i="9"/>
  <c r="A86" i="9"/>
  <c r="P85" i="9"/>
  <c r="K85" i="9"/>
  <c r="B85" i="9"/>
  <c r="A85" i="9"/>
  <c r="P84" i="9"/>
  <c r="K84" i="9"/>
  <c r="B84" i="9"/>
  <c r="A84" i="9"/>
  <c r="P83" i="9"/>
  <c r="K83" i="9"/>
  <c r="B83" i="9"/>
  <c r="A83" i="9"/>
  <c r="P82" i="9"/>
  <c r="K82" i="9"/>
  <c r="B82" i="9"/>
  <c r="A82" i="9"/>
  <c r="P81" i="9"/>
  <c r="K81" i="9"/>
  <c r="B81" i="9"/>
  <c r="A81" i="9"/>
  <c r="P80" i="9"/>
  <c r="K80" i="9"/>
  <c r="B80" i="9"/>
  <c r="A80" i="9"/>
  <c r="P79" i="9"/>
  <c r="K79" i="9"/>
  <c r="B79" i="9"/>
  <c r="A79" i="9"/>
  <c r="P78" i="9"/>
  <c r="K78" i="9"/>
  <c r="B78" i="9"/>
  <c r="A78" i="9"/>
  <c r="P77" i="9"/>
  <c r="K77" i="9"/>
  <c r="B77" i="9"/>
  <c r="A77" i="9"/>
  <c r="P76" i="9"/>
  <c r="K76" i="9"/>
  <c r="B76" i="9"/>
  <c r="A76" i="9"/>
  <c r="P75" i="9"/>
  <c r="K75" i="9"/>
  <c r="B75" i="9"/>
  <c r="A75" i="9"/>
  <c r="P74" i="9"/>
  <c r="K74" i="9"/>
  <c r="A74" i="9" s="1"/>
  <c r="B74" i="9"/>
  <c r="P73" i="9"/>
  <c r="K73" i="9"/>
  <c r="B73" i="9"/>
  <c r="A73" i="9"/>
  <c r="P72" i="9"/>
  <c r="K72" i="9"/>
  <c r="B72" i="9"/>
  <c r="A72" i="9"/>
  <c r="P71" i="9"/>
  <c r="K71" i="9"/>
  <c r="B71" i="9"/>
  <c r="A71" i="9"/>
  <c r="P70" i="9"/>
  <c r="K70" i="9"/>
  <c r="B70" i="9"/>
  <c r="A70" i="9"/>
  <c r="P69" i="9"/>
  <c r="K69" i="9"/>
  <c r="B69" i="9"/>
  <c r="A69" i="9"/>
  <c r="P68" i="9"/>
  <c r="K68" i="9"/>
  <c r="A68" i="9" s="1"/>
  <c r="B68" i="9"/>
  <c r="P67" i="9"/>
  <c r="K67" i="9"/>
  <c r="B67" i="9"/>
  <c r="A67" i="9"/>
  <c r="P66" i="9"/>
  <c r="K66" i="9"/>
  <c r="A66" i="9" s="1"/>
  <c r="B66" i="9"/>
  <c r="P65" i="9"/>
  <c r="K65" i="9"/>
  <c r="B65" i="9"/>
  <c r="A65" i="9"/>
  <c r="P64" i="9"/>
  <c r="K64" i="9"/>
  <c r="A64" i="9" s="1"/>
  <c r="B64" i="9"/>
  <c r="P63" i="9"/>
  <c r="K63" i="9"/>
  <c r="B63" i="9"/>
  <c r="A63" i="9"/>
  <c r="P62" i="9"/>
  <c r="K62" i="9"/>
  <c r="A62" i="9" s="1"/>
  <c r="B62" i="9"/>
  <c r="P61" i="9"/>
  <c r="K61" i="9"/>
  <c r="B61" i="9"/>
  <c r="A61" i="9"/>
  <c r="P60" i="9"/>
  <c r="K60" i="9"/>
  <c r="A60" i="9" s="1"/>
  <c r="B60" i="9"/>
  <c r="P59" i="9"/>
  <c r="K59" i="9"/>
  <c r="B59" i="9"/>
  <c r="A59" i="9"/>
  <c r="P58" i="9"/>
  <c r="K58" i="9"/>
  <c r="A58" i="9" s="1"/>
  <c r="B58" i="9"/>
  <c r="P57" i="9"/>
  <c r="K57" i="9"/>
  <c r="B57" i="9"/>
  <c r="A57" i="9"/>
  <c r="P56" i="9"/>
  <c r="K56" i="9"/>
  <c r="A56" i="9" s="1"/>
  <c r="B56" i="9"/>
  <c r="P55" i="9"/>
  <c r="K55" i="9"/>
  <c r="B55" i="9"/>
  <c r="A55" i="9"/>
  <c r="P54" i="9"/>
  <c r="K54" i="9"/>
  <c r="A54" i="9" s="1"/>
  <c r="B54" i="9"/>
  <c r="P53" i="9"/>
  <c r="K53" i="9"/>
  <c r="B53" i="9"/>
  <c r="A53" i="9"/>
  <c r="P52" i="9"/>
  <c r="K52" i="9"/>
  <c r="A52" i="9" s="1"/>
  <c r="B52" i="9"/>
  <c r="P51" i="9"/>
  <c r="K51" i="9"/>
  <c r="B51" i="9"/>
  <c r="A51" i="9"/>
  <c r="P50" i="9"/>
  <c r="K50" i="9"/>
  <c r="A50" i="9" s="1"/>
  <c r="B50" i="9"/>
  <c r="P49" i="9"/>
  <c r="K49" i="9"/>
  <c r="B49" i="9"/>
  <c r="A49" i="9"/>
  <c r="P48" i="9"/>
  <c r="K48" i="9"/>
  <c r="A48" i="9" s="1"/>
  <c r="B48" i="9"/>
  <c r="P47" i="9"/>
  <c r="K47" i="9"/>
  <c r="B47" i="9"/>
  <c r="A47" i="9"/>
  <c r="P46" i="9"/>
  <c r="K46" i="9"/>
  <c r="A46" i="9" s="1"/>
  <c r="B46" i="9"/>
  <c r="P45" i="9"/>
  <c r="K45" i="9"/>
  <c r="B45" i="9"/>
  <c r="A45" i="9"/>
  <c r="P44" i="9"/>
  <c r="K44" i="9"/>
  <c r="A44" i="9" s="1"/>
  <c r="B44" i="9"/>
  <c r="P43" i="9"/>
  <c r="K43" i="9"/>
  <c r="B43" i="9"/>
  <c r="A43" i="9"/>
  <c r="P42" i="9"/>
  <c r="K42" i="9"/>
  <c r="A42" i="9" s="1"/>
  <c r="B42" i="9"/>
  <c r="P41" i="9"/>
  <c r="K41" i="9"/>
  <c r="B41" i="9"/>
  <c r="A41" i="9"/>
  <c r="P40" i="9"/>
  <c r="K40" i="9"/>
  <c r="A40" i="9" s="1"/>
  <c r="B40" i="9"/>
  <c r="P39" i="9"/>
  <c r="K39" i="9"/>
  <c r="B39" i="9"/>
  <c r="A39" i="9"/>
  <c r="P38" i="9"/>
  <c r="K38" i="9"/>
  <c r="A38" i="9" s="1"/>
  <c r="B38" i="9"/>
  <c r="P37" i="9"/>
  <c r="K37" i="9"/>
  <c r="B37" i="9"/>
  <c r="A37" i="9"/>
  <c r="P36" i="9"/>
  <c r="K36" i="9"/>
  <c r="A36" i="9" s="1"/>
  <c r="B36" i="9"/>
  <c r="P35" i="9"/>
  <c r="K35" i="9"/>
  <c r="B35" i="9"/>
  <c r="A35" i="9"/>
  <c r="P34" i="9"/>
  <c r="K34" i="9"/>
  <c r="A34" i="9" s="1"/>
  <c r="B34" i="9"/>
  <c r="P33" i="9"/>
  <c r="K33" i="9"/>
  <c r="B33" i="9"/>
  <c r="A33" i="9"/>
  <c r="P32" i="9"/>
  <c r="K32" i="9"/>
  <c r="A32" i="9" s="1"/>
  <c r="B32" i="9"/>
  <c r="P31" i="9"/>
  <c r="K31" i="9"/>
  <c r="B31" i="9"/>
  <c r="A31" i="9"/>
  <c r="P30" i="9"/>
  <c r="K30" i="9"/>
  <c r="A30" i="9" s="1"/>
  <c r="B30" i="9"/>
  <c r="P29" i="9"/>
  <c r="K29" i="9"/>
  <c r="B29" i="9"/>
  <c r="A29" i="9"/>
  <c r="P28" i="9"/>
  <c r="K28" i="9"/>
  <c r="A28" i="9" s="1"/>
  <c r="B28" i="9"/>
  <c r="P27" i="9"/>
  <c r="K27" i="9"/>
  <c r="B27" i="9"/>
  <c r="A27" i="9"/>
  <c r="P26" i="9"/>
  <c r="K26" i="9"/>
  <c r="A26" i="9" s="1"/>
  <c r="B26" i="9"/>
  <c r="P25" i="9"/>
  <c r="K25" i="9"/>
  <c r="B25" i="9"/>
  <c r="A25" i="9"/>
  <c r="P24" i="9"/>
  <c r="K24" i="9"/>
  <c r="A24" i="9" s="1"/>
  <c r="B24" i="9"/>
  <c r="P23" i="9"/>
  <c r="K23" i="9"/>
  <c r="B23" i="9"/>
  <c r="A23" i="9"/>
  <c r="P22" i="9"/>
  <c r="K22" i="9"/>
  <c r="A22" i="9" s="1"/>
  <c r="B22" i="9"/>
  <c r="P21" i="9"/>
  <c r="K21" i="9"/>
  <c r="B21" i="9"/>
  <c r="A21" i="9"/>
  <c r="P20" i="9"/>
  <c r="K20" i="9"/>
  <c r="A20" i="9" s="1"/>
  <c r="B20" i="9"/>
  <c r="P19" i="9"/>
  <c r="K19" i="9"/>
  <c r="B19" i="9"/>
  <c r="A19" i="9"/>
  <c r="A78" i="8"/>
  <c r="A77" i="8"/>
  <c r="A76" i="8"/>
  <c r="A75" i="8"/>
  <c r="F73" i="8"/>
  <c r="D73" i="8"/>
  <c r="C73" i="8"/>
  <c r="E73" i="8" s="1"/>
  <c r="B73" i="8"/>
  <c r="D72" i="8"/>
  <c r="F72" i="8" s="1"/>
  <c r="C72" i="8"/>
  <c r="E72" i="8" s="1"/>
  <c r="B72" i="8"/>
  <c r="E71" i="8"/>
  <c r="D71" i="8"/>
  <c r="F71" i="8" s="1"/>
  <c r="C71" i="8"/>
  <c r="B71" i="8"/>
  <c r="F70" i="8"/>
  <c r="E70" i="8"/>
  <c r="D70" i="8"/>
  <c r="C70" i="8"/>
  <c r="B70" i="8"/>
  <c r="F69" i="8"/>
  <c r="D69" i="8"/>
  <c r="C69" i="8"/>
  <c r="E69" i="8" s="1"/>
  <c r="B69" i="8"/>
  <c r="D68" i="8"/>
  <c r="F68" i="8" s="1"/>
  <c r="C68" i="8"/>
  <c r="E68" i="8" s="1"/>
  <c r="B68" i="8"/>
  <c r="E67" i="8"/>
  <c r="D67" i="8"/>
  <c r="F67" i="8" s="1"/>
  <c r="C67" i="8"/>
  <c r="B67" i="8"/>
  <c r="F66" i="8"/>
  <c r="E66" i="8"/>
  <c r="D66" i="8"/>
  <c r="C66" i="8"/>
  <c r="B66" i="8"/>
  <c r="F65" i="8"/>
  <c r="D65" i="8"/>
  <c r="C65" i="8"/>
  <c r="E65" i="8" s="1"/>
  <c r="B65" i="8"/>
  <c r="D64" i="8"/>
  <c r="F64" i="8" s="1"/>
  <c r="C64" i="8"/>
  <c r="E64" i="8" s="1"/>
  <c r="B64" i="8"/>
  <c r="E63" i="8"/>
  <c r="D63" i="8"/>
  <c r="F63" i="8" s="1"/>
  <c r="C63" i="8"/>
  <c r="B63" i="8"/>
  <c r="F62" i="8"/>
  <c r="E62" i="8"/>
  <c r="D62" i="8"/>
  <c r="C62" i="8"/>
  <c r="B62" i="8"/>
  <c r="F61" i="8"/>
  <c r="D61" i="8"/>
  <c r="C61" i="8"/>
  <c r="E61" i="8" s="1"/>
  <c r="B61" i="8"/>
  <c r="D60" i="8"/>
  <c r="F60" i="8" s="1"/>
  <c r="C60" i="8"/>
  <c r="E60" i="8" s="1"/>
  <c r="B60" i="8"/>
  <c r="E59" i="8"/>
  <c r="D59" i="8"/>
  <c r="F59" i="8" s="1"/>
  <c r="C59" i="8"/>
  <c r="B59" i="8"/>
  <c r="F58" i="8"/>
  <c r="E58" i="8"/>
  <c r="D58" i="8"/>
  <c r="C58" i="8"/>
  <c r="B58" i="8"/>
  <c r="F57" i="8"/>
  <c r="D57" i="8"/>
  <c r="C57" i="8"/>
  <c r="E57" i="8" s="1"/>
  <c r="B57" i="8"/>
  <c r="D56" i="8"/>
  <c r="F56" i="8" s="1"/>
  <c r="C56" i="8"/>
  <c r="E56" i="8" s="1"/>
  <c r="B56" i="8"/>
  <c r="E55" i="8"/>
  <c r="D55" i="8"/>
  <c r="F55" i="8" s="1"/>
  <c r="C55" i="8"/>
  <c r="B55" i="8"/>
  <c r="F54" i="8"/>
  <c r="E54" i="8"/>
  <c r="D54" i="8"/>
  <c r="C54" i="8"/>
  <c r="B54" i="8"/>
  <c r="F53" i="8"/>
  <c r="D53" i="8"/>
  <c r="C53" i="8"/>
  <c r="E53" i="8" s="1"/>
  <c r="B53" i="8"/>
  <c r="D52" i="8"/>
  <c r="F52" i="8" s="1"/>
  <c r="C52" i="8"/>
  <c r="E52" i="8" s="1"/>
  <c r="B52" i="8"/>
  <c r="E51" i="8"/>
  <c r="D51" i="8"/>
  <c r="F51" i="8" s="1"/>
  <c r="C51" i="8"/>
  <c r="B51" i="8"/>
  <c r="F50" i="8"/>
  <c r="E50" i="8"/>
  <c r="D50" i="8"/>
  <c r="C50" i="8"/>
  <c r="B50" i="8"/>
  <c r="F49" i="8"/>
  <c r="D49" i="8"/>
  <c r="C49" i="8"/>
  <c r="E49" i="8" s="1"/>
  <c r="B49" i="8"/>
  <c r="P46" i="8"/>
  <c r="P40" i="8"/>
  <c r="P39" i="8"/>
  <c r="P38" i="8"/>
  <c r="P37" i="8"/>
  <c r="P36" i="8"/>
  <c r="P35" i="8"/>
  <c r="P34" i="8"/>
  <c r="P33" i="8"/>
  <c r="P32" i="8"/>
  <c r="P31" i="8"/>
  <c r="P30" i="8"/>
  <c r="P29" i="8"/>
  <c r="P28" i="8"/>
  <c r="P27" i="8"/>
  <c r="P26" i="8"/>
  <c r="P25" i="8"/>
  <c r="P24" i="8"/>
  <c r="P23" i="8"/>
  <c r="P22" i="8"/>
  <c r="P21" i="8"/>
  <c r="P20" i="8"/>
  <c r="P19" i="8"/>
  <c r="P18" i="8"/>
  <c r="P17" i="8"/>
  <c r="P16" i="8"/>
  <c r="AI804" i="6" a="1"/>
  <c r="AI804" i="6" s="1"/>
  <c r="AH804" i="6" a="1"/>
  <c r="AH804" i="6" s="1"/>
  <c r="AG804" i="6" a="1"/>
  <c r="AG804" i="6" s="1"/>
  <c r="AF804" i="6" a="1"/>
  <c r="AF804" i="6" s="1"/>
  <c r="AE804" i="6" a="1"/>
  <c r="AE804" i="6" s="1"/>
  <c r="AD804" i="6" a="1"/>
  <c r="AD804" i="6" s="1"/>
  <c r="AC804" i="6" a="1"/>
  <c r="AC804" i="6" s="1"/>
  <c r="AB804" i="6" a="1"/>
  <c r="AB804" i="6" s="1"/>
  <c r="AA804" i="6" a="1"/>
  <c r="AA804" i="6" s="1"/>
  <c r="Z804" i="6" a="1"/>
  <c r="Z804" i="6" s="1"/>
  <c r="Y804" i="6" a="1"/>
  <c r="Y804" i="6" s="1"/>
  <c r="X804" i="6" a="1"/>
  <c r="X804" i="6" s="1"/>
  <c r="W804" i="6" a="1"/>
  <c r="W804" i="6" s="1"/>
  <c r="V804" i="6" a="1"/>
  <c r="V804" i="6" s="1"/>
  <c r="U804" i="6" a="1"/>
  <c r="U804" i="6" s="1"/>
  <c r="T804" i="6" a="1"/>
  <c r="T804" i="6" s="1"/>
  <c r="S804" i="6" a="1"/>
  <c r="S804" i="6" s="1"/>
  <c r="R804" i="6" a="1"/>
  <c r="R804" i="6" s="1"/>
  <c r="Q804" i="6" a="1"/>
  <c r="Q804" i="6" s="1"/>
  <c r="P804" i="6" a="1"/>
  <c r="P804" i="6" s="1"/>
  <c r="O804" i="6" a="1"/>
  <c r="O804" i="6" s="1"/>
  <c r="N804" i="6" a="1"/>
  <c r="N804" i="6" s="1"/>
  <c r="M804" i="6" a="1"/>
  <c r="M804" i="6" s="1"/>
  <c r="L804" i="6" a="1"/>
  <c r="L804" i="6" s="1"/>
  <c r="K804" i="6" a="1"/>
  <c r="K804" i="6" s="1"/>
  <c r="AI803" i="6" a="1"/>
  <c r="AI803" i="6" s="1"/>
  <c r="AH803" i="6" a="1"/>
  <c r="AH803" i="6" s="1"/>
  <c r="AG803" i="6" a="1"/>
  <c r="AG803" i="6" s="1"/>
  <c r="AF803" i="6" a="1"/>
  <c r="AF803" i="6" s="1"/>
  <c r="AE803" i="6" a="1"/>
  <c r="AE803" i="6" s="1"/>
  <c r="AD803" i="6" a="1"/>
  <c r="AD803" i="6" s="1"/>
  <c r="AC803" i="6" a="1"/>
  <c r="AC803" i="6" s="1"/>
  <c r="AB803" i="6" a="1"/>
  <c r="AB803" i="6" s="1"/>
  <c r="AA803" i="6" a="1"/>
  <c r="AA803" i="6" s="1"/>
  <c r="Z803" i="6" a="1"/>
  <c r="Z803" i="6" s="1"/>
  <c r="Y803" i="6" a="1"/>
  <c r="Y803" i="6" s="1"/>
  <c r="X803" i="6" a="1"/>
  <c r="X803" i="6" s="1"/>
  <c r="W803" i="6" a="1"/>
  <c r="W803" i="6" s="1"/>
  <c r="V803" i="6" a="1"/>
  <c r="V803" i="6" s="1"/>
  <c r="U803" i="6"/>
  <c r="U803" i="6" a="1"/>
  <c r="T803" i="6" a="1"/>
  <c r="T803" i="6" s="1"/>
  <c r="S803" i="6" a="1"/>
  <c r="S803" i="6" s="1"/>
  <c r="R803" i="6" a="1"/>
  <c r="R803" i="6" s="1"/>
  <c r="Q803" i="6" a="1"/>
  <c r="Q803" i="6" s="1"/>
  <c r="P803" i="6" a="1"/>
  <c r="P803" i="6" s="1"/>
  <c r="O803" i="6" a="1"/>
  <c r="O803" i="6" s="1"/>
  <c r="N803" i="6" a="1"/>
  <c r="N803" i="6" s="1"/>
  <c r="M803" i="6" a="1"/>
  <c r="M803" i="6" s="1"/>
  <c r="L803" i="6" a="1"/>
  <c r="L803" i="6" s="1"/>
  <c r="K803" i="6" a="1"/>
  <c r="K803" i="6" s="1"/>
  <c r="AI802" i="6" a="1"/>
  <c r="AI802" i="6" s="1"/>
  <c r="AH802" i="6" a="1"/>
  <c r="AH802" i="6" s="1"/>
  <c r="AG802" i="6" a="1"/>
  <c r="AG802" i="6" s="1"/>
  <c r="AF802" i="6" a="1"/>
  <c r="AF802" i="6" s="1"/>
  <c r="AE802" i="6" a="1"/>
  <c r="AE802" i="6" s="1"/>
  <c r="AD802" i="6" a="1"/>
  <c r="AD802" i="6" s="1"/>
  <c r="AC802" i="6" a="1"/>
  <c r="AC802" i="6" s="1"/>
  <c r="AB802" i="6" a="1"/>
  <c r="AB802" i="6" s="1"/>
  <c r="AA802" i="6" a="1"/>
  <c r="AA802" i="6" s="1"/>
  <c r="Z802" i="6" a="1"/>
  <c r="Z802" i="6" s="1"/>
  <c r="Y802" i="6" a="1"/>
  <c r="Y802" i="6" s="1"/>
  <c r="X802" i="6" a="1"/>
  <c r="X802" i="6" s="1"/>
  <c r="W802" i="6" a="1"/>
  <c r="W802" i="6" s="1"/>
  <c r="V802" i="6" a="1"/>
  <c r="V802" i="6" s="1"/>
  <c r="U802" i="6" a="1"/>
  <c r="U802" i="6" s="1"/>
  <c r="T802" i="6" a="1"/>
  <c r="T802" i="6" s="1"/>
  <c r="S802" i="6" a="1"/>
  <c r="S802" i="6" s="1"/>
  <c r="R802" i="6" a="1"/>
  <c r="R802" i="6" s="1"/>
  <c r="Q802" i="6"/>
  <c r="Q802" i="6" a="1"/>
  <c r="P802" i="6" a="1"/>
  <c r="P802" i="6" s="1"/>
  <c r="O802" i="6" a="1"/>
  <c r="O802" i="6" s="1"/>
  <c r="N802" i="6" a="1"/>
  <c r="N802" i="6" s="1"/>
  <c r="M802" i="6" a="1"/>
  <c r="M802" i="6" s="1"/>
  <c r="L802" i="6" a="1"/>
  <c r="L802" i="6" s="1"/>
  <c r="K802" i="6" a="1"/>
  <c r="K802" i="6" s="1"/>
  <c r="AI801" i="6" a="1"/>
  <c r="AI801" i="6" s="1"/>
  <c r="AH801" i="6" a="1"/>
  <c r="AH801" i="6" s="1"/>
  <c r="AG801" i="6" a="1"/>
  <c r="AG801" i="6" s="1"/>
  <c r="AF801" i="6" a="1"/>
  <c r="AF801" i="6" s="1"/>
  <c r="AE801" i="6" a="1"/>
  <c r="AE801" i="6" s="1"/>
  <c r="AD801" i="6" a="1"/>
  <c r="AD801" i="6" s="1"/>
  <c r="AC801" i="6"/>
  <c r="AC801" i="6" a="1"/>
  <c r="AB801" i="6" a="1"/>
  <c r="AB801" i="6" s="1"/>
  <c r="AA801" i="6" a="1"/>
  <c r="AA801" i="6" s="1"/>
  <c r="Z801" i="6" a="1"/>
  <c r="Z801" i="6" s="1"/>
  <c r="Y801" i="6" a="1"/>
  <c r="Y801" i="6" s="1"/>
  <c r="X801" i="6" a="1"/>
  <c r="X801" i="6" s="1"/>
  <c r="W801" i="6" a="1"/>
  <c r="W801" i="6" s="1"/>
  <c r="V801" i="6" a="1"/>
  <c r="V801" i="6" s="1"/>
  <c r="U801" i="6" a="1"/>
  <c r="U801" i="6" s="1"/>
  <c r="T801" i="6" a="1"/>
  <c r="T801" i="6" s="1"/>
  <c r="S801" i="6" a="1"/>
  <c r="S801" i="6" s="1"/>
  <c r="R801" i="6" a="1"/>
  <c r="R801" i="6" s="1"/>
  <c r="Q801" i="6" a="1"/>
  <c r="Q801" i="6" s="1"/>
  <c r="P801" i="6" a="1"/>
  <c r="P801" i="6" s="1"/>
  <c r="O801" i="6" a="1"/>
  <c r="O801" i="6" s="1"/>
  <c r="N801" i="6" a="1"/>
  <c r="N801" i="6" s="1"/>
  <c r="M801" i="6"/>
  <c r="M801" i="6" a="1"/>
  <c r="L801" i="6" a="1"/>
  <c r="L801" i="6" s="1"/>
  <c r="K801" i="6" a="1"/>
  <c r="K801" i="6" s="1"/>
  <c r="AI800" i="6" a="1"/>
  <c r="AI800" i="6" s="1"/>
  <c r="AH800" i="6" a="1"/>
  <c r="AH800" i="6" s="1"/>
  <c r="AG800" i="6"/>
  <c r="AG800" i="6" a="1"/>
  <c r="AF800" i="6" a="1"/>
  <c r="AF800" i="6" s="1"/>
  <c r="AE800" i="6" a="1"/>
  <c r="AE800" i="6" s="1"/>
  <c r="AD800" i="6" a="1"/>
  <c r="AD800" i="6" s="1"/>
  <c r="AC800" i="6" a="1"/>
  <c r="AC800" i="6" s="1"/>
  <c r="AB800" i="6" a="1"/>
  <c r="AB800" i="6" s="1"/>
  <c r="AA800" i="6" a="1"/>
  <c r="AA800" i="6" s="1"/>
  <c r="Z800" i="6" a="1"/>
  <c r="Z800" i="6" s="1"/>
  <c r="Y800" i="6" a="1"/>
  <c r="Y800" i="6" s="1"/>
  <c r="X800" i="6" a="1"/>
  <c r="X800" i="6" s="1"/>
  <c r="W800" i="6" a="1"/>
  <c r="W800" i="6" s="1"/>
  <c r="V800" i="6" a="1"/>
  <c r="V800" i="6" s="1"/>
  <c r="U800" i="6" a="1"/>
  <c r="U800" i="6" s="1"/>
  <c r="T800" i="6" a="1"/>
  <c r="T800" i="6" s="1"/>
  <c r="S800" i="6" a="1"/>
  <c r="S800" i="6" s="1"/>
  <c r="R800" i="6" a="1"/>
  <c r="R800" i="6" s="1"/>
  <c r="Q800" i="6" a="1"/>
  <c r="Q800" i="6" s="1"/>
  <c r="P800" i="6" a="1"/>
  <c r="P800" i="6" s="1"/>
  <c r="O800" i="6" a="1"/>
  <c r="O800" i="6" s="1"/>
  <c r="N800" i="6" a="1"/>
  <c r="N800" i="6" s="1"/>
  <c r="M800" i="6" a="1"/>
  <c r="M800" i="6" s="1"/>
  <c r="L800" i="6" a="1"/>
  <c r="L800" i="6" s="1"/>
  <c r="K800" i="6" a="1"/>
  <c r="K800" i="6" s="1"/>
  <c r="AI799" i="6" a="1"/>
  <c r="AI799" i="6" s="1"/>
  <c r="AH799" i="6" a="1"/>
  <c r="AH799" i="6" s="1"/>
  <c r="AG799" i="6" a="1"/>
  <c r="AG799" i="6" s="1"/>
  <c r="AF799" i="6" a="1"/>
  <c r="AF799" i="6" s="1"/>
  <c r="AE799" i="6" a="1"/>
  <c r="AE799" i="6" s="1"/>
  <c r="AD799" i="6" a="1"/>
  <c r="AD799" i="6" s="1"/>
  <c r="AC799" i="6" a="1"/>
  <c r="AC799" i="6" s="1"/>
  <c r="AB799" i="6" a="1"/>
  <c r="AB799" i="6" s="1"/>
  <c r="AA799" i="6" a="1"/>
  <c r="AA799" i="6" s="1"/>
  <c r="Z799" i="6" a="1"/>
  <c r="Z799" i="6" s="1"/>
  <c r="Y799" i="6"/>
  <c r="Y799" i="6" a="1"/>
  <c r="X799" i="6" a="1"/>
  <c r="X799" i="6" s="1"/>
  <c r="W799" i="6" a="1"/>
  <c r="W799" i="6" s="1"/>
  <c r="V799" i="6" a="1"/>
  <c r="V799" i="6" s="1"/>
  <c r="U799" i="6"/>
  <c r="U799" i="6" a="1"/>
  <c r="T799" i="6" a="1"/>
  <c r="T799" i="6" s="1"/>
  <c r="S799" i="6"/>
  <c r="S799" i="6" a="1"/>
  <c r="R799" i="6" a="1"/>
  <c r="R799" i="6" s="1"/>
  <c r="Q799" i="6" a="1"/>
  <c r="Q799" i="6" s="1"/>
  <c r="P799" i="6" a="1"/>
  <c r="P799" i="6" s="1"/>
  <c r="O799" i="6" a="1"/>
  <c r="O799" i="6" s="1"/>
  <c r="N799" i="6" a="1"/>
  <c r="N799" i="6" s="1"/>
  <c r="M799" i="6" a="1"/>
  <c r="M799" i="6" s="1"/>
  <c r="L799" i="6" a="1"/>
  <c r="L799" i="6" s="1"/>
  <c r="K799" i="6" a="1"/>
  <c r="K799" i="6" s="1"/>
  <c r="AI798" i="6" a="1"/>
  <c r="AI798" i="6" s="1"/>
  <c r="AH798" i="6" a="1"/>
  <c r="AH798" i="6" s="1"/>
  <c r="AG798" i="6" a="1"/>
  <c r="AG798" i="6" s="1"/>
  <c r="AF798" i="6" a="1"/>
  <c r="AF798" i="6" s="1"/>
  <c r="AE798" i="6" a="1"/>
  <c r="AE798" i="6" s="1"/>
  <c r="AD798" i="6" a="1"/>
  <c r="AD798" i="6" s="1"/>
  <c r="AC798" i="6" a="1"/>
  <c r="AC798" i="6" s="1"/>
  <c r="AB798" i="6" a="1"/>
  <c r="AB798" i="6" s="1"/>
  <c r="AA798" i="6" a="1"/>
  <c r="AA798" i="6" s="1"/>
  <c r="Z798" i="6" a="1"/>
  <c r="Z798" i="6" s="1"/>
  <c r="Y798" i="6" a="1"/>
  <c r="Y798" i="6" s="1"/>
  <c r="X798" i="6" a="1"/>
  <c r="X798" i="6" s="1"/>
  <c r="W798" i="6" a="1"/>
  <c r="W798" i="6" s="1"/>
  <c r="V798" i="6" a="1"/>
  <c r="V798" i="6" s="1"/>
  <c r="U798" i="6" a="1"/>
  <c r="U798" i="6" s="1"/>
  <c r="T798" i="6" a="1"/>
  <c r="T798" i="6" s="1"/>
  <c r="S798" i="6" a="1"/>
  <c r="S798" i="6" s="1"/>
  <c r="R798" i="6" a="1"/>
  <c r="R798" i="6" s="1"/>
  <c r="Q798" i="6" a="1"/>
  <c r="Q798" i="6" s="1"/>
  <c r="P798" i="6" a="1"/>
  <c r="P798" i="6" s="1"/>
  <c r="O798" i="6" a="1"/>
  <c r="O798" i="6" s="1"/>
  <c r="N798" i="6" a="1"/>
  <c r="N798" i="6" s="1"/>
  <c r="M798" i="6" a="1"/>
  <c r="M798" i="6" s="1"/>
  <c r="L798" i="6" a="1"/>
  <c r="L798" i="6" s="1"/>
  <c r="K798" i="6" a="1"/>
  <c r="K798" i="6" s="1"/>
  <c r="AI797" i="6" a="1"/>
  <c r="AI797" i="6" s="1"/>
  <c r="AH797" i="6" a="1"/>
  <c r="AH797" i="6" s="1"/>
  <c r="AG797" i="6" a="1"/>
  <c r="AG797" i="6" s="1"/>
  <c r="AF797" i="6" a="1"/>
  <c r="AF797" i="6" s="1"/>
  <c r="AE797" i="6" a="1"/>
  <c r="AE797" i="6" s="1"/>
  <c r="AD797" i="6" a="1"/>
  <c r="AD797" i="6" s="1"/>
  <c r="AC797" i="6" a="1"/>
  <c r="AC797" i="6" s="1"/>
  <c r="AB797" i="6" a="1"/>
  <c r="AB797" i="6" s="1"/>
  <c r="AA797" i="6" a="1"/>
  <c r="AA797" i="6" s="1"/>
  <c r="Z797" i="6" a="1"/>
  <c r="Z797" i="6" s="1"/>
  <c r="Y797" i="6" a="1"/>
  <c r="Y797" i="6" s="1"/>
  <c r="X797" i="6" a="1"/>
  <c r="X797" i="6" s="1"/>
  <c r="W797" i="6" a="1"/>
  <c r="W797" i="6" s="1"/>
  <c r="V797" i="6" a="1"/>
  <c r="V797" i="6" s="1"/>
  <c r="U797" i="6" a="1"/>
  <c r="U797" i="6" s="1"/>
  <c r="T797" i="6" a="1"/>
  <c r="T797" i="6" s="1"/>
  <c r="S797" i="6" a="1"/>
  <c r="S797" i="6" s="1"/>
  <c r="R797" i="6" a="1"/>
  <c r="R797" i="6" s="1"/>
  <c r="Q797" i="6"/>
  <c r="Q797" i="6" a="1"/>
  <c r="P797" i="6" a="1"/>
  <c r="P797" i="6" s="1"/>
  <c r="O797" i="6" a="1"/>
  <c r="O797" i="6" s="1"/>
  <c r="N797" i="6" a="1"/>
  <c r="N797" i="6" s="1"/>
  <c r="M797" i="6" a="1"/>
  <c r="M797" i="6" s="1"/>
  <c r="L797" i="6" a="1"/>
  <c r="L797" i="6" s="1"/>
  <c r="K797" i="6"/>
  <c r="K797" i="6" a="1"/>
  <c r="AI796" i="6" a="1"/>
  <c r="AI796" i="6" s="1"/>
  <c r="AH796" i="6" a="1"/>
  <c r="AH796" i="6" s="1"/>
  <c r="AG796" i="6" a="1"/>
  <c r="AG796" i="6" s="1"/>
  <c r="AF796" i="6" a="1"/>
  <c r="AF796" i="6" s="1"/>
  <c r="AE796" i="6" a="1"/>
  <c r="AE796" i="6" s="1"/>
  <c r="AD796" i="6" a="1"/>
  <c r="AD796" i="6" s="1"/>
  <c r="AC796" i="6"/>
  <c r="AC796" i="6" a="1"/>
  <c r="AB796" i="6" a="1"/>
  <c r="AB796" i="6" s="1"/>
  <c r="AA796" i="6" a="1"/>
  <c r="AA796" i="6" s="1"/>
  <c r="Z796" i="6" a="1"/>
  <c r="Z796" i="6" s="1"/>
  <c r="Y796" i="6" a="1"/>
  <c r="Y796" i="6" s="1"/>
  <c r="X796" i="6" a="1"/>
  <c r="X796" i="6" s="1"/>
  <c r="W796" i="6"/>
  <c r="W796" i="6" a="1"/>
  <c r="V796" i="6" a="1"/>
  <c r="V796" i="6" s="1"/>
  <c r="U796" i="6" a="1"/>
  <c r="U796" i="6" s="1"/>
  <c r="T796" i="6" a="1"/>
  <c r="T796" i="6" s="1"/>
  <c r="S796" i="6" a="1"/>
  <c r="S796" i="6" s="1"/>
  <c r="R796" i="6" a="1"/>
  <c r="R796" i="6" s="1"/>
  <c r="Q796" i="6" a="1"/>
  <c r="Q796" i="6" s="1"/>
  <c r="P796" i="6" a="1"/>
  <c r="P796" i="6" s="1"/>
  <c r="O796" i="6" a="1"/>
  <c r="O796" i="6" s="1"/>
  <c r="N796" i="6" a="1"/>
  <c r="N796" i="6" s="1"/>
  <c r="M796" i="6" a="1"/>
  <c r="M796" i="6" s="1"/>
  <c r="L796" i="6" a="1"/>
  <c r="L796" i="6" s="1"/>
  <c r="K796" i="6" a="1"/>
  <c r="K796" i="6" s="1"/>
  <c r="AI795" i="6" a="1"/>
  <c r="AI795" i="6" s="1"/>
  <c r="AH795" i="6" a="1"/>
  <c r="AH795" i="6" s="1"/>
  <c r="AG795" i="6" a="1"/>
  <c r="AG795" i="6" s="1"/>
  <c r="AF795" i="6" a="1"/>
  <c r="AF795" i="6" s="1"/>
  <c r="AE795" i="6" a="1"/>
  <c r="AE795" i="6" s="1"/>
  <c r="AD795" i="6" a="1"/>
  <c r="AD795" i="6" s="1"/>
  <c r="AC795" i="6" a="1"/>
  <c r="AC795" i="6" s="1"/>
  <c r="AB795" i="6" a="1"/>
  <c r="AB795" i="6" s="1"/>
  <c r="AA795" i="6" a="1"/>
  <c r="AA795" i="6" s="1"/>
  <c r="Z795" i="6" a="1"/>
  <c r="Z795" i="6" s="1"/>
  <c r="Y795" i="6" a="1"/>
  <c r="Y795" i="6" s="1"/>
  <c r="X795" i="6" a="1"/>
  <c r="X795" i="6" s="1"/>
  <c r="W795" i="6" a="1"/>
  <c r="W795" i="6" s="1"/>
  <c r="V795" i="6" a="1"/>
  <c r="V795" i="6" s="1"/>
  <c r="U795" i="6" a="1"/>
  <c r="U795" i="6" s="1"/>
  <c r="T795" i="6" a="1"/>
  <c r="T795" i="6" s="1"/>
  <c r="S795" i="6" a="1"/>
  <c r="S795" i="6" s="1"/>
  <c r="R795" i="6" a="1"/>
  <c r="R795" i="6" s="1"/>
  <c r="Q795" i="6" a="1"/>
  <c r="Q795" i="6" s="1"/>
  <c r="P795" i="6" a="1"/>
  <c r="P795" i="6" s="1"/>
  <c r="O795" i="6" a="1"/>
  <c r="O795" i="6" s="1"/>
  <c r="N795" i="6" a="1"/>
  <c r="N795" i="6" s="1"/>
  <c r="M795" i="6" a="1"/>
  <c r="M795" i="6" s="1"/>
  <c r="L795" i="6" a="1"/>
  <c r="L795" i="6" s="1"/>
  <c r="K795" i="6" a="1"/>
  <c r="K795" i="6" s="1"/>
  <c r="AI794" i="6" a="1"/>
  <c r="AI794" i="6" s="1"/>
  <c r="AH794" i="6" a="1"/>
  <c r="AH794" i="6" s="1"/>
  <c r="AG794" i="6"/>
  <c r="AG794" i="6" a="1"/>
  <c r="AF794" i="6"/>
  <c r="AF794" i="6" a="1"/>
  <c r="AE794" i="6" a="1"/>
  <c r="AE794" i="6" s="1"/>
  <c r="AD794" i="6" a="1"/>
  <c r="AD794" i="6" s="1"/>
  <c r="AC794" i="6" a="1"/>
  <c r="AC794" i="6" s="1"/>
  <c r="AB794" i="6" a="1"/>
  <c r="AB794" i="6" s="1"/>
  <c r="AA794" i="6"/>
  <c r="AA794" i="6" a="1"/>
  <c r="Z794" i="6" a="1"/>
  <c r="Z794" i="6" s="1"/>
  <c r="Y794" i="6" a="1"/>
  <c r="Y794" i="6" s="1"/>
  <c r="X794" i="6" a="1"/>
  <c r="X794" i="6" s="1"/>
  <c r="W794" i="6"/>
  <c r="W794" i="6" a="1"/>
  <c r="V794" i="6" a="1"/>
  <c r="V794" i="6" s="1"/>
  <c r="U794" i="6" a="1"/>
  <c r="U794" i="6" s="1"/>
  <c r="T794" i="6" a="1"/>
  <c r="T794" i="6" s="1"/>
  <c r="S794" i="6" a="1"/>
  <c r="S794" i="6" s="1"/>
  <c r="R794" i="6" a="1"/>
  <c r="R794" i="6" s="1"/>
  <c r="Q794" i="6" a="1"/>
  <c r="Q794" i="6" s="1"/>
  <c r="P794" i="6"/>
  <c r="P794" i="6" a="1"/>
  <c r="O794" i="6"/>
  <c r="O794" i="6" a="1"/>
  <c r="N794" i="6" a="1"/>
  <c r="N794" i="6" s="1"/>
  <c r="M794" i="6" a="1"/>
  <c r="M794" i="6" s="1"/>
  <c r="L794" i="6" a="1"/>
  <c r="L794" i="6" s="1"/>
  <c r="K794" i="6"/>
  <c r="K794" i="6" a="1"/>
  <c r="AI793" i="6" a="1"/>
  <c r="AI793" i="6" s="1"/>
  <c r="AH793" i="6" a="1"/>
  <c r="AH793" i="6" s="1"/>
  <c r="AG793" i="6" a="1"/>
  <c r="AG793" i="6" s="1"/>
  <c r="AF793" i="6" a="1"/>
  <c r="AF793" i="6" s="1"/>
  <c r="AE793" i="6" a="1"/>
  <c r="AE793" i="6" s="1"/>
  <c r="AD793" i="6" a="1"/>
  <c r="AD793" i="6" s="1"/>
  <c r="AC793" i="6" a="1"/>
  <c r="AC793" i="6" s="1"/>
  <c r="AB793" i="6" a="1"/>
  <c r="AB793" i="6" s="1"/>
  <c r="AA793" i="6" a="1"/>
  <c r="AA793" i="6" s="1"/>
  <c r="Z793" i="6" a="1"/>
  <c r="Z793" i="6" s="1"/>
  <c r="Y793" i="6" a="1"/>
  <c r="Y793" i="6" s="1"/>
  <c r="X793" i="6" a="1"/>
  <c r="X793" i="6" s="1"/>
  <c r="W793" i="6"/>
  <c r="W793" i="6" a="1"/>
  <c r="V793" i="6" a="1"/>
  <c r="V793" i="6" s="1"/>
  <c r="U793" i="6" a="1"/>
  <c r="U793" i="6" s="1"/>
  <c r="T793" i="6" a="1"/>
  <c r="T793" i="6" s="1"/>
  <c r="S793" i="6" a="1"/>
  <c r="S793" i="6" s="1"/>
  <c r="R793" i="6" a="1"/>
  <c r="R793" i="6" s="1"/>
  <c r="Q793" i="6" a="1"/>
  <c r="Q793" i="6" s="1"/>
  <c r="P793" i="6" a="1"/>
  <c r="P793" i="6" s="1"/>
  <c r="O793" i="6" a="1"/>
  <c r="O793" i="6" s="1"/>
  <c r="N793" i="6" a="1"/>
  <c r="N793" i="6" s="1"/>
  <c r="M793" i="6" a="1"/>
  <c r="M793" i="6" s="1"/>
  <c r="L793" i="6" a="1"/>
  <c r="L793" i="6" s="1"/>
  <c r="K793" i="6"/>
  <c r="K793" i="6" a="1"/>
  <c r="AI792" i="6" a="1"/>
  <c r="AI792" i="6" s="1"/>
  <c r="AH792" i="6" a="1"/>
  <c r="AH792" i="6" s="1"/>
  <c r="AG792" i="6" a="1"/>
  <c r="AG792" i="6" s="1"/>
  <c r="AF792" i="6" a="1"/>
  <c r="AF792" i="6" s="1"/>
  <c r="AE792" i="6" a="1"/>
  <c r="AE792" i="6" s="1"/>
  <c r="AD792" i="6" a="1"/>
  <c r="AD792" i="6" s="1"/>
  <c r="AC792" i="6" a="1"/>
  <c r="AC792" i="6" s="1"/>
  <c r="AB792" i="6" a="1"/>
  <c r="AB792" i="6" s="1"/>
  <c r="AA792" i="6" a="1"/>
  <c r="AA792" i="6" s="1"/>
  <c r="Z792" i="6" a="1"/>
  <c r="Z792" i="6" s="1"/>
  <c r="Y792" i="6" a="1"/>
  <c r="Y792" i="6" s="1"/>
  <c r="X792" i="6" a="1"/>
  <c r="X792" i="6" s="1"/>
  <c r="W792" i="6" a="1"/>
  <c r="W792" i="6" s="1"/>
  <c r="V792" i="6" a="1"/>
  <c r="V792" i="6" s="1"/>
  <c r="U792" i="6"/>
  <c r="U792" i="6" a="1"/>
  <c r="T792" i="6" a="1"/>
  <c r="T792" i="6" s="1"/>
  <c r="S792" i="6" a="1"/>
  <c r="S792" i="6" s="1"/>
  <c r="R792" i="6" a="1"/>
  <c r="R792" i="6" s="1"/>
  <c r="Q792" i="6"/>
  <c r="Q792" i="6" a="1"/>
  <c r="P792" i="6" a="1"/>
  <c r="P792" i="6" s="1"/>
  <c r="O792" i="6" a="1"/>
  <c r="O792" i="6" s="1"/>
  <c r="N792" i="6" a="1"/>
  <c r="N792" i="6" s="1"/>
  <c r="M792" i="6" a="1"/>
  <c r="M792" i="6" s="1"/>
  <c r="L792" i="6" a="1"/>
  <c r="L792" i="6" s="1"/>
  <c r="K792" i="6" a="1"/>
  <c r="K792" i="6" s="1"/>
  <c r="AI791" i="6"/>
  <c r="AI791" i="6" a="1"/>
  <c r="AH791" i="6" a="1"/>
  <c r="AH791" i="6" s="1"/>
  <c r="AG791" i="6" a="1"/>
  <c r="AG791" i="6" s="1"/>
  <c r="AF791" i="6" a="1"/>
  <c r="AF791" i="6" s="1"/>
  <c r="AE791" i="6" a="1"/>
  <c r="AE791" i="6" s="1"/>
  <c r="AD791" i="6" a="1"/>
  <c r="AD791" i="6" s="1"/>
  <c r="AC791" i="6" a="1"/>
  <c r="AC791" i="6" s="1"/>
  <c r="AB791" i="6" a="1"/>
  <c r="AB791" i="6" s="1"/>
  <c r="AA791" i="6" a="1"/>
  <c r="AA791" i="6" s="1"/>
  <c r="Z791" i="6" a="1"/>
  <c r="Z791" i="6" s="1"/>
  <c r="Y791" i="6" a="1"/>
  <c r="Y791" i="6" s="1"/>
  <c r="X791" i="6" a="1"/>
  <c r="X791" i="6" s="1"/>
  <c r="W791" i="6" a="1"/>
  <c r="W791" i="6" s="1"/>
  <c r="V791" i="6" a="1"/>
  <c r="V791" i="6" s="1"/>
  <c r="U791" i="6" a="1"/>
  <c r="U791" i="6" s="1"/>
  <c r="T791" i="6" a="1"/>
  <c r="T791" i="6" s="1"/>
  <c r="S791" i="6" a="1"/>
  <c r="S791" i="6" s="1"/>
  <c r="R791" i="6" a="1"/>
  <c r="R791" i="6" s="1"/>
  <c r="Q791" i="6"/>
  <c r="Q791" i="6" a="1"/>
  <c r="P791" i="6" a="1"/>
  <c r="P791" i="6" s="1"/>
  <c r="O791" i="6" a="1"/>
  <c r="O791" i="6" s="1"/>
  <c r="N791" i="6" a="1"/>
  <c r="N791" i="6" s="1"/>
  <c r="M791" i="6" a="1"/>
  <c r="M791" i="6" s="1"/>
  <c r="L791" i="6" a="1"/>
  <c r="L791" i="6" s="1"/>
  <c r="K791" i="6" a="1"/>
  <c r="K791" i="6" s="1"/>
  <c r="AI790" i="6" a="1"/>
  <c r="AI790" i="6" s="1"/>
  <c r="AH790" i="6"/>
  <c r="AH790" i="6" a="1"/>
  <c r="AG790" i="6"/>
  <c r="AG790" i="6" a="1"/>
  <c r="AF790" i="6" a="1"/>
  <c r="AF790" i="6" s="1"/>
  <c r="AE790" i="6" a="1"/>
  <c r="AE790" i="6" s="1"/>
  <c r="AD790" i="6" a="1"/>
  <c r="AD790" i="6" s="1"/>
  <c r="AC790" i="6"/>
  <c r="AC790" i="6" a="1"/>
  <c r="AB790" i="6" a="1"/>
  <c r="AB790" i="6" s="1"/>
  <c r="AA790" i="6" a="1"/>
  <c r="AA790" i="6" s="1"/>
  <c r="Z790" i="6"/>
  <c r="Z790" i="6" a="1"/>
  <c r="Y790" i="6" a="1"/>
  <c r="Y790" i="6" s="1"/>
  <c r="X790" i="6" a="1"/>
  <c r="X790" i="6" s="1"/>
  <c r="W790" i="6" a="1"/>
  <c r="W790" i="6" s="1"/>
  <c r="V790" i="6"/>
  <c r="V790" i="6" a="1"/>
  <c r="U790" i="6" a="1"/>
  <c r="U790" i="6" s="1"/>
  <c r="T790" i="6" a="1"/>
  <c r="T790" i="6" s="1"/>
  <c r="S790" i="6" a="1"/>
  <c r="S790" i="6" s="1"/>
  <c r="R790" i="6" a="1"/>
  <c r="R790" i="6" s="1"/>
  <c r="Q790" i="6" a="1"/>
  <c r="Q790" i="6" s="1"/>
  <c r="P790" i="6" a="1"/>
  <c r="P790" i="6" s="1"/>
  <c r="O790" i="6"/>
  <c r="O790" i="6" a="1"/>
  <c r="N790" i="6" a="1"/>
  <c r="N790" i="6" s="1"/>
  <c r="M790" i="6" a="1"/>
  <c r="M790" i="6" s="1"/>
  <c r="L790" i="6" a="1"/>
  <c r="L790" i="6" s="1"/>
  <c r="K790" i="6"/>
  <c r="K790" i="6" a="1"/>
  <c r="AI789" i="6" a="1"/>
  <c r="AI789" i="6" s="1"/>
  <c r="AH789" i="6" a="1"/>
  <c r="AH789" i="6" s="1"/>
  <c r="AG789" i="6" a="1"/>
  <c r="AG789" i="6" s="1"/>
  <c r="AF789" i="6" a="1"/>
  <c r="AF789" i="6" s="1"/>
  <c r="AE789" i="6" a="1"/>
  <c r="AE789" i="6" s="1"/>
  <c r="AD789" i="6" a="1"/>
  <c r="AD789" i="6" s="1"/>
  <c r="AC789" i="6" a="1"/>
  <c r="AC789" i="6" s="1"/>
  <c r="AB789" i="6" a="1"/>
  <c r="AB789" i="6" s="1"/>
  <c r="AA789" i="6"/>
  <c r="AA789" i="6" a="1"/>
  <c r="Z789" i="6" a="1"/>
  <c r="Z789" i="6" s="1"/>
  <c r="Y789" i="6" a="1"/>
  <c r="Y789" i="6" s="1"/>
  <c r="X789" i="6" a="1"/>
  <c r="X789" i="6" s="1"/>
  <c r="W789" i="6" a="1"/>
  <c r="W789" i="6" s="1"/>
  <c r="V789" i="6"/>
  <c r="V789" i="6" a="1"/>
  <c r="U789" i="6" a="1"/>
  <c r="U789" i="6" s="1"/>
  <c r="T789" i="6" a="1"/>
  <c r="T789" i="6" s="1"/>
  <c r="S789" i="6" a="1"/>
  <c r="S789" i="6" s="1"/>
  <c r="R789" i="6" a="1"/>
  <c r="R789" i="6" s="1"/>
  <c r="Q789" i="6" a="1"/>
  <c r="Q789" i="6" s="1"/>
  <c r="P789" i="6" a="1"/>
  <c r="P789" i="6" s="1"/>
  <c r="O789" i="6" a="1"/>
  <c r="O789" i="6" s="1"/>
  <c r="N789" i="6" a="1"/>
  <c r="N789" i="6" s="1"/>
  <c r="M789" i="6"/>
  <c r="M789" i="6" a="1"/>
  <c r="L789" i="6" a="1"/>
  <c r="L789" i="6" s="1"/>
  <c r="K789" i="6" a="1"/>
  <c r="K789" i="6" s="1"/>
  <c r="AI788" i="6" a="1"/>
  <c r="AI788" i="6" s="1"/>
  <c r="AH788" i="6" a="1"/>
  <c r="AH788" i="6" s="1"/>
  <c r="AG788" i="6" a="1"/>
  <c r="AG788" i="6" s="1"/>
  <c r="AF788" i="6" a="1"/>
  <c r="AF788" i="6" s="1"/>
  <c r="AE788" i="6" a="1"/>
  <c r="AE788" i="6" s="1"/>
  <c r="AD788" i="6"/>
  <c r="AD788" i="6" a="1"/>
  <c r="AC788" i="6" a="1"/>
  <c r="AC788" i="6" s="1"/>
  <c r="AB788" i="6" a="1"/>
  <c r="AB788" i="6" s="1"/>
  <c r="AA788" i="6"/>
  <c r="AA788" i="6" a="1"/>
  <c r="Z788" i="6" a="1"/>
  <c r="Z788" i="6" s="1"/>
  <c r="Y788" i="6"/>
  <c r="Y788" i="6" a="1"/>
  <c r="X788" i="6" a="1"/>
  <c r="X788" i="6" s="1"/>
  <c r="W788" i="6" a="1"/>
  <c r="W788" i="6" s="1"/>
  <c r="V788" i="6" a="1"/>
  <c r="V788" i="6" s="1"/>
  <c r="U788" i="6" a="1"/>
  <c r="U788" i="6" s="1"/>
  <c r="T788" i="6" a="1"/>
  <c r="T788" i="6" s="1"/>
  <c r="S788" i="6" a="1"/>
  <c r="S788" i="6" s="1"/>
  <c r="R788" i="6"/>
  <c r="R788" i="6" a="1"/>
  <c r="Q788" i="6"/>
  <c r="Q788" i="6" a="1"/>
  <c r="P788" i="6" a="1"/>
  <c r="P788" i="6" s="1"/>
  <c r="O788" i="6" a="1"/>
  <c r="O788" i="6" s="1"/>
  <c r="N788" i="6"/>
  <c r="N788" i="6" a="1"/>
  <c r="M788" i="6" a="1"/>
  <c r="M788" i="6" s="1"/>
  <c r="L788" i="6" a="1"/>
  <c r="L788" i="6" s="1"/>
  <c r="K788" i="6"/>
  <c r="K788" i="6" a="1"/>
  <c r="AI787" i="6" a="1"/>
  <c r="AI787" i="6" s="1"/>
  <c r="AH787" i="6" a="1"/>
  <c r="AH787" i="6" s="1"/>
  <c r="AG787" i="6" a="1"/>
  <c r="AG787" i="6" s="1"/>
  <c r="AF787" i="6" a="1"/>
  <c r="AF787" i="6" s="1"/>
  <c r="AE787" i="6"/>
  <c r="AE787" i="6" a="1"/>
  <c r="AD787" i="6" a="1"/>
  <c r="AD787" i="6" s="1"/>
  <c r="AC787" i="6" a="1"/>
  <c r="AC787" i="6" s="1"/>
  <c r="AB787" i="6" a="1"/>
  <c r="AB787" i="6" s="1"/>
  <c r="AA787" i="6" a="1"/>
  <c r="AA787" i="6" s="1"/>
  <c r="Z787" i="6" a="1"/>
  <c r="Z787" i="6" s="1"/>
  <c r="Y787" i="6" a="1"/>
  <c r="Y787" i="6" s="1"/>
  <c r="X787" i="6" a="1"/>
  <c r="X787" i="6" s="1"/>
  <c r="W787" i="6" a="1"/>
  <c r="W787" i="6" s="1"/>
  <c r="V787" i="6" a="1"/>
  <c r="V787" i="6" s="1"/>
  <c r="U787" i="6" a="1"/>
  <c r="U787" i="6" s="1"/>
  <c r="T787" i="6" a="1"/>
  <c r="T787" i="6" s="1"/>
  <c r="S787" i="6" a="1"/>
  <c r="S787" i="6" s="1"/>
  <c r="R787" i="6" a="1"/>
  <c r="R787" i="6" s="1"/>
  <c r="Q787" i="6" a="1"/>
  <c r="Q787" i="6" s="1"/>
  <c r="P787" i="6" a="1"/>
  <c r="P787" i="6" s="1"/>
  <c r="O787" i="6" a="1"/>
  <c r="O787" i="6" s="1"/>
  <c r="N787" i="6" a="1"/>
  <c r="N787" i="6" s="1"/>
  <c r="M787" i="6"/>
  <c r="M787" i="6" a="1"/>
  <c r="L787" i="6" a="1"/>
  <c r="L787" i="6" s="1"/>
  <c r="K787" i="6" a="1"/>
  <c r="K787" i="6" s="1"/>
  <c r="AI786" i="6" a="1"/>
  <c r="AI786" i="6" s="1"/>
  <c r="AH786" i="6" a="1"/>
  <c r="AH786" i="6" s="1"/>
  <c r="AG786" i="6" a="1"/>
  <c r="AG786" i="6" s="1"/>
  <c r="AF786" i="6" a="1"/>
  <c r="AF786" i="6" s="1"/>
  <c r="AE786" i="6" a="1"/>
  <c r="AE786" i="6" s="1"/>
  <c r="AD786" i="6" a="1"/>
  <c r="AD786" i="6" s="1"/>
  <c r="AC786" i="6"/>
  <c r="AC786" i="6" a="1"/>
  <c r="AB786" i="6" a="1"/>
  <c r="AB786" i="6" s="1"/>
  <c r="AA786" i="6" a="1"/>
  <c r="AA786" i="6" s="1"/>
  <c r="Z786" i="6" a="1"/>
  <c r="Z786" i="6" s="1"/>
  <c r="Y786" i="6" a="1"/>
  <c r="Y786" i="6" s="1"/>
  <c r="X786" i="6" a="1"/>
  <c r="X786" i="6" s="1"/>
  <c r="W786" i="6" a="1"/>
  <c r="W786" i="6" s="1"/>
  <c r="V786" i="6" a="1"/>
  <c r="V786" i="6" s="1"/>
  <c r="U786" i="6" a="1"/>
  <c r="U786" i="6" s="1"/>
  <c r="T786" i="6" a="1"/>
  <c r="T786" i="6" s="1"/>
  <c r="S786" i="6"/>
  <c r="S786" i="6" a="1"/>
  <c r="R786" i="6"/>
  <c r="R786" i="6" a="1"/>
  <c r="Q786" i="6" a="1"/>
  <c r="Q786" i="6" s="1"/>
  <c r="P786" i="6" a="1"/>
  <c r="P786" i="6" s="1"/>
  <c r="O786" i="6" a="1"/>
  <c r="O786" i="6" s="1"/>
  <c r="N786" i="6" a="1"/>
  <c r="N786" i="6" s="1"/>
  <c r="M786" i="6"/>
  <c r="M786" i="6" a="1"/>
  <c r="L786" i="6" a="1"/>
  <c r="L786" i="6" s="1"/>
  <c r="K786" i="6" a="1"/>
  <c r="K786" i="6" s="1"/>
  <c r="AI785" i="6" a="1"/>
  <c r="AI785" i="6" s="1"/>
  <c r="AH785" i="6" a="1"/>
  <c r="AH785" i="6" s="1"/>
  <c r="AG785" i="6" a="1"/>
  <c r="AG785" i="6" s="1"/>
  <c r="AF785" i="6" a="1"/>
  <c r="AF785" i="6" s="1"/>
  <c r="AE785" i="6" a="1"/>
  <c r="AE785" i="6" s="1"/>
  <c r="AD785" i="6" a="1"/>
  <c r="AD785" i="6" s="1"/>
  <c r="AC785" i="6"/>
  <c r="AC785" i="6" a="1"/>
  <c r="AB785" i="6" a="1"/>
  <c r="AB785" i="6" s="1"/>
  <c r="AA785" i="6" a="1"/>
  <c r="AA785" i="6" s="1"/>
  <c r="Z785" i="6" a="1"/>
  <c r="Z785" i="6" s="1"/>
  <c r="Y785" i="6" a="1"/>
  <c r="Y785" i="6" s="1"/>
  <c r="X785" i="6" a="1"/>
  <c r="X785" i="6" s="1"/>
  <c r="W785" i="6" a="1"/>
  <c r="W785" i="6" s="1"/>
  <c r="V785" i="6" a="1"/>
  <c r="V785" i="6" s="1"/>
  <c r="U785" i="6" a="1"/>
  <c r="U785" i="6" s="1"/>
  <c r="T785" i="6" a="1"/>
  <c r="T785" i="6" s="1"/>
  <c r="S785" i="6" a="1"/>
  <c r="S785" i="6" s="1"/>
  <c r="R785" i="6"/>
  <c r="R785" i="6" a="1"/>
  <c r="Q785" i="6" a="1"/>
  <c r="Q785" i="6" s="1"/>
  <c r="P785" i="6" a="1"/>
  <c r="P785" i="6" s="1"/>
  <c r="O785" i="6"/>
  <c r="O785" i="6" a="1"/>
  <c r="N785" i="6" a="1"/>
  <c r="N785" i="6" s="1"/>
  <c r="M785" i="6"/>
  <c r="M785" i="6" a="1"/>
  <c r="L785" i="6" a="1"/>
  <c r="L785" i="6" s="1"/>
  <c r="K785" i="6" a="1"/>
  <c r="K785" i="6" s="1"/>
  <c r="AI784" i="6" a="1"/>
  <c r="AI784" i="6" s="1"/>
  <c r="AH784" i="6" a="1"/>
  <c r="AH784" i="6" s="1"/>
  <c r="AG784" i="6"/>
  <c r="AG784" i="6" a="1"/>
  <c r="AF784" i="6" a="1"/>
  <c r="AF784" i="6" s="1"/>
  <c r="AE784" i="6" a="1"/>
  <c r="AE784" i="6" s="1"/>
  <c r="AD784" i="6" a="1"/>
  <c r="AD784" i="6" s="1"/>
  <c r="AC784" i="6" a="1"/>
  <c r="AC784" i="6" s="1"/>
  <c r="AB784" i="6" a="1"/>
  <c r="AB784" i="6" s="1"/>
  <c r="AA784" i="6" a="1"/>
  <c r="AA784" i="6" s="1"/>
  <c r="Z784" i="6" a="1"/>
  <c r="Z784" i="6" s="1"/>
  <c r="Y784" i="6" a="1"/>
  <c r="Y784" i="6" s="1"/>
  <c r="X784" i="6" a="1"/>
  <c r="X784" i="6" s="1"/>
  <c r="W784" i="6"/>
  <c r="W784" i="6" a="1"/>
  <c r="V784" i="6" a="1"/>
  <c r="V784" i="6" s="1"/>
  <c r="U784" i="6" a="1"/>
  <c r="U784" i="6" s="1"/>
  <c r="T784" i="6" a="1"/>
  <c r="T784" i="6" s="1"/>
  <c r="S784" i="6" a="1"/>
  <c r="S784" i="6" s="1"/>
  <c r="R784" i="6"/>
  <c r="R784" i="6" a="1"/>
  <c r="Q784" i="6" a="1"/>
  <c r="Q784" i="6" s="1"/>
  <c r="P784" i="6" a="1"/>
  <c r="P784" i="6" s="1"/>
  <c r="O784" i="6" a="1"/>
  <c r="O784" i="6" s="1"/>
  <c r="N784" i="6" a="1"/>
  <c r="N784" i="6" s="1"/>
  <c r="M784" i="6" a="1"/>
  <c r="M784" i="6" s="1"/>
  <c r="L784" i="6" a="1"/>
  <c r="L784" i="6" s="1"/>
  <c r="K784" i="6" a="1"/>
  <c r="K784" i="6" s="1"/>
  <c r="AI783" i="6" a="1"/>
  <c r="AI783" i="6" s="1"/>
  <c r="AH783" i="6" a="1"/>
  <c r="AH783" i="6" s="1"/>
  <c r="AG783" i="6" a="1"/>
  <c r="AG783" i="6" s="1"/>
  <c r="AF783" i="6" a="1"/>
  <c r="AF783" i="6" s="1"/>
  <c r="AE783" i="6"/>
  <c r="AE783" i="6" a="1"/>
  <c r="AD783" i="6" a="1"/>
  <c r="AD783" i="6" s="1"/>
  <c r="AC783" i="6"/>
  <c r="AC783" i="6" a="1"/>
  <c r="AB783" i="6" a="1"/>
  <c r="AB783" i="6" s="1"/>
  <c r="AA783" i="6" a="1"/>
  <c r="AA783" i="6" s="1"/>
  <c r="Z783" i="6" a="1"/>
  <c r="Z783" i="6" s="1"/>
  <c r="Y783" i="6"/>
  <c r="Y783" i="6" a="1"/>
  <c r="X783" i="6" a="1"/>
  <c r="X783" i="6" s="1"/>
  <c r="W783" i="6" a="1"/>
  <c r="W783" i="6" s="1"/>
  <c r="V783" i="6" a="1"/>
  <c r="V783" i="6" s="1"/>
  <c r="U783" i="6" a="1"/>
  <c r="U783" i="6" s="1"/>
  <c r="T783" i="6" a="1"/>
  <c r="T783" i="6" s="1"/>
  <c r="S783" i="6" a="1"/>
  <c r="S783" i="6" s="1"/>
  <c r="R783" i="6" a="1"/>
  <c r="R783" i="6" s="1"/>
  <c r="Q783" i="6" a="1"/>
  <c r="Q783" i="6" s="1"/>
  <c r="P783" i="6"/>
  <c r="P783" i="6" a="1"/>
  <c r="O783" i="6" a="1"/>
  <c r="O783" i="6" s="1"/>
  <c r="N783" i="6"/>
  <c r="N783" i="6" a="1"/>
  <c r="M783" i="6" a="1"/>
  <c r="M783" i="6" s="1"/>
  <c r="L783" i="6" a="1"/>
  <c r="L783" i="6" s="1"/>
  <c r="K783" i="6" a="1"/>
  <c r="K783" i="6" s="1"/>
  <c r="AI782" i="6" a="1"/>
  <c r="AI782" i="6" s="1"/>
  <c r="AH782" i="6" a="1"/>
  <c r="AH782" i="6" s="1"/>
  <c r="AG782" i="6" a="1"/>
  <c r="AG782" i="6" s="1"/>
  <c r="AF782" i="6"/>
  <c r="AF782" i="6" a="1"/>
  <c r="AE782" i="6"/>
  <c r="AE782" i="6" a="1"/>
  <c r="AD782" i="6"/>
  <c r="AD782" i="6" a="1"/>
  <c r="AC782" i="6" a="1"/>
  <c r="AC782" i="6" s="1"/>
  <c r="AB782" i="6" a="1"/>
  <c r="AB782" i="6" s="1"/>
  <c r="AA782" i="6"/>
  <c r="AA782" i="6" a="1"/>
  <c r="Z782" i="6" a="1"/>
  <c r="Z782" i="6" s="1"/>
  <c r="Y782" i="6" a="1"/>
  <c r="Y782" i="6" s="1"/>
  <c r="X782" i="6"/>
  <c r="X782" i="6" a="1"/>
  <c r="W782" i="6" a="1"/>
  <c r="W782" i="6" s="1"/>
  <c r="V782" i="6"/>
  <c r="V782" i="6" a="1"/>
  <c r="U782" i="6" a="1"/>
  <c r="U782" i="6" s="1"/>
  <c r="T782" i="6" a="1"/>
  <c r="T782" i="6" s="1"/>
  <c r="S782" i="6" a="1"/>
  <c r="S782" i="6" s="1"/>
  <c r="R782" i="6" a="1"/>
  <c r="R782" i="6" s="1"/>
  <c r="Q782" i="6" a="1"/>
  <c r="Q782" i="6" s="1"/>
  <c r="P782" i="6"/>
  <c r="P782" i="6" a="1"/>
  <c r="O782" i="6"/>
  <c r="O782" i="6" a="1"/>
  <c r="N782" i="6"/>
  <c r="N782" i="6" a="1"/>
  <c r="M782" i="6" a="1"/>
  <c r="M782" i="6" s="1"/>
  <c r="L782" i="6" a="1"/>
  <c r="L782" i="6" s="1"/>
  <c r="K782" i="6" a="1"/>
  <c r="K782" i="6" s="1"/>
  <c r="AI781" i="6" a="1"/>
  <c r="AI781" i="6" s="1"/>
  <c r="AH781" i="6" a="1"/>
  <c r="AH781" i="6" s="1"/>
  <c r="AG781" i="6" a="1"/>
  <c r="AG781" i="6" s="1"/>
  <c r="AF781" i="6" a="1"/>
  <c r="AF781" i="6" s="1"/>
  <c r="AE781" i="6" a="1"/>
  <c r="AE781" i="6" s="1"/>
  <c r="AD781" i="6" a="1"/>
  <c r="AD781" i="6" s="1"/>
  <c r="AC781" i="6" a="1"/>
  <c r="AC781" i="6" s="1"/>
  <c r="AB781" i="6" a="1"/>
  <c r="AB781" i="6" s="1"/>
  <c r="AA781" i="6" a="1"/>
  <c r="AA781" i="6" s="1"/>
  <c r="Z781" i="6" a="1"/>
  <c r="Z781" i="6" s="1"/>
  <c r="Y781" i="6" a="1"/>
  <c r="Y781" i="6" s="1"/>
  <c r="X781" i="6" a="1"/>
  <c r="X781" i="6" s="1"/>
  <c r="W781" i="6" a="1"/>
  <c r="W781" i="6" s="1"/>
  <c r="V781" i="6" a="1"/>
  <c r="V781" i="6" s="1"/>
  <c r="U781" i="6" a="1"/>
  <c r="U781" i="6" s="1"/>
  <c r="T781" i="6"/>
  <c r="T781" i="6" a="1"/>
  <c r="S781" i="6" a="1"/>
  <c r="S781" i="6" s="1"/>
  <c r="R781" i="6" a="1"/>
  <c r="R781" i="6" s="1"/>
  <c r="Q781" i="6" a="1"/>
  <c r="Q781" i="6" s="1"/>
  <c r="P781" i="6" a="1"/>
  <c r="P781" i="6" s="1"/>
  <c r="O781" i="6" a="1"/>
  <c r="O781" i="6" s="1"/>
  <c r="N781" i="6"/>
  <c r="N781" i="6" a="1"/>
  <c r="M781" i="6" a="1"/>
  <c r="M781" i="6" s="1"/>
  <c r="L781" i="6" a="1"/>
  <c r="L781" i="6" s="1"/>
  <c r="K781" i="6" a="1"/>
  <c r="K781" i="6" s="1"/>
  <c r="AI780" i="6" a="1"/>
  <c r="AI780" i="6" s="1"/>
  <c r="AH780" i="6" a="1"/>
  <c r="AH780" i="6" s="1"/>
  <c r="AG780" i="6" a="1"/>
  <c r="AG780" i="6" s="1"/>
  <c r="AF780" i="6"/>
  <c r="AF780" i="6" a="1"/>
  <c r="AE780" i="6"/>
  <c r="AE780" i="6" a="1"/>
  <c r="AD780" i="6" a="1"/>
  <c r="AD780" i="6" s="1"/>
  <c r="AC780" i="6" a="1"/>
  <c r="AC780" i="6" s="1"/>
  <c r="AB780" i="6" a="1"/>
  <c r="AB780" i="6" s="1"/>
  <c r="AA780" i="6" a="1"/>
  <c r="AA780" i="6" s="1"/>
  <c r="Z780" i="6" a="1"/>
  <c r="Z780" i="6" s="1"/>
  <c r="Y780" i="6" a="1"/>
  <c r="Y780" i="6" s="1"/>
  <c r="X780" i="6" a="1"/>
  <c r="X780" i="6" s="1"/>
  <c r="W780" i="6"/>
  <c r="W780" i="6" a="1"/>
  <c r="V780" i="6"/>
  <c r="V780" i="6" a="1"/>
  <c r="U780" i="6" a="1"/>
  <c r="U780" i="6" s="1"/>
  <c r="T780" i="6" a="1"/>
  <c r="T780" i="6" s="1"/>
  <c r="S780" i="6" a="1"/>
  <c r="S780" i="6" s="1"/>
  <c r="R780" i="6" a="1"/>
  <c r="R780" i="6" s="1"/>
  <c r="Q780" i="6" a="1"/>
  <c r="Q780" i="6" s="1"/>
  <c r="P780" i="6"/>
  <c r="P780" i="6" a="1"/>
  <c r="O780" i="6"/>
  <c r="O780" i="6" a="1"/>
  <c r="N780" i="6" a="1"/>
  <c r="N780" i="6" s="1"/>
  <c r="M780" i="6" a="1"/>
  <c r="M780" i="6" s="1"/>
  <c r="L780" i="6" a="1"/>
  <c r="L780" i="6" s="1"/>
  <c r="K780" i="6" a="1"/>
  <c r="K780" i="6" s="1"/>
  <c r="AI779" i="6" a="1"/>
  <c r="AI779" i="6" s="1"/>
  <c r="AH779" i="6" a="1"/>
  <c r="AH779" i="6" s="1"/>
  <c r="AG779" i="6" a="1"/>
  <c r="AG779" i="6" s="1"/>
  <c r="AF779" i="6" a="1"/>
  <c r="AF779" i="6" s="1"/>
  <c r="AE779" i="6" a="1"/>
  <c r="AE779" i="6" s="1"/>
  <c r="AD779" i="6" a="1"/>
  <c r="AD779" i="6" s="1"/>
  <c r="AC779" i="6" a="1"/>
  <c r="AC779" i="6" s="1"/>
  <c r="AB779" i="6"/>
  <c r="AB779" i="6" a="1"/>
  <c r="AA779" i="6" a="1"/>
  <c r="AA779" i="6" s="1"/>
  <c r="Z779" i="6"/>
  <c r="Z779" i="6" a="1"/>
  <c r="Y779" i="6" a="1"/>
  <c r="Y779" i="6" s="1"/>
  <c r="X779" i="6" a="1"/>
  <c r="X779" i="6" s="1"/>
  <c r="W779" i="6" a="1"/>
  <c r="W779" i="6" s="1"/>
  <c r="V779" i="6" a="1"/>
  <c r="V779" i="6" s="1"/>
  <c r="U779" i="6" a="1"/>
  <c r="U779" i="6" s="1"/>
  <c r="T779" i="6"/>
  <c r="T779" i="6" a="1"/>
  <c r="S779" i="6"/>
  <c r="S779" i="6" a="1"/>
  <c r="R779" i="6"/>
  <c r="R779" i="6" a="1"/>
  <c r="Q779" i="6" a="1"/>
  <c r="Q779" i="6" s="1"/>
  <c r="P779" i="6" a="1"/>
  <c r="P779" i="6" s="1"/>
  <c r="O779" i="6"/>
  <c r="O779" i="6" a="1"/>
  <c r="N779" i="6" a="1"/>
  <c r="N779" i="6" s="1"/>
  <c r="M779" i="6" a="1"/>
  <c r="M779" i="6" s="1"/>
  <c r="L779" i="6"/>
  <c r="L779" i="6" a="1"/>
  <c r="K779" i="6" a="1"/>
  <c r="K779" i="6" s="1"/>
  <c r="AI778" i="6" a="1"/>
  <c r="AI778" i="6" s="1"/>
  <c r="AH778" i="6" a="1"/>
  <c r="AH778" i="6" s="1"/>
  <c r="AG778" i="6" a="1"/>
  <c r="AG778" i="6" s="1"/>
  <c r="AF778" i="6"/>
  <c r="AF778" i="6" a="1"/>
  <c r="AE778" i="6" a="1"/>
  <c r="AE778" i="6" s="1"/>
  <c r="AD778" i="6"/>
  <c r="AD778" i="6" a="1"/>
  <c r="AC778" i="6" a="1"/>
  <c r="AC778" i="6" s="1"/>
  <c r="AB778" i="6" a="1"/>
  <c r="AB778" i="6" s="1"/>
  <c r="AA778" i="6" a="1"/>
  <c r="AA778" i="6" s="1"/>
  <c r="Z778" i="6" a="1"/>
  <c r="Z778" i="6" s="1"/>
  <c r="Y778" i="6" a="1"/>
  <c r="Y778" i="6" s="1"/>
  <c r="X778" i="6"/>
  <c r="X778" i="6" a="1"/>
  <c r="W778" i="6" a="1"/>
  <c r="W778" i="6" s="1"/>
  <c r="V778" i="6" a="1"/>
  <c r="V778" i="6" s="1"/>
  <c r="U778" i="6" a="1"/>
  <c r="U778" i="6" s="1"/>
  <c r="T778" i="6" a="1"/>
  <c r="T778" i="6" s="1"/>
  <c r="S778" i="6" a="1"/>
  <c r="S778" i="6" s="1"/>
  <c r="R778" i="6" a="1"/>
  <c r="R778" i="6" s="1"/>
  <c r="Q778" i="6" a="1"/>
  <c r="Q778" i="6" s="1"/>
  <c r="P778" i="6" a="1"/>
  <c r="P778" i="6" s="1"/>
  <c r="O778" i="6" a="1"/>
  <c r="O778" i="6" s="1"/>
  <c r="N778" i="6"/>
  <c r="N778" i="6" a="1"/>
  <c r="M778" i="6" a="1"/>
  <c r="M778" i="6" s="1"/>
  <c r="L778" i="6" a="1"/>
  <c r="L778" i="6" s="1"/>
  <c r="K778" i="6" a="1"/>
  <c r="K778" i="6" s="1"/>
  <c r="AI777" i="6" a="1"/>
  <c r="AI777" i="6" s="1"/>
  <c r="AH777" i="6"/>
  <c r="AH777" i="6" a="1"/>
  <c r="AG777" i="6" a="1"/>
  <c r="AG777" i="6" s="1"/>
  <c r="AF777" i="6" a="1"/>
  <c r="AF777" i="6" s="1"/>
  <c r="AE777" i="6" a="1"/>
  <c r="AE777" i="6" s="1"/>
  <c r="AD777" i="6"/>
  <c r="AD777" i="6" a="1"/>
  <c r="AC777" i="6" a="1"/>
  <c r="AC777" i="6" s="1"/>
  <c r="AB777" i="6"/>
  <c r="AB777" i="6" a="1"/>
  <c r="AA777" i="6" a="1"/>
  <c r="AA777" i="6" s="1"/>
  <c r="Z777" i="6" a="1"/>
  <c r="Z777" i="6" s="1"/>
  <c r="Y777" i="6" a="1"/>
  <c r="Y777" i="6" s="1"/>
  <c r="X777" i="6" a="1"/>
  <c r="X777" i="6" s="1"/>
  <c r="W777" i="6" a="1"/>
  <c r="W777" i="6" s="1"/>
  <c r="V777" i="6"/>
  <c r="V777" i="6" a="1"/>
  <c r="U777" i="6" a="1"/>
  <c r="U777" i="6" s="1"/>
  <c r="T777" i="6" a="1"/>
  <c r="T777" i="6" s="1"/>
  <c r="S777" i="6" a="1"/>
  <c r="S777" i="6" s="1"/>
  <c r="R777" i="6" a="1"/>
  <c r="R777" i="6" s="1"/>
  <c r="Q777" i="6" a="1"/>
  <c r="Q777" i="6" s="1"/>
  <c r="P777" i="6"/>
  <c r="P777" i="6" a="1"/>
  <c r="O777" i="6" a="1"/>
  <c r="O777" i="6" s="1"/>
  <c r="N777" i="6" a="1"/>
  <c r="N777" i="6" s="1"/>
  <c r="M777" i="6" a="1"/>
  <c r="M777" i="6" s="1"/>
  <c r="L777" i="6" a="1"/>
  <c r="L777" i="6" s="1"/>
  <c r="K777" i="6" a="1"/>
  <c r="K777" i="6" s="1"/>
  <c r="AI776" i="6" a="1"/>
  <c r="AI776" i="6" s="1"/>
  <c r="AH776" i="6" a="1"/>
  <c r="AH776" i="6" s="1"/>
  <c r="AG776" i="6" a="1"/>
  <c r="AG776" i="6" s="1"/>
  <c r="AF776" i="6" a="1"/>
  <c r="AF776" i="6" s="1"/>
  <c r="AE776" i="6"/>
  <c r="AE776" i="6" a="1"/>
  <c r="AD776" i="6"/>
  <c r="AD776" i="6" a="1"/>
  <c r="AC776" i="6" a="1"/>
  <c r="AC776" i="6" s="1"/>
  <c r="AB776" i="6" a="1"/>
  <c r="AB776" i="6" s="1"/>
  <c r="AA776" i="6" a="1"/>
  <c r="AA776" i="6" s="1"/>
  <c r="Z776" i="6"/>
  <c r="Z776" i="6" a="1"/>
  <c r="Y776" i="6" a="1"/>
  <c r="Y776" i="6" s="1"/>
  <c r="X776" i="6"/>
  <c r="X776" i="6" a="1"/>
  <c r="W776" i="6" a="1"/>
  <c r="W776" i="6" s="1"/>
  <c r="V776" i="6" a="1"/>
  <c r="V776" i="6" s="1"/>
  <c r="U776" i="6" a="1"/>
  <c r="U776" i="6" s="1"/>
  <c r="T776" i="6" a="1"/>
  <c r="T776" i="6" s="1"/>
  <c r="S776" i="6" a="1"/>
  <c r="S776" i="6" s="1"/>
  <c r="R776" i="6"/>
  <c r="R776" i="6" a="1"/>
  <c r="Q776" i="6" a="1"/>
  <c r="Q776" i="6" s="1"/>
  <c r="P776" i="6" a="1"/>
  <c r="P776" i="6" s="1"/>
  <c r="O776" i="6" a="1"/>
  <c r="O776" i="6" s="1"/>
  <c r="N776" i="6" a="1"/>
  <c r="N776" i="6" s="1"/>
  <c r="M776" i="6" a="1"/>
  <c r="M776" i="6" s="1"/>
  <c r="L776" i="6"/>
  <c r="L776" i="6" a="1"/>
  <c r="K776" i="6" a="1"/>
  <c r="K776" i="6" s="1"/>
  <c r="AI775" i="6"/>
  <c r="AI775" i="6" a="1"/>
  <c r="AH775" i="6" a="1"/>
  <c r="AH775" i="6" s="1"/>
  <c r="AG775" i="6" a="1"/>
  <c r="AG775" i="6" s="1"/>
  <c r="AF775" i="6" a="1"/>
  <c r="AF775" i="6" s="1"/>
  <c r="AE775" i="6" a="1"/>
  <c r="AE775" i="6" s="1"/>
  <c r="AD775" i="6" a="1"/>
  <c r="AD775" i="6" s="1"/>
  <c r="AC775" i="6" a="1"/>
  <c r="AC775" i="6" s="1"/>
  <c r="AB775" i="6" a="1"/>
  <c r="AB775" i="6" s="1"/>
  <c r="AA775" i="6" a="1"/>
  <c r="AA775" i="6" s="1"/>
  <c r="Z775" i="6" a="1"/>
  <c r="Z775" i="6" s="1"/>
  <c r="Y775" i="6" a="1"/>
  <c r="Y775" i="6" s="1"/>
  <c r="X775" i="6" a="1"/>
  <c r="X775" i="6" s="1"/>
  <c r="W775" i="6" a="1"/>
  <c r="W775" i="6" s="1"/>
  <c r="V775" i="6" a="1"/>
  <c r="V775" i="6" s="1"/>
  <c r="U775" i="6" a="1"/>
  <c r="U775" i="6" s="1"/>
  <c r="T775" i="6" a="1"/>
  <c r="T775" i="6" s="1"/>
  <c r="S775" i="6" a="1"/>
  <c r="S775" i="6" s="1"/>
  <c r="R775" i="6" a="1"/>
  <c r="R775" i="6" s="1"/>
  <c r="Q775" i="6" a="1"/>
  <c r="Q775" i="6" s="1"/>
  <c r="P775" i="6" a="1"/>
  <c r="P775" i="6" s="1"/>
  <c r="O775" i="6" a="1"/>
  <c r="O775" i="6" s="1"/>
  <c r="N775" i="6" a="1"/>
  <c r="N775" i="6" s="1"/>
  <c r="M775" i="6" a="1"/>
  <c r="M775" i="6" s="1"/>
  <c r="L775" i="6"/>
  <c r="L775" i="6" a="1"/>
  <c r="K775" i="6"/>
  <c r="K775" i="6" a="1"/>
  <c r="AI774" i="6" a="1"/>
  <c r="AI774" i="6" s="1"/>
  <c r="AH774" i="6" a="1"/>
  <c r="AH774" i="6" s="1"/>
  <c r="AG774" i="6" a="1"/>
  <c r="AG774" i="6" s="1"/>
  <c r="AF774" i="6" a="1"/>
  <c r="AF774" i="6" s="1"/>
  <c r="AE774" i="6" a="1"/>
  <c r="AE774" i="6" s="1"/>
  <c r="AD774" i="6" a="1"/>
  <c r="AD774" i="6" s="1"/>
  <c r="AC774" i="6" a="1"/>
  <c r="AC774" i="6" s="1"/>
  <c r="AB774" i="6" a="1"/>
  <c r="AB774" i="6" s="1"/>
  <c r="AA774" i="6" a="1"/>
  <c r="AA774" i="6" s="1"/>
  <c r="Z774" i="6" a="1"/>
  <c r="Z774" i="6" s="1"/>
  <c r="Y774" i="6" a="1"/>
  <c r="Y774" i="6" s="1"/>
  <c r="X774" i="6" a="1"/>
  <c r="X774" i="6" s="1"/>
  <c r="W774" i="6" a="1"/>
  <c r="W774" i="6" s="1"/>
  <c r="V774" i="6" a="1"/>
  <c r="V774" i="6" s="1"/>
  <c r="U774" i="6" a="1"/>
  <c r="U774" i="6" s="1"/>
  <c r="T774" i="6" a="1"/>
  <c r="T774" i="6" s="1"/>
  <c r="S774" i="6"/>
  <c r="S774" i="6" a="1"/>
  <c r="R774" i="6"/>
  <c r="R774" i="6" a="1"/>
  <c r="Q774" i="6" a="1"/>
  <c r="Q774" i="6" s="1"/>
  <c r="P774" i="6" a="1"/>
  <c r="P774" i="6" s="1"/>
  <c r="O774" i="6"/>
  <c r="O774" i="6" a="1"/>
  <c r="N774" i="6" a="1"/>
  <c r="N774" i="6" s="1"/>
  <c r="M774" i="6" a="1"/>
  <c r="M774" i="6" s="1"/>
  <c r="L774" i="6" a="1"/>
  <c r="L774" i="6" s="1"/>
  <c r="K774" i="6" a="1"/>
  <c r="K774" i="6" s="1"/>
  <c r="AI773" i="6" a="1"/>
  <c r="AI773" i="6" s="1"/>
  <c r="AH773" i="6" a="1"/>
  <c r="AH773" i="6" s="1"/>
  <c r="AG773" i="6" a="1"/>
  <c r="AG773" i="6" s="1"/>
  <c r="AF773" i="6"/>
  <c r="AF773" i="6" a="1"/>
  <c r="AE773" i="6" a="1"/>
  <c r="AE773" i="6" s="1"/>
  <c r="AD773" i="6" a="1"/>
  <c r="AD773" i="6" s="1"/>
  <c r="AC773" i="6" a="1"/>
  <c r="AC773" i="6" s="1"/>
  <c r="AB773" i="6" a="1"/>
  <c r="AB773" i="6" s="1"/>
  <c r="AA773" i="6" a="1"/>
  <c r="AA773" i="6" s="1"/>
  <c r="Z773" i="6" a="1"/>
  <c r="Z773" i="6" s="1"/>
  <c r="Y773" i="6" a="1"/>
  <c r="Y773" i="6" s="1"/>
  <c r="X773" i="6" a="1"/>
  <c r="X773" i="6" s="1"/>
  <c r="W773" i="6" a="1"/>
  <c r="W773" i="6" s="1"/>
  <c r="V773" i="6" a="1"/>
  <c r="V773" i="6" s="1"/>
  <c r="U773" i="6" a="1"/>
  <c r="U773" i="6" s="1"/>
  <c r="T773" i="6" a="1"/>
  <c r="T773" i="6" s="1"/>
  <c r="S773" i="6" a="1"/>
  <c r="S773" i="6" s="1"/>
  <c r="R773" i="6"/>
  <c r="R773" i="6" a="1"/>
  <c r="Q773" i="6" a="1"/>
  <c r="Q773" i="6" s="1"/>
  <c r="P773" i="6" a="1"/>
  <c r="P773" i="6" s="1"/>
  <c r="O773" i="6"/>
  <c r="O773" i="6" a="1"/>
  <c r="N773" i="6"/>
  <c r="N773" i="6" a="1"/>
  <c r="M773" i="6" a="1"/>
  <c r="M773" i="6" s="1"/>
  <c r="L773" i="6" a="1"/>
  <c r="L773" i="6" s="1"/>
  <c r="K773" i="6" a="1"/>
  <c r="K773" i="6" s="1"/>
  <c r="AI772" i="6"/>
  <c r="AI772" i="6" a="1"/>
  <c r="AH772" i="6" a="1"/>
  <c r="AH772" i="6" s="1"/>
  <c r="AG772" i="6" a="1"/>
  <c r="AG772" i="6" s="1"/>
  <c r="AF772" i="6"/>
  <c r="AF772" i="6" a="1"/>
  <c r="AE772" i="6" a="1"/>
  <c r="AE772" i="6" s="1"/>
  <c r="AD772" i="6"/>
  <c r="AD772" i="6" a="1"/>
  <c r="AC772" i="6" a="1"/>
  <c r="AC772" i="6" s="1"/>
  <c r="AB772" i="6" a="1"/>
  <c r="AB772" i="6" s="1"/>
  <c r="AA772" i="6" a="1"/>
  <c r="AA772" i="6" s="1"/>
  <c r="Z772" i="6" a="1"/>
  <c r="Z772" i="6" s="1"/>
  <c r="Y772" i="6" a="1"/>
  <c r="Y772" i="6" s="1"/>
  <c r="X772" i="6" a="1"/>
  <c r="X772" i="6" s="1"/>
  <c r="W772" i="6"/>
  <c r="W772" i="6" a="1"/>
  <c r="V772" i="6" a="1"/>
  <c r="V772" i="6" s="1"/>
  <c r="U772" i="6" a="1"/>
  <c r="U772" i="6" s="1"/>
  <c r="T772" i="6" a="1"/>
  <c r="T772" i="6" s="1"/>
  <c r="S772" i="6"/>
  <c r="S772" i="6" a="1"/>
  <c r="R772" i="6" a="1"/>
  <c r="R772" i="6" s="1"/>
  <c r="Q772" i="6" a="1"/>
  <c r="Q772" i="6" s="1"/>
  <c r="P772" i="6" a="1"/>
  <c r="P772" i="6" s="1"/>
  <c r="O772" i="6" a="1"/>
  <c r="O772" i="6" s="1"/>
  <c r="N772" i="6" a="1"/>
  <c r="N772" i="6" s="1"/>
  <c r="M772" i="6" a="1"/>
  <c r="M772" i="6" s="1"/>
  <c r="L772" i="6" a="1"/>
  <c r="L772" i="6" s="1"/>
  <c r="K772" i="6" a="1"/>
  <c r="K772" i="6" s="1"/>
  <c r="AI771" i="6" a="1"/>
  <c r="AI771" i="6" s="1"/>
  <c r="AH771" i="6" a="1"/>
  <c r="AH771" i="6" s="1"/>
  <c r="AG771" i="6" a="1"/>
  <c r="AG771" i="6" s="1"/>
  <c r="AF771" i="6" a="1"/>
  <c r="AF771" i="6" s="1"/>
  <c r="AE771" i="6" a="1"/>
  <c r="AE771" i="6" s="1"/>
  <c r="AD771" i="6"/>
  <c r="AD771" i="6" a="1"/>
  <c r="AC771" i="6" a="1"/>
  <c r="AC771" i="6" s="1"/>
  <c r="AB771" i="6" a="1"/>
  <c r="AB771" i="6" s="1"/>
  <c r="AA771" i="6"/>
  <c r="AA771" i="6" a="1"/>
  <c r="Z771" i="6"/>
  <c r="Z771" i="6" a="1"/>
  <c r="Y771" i="6" a="1"/>
  <c r="Y771" i="6" s="1"/>
  <c r="X771" i="6" a="1"/>
  <c r="X771" i="6" s="1"/>
  <c r="W771" i="6" a="1"/>
  <c r="W771" i="6" s="1"/>
  <c r="V771" i="6" a="1"/>
  <c r="V771" i="6" s="1"/>
  <c r="U771" i="6" a="1"/>
  <c r="U771" i="6" s="1"/>
  <c r="T771" i="6"/>
  <c r="T771" i="6" a="1"/>
  <c r="S771" i="6" a="1"/>
  <c r="S771" i="6" s="1"/>
  <c r="R771" i="6"/>
  <c r="R771" i="6" a="1"/>
  <c r="Q771" i="6" a="1"/>
  <c r="Q771" i="6" s="1"/>
  <c r="P771" i="6" a="1"/>
  <c r="P771" i="6" s="1"/>
  <c r="O771" i="6" a="1"/>
  <c r="O771" i="6" s="1"/>
  <c r="N771" i="6" a="1"/>
  <c r="N771" i="6" s="1"/>
  <c r="M771" i="6" a="1"/>
  <c r="M771" i="6" s="1"/>
  <c r="L771" i="6" a="1"/>
  <c r="L771" i="6" s="1"/>
  <c r="K771" i="6" a="1"/>
  <c r="K771" i="6" s="1"/>
  <c r="AI770" i="6" a="1"/>
  <c r="AI770" i="6" s="1"/>
  <c r="AH770" i="6"/>
  <c r="AH770" i="6" a="1"/>
  <c r="AG770" i="6" a="1"/>
  <c r="AG770" i="6" s="1"/>
  <c r="AF770" i="6" a="1"/>
  <c r="AF770" i="6" s="1"/>
  <c r="AE770" i="6" a="1"/>
  <c r="AE770" i="6" s="1"/>
  <c r="AD770" i="6"/>
  <c r="AD770" i="6" a="1"/>
  <c r="AC770" i="6" a="1"/>
  <c r="AC770" i="6" s="1"/>
  <c r="AB770" i="6" a="1"/>
  <c r="AB770" i="6" s="1"/>
  <c r="AA770" i="6" a="1"/>
  <c r="AA770" i="6" s="1"/>
  <c r="Z770" i="6" a="1"/>
  <c r="Z770" i="6" s="1"/>
  <c r="Y770" i="6" a="1"/>
  <c r="Y770" i="6" s="1"/>
  <c r="X770" i="6" a="1"/>
  <c r="X770" i="6" s="1"/>
  <c r="W770" i="6" a="1"/>
  <c r="W770" i="6" s="1"/>
  <c r="V770" i="6" a="1"/>
  <c r="V770" i="6" s="1"/>
  <c r="U770" i="6" a="1"/>
  <c r="U770" i="6" s="1"/>
  <c r="T770" i="6" a="1"/>
  <c r="T770" i="6" s="1"/>
  <c r="S770" i="6" a="1"/>
  <c r="S770" i="6" s="1"/>
  <c r="R770" i="6" a="1"/>
  <c r="R770" i="6" s="1"/>
  <c r="Q770" i="6" a="1"/>
  <c r="Q770" i="6" s="1"/>
  <c r="P770" i="6" a="1"/>
  <c r="P770" i="6" s="1"/>
  <c r="O770" i="6" a="1"/>
  <c r="O770" i="6" s="1"/>
  <c r="N770" i="6"/>
  <c r="N770" i="6" a="1"/>
  <c r="M770" i="6" a="1"/>
  <c r="M770" i="6" s="1"/>
  <c r="L770" i="6" a="1"/>
  <c r="L770" i="6" s="1"/>
  <c r="K770" i="6"/>
  <c r="K770" i="6" a="1"/>
  <c r="AI769" i="6" a="1"/>
  <c r="AI769" i="6" s="1"/>
  <c r="AH769" i="6" a="1"/>
  <c r="AH769" i="6" s="1"/>
  <c r="AG769" i="6" a="1"/>
  <c r="AG769" i="6" s="1"/>
  <c r="AF769" i="6" a="1"/>
  <c r="AF769" i="6" s="1"/>
  <c r="AE769" i="6" a="1"/>
  <c r="AE769" i="6" s="1"/>
  <c r="AD769" i="6"/>
  <c r="AD769" i="6" a="1"/>
  <c r="AC769" i="6" a="1"/>
  <c r="AC769" i="6" s="1"/>
  <c r="AB769" i="6"/>
  <c r="AB769" i="6" a="1"/>
  <c r="AA769" i="6" a="1"/>
  <c r="AA769" i="6" s="1"/>
  <c r="Z769" i="6"/>
  <c r="Z769" i="6" a="1"/>
  <c r="Y769" i="6" a="1"/>
  <c r="Y769" i="6" s="1"/>
  <c r="X769" i="6" a="1"/>
  <c r="X769" i="6" s="1"/>
  <c r="W769" i="6" a="1"/>
  <c r="W769" i="6" s="1"/>
  <c r="V769" i="6" a="1"/>
  <c r="V769" i="6" s="1"/>
  <c r="U769" i="6" a="1"/>
  <c r="U769" i="6" s="1"/>
  <c r="T769" i="6" a="1"/>
  <c r="T769" i="6" s="1"/>
  <c r="S769" i="6" a="1"/>
  <c r="S769" i="6" s="1"/>
  <c r="R769" i="6" a="1"/>
  <c r="R769" i="6" s="1"/>
  <c r="Q769" i="6" a="1"/>
  <c r="Q769" i="6" s="1"/>
  <c r="P769" i="6" a="1"/>
  <c r="P769" i="6" s="1"/>
  <c r="O769" i="6" a="1"/>
  <c r="O769" i="6" s="1"/>
  <c r="N769" i="6" a="1"/>
  <c r="N769" i="6" s="1"/>
  <c r="M769" i="6" a="1"/>
  <c r="M769" i="6" s="1"/>
  <c r="L769" i="6" a="1"/>
  <c r="L769" i="6" s="1"/>
  <c r="K769" i="6" a="1"/>
  <c r="K769" i="6" s="1"/>
  <c r="AI768" i="6"/>
  <c r="AI768" i="6" a="1"/>
  <c r="AH768" i="6"/>
  <c r="AH768" i="6" a="1"/>
  <c r="AG768" i="6" a="1"/>
  <c r="AG768" i="6" s="1"/>
  <c r="AF768" i="6" a="1"/>
  <c r="AF768" i="6" s="1"/>
  <c r="AE768" i="6" a="1"/>
  <c r="AE768" i="6" s="1"/>
  <c r="AD768" i="6" a="1"/>
  <c r="AD768" i="6" s="1"/>
  <c r="AC768" i="6" a="1"/>
  <c r="AC768" i="6" s="1"/>
  <c r="AB768" i="6" a="1"/>
  <c r="AB768" i="6" s="1"/>
  <c r="AA768" i="6" a="1"/>
  <c r="AA768" i="6" s="1"/>
  <c r="Z768" i="6" a="1"/>
  <c r="Z768" i="6" s="1"/>
  <c r="Y768" i="6" a="1"/>
  <c r="Y768" i="6" s="1"/>
  <c r="X768" i="6"/>
  <c r="X768" i="6" a="1"/>
  <c r="W768" i="6" a="1"/>
  <c r="W768" i="6" s="1"/>
  <c r="V768" i="6" a="1"/>
  <c r="V768" i="6" s="1"/>
  <c r="U768" i="6" a="1"/>
  <c r="U768" i="6" s="1"/>
  <c r="T768" i="6" a="1"/>
  <c r="T768" i="6" s="1"/>
  <c r="S768" i="6" a="1"/>
  <c r="S768" i="6" s="1"/>
  <c r="R768" i="6" a="1"/>
  <c r="R768" i="6" s="1"/>
  <c r="Q768" i="6" a="1"/>
  <c r="Q768" i="6" s="1"/>
  <c r="P768" i="6" a="1"/>
  <c r="P768" i="6" s="1"/>
  <c r="O768" i="6" a="1"/>
  <c r="O768" i="6" s="1"/>
  <c r="N768" i="6" a="1"/>
  <c r="N768" i="6" s="1"/>
  <c r="M768" i="6" a="1"/>
  <c r="M768" i="6" s="1"/>
  <c r="L768" i="6" a="1"/>
  <c r="L768" i="6" s="1"/>
  <c r="K768" i="6" a="1"/>
  <c r="K768" i="6" s="1"/>
  <c r="AI767" i="6" a="1"/>
  <c r="AI767" i="6" s="1"/>
  <c r="AH767" i="6" a="1"/>
  <c r="AH767" i="6" s="1"/>
  <c r="AG767" i="6" a="1"/>
  <c r="AG767" i="6" s="1"/>
  <c r="AF767" i="6" a="1"/>
  <c r="AF767" i="6" s="1"/>
  <c r="AE767" i="6" a="1"/>
  <c r="AE767" i="6" s="1"/>
  <c r="AD767" i="6" a="1"/>
  <c r="AD767" i="6" s="1"/>
  <c r="AC767" i="6" a="1"/>
  <c r="AC767" i="6" s="1"/>
  <c r="AB767" i="6" a="1"/>
  <c r="AB767" i="6" s="1"/>
  <c r="AA767" i="6" a="1"/>
  <c r="AA767" i="6" s="1"/>
  <c r="Z767" i="6" a="1"/>
  <c r="Z767" i="6" s="1"/>
  <c r="Y767" i="6" a="1"/>
  <c r="Y767" i="6" s="1"/>
  <c r="X767" i="6" a="1"/>
  <c r="X767" i="6" s="1"/>
  <c r="W767" i="6" a="1"/>
  <c r="W767" i="6" s="1"/>
  <c r="V767" i="6"/>
  <c r="V767" i="6" a="1"/>
  <c r="U767" i="6" a="1"/>
  <c r="U767" i="6" s="1"/>
  <c r="T767" i="6" a="1"/>
  <c r="T767" i="6" s="1"/>
  <c r="S767" i="6" a="1"/>
  <c r="S767" i="6" s="1"/>
  <c r="R767" i="6" a="1"/>
  <c r="R767" i="6" s="1"/>
  <c r="Q767" i="6" a="1"/>
  <c r="Q767" i="6" s="1"/>
  <c r="P767" i="6" a="1"/>
  <c r="P767" i="6" s="1"/>
  <c r="O767" i="6"/>
  <c r="O767" i="6" a="1"/>
  <c r="N767" i="6"/>
  <c r="N767" i="6" a="1"/>
  <c r="M767" i="6" a="1"/>
  <c r="M767" i="6" s="1"/>
  <c r="L767" i="6" a="1"/>
  <c r="L767" i="6" s="1"/>
  <c r="K767" i="6"/>
  <c r="K767" i="6" a="1"/>
  <c r="AI766" i="6"/>
  <c r="AI766" i="6" a="1"/>
  <c r="AH766" i="6" a="1"/>
  <c r="AH766" i="6" s="1"/>
  <c r="AG766" i="6" a="1"/>
  <c r="AG766" i="6" s="1"/>
  <c r="AF766" i="6" a="1"/>
  <c r="AF766" i="6" s="1"/>
  <c r="AE766" i="6" a="1"/>
  <c r="AE766" i="6" s="1"/>
  <c r="AD766" i="6" a="1"/>
  <c r="AD766" i="6" s="1"/>
  <c r="AC766" i="6" a="1"/>
  <c r="AC766" i="6" s="1"/>
  <c r="AB766" i="6" a="1"/>
  <c r="AB766" i="6" s="1"/>
  <c r="AA766" i="6" a="1"/>
  <c r="AA766" i="6" s="1"/>
  <c r="Z766" i="6" a="1"/>
  <c r="Z766" i="6" s="1"/>
  <c r="Y766" i="6" a="1"/>
  <c r="Y766" i="6" s="1"/>
  <c r="X766" i="6" a="1"/>
  <c r="X766" i="6" s="1"/>
  <c r="W766" i="6"/>
  <c r="W766" i="6" a="1"/>
  <c r="V766" i="6" a="1"/>
  <c r="V766" i="6" s="1"/>
  <c r="U766" i="6" a="1"/>
  <c r="U766" i="6" s="1"/>
  <c r="T766" i="6" a="1"/>
  <c r="T766" i="6" s="1"/>
  <c r="S766" i="6"/>
  <c r="S766" i="6" a="1"/>
  <c r="R766" i="6" a="1"/>
  <c r="R766" i="6" s="1"/>
  <c r="Q766" i="6" a="1"/>
  <c r="Q766" i="6" s="1"/>
  <c r="P766" i="6"/>
  <c r="P766" i="6" a="1"/>
  <c r="O766" i="6" a="1"/>
  <c r="O766" i="6" s="1"/>
  <c r="N766" i="6"/>
  <c r="N766" i="6" a="1"/>
  <c r="M766" i="6" a="1"/>
  <c r="M766" i="6" s="1"/>
  <c r="L766" i="6" a="1"/>
  <c r="L766" i="6" s="1"/>
  <c r="K766" i="6" a="1"/>
  <c r="K766" i="6" s="1"/>
  <c r="AI765" i="6"/>
  <c r="AI765" i="6" a="1"/>
  <c r="AH765" i="6" a="1"/>
  <c r="AH765" i="6" s="1"/>
  <c r="AG765" i="6" a="1"/>
  <c r="AG765" i="6" s="1"/>
  <c r="AF765" i="6" a="1"/>
  <c r="AF765" i="6" s="1"/>
  <c r="AE765" i="6" a="1"/>
  <c r="AE765" i="6" s="1"/>
  <c r="AD765" i="6" a="1"/>
  <c r="AD765" i="6" s="1"/>
  <c r="AC765" i="6" a="1"/>
  <c r="AC765" i="6" s="1"/>
  <c r="AB765" i="6" a="1"/>
  <c r="AB765" i="6" s="1"/>
  <c r="AA765" i="6"/>
  <c r="AA765" i="6" a="1"/>
  <c r="Z765" i="6"/>
  <c r="Z765" i="6" a="1"/>
  <c r="Y765" i="6" a="1"/>
  <c r="Y765" i="6" s="1"/>
  <c r="X765" i="6" a="1"/>
  <c r="X765" i="6" s="1"/>
  <c r="W765" i="6" a="1"/>
  <c r="W765" i="6" s="1"/>
  <c r="V765" i="6"/>
  <c r="V765" i="6" a="1"/>
  <c r="U765" i="6" a="1"/>
  <c r="U765" i="6" s="1"/>
  <c r="T765" i="6" a="1"/>
  <c r="T765" i="6" s="1"/>
  <c r="S765" i="6" a="1"/>
  <c r="S765" i="6" s="1"/>
  <c r="R765" i="6" a="1"/>
  <c r="R765" i="6" s="1"/>
  <c r="Q765" i="6" a="1"/>
  <c r="Q765" i="6" s="1"/>
  <c r="P765" i="6" a="1"/>
  <c r="P765" i="6" s="1"/>
  <c r="O765" i="6"/>
  <c r="O765" i="6" a="1"/>
  <c r="N765" i="6"/>
  <c r="N765" i="6" a="1"/>
  <c r="M765" i="6"/>
  <c r="M765" i="6" a="1"/>
  <c r="L765" i="6" a="1"/>
  <c r="L765" i="6" s="1"/>
  <c r="K765" i="6" a="1"/>
  <c r="K765" i="6" s="1"/>
  <c r="AI764" i="6"/>
  <c r="AI764" i="6" a="1"/>
  <c r="AH764" i="6" a="1"/>
  <c r="AH764" i="6" s="1"/>
  <c r="AG764" i="6" a="1"/>
  <c r="AG764" i="6" s="1"/>
  <c r="AF764" i="6" a="1"/>
  <c r="AF764" i="6" s="1"/>
  <c r="AE764" i="6" a="1"/>
  <c r="AE764" i="6" s="1"/>
  <c r="AD764" i="6" a="1"/>
  <c r="AD764" i="6" s="1"/>
  <c r="AC764" i="6"/>
  <c r="AC764" i="6" a="1"/>
  <c r="AB764" i="6" a="1"/>
  <c r="AB764" i="6" s="1"/>
  <c r="AA764" i="6" a="1"/>
  <c r="AA764" i="6" s="1"/>
  <c r="Z764" i="6"/>
  <c r="Z764" i="6" a="1"/>
  <c r="Y764" i="6" a="1"/>
  <c r="Y764" i="6" s="1"/>
  <c r="X764" i="6" a="1"/>
  <c r="X764" i="6" s="1"/>
  <c r="W764" i="6"/>
  <c r="W764" i="6" a="1"/>
  <c r="V764" i="6"/>
  <c r="V764" i="6" a="1"/>
  <c r="U764" i="6" a="1"/>
  <c r="U764" i="6" s="1"/>
  <c r="T764" i="6" a="1"/>
  <c r="T764" i="6" s="1"/>
  <c r="S764" i="6" a="1"/>
  <c r="S764" i="6" s="1"/>
  <c r="R764" i="6" a="1"/>
  <c r="R764" i="6" s="1"/>
  <c r="Q764" i="6"/>
  <c r="Q764" i="6" a="1"/>
  <c r="P764" i="6" a="1"/>
  <c r="P764" i="6" s="1"/>
  <c r="O764" i="6" a="1"/>
  <c r="O764" i="6" s="1"/>
  <c r="N764" i="6" a="1"/>
  <c r="N764" i="6" s="1"/>
  <c r="M764" i="6"/>
  <c r="M764" i="6" a="1"/>
  <c r="L764" i="6" a="1"/>
  <c r="L764" i="6" s="1"/>
  <c r="K764" i="6" a="1"/>
  <c r="K764" i="6" s="1"/>
  <c r="AI763" i="6" a="1"/>
  <c r="AI763" i="6" s="1"/>
  <c r="AH763" i="6" a="1"/>
  <c r="AH763" i="6" s="1"/>
  <c r="AG763" i="6" a="1"/>
  <c r="AG763" i="6" s="1"/>
  <c r="AF763" i="6" a="1"/>
  <c r="AF763" i="6" s="1"/>
  <c r="AE763" i="6"/>
  <c r="AE763" i="6" a="1"/>
  <c r="AD763" i="6" a="1"/>
  <c r="AD763" i="6" s="1"/>
  <c r="AC763" i="6" a="1"/>
  <c r="AC763" i="6" s="1"/>
  <c r="AB763" i="6" a="1"/>
  <c r="AB763" i="6" s="1"/>
  <c r="AA763" i="6" a="1"/>
  <c r="AA763" i="6" s="1"/>
  <c r="Z763" i="6" a="1"/>
  <c r="Z763" i="6" s="1"/>
  <c r="Y763" i="6" a="1"/>
  <c r="Y763" i="6" s="1"/>
  <c r="X763" i="6" a="1"/>
  <c r="X763" i="6" s="1"/>
  <c r="W763" i="6" a="1"/>
  <c r="W763" i="6" s="1"/>
  <c r="V763" i="6" a="1"/>
  <c r="V763" i="6" s="1"/>
  <c r="U763" i="6" a="1"/>
  <c r="U763" i="6" s="1"/>
  <c r="T763" i="6" a="1"/>
  <c r="T763" i="6" s="1"/>
  <c r="S763" i="6" a="1"/>
  <c r="S763" i="6" s="1"/>
  <c r="R763" i="6" a="1"/>
  <c r="R763" i="6" s="1"/>
  <c r="Q763" i="6" a="1"/>
  <c r="Q763" i="6" s="1"/>
  <c r="P763" i="6" a="1"/>
  <c r="P763" i="6" s="1"/>
  <c r="O763" i="6" a="1"/>
  <c r="O763" i="6" s="1"/>
  <c r="N763" i="6"/>
  <c r="N763" i="6" a="1"/>
  <c r="M763" i="6"/>
  <c r="M763" i="6" a="1"/>
  <c r="L763" i="6" a="1"/>
  <c r="L763" i="6" s="1"/>
  <c r="K763" i="6" a="1"/>
  <c r="K763" i="6" s="1"/>
  <c r="AI762" i="6" a="1"/>
  <c r="AI762" i="6" s="1"/>
  <c r="AH762" i="6" a="1"/>
  <c r="AH762" i="6" s="1"/>
  <c r="AG762" i="6" a="1"/>
  <c r="AG762" i="6" s="1"/>
  <c r="AF762" i="6" a="1"/>
  <c r="AF762" i="6" s="1"/>
  <c r="AE762" i="6" a="1"/>
  <c r="AE762" i="6" s="1"/>
  <c r="AD762" i="6" a="1"/>
  <c r="AD762" i="6" s="1"/>
  <c r="AC762" i="6" a="1"/>
  <c r="AC762" i="6" s="1"/>
  <c r="AB762" i="6" a="1"/>
  <c r="AB762" i="6" s="1"/>
  <c r="AA762" i="6" a="1"/>
  <c r="AA762" i="6" s="1"/>
  <c r="Z762" i="6"/>
  <c r="Z762" i="6" a="1"/>
  <c r="Y762" i="6" a="1"/>
  <c r="Y762" i="6" s="1"/>
  <c r="X762" i="6" a="1"/>
  <c r="X762" i="6" s="1"/>
  <c r="W762" i="6" a="1"/>
  <c r="W762" i="6" s="1"/>
  <c r="V762" i="6"/>
  <c r="V762" i="6" a="1"/>
  <c r="U762" i="6" a="1"/>
  <c r="U762" i="6" s="1"/>
  <c r="T762" i="6" a="1"/>
  <c r="T762" i="6" s="1"/>
  <c r="S762" i="6" a="1"/>
  <c r="S762" i="6" s="1"/>
  <c r="R762" i="6" a="1"/>
  <c r="R762" i="6" s="1"/>
  <c r="Q762" i="6" a="1"/>
  <c r="Q762" i="6" s="1"/>
  <c r="P762" i="6" a="1"/>
  <c r="P762" i="6" s="1"/>
  <c r="O762" i="6" a="1"/>
  <c r="O762" i="6" s="1"/>
  <c r="N762" i="6" a="1"/>
  <c r="N762" i="6" s="1"/>
  <c r="M762" i="6" a="1"/>
  <c r="M762" i="6" s="1"/>
  <c r="L762" i="6" a="1"/>
  <c r="L762" i="6" s="1"/>
  <c r="K762" i="6" a="1"/>
  <c r="K762" i="6" s="1"/>
  <c r="AI761" i="6" a="1"/>
  <c r="AI761" i="6" s="1"/>
  <c r="AH761" i="6"/>
  <c r="AH761" i="6" a="1"/>
  <c r="AG761" i="6"/>
  <c r="AG761" i="6" a="1"/>
  <c r="AF761" i="6" a="1"/>
  <c r="AF761" i="6" s="1"/>
  <c r="AE761" i="6"/>
  <c r="AE761" i="6" a="1"/>
  <c r="AD761" i="6" a="1"/>
  <c r="AD761" i="6" s="1"/>
  <c r="AC761" i="6" a="1"/>
  <c r="AC761" i="6" s="1"/>
  <c r="AB761" i="6" a="1"/>
  <c r="AB761" i="6" s="1"/>
  <c r="AA761" i="6"/>
  <c r="AA761" i="6" a="1"/>
  <c r="Z761" i="6" a="1"/>
  <c r="Z761" i="6" s="1"/>
  <c r="Y761" i="6"/>
  <c r="Y761" i="6" a="1"/>
  <c r="X761" i="6" a="1"/>
  <c r="X761" i="6" s="1"/>
  <c r="W761" i="6" a="1"/>
  <c r="W761" i="6" s="1"/>
  <c r="V761" i="6" a="1"/>
  <c r="V761" i="6" s="1"/>
  <c r="U761" i="6" a="1"/>
  <c r="U761" i="6" s="1"/>
  <c r="T761" i="6" a="1"/>
  <c r="T761" i="6" s="1"/>
  <c r="S761" i="6"/>
  <c r="S761" i="6" a="1"/>
  <c r="R761" i="6"/>
  <c r="R761" i="6" a="1"/>
  <c r="Q761" i="6" a="1"/>
  <c r="Q761" i="6" s="1"/>
  <c r="P761" i="6" a="1"/>
  <c r="P761" i="6" s="1"/>
  <c r="O761" i="6" a="1"/>
  <c r="O761" i="6" s="1"/>
  <c r="N761" i="6" a="1"/>
  <c r="N761" i="6" s="1"/>
  <c r="M761" i="6"/>
  <c r="M761" i="6" a="1"/>
  <c r="L761" i="6" a="1"/>
  <c r="L761" i="6" s="1"/>
  <c r="K761" i="6" a="1"/>
  <c r="K761" i="6" s="1"/>
  <c r="AI760" i="6" a="1"/>
  <c r="AI760" i="6" s="1"/>
  <c r="AH760" i="6" a="1"/>
  <c r="AH760" i="6" s="1"/>
  <c r="AG760" i="6" a="1"/>
  <c r="AG760" i="6" s="1"/>
  <c r="AF760" i="6" a="1"/>
  <c r="AF760" i="6" s="1"/>
  <c r="AE760" i="6" a="1"/>
  <c r="AE760" i="6" s="1"/>
  <c r="AD760" i="6" a="1"/>
  <c r="AD760" i="6" s="1"/>
  <c r="AC760" i="6" a="1"/>
  <c r="AC760" i="6" s="1"/>
  <c r="AB760" i="6" a="1"/>
  <c r="AB760" i="6" s="1"/>
  <c r="AA760" i="6"/>
  <c r="AA760" i="6" a="1"/>
  <c r="Z760" i="6"/>
  <c r="Z760" i="6" a="1"/>
  <c r="Y760" i="6" a="1"/>
  <c r="Y760" i="6" s="1"/>
  <c r="X760" i="6" a="1"/>
  <c r="X760" i="6" s="1"/>
  <c r="W760" i="6" a="1"/>
  <c r="W760" i="6" s="1"/>
  <c r="V760" i="6" a="1"/>
  <c r="V760" i="6" s="1"/>
  <c r="U760" i="6" a="1"/>
  <c r="U760" i="6" s="1"/>
  <c r="T760" i="6" a="1"/>
  <c r="T760" i="6" s="1"/>
  <c r="S760" i="6" a="1"/>
  <c r="S760" i="6" s="1"/>
  <c r="R760" i="6" a="1"/>
  <c r="R760" i="6" s="1"/>
  <c r="Q760" i="6" a="1"/>
  <c r="Q760" i="6" s="1"/>
  <c r="P760" i="6" a="1"/>
  <c r="P760" i="6" s="1"/>
  <c r="O760" i="6"/>
  <c r="O760" i="6" a="1"/>
  <c r="N760" i="6"/>
  <c r="N760" i="6" a="1"/>
  <c r="M760" i="6" a="1"/>
  <c r="M760" i="6" s="1"/>
  <c r="L760" i="6" a="1"/>
  <c r="L760" i="6" s="1"/>
  <c r="K760" i="6" a="1"/>
  <c r="K760" i="6" s="1"/>
  <c r="AI759" i="6" a="1"/>
  <c r="AI759" i="6" s="1"/>
  <c r="AH759" i="6" a="1"/>
  <c r="AH759" i="6" s="1"/>
  <c r="AG759" i="6" a="1"/>
  <c r="AG759" i="6" s="1"/>
  <c r="AF759" i="6" a="1"/>
  <c r="AF759" i="6" s="1"/>
  <c r="AE759" i="6"/>
  <c r="AE759" i="6" a="1"/>
  <c r="AD759" i="6" a="1"/>
  <c r="AD759" i="6" s="1"/>
  <c r="AC759" i="6" a="1"/>
  <c r="AC759" i="6" s="1"/>
  <c r="AB759" i="6" a="1"/>
  <c r="AB759" i="6" s="1"/>
  <c r="AA759" i="6" a="1"/>
  <c r="AA759" i="6" s="1"/>
  <c r="Z759" i="6" a="1"/>
  <c r="Z759" i="6" s="1"/>
  <c r="Y759" i="6"/>
  <c r="Y759" i="6" a="1"/>
  <c r="X759" i="6" a="1"/>
  <c r="X759" i="6" s="1"/>
  <c r="W759" i="6" a="1"/>
  <c r="W759" i="6" s="1"/>
  <c r="V759" i="6" a="1"/>
  <c r="V759" i="6" s="1"/>
  <c r="U759" i="6" a="1"/>
  <c r="U759" i="6" s="1"/>
  <c r="T759" i="6" a="1"/>
  <c r="T759" i="6" s="1"/>
  <c r="S759" i="6" a="1"/>
  <c r="S759" i="6" s="1"/>
  <c r="R759" i="6" a="1"/>
  <c r="R759" i="6" s="1"/>
  <c r="Q759" i="6"/>
  <c r="Q759" i="6" a="1"/>
  <c r="P759" i="6" a="1"/>
  <c r="P759" i="6" s="1"/>
  <c r="O759" i="6" a="1"/>
  <c r="O759" i="6" s="1"/>
  <c r="N759" i="6"/>
  <c r="N759" i="6" a="1"/>
  <c r="M759" i="6"/>
  <c r="M759" i="6" a="1"/>
  <c r="L759" i="6" a="1"/>
  <c r="L759" i="6" s="1"/>
  <c r="K759" i="6" a="1"/>
  <c r="K759" i="6" s="1"/>
  <c r="AI758" i="6" a="1"/>
  <c r="AI758" i="6" s="1"/>
  <c r="AH758" i="6" a="1"/>
  <c r="AH758" i="6" s="1"/>
  <c r="AG758" i="6" a="1"/>
  <c r="AG758" i="6" s="1"/>
  <c r="AF758" i="6" a="1"/>
  <c r="AF758" i="6" s="1"/>
  <c r="AE758" i="6"/>
  <c r="AE758" i="6" a="1"/>
  <c r="AD758" i="6" a="1"/>
  <c r="AD758" i="6" s="1"/>
  <c r="AC758" i="6"/>
  <c r="AC758" i="6" a="1"/>
  <c r="AB758" i="6" a="1"/>
  <c r="AB758" i="6" s="1"/>
  <c r="AA758" i="6" a="1"/>
  <c r="AA758" i="6" s="1"/>
  <c r="Z758" i="6" a="1"/>
  <c r="Z758" i="6" s="1"/>
  <c r="Y758" i="6" a="1"/>
  <c r="Y758" i="6" s="1"/>
  <c r="X758" i="6" a="1"/>
  <c r="X758" i="6" s="1"/>
  <c r="W758" i="6" a="1"/>
  <c r="W758" i="6" s="1"/>
  <c r="V758" i="6" a="1"/>
  <c r="V758" i="6" s="1"/>
  <c r="U758" i="6" a="1"/>
  <c r="U758" i="6" s="1"/>
  <c r="T758" i="6" a="1"/>
  <c r="T758" i="6" s="1"/>
  <c r="S758" i="6" a="1"/>
  <c r="S758" i="6" s="1"/>
  <c r="R758" i="6"/>
  <c r="R758" i="6" a="1"/>
  <c r="Q758" i="6" a="1"/>
  <c r="Q758" i="6" s="1"/>
  <c r="P758" i="6" a="1"/>
  <c r="P758" i="6" s="1"/>
  <c r="O758" i="6"/>
  <c r="O758" i="6" a="1"/>
  <c r="N758" i="6" a="1"/>
  <c r="N758" i="6" s="1"/>
  <c r="M758" i="6"/>
  <c r="M758" i="6" a="1"/>
  <c r="L758" i="6" a="1"/>
  <c r="L758" i="6" s="1"/>
  <c r="K758" i="6" a="1"/>
  <c r="K758" i="6" s="1"/>
  <c r="AI757" i="6" a="1"/>
  <c r="AI757" i="6" s="1"/>
  <c r="AH757" i="6" a="1"/>
  <c r="AH757" i="6" s="1"/>
  <c r="AG757" i="6" a="1"/>
  <c r="AG757" i="6" s="1"/>
  <c r="AF757" i="6" a="1"/>
  <c r="AF757" i="6" s="1"/>
  <c r="AE757" i="6" a="1"/>
  <c r="AE757" i="6" s="1"/>
  <c r="AD757" i="6" a="1"/>
  <c r="AD757" i="6" s="1"/>
  <c r="AC757" i="6" a="1"/>
  <c r="AC757" i="6" s="1"/>
  <c r="AB757" i="6" a="1"/>
  <c r="AB757" i="6" s="1"/>
  <c r="AA757" i="6" a="1"/>
  <c r="AA757" i="6" s="1"/>
  <c r="Z757" i="6"/>
  <c r="Z757" i="6" a="1"/>
  <c r="Y757" i="6"/>
  <c r="Y757" i="6" a="1"/>
  <c r="X757" i="6" a="1"/>
  <c r="X757" i="6" s="1"/>
  <c r="W757" i="6" a="1"/>
  <c r="W757" i="6" s="1"/>
  <c r="V757" i="6" a="1"/>
  <c r="V757" i="6" s="1"/>
  <c r="U757" i="6" a="1"/>
  <c r="U757" i="6" s="1"/>
  <c r="T757" i="6" a="1"/>
  <c r="T757" i="6" s="1"/>
  <c r="S757" i="6" a="1"/>
  <c r="S757" i="6" s="1"/>
  <c r="R757" i="6" a="1"/>
  <c r="R757" i="6" s="1"/>
  <c r="Q757" i="6" a="1"/>
  <c r="Q757" i="6" s="1"/>
  <c r="P757" i="6" a="1"/>
  <c r="P757" i="6" s="1"/>
  <c r="O757" i="6"/>
  <c r="O757" i="6" a="1"/>
  <c r="N757" i="6"/>
  <c r="N757" i="6" a="1"/>
  <c r="M757" i="6" a="1"/>
  <c r="M757" i="6" s="1"/>
  <c r="L757" i="6" a="1"/>
  <c r="L757" i="6" s="1"/>
  <c r="K757" i="6" a="1"/>
  <c r="K757" i="6" s="1"/>
  <c r="AI756" i="6" a="1"/>
  <c r="AI756" i="6" s="1"/>
  <c r="AH756" i="6" a="1"/>
  <c r="AH756" i="6" s="1"/>
  <c r="AG756" i="6" a="1"/>
  <c r="AG756" i="6" s="1"/>
  <c r="AF756" i="6" a="1"/>
  <c r="AF756" i="6" s="1"/>
  <c r="AE756" i="6" a="1"/>
  <c r="AE756" i="6" s="1"/>
  <c r="AD756" i="6"/>
  <c r="AD756" i="6" a="1"/>
  <c r="AC756" i="6" a="1"/>
  <c r="AC756" i="6" s="1"/>
  <c r="AB756" i="6" a="1"/>
  <c r="AB756" i="6" s="1"/>
  <c r="AA756" i="6" a="1"/>
  <c r="AA756" i="6" s="1"/>
  <c r="Z756" i="6" a="1"/>
  <c r="Z756" i="6" s="1"/>
  <c r="Y756" i="6" a="1"/>
  <c r="Y756" i="6" s="1"/>
  <c r="X756" i="6" a="1"/>
  <c r="X756" i="6" s="1"/>
  <c r="W756" i="6" a="1"/>
  <c r="W756" i="6" s="1"/>
  <c r="V756" i="6" a="1"/>
  <c r="V756" i="6" s="1"/>
  <c r="U756" i="6" a="1"/>
  <c r="U756" i="6" s="1"/>
  <c r="T756" i="6" a="1"/>
  <c r="T756" i="6" s="1"/>
  <c r="S756" i="6"/>
  <c r="S756" i="6" a="1"/>
  <c r="R756" i="6" a="1"/>
  <c r="R756" i="6" s="1"/>
  <c r="Q756" i="6" a="1"/>
  <c r="Q756" i="6" s="1"/>
  <c r="P756" i="6" a="1"/>
  <c r="P756" i="6" s="1"/>
  <c r="O756" i="6" a="1"/>
  <c r="O756" i="6" s="1"/>
  <c r="N756" i="6" a="1"/>
  <c r="N756" i="6" s="1"/>
  <c r="M756" i="6"/>
  <c r="M756" i="6" a="1"/>
  <c r="L756" i="6" a="1"/>
  <c r="L756" i="6" s="1"/>
  <c r="K756" i="6" a="1"/>
  <c r="K756" i="6" s="1"/>
  <c r="AI755" i="6" a="1"/>
  <c r="AI755" i="6" s="1"/>
  <c r="AH755" i="6" a="1"/>
  <c r="AH755" i="6" s="1"/>
  <c r="AG755" i="6"/>
  <c r="AG755" i="6" a="1"/>
  <c r="AF755" i="6" a="1"/>
  <c r="AF755" i="6" s="1"/>
  <c r="AE755" i="6" a="1"/>
  <c r="AE755" i="6" s="1"/>
  <c r="AD755" i="6"/>
  <c r="AD755" i="6" a="1"/>
  <c r="AC755" i="6" a="1"/>
  <c r="AC755" i="6" s="1"/>
  <c r="AB755" i="6" a="1"/>
  <c r="AB755" i="6" s="1"/>
  <c r="AA755" i="6" a="1"/>
  <c r="AA755" i="6" s="1"/>
  <c r="Z755" i="6" a="1"/>
  <c r="Z755" i="6" s="1"/>
  <c r="Y755" i="6" a="1"/>
  <c r="Y755" i="6" s="1"/>
  <c r="X755" i="6" a="1"/>
  <c r="X755" i="6" s="1"/>
  <c r="W755" i="6" a="1"/>
  <c r="W755" i="6" s="1"/>
  <c r="V755" i="6" a="1"/>
  <c r="V755" i="6" s="1"/>
  <c r="U755" i="6" a="1"/>
  <c r="U755" i="6" s="1"/>
  <c r="T755" i="6" a="1"/>
  <c r="T755" i="6" s="1"/>
  <c r="S755" i="6"/>
  <c r="S755" i="6" a="1"/>
  <c r="R755" i="6" a="1"/>
  <c r="R755" i="6" s="1"/>
  <c r="Q755" i="6"/>
  <c r="Q755" i="6" a="1"/>
  <c r="P755" i="6" a="1"/>
  <c r="P755" i="6" s="1"/>
  <c r="O755" i="6" a="1"/>
  <c r="O755" i="6" s="1"/>
  <c r="N755" i="6" a="1"/>
  <c r="N755" i="6" s="1"/>
  <c r="M755" i="6" a="1"/>
  <c r="M755" i="6" s="1"/>
  <c r="L755" i="6" a="1"/>
  <c r="L755" i="6" s="1"/>
  <c r="K755" i="6" a="1"/>
  <c r="K755" i="6" s="1"/>
  <c r="AI754" i="6" a="1"/>
  <c r="AI754" i="6" s="1"/>
  <c r="AH754" i="6" a="1"/>
  <c r="AH754" i="6" s="1"/>
  <c r="AG754" i="6" a="1"/>
  <c r="AG754" i="6" s="1"/>
  <c r="AF754" i="6" a="1"/>
  <c r="AF754" i="6" s="1"/>
  <c r="AE754" i="6" a="1"/>
  <c r="AE754" i="6" s="1"/>
  <c r="AD754" i="6" a="1"/>
  <c r="AD754" i="6" s="1"/>
  <c r="AC754" i="6"/>
  <c r="AC754" i="6" a="1"/>
  <c r="AB754" i="6" a="1"/>
  <c r="AB754" i="6" s="1"/>
  <c r="AA754" i="6" a="1"/>
  <c r="AA754" i="6" s="1"/>
  <c r="Z754" i="6" a="1"/>
  <c r="Z754" i="6" s="1"/>
  <c r="Y754" i="6"/>
  <c r="Y754" i="6" a="1"/>
  <c r="X754" i="6" a="1"/>
  <c r="X754" i="6" s="1"/>
  <c r="W754" i="6" a="1"/>
  <c r="W754" i="6" s="1"/>
  <c r="V754" i="6" a="1"/>
  <c r="V754" i="6" s="1"/>
  <c r="U754" i="6" a="1"/>
  <c r="U754" i="6" s="1"/>
  <c r="T754" i="6" a="1"/>
  <c r="T754" i="6" s="1"/>
  <c r="S754" i="6" a="1"/>
  <c r="S754" i="6" s="1"/>
  <c r="R754" i="6" a="1"/>
  <c r="R754" i="6" s="1"/>
  <c r="Q754" i="6" a="1"/>
  <c r="Q754" i="6" s="1"/>
  <c r="P754" i="6" a="1"/>
  <c r="P754" i="6" s="1"/>
  <c r="O754" i="6" a="1"/>
  <c r="O754" i="6" s="1"/>
  <c r="N754" i="6"/>
  <c r="N754" i="6" a="1"/>
  <c r="M754" i="6"/>
  <c r="M754" i="6" a="1"/>
  <c r="L754" i="6" a="1"/>
  <c r="L754" i="6" s="1"/>
  <c r="K754" i="6" a="1"/>
  <c r="K754" i="6" s="1"/>
  <c r="AI753" i="6" a="1"/>
  <c r="AI753" i="6" s="1"/>
  <c r="AH753" i="6"/>
  <c r="AH753" i="6" a="1"/>
  <c r="AG753" i="6"/>
  <c r="AG753" i="6" a="1"/>
  <c r="AF753" i="6" a="1"/>
  <c r="AF753" i="6" s="1"/>
  <c r="AE753" i="6" a="1"/>
  <c r="AE753" i="6" s="1"/>
  <c r="AD753" i="6"/>
  <c r="AD753" i="6" a="1"/>
  <c r="AC753" i="6" a="1"/>
  <c r="AC753" i="6" s="1"/>
  <c r="AB753" i="6" a="1"/>
  <c r="AB753" i="6" s="1"/>
  <c r="AA753" i="6" a="1"/>
  <c r="AA753" i="6" s="1"/>
  <c r="Z753" i="6" a="1"/>
  <c r="Z753" i="6" s="1"/>
  <c r="Y753" i="6" a="1"/>
  <c r="Y753" i="6" s="1"/>
  <c r="X753" i="6" a="1"/>
  <c r="X753" i="6" s="1"/>
  <c r="W753" i="6" a="1"/>
  <c r="W753" i="6" s="1"/>
  <c r="V753" i="6"/>
  <c r="V753" i="6" a="1"/>
  <c r="U753" i="6"/>
  <c r="U753" i="6" a="1"/>
  <c r="T753" i="6" a="1"/>
  <c r="T753" i="6" s="1"/>
  <c r="S753" i="6"/>
  <c r="S753" i="6" a="1"/>
  <c r="R753" i="6" a="1"/>
  <c r="R753" i="6" s="1"/>
  <c r="Q753" i="6" a="1"/>
  <c r="Q753" i="6" s="1"/>
  <c r="P753" i="6" a="1"/>
  <c r="P753" i="6" s="1"/>
  <c r="O753" i="6" a="1"/>
  <c r="O753" i="6" s="1"/>
  <c r="N753" i="6" a="1"/>
  <c r="N753" i="6" s="1"/>
  <c r="M753" i="6"/>
  <c r="M753" i="6" a="1"/>
  <c r="L753" i="6" a="1"/>
  <c r="L753" i="6" s="1"/>
  <c r="K753" i="6"/>
  <c r="K753" i="6" a="1"/>
  <c r="AI752" i="6"/>
  <c r="AI752" i="6" a="1"/>
  <c r="AH752" i="6" a="1"/>
  <c r="AH752" i="6" s="1"/>
  <c r="AG752" i="6" a="1"/>
  <c r="AG752" i="6" s="1"/>
  <c r="AF752" i="6" a="1"/>
  <c r="AF752" i="6" s="1"/>
  <c r="AE752" i="6" a="1"/>
  <c r="AE752" i="6" s="1"/>
  <c r="AD752" i="6"/>
  <c r="AD752" i="6" a="1"/>
  <c r="AC752" i="6"/>
  <c r="AC752" i="6" a="1"/>
  <c r="AB752" i="6" a="1"/>
  <c r="AB752" i="6" s="1"/>
  <c r="AA752" i="6"/>
  <c r="AA752" i="6" a="1"/>
  <c r="Z752" i="6" a="1"/>
  <c r="Z752" i="6" s="1"/>
  <c r="Y752" i="6" a="1"/>
  <c r="Y752" i="6" s="1"/>
  <c r="X752" i="6" a="1"/>
  <c r="X752" i="6" s="1"/>
  <c r="W752" i="6" a="1"/>
  <c r="W752" i="6" s="1"/>
  <c r="V752" i="6" a="1"/>
  <c r="V752" i="6" s="1"/>
  <c r="U752" i="6"/>
  <c r="U752" i="6" a="1"/>
  <c r="T752" i="6" a="1"/>
  <c r="T752" i="6" s="1"/>
  <c r="S752" i="6" a="1"/>
  <c r="S752" i="6" s="1"/>
  <c r="R752" i="6"/>
  <c r="R752" i="6" a="1"/>
  <c r="Q752" i="6"/>
  <c r="Q752" i="6" a="1"/>
  <c r="P752" i="6" a="1"/>
  <c r="P752" i="6" s="1"/>
  <c r="O752" i="6" a="1"/>
  <c r="O752" i="6" s="1"/>
  <c r="N752" i="6" a="1"/>
  <c r="N752" i="6" s="1"/>
  <c r="M752" i="6" a="1"/>
  <c r="M752" i="6" s="1"/>
  <c r="L752" i="6" a="1"/>
  <c r="L752" i="6" s="1"/>
  <c r="K752" i="6" a="1"/>
  <c r="K752" i="6" s="1"/>
  <c r="AI751" i="6"/>
  <c r="AI751" i="6" a="1"/>
  <c r="AH751" i="6"/>
  <c r="AH751" i="6" a="1"/>
  <c r="AG751" i="6"/>
  <c r="AG751" i="6" a="1"/>
  <c r="AF751" i="6" a="1"/>
  <c r="AF751" i="6" s="1"/>
  <c r="AE751" i="6" a="1"/>
  <c r="AE751" i="6" s="1"/>
  <c r="AD751" i="6" a="1"/>
  <c r="AD751" i="6" s="1"/>
  <c r="AC751" i="6" a="1"/>
  <c r="AC751" i="6" s="1"/>
  <c r="AB751" i="6" a="1"/>
  <c r="AB751" i="6" s="1"/>
  <c r="AA751" i="6" a="1"/>
  <c r="AA751" i="6" s="1"/>
  <c r="Z751" i="6" a="1"/>
  <c r="Z751" i="6" s="1"/>
  <c r="Y751" i="6"/>
  <c r="Y751" i="6" a="1"/>
  <c r="X751" i="6" a="1"/>
  <c r="X751" i="6" s="1"/>
  <c r="W751" i="6"/>
  <c r="W751" i="6" a="1"/>
  <c r="V751" i="6"/>
  <c r="V751" i="6" a="1"/>
  <c r="U751" i="6" a="1"/>
  <c r="U751" i="6" s="1"/>
  <c r="T751" i="6" a="1"/>
  <c r="T751" i="6" s="1"/>
  <c r="S751" i="6"/>
  <c r="S751" i="6" a="1"/>
  <c r="R751" i="6" a="1"/>
  <c r="R751" i="6" s="1"/>
  <c r="Q751" i="6" a="1"/>
  <c r="Q751" i="6" s="1"/>
  <c r="P751" i="6" a="1"/>
  <c r="P751" i="6" s="1"/>
  <c r="O751" i="6" a="1"/>
  <c r="O751" i="6" s="1"/>
  <c r="N751" i="6" a="1"/>
  <c r="N751" i="6" s="1"/>
  <c r="M751" i="6" a="1"/>
  <c r="M751" i="6" s="1"/>
  <c r="L751" i="6" a="1"/>
  <c r="L751" i="6" s="1"/>
  <c r="K751" i="6"/>
  <c r="K751" i="6" a="1"/>
  <c r="AI750" i="6" a="1"/>
  <c r="AI750" i="6" s="1"/>
  <c r="AH750" i="6" a="1"/>
  <c r="AH750" i="6" s="1"/>
  <c r="AG750" i="6"/>
  <c r="AG750" i="6" a="1"/>
  <c r="AF750" i="6" a="1"/>
  <c r="AF750" i="6" s="1"/>
  <c r="AE750" i="6" a="1"/>
  <c r="AE750" i="6" s="1"/>
  <c r="AD750" i="6" a="1"/>
  <c r="AD750" i="6" s="1"/>
  <c r="AC750" i="6" a="1"/>
  <c r="AC750" i="6" s="1"/>
  <c r="AB750" i="6" a="1"/>
  <c r="AB750" i="6" s="1"/>
  <c r="AA750" i="6"/>
  <c r="AA750" i="6" a="1"/>
  <c r="Z750" i="6" a="1"/>
  <c r="Z750" i="6" s="1"/>
  <c r="Y750" i="6" a="1"/>
  <c r="Y750" i="6" s="1"/>
  <c r="X750" i="6" a="1"/>
  <c r="X750" i="6" s="1"/>
  <c r="W750" i="6" a="1"/>
  <c r="W750" i="6" s="1"/>
  <c r="V750" i="6"/>
  <c r="V750" i="6" a="1"/>
  <c r="U750" i="6"/>
  <c r="U750" i="6" a="1"/>
  <c r="T750" i="6" a="1"/>
  <c r="T750" i="6" s="1"/>
  <c r="S750" i="6" a="1"/>
  <c r="S750" i="6" s="1"/>
  <c r="R750" i="6" a="1"/>
  <c r="R750" i="6" s="1"/>
  <c r="Q750" i="6" a="1"/>
  <c r="Q750" i="6" s="1"/>
  <c r="P750" i="6" a="1"/>
  <c r="P750" i="6" s="1"/>
  <c r="O750" i="6" a="1"/>
  <c r="O750" i="6" s="1"/>
  <c r="N750" i="6" a="1"/>
  <c r="N750" i="6" s="1"/>
  <c r="M750" i="6"/>
  <c r="M750" i="6" a="1"/>
  <c r="L750" i="6" a="1"/>
  <c r="L750" i="6" s="1"/>
  <c r="K750" i="6" a="1"/>
  <c r="K750" i="6" s="1"/>
  <c r="AI749" i="6"/>
  <c r="AI749" i="6" a="1"/>
  <c r="AH749" i="6"/>
  <c r="AH749" i="6" a="1"/>
  <c r="AG749" i="6" a="1"/>
  <c r="AG749" i="6" s="1"/>
  <c r="AF749" i="6" a="1"/>
  <c r="AF749" i="6" s="1"/>
  <c r="AE749" i="6" a="1"/>
  <c r="AE749" i="6" s="1"/>
  <c r="AD749" i="6" a="1"/>
  <c r="AD749" i="6" s="1"/>
  <c r="AC749" i="6"/>
  <c r="AC749" i="6" a="1"/>
  <c r="AB749" i="6" a="1"/>
  <c r="AB749" i="6" s="1"/>
  <c r="AA749" i="6" a="1"/>
  <c r="AA749" i="6" s="1"/>
  <c r="Z749" i="6" a="1"/>
  <c r="Z749" i="6" s="1"/>
  <c r="Y749" i="6" a="1"/>
  <c r="Y749" i="6" s="1"/>
  <c r="X749" i="6" a="1"/>
  <c r="X749" i="6" s="1"/>
  <c r="W749" i="6"/>
  <c r="W749" i="6" a="1"/>
  <c r="V749" i="6" a="1"/>
  <c r="V749" i="6" s="1"/>
  <c r="U749" i="6"/>
  <c r="U749" i="6" a="1"/>
  <c r="T749" i="6" a="1"/>
  <c r="T749" i="6" s="1"/>
  <c r="S749" i="6" a="1"/>
  <c r="S749" i="6" s="1"/>
  <c r="R749" i="6" a="1"/>
  <c r="R749" i="6" s="1"/>
  <c r="Q749" i="6" a="1"/>
  <c r="Q749" i="6" s="1"/>
  <c r="P749" i="6" a="1"/>
  <c r="P749" i="6" s="1"/>
  <c r="O749" i="6" a="1"/>
  <c r="O749" i="6" s="1"/>
  <c r="N749" i="6" a="1"/>
  <c r="N749" i="6" s="1"/>
  <c r="M749" i="6" a="1"/>
  <c r="M749" i="6" s="1"/>
  <c r="L749" i="6" a="1"/>
  <c r="L749" i="6" s="1"/>
  <c r="K749" i="6" a="1"/>
  <c r="K749" i="6" s="1"/>
  <c r="AI748" i="6" a="1"/>
  <c r="AI748" i="6" s="1"/>
  <c r="AH748" i="6"/>
  <c r="AH748" i="6" a="1"/>
  <c r="AG748" i="6" a="1"/>
  <c r="AG748" i="6" s="1"/>
  <c r="AF748" i="6" a="1"/>
  <c r="AF748" i="6" s="1"/>
  <c r="AE748" i="6"/>
  <c r="AE748" i="6" a="1"/>
  <c r="AD748" i="6" a="1"/>
  <c r="AD748" i="6" s="1"/>
  <c r="AC748" i="6" a="1"/>
  <c r="AC748" i="6" s="1"/>
  <c r="AB748" i="6" a="1"/>
  <c r="AB748" i="6" s="1"/>
  <c r="AA748" i="6" a="1"/>
  <c r="AA748" i="6" s="1"/>
  <c r="Z748" i="6" a="1"/>
  <c r="Z748" i="6" s="1"/>
  <c r="Y748" i="6" a="1"/>
  <c r="Y748" i="6" s="1"/>
  <c r="X748" i="6" a="1"/>
  <c r="X748" i="6" s="1"/>
  <c r="W748" i="6"/>
  <c r="W748" i="6" a="1"/>
  <c r="V748" i="6" a="1"/>
  <c r="V748" i="6" s="1"/>
  <c r="U748" i="6" a="1"/>
  <c r="U748" i="6" s="1"/>
  <c r="T748" i="6" a="1"/>
  <c r="T748" i="6" s="1"/>
  <c r="S748" i="6" a="1"/>
  <c r="S748" i="6" s="1"/>
  <c r="R748" i="6" a="1"/>
  <c r="R748" i="6" s="1"/>
  <c r="Q748" i="6" a="1"/>
  <c r="Q748" i="6" s="1"/>
  <c r="P748" i="6" a="1"/>
  <c r="P748" i="6" s="1"/>
  <c r="O748" i="6" a="1"/>
  <c r="O748" i="6" s="1"/>
  <c r="N748" i="6"/>
  <c r="N748" i="6" a="1"/>
  <c r="M748" i="6" a="1"/>
  <c r="M748" i="6" s="1"/>
  <c r="L748" i="6" a="1"/>
  <c r="L748" i="6" s="1"/>
  <c r="K748" i="6"/>
  <c r="K748" i="6" a="1"/>
  <c r="AI747" i="6" a="1"/>
  <c r="AI747" i="6" s="1"/>
  <c r="AH747" i="6" a="1"/>
  <c r="AH747" i="6" s="1"/>
  <c r="AG747" i="6" a="1"/>
  <c r="AG747" i="6" s="1"/>
  <c r="AF747" i="6" a="1"/>
  <c r="AF747" i="6" s="1"/>
  <c r="AE747" i="6" a="1"/>
  <c r="AE747" i="6" s="1"/>
  <c r="AD747" i="6"/>
  <c r="AD747" i="6" a="1"/>
  <c r="AC747" i="6"/>
  <c r="AC747" i="6" a="1"/>
  <c r="AB747" i="6" a="1"/>
  <c r="AB747" i="6" s="1"/>
  <c r="AA747" i="6"/>
  <c r="AA747" i="6" a="1"/>
  <c r="Z747" i="6" a="1"/>
  <c r="Z747" i="6" s="1"/>
  <c r="Y747" i="6" a="1"/>
  <c r="Y747" i="6" s="1"/>
  <c r="X747" i="6" a="1"/>
  <c r="X747" i="6" s="1"/>
  <c r="W747" i="6" a="1"/>
  <c r="W747" i="6" s="1"/>
  <c r="V747" i="6" a="1"/>
  <c r="V747" i="6" s="1"/>
  <c r="U747" i="6" a="1"/>
  <c r="U747" i="6" s="1"/>
  <c r="T747" i="6" a="1"/>
  <c r="T747" i="6" s="1"/>
  <c r="S747" i="6"/>
  <c r="S747" i="6" a="1"/>
  <c r="R747" i="6" a="1"/>
  <c r="R747" i="6" s="1"/>
  <c r="Q747" i="6"/>
  <c r="Q747" i="6" a="1"/>
  <c r="P747" i="6" a="1"/>
  <c r="P747" i="6" s="1"/>
  <c r="O747" i="6"/>
  <c r="O747" i="6" a="1"/>
  <c r="N747" i="6" a="1"/>
  <c r="N747" i="6" s="1"/>
  <c r="M747" i="6" a="1"/>
  <c r="M747" i="6" s="1"/>
  <c r="L747" i="6" a="1"/>
  <c r="L747" i="6" s="1"/>
  <c r="K747" i="6" a="1"/>
  <c r="K747" i="6" s="1"/>
  <c r="AI746" i="6"/>
  <c r="AI746" i="6" a="1"/>
  <c r="AH746" i="6" a="1"/>
  <c r="AH746" i="6" s="1"/>
  <c r="AG746" i="6" a="1"/>
  <c r="AG746" i="6" s="1"/>
  <c r="AF746" i="6" a="1"/>
  <c r="AF746" i="6" s="1"/>
  <c r="AE746" i="6" a="1"/>
  <c r="AE746" i="6" s="1"/>
  <c r="AD746" i="6" a="1"/>
  <c r="AD746" i="6" s="1"/>
  <c r="AC746" i="6" a="1"/>
  <c r="AC746" i="6" s="1"/>
  <c r="AB746" i="6" a="1"/>
  <c r="AB746" i="6" s="1"/>
  <c r="AA746" i="6" a="1"/>
  <c r="AA746" i="6" s="1"/>
  <c r="Z746" i="6"/>
  <c r="Z746" i="6" a="1"/>
  <c r="Y746" i="6"/>
  <c r="Y746" i="6" a="1"/>
  <c r="X746" i="6" a="1"/>
  <c r="X746" i="6" s="1"/>
  <c r="W746" i="6" a="1"/>
  <c r="W746" i="6" s="1"/>
  <c r="V746" i="6"/>
  <c r="V746" i="6" a="1"/>
  <c r="U746" i="6" a="1"/>
  <c r="U746" i="6" s="1"/>
  <c r="T746" i="6" a="1"/>
  <c r="T746" i="6" s="1"/>
  <c r="S746" i="6" a="1"/>
  <c r="S746" i="6" s="1"/>
  <c r="R746" i="6" a="1"/>
  <c r="R746" i="6" s="1"/>
  <c r="Q746" i="6" a="1"/>
  <c r="Q746" i="6" s="1"/>
  <c r="P746" i="6" a="1"/>
  <c r="P746" i="6" s="1"/>
  <c r="O746" i="6"/>
  <c r="O746" i="6" a="1"/>
  <c r="N746" i="6" a="1"/>
  <c r="N746" i="6" s="1"/>
  <c r="M746" i="6" a="1"/>
  <c r="M746" i="6" s="1"/>
  <c r="L746" i="6" a="1"/>
  <c r="L746" i="6" s="1"/>
  <c r="K746" i="6" a="1"/>
  <c r="K746" i="6" s="1"/>
  <c r="AI745" i="6" a="1"/>
  <c r="AI745" i="6" s="1"/>
  <c r="AH745" i="6"/>
  <c r="AH745" i="6" a="1"/>
  <c r="AG745" i="6"/>
  <c r="AG745" i="6" a="1"/>
  <c r="AF745" i="6" a="1"/>
  <c r="AF745" i="6" s="1"/>
  <c r="AE745" i="6"/>
  <c r="AE745" i="6" a="1"/>
  <c r="AD745" i="6" a="1"/>
  <c r="AD745" i="6" s="1"/>
  <c r="AC745" i="6" a="1"/>
  <c r="AC745" i="6" s="1"/>
  <c r="AB745" i="6" a="1"/>
  <c r="AB745" i="6" s="1"/>
  <c r="AA745" i="6"/>
  <c r="AA745" i="6" a="1"/>
  <c r="Z745" i="6" a="1"/>
  <c r="Z745" i="6" s="1"/>
  <c r="Y745" i="6"/>
  <c r="Y745" i="6" a="1"/>
  <c r="X745" i="6" a="1"/>
  <c r="X745" i="6" s="1"/>
  <c r="W745" i="6" a="1"/>
  <c r="W745" i="6" s="1"/>
  <c r="V745" i="6"/>
  <c r="V745" i="6" a="1"/>
  <c r="U745" i="6" a="1"/>
  <c r="U745" i="6" s="1"/>
  <c r="T745" i="6" a="1"/>
  <c r="T745" i="6" s="1"/>
  <c r="S745" i="6"/>
  <c r="S745" i="6" a="1"/>
  <c r="R745" i="6"/>
  <c r="R745" i="6" a="1"/>
  <c r="Q745" i="6" a="1"/>
  <c r="Q745" i="6" s="1"/>
  <c r="P745" i="6" a="1"/>
  <c r="P745" i="6" s="1"/>
  <c r="O745" i="6" a="1"/>
  <c r="O745" i="6" s="1"/>
  <c r="N745" i="6" a="1"/>
  <c r="N745" i="6" s="1"/>
  <c r="M745" i="6"/>
  <c r="M745" i="6" a="1"/>
  <c r="L745" i="6" a="1"/>
  <c r="L745" i="6" s="1"/>
  <c r="K745" i="6"/>
  <c r="K745" i="6" a="1"/>
  <c r="AI744" i="6"/>
  <c r="AI744" i="6" a="1"/>
  <c r="AH744" i="6" a="1"/>
  <c r="AH744" i="6" s="1"/>
  <c r="AG744" i="6" a="1"/>
  <c r="AG744" i="6" s="1"/>
  <c r="AF744" i="6" a="1"/>
  <c r="AF744" i="6" s="1"/>
  <c r="AE744" i="6" a="1"/>
  <c r="AE744" i="6" s="1"/>
  <c r="AD744" i="6"/>
  <c r="AD744" i="6" a="1"/>
  <c r="AC744" i="6"/>
  <c r="AC744" i="6" a="1"/>
  <c r="AB744" i="6" a="1"/>
  <c r="AB744" i="6" s="1"/>
  <c r="AA744" i="6"/>
  <c r="AA744" i="6" a="1"/>
  <c r="Z744" i="6"/>
  <c r="Z744" i="6" a="1"/>
  <c r="Y744" i="6" a="1"/>
  <c r="Y744" i="6" s="1"/>
  <c r="X744" i="6" a="1"/>
  <c r="X744" i="6" s="1"/>
  <c r="W744" i="6" a="1"/>
  <c r="W744" i="6" s="1"/>
  <c r="V744" i="6" a="1"/>
  <c r="V744" i="6" s="1"/>
  <c r="U744" i="6"/>
  <c r="U744" i="6" a="1"/>
  <c r="T744" i="6" a="1"/>
  <c r="T744" i="6" s="1"/>
  <c r="S744" i="6"/>
  <c r="S744" i="6" a="1"/>
  <c r="R744" i="6" a="1"/>
  <c r="R744" i="6" s="1"/>
  <c r="Q744" i="6" a="1"/>
  <c r="Q744" i="6" s="1"/>
  <c r="P744" i="6" a="1"/>
  <c r="P744" i="6" s="1"/>
  <c r="O744" i="6" a="1"/>
  <c r="O744" i="6" s="1"/>
  <c r="N744" i="6"/>
  <c r="N744" i="6" a="1"/>
  <c r="M744" i="6" a="1"/>
  <c r="M744" i="6" s="1"/>
  <c r="L744" i="6" a="1"/>
  <c r="L744" i="6" s="1"/>
  <c r="K744" i="6" a="1"/>
  <c r="K744" i="6" s="1"/>
  <c r="AI743" i="6"/>
  <c r="AI743" i="6" a="1"/>
  <c r="AH743" i="6" a="1"/>
  <c r="AH743" i="6" s="1"/>
  <c r="AG743" i="6"/>
  <c r="AG743" i="6" a="1"/>
  <c r="AF743" i="6" a="1"/>
  <c r="AF743" i="6" s="1"/>
  <c r="AE743" i="6" a="1"/>
  <c r="AE743" i="6" s="1"/>
  <c r="AD743" i="6" a="1"/>
  <c r="AD743" i="6" s="1"/>
  <c r="AC743" i="6" a="1"/>
  <c r="AC743" i="6" s="1"/>
  <c r="AB743" i="6" a="1"/>
  <c r="AB743" i="6" s="1"/>
  <c r="AA743" i="6"/>
  <c r="AA743" i="6" a="1"/>
  <c r="Z743" i="6" a="1"/>
  <c r="Z743" i="6" s="1"/>
  <c r="Y743" i="6" a="1"/>
  <c r="Y743" i="6" s="1"/>
  <c r="X743" i="6" a="1"/>
  <c r="X743" i="6" s="1"/>
  <c r="W743" i="6" a="1"/>
  <c r="W743" i="6" s="1"/>
  <c r="V743" i="6"/>
  <c r="V743" i="6" a="1"/>
  <c r="U743" i="6" a="1"/>
  <c r="U743" i="6" s="1"/>
  <c r="T743" i="6" a="1"/>
  <c r="T743" i="6" s="1"/>
  <c r="S743" i="6"/>
  <c r="S743" i="6" a="1"/>
  <c r="R743" i="6" a="1"/>
  <c r="R743" i="6" s="1"/>
  <c r="Q743" i="6" a="1"/>
  <c r="Q743" i="6" s="1"/>
  <c r="P743" i="6" a="1"/>
  <c r="P743" i="6" s="1"/>
  <c r="O743" i="6" a="1"/>
  <c r="O743" i="6" s="1"/>
  <c r="N743" i="6" a="1"/>
  <c r="N743" i="6" s="1"/>
  <c r="M743" i="6"/>
  <c r="M743" i="6" a="1"/>
  <c r="L743" i="6" a="1"/>
  <c r="L743" i="6" s="1"/>
  <c r="K743" i="6" a="1"/>
  <c r="K743" i="6" s="1"/>
  <c r="AI742" i="6" a="1"/>
  <c r="AI742" i="6" s="1"/>
  <c r="AH742" i="6" a="1"/>
  <c r="AH742" i="6" s="1"/>
  <c r="AG742" i="6" a="1"/>
  <c r="AG742" i="6" s="1"/>
  <c r="AF742" i="6" a="1"/>
  <c r="AF742" i="6" s="1"/>
  <c r="AE742" i="6" a="1"/>
  <c r="AE742" i="6" s="1"/>
  <c r="AD742" i="6" a="1"/>
  <c r="AD742" i="6" s="1"/>
  <c r="AC742" i="6" a="1"/>
  <c r="AC742" i="6" s="1"/>
  <c r="AB742" i="6" a="1"/>
  <c r="AB742" i="6" s="1"/>
  <c r="AA742" i="6" a="1"/>
  <c r="AA742" i="6" s="1"/>
  <c r="Z742" i="6" a="1"/>
  <c r="Z742" i="6" s="1"/>
  <c r="Y742" i="6" a="1"/>
  <c r="Y742" i="6" s="1"/>
  <c r="X742" i="6" a="1"/>
  <c r="X742" i="6" s="1"/>
  <c r="W742" i="6" a="1"/>
  <c r="W742" i="6" s="1"/>
  <c r="V742" i="6" a="1"/>
  <c r="V742" i="6" s="1"/>
  <c r="U742" i="6" a="1"/>
  <c r="U742" i="6" s="1"/>
  <c r="T742" i="6" a="1"/>
  <c r="T742" i="6" s="1"/>
  <c r="S742" i="6" a="1"/>
  <c r="S742" i="6" s="1"/>
  <c r="R742" i="6"/>
  <c r="R742" i="6" a="1"/>
  <c r="Q742" i="6" a="1"/>
  <c r="Q742" i="6" s="1"/>
  <c r="P742" i="6" a="1"/>
  <c r="P742" i="6" s="1"/>
  <c r="O742" i="6"/>
  <c r="O742" i="6" a="1"/>
  <c r="N742" i="6"/>
  <c r="N742" i="6" a="1"/>
  <c r="M742" i="6" a="1"/>
  <c r="M742" i="6" s="1"/>
  <c r="L742" i="6" a="1"/>
  <c r="L742" i="6" s="1"/>
  <c r="K742" i="6" a="1"/>
  <c r="K742" i="6" s="1"/>
  <c r="AI741" i="6" a="1"/>
  <c r="AI741" i="6" s="1"/>
  <c r="AH741" i="6"/>
  <c r="AH741" i="6" a="1"/>
  <c r="AG741" i="6"/>
  <c r="AG741" i="6" a="1"/>
  <c r="AF741" i="6" a="1"/>
  <c r="AF741" i="6" s="1"/>
  <c r="AE741" i="6" a="1"/>
  <c r="AE741" i="6" s="1"/>
  <c r="AD741" i="6" a="1"/>
  <c r="AD741" i="6" s="1"/>
  <c r="AC741" i="6" a="1"/>
  <c r="AC741" i="6" s="1"/>
  <c r="AB741" i="6" a="1"/>
  <c r="AB741" i="6" s="1"/>
  <c r="AA741" i="6" a="1"/>
  <c r="AA741" i="6" s="1"/>
  <c r="Z741" i="6" a="1"/>
  <c r="Z741" i="6" s="1"/>
  <c r="Y741" i="6"/>
  <c r="Y741" i="6" a="1"/>
  <c r="X741" i="6" a="1"/>
  <c r="X741" i="6" s="1"/>
  <c r="W741" i="6"/>
  <c r="W741" i="6" a="1"/>
  <c r="V741" i="6" a="1"/>
  <c r="V741" i="6" s="1"/>
  <c r="U741" i="6"/>
  <c r="U741" i="6" a="1"/>
  <c r="T741" i="6" a="1"/>
  <c r="T741" i="6" s="1"/>
  <c r="S741" i="6"/>
  <c r="S741" i="6" a="1"/>
  <c r="R741" i="6" a="1"/>
  <c r="R741" i="6" s="1"/>
  <c r="Q741" i="6" a="1"/>
  <c r="Q741" i="6" s="1"/>
  <c r="P741" i="6" a="1"/>
  <c r="P741" i="6" s="1"/>
  <c r="O741" i="6" a="1"/>
  <c r="O741" i="6" s="1"/>
  <c r="N741" i="6"/>
  <c r="N741" i="6" a="1"/>
  <c r="M741" i="6" a="1"/>
  <c r="M741" i="6" s="1"/>
  <c r="L741" i="6" a="1"/>
  <c r="L741" i="6" s="1"/>
  <c r="K741" i="6"/>
  <c r="K741" i="6" a="1"/>
  <c r="AI740" i="6" a="1"/>
  <c r="AI740" i="6" s="1"/>
  <c r="AH740" i="6" a="1"/>
  <c r="AH740" i="6" s="1"/>
  <c r="AG740" i="6"/>
  <c r="AG740" i="6" a="1"/>
  <c r="AF740" i="6" a="1"/>
  <c r="AF740" i="6" s="1"/>
  <c r="AE740" i="6" a="1"/>
  <c r="AE740" i="6" s="1"/>
  <c r="AD740" i="6" a="1"/>
  <c r="AD740" i="6" s="1"/>
  <c r="AC740" i="6" a="1"/>
  <c r="AC740" i="6" s="1"/>
  <c r="AB740" i="6" a="1"/>
  <c r="AB740" i="6" s="1"/>
  <c r="AA740" i="6"/>
  <c r="AA740" i="6" a="1"/>
  <c r="Z740" i="6" a="1"/>
  <c r="Z740" i="6" s="1"/>
  <c r="Y740" i="6" a="1"/>
  <c r="Y740" i="6" s="1"/>
  <c r="X740" i="6" a="1"/>
  <c r="X740" i="6" s="1"/>
  <c r="W740" i="6" a="1"/>
  <c r="W740" i="6" s="1"/>
  <c r="V740" i="6" a="1"/>
  <c r="V740" i="6" s="1"/>
  <c r="U740" i="6" a="1"/>
  <c r="U740" i="6" s="1"/>
  <c r="T740" i="6" a="1"/>
  <c r="T740" i="6" s="1"/>
  <c r="S740" i="6" a="1"/>
  <c r="S740" i="6" s="1"/>
  <c r="R740" i="6" a="1"/>
  <c r="R740" i="6" s="1"/>
  <c r="Q740" i="6" a="1"/>
  <c r="Q740" i="6" s="1"/>
  <c r="P740" i="6" a="1"/>
  <c r="P740" i="6" s="1"/>
  <c r="O740" i="6" a="1"/>
  <c r="O740" i="6" s="1"/>
  <c r="N740" i="6" a="1"/>
  <c r="N740" i="6" s="1"/>
  <c r="M740" i="6" a="1"/>
  <c r="M740" i="6" s="1"/>
  <c r="L740" i="6" a="1"/>
  <c r="L740" i="6" s="1"/>
  <c r="K740" i="6" a="1"/>
  <c r="K740" i="6" s="1"/>
  <c r="AI739" i="6"/>
  <c r="AI739" i="6" a="1"/>
  <c r="AH739" i="6" a="1"/>
  <c r="AH739" i="6" s="1"/>
  <c r="AG739" i="6" a="1"/>
  <c r="AG739" i="6" s="1"/>
  <c r="AF739" i="6" a="1"/>
  <c r="AF739" i="6" s="1"/>
  <c r="AE739" i="6" a="1"/>
  <c r="AE739" i="6" s="1"/>
  <c r="AD739" i="6" a="1"/>
  <c r="AD739" i="6" s="1"/>
  <c r="AC739" i="6" a="1"/>
  <c r="AC739" i="6" s="1"/>
  <c r="AB739" i="6" a="1"/>
  <c r="AB739" i="6" s="1"/>
  <c r="AA739" i="6" a="1"/>
  <c r="AA739" i="6" s="1"/>
  <c r="Z739" i="6" a="1"/>
  <c r="Z739" i="6" s="1"/>
  <c r="Y739" i="6" a="1"/>
  <c r="Y739" i="6" s="1"/>
  <c r="X739" i="6" a="1"/>
  <c r="X739" i="6" s="1"/>
  <c r="W739" i="6"/>
  <c r="W739" i="6" a="1"/>
  <c r="V739" i="6" a="1"/>
  <c r="V739" i="6" s="1"/>
  <c r="U739" i="6" a="1"/>
  <c r="U739" i="6" s="1"/>
  <c r="T739" i="6" a="1"/>
  <c r="T739" i="6" s="1"/>
  <c r="S739" i="6" a="1"/>
  <c r="S739" i="6" s="1"/>
  <c r="R739" i="6" a="1"/>
  <c r="R739" i="6" s="1"/>
  <c r="Q739" i="6" a="1"/>
  <c r="Q739" i="6" s="1"/>
  <c r="P739" i="6" a="1"/>
  <c r="P739" i="6" s="1"/>
  <c r="O739" i="6" a="1"/>
  <c r="O739" i="6" s="1"/>
  <c r="N739" i="6" a="1"/>
  <c r="N739" i="6" s="1"/>
  <c r="M739" i="6" a="1"/>
  <c r="M739" i="6" s="1"/>
  <c r="L739" i="6" a="1"/>
  <c r="L739" i="6" s="1"/>
  <c r="K739" i="6"/>
  <c r="K739" i="6" a="1"/>
  <c r="AI738" i="6" a="1"/>
  <c r="AI738" i="6" s="1"/>
  <c r="AH738" i="6" a="1"/>
  <c r="AH738" i="6" s="1"/>
  <c r="AG738" i="6" a="1"/>
  <c r="AG738" i="6" s="1"/>
  <c r="AF738" i="6" a="1"/>
  <c r="AF738" i="6" s="1"/>
  <c r="AE738" i="6" a="1"/>
  <c r="AE738" i="6" s="1"/>
  <c r="AD738" i="6" a="1"/>
  <c r="AD738" i="6" s="1"/>
  <c r="AC738" i="6" a="1"/>
  <c r="AC738" i="6" s="1"/>
  <c r="AB738" i="6" a="1"/>
  <c r="AB738" i="6" s="1"/>
  <c r="AA738" i="6" a="1"/>
  <c r="AA738" i="6" s="1"/>
  <c r="Z738" i="6" a="1"/>
  <c r="Z738" i="6" s="1"/>
  <c r="Y738" i="6" a="1"/>
  <c r="Y738" i="6" s="1"/>
  <c r="X738" i="6" a="1"/>
  <c r="X738" i="6" s="1"/>
  <c r="W738" i="6"/>
  <c r="W738" i="6" a="1"/>
  <c r="V738" i="6" a="1"/>
  <c r="V738" i="6" s="1"/>
  <c r="U738" i="6" a="1"/>
  <c r="U738" i="6" s="1"/>
  <c r="T738" i="6" a="1"/>
  <c r="T738" i="6" s="1"/>
  <c r="S738" i="6"/>
  <c r="S738" i="6" a="1"/>
  <c r="R738" i="6" a="1"/>
  <c r="R738" i="6" s="1"/>
  <c r="Q738" i="6" a="1"/>
  <c r="Q738" i="6" s="1"/>
  <c r="P738" i="6" a="1"/>
  <c r="P738" i="6" s="1"/>
  <c r="O738" i="6"/>
  <c r="O738" i="6" a="1"/>
  <c r="N738" i="6" a="1"/>
  <c r="N738" i="6" s="1"/>
  <c r="M738" i="6" a="1"/>
  <c r="M738" i="6" s="1"/>
  <c r="L738" i="6" a="1"/>
  <c r="L738" i="6" s="1"/>
  <c r="K738" i="6" a="1"/>
  <c r="K738" i="6" s="1"/>
  <c r="AI737" i="6" a="1"/>
  <c r="AI737" i="6" s="1"/>
  <c r="AH737" i="6" a="1"/>
  <c r="AH737" i="6" s="1"/>
  <c r="AG737" i="6" a="1"/>
  <c r="AG737" i="6" s="1"/>
  <c r="AF737" i="6" a="1"/>
  <c r="AF737" i="6" s="1"/>
  <c r="AE737" i="6"/>
  <c r="AE737" i="6" a="1"/>
  <c r="AD737" i="6" a="1"/>
  <c r="AD737" i="6" s="1"/>
  <c r="AC737" i="6" a="1"/>
  <c r="AC737" i="6" s="1"/>
  <c r="AB737" i="6" a="1"/>
  <c r="AB737" i="6" s="1"/>
  <c r="AA737" i="6"/>
  <c r="AA737" i="6" a="1"/>
  <c r="Z737" i="6" a="1"/>
  <c r="Z737" i="6" s="1"/>
  <c r="Y737" i="6" a="1"/>
  <c r="Y737" i="6" s="1"/>
  <c r="X737" i="6" a="1"/>
  <c r="X737" i="6" s="1"/>
  <c r="W737" i="6" a="1"/>
  <c r="W737" i="6" s="1"/>
  <c r="V737" i="6" a="1"/>
  <c r="V737" i="6" s="1"/>
  <c r="U737" i="6" a="1"/>
  <c r="U737" i="6" s="1"/>
  <c r="T737" i="6" a="1"/>
  <c r="T737" i="6" s="1"/>
  <c r="S737" i="6" a="1"/>
  <c r="S737" i="6" s="1"/>
  <c r="R737" i="6" a="1"/>
  <c r="R737" i="6" s="1"/>
  <c r="Q737" i="6" a="1"/>
  <c r="Q737" i="6" s="1"/>
  <c r="P737" i="6" a="1"/>
  <c r="P737" i="6" s="1"/>
  <c r="O737" i="6" a="1"/>
  <c r="O737" i="6" s="1"/>
  <c r="N737" i="6" a="1"/>
  <c r="N737" i="6" s="1"/>
  <c r="M737" i="6" a="1"/>
  <c r="M737" i="6" s="1"/>
  <c r="L737" i="6" a="1"/>
  <c r="L737" i="6" s="1"/>
  <c r="K737" i="6" a="1"/>
  <c r="K737" i="6" s="1"/>
  <c r="AI736" i="6" a="1"/>
  <c r="AI736" i="6" s="1"/>
  <c r="AH736" i="6" a="1"/>
  <c r="AH736" i="6" s="1"/>
  <c r="AG736" i="6" a="1"/>
  <c r="AG736" i="6" s="1"/>
  <c r="AF736" i="6" a="1"/>
  <c r="AF736" i="6" s="1"/>
  <c r="AE736" i="6" a="1"/>
  <c r="AE736" i="6" s="1"/>
  <c r="AD736" i="6" a="1"/>
  <c r="AD736" i="6" s="1"/>
  <c r="AC736" i="6" a="1"/>
  <c r="AC736" i="6" s="1"/>
  <c r="AB736" i="6" a="1"/>
  <c r="AB736" i="6" s="1"/>
  <c r="AA736" i="6"/>
  <c r="AA736" i="6" a="1"/>
  <c r="Z736" i="6" a="1"/>
  <c r="Z736" i="6" s="1"/>
  <c r="Y736" i="6" a="1"/>
  <c r="Y736" i="6" s="1"/>
  <c r="X736" i="6" a="1"/>
  <c r="X736" i="6" s="1"/>
  <c r="W736" i="6" a="1"/>
  <c r="W736" i="6" s="1"/>
  <c r="V736" i="6" a="1"/>
  <c r="V736" i="6" s="1"/>
  <c r="U736" i="6" a="1"/>
  <c r="U736" i="6" s="1"/>
  <c r="T736" i="6" a="1"/>
  <c r="T736" i="6" s="1"/>
  <c r="S736" i="6" a="1"/>
  <c r="S736" i="6" s="1"/>
  <c r="R736" i="6" a="1"/>
  <c r="R736" i="6" s="1"/>
  <c r="Q736" i="6" a="1"/>
  <c r="Q736" i="6" s="1"/>
  <c r="P736" i="6" a="1"/>
  <c r="P736" i="6" s="1"/>
  <c r="O736" i="6" a="1"/>
  <c r="O736" i="6" s="1"/>
  <c r="N736" i="6" a="1"/>
  <c r="N736" i="6" s="1"/>
  <c r="M736" i="6" a="1"/>
  <c r="M736" i="6" s="1"/>
  <c r="L736" i="6" a="1"/>
  <c r="L736" i="6" s="1"/>
  <c r="K736" i="6"/>
  <c r="K736" i="6" a="1"/>
  <c r="AI735" i="6" a="1"/>
  <c r="AI735" i="6" s="1"/>
  <c r="AH735" i="6" a="1"/>
  <c r="AH735" i="6" s="1"/>
  <c r="AG735" i="6" a="1"/>
  <c r="AG735" i="6" s="1"/>
  <c r="AF735" i="6" a="1"/>
  <c r="AF735" i="6" s="1"/>
  <c r="AE735" i="6" a="1"/>
  <c r="AE735" i="6" s="1"/>
  <c r="AD735" i="6" a="1"/>
  <c r="AD735" i="6" s="1"/>
  <c r="AC735" i="6" a="1"/>
  <c r="AC735" i="6" s="1"/>
  <c r="AB735" i="6" a="1"/>
  <c r="AB735" i="6" s="1"/>
  <c r="AA735" i="6" a="1"/>
  <c r="AA735" i="6" s="1"/>
  <c r="Z735" i="6" a="1"/>
  <c r="Z735" i="6" s="1"/>
  <c r="Y735" i="6" a="1"/>
  <c r="Y735" i="6" s="1"/>
  <c r="X735" i="6" a="1"/>
  <c r="X735" i="6" s="1"/>
  <c r="W735" i="6"/>
  <c r="W735" i="6" a="1"/>
  <c r="V735" i="6" a="1"/>
  <c r="V735" i="6" s="1"/>
  <c r="U735" i="6" a="1"/>
  <c r="U735" i="6" s="1"/>
  <c r="T735" i="6" a="1"/>
  <c r="T735" i="6" s="1"/>
  <c r="S735" i="6"/>
  <c r="S735" i="6" a="1"/>
  <c r="R735" i="6" a="1"/>
  <c r="R735" i="6" s="1"/>
  <c r="Q735" i="6" a="1"/>
  <c r="Q735" i="6" s="1"/>
  <c r="P735" i="6" a="1"/>
  <c r="P735" i="6" s="1"/>
  <c r="O735" i="6"/>
  <c r="O735" i="6" a="1"/>
  <c r="N735" i="6" a="1"/>
  <c r="N735" i="6" s="1"/>
  <c r="M735" i="6" a="1"/>
  <c r="M735" i="6" s="1"/>
  <c r="L735" i="6" a="1"/>
  <c r="L735" i="6" s="1"/>
  <c r="K735" i="6" a="1"/>
  <c r="K735" i="6" s="1"/>
  <c r="AI734" i="6" a="1"/>
  <c r="AI734" i="6" s="1"/>
  <c r="AH734" i="6" a="1"/>
  <c r="AH734" i="6" s="1"/>
  <c r="AG734" i="6" a="1"/>
  <c r="AG734" i="6" s="1"/>
  <c r="AF734" i="6" a="1"/>
  <c r="AF734" i="6" s="1"/>
  <c r="AE734" i="6" a="1"/>
  <c r="AE734" i="6" s="1"/>
  <c r="AD734" i="6" a="1"/>
  <c r="AD734" i="6" s="1"/>
  <c r="AC734" i="6" a="1"/>
  <c r="AC734" i="6" s="1"/>
  <c r="AB734" i="6" a="1"/>
  <c r="AB734" i="6" s="1"/>
  <c r="AA734" i="6" a="1"/>
  <c r="AA734" i="6" s="1"/>
  <c r="Z734" i="6" a="1"/>
  <c r="Z734" i="6" s="1"/>
  <c r="Y734" i="6" a="1"/>
  <c r="Y734" i="6" s="1"/>
  <c r="X734" i="6" a="1"/>
  <c r="X734" i="6" s="1"/>
  <c r="W734" i="6" a="1"/>
  <c r="W734" i="6" s="1"/>
  <c r="V734" i="6" a="1"/>
  <c r="V734" i="6" s="1"/>
  <c r="U734" i="6" a="1"/>
  <c r="U734" i="6" s="1"/>
  <c r="T734" i="6" a="1"/>
  <c r="T734" i="6" s="1"/>
  <c r="S734" i="6"/>
  <c r="S734" i="6" a="1"/>
  <c r="R734" i="6" a="1"/>
  <c r="R734" i="6" s="1"/>
  <c r="Q734" i="6" a="1"/>
  <c r="Q734" i="6" s="1"/>
  <c r="P734" i="6" a="1"/>
  <c r="P734" i="6" s="1"/>
  <c r="O734" i="6"/>
  <c r="O734" i="6" a="1"/>
  <c r="N734" i="6" a="1"/>
  <c r="N734" i="6" s="1"/>
  <c r="M734" i="6" a="1"/>
  <c r="M734" i="6" s="1"/>
  <c r="L734" i="6" a="1"/>
  <c r="L734" i="6" s="1"/>
  <c r="K734" i="6" a="1"/>
  <c r="K734" i="6" s="1"/>
  <c r="AI733" i="6" a="1"/>
  <c r="AI733" i="6" s="1"/>
  <c r="AH733" i="6" a="1"/>
  <c r="AH733" i="6" s="1"/>
  <c r="AG733" i="6" a="1"/>
  <c r="AG733" i="6" s="1"/>
  <c r="AF733" i="6" a="1"/>
  <c r="AF733" i="6" s="1"/>
  <c r="AE733" i="6" a="1"/>
  <c r="AE733" i="6" s="1"/>
  <c r="AD733" i="6" a="1"/>
  <c r="AD733" i="6" s="1"/>
  <c r="AC733" i="6" a="1"/>
  <c r="AC733" i="6" s="1"/>
  <c r="AB733" i="6" a="1"/>
  <c r="AB733" i="6" s="1"/>
  <c r="AA733" i="6"/>
  <c r="AA733" i="6" a="1"/>
  <c r="Z733" i="6" a="1"/>
  <c r="Z733" i="6" s="1"/>
  <c r="Y733" i="6" a="1"/>
  <c r="Y733" i="6" s="1"/>
  <c r="X733" i="6" a="1"/>
  <c r="X733" i="6" s="1"/>
  <c r="W733" i="6" a="1"/>
  <c r="W733" i="6" s="1"/>
  <c r="V733" i="6" a="1"/>
  <c r="V733" i="6" s="1"/>
  <c r="U733" i="6" a="1"/>
  <c r="U733" i="6" s="1"/>
  <c r="T733" i="6" a="1"/>
  <c r="T733" i="6" s="1"/>
  <c r="S733" i="6" a="1"/>
  <c r="S733" i="6" s="1"/>
  <c r="R733" i="6" a="1"/>
  <c r="R733" i="6" s="1"/>
  <c r="Q733" i="6" a="1"/>
  <c r="Q733" i="6" s="1"/>
  <c r="P733" i="6" a="1"/>
  <c r="P733" i="6" s="1"/>
  <c r="O733" i="6"/>
  <c r="O733" i="6" a="1"/>
  <c r="N733" i="6" a="1"/>
  <c r="N733" i="6" s="1"/>
  <c r="M733" i="6" a="1"/>
  <c r="M733" i="6" s="1"/>
  <c r="L733" i="6" a="1"/>
  <c r="L733" i="6" s="1"/>
  <c r="K733" i="6" a="1"/>
  <c r="K733" i="6" s="1"/>
  <c r="AI732" i="6"/>
  <c r="AI732" i="6" a="1"/>
  <c r="AH732" i="6" a="1"/>
  <c r="AH732" i="6" s="1"/>
  <c r="AG732" i="6" a="1"/>
  <c r="AG732" i="6" s="1"/>
  <c r="AF732" i="6" a="1"/>
  <c r="AF732" i="6" s="1"/>
  <c r="AE732" i="6" a="1"/>
  <c r="AE732" i="6" s="1"/>
  <c r="AD732" i="6" a="1"/>
  <c r="AD732" i="6" s="1"/>
  <c r="AC732" i="6" a="1"/>
  <c r="AC732" i="6" s="1"/>
  <c r="AB732" i="6" a="1"/>
  <c r="AB732" i="6" s="1"/>
  <c r="AA732" i="6" a="1"/>
  <c r="AA732" i="6" s="1"/>
  <c r="Z732" i="6" a="1"/>
  <c r="Z732" i="6" s="1"/>
  <c r="Y732" i="6" a="1"/>
  <c r="Y732" i="6" s="1"/>
  <c r="X732" i="6"/>
  <c r="X732" i="6" a="1"/>
  <c r="W732" i="6" a="1"/>
  <c r="W732" i="6" s="1"/>
  <c r="V732" i="6" a="1"/>
  <c r="V732" i="6" s="1"/>
  <c r="U732" i="6" a="1"/>
  <c r="U732" i="6" s="1"/>
  <c r="T732" i="6" a="1"/>
  <c r="T732" i="6" s="1"/>
  <c r="S732" i="6" a="1"/>
  <c r="S732" i="6" s="1"/>
  <c r="R732" i="6" a="1"/>
  <c r="R732" i="6" s="1"/>
  <c r="Q732" i="6" a="1"/>
  <c r="Q732" i="6" s="1"/>
  <c r="P732" i="6" a="1"/>
  <c r="P732" i="6" s="1"/>
  <c r="O732" i="6" a="1"/>
  <c r="O732" i="6" s="1"/>
  <c r="N732" i="6" a="1"/>
  <c r="N732" i="6" s="1"/>
  <c r="M732" i="6" a="1"/>
  <c r="M732" i="6" s="1"/>
  <c r="L732" i="6" a="1"/>
  <c r="L732" i="6" s="1"/>
  <c r="K732" i="6" a="1"/>
  <c r="K732" i="6" s="1"/>
  <c r="AI731" i="6" a="1"/>
  <c r="AI731" i="6" s="1"/>
  <c r="AH731" i="6" a="1"/>
  <c r="AH731" i="6" s="1"/>
  <c r="AG731" i="6" a="1"/>
  <c r="AG731" i="6" s="1"/>
  <c r="AF731" i="6" a="1"/>
  <c r="AF731" i="6" s="1"/>
  <c r="AE731" i="6" a="1"/>
  <c r="AE731" i="6" s="1"/>
  <c r="AD731" i="6" a="1"/>
  <c r="AD731" i="6" s="1"/>
  <c r="AC731" i="6" a="1"/>
  <c r="AC731" i="6" s="1"/>
  <c r="AB731" i="6" a="1"/>
  <c r="AB731" i="6" s="1"/>
  <c r="AA731" i="6" a="1"/>
  <c r="AA731" i="6" s="1"/>
  <c r="Z731" i="6" a="1"/>
  <c r="Z731" i="6" s="1"/>
  <c r="Y731" i="6" a="1"/>
  <c r="Y731" i="6" s="1"/>
  <c r="X731" i="6" a="1"/>
  <c r="X731" i="6" s="1"/>
  <c r="W731" i="6" a="1"/>
  <c r="W731" i="6" s="1"/>
  <c r="V731" i="6" a="1"/>
  <c r="V731" i="6" s="1"/>
  <c r="U731" i="6" a="1"/>
  <c r="U731" i="6" s="1"/>
  <c r="T731" i="6" a="1"/>
  <c r="T731" i="6" s="1"/>
  <c r="S731" i="6" a="1"/>
  <c r="S731" i="6" s="1"/>
  <c r="R731" i="6" a="1"/>
  <c r="R731" i="6" s="1"/>
  <c r="Q731" i="6" a="1"/>
  <c r="Q731" i="6" s="1"/>
  <c r="P731" i="6" a="1"/>
  <c r="P731" i="6" s="1"/>
  <c r="O731" i="6" a="1"/>
  <c r="O731" i="6" s="1"/>
  <c r="N731" i="6" a="1"/>
  <c r="N731" i="6" s="1"/>
  <c r="M731" i="6" a="1"/>
  <c r="M731" i="6" s="1"/>
  <c r="L731" i="6" a="1"/>
  <c r="L731" i="6" s="1"/>
  <c r="K731" i="6" a="1"/>
  <c r="K731" i="6" s="1"/>
  <c r="AI730" i="6" a="1"/>
  <c r="AI730" i="6" s="1"/>
  <c r="AH730" i="6" a="1"/>
  <c r="AH730" i="6" s="1"/>
  <c r="AG730" i="6" a="1"/>
  <c r="AG730" i="6" s="1"/>
  <c r="AF730" i="6" a="1"/>
  <c r="AF730" i="6" s="1"/>
  <c r="AE730" i="6" a="1"/>
  <c r="AE730" i="6" s="1"/>
  <c r="AD730" i="6" a="1"/>
  <c r="AD730" i="6" s="1"/>
  <c r="AC730" i="6" a="1"/>
  <c r="AC730" i="6" s="1"/>
  <c r="AB730" i="6" a="1"/>
  <c r="AB730" i="6" s="1"/>
  <c r="AA730" i="6" a="1"/>
  <c r="AA730" i="6" s="1"/>
  <c r="Z730" i="6" a="1"/>
  <c r="Z730" i="6" s="1"/>
  <c r="Y730" i="6" a="1"/>
  <c r="Y730" i="6" s="1"/>
  <c r="X730" i="6" a="1"/>
  <c r="X730" i="6" s="1"/>
  <c r="W730" i="6" a="1"/>
  <c r="W730" i="6" s="1"/>
  <c r="V730" i="6" a="1"/>
  <c r="V730" i="6" s="1"/>
  <c r="U730" i="6" a="1"/>
  <c r="U730" i="6" s="1"/>
  <c r="T730" i="6" a="1"/>
  <c r="T730" i="6" s="1"/>
  <c r="S730" i="6" a="1"/>
  <c r="S730" i="6" s="1"/>
  <c r="R730" i="6" a="1"/>
  <c r="R730" i="6" s="1"/>
  <c r="Q730" i="6" a="1"/>
  <c r="Q730" i="6" s="1"/>
  <c r="P730" i="6" a="1"/>
  <c r="P730" i="6" s="1"/>
  <c r="O730" i="6" a="1"/>
  <c r="O730" i="6" s="1"/>
  <c r="N730" i="6" a="1"/>
  <c r="N730" i="6" s="1"/>
  <c r="M730" i="6" a="1"/>
  <c r="M730" i="6" s="1"/>
  <c r="L730" i="6" a="1"/>
  <c r="L730" i="6" s="1"/>
  <c r="K730" i="6" a="1"/>
  <c r="K730" i="6" s="1"/>
  <c r="AI729" i="6" a="1"/>
  <c r="AI729" i="6" s="1"/>
  <c r="AH729" i="6" a="1"/>
  <c r="AH729" i="6" s="1"/>
  <c r="AG729" i="6" a="1"/>
  <c r="AG729" i="6" s="1"/>
  <c r="AF729" i="6" a="1"/>
  <c r="AF729" i="6" s="1"/>
  <c r="AE729" i="6" a="1"/>
  <c r="AE729" i="6" s="1"/>
  <c r="AD729" i="6" a="1"/>
  <c r="AD729" i="6" s="1"/>
  <c r="AC729" i="6" a="1"/>
  <c r="AC729" i="6" s="1"/>
  <c r="AB729" i="6" a="1"/>
  <c r="AB729" i="6" s="1"/>
  <c r="AA729" i="6" a="1"/>
  <c r="AA729" i="6" s="1"/>
  <c r="Z729" i="6" a="1"/>
  <c r="Z729" i="6" s="1"/>
  <c r="Y729" i="6" a="1"/>
  <c r="Y729" i="6" s="1"/>
  <c r="X729" i="6" a="1"/>
  <c r="X729" i="6" s="1"/>
  <c r="W729" i="6" a="1"/>
  <c r="W729" i="6" s="1"/>
  <c r="V729" i="6" a="1"/>
  <c r="V729" i="6" s="1"/>
  <c r="U729" i="6" a="1"/>
  <c r="U729" i="6" s="1"/>
  <c r="T729" i="6" a="1"/>
  <c r="T729" i="6" s="1"/>
  <c r="S729" i="6" a="1"/>
  <c r="S729" i="6" s="1"/>
  <c r="R729" i="6" a="1"/>
  <c r="R729" i="6" s="1"/>
  <c r="Q729" i="6" a="1"/>
  <c r="Q729" i="6" s="1"/>
  <c r="P729" i="6" a="1"/>
  <c r="P729" i="6" s="1"/>
  <c r="O729" i="6" a="1"/>
  <c r="O729" i="6" s="1"/>
  <c r="N729" i="6" a="1"/>
  <c r="N729" i="6" s="1"/>
  <c r="M729" i="6" a="1"/>
  <c r="M729" i="6" s="1"/>
  <c r="L729" i="6" a="1"/>
  <c r="L729" i="6" s="1"/>
  <c r="K729" i="6" a="1"/>
  <c r="K729" i="6" s="1"/>
  <c r="AI728" i="6" a="1"/>
  <c r="AI728" i="6" s="1"/>
  <c r="AH728" i="6" a="1"/>
  <c r="AH728" i="6" s="1"/>
  <c r="AG728" i="6" a="1"/>
  <c r="AG728" i="6" s="1"/>
  <c r="AF728" i="6" a="1"/>
  <c r="AF728" i="6" s="1"/>
  <c r="AE728" i="6" a="1"/>
  <c r="AE728" i="6" s="1"/>
  <c r="AD728" i="6" a="1"/>
  <c r="AD728" i="6" s="1"/>
  <c r="AC728" i="6" a="1"/>
  <c r="AC728" i="6" s="1"/>
  <c r="AB728" i="6" a="1"/>
  <c r="AB728" i="6" s="1"/>
  <c r="AA728" i="6" a="1"/>
  <c r="AA728" i="6" s="1"/>
  <c r="Z728" i="6" a="1"/>
  <c r="Z728" i="6" s="1"/>
  <c r="Y728" i="6" a="1"/>
  <c r="Y728" i="6" s="1"/>
  <c r="X728" i="6" a="1"/>
  <c r="X728" i="6" s="1"/>
  <c r="W728" i="6" a="1"/>
  <c r="W728" i="6" s="1"/>
  <c r="V728" i="6" a="1"/>
  <c r="V728" i="6" s="1"/>
  <c r="U728" i="6" a="1"/>
  <c r="U728" i="6" s="1"/>
  <c r="T728" i="6" a="1"/>
  <c r="T728" i="6" s="1"/>
  <c r="S728" i="6" a="1"/>
  <c r="S728" i="6" s="1"/>
  <c r="R728" i="6" a="1"/>
  <c r="R728" i="6" s="1"/>
  <c r="Q728" i="6" a="1"/>
  <c r="Q728" i="6" s="1"/>
  <c r="P728" i="6" a="1"/>
  <c r="P728" i="6" s="1"/>
  <c r="O728" i="6" a="1"/>
  <c r="O728" i="6" s="1"/>
  <c r="N728" i="6" a="1"/>
  <c r="N728" i="6" s="1"/>
  <c r="M728" i="6" a="1"/>
  <c r="M728" i="6" s="1"/>
  <c r="L728" i="6" a="1"/>
  <c r="L728" i="6" s="1"/>
  <c r="K728" i="6" a="1"/>
  <c r="K728" i="6" s="1"/>
  <c r="AI727" i="6" a="1"/>
  <c r="AI727" i="6" s="1"/>
  <c r="AH727" i="6" a="1"/>
  <c r="AH727" i="6" s="1"/>
  <c r="AG727" i="6" a="1"/>
  <c r="AG727" i="6" s="1"/>
  <c r="AF727" i="6" a="1"/>
  <c r="AF727" i="6" s="1"/>
  <c r="AE727" i="6" a="1"/>
  <c r="AE727" i="6" s="1"/>
  <c r="AD727" i="6" a="1"/>
  <c r="AD727" i="6" s="1"/>
  <c r="AC727" i="6" a="1"/>
  <c r="AC727" i="6" s="1"/>
  <c r="AB727" i="6" a="1"/>
  <c r="AB727" i="6" s="1"/>
  <c r="AA727" i="6" a="1"/>
  <c r="AA727" i="6" s="1"/>
  <c r="Z727" i="6" a="1"/>
  <c r="Z727" i="6" s="1"/>
  <c r="Y727" i="6" a="1"/>
  <c r="Y727" i="6" s="1"/>
  <c r="X727" i="6" a="1"/>
  <c r="X727" i="6" s="1"/>
  <c r="W727" i="6" a="1"/>
  <c r="W727" i="6" s="1"/>
  <c r="V727" i="6" a="1"/>
  <c r="V727" i="6" s="1"/>
  <c r="U727" i="6" a="1"/>
  <c r="U727" i="6" s="1"/>
  <c r="T727" i="6" a="1"/>
  <c r="T727" i="6" s="1"/>
  <c r="S727" i="6" a="1"/>
  <c r="S727" i="6" s="1"/>
  <c r="R727" i="6" a="1"/>
  <c r="R727" i="6" s="1"/>
  <c r="Q727" i="6" a="1"/>
  <c r="Q727" i="6" s="1"/>
  <c r="P727" i="6" a="1"/>
  <c r="P727" i="6" s="1"/>
  <c r="O727" i="6" a="1"/>
  <c r="O727" i="6" s="1"/>
  <c r="N727" i="6" a="1"/>
  <c r="N727" i="6" s="1"/>
  <c r="M727" i="6" a="1"/>
  <c r="M727" i="6" s="1"/>
  <c r="L727" i="6" a="1"/>
  <c r="L727" i="6" s="1"/>
  <c r="K727" i="6" a="1"/>
  <c r="K727" i="6" s="1"/>
  <c r="AI726" i="6" a="1"/>
  <c r="AI726" i="6" s="1"/>
  <c r="AH726" i="6" a="1"/>
  <c r="AH726" i="6" s="1"/>
  <c r="AG726" i="6" a="1"/>
  <c r="AG726" i="6" s="1"/>
  <c r="AF726" i="6" a="1"/>
  <c r="AF726" i="6" s="1"/>
  <c r="AE726" i="6" a="1"/>
  <c r="AE726" i="6" s="1"/>
  <c r="AD726" i="6" a="1"/>
  <c r="AD726" i="6" s="1"/>
  <c r="AC726" i="6" a="1"/>
  <c r="AC726" i="6" s="1"/>
  <c r="AB726" i="6" a="1"/>
  <c r="AB726" i="6" s="1"/>
  <c r="AA726" i="6" a="1"/>
  <c r="AA726" i="6" s="1"/>
  <c r="Z726" i="6" a="1"/>
  <c r="Z726" i="6" s="1"/>
  <c r="Y726" i="6" a="1"/>
  <c r="Y726" i="6" s="1"/>
  <c r="X726" i="6" a="1"/>
  <c r="X726" i="6" s="1"/>
  <c r="W726" i="6" a="1"/>
  <c r="W726" i="6" s="1"/>
  <c r="V726" i="6" a="1"/>
  <c r="V726" i="6" s="1"/>
  <c r="U726" i="6" a="1"/>
  <c r="U726" i="6" s="1"/>
  <c r="T726" i="6" a="1"/>
  <c r="T726" i="6" s="1"/>
  <c r="S726" i="6" a="1"/>
  <c r="S726" i="6" s="1"/>
  <c r="R726" i="6" a="1"/>
  <c r="R726" i="6" s="1"/>
  <c r="Q726" i="6" a="1"/>
  <c r="Q726" i="6" s="1"/>
  <c r="P726" i="6" a="1"/>
  <c r="P726" i="6" s="1"/>
  <c r="O726" i="6" a="1"/>
  <c r="O726" i="6" s="1"/>
  <c r="N726" i="6" a="1"/>
  <c r="N726" i="6" s="1"/>
  <c r="M726" i="6" a="1"/>
  <c r="M726" i="6" s="1"/>
  <c r="L726" i="6" a="1"/>
  <c r="L726" i="6" s="1"/>
  <c r="K726" i="6" a="1"/>
  <c r="K726" i="6" s="1"/>
  <c r="AI725" i="6" a="1"/>
  <c r="AI725" i="6" s="1"/>
  <c r="AH725" i="6" a="1"/>
  <c r="AH725" i="6" s="1"/>
  <c r="AG725" i="6" a="1"/>
  <c r="AG725" i="6" s="1"/>
  <c r="AF725" i="6" a="1"/>
  <c r="AF725" i="6" s="1"/>
  <c r="AE725" i="6" a="1"/>
  <c r="AE725" i="6" s="1"/>
  <c r="AD725" i="6" a="1"/>
  <c r="AD725" i="6" s="1"/>
  <c r="AC725" i="6" a="1"/>
  <c r="AC725" i="6" s="1"/>
  <c r="AB725" i="6" a="1"/>
  <c r="AB725" i="6" s="1"/>
  <c r="AA725" i="6" a="1"/>
  <c r="AA725" i="6" s="1"/>
  <c r="Z725" i="6" a="1"/>
  <c r="Z725" i="6" s="1"/>
  <c r="Y725" i="6" a="1"/>
  <c r="Y725" i="6" s="1"/>
  <c r="X725" i="6" a="1"/>
  <c r="X725" i="6" s="1"/>
  <c r="W725" i="6" a="1"/>
  <c r="W725" i="6" s="1"/>
  <c r="V725" i="6" a="1"/>
  <c r="V725" i="6" s="1"/>
  <c r="U725" i="6" a="1"/>
  <c r="U725" i="6" s="1"/>
  <c r="T725" i="6" a="1"/>
  <c r="T725" i="6" s="1"/>
  <c r="S725" i="6" a="1"/>
  <c r="S725" i="6" s="1"/>
  <c r="R725" i="6" a="1"/>
  <c r="R725" i="6" s="1"/>
  <c r="Q725" i="6" a="1"/>
  <c r="Q725" i="6" s="1"/>
  <c r="P725" i="6" a="1"/>
  <c r="P725" i="6" s="1"/>
  <c r="O725" i="6" a="1"/>
  <c r="O725" i="6" s="1"/>
  <c r="N725" i="6" a="1"/>
  <c r="N725" i="6" s="1"/>
  <c r="M725" i="6" a="1"/>
  <c r="M725" i="6" s="1"/>
  <c r="L725" i="6" a="1"/>
  <c r="L725" i="6" s="1"/>
  <c r="K725" i="6" a="1"/>
  <c r="K725" i="6" s="1"/>
  <c r="AI724" i="6" a="1"/>
  <c r="AI724" i="6" s="1"/>
  <c r="AH724" i="6" a="1"/>
  <c r="AH724" i="6" s="1"/>
  <c r="AG724" i="6" a="1"/>
  <c r="AG724" i="6" s="1"/>
  <c r="AF724" i="6" a="1"/>
  <c r="AF724" i="6" s="1"/>
  <c r="AE724" i="6" a="1"/>
  <c r="AE724" i="6" s="1"/>
  <c r="AD724" i="6" a="1"/>
  <c r="AD724" i="6" s="1"/>
  <c r="AC724" i="6" a="1"/>
  <c r="AC724" i="6" s="1"/>
  <c r="AB724" i="6" a="1"/>
  <c r="AB724" i="6" s="1"/>
  <c r="AA724" i="6" a="1"/>
  <c r="AA724" i="6" s="1"/>
  <c r="Z724" i="6" a="1"/>
  <c r="Z724" i="6" s="1"/>
  <c r="Y724" i="6" a="1"/>
  <c r="Y724" i="6" s="1"/>
  <c r="X724" i="6" a="1"/>
  <c r="X724" i="6" s="1"/>
  <c r="W724" i="6" a="1"/>
  <c r="W724" i="6" s="1"/>
  <c r="V724" i="6" a="1"/>
  <c r="V724" i="6" s="1"/>
  <c r="U724" i="6" a="1"/>
  <c r="U724" i="6" s="1"/>
  <c r="T724" i="6" a="1"/>
  <c r="T724" i="6" s="1"/>
  <c r="S724" i="6" a="1"/>
  <c r="S724" i="6" s="1"/>
  <c r="R724" i="6" a="1"/>
  <c r="R724" i="6" s="1"/>
  <c r="Q724" i="6" a="1"/>
  <c r="Q724" i="6" s="1"/>
  <c r="P724" i="6" a="1"/>
  <c r="P724" i="6" s="1"/>
  <c r="O724" i="6" a="1"/>
  <c r="O724" i="6" s="1"/>
  <c r="N724" i="6" a="1"/>
  <c r="N724" i="6" s="1"/>
  <c r="M724" i="6" a="1"/>
  <c r="M724" i="6" s="1"/>
  <c r="L724" i="6" a="1"/>
  <c r="L724" i="6" s="1"/>
  <c r="K724" i="6" a="1"/>
  <c r="K724" i="6" s="1"/>
  <c r="AI723" i="6" a="1"/>
  <c r="AI723" i="6" s="1"/>
  <c r="AH723" i="6" a="1"/>
  <c r="AH723" i="6" s="1"/>
  <c r="AG723" i="6" a="1"/>
  <c r="AG723" i="6" s="1"/>
  <c r="AF723" i="6" a="1"/>
  <c r="AF723" i="6" s="1"/>
  <c r="AE723" i="6" a="1"/>
  <c r="AE723" i="6" s="1"/>
  <c r="AD723" i="6" a="1"/>
  <c r="AD723" i="6" s="1"/>
  <c r="AC723" i="6" a="1"/>
  <c r="AC723" i="6" s="1"/>
  <c r="AB723" i="6" a="1"/>
  <c r="AB723" i="6" s="1"/>
  <c r="AA723" i="6" a="1"/>
  <c r="AA723" i="6" s="1"/>
  <c r="Z723" i="6" a="1"/>
  <c r="Z723" i="6" s="1"/>
  <c r="Y723" i="6" a="1"/>
  <c r="Y723" i="6" s="1"/>
  <c r="X723" i="6" a="1"/>
  <c r="X723" i="6" s="1"/>
  <c r="W723" i="6" a="1"/>
  <c r="W723" i="6" s="1"/>
  <c r="V723" i="6" a="1"/>
  <c r="V723" i="6" s="1"/>
  <c r="U723" i="6" a="1"/>
  <c r="U723" i="6" s="1"/>
  <c r="T723" i="6" a="1"/>
  <c r="T723" i="6" s="1"/>
  <c r="S723" i="6" a="1"/>
  <c r="S723" i="6" s="1"/>
  <c r="R723" i="6" a="1"/>
  <c r="R723" i="6" s="1"/>
  <c r="Q723" i="6" a="1"/>
  <c r="Q723" i="6" s="1"/>
  <c r="P723" i="6" a="1"/>
  <c r="P723" i="6" s="1"/>
  <c r="O723" i="6" a="1"/>
  <c r="O723" i="6" s="1"/>
  <c r="N723" i="6" a="1"/>
  <c r="N723" i="6" s="1"/>
  <c r="M723" i="6" a="1"/>
  <c r="M723" i="6" s="1"/>
  <c r="L723" i="6" a="1"/>
  <c r="L723" i="6" s="1"/>
  <c r="K723" i="6" a="1"/>
  <c r="K723" i="6" s="1"/>
  <c r="AI722" i="6" a="1"/>
  <c r="AI722" i="6" s="1"/>
  <c r="AH722" i="6" a="1"/>
  <c r="AH722" i="6" s="1"/>
  <c r="AG722" i="6" a="1"/>
  <c r="AG722" i="6" s="1"/>
  <c r="AF722" i="6" a="1"/>
  <c r="AF722" i="6" s="1"/>
  <c r="AE722" i="6" a="1"/>
  <c r="AE722" i="6" s="1"/>
  <c r="AD722" i="6" a="1"/>
  <c r="AD722" i="6" s="1"/>
  <c r="AC722" i="6" a="1"/>
  <c r="AC722" i="6" s="1"/>
  <c r="AB722" i="6" a="1"/>
  <c r="AB722" i="6" s="1"/>
  <c r="AA722" i="6" a="1"/>
  <c r="AA722" i="6" s="1"/>
  <c r="Z722" i="6" a="1"/>
  <c r="Z722" i="6" s="1"/>
  <c r="Y722" i="6" a="1"/>
  <c r="Y722" i="6" s="1"/>
  <c r="X722" i="6" a="1"/>
  <c r="X722" i="6" s="1"/>
  <c r="W722" i="6" a="1"/>
  <c r="W722" i="6" s="1"/>
  <c r="V722" i="6" a="1"/>
  <c r="V722" i="6" s="1"/>
  <c r="U722" i="6" a="1"/>
  <c r="U722" i="6" s="1"/>
  <c r="T722" i="6" a="1"/>
  <c r="T722" i="6" s="1"/>
  <c r="S722" i="6" a="1"/>
  <c r="S722" i="6" s="1"/>
  <c r="R722" i="6" a="1"/>
  <c r="R722" i="6" s="1"/>
  <c r="Q722" i="6" a="1"/>
  <c r="Q722" i="6" s="1"/>
  <c r="P722" i="6" a="1"/>
  <c r="P722" i="6" s="1"/>
  <c r="O722" i="6" a="1"/>
  <c r="O722" i="6" s="1"/>
  <c r="N722" i="6" a="1"/>
  <c r="N722" i="6" s="1"/>
  <c r="M722" i="6" a="1"/>
  <c r="M722" i="6" s="1"/>
  <c r="L722" i="6" a="1"/>
  <c r="L722" i="6" s="1"/>
  <c r="K722" i="6" a="1"/>
  <c r="K722" i="6" s="1"/>
  <c r="AI721" i="6" a="1"/>
  <c r="AI721" i="6" s="1"/>
  <c r="AH721" i="6" a="1"/>
  <c r="AH721" i="6" s="1"/>
  <c r="AG721" i="6" a="1"/>
  <c r="AG721" i="6" s="1"/>
  <c r="AF721" i="6" a="1"/>
  <c r="AF721" i="6" s="1"/>
  <c r="AE721" i="6" a="1"/>
  <c r="AE721" i="6" s="1"/>
  <c r="AD721" i="6" a="1"/>
  <c r="AD721" i="6" s="1"/>
  <c r="AC721" i="6" a="1"/>
  <c r="AC721" i="6" s="1"/>
  <c r="AB721" i="6" a="1"/>
  <c r="AB721" i="6" s="1"/>
  <c r="AA721" i="6" a="1"/>
  <c r="AA721" i="6" s="1"/>
  <c r="Z721" i="6" a="1"/>
  <c r="Z721" i="6" s="1"/>
  <c r="Y721" i="6" a="1"/>
  <c r="Y721" i="6" s="1"/>
  <c r="X721" i="6" a="1"/>
  <c r="X721" i="6" s="1"/>
  <c r="W721" i="6" a="1"/>
  <c r="W721" i="6" s="1"/>
  <c r="V721" i="6" a="1"/>
  <c r="V721" i="6" s="1"/>
  <c r="U721" i="6" a="1"/>
  <c r="U721" i="6" s="1"/>
  <c r="T721" i="6" a="1"/>
  <c r="T721" i="6" s="1"/>
  <c r="S721" i="6" a="1"/>
  <c r="S721" i="6" s="1"/>
  <c r="R721" i="6" a="1"/>
  <c r="R721" i="6" s="1"/>
  <c r="Q721" i="6" a="1"/>
  <c r="Q721" i="6" s="1"/>
  <c r="P721" i="6" a="1"/>
  <c r="P721" i="6" s="1"/>
  <c r="O721" i="6" a="1"/>
  <c r="O721" i="6" s="1"/>
  <c r="N721" i="6" a="1"/>
  <c r="N721" i="6" s="1"/>
  <c r="M721" i="6" a="1"/>
  <c r="M721" i="6" s="1"/>
  <c r="L721" i="6" a="1"/>
  <c r="L721" i="6" s="1"/>
  <c r="K721" i="6" a="1"/>
  <c r="K721" i="6" s="1"/>
  <c r="AI720" i="6" a="1"/>
  <c r="AI720" i="6" s="1"/>
  <c r="AH720" i="6" a="1"/>
  <c r="AH720" i="6" s="1"/>
  <c r="AG720" i="6" a="1"/>
  <c r="AG720" i="6" s="1"/>
  <c r="AF720" i="6" a="1"/>
  <c r="AF720" i="6" s="1"/>
  <c r="AE720" i="6" a="1"/>
  <c r="AE720" i="6" s="1"/>
  <c r="AD720" i="6" a="1"/>
  <c r="AD720" i="6" s="1"/>
  <c r="AC720" i="6" a="1"/>
  <c r="AC720" i="6" s="1"/>
  <c r="AB720" i="6" a="1"/>
  <c r="AB720" i="6" s="1"/>
  <c r="AA720" i="6" a="1"/>
  <c r="AA720" i="6" s="1"/>
  <c r="Z720" i="6" a="1"/>
  <c r="Z720" i="6" s="1"/>
  <c r="Y720" i="6" a="1"/>
  <c r="Y720" i="6" s="1"/>
  <c r="X720" i="6" a="1"/>
  <c r="X720" i="6" s="1"/>
  <c r="W720" i="6" a="1"/>
  <c r="W720" i="6" s="1"/>
  <c r="V720" i="6" a="1"/>
  <c r="V720" i="6" s="1"/>
  <c r="U720" i="6" a="1"/>
  <c r="U720" i="6" s="1"/>
  <c r="T720" i="6" a="1"/>
  <c r="T720" i="6" s="1"/>
  <c r="S720" i="6" a="1"/>
  <c r="S720" i="6" s="1"/>
  <c r="R720" i="6" a="1"/>
  <c r="R720" i="6" s="1"/>
  <c r="Q720" i="6" a="1"/>
  <c r="Q720" i="6" s="1"/>
  <c r="P720" i="6" a="1"/>
  <c r="P720" i="6" s="1"/>
  <c r="O720" i="6" a="1"/>
  <c r="O720" i="6" s="1"/>
  <c r="N720" i="6" a="1"/>
  <c r="N720" i="6" s="1"/>
  <c r="M720" i="6" a="1"/>
  <c r="M720" i="6" s="1"/>
  <c r="L720" i="6" a="1"/>
  <c r="L720" i="6" s="1"/>
  <c r="K720" i="6" a="1"/>
  <c r="K720" i="6" s="1"/>
  <c r="AI719" i="6" a="1"/>
  <c r="AI719" i="6" s="1"/>
  <c r="AH719" i="6" a="1"/>
  <c r="AH719" i="6" s="1"/>
  <c r="AG719" i="6" a="1"/>
  <c r="AG719" i="6" s="1"/>
  <c r="AF719" i="6" a="1"/>
  <c r="AF719" i="6" s="1"/>
  <c r="AE719" i="6" a="1"/>
  <c r="AE719" i="6" s="1"/>
  <c r="AD719" i="6" a="1"/>
  <c r="AD719" i="6" s="1"/>
  <c r="AC719" i="6" a="1"/>
  <c r="AC719" i="6" s="1"/>
  <c r="AB719" i="6"/>
  <c r="AB719" i="6" a="1"/>
  <c r="AA719" i="6" a="1"/>
  <c r="AA719" i="6" s="1"/>
  <c r="Z719" i="6" a="1"/>
  <c r="Z719" i="6" s="1"/>
  <c r="Y719" i="6" a="1"/>
  <c r="Y719" i="6" s="1"/>
  <c r="X719" i="6" a="1"/>
  <c r="X719" i="6" s="1"/>
  <c r="W719" i="6" a="1"/>
  <c r="W719" i="6" s="1"/>
  <c r="V719" i="6" a="1"/>
  <c r="V719" i="6" s="1"/>
  <c r="U719" i="6" a="1"/>
  <c r="U719" i="6" s="1"/>
  <c r="T719" i="6" a="1"/>
  <c r="T719" i="6" s="1"/>
  <c r="S719" i="6"/>
  <c r="S719" i="6" a="1"/>
  <c r="R719" i="6" a="1"/>
  <c r="R719" i="6" s="1"/>
  <c r="Q719" i="6" a="1"/>
  <c r="Q719" i="6" s="1"/>
  <c r="P719" i="6" a="1"/>
  <c r="P719" i="6" s="1"/>
  <c r="O719" i="6" a="1"/>
  <c r="O719" i="6" s="1"/>
  <c r="N719" i="6" a="1"/>
  <c r="N719" i="6" s="1"/>
  <c r="M719" i="6" a="1"/>
  <c r="M719" i="6" s="1"/>
  <c r="L719" i="6" a="1"/>
  <c r="L719" i="6" s="1"/>
  <c r="K719" i="6"/>
  <c r="K719" i="6" a="1"/>
  <c r="AI718" i="6" a="1"/>
  <c r="AI718" i="6" s="1"/>
  <c r="AH718" i="6" a="1"/>
  <c r="AH718" i="6" s="1"/>
  <c r="AG718" i="6" a="1"/>
  <c r="AG718" i="6" s="1"/>
  <c r="AF718" i="6"/>
  <c r="AF718" i="6" a="1"/>
  <c r="AE718" i="6" a="1"/>
  <c r="AE718" i="6" s="1"/>
  <c r="AD718" i="6"/>
  <c r="AD718" i="6" a="1"/>
  <c r="AC718" i="6" a="1"/>
  <c r="AC718" i="6" s="1"/>
  <c r="AB718" i="6" a="1"/>
  <c r="AB718" i="6" s="1"/>
  <c r="AA718" i="6" a="1"/>
  <c r="AA718" i="6" s="1"/>
  <c r="Z718" i="6" a="1"/>
  <c r="Z718" i="6" s="1"/>
  <c r="Y718" i="6" a="1"/>
  <c r="Y718" i="6" s="1"/>
  <c r="X718" i="6"/>
  <c r="X718" i="6" a="1"/>
  <c r="W718" i="6" a="1"/>
  <c r="W718" i="6" s="1"/>
  <c r="V718" i="6" a="1"/>
  <c r="V718" i="6" s="1"/>
  <c r="U718" i="6" a="1"/>
  <c r="U718" i="6" s="1"/>
  <c r="T718" i="6" a="1"/>
  <c r="T718" i="6" s="1"/>
  <c r="S718" i="6" a="1"/>
  <c r="S718" i="6" s="1"/>
  <c r="R718" i="6" a="1"/>
  <c r="R718" i="6" s="1"/>
  <c r="Q718" i="6" a="1"/>
  <c r="Q718" i="6" s="1"/>
  <c r="P718" i="6" a="1"/>
  <c r="P718" i="6" s="1"/>
  <c r="O718" i="6"/>
  <c r="O718" i="6" a="1"/>
  <c r="N718" i="6" a="1"/>
  <c r="N718" i="6" s="1"/>
  <c r="M718" i="6" a="1"/>
  <c r="M718" i="6" s="1"/>
  <c r="L718" i="6" a="1"/>
  <c r="L718" i="6" s="1"/>
  <c r="K718" i="6" a="1"/>
  <c r="K718" i="6" s="1"/>
  <c r="AI717" i="6" a="1"/>
  <c r="AI717" i="6" s="1"/>
  <c r="AH717" i="6"/>
  <c r="AH717" i="6" a="1"/>
  <c r="AG717" i="6" a="1"/>
  <c r="AG717" i="6" s="1"/>
  <c r="AF717" i="6" a="1"/>
  <c r="AF717" i="6" s="1"/>
  <c r="AE717" i="6" a="1"/>
  <c r="AE717" i="6" s="1"/>
  <c r="AD717" i="6" a="1"/>
  <c r="AD717" i="6" s="1"/>
  <c r="AC717" i="6" a="1"/>
  <c r="AC717" i="6" s="1"/>
  <c r="AB717" i="6"/>
  <c r="AB717" i="6" a="1"/>
  <c r="AA717" i="6" a="1"/>
  <c r="AA717" i="6" s="1"/>
  <c r="Z717" i="6"/>
  <c r="Z717" i="6" a="1"/>
  <c r="Y717" i="6" a="1"/>
  <c r="Y717" i="6" s="1"/>
  <c r="X717" i="6" a="1"/>
  <c r="X717" i="6" s="1"/>
  <c r="W717" i="6" a="1"/>
  <c r="W717" i="6" s="1"/>
  <c r="V717" i="6" a="1"/>
  <c r="V717" i="6" s="1"/>
  <c r="U717" i="6" a="1"/>
  <c r="U717" i="6" s="1"/>
  <c r="T717" i="6"/>
  <c r="T717" i="6" a="1"/>
  <c r="S717" i="6" a="1"/>
  <c r="S717" i="6" s="1"/>
  <c r="R717" i="6" a="1"/>
  <c r="R717" i="6" s="1"/>
  <c r="Q717" i="6" a="1"/>
  <c r="Q717" i="6" s="1"/>
  <c r="P717" i="6" a="1"/>
  <c r="P717" i="6" s="1"/>
  <c r="O717" i="6" a="1"/>
  <c r="O717" i="6" s="1"/>
  <c r="N717" i="6" a="1"/>
  <c r="N717" i="6" s="1"/>
  <c r="M717" i="6" a="1"/>
  <c r="M717" i="6" s="1"/>
  <c r="L717" i="6"/>
  <c r="L717" i="6" a="1"/>
  <c r="K717" i="6"/>
  <c r="K717" i="6" a="1"/>
  <c r="AI716" i="6" a="1"/>
  <c r="AI716" i="6" s="1"/>
  <c r="AH716" i="6" a="1"/>
  <c r="AH716" i="6" s="1"/>
  <c r="AG716" i="6" a="1"/>
  <c r="AG716" i="6" s="1"/>
  <c r="AF716" i="6" a="1"/>
  <c r="AF716" i="6" s="1"/>
  <c r="AE716" i="6" a="1"/>
  <c r="AE716" i="6" s="1"/>
  <c r="AD716" i="6"/>
  <c r="AD716" i="6" a="1"/>
  <c r="AC716" i="6" a="1"/>
  <c r="AC716" i="6" s="1"/>
  <c r="AB716" i="6" a="1"/>
  <c r="AB716" i="6" s="1"/>
  <c r="AA716" i="6" a="1"/>
  <c r="AA716" i="6" s="1"/>
  <c r="Z716" i="6" a="1"/>
  <c r="Z716" i="6" s="1"/>
  <c r="Y716" i="6" a="1"/>
  <c r="Y716" i="6" s="1"/>
  <c r="X716" i="6"/>
  <c r="X716" i="6" a="1"/>
  <c r="W716" i="6" a="1"/>
  <c r="W716" i="6" s="1"/>
  <c r="V716" i="6"/>
  <c r="V716" i="6" a="1"/>
  <c r="U716" i="6" a="1"/>
  <c r="U716" i="6" s="1"/>
  <c r="T716" i="6" a="1"/>
  <c r="T716" i="6" s="1"/>
  <c r="S716" i="6" a="1"/>
  <c r="S716" i="6" s="1"/>
  <c r="R716" i="6" a="1"/>
  <c r="R716" i="6" s="1"/>
  <c r="Q716" i="6" a="1"/>
  <c r="Q716" i="6" s="1"/>
  <c r="P716" i="6"/>
  <c r="P716" i="6" a="1"/>
  <c r="O716" i="6" a="1"/>
  <c r="O716" i="6" s="1"/>
  <c r="N716" i="6" a="1"/>
  <c r="N716" i="6" s="1"/>
  <c r="M716" i="6" a="1"/>
  <c r="M716" i="6" s="1"/>
  <c r="L716" i="6" a="1"/>
  <c r="L716" i="6" s="1"/>
  <c r="K716" i="6" a="1"/>
  <c r="K716" i="6" s="1"/>
  <c r="AI715" i="6"/>
  <c r="AI715" i="6" a="1"/>
  <c r="AH715" i="6"/>
  <c r="AH715" i="6" a="1"/>
  <c r="AG715" i="6" a="1"/>
  <c r="AG715" i="6" s="1"/>
  <c r="AF715" i="6" a="1"/>
  <c r="AF715" i="6" s="1"/>
  <c r="AE715" i="6" a="1"/>
  <c r="AE715" i="6" s="1"/>
  <c r="AD715" i="6" a="1"/>
  <c r="AD715" i="6" s="1"/>
  <c r="AC715" i="6" a="1"/>
  <c r="AC715" i="6" s="1"/>
  <c r="AB715" i="6" a="1"/>
  <c r="AB715" i="6" s="1"/>
  <c r="AA715" i="6" a="1"/>
  <c r="AA715" i="6" s="1"/>
  <c r="Z715" i="6"/>
  <c r="Z715" i="6" a="1"/>
  <c r="Y715" i="6" a="1"/>
  <c r="Y715" i="6" s="1"/>
  <c r="X715" i="6" a="1"/>
  <c r="X715" i="6" s="1"/>
  <c r="W715" i="6" a="1"/>
  <c r="W715" i="6" s="1"/>
  <c r="V715" i="6" a="1"/>
  <c r="V715" i="6" s="1"/>
  <c r="U715" i="6" a="1"/>
  <c r="U715" i="6" s="1"/>
  <c r="T715" i="6"/>
  <c r="T715" i="6" a="1"/>
  <c r="S715" i="6" a="1"/>
  <c r="S715" i="6" s="1"/>
  <c r="R715" i="6"/>
  <c r="R715" i="6" a="1"/>
  <c r="Q715" i="6" a="1"/>
  <c r="Q715" i="6" s="1"/>
  <c r="P715" i="6" a="1"/>
  <c r="P715" i="6" s="1"/>
  <c r="O715" i="6" a="1"/>
  <c r="O715" i="6" s="1"/>
  <c r="N715" i="6" a="1"/>
  <c r="N715" i="6" s="1"/>
  <c r="M715" i="6" a="1"/>
  <c r="M715" i="6" s="1"/>
  <c r="L715" i="6"/>
  <c r="L715" i="6" a="1"/>
  <c r="K715" i="6" a="1"/>
  <c r="K715" i="6" s="1"/>
  <c r="AI714" i="6" a="1"/>
  <c r="AI714" i="6" s="1"/>
  <c r="AH714" i="6" a="1"/>
  <c r="AH714" i="6" s="1"/>
  <c r="AG714" i="6" a="1"/>
  <c r="AG714" i="6" s="1"/>
  <c r="AF714" i="6" a="1"/>
  <c r="AF714" i="6" s="1"/>
  <c r="AE714" i="6"/>
  <c r="AE714" i="6" a="1"/>
  <c r="AD714" i="6"/>
  <c r="AD714" i="6" a="1"/>
  <c r="AC714" i="6" a="1"/>
  <c r="AC714" i="6" s="1"/>
  <c r="AB714" i="6" a="1"/>
  <c r="AB714" i="6" s="1"/>
  <c r="AA714" i="6" a="1"/>
  <c r="AA714" i="6" s="1"/>
  <c r="Z714" i="6" a="1"/>
  <c r="Z714" i="6" s="1"/>
  <c r="Y714" i="6" a="1"/>
  <c r="Y714" i="6" s="1"/>
  <c r="X714" i="6" a="1"/>
  <c r="X714" i="6" s="1"/>
  <c r="W714" i="6" a="1"/>
  <c r="W714" i="6" s="1"/>
  <c r="V714" i="6"/>
  <c r="V714" i="6" a="1"/>
  <c r="U714" i="6" a="1"/>
  <c r="U714" i="6" s="1"/>
  <c r="T714" i="6" a="1"/>
  <c r="T714" i="6" s="1"/>
  <c r="S714" i="6" a="1"/>
  <c r="S714" i="6" s="1"/>
  <c r="R714" i="6" a="1"/>
  <c r="R714" i="6" s="1"/>
  <c r="Q714" i="6" a="1"/>
  <c r="Q714" i="6" s="1"/>
  <c r="P714" i="6"/>
  <c r="P714" i="6" a="1"/>
  <c r="O714" i="6" a="1"/>
  <c r="O714" i="6" s="1"/>
  <c r="N714" i="6"/>
  <c r="N714" i="6" a="1"/>
  <c r="M714" i="6" a="1"/>
  <c r="M714" i="6" s="1"/>
  <c r="L714" i="6" a="1"/>
  <c r="L714" i="6" s="1"/>
  <c r="K714" i="6" a="1"/>
  <c r="K714" i="6" s="1"/>
  <c r="AI713" i="6"/>
  <c r="AI713" i="6" a="1"/>
  <c r="AH713" i="6"/>
  <c r="AH713" i="6" a="1"/>
  <c r="AG713" i="6" a="1"/>
  <c r="AG713" i="6" s="1"/>
  <c r="AF713" i="6" a="1"/>
  <c r="AF713" i="6" s="1"/>
  <c r="AE713" i="6" a="1"/>
  <c r="AE713" i="6" s="1"/>
  <c r="AD713" i="6" a="1"/>
  <c r="AD713" i="6" s="1"/>
  <c r="AC713" i="6" a="1"/>
  <c r="AC713" i="6" s="1"/>
  <c r="AB713" i="6" a="1"/>
  <c r="AB713" i="6" s="1"/>
  <c r="AA713" i="6"/>
  <c r="AA713" i="6" a="1"/>
  <c r="Z713" i="6"/>
  <c r="Z713" i="6" a="1"/>
  <c r="Y713" i="6" a="1"/>
  <c r="Y713" i="6" s="1"/>
  <c r="X713" i="6" a="1"/>
  <c r="X713" i="6" s="1"/>
  <c r="W713" i="6" a="1"/>
  <c r="W713" i="6" s="1"/>
  <c r="V713" i="6" a="1"/>
  <c r="V713" i="6" s="1"/>
  <c r="U713" i="6" a="1"/>
  <c r="U713" i="6" s="1"/>
  <c r="T713" i="6" a="1"/>
  <c r="T713" i="6" s="1"/>
  <c r="S713" i="6" a="1"/>
  <c r="S713" i="6" s="1"/>
  <c r="R713" i="6"/>
  <c r="R713" i="6" a="1"/>
  <c r="Q713" i="6" a="1"/>
  <c r="Q713" i="6" s="1"/>
  <c r="P713" i="6" a="1"/>
  <c r="P713" i="6" s="1"/>
  <c r="O713" i="6" a="1"/>
  <c r="O713" i="6" s="1"/>
  <c r="N713" i="6" a="1"/>
  <c r="N713" i="6" s="1"/>
  <c r="M713" i="6" a="1"/>
  <c r="M713" i="6" s="1"/>
  <c r="L713" i="6"/>
  <c r="L713" i="6" a="1"/>
  <c r="K713" i="6" a="1"/>
  <c r="K713" i="6" s="1"/>
  <c r="AI712" i="6" a="1"/>
  <c r="AI712" i="6" s="1"/>
  <c r="AH712" i="6" a="1"/>
  <c r="AH712" i="6" s="1"/>
  <c r="AG712" i="6" a="1"/>
  <c r="AG712" i="6" s="1"/>
  <c r="AF712" i="6" a="1"/>
  <c r="AF712" i="6" s="1"/>
  <c r="AE712" i="6"/>
  <c r="AE712" i="6" a="1"/>
  <c r="AD712" i="6"/>
  <c r="AD712" i="6" a="1"/>
  <c r="AC712" i="6" a="1"/>
  <c r="AC712" i="6" s="1"/>
  <c r="AB712" i="6" a="1"/>
  <c r="AB712" i="6" s="1"/>
  <c r="AA712" i="6" a="1"/>
  <c r="AA712" i="6" s="1"/>
  <c r="Z712" i="6" a="1"/>
  <c r="Z712" i="6" s="1"/>
  <c r="Y712" i="6" a="1"/>
  <c r="Y712" i="6" s="1"/>
  <c r="X712" i="6" a="1"/>
  <c r="X712" i="6" s="1"/>
  <c r="W712" i="6"/>
  <c r="W712" i="6" a="1"/>
  <c r="V712" i="6"/>
  <c r="V712" i="6" a="1"/>
  <c r="U712" i="6" a="1"/>
  <c r="U712" i="6" s="1"/>
  <c r="T712" i="6" a="1"/>
  <c r="T712" i="6" s="1"/>
  <c r="S712" i="6" a="1"/>
  <c r="S712" i="6" s="1"/>
  <c r="R712" i="6" a="1"/>
  <c r="R712" i="6" s="1"/>
  <c r="Q712" i="6" a="1"/>
  <c r="Q712" i="6" s="1"/>
  <c r="P712" i="6" a="1"/>
  <c r="P712" i="6" s="1"/>
  <c r="O712" i="6" a="1"/>
  <c r="O712" i="6" s="1"/>
  <c r="N712" i="6"/>
  <c r="N712" i="6" a="1"/>
  <c r="M712" i="6" a="1"/>
  <c r="M712" i="6" s="1"/>
  <c r="L712" i="6" a="1"/>
  <c r="L712" i="6" s="1"/>
  <c r="K712" i="6" a="1"/>
  <c r="K712" i="6" s="1"/>
  <c r="AI711" i="6"/>
  <c r="AI711" i="6" a="1"/>
  <c r="AH711" i="6"/>
  <c r="AH711" i="6" a="1"/>
  <c r="AG711" i="6" a="1"/>
  <c r="AG711" i="6" s="1"/>
  <c r="AF711" i="6" a="1"/>
  <c r="AF711" i="6" s="1"/>
  <c r="AE711" i="6" a="1"/>
  <c r="AE711" i="6" s="1"/>
  <c r="AD711" i="6" a="1"/>
  <c r="AD711" i="6" s="1"/>
  <c r="AC711" i="6" a="1"/>
  <c r="AC711" i="6" s="1"/>
  <c r="AB711" i="6" a="1"/>
  <c r="AB711" i="6" s="1"/>
  <c r="AA711" i="6" a="1"/>
  <c r="AA711" i="6" s="1"/>
  <c r="Z711" i="6"/>
  <c r="Z711" i="6" a="1"/>
  <c r="Y711" i="6" a="1"/>
  <c r="Y711" i="6" s="1"/>
  <c r="X711" i="6" a="1"/>
  <c r="X711" i="6" s="1"/>
  <c r="W711" i="6" a="1"/>
  <c r="W711" i="6" s="1"/>
  <c r="V711" i="6" a="1"/>
  <c r="V711" i="6" s="1"/>
  <c r="U711" i="6" a="1"/>
  <c r="U711" i="6" s="1"/>
  <c r="T711" i="6" a="1"/>
  <c r="T711" i="6" s="1"/>
  <c r="S711" i="6"/>
  <c r="S711" i="6" a="1"/>
  <c r="R711" i="6"/>
  <c r="R711" i="6" a="1"/>
  <c r="Q711" i="6" a="1"/>
  <c r="Q711" i="6" s="1"/>
  <c r="P711" i="6" a="1"/>
  <c r="P711" i="6" s="1"/>
  <c r="O711" i="6" a="1"/>
  <c r="O711" i="6" s="1"/>
  <c r="N711" i="6" a="1"/>
  <c r="N711" i="6" s="1"/>
  <c r="M711" i="6" a="1"/>
  <c r="M711" i="6" s="1"/>
  <c r="L711" i="6" a="1"/>
  <c r="L711" i="6" s="1"/>
  <c r="K711" i="6" a="1"/>
  <c r="K711" i="6" s="1"/>
  <c r="AI710" i="6" a="1"/>
  <c r="AI710" i="6" s="1"/>
  <c r="AH710" i="6" a="1"/>
  <c r="AH710" i="6" s="1"/>
  <c r="AG710" i="6" a="1"/>
  <c r="AG710" i="6" s="1"/>
  <c r="AF710" i="6"/>
  <c r="AF710" i="6" a="1"/>
  <c r="AE710" i="6"/>
  <c r="AE710" i="6" a="1"/>
  <c r="AD710" i="6"/>
  <c r="AD710" i="6" a="1"/>
  <c r="AC710" i="6" a="1"/>
  <c r="AC710" i="6" s="1"/>
  <c r="AB710" i="6" a="1"/>
  <c r="AB710" i="6" s="1"/>
  <c r="AA710" i="6" a="1"/>
  <c r="AA710" i="6" s="1"/>
  <c r="Z710" i="6" a="1"/>
  <c r="Z710" i="6" s="1"/>
  <c r="Y710" i="6" a="1"/>
  <c r="Y710" i="6" s="1"/>
  <c r="X710" i="6" a="1"/>
  <c r="X710" i="6" s="1"/>
  <c r="W710" i="6" a="1"/>
  <c r="W710" i="6" s="1"/>
  <c r="V710" i="6"/>
  <c r="V710" i="6" a="1"/>
  <c r="U710" i="6" a="1"/>
  <c r="U710" i="6" s="1"/>
  <c r="T710" i="6"/>
  <c r="T710" i="6" a="1"/>
  <c r="S710" i="6" a="1"/>
  <c r="S710" i="6" s="1"/>
  <c r="R710" i="6" a="1"/>
  <c r="R710" i="6" s="1"/>
  <c r="Q710" i="6" a="1"/>
  <c r="Q710" i="6" s="1"/>
  <c r="P710" i="6"/>
  <c r="P710" i="6" a="1"/>
  <c r="O710" i="6" a="1"/>
  <c r="O710" i="6" s="1"/>
  <c r="N710" i="6" a="1"/>
  <c r="N710" i="6" s="1"/>
  <c r="M710" i="6" a="1"/>
  <c r="M710" i="6" s="1"/>
  <c r="L710" i="6" a="1"/>
  <c r="L710" i="6" s="1"/>
  <c r="K710" i="6"/>
  <c r="K710" i="6" a="1"/>
  <c r="AI709" i="6" a="1"/>
  <c r="AI709" i="6" s="1"/>
  <c r="AH709" i="6" a="1"/>
  <c r="AH709" i="6" s="1"/>
  <c r="AG709" i="6" a="1"/>
  <c r="AG709" i="6" s="1"/>
  <c r="AF709" i="6" a="1"/>
  <c r="AF709" i="6" s="1"/>
  <c r="AE709" i="6" a="1"/>
  <c r="AE709" i="6" s="1"/>
  <c r="AD709" i="6"/>
  <c r="AD709" i="6" a="1"/>
  <c r="AC709" i="6" a="1"/>
  <c r="AC709" i="6" s="1"/>
  <c r="AB709" i="6" a="1"/>
  <c r="AB709" i="6" s="1"/>
  <c r="AA709" i="6" a="1"/>
  <c r="AA709" i="6" s="1"/>
  <c r="Z709" i="6" a="1"/>
  <c r="Z709" i="6" s="1"/>
  <c r="Y709" i="6" a="1"/>
  <c r="Y709" i="6" s="1"/>
  <c r="X709" i="6" a="1"/>
  <c r="X709" i="6" s="1"/>
  <c r="W709" i="6" a="1"/>
  <c r="W709" i="6" s="1"/>
  <c r="V709" i="6" a="1"/>
  <c r="V709" i="6" s="1"/>
  <c r="U709" i="6" a="1"/>
  <c r="U709" i="6" s="1"/>
  <c r="T709" i="6" a="1"/>
  <c r="T709" i="6" s="1"/>
  <c r="S709" i="6"/>
  <c r="S709" i="6" a="1"/>
  <c r="R709" i="6" a="1"/>
  <c r="R709" i="6" s="1"/>
  <c r="Q709" i="6" a="1"/>
  <c r="Q709" i="6" s="1"/>
  <c r="P709" i="6"/>
  <c r="P709" i="6" a="1"/>
  <c r="O709" i="6" a="1"/>
  <c r="O709" i="6" s="1"/>
  <c r="N709" i="6" a="1"/>
  <c r="N709" i="6" s="1"/>
  <c r="M709" i="6" a="1"/>
  <c r="M709" i="6" s="1"/>
  <c r="L709" i="6" a="1"/>
  <c r="L709" i="6" s="1"/>
  <c r="K709" i="6" a="1"/>
  <c r="K709" i="6" s="1"/>
  <c r="AI708" i="6" a="1"/>
  <c r="AI708" i="6" s="1"/>
  <c r="AH708" i="6" a="1"/>
  <c r="AH708" i="6" s="1"/>
  <c r="AG708" i="6" a="1"/>
  <c r="AG708" i="6" s="1"/>
  <c r="AF708" i="6" a="1"/>
  <c r="AF708" i="6" s="1"/>
  <c r="AE708" i="6"/>
  <c r="AE708" i="6" a="1"/>
  <c r="AD708" i="6" a="1"/>
  <c r="AD708" i="6" s="1"/>
  <c r="AC708" i="6" a="1"/>
  <c r="AC708" i="6" s="1"/>
  <c r="AB708" i="6" a="1"/>
  <c r="AB708" i="6" s="1"/>
  <c r="AA708" i="6" a="1"/>
  <c r="AA708" i="6" s="1"/>
  <c r="Z708" i="6"/>
  <c r="Z708" i="6" a="1"/>
  <c r="Y708" i="6" a="1"/>
  <c r="Y708" i="6" s="1"/>
  <c r="X708" i="6" a="1"/>
  <c r="X708" i="6" s="1"/>
  <c r="W708" i="6" a="1"/>
  <c r="W708" i="6" s="1"/>
  <c r="V708" i="6"/>
  <c r="V708" i="6" a="1"/>
  <c r="U708" i="6" a="1"/>
  <c r="U708" i="6" s="1"/>
  <c r="T708" i="6" a="1"/>
  <c r="T708" i="6" s="1"/>
  <c r="S708" i="6" a="1"/>
  <c r="S708" i="6" s="1"/>
  <c r="R708" i="6"/>
  <c r="R708" i="6" a="1"/>
  <c r="Q708" i="6" a="1"/>
  <c r="Q708" i="6" s="1"/>
  <c r="P708" i="6"/>
  <c r="P708" i="6" a="1"/>
  <c r="O708" i="6" a="1"/>
  <c r="O708" i="6" s="1"/>
  <c r="N708" i="6" a="1"/>
  <c r="N708" i="6" s="1"/>
  <c r="M708" i="6" a="1"/>
  <c r="M708" i="6" s="1"/>
  <c r="L708" i="6" a="1"/>
  <c r="L708" i="6" s="1"/>
  <c r="K708" i="6" a="1"/>
  <c r="K708" i="6" s="1"/>
  <c r="AI707" i="6" a="1"/>
  <c r="AI707" i="6" s="1"/>
  <c r="AH707" i="6" a="1"/>
  <c r="AH707" i="6" s="1"/>
  <c r="AG707" i="6" a="1"/>
  <c r="AG707" i="6" s="1"/>
  <c r="AF707" i="6" a="1"/>
  <c r="AF707" i="6" s="1"/>
  <c r="AE707" i="6" a="1"/>
  <c r="AE707" i="6" s="1"/>
  <c r="AD707" i="6" a="1"/>
  <c r="AD707" i="6" s="1"/>
  <c r="AC707" i="6" a="1"/>
  <c r="AC707" i="6" s="1"/>
  <c r="AB707" i="6"/>
  <c r="AB707" i="6" a="1"/>
  <c r="AA707" i="6" a="1"/>
  <c r="AA707" i="6" s="1"/>
  <c r="Z707" i="6"/>
  <c r="Z707" i="6" a="1"/>
  <c r="Y707" i="6" a="1"/>
  <c r="Y707" i="6" s="1"/>
  <c r="X707" i="6" a="1"/>
  <c r="X707" i="6" s="1"/>
  <c r="W707" i="6" a="1"/>
  <c r="W707" i="6" s="1"/>
  <c r="V707" i="6"/>
  <c r="V707" i="6" a="1"/>
  <c r="U707" i="6" a="1"/>
  <c r="U707" i="6" s="1"/>
  <c r="T707" i="6"/>
  <c r="T707" i="6" a="1"/>
  <c r="S707" i="6" a="1"/>
  <c r="S707" i="6" s="1"/>
  <c r="R707" i="6" a="1"/>
  <c r="R707" i="6" s="1"/>
  <c r="Q707" i="6" a="1"/>
  <c r="Q707" i="6" s="1"/>
  <c r="P707" i="6" a="1"/>
  <c r="P707" i="6" s="1"/>
  <c r="O707" i="6" a="1"/>
  <c r="O707" i="6" s="1"/>
  <c r="N707" i="6" a="1"/>
  <c r="N707" i="6" s="1"/>
  <c r="M707" i="6" a="1"/>
  <c r="M707" i="6" s="1"/>
  <c r="L707" i="6" a="1"/>
  <c r="L707" i="6" s="1"/>
  <c r="K707" i="6"/>
  <c r="K707" i="6" a="1"/>
  <c r="AI706" i="6" a="1"/>
  <c r="AI706" i="6" s="1"/>
  <c r="AH706" i="6" a="1"/>
  <c r="AH706" i="6" s="1"/>
  <c r="AG706" i="6" a="1"/>
  <c r="AG706" i="6" s="1"/>
  <c r="AF706" i="6" a="1"/>
  <c r="AF706" i="6" s="1"/>
  <c r="AE706" i="6"/>
  <c r="AE706" i="6" a="1"/>
  <c r="AD706" i="6"/>
  <c r="AD706" i="6" a="1"/>
  <c r="AC706" i="6" a="1"/>
  <c r="AC706" i="6" s="1"/>
  <c r="AB706" i="6"/>
  <c r="AB706" i="6" a="1"/>
  <c r="AA706" i="6" a="1"/>
  <c r="AA706" i="6" s="1"/>
  <c r="Z706" i="6" a="1"/>
  <c r="Z706" i="6" s="1"/>
  <c r="Y706" i="6" a="1"/>
  <c r="Y706" i="6" s="1"/>
  <c r="X706" i="6"/>
  <c r="X706" i="6" a="1"/>
  <c r="W706" i="6" a="1"/>
  <c r="W706" i="6" s="1"/>
  <c r="V706" i="6"/>
  <c r="V706" i="6" a="1"/>
  <c r="U706" i="6" a="1"/>
  <c r="U706" i="6" s="1"/>
  <c r="T706" i="6" a="1"/>
  <c r="T706" i="6" s="1"/>
  <c r="S706" i="6"/>
  <c r="S706" i="6" a="1"/>
  <c r="R706" i="6" a="1"/>
  <c r="R706" i="6" s="1"/>
  <c r="Q706" i="6" a="1"/>
  <c r="Q706" i="6" s="1"/>
  <c r="P706" i="6"/>
  <c r="P706" i="6" a="1"/>
  <c r="O706" i="6"/>
  <c r="O706" i="6" a="1"/>
  <c r="N706" i="6"/>
  <c r="N706" i="6" a="1"/>
  <c r="M706" i="6" a="1"/>
  <c r="M706" i="6" s="1"/>
  <c r="L706" i="6"/>
  <c r="L706" i="6" a="1"/>
  <c r="K706" i="6" a="1"/>
  <c r="K706" i="6" s="1"/>
  <c r="AI705" i="6"/>
  <c r="AI705" i="6" a="1"/>
  <c r="AH705" i="6" a="1"/>
  <c r="AH705" i="6" s="1"/>
  <c r="AG705" i="6" a="1"/>
  <c r="AG705" i="6" s="1"/>
  <c r="AF705" i="6" a="1"/>
  <c r="AF705" i="6" s="1"/>
  <c r="AE705" i="6"/>
  <c r="AE705" i="6" a="1"/>
  <c r="AD705" i="6" a="1"/>
  <c r="AD705" i="6" s="1"/>
  <c r="AC705" i="6" a="1"/>
  <c r="AC705" i="6" s="1"/>
  <c r="AB705" i="6"/>
  <c r="AB705" i="6" a="1"/>
  <c r="AA705" i="6" a="1"/>
  <c r="AA705" i="6" s="1"/>
  <c r="Z705" i="6"/>
  <c r="Z705" i="6" a="1"/>
  <c r="Y705" i="6" a="1"/>
  <c r="Y705" i="6" s="1"/>
  <c r="X705" i="6" a="1"/>
  <c r="X705" i="6" s="1"/>
  <c r="W705" i="6" a="1"/>
  <c r="W705" i="6" s="1"/>
  <c r="V705" i="6" a="1"/>
  <c r="V705" i="6" s="1"/>
  <c r="U705" i="6" a="1"/>
  <c r="U705" i="6" s="1"/>
  <c r="T705" i="6" a="1"/>
  <c r="T705" i="6" s="1"/>
  <c r="S705" i="6"/>
  <c r="S705" i="6" a="1"/>
  <c r="R705" i="6" a="1"/>
  <c r="R705" i="6" s="1"/>
  <c r="Q705" i="6" a="1"/>
  <c r="Q705" i="6" s="1"/>
  <c r="P705" i="6"/>
  <c r="P705" i="6" a="1"/>
  <c r="O705" i="6" a="1"/>
  <c r="O705" i="6" s="1"/>
  <c r="N705" i="6"/>
  <c r="N705" i="6" a="1"/>
  <c r="M705" i="6" a="1"/>
  <c r="M705" i="6" s="1"/>
  <c r="L705" i="6"/>
  <c r="L705" i="6" a="1"/>
  <c r="K705" i="6" a="1"/>
  <c r="K705" i="6" s="1"/>
  <c r="AI704" i="6"/>
  <c r="AI704" i="6" a="1"/>
  <c r="AH704" i="6" a="1"/>
  <c r="AH704" i="6" s="1"/>
  <c r="AG704" i="6" a="1"/>
  <c r="AG704" i="6" s="1"/>
  <c r="AF704" i="6" a="1"/>
  <c r="AF704" i="6" s="1"/>
  <c r="AE704" i="6" a="1"/>
  <c r="AE704" i="6" s="1"/>
  <c r="AD704" i="6" a="1"/>
  <c r="AD704" i="6" s="1"/>
  <c r="AC704" i="6" a="1"/>
  <c r="AC704" i="6" s="1"/>
  <c r="AB704" i="6"/>
  <c r="AB704" i="6" a="1"/>
  <c r="AA704" i="6" a="1"/>
  <c r="AA704" i="6" s="1"/>
  <c r="Z704" i="6"/>
  <c r="Z704" i="6" a="1"/>
  <c r="Y704" i="6" a="1"/>
  <c r="Y704" i="6" s="1"/>
  <c r="X704" i="6" a="1"/>
  <c r="X704" i="6" s="1"/>
  <c r="W704" i="6" a="1"/>
  <c r="W704" i="6" s="1"/>
  <c r="V704" i="6" a="1"/>
  <c r="V704" i="6" s="1"/>
  <c r="U704" i="6" a="1"/>
  <c r="U704" i="6" s="1"/>
  <c r="T704" i="6" a="1"/>
  <c r="T704" i="6" s="1"/>
  <c r="S704" i="6" a="1"/>
  <c r="S704" i="6" s="1"/>
  <c r="R704" i="6" a="1"/>
  <c r="R704" i="6" s="1"/>
  <c r="Q704" i="6" a="1"/>
  <c r="Q704" i="6" s="1"/>
  <c r="P704" i="6" a="1"/>
  <c r="P704" i="6" s="1"/>
  <c r="O704" i="6" a="1"/>
  <c r="O704" i="6" s="1"/>
  <c r="N704" i="6" a="1"/>
  <c r="N704" i="6" s="1"/>
  <c r="M704" i="6" a="1"/>
  <c r="M704" i="6" s="1"/>
  <c r="L704" i="6"/>
  <c r="L704" i="6" a="1"/>
  <c r="K704" i="6" a="1"/>
  <c r="K704" i="6" s="1"/>
  <c r="AI703" i="6" a="1"/>
  <c r="AI703" i="6" s="1"/>
  <c r="AH703" i="6" a="1"/>
  <c r="AH703" i="6" s="1"/>
  <c r="AG703" i="6" a="1"/>
  <c r="AG703" i="6" s="1"/>
  <c r="AF703" i="6" a="1"/>
  <c r="AF703" i="6" s="1"/>
  <c r="AE703" i="6"/>
  <c r="AE703" i="6" a="1"/>
  <c r="AD703" i="6" a="1"/>
  <c r="AD703" i="6" s="1"/>
  <c r="AC703" i="6" a="1"/>
  <c r="AC703" i="6" s="1"/>
  <c r="AB703" i="6" a="1"/>
  <c r="AB703" i="6" s="1"/>
  <c r="AA703" i="6"/>
  <c r="AA703" i="6" a="1"/>
  <c r="Z703" i="6" a="1"/>
  <c r="Z703" i="6" s="1"/>
  <c r="Y703" i="6" a="1"/>
  <c r="Y703" i="6" s="1"/>
  <c r="X703" i="6" a="1"/>
  <c r="X703" i="6" s="1"/>
  <c r="W703" i="6" a="1"/>
  <c r="W703" i="6" s="1"/>
  <c r="V703" i="6" a="1"/>
  <c r="V703" i="6" s="1"/>
  <c r="U703" i="6" a="1"/>
  <c r="U703" i="6" s="1"/>
  <c r="T703" i="6" a="1"/>
  <c r="T703" i="6" s="1"/>
  <c r="S703" i="6" a="1"/>
  <c r="S703" i="6" s="1"/>
  <c r="R703" i="6"/>
  <c r="R703" i="6" a="1"/>
  <c r="Q703" i="6" a="1"/>
  <c r="Q703" i="6" s="1"/>
  <c r="P703" i="6"/>
  <c r="P703" i="6" a="1"/>
  <c r="O703" i="6" a="1"/>
  <c r="O703" i="6" s="1"/>
  <c r="N703" i="6"/>
  <c r="N703" i="6" a="1"/>
  <c r="M703" i="6" a="1"/>
  <c r="M703" i="6" s="1"/>
  <c r="L703" i="6"/>
  <c r="L703" i="6" a="1"/>
  <c r="K703" i="6" a="1"/>
  <c r="K703" i="6" s="1"/>
  <c r="AI702" i="6" a="1"/>
  <c r="AI702" i="6" s="1"/>
  <c r="AH702" i="6" a="1"/>
  <c r="AH702" i="6" s="1"/>
  <c r="AG702" i="6" a="1"/>
  <c r="AG702" i="6" s="1"/>
  <c r="AF702" i="6"/>
  <c r="AF702" i="6" a="1"/>
  <c r="AE702" i="6" a="1"/>
  <c r="AE702" i="6" s="1"/>
  <c r="AD702" i="6"/>
  <c r="AD702" i="6" a="1"/>
  <c r="AC702" i="6" a="1"/>
  <c r="AC702" i="6" s="1"/>
  <c r="AB702" i="6"/>
  <c r="AB702" i="6" a="1"/>
  <c r="AA702" i="6" a="1"/>
  <c r="AA702" i="6" s="1"/>
  <c r="Z702" i="6"/>
  <c r="Z702" i="6" a="1"/>
  <c r="Y702" i="6" a="1"/>
  <c r="Y702" i="6" s="1"/>
  <c r="X702" i="6"/>
  <c r="X702" i="6" a="1"/>
  <c r="W702" i="6" a="1"/>
  <c r="W702" i="6" s="1"/>
  <c r="V702" i="6" a="1"/>
  <c r="V702" i="6" s="1"/>
  <c r="U702" i="6" a="1"/>
  <c r="U702" i="6" s="1"/>
  <c r="T702" i="6" a="1"/>
  <c r="T702" i="6" s="1"/>
  <c r="S702" i="6" a="1"/>
  <c r="S702" i="6" s="1"/>
  <c r="R702" i="6" a="1"/>
  <c r="R702" i="6" s="1"/>
  <c r="Q702" i="6" a="1"/>
  <c r="Q702" i="6" s="1"/>
  <c r="P702" i="6"/>
  <c r="P702" i="6" a="1"/>
  <c r="O702" i="6" a="1"/>
  <c r="O702" i="6" s="1"/>
  <c r="N702" i="6" a="1"/>
  <c r="N702" i="6" s="1"/>
  <c r="M702" i="6" a="1"/>
  <c r="M702" i="6" s="1"/>
  <c r="L702" i="6" a="1"/>
  <c r="L702" i="6" s="1"/>
  <c r="K702" i="6" a="1"/>
  <c r="K702" i="6" s="1"/>
  <c r="AI701" i="6" a="1"/>
  <c r="AI701" i="6" s="1"/>
  <c r="AH701" i="6"/>
  <c r="AH701" i="6" a="1"/>
  <c r="AG701" i="6" a="1"/>
  <c r="AG701" i="6" s="1"/>
  <c r="AF701" i="6" a="1"/>
  <c r="AF701" i="6" s="1"/>
  <c r="AE701" i="6" a="1"/>
  <c r="AE701" i="6" s="1"/>
  <c r="AD701" i="6" a="1"/>
  <c r="AD701" i="6" s="1"/>
  <c r="AC701" i="6" a="1"/>
  <c r="AC701" i="6" s="1"/>
  <c r="AB701" i="6"/>
  <c r="AB701" i="6" a="1"/>
  <c r="AA701" i="6" a="1"/>
  <c r="AA701" i="6" s="1"/>
  <c r="Z701" i="6" a="1"/>
  <c r="Z701" i="6" s="1"/>
  <c r="Y701" i="6" a="1"/>
  <c r="Y701" i="6" s="1"/>
  <c r="X701" i="6" a="1"/>
  <c r="X701" i="6" s="1"/>
  <c r="W701" i="6" a="1"/>
  <c r="W701" i="6" s="1"/>
  <c r="V701" i="6" a="1"/>
  <c r="V701" i="6" s="1"/>
  <c r="U701" i="6" a="1"/>
  <c r="U701" i="6" s="1"/>
  <c r="T701" i="6"/>
  <c r="T701" i="6" a="1"/>
  <c r="S701" i="6" a="1"/>
  <c r="S701" i="6" s="1"/>
  <c r="R701" i="6"/>
  <c r="R701" i="6" a="1"/>
  <c r="Q701" i="6" a="1"/>
  <c r="Q701" i="6" s="1"/>
  <c r="P701" i="6" a="1"/>
  <c r="P701" i="6" s="1"/>
  <c r="O701" i="6" a="1"/>
  <c r="O701" i="6" s="1"/>
  <c r="N701" i="6" a="1"/>
  <c r="N701" i="6" s="1"/>
  <c r="M701" i="6" a="1"/>
  <c r="M701" i="6" s="1"/>
  <c r="L701" i="6"/>
  <c r="L701" i="6" a="1"/>
  <c r="K701" i="6" a="1"/>
  <c r="K701" i="6" s="1"/>
  <c r="AI700" i="6" a="1"/>
  <c r="AI700" i="6" s="1"/>
  <c r="AH700" i="6" a="1"/>
  <c r="AH700" i="6" s="1"/>
  <c r="AG700" i="6" a="1"/>
  <c r="AG700" i="6" s="1"/>
  <c r="AF700" i="6" a="1"/>
  <c r="AF700" i="6" s="1"/>
  <c r="AE700" i="6" a="1"/>
  <c r="AE700" i="6" s="1"/>
  <c r="AD700" i="6" a="1"/>
  <c r="AD700" i="6" s="1"/>
  <c r="AC700" i="6" a="1"/>
  <c r="AC700" i="6" s="1"/>
  <c r="AB700" i="6" a="1"/>
  <c r="AB700" i="6" s="1"/>
  <c r="AA700" i="6" a="1"/>
  <c r="AA700" i="6" s="1"/>
  <c r="Z700" i="6" a="1"/>
  <c r="Z700" i="6" s="1"/>
  <c r="Y700" i="6" a="1"/>
  <c r="Y700" i="6" s="1"/>
  <c r="X700" i="6"/>
  <c r="X700" i="6" a="1"/>
  <c r="W700" i="6" a="1"/>
  <c r="W700" i="6" s="1"/>
  <c r="V700" i="6" a="1"/>
  <c r="V700" i="6" s="1"/>
  <c r="U700" i="6" a="1"/>
  <c r="U700" i="6" s="1"/>
  <c r="T700" i="6" a="1"/>
  <c r="T700" i="6" s="1"/>
  <c r="S700" i="6" a="1"/>
  <c r="S700" i="6" s="1"/>
  <c r="R700" i="6" a="1"/>
  <c r="R700" i="6" s="1"/>
  <c r="Q700" i="6" a="1"/>
  <c r="Q700" i="6" s="1"/>
  <c r="P700" i="6" a="1"/>
  <c r="P700" i="6" s="1"/>
  <c r="O700" i="6" a="1"/>
  <c r="O700" i="6" s="1"/>
  <c r="N700" i="6" a="1"/>
  <c r="N700" i="6" s="1"/>
  <c r="M700" i="6" a="1"/>
  <c r="M700" i="6" s="1"/>
  <c r="L700" i="6" a="1"/>
  <c r="L700" i="6" s="1"/>
  <c r="K700" i="6" a="1"/>
  <c r="K700" i="6" s="1"/>
  <c r="AI699" i="6" a="1"/>
  <c r="AI699" i="6" s="1"/>
  <c r="AH699" i="6" a="1"/>
  <c r="AH699" i="6" s="1"/>
  <c r="AG699" i="6" a="1"/>
  <c r="AG699" i="6" s="1"/>
  <c r="AF699" i="6" a="1"/>
  <c r="AF699" i="6" s="1"/>
  <c r="AE699" i="6" a="1"/>
  <c r="AE699" i="6" s="1"/>
  <c r="AD699" i="6" a="1"/>
  <c r="AD699" i="6" s="1"/>
  <c r="AC699" i="6" a="1"/>
  <c r="AC699" i="6" s="1"/>
  <c r="AB699" i="6"/>
  <c r="AB699" i="6" a="1"/>
  <c r="AA699" i="6" a="1"/>
  <c r="AA699" i="6" s="1"/>
  <c r="Z699" i="6" a="1"/>
  <c r="Z699" i="6" s="1"/>
  <c r="Y699" i="6" a="1"/>
  <c r="Y699" i="6" s="1"/>
  <c r="X699" i="6" a="1"/>
  <c r="X699" i="6" s="1"/>
  <c r="W699" i="6" a="1"/>
  <c r="W699" i="6" s="1"/>
  <c r="V699" i="6" a="1"/>
  <c r="V699" i="6" s="1"/>
  <c r="U699" i="6" a="1"/>
  <c r="U699" i="6" s="1"/>
  <c r="T699" i="6" a="1"/>
  <c r="T699" i="6" s="1"/>
  <c r="S699" i="6" a="1"/>
  <c r="S699" i="6" s="1"/>
  <c r="R699" i="6" a="1"/>
  <c r="R699" i="6" s="1"/>
  <c r="Q699" i="6" a="1"/>
  <c r="Q699" i="6" s="1"/>
  <c r="P699" i="6" a="1"/>
  <c r="P699" i="6" s="1"/>
  <c r="O699" i="6" a="1"/>
  <c r="O699" i="6" s="1"/>
  <c r="N699" i="6" a="1"/>
  <c r="N699" i="6" s="1"/>
  <c r="M699" i="6" a="1"/>
  <c r="M699" i="6" s="1"/>
  <c r="L699" i="6"/>
  <c r="L699" i="6" a="1"/>
  <c r="K699" i="6" a="1"/>
  <c r="K699" i="6" s="1"/>
  <c r="AI698" i="6" a="1"/>
  <c r="AI698" i="6" s="1"/>
  <c r="AH698" i="6" a="1"/>
  <c r="AH698" i="6" s="1"/>
  <c r="AG698" i="6" a="1"/>
  <c r="AG698" i="6" s="1"/>
  <c r="AF698" i="6" a="1"/>
  <c r="AF698" i="6" s="1"/>
  <c r="AE698" i="6" a="1"/>
  <c r="AE698" i="6" s="1"/>
  <c r="AD698" i="6" a="1"/>
  <c r="AD698" i="6" s="1"/>
  <c r="AC698" i="6" a="1"/>
  <c r="AC698" i="6" s="1"/>
  <c r="AB698" i="6" a="1"/>
  <c r="AB698" i="6" s="1"/>
  <c r="AA698" i="6" a="1"/>
  <c r="AA698" i="6" s="1"/>
  <c r="Z698" i="6" a="1"/>
  <c r="Z698" i="6" s="1"/>
  <c r="Y698" i="6" a="1"/>
  <c r="Y698" i="6" s="1"/>
  <c r="X698" i="6"/>
  <c r="X698" i="6" a="1"/>
  <c r="W698" i="6" a="1"/>
  <c r="W698" i="6" s="1"/>
  <c r="V698" i="6" a="1"/>
  <c r="V698" i="6" s="1"/>
  <c r="U698" i="6" a="1"/>
  <c r="U698" i="6" s="1"/>
  <c r="T698" i="6" a="1"/>
  <c r="T698" i="6" s="1"/>
  <c r="S698" i="6" a="1"/>
  <c r="S698" i="6" s="1"/>
  <c r="R698" i="6" a="1"/>
  <c r="R698" i="6" s="1"/>
  <c r="Q698" i="6" a="1"/>
  <c r="Q698" i="6" s="1"/>
  <c r="P698" i="6"/>
  <c r="P698" i="6" a="1"/>
  <c r="O698" i="6" a="1"/>
  <c r="O698" i="6" s="1"/>
  <c r="N698" i="6" a="1"/>
  <c r="N698" i="6" s="1"/>
  <c r="M698" i="6" a="1"/>
  <c r="M698" i="6" s="1"/>
  <c r="L698" i="6" a="1"/>
  <c r="L698" i="6" s="1"/>
  <c r="K698" i="6" a="1"/>
  <c r="K698" i="6" s="1"/>
  <c r="AI697" i="6" a="1"/>
  <c r="AI697" i="6" s="1"/>
  <c r="AH697" i="6" a="1"/>
  <c r="AH697" i="6" s="1"/>
  <c r="AG697" i="6" a="1"/>
  <c r="AG697" i="6" s="1"/>
  <c r="AF697" i="6" a="1"/>
  <c r="AF697" i="6" s="1"/>
  <c r="AE697" i="6" a="1"/>
  <c r="AE697" i="6" s="1"/>
  <c r="AD697" i="6"/>
  <c r="AD697" i="6" a="1"/>
  <c r="AC697" i="6" a="1"/>
  <c r="AC697" i="6" s="1"/>
  <c r="AB697" i="6" a="1"/>
  <c r="AB697" i="6" s="1"/>
  <c r="AA697" i="6" a="1"/>
  <c r="AA697" i="6" s="1"/>
  <c r="Z697" i="6" a="1"/>
  <c r="Z697" i="6" s="1"/>
  <c r="Y697" i="6" a="1"/>
  <c r="Y697" i="6" s="1"/>
  <c r="X697" i="6" a="1"/>
  <c r="X697" i="6" s="1"/>
  <c r="W697" i="6" a="1"/>
  <c r="W697" i="6" s="1"/>
  <c r="V697" i="6" a="1"/>
  <c r="V697" i="6" s="1"/>
  <c r="U697" i="6" a="1"/>
  <c r="U697" i="6" s="1"/>
  <c r="T697" i="6"/>
  <c r="T697" i="6" a="1"/>
  <c r="S697" i="6" a="1"/>
  <c r="S697" i="6" s="1"/>
  <c r="R697" i="6" a="1"/>
  <c r="R697" i="6" s="1"/>
  <c r="Q697" i="6" a="1"/>
  <c r="Q697" i="6" s="1"/>
  <c r="P697" i="6" a="1"/>
  <c r="P697" i="6" s="1"/>
  <c r="O697" i="6" a="1"/>
  <c r="O697" i="6" s="1"/>
  <c r="N697" i="6" a="1"/>
  <c r="N697" i="6" s="1"/>
  <c r="M697" i="6" a="1"/>
  <c r="M697" i="6" s="1"/>
  <c r="L697" i="6" a="1"/>
  <c r="L697" i="6" s="1"/>
  <c r="K697" i="6" a="1"/>
  <c r="K697" i="6" s="1"/>
  <c r="AI696" i="6" a="1"/>
  <c r="AI696" i="6" s="1"/>
  <c r="AH696" i="6" a="1"/>
  <c r="AH696" i="6" s="1"/>
  <c r="AG696" i="6" a="1"/>
  <c r="AG696" i="6" s="1"/>
  <c r="AF696" i="6"/>
  <c r="AF696" i="6" a="1"/>
  <c r="AE696" i="6" a="1"/>
  <c r="AE696" i="6" s="1"/>
  <c r="AD696" i="6" a="1"/>
  <c r="AD696" i="6" s="1"/>
  <c r="AC696" i="6" a="1"/>
  <c r="AC696" i="6" s="1"/>
  <c r="AB696" i="6" a="1"/>
  <c r="AB696" i="6" s="1"/>
  <c r="AA696" i="6" a="1"/>
  <c r="AA696" i="6" s="1"/>
  <c r="Z696" i="6" a="1"/>
  <c r="Z696" i="6" s="1"/>
  <c r="Y696" i="6" a="1"/>
  <c r="Y696" i="6" s="1"/>
  <c r="X696" i="6"/>
  <c r="X696" i="6" a="1"/>
  <c r="W696" i="6" a="1"/>
  <c r="W696" i="6" s="1"/>
  <c r="V696" i="6" a="1"/>
  <c r="V696" i="6" s="1"/>
  <c r="U696" i="6" a="1"/>
  <c r="U696" i="6" s="1"/>
  <c r="T696" i="6" a="1"/>
  <c r="T696" i="6" s="1"/>
  <c r="S696" i="6" a="1"/>
  <c r="S696" i="6" s="1"/>
  <c r="R696" i="6" a="1"/>
  <c r="R696" i="6" s="1"/>
  <c r="Q696" i="6" a="1"/>
  <c r="Q696" i="6" s="1"/>
  <c r="P696" i="6" a="1"/>
  <c r="P696" i="6" s="1"/>
  <c r="O696" i="6" a="1"/>
  <c r="O696" i="6" s="1"/>
  <c r="N696" i="6" a="1"/>
  <c r="N696" i="6" s="1"/>
  <c r="M696" i="6" a="1"/>
  <c r="M696" i="6" s="1"/>
  <c r="L696" i="6" a="1"/>
  <c r="L696" i="6" s="1"/>
  <c r="K696" i="6" a="1"/>
  <c r="K696" i="6" s="1"/>
  <c r="AI695" i="6" a="1"/>
  <c r="AI695" i="6" s="1"/>
  <c r="AH695" i="6" a="1"/>
  <c r="AH695" i="6" s="1"/>
  <c r="AG695" i="6" a="1"/>
  <c r="AG695" i="6" s="1"/>
  <c r="AF695" i="6" a="1"/>
  <c r="AF695" i="6" s="1"/>
  <c r="AE695" i="6" a="1"/>
  <c r="AE695" i="6" s="1"/>
  <c r="AD695" i="6" a="1"/>
  <c r="AD695" i="6" s="1"/>
  <c r="AC695" i="6" a="1"/>
  <c r="AC695" i="6" s="1"/>
  <c r="AB695" i="6"/>
  <c r="AB695" i="6" a="1"/>
  <c r="AA695" i="6" a="1"/>
  <c r="AA695" i="6" s="1"/>
  <c r="Z695" i="6" a="1"/>
  <c r="Z695" i="6" s="1"/>
  <c r="Y695" i="6" a="1"/>
  <c r="Y695" i="6" s="1"/>
  <c r="X695" i="6" a="1"/>
  <c r="X695" i="6" s="1"/>
  <c r="W695" i="6" a="1"/>
  <c r="W695" i="6" s="1"/>
  <c r="V695" i="6" a="1"/>
  <c r="V695" i="6" s="1"/>
  <c r="U695" i="6" a="1"/>
  <c r="U695" i="6" s="1"/>
  <c r="T695" i="6"/>
  <c r="T695" i="6" a="1"/>
  <c r="S695" i="6" a="1"/>
  <c r="S695" i="6" s="1"/>
  <c r="R695" i="6" a="1"/>
  <c r="R695" i="6" s="1"/>
  <c r="Q695" i="6" a="1"/>
  <c r="Q695" i="6" s="1"/>
  <c r="P695" i="6" a="1"/>
  <c r="P695" i="6" s="1"/>
  <c r="O695" i="6" a="1"/>
  <c r="O695" i="6" s="1"/>
  <c r="N695" i="6" a="1"/>
  <c r="N695" i="6" s="1"/>
  <c r="M695" i="6" a="1"/>
  <c r="M695" i="6" s="1"/>
  <c r="L695" i="6" a="1"/>
  <c r="L695" i="6" s="1"/>
  <c r="K695" i="6" a="1"/>
  <c r="K695" i="6" s="1"/>
  <c r="AI694" i="6" a="1"/>
  <c r="AI694" i="6" s="1"/>
  <c r="AH694" i="6"/>
  <c r="AH694" i="6" a="1"/>
  <c r="AG694" i="6" a="1"/>
  <c r="AG694" i="6" s="1"/>
  <c r="AF694" i="6"/>
  <c r="AF694" i="6" a="1"/>
  <c r="AE694" i="6" a="1"/>
  <c r="AE694" i="6" s="1"/>
  <c r="AD694" i="6" a="1"/>
  <c r="AD694" i="6" s="1"/>
  <c r="AC694" i="6" a="1"/>
  <c r="AC694" i="6" s="1"/>
  <c r="AB694" i="6" a="1"/>
  <c r="AB694" i="6" s="1"/>
  <c r="AA694" i="6" a="1"/>
  <c r="AA694" i="6" s="1"/>
  <c r="Z694" i="6" a="1"/>
  <c r="Z694" i="6" s="1"/>
  <c r="Y694" i="6" a="1"/>
  <c r="Y694" i="6" s="1"/>
  <c r="X694" i="6" a="1"/>
  <c r="X694" i="6" s="1"/>
  <c r="W694" i="6" a="1"/>
  <c r="W694" i="6" s="1"/>
  <c r="V694" i="6" a="1"/>
  <c r="V694" i="6" s="1"/>
  <c r="U694" i="6" a="1"/>
  <c r="U694" i="6" s="1"/>
  <c r="T694" i="6" a="1"/>
  <c r="T694" i="6" s="1"/>
  <c r="S694" i="6" a="1"/>
  <c r="S694" i="6" s="1"/>
  <c r="R694" i="6"/>
  <c r="R694" i="6" a="1"/>
  <c r="Q694" i="6" a="1"/>
  <c r="Q694" i="6" s="1"/>
  <c r="P694" i="6"/>
  <c r="P694" i="6" a="1"/>
  <c r="O694" i="6" a="1"/>
  <c r="O694" i="6" s="1"/>
  <c r="N694" i="6" a="1"/>
  <c r="N694" i="6" s="1"/>
  <c r="M694" i="6" a="1"/>
  <c r="M694" i="6" s="1"/>
  <c r="L694" i="6" a="1"/>
  <c r="L694" i="6" s="1"/>
  <c r="K694" i="6" a="1"/>
  <c r="K694" i="6" s="1"/>
  <c r="AI693" i="6" a="1"/>
  <c r="AI693" i="6" s="1"/>
  <c r="AH693" i="6" a="1"/>
  <c r="AH693" i="6" s="1"/>
  <c r="AG693" i="6" a="1"/>
  <c r="AG693" i="6" s="1"/>
  <c r="AF693" i="6" a="1"/>
  <c r="AF693" i="6" s="1"/>
  <c r="AE693" i="6" a="1"/>
  <c r="AE693" i="6" s="1"/>
  <c r="AD693" i="6" a="1"/>
  <c r="AD693" i="6" s="1"/>
  <c r="AC693" i="6" a="1"/>
  <c r="AC693" i="6" s="1"/>
  <c r="AB693" i="6" a="1"/>
  <c r="AB693" i="6" s="1"/>
  <c r="AA693" i="6" a="1"/>
  <c r="AA693" i="6" s="1"/>
  <c r="Z693" i="6" a="1"/>
  <c r="Z693" i="6" s="1"/>
  <c r="Y693" i="6" a="1"/>
  <c r="Y693" i="6" s="1"/>
  <c r="X693" i="6" a="1"/>
  <c r="X693" i="6" s="1"/>
  <c r="W693" i="6" a="1"/>
  <c r="W693" i="6" s="1"/>
  <c r="V693" i="6" a="1"/>
  <c r="V693" i="6" s="1"/>
  <c r="U693" i="6" a="1"/>
  <c r="U693" i="6" s="1"/>
  <c r="T693" i="6"/>
  <c r="T693" i="6" a="1"/>
  <c r="S693" i="6" a="1"/>
  <c r="S693" i="6" s="1"/>
  <c r="R693" i="6" a="1"/>
  <c r="R693" i="6" s="1"/>
  <c r="Q693" i="6" a="1"/>
  <c r="Q693" i="6" s="1"/>
  <c r="P693" i="6" a="1"/>
  <c r="P693" i="6" s="1"/>
  <c r="O693" i="6" a="1"/>
  <c r="O693" i="6" s="1"/>
  <c r="N693" i="6" a="1"/>
  <c r="N693" i="6" s="1"/>
  <c r="M693" i="6" a="1"/>
  <c r="M693" i="6" s="1"/>
  <c r="L693" i="6"/>
  <c r="L693" i="6" a="1"/>
  <c r="K693" i="6" a="1"/>
  <c r="K693" i="6" s="1"/>
  <c r="AI692" i="6" a="1"/>
  <c r="AI692" i="6" s="1"/>
  <c r="AH692" i="6" a="1"/>
  <c r="AH692" i="6" s="1"/>
  <c r="AG692" i="6" a="1"/>
  <c r="AG692" i="6" s="1"/>
  <c r="AF692" i="6" a="1"/>
  <c r="AF692" i="6" s="1"/>
  <c r="AE692" i="6" a="1"/>
  <c r="AE692" i="6" s="1"/>
  <c r="AD692" i="6" a="1"/>
  <c r="AD692" i="6" s="1"/>
  <c r="AC692" i="6" a="1"/>
  <c r="AC692" i="6" s="1"/>
  <c r="AB692" i="6" a="1"/>
  <c r="AB692" i="6" s="1"/>
  <c r="AA692" i="6" a="1"/>
  <c r="AA692" i="6" s="1"/>
  <c r="Z692" i="6" a="1"/>
  <c r="Z692" i="6" s="1"/>
  <c r="Y692" i="6" a="1"/>
  <c r="Y692" i="6" s="1"/>
  <c r="X692" i="6"/>
  <c r="X692" i="6" a="1"/>
  <c r="W692" i="6" a="1"/>
  <c r="W692" i="6" s="1"/>
  <c r="V692" i="6" a="1"/>
  <c r="V692" i="6" s="1"/>
  <c r="U692" i="6" a="1"/>
  <c r="U692" i="6" s="1"/>
  <c r="T692" i="6" a="1"/>
  <c r="T692" i="6" s="1"/>
  <c r="S692" i="6" a="1"/>
  <c r="S692" i="6" s="1"/>
  <c r="R692" i="6" a="1"/>
  <c r="R692" i="6" s="1"/>
  <c r="Q692" i="6" a="1"/>
  <c r="Q692" i="6" s="1"/>
  <c r="P692" i="6"/>
  <c r="P692" i="6" a="1"/>
  <c r="O692" i="6" a="1"/>
  <c r="O692" i="6" s="1"/>
  <c r="N692" i="6" a="1"/>
  <c r="N692" i="6" s="1"/>
  <c r="M692" i="6" a="1"/>
  <c r="M692" i="6" s="1"/>
  <c r="L692" i="6" a="1"/>
  <c r="L692" i="6" s="1"/>
  <c r="K692" i="6" a="1"/>
  <c r="K692" i="6" s="1"/>
  <c r="AI691" i="6" a="1"/>
  <c r="AI691" i="6" s="1"/>
  <c r="AH691" i="6" a="1"/>
  <c r="AH691" i="6" s="1"/>
  <c r="AG691" i="6" a="1"/>
  <c r="AG691" i="6" s="1"/>
  <c r="AF691" i="6" a="1"/>
  <c r="AF691" i="6" s="1"/>
  <c r="AE691" i="6" a="1"/>
  <c r="AE691" i="6" s="1"/>
  <c r="AD691" i="6" a="1"/>
  <c r="AD691" i="6" s="1"/>
  <c r="AC691" i="6" a="1"/>
  <c r="AC691" i="6" s="1"/>
  <c r="AB691" i="6" a="1"/>
  <c r="AB691" i="6" s="1"/>
  <c r="AA691" i="6" a="1"/>
  <c r="AA691" i="6" s="1"/>
  <c r="Z691" i="6" a="1"/>
  <c r="Z691" i="6" s="1"/>
  <c r="Y691" i="6" a="1"/>
  <c r="Y691" i="6" s="1"/>
  <c r="X691" i="6" a="1"/>
  <c r="X691" i="6" s="1"/>
  <c r="W691" i="6" a="1"/>
  <c r="W691" i="6" s="1"/>
  <c r="V691" i="6" a="1"/>
  <c r="V691" i="6" s="1"/>
  <c r="U691" i="6" a="1"/>
  <c r="U691" i="6" s="1"/>
  <c r="T691" i="6"/>
  <c r="T691" i="6" a="1"/>
  <c r="S691" i="6" a="1"/>
  <c r="S691" i="6" s="1"/>
  <c r="R691" i="6" a="1"/>
  <c r="R691" i="6" s="1"/>
  <c r="Q691" i="6" a="1"/>
  <c r="Q691" i="6" s="1"/>
  <c r="P691" i="6" a="1"/>
  <c r="P691" i="6" s="1"/>
  <c r="O691" i="6" a="1"/>
  <c r="O691" i="6" s="1"/>
  <c r="N691" i="6" a="1"/>
  <c r="N691" i="6" s="1"/>
  <c r="M691" i="6" a="1"/>
  <c r="M691" i="6" s="1"/>
  <c r="L691" i="6"/>
  <c r="L691" i="6" a="1"/>
  <c r="K691" i="6" a="1"/>
  <c r="K691" i="6" s="1"/>
  <c r="AI690" i="6" a="1"/>
  <c r="AI690" i="6" s="1"/>
  <c r="AH690" i="6" a="1"/>
  <c r="AH690" i="6" s="1"/>
  <c r="AG690" i="6" a="1"/>
  <c r="AG690" i="6" s="1"/>
  <c r="AF690" i="6" a="1"/>
  <c r="AF690" i="6" s="1"/>
  <c r="AE690" i="6" a="1"/>
  <c r="AE690" i="6" s="1"/>
  <c r="AD690" i="6" a="1"/>
  <c r="AD690" i="6" s="1"/>
  <c r="AC690" i="6" a="1"/>
  <c r="AC690" i="6" s="1"/>
  <c r="AB690" i="6" a="1"/>
  <c r="AB690" i="6" s="1"/>
  <c r="AA690" i="6" a="1"/>
  <c r="AA690" i="6" s="1"/>
  <c r="Z690" i="6" a="1"/>
  <c r="Z690" i="6" s="1"/>
  <c r="Y690" i="6" a="1"/>
  <c r="Y690" i="6" s="1"/>
  <c r="X690" i="6"/>
  <c r="X690" i="6" a="1"/>
  <c r="W690" i="6" a="1"/>
  <c r="W690" i="6" s="1"/>
  <c r="V690" i="6" a="1"/>
  <c r="V690" i="6" s="1"/>
  <c r="U690" i="6" a="1"/>
  <c r="U690" i="6" s="1"/>
  <c r="T690" i="6" a="1"/>
  <c r="T690" i="6" s="1"/>
  <c r="S690" i="6" a="1"/>
  <c r="S690" i="6" s="1"/>
  <c r="R690" i="6" a="1"/>
  <c r="R690" i="6" s="1"/>
  <c r="Q690" i="6" a="1"/>
  <c r="Q690" i="6" s="1"/>
  <c r="P690" i="6" a="1"/>
  <c r="P690" i="6" s="1"/>
  <c r="O690" i="6" a="1"/>
  <c r="O690" i="6" s="1"/>
  <c r="N690" i="6" a="1"/>
  <c r="N690" i="6" s="1"/>
  <c r="M690" i="6" a="1"/>
  <c r="M690" i="6" s="1"/>
  <c r="L690" i="6" a="1"/>
  <c r="L690" i="6" s="1"/>
  <c r="K690" i="6" a="1"/>
  <c r="K690" i="6" s="1"/>
  <c r="AI689" i="6" a="1"/>
  <c r="AI689" i="6" s="1"/>
  <c r="AH689" i="6" a="1"/>
  <c r="AH689" i="6" s="1"/>
  <c r="AG689" i="6" a="1"/>
  <c r="AG689" i="6" s="1"/>
  <c r="AF689" i="6" a="1"/>
  <c r="AF689" i="6" s="1"/>
  <c r="AE689" i="6" a="1"/>
  <c r="AE689" i="6" s="1"/>
  <c r="AD689" i="6" a="1"/>
  <c r="AD689" i="6" s="1"/>
  <c r="AC689" i="6"/>
  <c r="AC689" i="6" a="1"/>
  <c r="AB689" i="6" a="1"/>
  <c r="AB689" i="6" s="1"/>
  <c r="AA689" i="6" a="1"/>
  <c r="AA689" i="6" s="1"/>
  <c r="Z689" i="6" a="1"/>
  <c r="Z689" i="6" s="1"/>
  <c r="Y689" i="6" a="1"/>
  <c r="Y689" i="6" s="1"/>
  <c r="X689" i="6" a="1"/>
  <c r="X689" i="6" s="1"/>
  <c r="W689" i="6" a="1"/>
  <c r="W689" i="6" s="1"/>
  <c r="V689" i="6" a="1"/>
  <c r="V689" i="6" s="1"/>
  <c r="U689" i="6" a="1"/>
  <c r="U689" i="6" s="1"/>
  <c r="T689" i="6" a="1"/>
  <c r="T689" i="6" s="1"/>
  <c r="S689" i="6" a="1"/>
  <c r="S689" i="6" s="1"/>
  <c r="R689" i="6" a="1"/>
  <c r="R689" i="6" s="1"/>
  <c r="Q689" i="6"/>
  <c r="Q689" i="6" a="1"/>
  <c r="P689" i="6" a="1"/>
  <c r="P689" i="6" s="1"/>
  <c r="O689" i="6" a="1"/>
  <c r="O689" i="6" s="1"/>
  <c r="N689" i="6" a="1"/>
  <c r="N689" i="6" s="1"/>
  <c r="M689" i="6"/>
  <c r="M689" i="6" a="1"/>
  <c r="L689" i="6" a="1"/>
  <c r="L689" i="6" s="1"/>
  <c r="K689" i="6" a="1"/>
  <c r="K689" i="6" s="1"/>
  <c r="AI688" i="6" a="1"/>
  <c r="AI688" i="6" s="1"/>
  <c r="AH688" i="6"/>
  <c r="AH688" i="6" a="1"/>
  <c r="AG688" i="6" a="1"/>
  <c r="AG688" i="6" s="1"/>
  <c r="AF688" i="6"/>
  <c r="AF688" i="6" a="1"/>
  <c r="AE688" i="6" a="1"/>
  <c r="AE688" i="6" s="1"/>
  <c r="AD688" i="6" a="1"/>
  <c r="AD688" i="6" s="1"/>
  <c r="AC688" i="6" a="1"/>
  <c r="AC688" i="6" s="1"/>
  <c r="AB688" i="6" a="1"/>
  <c r="AB688" i="6" s="1"/>
  <c r="AA688" i="6" a="1"/>
  <c r="AA688" i="6" s="1"/>
  <c r="Z688" i="6" a="1"/>
  <c r="Z688" i="6" s="1"/>
  <c r="Y688" i="6"/>
  <c r="Y688" i="6" a="1"/>
  <c r="X688" i="6" a="1"/>
  <c r="X688" i="6" s="1"/>
  <c r="W688" i="6" a="1"/>
  <c r="W688" i="6" s="1"/>
  <c r="V688" i="6" a="1"/>
  <c r="V688" i="6" s="1"/>
  <c r="U688" i="6" a="1"/>
  <c r="U688" i="6" s="1"/>
  <c r="T688" i="6" a="1"/>
  <c r="T688" i="6" s="1"/>
  <c r="S688" i="6" a="1"/>
  <c r="S688" i="6" s="1"/>
  <c r="R688" i="6" a="1"/>
  <c r="R688" i="6" s="1"/>
  <c r="Q688" i="6" a="1"/>
  <c r="Q688" i="6" s="1"/>
  <c r="P688" i="6" a="1"/>
  <c r="P688" i="6" s="1"/>
  <c r="O688" i="6" a="1"/>
  <c r="O688" i="6" s="1"/>
  <c r="N688" i="6" a="1"/>
  <c r="N688" i="6" s="1"/>
  <c r="M688" i="6"/>
  <c r="M688" i="6" a="1"/>
  <c r="L688" i="6" a="1"/>
  <c r="L688" i="6" s="1"/>
  <c r="K688" i="6" a="1"/>
  <c r="K688" i="6" s="1"/>
  <c r="AI687" i="6" a="1"/>
  <c r="AI687" i="6" s="1"/>
  <c r="AH687" i="6" a="1"/>
  <c r="AH687" i="6" s="1"/>
  <c r="AG687" i="6" a="1"/>
  <c r="AG687" i="6" s="1"/>
  <c r="AF687" i="6" a="1"/>
  <c r="AF687" i="6" s="1"/>
  <c r="AE687" i="6" a="1"/>
  <c r="AE687" i="6" s="1"/>
  <c r="AD687" i="6" a="1"/>
  <c r="AD687" i="6" s="1"/>
  <c r="AC687" i="6" a="1"/>
  <c r="AC687" i="6" s="1"/>
  <c r="AB687" i="6" a="1"/>
  <c r="AB687" i="6" s="1"/>
  <c r="AA687" i="6" a="1"/>
  <c r="AA687" i="6" s="1"/>
  <c r="Z687" i="6" a="1"/>
  <c r="Z687" i="6" s="1"/>
  <c r="Y687" i="6" a="1"/>
  <c r="Y687" i="6" s="1"/>
  <c r="X687" i="6" a="1"/>
  <c r="X687" i="6" s="1"/>
  <c r="W687" i="6" a="1"/>
  <c r="W687" i="6" s="1"/>
  <c r="V687" i="6" a="1"/>
  <c r="V687" i="6" s="1"/>
  <c r="U687" i="6" a="1"/>
  <c r="U687" i="6" s="1"/>
  <c r="T687" i="6" a="1"/>
  <c r="T687" i="6" s="1"/>
  <c r="S687" i="6" a="1"/>
  <c r="S687" i="6" s="1"/>
  <c r="R687" i="6"/>
  <c r="R687" i="6" a="1"/>
  <c r="Q687" i="6" a="1"/>
  <c r="Q687" i="6" s="1"/>
  <c r="P687" i="6" a="1"/>
  <c r="P687" i="6" s="1"/>
  <c r="O687" i="6" a="1"/>
  <c r="O687" i="6" s="1"/>
  <c r="N687" i="6"/>
  <c r="N687" i="6" a="1"/>
  <c r="M687" i="6" a="1"/>
  <c r="M687" i="6" s="1"/>
  <c r="L687" i="6"/>
  <c r="L687" i="6" a="1"/>
  <c r="K687" i="6" a="1"/>
  <c r="K687" i="6" s="1"/>
  <c r="AI686" i="6" a="1"/>
  <c r="AI686" i="6" s="1"/>
  <c r="AH686" i="6" a="1"/>
  <c r="AH686" i="6" s="1"/>
  <c r="AG686" i="6"/>
  <c r="AG686" i="6" a="1"/>
  <c r="AF686" i="6" a="1"/>
  <c r="AF686" i="6" s="1"/>
  <c r="AE686" i="6" a="1"/>
  <c r="AE686" i="6" s="1"/>
  <c r="AD686" i="6" a="1"/>
  <c r="AD686" i="6" s="1"/>
  <c r="AC686" i="6" a="1"/>
  <c r="AC686" i="6" s="1"/>
  <c r="AB686" i="6"/>
  <c r="AB686" i="6" a="1"/>
  <c r="AA686" i="6" a="1"/>
  <c r="AA686" i="6" s="1"/>
  <c r="Z686" i="6"/>
  <c r="Z686" i="6" a="1"/>
  <c r="Y686" i="6" a="1"/>
  <c r="Y686" i="6" s="1"/>
  <c r="X686" i="6" a="1"/>
  <c r="X686" i="6" s="1"/>
  <c r="W686" i="6" a="1"/>
  <c r="W686" i="6" s="1"/>
  <c r="V686" i="6" a="1"/>
  <c r="V686" i="6" s="1"/>
  <c r="U686" i="6" a="1"/>
  <c r="U686" i="6" s="1"/>
  <c r="T686" i="6" a="1"/>
  <c r="T686" i="6" s="1"/>
  <c r="S686" i="6" a="1"/>
  <c r="S686" i="6" s="1"/>
  <c r="R686" i="6" a="1"/>
  <c r="R686" i="6" s="1"/>
  <c r="Q686" i="6" a="1"/>
  <c r="Q686" i="6" s="1"/>
  <c r="P686" i="6" a="1"/>
  <c r="P686" i="6" s="1"/>
  <c r="O686" i="6" a="1"/>
  <c r="O686" i="6" s="1"/>
  <c r="N686" i="6"/>
  <c r="N686" i="6" a="1"/>
  <c r="M686" i="6" a="1"/>
  <c r="M686" i="6" s="1"/>
  <c r="L686" i="6" a="1"/>
  <c r="L686" i="6" s="1"/>
  <c r="K686" i="6" a="1"/>
  <c r="K686" i="6" s="1"/>
  <c r="AI685" i="6" a="1"/>
  <c r="AI685" i="6" s="1"/>
  <c r="AH685" i="6" a="1"/>
  <c r="AH685" i="6" s="1"/>
  <c r="AG685" i="6" a="1"/>
  <c r="AG685" i="6" s="1"/>
  <c r="AF685" i="6" a="1"/>
  <c r="AF685" i="6" s="1"/>
  <c r="AE685" i="6" a="1"/>
  <c r="AE685" i="6" s="1"/>
  <c r="AD685" i="6" a="1"/>
  <c r="AD685" i="6" s="1"/>
  <c r="AC685" i="6" a="1"/>
  <c r="AC685" i="6" s="1"/>
  <c r="AB685" i="6" a="1"/>
  <c r="AB685" i="6" s="1"/>
  <c r="AA685" i="6" a="1"/>
  <c r="AA685" i="6" s="1"/>
  <c r="Z685" i="6" a="1"/>
  <c r="Z685" i="6" s="1"/>
  <c r="Y685" i="6" a="1"/>
  <c r="Y685" i="6" s="1"/>
  <c r="X685" i="6" a="1"/>
  <c r="X685" i="6" s="1"/>
  <c r="W685" i="6" a="1"/>
  <c r="W685" i="6" s="1"/>
  <c r="V685" i="6"/>
  <c r="V685" i="6" a="1"/>
  <c r="U685" i="6" a="1"/>
  <c r="U685" i="6" s="1"/>
  <c r="T685" i="6"/>
  <c r="T685" i="6" a="1"/>
  <c r="S685" i="6" a="1"/>
  <c r="S685" i="6" s="1"/>
  <c r="R685" i="6" a="1"/>
  <c r="R685" i="6" s="1"/>
  <c r="Q685" i="6" a="1"/>
  <c r="Q685" i="6" s="1"/>
  <c r="P685" i="6" a="1"/>
  <c r="P685" i="6" s="1"/>
  <c r="O685" i="6" a="1"/>
  <c r="O685" i="6" s="1"/>
  <c r="N685" i="6" a="1"/>
  <c r="N685" i="6" s="1"/>
  <c r="M685" i="6"/>
  <c r="M685" i="6" a="1"/>
  <c r="L685" i="6" a="1"/>
  <c r="L685" i="6" s="1"/>
  <c r="K685" i="6" a="1"/>
  <c r="K685" i="6" s="1"/>
  <c r="AI684" i="6" a="1"/>
  <c r="AI684" i="6" s="1"/>
  <c r="AH684" i="6"/>
  <c r="AH684" i="6" a="1"/>
  <c r="AG684" i="6" a="1"/>
  <c r="AG684" i="6" s="1"/>
  <c r="AF684" i="6"/>
  <c r="AF684" i="6" a="1"/>
  <c r="AE684" i="6" a="1"/>
  <c r="AE684" i="6" s="1"/>
  <c r="AD684" i="6" a="1"/>
  <c r="AD684" i="6" s="1"/>
  <c r="AC684" i="6" a="1"/>
  <c r="AC684" i="6" s="1"/>
  <c r="AB684" i="6" a="1"/>
  <c r="AB684" i="6" s="1"/>
  <c r="AA684" i="6" a="1"/>
  <c r="AA684" i="6" s="1"/>
  <c r="Z684" i="6" a="1"/>
  <c r="Z684" i="6" s="1"/>
  <c r="Y684" i="6"/>
  <c r="Y684" i="6" a="1"/>
  <c r="X684" i="6" a="1"/>
  <c r="X684" i="6" s="1"/>
  <c r="W684" i="6" a="1"/>
  <c r="W684" i="6" s="1"/>
  <c r="V684" i="6"/>
  <c r="V684" i="6" a="1"/>
  <c r="U684" i="6" a="1"/>
  <c r="U684" i="6" s="1"/>
  <c r="T684" i="6"/>
  <c r="T684" i="6" a="1"/>
  <c r="S684" i="6" a="1"/>
  <c r="S684" i="6" s="1"/>
  <c r="R684" i="6"/>
  <c r="R684" i="6" a="1"/>
  <c r="Q684" i="6" a="1"/>
  <c r="Q684" i="6" s="1"/>
  <c r="P684" i="6"/>
  <c r="P684" i="6" a="1"/>
  <c r="O684" i="6" a="1"/>
  <c r="O684" i="6" s="1"/>
  <c r="N684" i="6" a="1"/>
  <c r="N684" i="6" s="1"/>
  <c r="M684" i="6" a="1"/>
  <c r="M684" i="6" s="1"/>
  <c r="L684" i="6" a="1"/>
  <c r="L684" i="6" s="1"/>
  <c r="K684" i="6" a="1"/>
  <c r="K684" i="6" s="1"/>
  <c r="AI683" i="6" a="1"/>
  <c r="AI683" i="6" s="1"/>
  <c r="AH683" i="6" a="1"/>
  <c r="AH683" i="6" s="1"/>
  <c r="AG683" i="6"/>
  <c r="AG683" i="6" a="1"/>
  <c r="AF683" i="6" a="1"/>
  <c r="AF683" i="6" s="1"/>
  <c r="AE683" i="6" a="1"/>
  <c r="AE683" i="6" s="1"/>
  <c r="AD683" i="6"/>
  <c r="AD683" i="6" a="1"/>
  <c r="AC683" i="6" a="1"/>
  <c r="AC683" i="6" s="1"/>
  <c r="AB683" i="6"/>
  <c r="AB683" i="6" a="1"/>
  <c r="AA683" i="6" a="1"/>
  <c r="AA683" i="6" s="1"/>
  <c r="Z683" i="6" a="1"/>
  <c r="Z683" i="6" s="1"/>
  <c r="Y683" i="6" a="1"/>
  <c r="Y683" i="6" s="1"/>
  <c r="X683" i="6" a="1"/>
  <c r="X683" i="6" s="1"/>
  <c r="W683" i="6" a="1"/>
  <c r="W683" i="6" s="1"/>
  <c r="V683" i="6" a="1"/>
  <c r="V683" i="6" s="1"/>
  <c r="U683" i="6" a="1"/>
  <c r="U683" i="6" s="1"/>
  <c r="T683" i="6" a="1"/>
  <c r="T683" i="6" s="1"/>
  <c r="S683" i="6" a="1"/>
  <c r="S683" i="6" s="1"/>
  <c r="R683" i="6" a="1"/>
  <c r="R683" i="6" s="1"/>
  <c r="Q683" i="6" a="1"/>
  <c r="Q683" i="6" s="1"/>
  <c r="P683" i="6" a="1"/>
  <c r="P683" i="6" s="1"/>
  <c r="O683" i="6" a="1"/>
  <c r="O683" i="6" s="1"/>
  <c r="N683" i="6" a="1"/>
  <c r="N683" i="6" s="1"/>
  <c r="M683" i="6" a="1"/>
  <c r="M683" i="6" s="1"/>
  <c r="L683" i="6"/>
  <c r="L683" i="6" a="1"/>
  <c r="K683" i="6" a="1"/>
  <c r="K683" i="6" s="1"/>
  <c r="AI682" i="6" a="1"/>
  <c r="AI682" i="6" s="1"/>
  <c r="AH682" i="6" a="1"/>
  <c r="AH682" i="6" s="1"/>
  <c r="AG682" i="6" a="1"/>
  <c r="AG682" i="6" s="1"/>
  <c r="AF682" i="6" a="1"/>
  <c r="AF682" i="6" s="1"/>
  <c r="AE682" i="6" a="1"/>
  <c r="AE682" i="6" s="1"/>
  <c r="AD682" i="6"/>
  <c r="AD682" i="6" a="1"/>
  <c r="AC682" i="6" a="1"/>
  <c r="AC682" i="6" s="1"/>
  <c r="AB682" i="6"/>
  <c r="AB682" i="6" a="1"/>
  <c r="AA682" i="6" a="1"/>
  <c r="AA682" i="6" s="1"/>
  <c r="Z682" i="6" a="1"/>
  <c r="Z682" i="6" s="1"/>
  <c r="Y682" i="6" a="1"/>
  <c r="Y682" i="6" s="1"/>
  <c r="X682" i="6" a="1"/>
  <c r="X682" i="6" s="1"/>
  <c r="W682" i="6" a="1"/>
  <c r="W682" i="6" s="1"/>
  <c r="V682" i="6" a="1"/>
  <c r="V682" i="6" s="1"/>
  <c r="U682" i="6" a="1"/>
  <c r="U682" i="6" s="1"/>
  <c r="T682" i="6" a="1"/>
  <c r="T682" i="6" s="1"/>
  <c r="S682" i="6" a="1"/>
  <c r="S682" i="6" s="1"/>
  <c r="R682" i="6" a="1"/>
  <c r="R682" i="6" s="1"/>
  <c r="Q682" i="6"/>
  <c r="Q682" i="6" a="1"/>
  <c r="P682" i="6" a="1"/>
  <c r="P682" i="6" s="1"/>
  <c r="O682" i="6" a="1"/>
  <c r="O682" i="6" s="1"/>
  <c r="N682" i="6" a="1"/>
  <c r="N682" i="6" s="1"/>
  <c r="M682" i="6" a="1"/>
  <c r="M682" i="6" s="1"/>
  <c r="L682" i="6" a="1"/>
  <c r="L682" i="6" s="1"/>
  <c r="K682" i="6" a="1"/>
  <c r="K682" i="6" s="1"/>
  <c r="AI681" i="6" a="1"/>
  <c r="AI681" i="6" s="1"/>
  <c r="AH681" i="6" a="1"/>
  <c r="AH681" i="6" s="1"/>
  <c r="AG681" i="6" a="1"/>
  <c r="AG681" i="6" s="1"/>
  <c r="AF681" i="6"/>
  <c r="AF681" i="6" a="1"/>
  <c r="AE681" i="6" a="1"/>
  <c r="AE681" i="6" s="1"/>
  <c r="AD681" i="6" a="1"/>
  <c r="AD681" i="6" s="1"/>
  <c r="AC681" i="6" a="1"/>
  <c r="AC681" i="6" s="1"/>
  <c r="AB681" i="6" a="1"/>
  <c r="AB681" i="6" s="1"/>
  <c r="AA681" i="6" a="1"/>
  <c r="AA681" i="6" s="1"/>
  <c r="Z681" i="6" a="1"/>
  <c r="Z681" i="6" s="1"/>
  <c r="Y681" i="6" a="1"/>
  <c r="Y681" i="6" s="1"/>
  <c r="X681" i="6"/>
  <c r="X681" i="6" a="1"/>
  <c r="W681" i="6" a="1"/>
  <c r="W681" i="6" s="1"/>
  <c r="V681" i="6" a="1"/>
  <c r="V681" i="6" s="1"/>
  <c r="U681" i="6" a="1"/>
  <c r="U681" i="6" s="1"/>
  <c r="T681" i="6"/>
  <c r="T681" i="6" a="1"/>
  <c r="S681" i="6" a="1"/>
  <c r="S681" i="6" s="1"/>
  <c r="R681" i="6"/>
  <c r="R681" i="6" a="1"/>
  <c r="Q681" i="6" a="1"/>
  <c r="Q681" i="6" s="1"/>
  <c r="P681" i="6" a="1"/>
  <c r="P681" i="6" s="1"/>
  <c r="O681" i="6" a="1"/>
  <c r="O681" i="6" s="1"/>
  <c r="N681" i="6" a="1"/>
  <c r="N681" i="6" s="1"/>
  <c r="M681" i="6" a="1"/>
  <c r="M681" i="6" s="1"/>
  <c r="L681" i="6" a="1"/>
  <c r="L681" i="6" s="1"/>
  <c r="K681" i="6" a="1"/>
  <c r="K681" i="6" s="1"/>
  <c r="AI680" i="6" a="1"/>
  <c r="AI680" i="6" s="1"/>
  <c r="AH680" i="6" a="1"/>
  <c r="AH680" i="6" s="1"/>
  <c r="AG680" i="6" a="1"/>
  <c r="AG680" i="6" s="1"/>
  <c r="AF680" i="6" a="1"/>
  <c r="AF680" i="6" s="1"/>
  <c r="AE680" i="6" a="1"/>
  <c r="AE680" i="6" s="1"/>
  <c r="AD680" i="6" a="1"/>
  <c r="AD680" i="6" s="1"/>
  <c r="AC680" i="6"/>
  <c r="AC680" i="6" a="1"/>
  <c r="AB680" i="6" a="1"/>
  <c r="AB680" i="6" s="1"/>
  <c r="AA680" i="6" a="1"/>
  <c r="AA680" i="6" s="1"/>
  <c r="Z680" i="6" a="1"/>
  <c r="Z680" i="6" s="1"/>
  <c r="Y680" i="6"/>
  <c r="Y680" i="6" a="1"/>
  <c r="X680" i="6" a="1"/>
  <c r="X680" i="6" s="1"/>
  <c r="W680" i="6" a="1"/>
  <c r="W680" i="6" s="1"/>
  <c r="V680" i="6" a="1"/>
  <c r="V680" i="6" s="1"/>
  <c r="U680" i="6" a="1"/>
  <c r="U680" i="6" s="1"/>
  <c r="T680" i="6" a="1"/>
  <c r="T680" i="6" s="1"/>
  <c r="S680" i="6" a="1"/>
  <c r="S680" i="6" s="1"/>
  <c r="R680" i="6" a="1"/>
  <c r="R680" i="6" s="1"/>
  <c r="Q680" i="6" a="1"/>
  <c r="Q680" i="6" s="1"/>
  <c r="P680" i="6"/>
  <c r="P680" i="6" a="1"/>
  <c r="O680" i="6" a="1"/>
  <c r="O680" i="6" s="1"/>
  <c r="N680" i="6" a="1"/>
  <c r="N680" i="6" s="1"/>
  <c r="M680" i="6" a="1"/>
  <c r="M680" i="6" s="1"/>
  <c r="L680" i="6" a="1"/>
  <c r="L680" i="6" s="1"/>
  <c r="K680" i="6" a="1"/>
  <c r="K680" i="6" s="1"/>
  <c r="AI679" i="6" a="1"/>
  <c r="AI679" i="6" s="1"/>
  <c r="AH679" i="6" a="1"/>
  <c r="AH679" i="6" s="1"/>
  <c r="AG679" i="6" a="1"/>
  <c r="AG679" i="6" s="1"/>
  <c r="AF679" i="6" a="1"/>
  <c r="AF679" i="6" s="1"/>
  <c r="AE679" i="6" a="1"/>
  <c r="AE679" i="6" s="1"/>
  <c r="AD679" i="6"/>
  <c r="AD679" i="6" a="1"/>
  <c r="AC679" i="6" a="1"/>
  <c r="AC679" i="6" s="1"/>
  <c r="AB679" i="6" a="1"/>
  <c r="AB679" i="6" s="1"/>
  <c r="AA679" i="6" a="1"/>
  <c r="AA679" i="6" s="1"/>
  <c r="Z679" i="6" a="1"/>
  <c r="Z679" i="6" s="1"/>
  <c r="Y679" i="6"/>
  <c r="Y679" i="6" a="1"/>
  <c r="X679" i="6"/>
  <c r="X679" i="6" a="1"/>
  <c r="W679" i="6" a="1"/>
  <c r="W679" i="6" s="1"/>
  <c r="V679" i="6" a="1"/>
  <c r="V679" i="6" s="1"/>
  <c r="U679" i="6" a="1"/>
  <c r="U679" i="6" s="1"/>
  <c r="T679" i="6" a="1"/>
  <c r="T679" i="6" s="1"/>
  <c r="S679" i="6" a="1"/>
  <c r="S679" i="6" s="1"/>
  <c r="R679" i="6" a="1"/>
  <c r="R679" i="6" s="1"/>
  <c r="Q679" i="6" a="1"/>
  <c r="Q679" i="6" s="1"/>
  <c r="P679" i="6" a="1"/>
  <c r="P679" i="6" s="1"/>
  <c r="O679" i="6" a="1"/>
  <c r="O679" i="6" s="1"/>
  <c r="N679" i="6" a="1"/>
  <c r="N679" i="6" s="1"/>
  <c r="M679" i="6" a="1"/>
  <c r="M679" i="6" s="1"/>
  <c r="L679" i="6" a="1"/>
  <c r="L679" i="6" s="1"/>
  <c r="K679" i="6" a="1"/>
  <c r="K679" i="6" s="1"/>
  <c r="AI678" i="6" a="1"/>
  <c r="AI678" i="6" s="1"/>
  <c r="AH678" i="6" a="1"/>
  <c r="AH678" i="6" s="1"/>
  <c r="AG678" i="6" a="1"/>
  <c r="AG678" i="6" s="1"/>
  <c r="AF678" i="6" a="1"/>
  <c r="AF678" i="6" s="1"/>
  <c r="AE678" i="6" a="1"/>
  <c r="AE678" i="6" s="1"/>
  <c r="AD678" i="6" a="1"/>
  <c r="AD678" i="6" s="1"/>
  <c r="AC678" i="6"/>
  <c r="AC678" i="6" a="1"/>
  <c r="AB678" i="6" a="1"/>
  <c r="AB678" i="6" s="1"/>
  <c r="AA678" i="6" a="1"/>
  <c r="AA678" i="6" s="1"/>
  <c r="Z678" i="6"/>
  <c r="Z678" i="6" a="1"/>
  <c r="Y678" i="6" a="1"/>
  <c r="Y678" i="6" s="1"/>
  <c r="X678" i="6" a="1"/>
  <c r="X678" i="6" s="1"/>
  <c r="W678" i="6" a="1"/>
  <c r="W678" i="6" s="1"/>
  <c r="V678" i="6" a="1"/>
  <c r="V678" i="6" s="1"/>
  <c r="U678" i="6"/>
  <c r="U678" i="6" a="1"/>
  <c r="T678" i="6"/>
  <c r="T678" i="6" a="1"/>
  <c r="S678" i="6" a="1"/>
  <c r="S678" i="6" s="1"/>
  <c r="R678" i="6" a="1"/>
  <c r="R678" i="6" s="1"/>
  <c r="Q678" i="6"/>
  <c r="Q678" i="6" a="1"/>
  <c r="P678" i="6" a="1"/>
  <c r="P678" i="6" s="1"/>
  <c r="O678" i="6" a="1"/>
  <c r="O678" i="6" s="1"/>
  <c r="N678" i="6" a="1"/>
  <c r="N678" i="6" s="1"/>
  <c r="M678" i="6" a="1"/>
  <c r="M678" i="6" s="1"/>
  <c r="L678" i="6" a="1"/>
  <c r="L678" i="6" s="1"/>
  <c r="K678" i="6" a="1"/>
  <c r="K678" i="6" s="1"/>
  <c r="AI677" i="6" a="1"/>
  <c r="AI677" i="6" s="1"/>
  <c r="AH677" i="6"/>
  <c r="AH677" i="6" a="1"/>
  <c r="AG677" i="6" a="1"/>
  <c r="AG677" i="6" s="1"/>
  <c r="AF677" i="6" a="1"/>
  <c r="AF677" i="6" s="1"/>
  <c r="AE677" i="6" a="1"/>
  <c r="AE677" i="6" s="1"/>
  <c r="AD677" i="6" a="1"/>
  <c r="AD677" i="6" s="1"/>
  <c r="AC677" i="6" a="1"/>
  <c r="AC677" i="6" s="1"/>
  <c r="AB677" i="6" a="1"/>
  <c r="AB677" i="6" s="1"/>
  <c r="AA677" i="6" a="1"/>
  <c r="AA677" i="6" s="1"/>
  <c r="Z677" i="6" a="1"/>
  <c r="Z677" i="6" s="1"/>
  <c r="Y677" i="6"/>
  <c r="Y677" i="6" a="1"/>
  <c r="X677" i="6" a="1"/>
  <c r="X677" i="6" s="1"/>
  <c r="W677" i="6" a="1"/>
  <c r="W677" i="6" s="1"/>
  <c r="V677" i="6" a="1"/>
  <c r="V677" i="6" s="1"/>
  <c r="U677" i="6" a="1"/>
  <c r="U677" i="6" s="1"/>
  <c r="T677" i="6" a="1"/>
  <c r="T677" i="6" s="1"/>
  <c r="S677" i="6" a="1"/>
  <c r="S677" i="6" s="1"/>
  <c r="R677" i="6" a="1"/>
  <c r="R677" i="6" s="1"/>
  <c r="Q677" i="6"/>
  <c r="Q677" i="6" a="1"/>
  <c r="P677" i="6" a="1"/>
  <c r="P677" i="6" s="1"/>
  <c r="O677" i="6" a="1"/>
  <c r="O677" i="6" s="1"/>
  <c r="N677" i="6" a="1"/>
  <c r="N677" i="6" s="1"/>
  <c r="M677" i="6"/>
  <c r="M677" i="6" a="1"/>
  <c r="L677" i="6" a="1"/>
  <c r="L677" i="6" s="1"/>
  <c r="K677" i="6" a="1"/>
  <c r="K677" i="6" s="1"/>
  <c r="AI676" i="6" a="1"/>
  <c r="AI676" i="6" s="1"/>
  <c r="AH676" i="6"/>
  <c r="AH676" i="6" a="1"/>
  <c r="AG676" i="6" a="1"/>
  <c r="AG676" i="6" s="1"/>
  <c r="AF676" i="6"/>
  <c r="AF676" i="6" a="1"/>
  <c r="AE676" i="6" a="1"/>
  <c r="AE676" i="6" s="1"/>
  <c r="AD676" i="6"/>
  <c r="AD676" i="6" a="1"/>
  <c r="AC676" i="6" a="1"/>
  <c r="AC676" i="6" s="1"/>
  <c r="AB676" i="6" a="1"/>
  <c r="AB676" i="6" s="1"/>
  <c r="AA676" i="6" a="1"/>
  <c r="AA676" i="6" s="1"/>
  <c r="Z676" i="6" a="1"/>
  <c r="Z676" i="6" s="1"/>
  <c r="Y676" i="6"/>
  <c r="Y676" i="6" a="1"/>
  <c r="X676" i="6" a="1"/>
  <c r="X676" i="6" s="1"/>
  <c r="W676" i="6" a="1"/>
  <c r="W676" i="6" s="1"/>
  <c r="V676" i="6" a="1"/>
  <c r="V676" i="6" s="1"/>
  <c r="U676" i="6"/>
  <c r="U676" i="6" a="1"/>
  <c r="T676" i="6" a="1"/>
  <c r="T676" i="6" s="1"/>
  <c r="S676" i="6" a="1"/>
  <c r="S676" i="6" s="1"/>
  <c r="R676" i="6" a="1"/>
  <c r="R676" i="6" s="1"/>
  <c r="Q676" i="6" a="1"/>
  <c r="Q676" i="6" s="1"/>
  <c r="P676" i="6"/>
  <c r="P676" i="6" a="1"/>
  <c r="O676" i="6" a="1"/>
  <c r="O676" i="6" s="1"/>
  <c r="N676" i="6"/>
  <c r="N676" i="6" a="1"/>
  <c r="M676" i="6" a="1"/>
  <c r="M676" i="6" s="1"/>
  <c r="L676" i="6" a="1"/>
  <c r="L676" i="6" s="1"/>
  <c r="K676" i="6" a="1"/>
  <c r="K676" i="6" s="1"/>
  <c r="AI675" i="6" a="1"/>
  <c r="AI675" i="6" s="1"/>
  <c r="AH675" i="6" a="1"/>
  <c r="AH675" i="6" s="1"/>
  <c r="AG675" i="6" a="1"/>
  <c r="AG675" i="6" s="1"/>
  <c r="AF675" i="6" a="1"/>
  <c r="AF675" i="6" s="1"/>
  <c r="AE675" i="6" a="1"/>
  <c r="AE675" i="6" s="1"/>
  <c r="AD675" i="6"/>
  <c r="AD675" i="6" a="1"/>
  <c r="AC675" i="6" a="1"/>
  <c r="AC675" i="6" s="1"/>
  <c r="AB675" i="6"/>
  <c r="AB675" i="6" a="1"/>
  <c r="AA675" i="6" a="1"/>
  <c r="AA675" i="6" s="1"/>
  <c r="Z675" i="6"/>
  <c r="Z675" i="6" a="1"/>
  <c r="Y675" i="6" a="1"/>
  <c r="Y675" i="6" s="1"/>
  <c r="X675" i="6" a="1"/>
  <c r="X675" i="6" s="1"/>
  <c r="W675" i="6" a="1"/>
  <c r="W675" i="6" s="1"/>
  <c r="V675" i="6" a="1"/>
  <c r="V675" i="6" s="1"/>
  <c r="U675" i="6"/>
  <c r="U675" i="6" a="1"/>
  <c r="T675" i="6" a="1"/>
  <c r="T675" i="6" s="1"/>
  <c r="S675" i="6" a="1"/>
  <c r="S675" i="6" s="1"/>
  <c r="R675" i="6"/>
  <c r="R675" i="6" a="1"/>
  <c r="Q675" i="6" a="1"/>
  <c r="Q675" i="6" s="1"/>
  <c r="P675" i="6" a="1"/>
  <c r="P675" i="6" s="1"/>
  <c r="O675" i="6" a="1"/>
  <c r="O675" i="6" s="1"/>
  <c r="N675" i="6"/>
  <c r="N675" i="6" a="1"/>
  <c r="M675" i="6" a="1"/>
  <c r="M675" i="6" s="1"/>
  <c r="L675" i="6" a="1"/>
  <c r="L675" i="6" s="1"/>
  <c r="K675" i="6" a="1"/>
  <c r="K675" i="6" s="1"/>
  <c r="AI674" i="6" a="1"/>
  <c r="AI674" i="6" s="1"/>
  <c r="AH674" i="6" a="1"/>
  <c r="AH674" i="6" s="1"/>
  <c r="AG674" i="6" a="1"/>
  <c r="AG674" i="6" s="1"/>
  <c r="AF674" i="6" a="1"/>
  <c r="AF674" i="6" s="1"/>
  <c r="AE674" i="6" a="1"/>
  <c r="AE674" i="6" s="1"/>
  <c r="AD674" i="6" a="1"/>
  <c r="AD674" i="6" s="1"/>
  <c r="AC674" i="6" a="1"/>
  <c r="AC674" i="6" s="1"/>
  <c r="AB674" i="6"/>
  <c r="AB674" i="6" a="1"/>
  <c r="AA674" i="6" a="1"/>
  <c r="AA674" i="6" s="1"/>
  <c r="Z674" i="6" a="1"/>
  <c r="Z674" i="6" s="1"/>
  <c r="Y674" i="6" a="1"/>
  <c r="Y674" i="6" s="1"/>
  <c r="X674" i="6"/>
  <c r="X674" i="6" a="1"/>
  <c r="W674" i="6" a="1"/>
  <c r="W674" i="6" s="1"/>
  <c r="V674" i="6"/>
  <c r="V674" i="6" a="1"/>
  <c r="U674" i="6" a="1"/>
  <c r="U674" i="6" s="1"/>
  <c r="T674" i="6" a="1"/>
  <c r="T674" i="6" s="1"/>
  <c r="S674" i="6" a="1"/>
  <c r="S674" i="6" s="1"/>
  <c r="R674" i="6" a="1"/>
  <c r="R674" i="6" s="1"/>
  <c r="Q674" i="6" a="1"/>
  <c r="Q674" i="6" s="1"/>
  <c r="P674" i="6" a="1"/>
  <c r="P674" i="6" s="1"/>
  <c r="O674" i="6" a="1"/>
  <c r="O674" i="6" s="1"/>
  <c r="N674" i="6"/>
  <c r="N674" i="6" a="1"/>
  <c r="M674" i="6"/>
  <c r="M674" i="6" a="1"/>
  <c r="L674" i="6" a="1"/>
  <c r="L674" i="6" s="1"/>
  <c r="K674" i="6" a="1"/>
  <c r="K674" i="6" s="1"/>
  <c r="AI673" i="6" a="1"/>
  <c r="AI673" i="6" s="1"/>
  <c r="AH673" i="6" a="1"/>
  <c r="AH673" i="6" s="1"/>
  <c r="AG673" i="6"/>
  <c r="AG673" i="6" a="1"/>
  <c r="AF673" i="6"/>
  <c r="AF673" i="6" a="1"/>
  <c r="AE673" i="6" a="1"/>
  <c r="AE673" i="6" s="1"/>
  <c r="AD673" i="6" a="1"/>
  <c r="AD673" i="6" s="1"/>
  <c r="AC673" i="6" a="1"/>
  <c r="AC673" i="6" s="1"/>
  <c r="AB673" i="6" a="1"/>
  <c r="AB673" i="6" s="1"/>
  <c r="AA673" i="6" a="1"/>
  <c r="AA673" i="6" s="1"/>
  <c r="Z673" i="6" a="1"/>
  <c r="Z673" i="6" s="1"/>
  <c r="Y673" i="6" a="1"/>
  <c r="Y673" i="6" s="1"/>
  <c r="X673" i="6"/>
  <c r="X673" i="6" a="1"/>
  <c r="W673" i="6" a="1"/>
  <c r="W673" i="6" s="1"/>
  <c r="V673" i="6"/>
  <c r="V673" i="6" a="1"/>
  <c r="U673" i="6" a="1"/>
  <c r="U673" i="6" s="1"/>
  <c r="T673" i="6"/>
  <c r="T673" i="6" a="1"/>
  <c r="S673" i="6" a="1"/>
  <c r="S673" i="6" s="1"/>
  <c r="R673" i="6"/>
  <c r="R673" i="6" a="1"/>
  <c r="Q673" i="6" a="1"/>
  <c r="Q673" i="6" s="1"/>
  <c r="P673" i="6"/>
  <c r="P673" i="6" a="1"/>
  <c r="O673" i="6" a="1"/>
  <c r="O673" i="6" s="1"/>
  <c r="N673" i="6" a="1"/>
  <c r="N673" i="6" s="1"/>
  <c r="M673" i="6"/>
  <c r="M673" i="6" a="1"/>
  <c r="L673" i="6" a="1"/>
  <c r="L673" i="6" s="1"/>
  <c r="K673" i="6" a="1"/>
  <c r="K673" i="6" s="1"/>
  <c r="AI672" i="6" a="1"/>
  <c r="AI672" i="6" s="1"/>
  <c r="AH672" i="6" a="1"/>
  <c r="AH672" i="6" s="1"/>
  <c r="AG672" i="6" a="1"/>
  <c r="AG672" i="6" s="1"/>
  <c r="AF672" i="6" a="1"/>
  <c r="AF672" i="6" s="1"/>
  <c r="AE672" i="6" a="1"/>
  <c r="AE672" i="6" s="1"/>
  <c r="AD672" i="6" a="1"/>
  <c r="AD672" i="6" s="1"/>
  <c r="AC672" i="6"/>
  <c r="AC672" i="6" a="1"/>
  <c r="AB672" i="6"/>
  <c r="AB672" i="6" a="1"/>
  <c r="AA672" i="6" a="1"/>
  <c r="AA672" i="6" s="1"/>
  <c r="Z672" i="6" a="1"/>
  <c r="Z672" i="6" s="1"/>
  <c r="Y672" i="6" a="1"/>
  <c r="Y672" i="6" s="1"/>
  <c r="X672" i="6" a="1"/>
  <c r="X672" i="6" s="1"/>
  <c r="W672" i="6" a="1"/>
  <c r="W672" i="6" s="1"/>
  <c r="V672" i="6" a="1"/>
  <c r="V672" i="6" s="1"/>
  <c r="U672" i="6" a="1"/>
  <c r="U672" i="6" s="1"/>
  <c r="T672" i="6"/>
  <c r="T672" i="6" a="1"/>
  <c r="S672" i="6" a="1"/>
  <c r="S672" i="6" s="1"/>
  <c r="R672" i="6" a="1"/>
  <c r="R672" i="6" s="1"/>
  <c r="Q672" i="6" a="1"/>
  <c r="Q672" i="6" s="1"/>
  <c r="P672" i="6"/>
  <c r="P672" i="6" a="1"/>
  <c r="O672" i="6" a="1"/>
  <c r="O672" i="6" s="1"/>
  <c r="N672" i="6"/>
  <c r="N672" i="6" a="1"/>
  <c r="M672" i="6" a="1"/>
  <c r="M672" i="6" s="1"/>
  <c r="L672" i="6" a="1"/>
  <c r="L672" i="6" s="1"/>
  <c r="K672" i="6" a="1"/>
  <c r="K672" i="6" s="1"/>
  <c r="AI671" i="6" a="1"/>
  <c r="AI671" i="6" s="1"/>
  <c r="AH671" i="6"/>
  <c r="AH671" i="6" a="1"/>
  <c r="AG671" i="6" a="1"/>
  <c r="AG671" i="6" s="1"/>
  <c r="AF671" i="6" a="1"/>
  <c r="AF671" i="6" s="1"/>
  <c r="AE671" i="6" a="1"/>
  <c r="AE671" i="6" s="1"/>
  <c r="AD671" i="6"/>
  <c r="AD671" i="6" a="1"/>
  <c r="AC671" i="6" a="1"/>
  <c r="AC671" i="6" s="1"/>
  <c r="AB671" i="6"/>
  <c r="AB671" i="6" a="1"/>
  <c r="AA671" i="6" a="1"/>
  <c r="AA671" i="6" s="1"/>
  <c r="Z671" i="6" a="1"/>
  <c r="Z671" i="6" s="1"/>
  <c r="Y671" i="6" a="1"/>
  <c r="Y671" i="6" s="1"/>
  <c r="X671" i="6" a="1"/>
  <c r="X671" i="6" s="1"/>
  <c r="W671" i="6" a="1"/>
  <c r="W671" i="6" s="1"/>
  <c r="V671" i="6" a="1"/>
  <c r="V671" i="6" s="1"/>
  <c r="U671" i="6"/>
  <c r="U671" i="6" a="1"/>
  <c r="T671" i="6" a="1"/>
  <c r="T671" i="6" s="1"/>
  <c r="S671" i="6" a="1"/>
  <c r="S671" i="6" s="1"/>
  <c r="R671" i="6" a="1"/>
  <c r="R671" i="6" s="1"/>
  <c r="Q671" i="6" a="1"/>
  <c r="Q671" i="6" s="1"/>
  <c r="P671" i="6" a="1"/>
  <c r="P671" i="6" s="1"/>
  <c r="O671" i="6" a="1"/>
  <c r="O671" i="6" s="1"/>
  <c r="N671" i="6" a="1"/>
  <c r="N671" i="6" s="1"/>
  <c r="M671" i="6" a="1"/>
  <c r="M671" i="6" s="1"/>
  <c r="L671" i="6" a="1"/>
  <c r="L671" i="6" s="1"/>
  <c r="K671" i="6" a="1"/>
  <c r="K671" i="6" s="1"/>
  <c r="AI670" i="6" a="1"/>
  <c r="AI670" i="6" s="1"/>
  <c r="AH670" i="6" a="1"/>
  <c r="AH670" i="6" s="1"/>
  <c r="AG670" i="6" a="1"/>
  <c r="AG670" i="6" s="1"/>
  <c r="AF670" i="6" a="1"/>
  <c r="AF670" i="6" s="1"/>
  <c r="AE670" i="6" a="1"/>
  <c r="AE670" i="6" s="1"/>
  <c r="AD670" i="6" a="1"/>
  <c r="AD670" i="6" s="1"/>
  <c r="AC670" i="6" a="1"/>
  <c r="AC670" i="6" s="1"/>
  <c r="AB670" i="6" a="1"/>
  <c r="AB670" i="6" s="1"/>
  <c r="AA670" i="6" a="1"/>
  <c r="AA670" i="6" s="1"/>
  <c r="Z670" i="6" a="1"/>
  <c r="Z670" i="6" s="1"/>
  <c r="Y670" i="6" a="1"/>
  <c r="Y670" i="6" s="1"/>
  <c r="X670" i="6" a="1"/>
  <c r="X670" i="6" s="1"/>
  <c r="W670" i="6" a="1"/>
  <c r="W670" i="6" s="1"/>
  <c r="V670" i="6" a="1"/>
  <c r="V670" i="6" s="1"/>
  <c r="U670" i="6" a="1"/>
  <c r="U670" i="6" s="1"/>
  <c r="T670" i="6"/>
  <c r="T670" i="6" a="1"/>
  <c r="S670" i="6" a="1"/>
  <c r="S670" i="6" s="1"/>
  <c r="R670" i="6" a="1"/>
  <c r="R670" i="6" s="1"/>
  <c r="Q670" i="6" a="1"/>
  <c r="Q670" i="6" s="1"/>
  <c r="P670" i="6" a="1"/>
  <c r="P670" i="6" s="1"/>
  <c r="O670" i="6" a="1"/>
  <c r="O670" i="6" s="1"/>
  <c r="N670" i="6" a="1"/>
  <c r="N670" i="6" s="1"/>
  <c r="M670" i="6" a="1"/>
  <c r="M670" i="6" s="1"/>
  <c r="L670" i="6" a="1"/>
  <c r="L670" i="6" s="1"/>
  <c r="K670" i="6" a="1"/>
  <c r="K670" i="6" s="1"/>
  <c r="AI669" i="6" a="1"/>
  <c r="AI669" i="6" s="1"/>
  <c r="AH669" i="6" a="1"/>
  <c r="AH669" i="6" s="1"/>
  <c r="AG669" i="6" a="1"/>
  <c r="AG669" i="6" s="1"/>
  <c r="AF669" i="6" a="1"/>
  <c r="AF669" i="6" s="1"/>
  <c r="AE669" i="6" a="1"/>
  <c r="AE669" i="6" s="1"/>
  <c r="AD669" i="6" a="1"/>
  <c r="AD669" i="6" s="1"/>
  <c r="AC669" i="6" a="1"/>
  <c r="AC669" i="6" s="1"/>
  <c r="AB669" i="6" a="1"/>
  <c r="AB669" i="6" s="1"/>
  <c r="AA669" i="6" a="1"/>
  <c r="AA669" i="6" s="1"/>
  <c r="Z669" i="6"/>
  <c r="Z669" i="6" a="1"/>
  <c r="Y669" i="6"/>
  <c r="Y669" i="6" a="1"/>
  <c r="X669" i="6" a="1"/>
  <c r="X669" i="6" s="1"/>
  <c r="W669" i="6" a="1"/>
  <c r="W669" i="6" s="1"/>
  <c r="V669" i="6" a="1"/>
  <c r="V669" i="6" s="1"/>
  <c r="U669" i="6" a="1"/>
  <c r="U669" i="6" s="1"/>
  <c r="T669" i="6" a="1"/>
  <c r="T669" i="6" s="1"/>
  <c r="S669" i="6" a="1"/>
  <c r="S669" i="6" s="1"/>
  <c r="R669" i="6" a="1"/>
  <c r="R669" i="6" s="1"/>
  <c r="Q669" i="6"/>
  <c r="Q669" i="6" a="1"/>
  <c r="P669" i="6" a="1"/>
  <c r="P669" i="6" s="1"/>
  <c r="O669" i="6" a="1"/>
  <c r="O669" i="6" s="1"/>
  <c r="N669" i="6" a="1"/>
  <c r="N669" i="6" s="1"/>
  <c r="M669" i="6"/>
  <c r="M669" i="6" a="1"/>
  <c r="L669" i="6" a="1"/>
  <c r="L669" i="6" s="1"/>
  <c r="K669" i="6" a="1"/>
  <c r="K669" i="6" s="1"/>
  <c r="AI668" i="6" a="1"/>
  <c r="AI668" i="6" s="1"/>
  <c r="AH668" i="6" a="1"/>
  <c r="AH668" i="6" s="1"/>
  <c r="AG668" i="6" a="1"/>
  <c r="AG668" i="6" s="1"/>
  <c r="AF668" i="6"/>
  <c r="AF668" i="6" a="1"/>
  <c r="AE668" i="6" a="1"/>
  <c r="AE668" i="6" s="1"/>
  <c r="AD668" i="6"/>
  <c r="AD668" i="6" a="1"/>
  <c r="AC668" i="6" a="1"/>
  <c r="AC668" i="6" s="1"/>
  <c r="AB668" i="6"/>
  <c r="AB668" i="6" a="1"/>
  <c r="AA668" i="6" a="1"/>
  <c r="AA668" i="6" s="1"/>
  <c r="Z668" i="6" a="1"/>
  <c r="Z668" i="6" s="1"/>
  <c r="Y668" i="6" a="1"/>
  <c r="Y668" i="6" s="1"/>
  <c r="X668" i="6" a="1"/>
  <c r="X668" i="6" s="1"/>
  <c r="W668" i="6" a="1"/>
  <c r="W668" i="6" s="1"/>
  <c r="V668" i="6" a="1"/>
  <c r="V668" i="6" s="1"/>
  <c r="U668" i="6" a="1"/>
  <c r="U668" i="6" s="1"/>
  <c r="T668" i="6" a="1"/>
  <c r="T668" i="6" s="1"/>
  <c r="S668" i="6" a="1"/>
  <c r="S668" i="6" s="1"/>
  <c r="R668" i="6"/>
  <c r="R668" i="6" a="1"/>
  <c r="Q668" i="6" a="1"/>
  <c r="Q668" i="6" s="1"/>
  <c r="P668" i="6" a="1"/>
  <c r="P668" i="6" s="1"/>
  <c r="O668" i="6" a="1"/>
  <c r="O668" i="6" s="1"/>
  <c r="N668" i="6"/>
  <c r="N668" i="6" a="1"/>
  <c r="M668" i="6" a="1"/>
  <c r="M668" i="6" s="1"/>
  <c r="L668" i="6" a="1"/>
  <c r="L668" i="6" s="1"/>
  <c r="K668" i="6" a="1"/>
  <c r="K668" i="6" s="1"/>
  <c r="AI667" i="6" a="1"/>
  <c r="AI667" i="6" s="1"/>
  <c r="AH667" i="6" a="1"/>
  <c r="AH667" i="6" s="1"/>
  <c r="AG667" i="6" a="1"/>
  <c r="AG667" i="6" s="1"/>
  <c r="AF667" i="6" a="1"/>
  <c r="AF667" i="6" s="1"/>
  <c r="AE667" i="6" a="1"/>
  <c r="AE667" i="6" s="1"/>
  <c r="AD667" i="6" a="1"/>
  <c r="AD667" i="6" s="1"/>
  <c r="AC667" i="6" a="1"/>
  <c r="AC667" i="6" s="1"/>
  <c r="AB667" i="6"/>
  <c r="AB667" i="6" a="1"/>
  <c r="AA667" i="6" a="1"/>
  <c r="AA667" i="6" s="1"/>
  <c r="Z667" i="6"/>
  <c r="Z667" i="6" a="1"/>
  <c r="Y667" i="6" a="1"/>
  <c r="Y667" i="6" s="1"/>
  <c r="X667" i="6" a="1"/>
  <c r="X667" i="6" s="1"/>
  <c r="W667" i="6" a="1"/>
  <c r="W667" i="6" s="1"/>
  <c r="V667" i="6" a="1"/>
  <c r="V667" i="6" s="1"/>
  <c r="U667" i="6"/>
  <c r="U667" i="6" a="1"/>
  <c r="T667" i="6" a="1"/>
  <c r="T667" i="6" s="1"/>
  <c r="S667" i="6" a="1"/>
  <c r="S667" i="6" s="1"/>
  <c r="R667" i="6" a="1"/>
  <c r="R667" i="6" s="1"/>
  <c r="Q667" i="6" a="1"/>
  <c r="Q667" i="6" s="1"/>
  <c r="P667" i="6" a="1"/>
  <c r="P667" i="6" s="1"/>
  <c r="O667" i="6" a="1"/>
  <c r="O667" i="6" s="1"/>
  <c r="N667" i="6"/>
  <c r="N667" i="6" a="1"/>
  <c r="M667" i="6" a="1"/>
  <c r="M667" i="6" s="1"/>
  <c r="L667" i="6"/>
  <c r="L667" i="6" a="1"/>
  <c r="K667" i="6" a="1"/>
  <c r="K667" i="6" s="1"/>
  <c r="AI666" i="6" a="1"/>
  <c r="AI666" i="6" s="1"/>
  <c r="AH666" i="6" a="1"/>
  <c r="AH666" i="6" s="1"/>
  <c r="AG666" i="6"/>
  <c r="AG666" i="6" a="1"/>
  <c r="AF666" i="6" a="1"/>
  <c r="AF666" i="6" s="1"/>
  <c r="AE666" i="6" a="1"/>
  <c r="AE666" i="6" s="1"/>
  <c r="AD666" i="6" a="1"/>
  <c r="AD666" i="6" s="1"/>
  <c r="AC666" i="6"/>
  <c r="AC666" i="6" a="1"/>
  <c r="AB666" i="6" a="1"/>
  <c r="AB666" i="6" s="1"/>
  <c r="AA666" i="6" a="1"/>
  <c r="AA666" i="6" s="1"/>
  <c r="Z666" i="6" a="1"/>
  <c r="Z666" i="6" s="1"/>
  <c r="Y666" i="6" a="1"/>
  <c r="Y666" i="6" s="1"/>
  <c r="X666" i="6" a="1"/>
  <c r="X666" i="6" s="1"/>
  <c r="W666" i="6" a="1"/>
  <c r="W666" i="6" s="1"/>
  <c r="V666" i="6" a="1"/>
  <c r="V666" i="6" s="1"/>
  <c r="U666" i="6" a="1"/>
  <c r="U666" i="6" s="1"/>
  <c r="T666" i="6" a="1"/>
  <c r="T666" i="6" s="1"/>
  <c r="S666" i="6" a="1"/>
  <c r="S666" i="6" s="1"/>
  <c r="R666" i="6" a="1"/>
  <c r="R666" i="6" s="1"/>
  <c r="Q666" i="6" a="1"/>
  <c r="Q666" i="6" s="1"/>
  <c r="P666" i="6" a="1"/>
  <c r="P666" i="6" s="1"/>
  <c r="O666" i="6" a="1"/>
  <c r="O666" i="6" s="1"/>
  <c r="N666" i="6" a="1"/>
  <c r="N666" i="6" s="1"/>
  <c r="M666" i="6"/>
  <c r="M666" i="6" a="1"/>
  <c r="L666" i="6" a="1"/>
  <c r="L666" i="6" s="1"/>
  <c r="K666" i="6" a="1"/>
  <c r="K666" i="6" s="1"/>
  <c r="AI665" i="6" a="1"/>
  <c r="AI665" i="6" s="1"/>
  <c r="AH665" i="6"/>
  <c r="AH665" i="6" a="1"/>
  <c r="AG665" i="6" a="1"/>
  <c r="AG665" i="6" s="1"/>
  <c r="AF665" i="6" a="1"/>
  <c r="AF665" i="6" s="1"/>
  <c r="AE665" i="6" a="1"/>
  <c r="AE665" i="6" s="1"/>
  <c r="AD665" i="6" a="1"/>
  <c r="AD665" i="6" s="1"/>
  <c r="AC665" i="6"/>
  <c r="AC665" i="6" a="1"/>
  <c r="AB665" i="6" a="1"/>
  <c r="AB665" i="6" s="1"/>
  <c r="AA665" i="6" a="1"/>
  <c r="AA665" i="6" s="1"/>
  <c r="Z665" i="6" a="1"/>
  <c r="Z665" i="6" s="1"/>
  <c r="Y665" i="6"/>
  <c r="Y665" i="6" a="1"/>
  <c r="X665" i="6" a="1"/>
  <c r="X665" i="6" s="1"/>
  <c r="W665" i="6" a="1"/>
  <c r="W665" i="6" s="1"/>
  <c r="V665" i="6" a="1"/>
  <c r="V665" i="6" s="1"/>
  <c r="U665" i="6" a="1"/>
  <c r="U665" i="6" s="1"/>
  <c r="T665" i="6"/>
  <c r="T665" i="6" a="1"/>
  <c r="S665" i="6" a="1"/>
  <c r="S665" i="6" s="1"/>
  <c r="R665" i="6"/>
  <c r="R665" i="6" a="1"/>
  <c r="Q665" i="6" a="1"/>
  <c r="Q665" i="6" s="1"/>
  <c r="P665" i="6"/>
  <c r="P665" i="6" a="1"/>
  <c r="O665" i="6" a="1"/>
  <c r="O665" i="6" s="1"/>
  <c r="N665" i="6" a="1"/>
  <c r="N665" i="6" s="1"/>
  <c r="M665" i="6" a="1"/>
  <c r="M665" i="6" s="1"/>
  <c r="L665" i="6" a="1"/>
  <c r="L665" i="6" s="1"/>
  <c r="K665" i="6" a="1"/>
  <c r="K665" i="6" s="1"/>
  <c r="AI664" i="6" a="1"/>
  <c r="AI664" i="6" s="1"/>
  <c r="AH664" i="6" a="1"/>
  <c r="AH664" i="6" s="1"/>
  <c r="AG664" i="6" a="1"/>
  <c r="AG664" i="6" s="1"/>
  <c r="AF664" i="6" a="1"/>
  <c r="AF664" i="6" s="1"/>
  <c r="AE664" i="6" a="1"/>
  <c r="AE664" i="6" s="1"/>
  <c r="AD664" i="6" a="1"/>
  <c r="AD664" i="6" s="1"/>
  <c r="AC664" i="6"/>
  <c r="AC664" i="6" a="1"/>
  <c r="AB664" i="6"/>
  <c r="AB664" i="6" a="1"/>
  <c r="AA664" i="6" a="1"/>
  <c r="AA664" i="6" s="1"/>
  <c r="Z664" i="6" a="1"/>
  <c r="Z664" i="6" s="1"/>
  <c r="Y664" i="6" a="1"/>
  <c r="Y664" i="6" s="1"/>
  <c r="X664" i="6" a="1"/>
  <c r="X664" i="6" s="1"/>
  <c r="W664" i="6" a="1"/>
  <c r="W664" i="6" s="1"/>
  <c r="V664" i="6" a="1"/>
  <c r="V664" i="6" s="1"/>
  <c r="U664" i="6"/>
  <c r="U664" i="6" a="1"/>
  <c r="T664" i="6"/>
  <c r="T664" i="6" a="1"/>
  <c r="S664" i="6" a="1"/>
  <c r="S664" i="6" s="1"/>
  <c r="R664" i="6" a="1"/>
  <c r="R664" i="6" s="1"/>
  <c r="Q664" i="6" a="1"/>
  <c r="Q664" i="6" s="1"/>
  <c r="P664" i="6"/>
  <c r="P664" i="6" a="1"/>
  <c r="O664" i="6" a="1"/>
  <c r="O664" i="6" s="1"/>
  <c r="N664" i="6"/>
  <c r="N664" i="6" a="1"/>
  <c r="M664" i="6" a="1"/>
  <c r="M664" i="6" s="1"/>
  <c r="L664" i="6"/>
  <c r="L664" i="6" a="1"/>
  <c r="K664" i="6" a="1"/>
  <c r="K664" i="6" s="1"/>
  <c r="AI663" i="6" a="1"/>
  <c r="AI663" i="6" s="1"/>
  <c r="AH663" i="6" a="1"/>
  <c r="AH663" i="6" s="1"/>
  <c r="AG663" i="6" a="1"/>
  <c r="AG663" i="6" s="1"/>
  <c r="AF663" i="6" a="1"/>
  <c r="AF663" i="6" s="1"/>
  <c r="AE663" i="6" a="1"/>
  <c r="AE663" i="6" s="1"/>
  <c r="AD663" i="6"/>
  <c r="AD663" i="6" a="1"/>
  <c r="AC663" i="6" a="1"/>
  <c r="AC663" i="6" s="1"/>
  <c r="AB663" i="6"/>
  <c r="AB663" i="6" a="1"/>
  <c r="AA663" i="6" a="1"/>
  <c r="AA663" i="6" s="1"/>
  <c r="Z663" i="6"/>
  <c r="Z663" i="6" a="1"/>
  <c r="Y663" i="6"/>
  <c r="Y663" i="6" a="1"/>
  <c r="X663" i="6" a="1"/>
  <c r="X663" i="6" s="1"/>
  <c r="W663" i="6" a="1"/>
  <c r="W663" i="6" s="1"/>
  <c r="V663" i="6" a="1"/>
  <c r="V663" i="6" s="1"/>
  <c r="U663" i="6"/>
  <c r="U663" i="6" a="1"/>
  <c r="T663" i="6" a="1"/>
  <c r="T663" i="6" s="1"/>
  <c r="S663" i="6" a="1"/>
  <c r="S663" i="6" s="1"/>
  <c r="R663" i="6" a="1"/>
  <c r="R663" i="6" s="1"/>
  <c r="Q663" i="6"/>
  <c r="Q663" i="6" a="1"/>
  <c r="P663" i="6"/>
  <c r="P663" i="6" a="1"/>
  <c r="O663" i="6" a="1"/>
  <c r="O663" i="6" s="1"/>
  <c r="N663" i="6"/>
  <c r="N663" i="6" a="1"/>
  <c r="M663" i="6" a="1"/>
  <c r="M663" i="6" s="1"/>
  <c r="L663" i="6"/>
  <c r="L663" i="6" a="1"/>
  <c r="K663" i="6" a="1"/>
  <c r="K663" i="6" s="1"/>
  <c r="AI662" i="6" a="1"/>
  <c r="AI662" i="6" s="1"/>
  <c r="AH662" i="6" a="1"/>
  <c r="AH662" i="6" s="1"/>
  <c r="AG662" i="6" a="1"/>
  <c r="AG662" i="6" s="1"/>
  <c r="AF662" i="6" a="1"/>
  <c r="AF662" i="6" s="1"/>
  <c r="AE662" i="6" a="1"/>
  <c r="AE662" i="6" s="1"/>
  <c r="AD662" i="6"/>
  <c r="AD662" i="6" a="1"/>
  <c r="AC662" i="6"/>
  <c r="AC662" i="6" a="1"/>
  <c r="AB662" i="6" a="1"/>
  <c r="AB662" i="6" s="1"/>
  <c r="AA662" i="6" a="1"/>
  <c r="AA662" i="6" s="1"/>
  <c r="Z662" i="6"/>
  <c r="Z662" i="6" a="1"/>
  <c r="Y662" i="6" a="1"/>
  <c r="Y662" i="6" s="1"/>
  <c r="X662" i="6" a="1"/>
  <c r="X662" i="6" s="1"/>
  <c r="W662" i="6" a="1"/>
  <c r="W662" i="6" s="1"/>
  <c r="V662" i="6"/>
  <c r="V662" i="6" a="1"/>
  <c r="U662" i="6"/>
  <c r="U662" i="6" a="1"/>
  <c r="T662" i="6" a="1"/>
  <c r="T662" i="6" s="1"/>
  <c r="S662" i="6" a="1"/>
  <c r="S662" i="6" s="1"/>
  <c r="R662" i="6" a="1"/>
  <c r="R662" i="6" s="1"/>
  <c r="Q662" i="6"/>
  <c r="Q662" i="6" a="1"/>
  <c r="P662" i="6" a="1"/>
  <c r="P662" i="6" s="1"/>
  <c r="O662" i="6" a="1"/>
  <c r="O662" i="6" s="1"/>
  <c r="N662" i="6" a="1"/>
  <c r="N662" i="6" s="1"/>
  <c r="M662" i="6"/>
  <c r="M662" i="6" a="1"/>
  <c r="L662" i="6" a="1"/>
  <c r="L662" i="6" s="1"/>
  <c r="K662" i="6" a="1"/>
  <c r="K662" i="6" s="1"/>
  <c r="AI661" i="6" a="1"/>
  <c r="AI661" i="6" s="1"/>
  <c r="AH661" i="6"/>
  <c r="AH661" i="6" a="1"/>
  <c r="AG661" i="6" a="1"/>
  <c r="AG661" i="6" s="1"/>
  <c r="AF661" i="6" a="1"/>
  <c r="AF661" i="6" s="1"/>
  <c r="AE661" i="6" a="1"/>
  <c r="AE661" i="6" s="1"/>
  <c r="AD661" i="6" a="1"/>
  <c r="AD661" i="6" s="1"/>
  <c r="AC661" i="6" a="1"/>
  <c r="AC661" i="6" s="1"/>
  <c r="AB661" i="6" a="1"/>
  <c r="AB661" i="6" s="1"/>
  <c r="AA661" i="6" a="1"/>
  <c r="AA661" i="6" s="1"/>
  <c r="Z661" i="6" a="1"/>
  <c r="Z661" i="6" s="1"/>
  <c r="Y661" i="6"/>
  <c r="Y661" i="6" a="1"/>
  <c r="X661" i="6" a="1"/>
  <c r="X661" i="6" s="1"/>
  <c r="W661" i="6" a="1"/>
  <c r="W661" i="6" s="1"/>
  <c r="V661" i="6" a="1"/>
  <c r="V661" i="6" s="1"/>
  <c r="U661" i="6" a="1"/>
  <c r="U661" i="6" s="1"/>
  <c r="T661" i="6" a="1"/>
  <c r="T661" i="6" s="1"/>
  <c r="S661" i="6" a="1"/>
  <c r="S661" i="6" s="1"/>
  <c r="R661" i="6" a="1"/>
  <c r="R661" i="6" s="1"/>
  <c r="Q661" i="6" a="1"/>
  <c r="Q661" i="6" s="1"/>
  <c r="P661" i="6" a="1"/>
  <c r="P661" i="6" s="1"/>
  <c r="O661" i="6" a="1"/>
  <c r="O661" i="6" s="1"/>
  <c r="N661" i="6" a="1"/>
  <c r="N661" i="6" s="1"/>
  <c r="M661" i="6"/>
  <c r="M661" i="6" a="1"/>
  <c r="L661" i="6" a="1"/>
  <c r="L661" i="6" s="1"/>
  <c r="K661" i="6" a="1"/>
  <c r="K661" i="6" s="1"/>
  <c r="AI660" i="6" a="1"/>
  <c r="AI660" i="6" s="1"/>
  <c r="AH660" i="6" a="1"/>
  <c r="AH660" i="6" s="1"/>
  <c r="AG660" i="6" a="1"/>
  <c r="AG660" i="6" s="1"/>
  <c r="AF660" i="6"/>
  <c r="AF660" i="6" a="1"/>
  <c r="AE660" i="6" a="1"/>
  <c r="AE660" i="6" s="1"/>
  <c r="AD660" i="6"/>
  <c r="AD660" i="6" a="1"/>
  <c r="AC660" i="6" a="1"/>
  <c r="AC660" i="6" s="1"/>
  <c r="AB660" i="6"/>
  <c r="AB660" i="6" a="1"/>
  <c r="AA660" i="6" a="1"/>
  <c r="AA660" i="6" s="1"/>
  <c r="Z660" i="6" a="1"/>
  <c r="Z660" i="6" s="1"/>
  <c r="Y660" i="6" a="1"/>
  <c r="Y660" i="6" s="1"/>
  <c r="X660" i="6" a="1"/>
  <c r="X660" i="6" s="1"/>
  <c r="W660" i="6" a="1"/>
  <c r="W660" i="6" s="1"/>
  <c r="V660" i="6"/>
  <c r="V660" i="6" a="1"/>
  <c r="U660" i="6"/>
  <c r="U660" i="6" a="1"/>
  <c r="T660" i="6" a="1"/>
  <c r="T660" i="6" s="1"/>
  <c r="S660" i="6" a="1"/>
  <c r="S660" i="6" s="1"/>
  <c r="R660" i="6" a="1"/>
  <c r="R660" i="6" s="1"/>
  <c r="Q660" i="6" a="1"/>
  <c r="Q660" i="6" s="1"/>
  <c r="P660" i="6"/>
  <c r="P660" i="6" a="1"/>
  <c r="O660" i="6" a="1"/>
  <c r="O660" i="6" s="1"/>
  <c r="N660" i="6"/>
  <c r="N660" i="6" a="1"/>
  <c r="M660" i="6" a="1"/>
  <c r="M660" i="6" s="1"/>
  <c r="L660" i="6" a="1"/>
  <c r="L660" i="6" s="1"/>
  <c r="K660" i="6" a="1"/>
  <c r="K660" i="6" s="1"/>
  <c r="AI659" i="6" a="1"/>
  <c r="AI659" i="6" s="1"/>
  <c r="AH659" i="6" a="1"/>
  <c r="AH659" i="6" s="1"/>
  <c r="AG659" i="6"/>
  <c r="AG659" i="6" a="1"/>
  <c r="AF659" i="6"/>
  <c r="AF659" i="6" a="1"/>
  <c r="AE659" i="6" a="1"/>
  <c r="AE659" i="6" s="1"/>
  <c r="AD659" i="6"/>
  <c r="AD659" i="6" a="1"/>
  <c r="AC659" i="6" a="1"/>
  <c r="AC659" i="6" s="1"/>
  <c r="AB659" i="6"/>
  <c r="AB659" i="6" a="1"/>
  <c r="AA659" i="6" a="1"/>
  <c r="AA659" i="6" s="1"/>
  <c r="Z659" i="6" a="1"/>
  <c r="Z659" i="6" s="1"/>
  <c r="Y659" i="6" a="1"/>
  <c r="Y659" i="6" s="1"/>
  <c r="X659" i="6" a="1"/>
  <c r="X659" i="6" s="1"/>
  <c r="W659" i="6" a="1"/>
  <c r="W659" i="6" s="1"/>
  <c r="V659" i="6" a="1"/>
  <c r="V659" i="6" s="1"/>
  <c r="U659" i="6"/>
  <c r="U659" i="6" a="1"/>
  <c r="T659" i="6" a="1"/>
  <c r="T659" i="6" s="1"/>
  <c r="S659" i="6" a="1"/>
  <c r="S659" i="6" s="1"/>
  <c r="R659" i="6" a="1"/>
  <c r="R659" i="6" s="1"/>
  <c r="Q659" i="6"/>
  <c r="Q659" i="6" a="1"/>
  <c r="P659" i="6" a="1"/>
  <c r="P659" i="6" s="1"/>
  <c r="O659" i="6" a="1"/>
  <c r="O659" i="6" s="1"/>
  <c r="N659" i="6" a="1"/>
  <c r="N659" i="6" s="1"/>
  <c r="M659" i="6" a="1"/>
  <c r="M659" i="6" s="1"/>
  <c r="L659" i="6"/>
  <c r="L659" i="6" a="1"/>
  <c r="K659" i="6" a="1"/>
  <c r="K659" i="6" s="1"/>
  <c r="AI658" i="6" a="1"/>
  <c r="AI658" i="6" s="1"/>
  <c r="AH658" i="6" a="1"/>
  <c r="AH658" i="6" s="1"/>
  <c r="AG658" i="6" a="1"/>
  <c r="AG658" i="6" s="1"/>
  <c r="AF658" i="6" a="1"/>
  <c r="AF658" i="6" s="1"/>
  <c r="AE658" i="6" a="1"/>
  <c r="AE658" i="6" s="1"/>
  <c r="AD658" i="6" a="1"/>
  <c r="AD658" i="6" s="1"/>
  <c r="AC658" i="6" a="1"/>
  <c r="AC658" i="6" s="1"/>
  <c r="AB658" i="6" a="1"/>
  <c r="AB658" i="6" s="1"/>
  <c r="AA658" i="6" a="1"/>
  <c r="AA658" i="6" s="1"/>
  <c r="Z658" i="6" a="1"/>
  <c r="Z658" i="6" s="1"/>
  <c r="Y658" i="6" a="1"/>
  <c r="Y658" i="6" s="1"/>
  <c r="X658" i="6"/>
  <c r="X658" i="6" a="1"/>
  <c r="W658" i="6" a="1"/>
  <c r="W658" i="6" s="1"/>
  <c r="V658" i="6" a="1"/>
  <c r="V658" i="6" s="1"/>
  <c r="U658" i="6" a="1"/>
  <c r="U658" i="6" s="1"/>
  <c r="T658" i="6" a="1"/>
  <c r="T658" i="6" s="1"/>
  <c r="S658" i="6" a="1"/>
  <c r="S658" i="6" s="1"/>
  <c r="R658" i="6" a="1"/>
  <c r="R658" i="6" s="1"/>
  <c r="Q658" i="6" a="1"/>
  <c r="Q658" i="6" s="1"/>
  <c r="P658" i="6" a="1"/>
  <c r="P658" i="6" s="1"/>
  <c r="O658" i="6" a="1"/>
  <c r="O658" i="6" s="1"/>
  <c r="N658" i="6"/>
  <c r="N658" i="6" a="1"/>
  <c r="M658" i="6"/>
  <c r="M658" i="6" a="1"/>
  <c r="L658" i="6" a="1"/>
  <c r="L658" i="6" s="1"/>
  <c r="K658" i="6" a="1"/>
  <c r="K658" i="6" s="1"/>
  <c r="AI657" i="6" a="1"/>
  <c r="AI657" i="6" s="1"/>
  <c r="AH657" i="6" a="1"/>
  <c r="AH657" i="6" s="1"/>
  <c r="AG657" i="6" a="1"/>
  <c r="AG657" i="6" s="1"/>
  <c r="AF657" i="6" a="1"/>
  <c r="AF657" i="6" s="1"/>
  <c r="AE657" i="6" a="1"/>
  <c r="AE657" i="6" s="1"/>
  <c r="AD657" i="6" a="1"/>
  <c r="AD657" i="6" s="1"/>
  <c r="AC657" i="6" a="1"/>
  <c r="AC657" i="6" s="1"/>
  <c r="AB657" i="6" a="1"/>
  <c r="AB657" i="6" s="1"/>
  <c r="AA657" i="6" a="1"/>
  <c r="AA657" i="6" s="1"/>
  <c r="Z657" i="6" a="1"/>
  <c r="Z657" i="6" s="1"/>
  <c r="Y657" i="6" a="1"/>
  <c r="Y657" i="6" s="1"/>
  <c r="X657" i="6" a="1"/>
  <c r="X657" i="6" s="1"/>
  <c r="W657" i="6" a="1"/>
  <c r="W657" i="6" s="1"/>
  <c r="V657" i="6" a="1"/>
  <c r="V657" i="6" s="1"/>
  <c r="U657" i="6" a="1"/>
  <c r="U657" i="6" s="1"/>
  <c r="T657" i="6" a="1"/>
  <c r="T657" i="6" s="1"/>
  <c r="S657" i="6" a="1"/>
  <c r="S657" i="6" s="1"/>
  <c r="R657" i="6" a="1"/>
  <c r="R657" i="6" s="1"/>
  <c r="Q657" i="6" a="1"/>
  <c r="Q657" i="6" s="1"/>
  <c r="P657" i="6"/>
  <c r="P657" i="6" a="1"/>
  <c r="O657" i="6" a="1"/>
  <c r="O657" i="6" s="1"/>
  <c r="N657" i="6" a="1"/>
  <c r="N657" i="6" s="1"/>
  <c r="M657" i="6" a="1"/>
  <c r="M657" i="6" s="1"/>
  <c r="L657" i="6" a="1"/>
  <c r="L657" i="6" s="1"/>
  <c r="K657" i="6" a="1"/>
  <c r="K657" i="6" s="1"/>
  <c r="AI656" i="6" a="1"/>
  <c r="AI656" i="6" s="1"/>
  <c r="AH656" i="6" a="1"/>
  <c r="AH656" i="6" s="1"/>
  <c r="AG656" i="6" a="1"/>
  <c r="AG656" i="6" s="1"/>
  <c r="AF656" i="6" a="1"/>
  <c r="AF656" i="6" s="1"/>
  <c r="AE656" i="6" a="1"/>
  <c r="AE656" i="6" s="1"/>
  <c r="AD656" i="6"/>
  <c r="AD656" i="6" a="1"/>
  <c r="AC656" i="6"/>
  <c r="AC656" i="6" a="1"/>
  <c r="AB656" i="6" a="1"/>
  <c r="AB656" i="6" s="1"/>
  <c r="AA656" i="6" a="1"/>
  <c r="AA656" i="6" s="1"/>
  <c r="Z656" i="6" a="1"/>
  <c r="Z656" i="6" s="1"/>
  <c r="Y656" i="6"/>
  <c r="Y656" i="6" a="1"/>
  <c r="X656" i="6" a="1"/>
  <c r="X656" i="6" s="1"/>
  <c r="W656" i="6" a="1"/>
  <c r="W656" i="6" s="1"/>
  <c r="V656" i="6" a="1"/>
  <c r="V656" i="6" s="1"/>
  <c r="U656" i="6"/>
  <c r="U656" i="6" a="1"/>
  <c r="T656" i="6" a="1"/>
  <c r="T656" i="6" s="1"/>
  <c r="S656" i="6" a="1"/>
  <c r="S656" i="6" s="1"/>
  <c r="R656" i="6" a="1"/>
  <c r="R656" i="6" s="1"/>
  <c r="Q656" i="6" a="1"/>
  <c r="Q656" i="6" s="1"/>
  <c r="P656" i="6" a="1"/>
  <c r="P656" i="6" s="1"/>
  <c r="O656" i="6" a="1"/>
  <c r="O656" i="6" s="1"/>
  <c r="N656" i="6" a="1"/>
  <c r="N656" i="6" s="1"/>
  <c r="M656" i="6" a="1"/>
  <c r="M656" i="6" s="1"/>
  <c r="L656" i="6"/>
  <c r="L656" i="6" a="1"/>
  <c r="K656" i="6" a="1"/>
  <c r="K656" i="6" s="1"/>
  <c r="AI655" i="6" a="1"/>
  <c r="AI655" i="6" s="1"/>
  <c r="AH655" i="6" a="1"/>
  <c r="AH655" i="6" s="1"/>
  <c r="AG655" i="6"/>
  <c r="AG655" i="6" a="1"/>
  <c r="AF655" i="6" a="1"/>
  <c r="AF655" i="6" s="1"/>
  <c r="AE655" i="6" a="1"/>
  <c r="AE655" i="6" s="1"/>
  <c r="AD655" i="6" a="1"/>
  <c r="AD655" i="6" s="1"/>
  <c r="AC655" i="6" a="1"/>
  <c r="AC655" i="6" s="1"/>
  <c r="AB655" i="6" a="1"/>
  <c r="AB655" i="6" s="1"/>
  <c r="AA655" i="6" a="1"/>
  <c r="AA655" i="6" s="1"/>
  <c r="Z655" i="6"/>
  <c r="Z655" i="6" a="1"/>
  <c r="Y655" i="6" a="1"/>
  <c r="Y655" i="6" s="1"/>
  <c r="X655" i="6" a="1"/>
  <c r="X655" i="6" s="1"/>
  <c r="W655" i="6" a="1"/>
  <c r="W655" i="6" s="1"/>
  <c r="V655" i="6" a="1"/>
  <c r="V655" i="6" s="1"/>
  <c r="U655" i="6"/>
  <c r="U655" i="6" a="1"/>
  <c r="T655" i="6" a="1"/>
  <c r="T655" i="6" s="1"/>
  <c r="S655" i="6" a="1"/>
  <c r="S655" i="6" s="1"/>
  <c r="R655" i="6" a="1"/>
  <c r="R655" i="6" s="1"/>
  <c r="Q655" i="6" a="1"/>
  <c r="Q655" i="6" s="1"/>
  <c r="P655" i="6" a="1"/>
  <c r="P655" i="6" s="1"/>
  <c r="O655" i="6" a="1"/>
  <c r="O655" i="6" s="1"/>
  <c r="N655" i="6" a="1"/>
  <c r="N655" i="6" s="1"/>
  <c r="M655" i="6" a="1"/>
  <c r="M655" i="6" s="1"/>
  <c r="L655" i="6" a="1"/>
  <c r="L655" i="6" s="1"/>
  <c r="K655" i="6" a="1"/>
  <c r="K655" i="6" s="1"/>
  <c r="AI654" i="6" a="1"/>
  <c r="AI654" i="6" s="1"/>
  <c r="AH654" i="6" a="1"/>
  <c r="AH654" i="6" s="1"/>
  <c r="AG654" i="6" a="1"/>
  <c r="AG654" i="6" s="1"/>
  <c r="AF654" i="6" a="1"/>
  <c r="AF654" i="6" s="1"/>
  <c r="AE654" i="6" a="1"/>
  <c r="AE654" i="6" s="1"/>
  <c r="AD654" i="6" a="1"/>
  <c r="AD654" i="6" s="1"/>
  <c r="AC654" i="6" a="1"/>
  <c r="AC654" i="6" s="1"/>
  <c r="AB654" i="6" a="1"/>
  <c r="AB654" i="6" s="1"/>
  <c r="AA654" i="6" a="1"/>
  <c r="AA654" i="6" s="1"/>
  <c r="Z654" i="6"/>
  <c r="Z654" i="6" a="1"/>
  <c r="Y654" i="6" a="1"/>
  <c r="Y654" i="6" s="1"/>
  <c r="X654" i="6" a="1"/>
  <c r="X654" i="6" s="1"/>
  <c r="W654" i="6" a="1"/>
  <c r="W654" i="6" s="1"/>
  <c r="V654" i="6"/>
  <c r="V654" i="6" a="1"/>
  <c r="U654" i="6" a="1"/>
  <c r="U654" i="6" s="1"/>
  <c r="T654" i="6" a="1"/>
  <c r="T654" i="6" s="1"/>
  <c r="S654" i="6" a="1"/>
  <c r="S654" i="6" s="1"/>
  <c r="R654" i="6" a="1"/>
  <c r="R654" i="6" s="1"/>
  <c r="Q654" i="6"/>
  <c r="Q654" i="6" a="1"/>
  <c r="P654" i="6" a="1"/>
  <c r="P654" i="6" s="1"/>
  <c r="O654" i="6" a="1"/>
  <c r="O654" i="6" s="1"/>
  <c r="N654" i="6" a="1"/>
  <c r="N654" i="6" s="1"/>
  <c r="M654" i="6" a="1"/>
  <c r="M654" i="6" s="1"/>
  <c r="L654" i="6" a="1"/>
  <c r="L654" i="6" s="1"/>
  <c r="K654" i="6" a="1"/>
  <c r="K654" i="6" s="1"/>
  <c r="AI653" i="6" a="1"/>
  <c r="AI653" i="6" s="1"/>
  <c r="AH653" i="6"/>
  <c r="AH653" i="6" a="1"/>
  <c r="AG653" i="6" a="1"/>
  <c r="AG653" i="6" s="1"/>
  <c r="AF653" i="6"/>
  <c r="AF653" i="6" a="1"/>
  <c r="AE653" i="6" a="1"/>
  <c r="AE653" i="6" s="1"/>
  <c r="AD653" i="6" a="1"/>
  <c r="AD653" i="6" s="1"/>
  <c r="AC653" i="6" a="1"/>
  <c r="AC653" i="6" s="1"/>
  <c r="AB653" i="6" a="1"/>
  <c r="AB653" i="6" s="1"/>
  <c r="AA653" i="6" a="1"/>
  <c r="AA653" i="6" s="1"/>
  <c r="Z653" i="6"/>
  <c r="Z653" i="6" a="1"/>
  <c r="Y653" i="6"/>
  <c r="Y653" i="6" a="1"/>
  <c r="X653" i="6" a="1"/>
  <c r="X653" i="6" s="1"/>
  <c r="W653" i="6" a="1"/>
  <c r="W653" i="6" s="1"/>
  <c r="V653" i="6" a="1"/>
  <c r="V653" i="6" s="1"/>
  <c r="U653" i="6" a="1"/>
  <c r="U653" i="6" s="1"/>
  <c r="T653" i="6" a="1"/>
  <c r="T653" i="6" s="1"/>
  <c r="S653" i="6" a="1"/>
  <c r="S653" i="6" s="1"/>
  <c r="R653" i="6" a="1"/>
  <c r="R653" i="6" s="1"/>
  <c r="Q653" i="6" a="1"/>
  <c r="Q653" i="6" s="1"/>
  <c r="P653" i="6"/>
  <c r="P653" i="6" a="1"/>
  <c r="O653" i="6" a="1"/>
  <c r="O653" i="6" s="1"/>
  <c r="N653" i="6" a="1"/>
  <c r="N653" i="6" s="1"/>
  <c r="M653" i="6" a="1"/>
  <c r="M653" i="6" s="1"/>
  <c r="L653" i="6" a="1"/>
  <c r="L653" i="6" s="1"/>
  <c r="K653" i="6" a="1"/>
  <c r="K653" i="6" s="1"/>
  <c r="AI652" i="6" a="1"/>
  <c r="AI652" i="6" s="1"/>
  <c r="AH652" i="6" a="1"/>
  <c r="AH652" i="6" s="1"/>
  <c r="AG652" i="6" a="1"/>
  <c r="AG652" i="6" s="1"/>
  <c r="AF652" i="6"/>
  <c r="AF652" i="6" a="1"/>
  <c r="AE652" i="6" a="1"/>
  <c r="AE652" i="6" s="1"/>
  <c r="AD652" i="6" a="1"/>
  <c r="AD652" i="6" s="1"/>
  <c r="AC652" i="6" a="1"/>
  <c r="AC652" i="6" s="1"/>
  <c r="AB652" i="6" a="1"/>
  <c r="AB652" i="6" s="1"/>
  <c r="AA652" i="6" a="1"/>
  <c r="AA652" i="6" s="1"/>
  <c r="Z652" i="6" a="1"/>
  <c r="Z652" i="6" s="1"/>
  <c r="Y652" i="6" a="1"/>
  <c r="Y652" i="6" s="1"/>
  <c r="X652" i="6" a="1"/>
  <c r="X652" i="6" s="1"/>
  <c r="W652" i="6" a="1"/>
  <c r="W652" i="6" s="1"/>
  <c r="V652" i="6"/>
  <c r="V652" i="6" a="1"/>
  <c r="U652" i="6"/>
  <c r="U652" i="6" a="1"/>
  <c r="T652" i="6" a="1"/>
  <c r="T652" i="6" s="1"/>
  <c r="S652" i="6" a="1"/>
  <c r="S652" i="6" s="1"/>
  <c r="R652" i="6" a="1"/>
  <c r="R652" i="6" s="1"/>
  <c r="Q652" i="6" a="1"/>
  <c r="Q652" i="6" s="1"/>
  <c r="P652" i="6" a="1"/>
  <c r="P652" i="6" s="1"/>
  <c r="O652" i="6" a="1"/>
  <c r="O652" i="6" s="1"/>
  <c r="N652" i="6"/>
  <c r="N652" i="6" a="1"/>
  <c r="M652" i="6"/>
  <c r="M652" i="6" a="1"/>
  <c r="L652" i="6" a="1"/>
  <c r="L652" i="6" s="1"/>
  <c r="K652" i="6" a="1"/>
  <c r="K652" i="6" s="1"/>
  <c r="AI651" i="6" a="1"/>
  <c r="AI651" i="6" s="1"/>
  <c r="AH651" i="6" a="1"/>
  <c r="AH651" i="6" s="1"/>
  <c r="AG651" i="6" a="1"/>
  <c r="AG651" i="6" s="1"/>
  <c r="AF651" i="6" a="1"/>
  <c r="AF651" i="6" s="1"/>
  <c r="AE651" i="6" a="1"/>
  <c r="AE651" i="6" s="1"/>
  <c r="AD651" i="6" a="1"/>
  <c r="AD651" i="6" s="1"/>
  <c r="AC651" i="6" a="1"/>
  <c r="AC651" i="6" s="1"/>
  <c r="AB651" i="6" a="1"/>
  <c r="AB651" i="6" s="1"/>
  <c r="AA651" i="6" a="1"/>
  <c r="AA651" i="6" s="1"/>
  <c r="Z651" i="6" a="1"/>
  <c r="Z651" i="6" s="1"/>
  <c r="Y651" i="6" a="1"/>
  <c r="Y651" i="6" s="1"/>
  <c r="X651" i="6"/>
  <c r="X651" i="6" a="1"/>
  <c r="W651" i="6" a="1"/>
  <c r="W651" i="6" s="1"/>
  <c r="V651" i="6" a="1"/>
  <c r="V651" i="6" s="1"/>
  <c r="U651" i="6" a="1"/>
  <c r="U651" i="6" s="1"/>
  <c r="T651" i="6" a="1"/>
  <c r="T651" i="6" s="1"/>
  <c r="S651" i="6" a="1"/>
  <c r="S651" i="6" s="1"/>
  <c r="R651" i="6"/>
  <c r="R651" i="6" a="1"/>
  <c r="Q651" i="6" a="1"/>
  <c r="Q651" i="6" s="1"/>
  <c r="P651" i="6" a="1"/>
  <c r="P651" i="6" s="1"/>
  <c r="O651" i="6" a="1"/>
  <c r="O651" i="6" s="1"/>
  <c r="N651" i="6"/>
  <c r="N651" i="6" a="1"/>
  <c r="M651" i="6" a="1"/>
  <c r="M651" i="6" s="1"/>
  <c r="L651" i="6"/>
  <c r="L651" i="6" a="1"/>
  <c r="K651" i="6" a="1"/>
  <c r="K651" i="6" s="1"/>
  <c r="AI650" i="6" a="1"/>
  <c r="AI650" i="6" s="1"/>
  <c r="AH650" i="6" a="1"/>
  <c r="AH650" i="6" s="1"/>
  <c r="AG650" i="6"/>
  <c r="AG650" i="6" a="1"/>
  <c r="AF650" i="6" a="1"/>
  <c r="AF650" i="6" s="1"/>
  <c r="AE650" i="6" a="1"/>
  <c r="AE650" i="6" s="1"/>
  <c r="AD650" i="6" a="1"/>
  <c r="AD650" i="6" s="1"/>
  <c r="AC650" i="6"/>
  <c r="AC650" i="6" a="1"/>
  <c r="AB650" i="6" a="1"/>
  <c r="AB650" i="6" s="1"/>
  <c r="AA650" i="6" a="1"/>
  <c r="AA650" i="6" s="1"/>
  <c r="Z650" i="6" a="1"/>
  <c r="Z650" i="6" s="1"/>
  <c r="Y650" i="6" a="1"/>
  <c r="Y650" i="6" s="1"/>
  <c r="X650" i="6" a="1"/>
  <c r="X650" i="6" s="1"/>
  <c r="W650" i="6" a="1"/>
  <c r="W650" i="6" s="1"/>
  <c r="V650" i="6" a="1"/>
  <c r="V650" i="6" s="1"/>
  <c r="U650" i="6" a="1"/>
  <c r="U650" i="6" s="1"/>
  <c r="T650" i="6"/>
  <c r="T650" i="6" a="1"/>
  <c r="S650" i="6" a="1"/>
  <c r="S650" i="6" s="1"/>
  <c r="R650" i="6" a="1"/>
  <c r="R650" i="6" s="1"/>
  <c r="Q650" i="6" a="1"/>
  <c r="Q650" i="6" s="1"/>
  <c r="P650" i="6" a="1"/>
  <c r="P650" i="6" s="1"/>
  <c r="O650" i="6" a="1"/>
  <c r="O650" i="6" s="1"/>
  <c r="N650" i="6" a="1"/>
  <c r="N650" i="6" s="1"/>
  <c r="M650" i="6"/>
  <c r="M650" i="6" a="1"/>
  <c r="L650" i="6" a="1"/>
  <c r="L650" i="6" s="1"/>
  <c r="K650" i="6" a="1"/>
  <c r="K650" i="6" s="1"/>
  <c r="AI649" i="6" a="1"/>
  <c r="AI649" i="6" s="1"/>
  <c r="AH649" i="6"/>
  <c r="AH649" i="6" a="1"/>
  <c r="AG649" i="6"/>
  <c r="AG649" i="6" a="1"/>
  <c r="AF649" i="6" a="1"/>
  <c r="AF649" i="6" s="1"/>
  <c r="AE649" i="6" a="1"/>
  <c r="AE649" i="6" s="1"/>
  <c r="AD649" i="6" a="1"/>
  <c r="AD649" i="6" s="1"/>
  <c r="AC649" i="6"/>
  <c r="AC649" i="6" a="1"/>
  <c r="AB649" i="6" a="1"/>
  <c r="AB649" i="6" s="1"/>
  <c r="AA649" i="6" a="1"/>
  <c r="AA649" i="6" s="1"/>
  <c r="Z649" i="6" a="1"/>
  <c r="Z649" i="6" s="1"/>
  <c r="Y649" i="6"/>
  <c r="Y649" i="6" a="1"/>
  <c r="X649" i="6" a="1"/>
  <c r="X649" i="6" s="1"/>
  <c r="W649" i="6" a="1"/>
  <c r="W649" i="6" s="1"/>
  <c r="V649" i="6"/>
  <c r="V649" i="6" a="1"/>
  <c r="U649" i="6" a="1"/>
  <c r="U649" i="6" s="1"/>
  <c r="T649" i="6"/>
  <c r="T649" i="6" a="1"/>
  <c r="S649" i="6" a="1"/>
  <c r="S649" i="6" s="1"/>
  <c r="R649" i="6"/>
  <c r="R649" i="6" a="1"/>
  <c r="Q649" i="6" a="1"/>
  <c r="Q649" i="6" s="1"/>
  <c r="P649" i="6"/>
  <c r="P649" i="6" a="1"/>
  <c r="O649" i="6" a="1"/>
  <c r="O649" i="6" s="1"/>
  <c r="N649" i="6" a="1"/>
  <c r="N649" i="6" s="1"/>
  <c r="M649" i="6" a="1"/>
  <c r="M649" i="6" s="1"/>
  <c r="L649" i="6" a="1"/>
  <c r="L649" i="6" s="1"/>
  <c r="K649" i="6" a="1"/>
  <c r="K649" i="6" s="1"/>
  <c r="AI648" i="6" a="1"/>
  <c r="AI648" i="6" s="1"/>
  <c r="AH648" i="6" a="1"/>
  <c r="AH648" i="6" s="1"/>
  <c r="AG648" i="6" a="1"/>
  <c r="AG648" i="6" s="1"/>
  <c r="AF648" i="6" a="1"/>
  <c r="AF648" i="6" s="1"/>
  <c r="AE648" i="6" a="1"/>
  <c r="AE648" i="6" s="1"/>
  <c r="AD648" i="6" a="1"/>
  <c r="AD648" i="6" s="1"/>
  <c r="AC648" i="6"/>
  <c r="AC648" i="6" a="1"/>
  <c r="AB648" i="6"/>
  <c r="AB648" i="6" a="1"/>
  <c r="AA648" i="6" a="1"/>
  <c r="AA648" i="6" s="1"/>
  <c r="Z648" i="6" a="1"/>
  <c r="Z648" i="6" s="1"/>
  <c r="Y648" i="6" a="1"/>
  <c r="Y648" i="6" s="1"/>
  <c r="X648" i="6" a="1"/>
  <c r="X648" i="6" s="1"/>
  <c r="W648" i="6" a="1"/>
  <c r="W648" i="6" s="1"/>
  <c r="V648" i="6" a="1"/>
  <c r="V648" i="6" s="1"/>
  <c r="U648" i="6" a="1"/>
  <c r="U648" i="6" s="1"/>
  <c r="T648" i="6"/>
  <c r="T648" i="6" a="1"/>
  <c r="S648" i="6" a="1"/>
  <c r="S648" i="6" s="1"/>
  <c r="R648" i="6" a="1"/>
  <c r="R648" i="6" s="1"/>
  <c r="Q648" i="6" a="1"/>
  <c r="Q648" i="6" s="1"/>
  <c r="P648" i="6"/>
  <c r="P648" i="6" a="1"/>
  <c r="O648" i="6" a="1"/>
  <c r="O648" i="6" s="1"/>
  <c r="N648" i="6"/>
  <c r="N648" i="6" a="1"/>
  <c r="M648" i="6" a="1"/>
  <c r="M648" i="6" s="1"/>
  <c r="L648" i="6"/>
  <c r="L648" i="6" a="1"/>
  <c r="K648" i="6" a="1"/>
  <c r="K648" i="6" s="1"/>
  <c r="AI647" i="6" a="1"/>
  <c r="AI647" i="6" s="1"/>
  <c r="AH647" i="6" a="1"/>
  <c r="AH647" i="6" s="1"/>
  <c r="AG647" i="6" a="1"/>
  <c r="AG647" i="6" s="1"/>
  <c r="AF647" i="6" a="1"/>
  <c r="AF647" i="6" s="1"/>
  <c r="AE647" i="6" a="1"/>
  <c r="AE647" i="6" s="1"/>
  <c r="AD647" i="6"/>
  <c r="AD647" i="6" a="1"/>
  <c r="AC647" i="6" a="1"/>
  <c r="AC647" i="6" s="1"/>
  <c r="AB647" i="6"/>
  <c r="AB647" i="6" a="1"/>
  <c r="AA647" i="6" a="1"/>
  <c r="AA647" i="6" s="1"/>
  <c r="Z647" i="6"/>
  <c r="Z647" i="6" a="1"/>
  <c r="Y647" i="6"/>
  <c r="Y647" i="6" a="1"/>
  <c r="X647" i="6" a="1"/>
  <c r="X647" i="6" s="1"/>
  <c r="W647" i="6" a="1"/>
  <c r="W647" i="6" s="1"/>
  <c r="V647" i="6" a="1"/>
  <c r="V647" i="6" s="1"/>
  <c r="U647" i="6"/>
  <c r="U647" i="6" a="1"/>
  <c r="T647" i="6" a="1"/>
  <c r="T647" i="6" s="1"/>
  <c r="S647" i="6" a="1"/>
  <c r="S647" i="6" s="1"/>
  <c r="R647" i="6" a="1"/>
  <c r="R647" i="6" s="1"/>
  <c r="Q647" i="6"/>
  <c r="Q647" i="6" a="1"/>
  <c r="P647" i="6"/>
  <c r="P647" i="6" a="1"/>
  <c r="O647" i="6" a="1"/>
  <c r="O647" i="6" s="1"/>
  <c r="N647" i="6"/>
  <c r="N647" i="6" a="1"/>
  <c r="M647" i="6" a="1"/>
  <c r="M647" i="6" s="1"/>
  <c r="L647" i="6"/>
  <c r="L647" i="6" a="1"/>
  <c r="K647" i="6" a="1"/>
  <c r="K647" i="6" s="1"/>
  <c r="AI646" i="6" a="1"/>
  <c r="AI646" i="6" s="1"/>
  <c r="AH646" i="6" a="1"/>
  <c r="AH646" i="6" s="1"/>
  <c r="AG646" i="6" a="1"/>
  <c r="AG646" i="6" s="1"/>
  <c r="AF646" i="6" a="1"/>
  <c r="AF646" i="6" s="1"/>
  <c r="AE646" i="6" a="1"/>
  <c r="AE646" i="6" s="1"/>
  <c r="AD646" i="6"/>
  <c r="AD646" i="6" a="1"/>
  <c r="AC646" i="6"/>
  <c r="AC646" i="6" a="1"/>
  <c r="AB646" i="6" a="1"/>
  <c r="AB646" i="6" s="1"/>
  <c r="AA646" i="6" a="1"/>
  <c r="AA646" i="6" s="1"/>
  <c r="Z646" i="6" a="1"/>
  <c r="Z646" i="6" s="1"/>
  <c r="Y646" i="6" a="1"/>
  <c r="Y646" i="6" s="1"/>
  <c r="X646" i="6" a="1"/>
  <c r="X646" i="6" s="1"/>
  <c r="W646" i="6" a="1"/>
  <c r="W646" i="6" s="1"/>
  <c r="V646" i="6" a="1"/>
  <c r="V646" i="6" s="1"/>
  <c r="U646" i="6" a="1"/>
  <c r="U646" i="6" s="1"/>
  <c r="T646" i="6"/>
  <c r="T646" i="6" a="1"/>
  <c r="S646" i="6" a="1"/>
  <c r="S646" i="6" s="1"/>
  <c r="R646" i="6" a="1"/>
  <c r="R646" i="6" s="1"/>
  <c r="Q646" i="6" a="1"/>
  <c r="Q646" i="6" s="1"/>
  <c r="P646" i="6" a="1"/>
  <c r="P646" i="6" s="1"/>
  <c r="O646" i="6" a="1"/>
  <c r="O646" i="6" s="1"/>
  <c r="N646" i="6" a="1"/>
  <c r="N646" i="6" s="1"/>
  <c r="M646" i="6" a="1"/>
  <c r="M646" i="6" s="1"/>
  <c r="L646" i="6"/>
  <c r="L646" i="6" a="1"/>
  <c r="K646" i="6" a="1"/>
  <c r="K646" i="6" s="1"/>
  <c r="AI645" i="6" a="1"/>
  <c r="AI645" i="6" s="1"/>
  <c r="AH645" i="6" a="1"/>
  <c r="AH645" i="6" s="1"/>
  <c r="AG645" i="6" a="1"/>
  <c r="AG645" i="6" s="1"/>
  <c r="AF645" i="6"/>
  <c r="AF645" i="6" a="1"/>
  <c r="AE645" i="6" a="1"/>
  <c r="AE645" i="6" s="1"/>
  <c r="AD645" i="6" a="1"/>
  <c r="AD645" i="6" s="1"/>
  <c r="AC645" i="6" a="1"/>
  <c r="AC645" i="6" s="1"/>
  <c r="AB645" i="6" a="1"/>
  <c r="AB645" i="6" s="1"/>
  <c r="AA645" i="6" a="1"/>
  <c r="AA645" i="6" s="1"/>
  <c r="Z645" i="6"/>
  <c r="Z645" i="6" a="1"/>
  <c r="Y645" i="6" a="1"/>
  <c r="Y645" i="6" s="1"/>
  <c r="X645" i="6" a="1"/>
  <c r="X645" i="6" s="1"/>
  <c r="W645" i="6" a="1"/>
  <c r="W645" i="6" s="1"/>
  <c r="V645" i="6"/>
  <c r="V645" i="6" a="1"/>
  <c r="U645" i="6" a="1"/>
  <c r="U645" i="6" s="1"/>
  <c r="T645" i="6"/>
  <c r="T645" i="6" a="1"/>
  <c r="S645" i="6" a="1"/>
  <c r="S645" i="6" s="1"/>
  <c r="R645" i="6" a="1"/>
  <c r="R645" i="6" s="1"/>
  <c r="Q645" i="6"/>
  <c r="Q645" i="6" a="1"/>
  <c r="P645" i="6"/>
  <c r="P645" i="6" a="1"/>
  <c r="O645" i="6" a="1"/>
  <c r="O645" i="6" s="1"/>
  <c r="N645" i="6" a="1"/>
  <c r="N645" i="6" s="1"/>
  <c r="M645" i="6" a="1"/>
  <c r="M645" i="6" s="1"/>
  <c r="L645" i="6" a="1"/>
  <c r="L645" i="6" s="1"/>
  <c r="K645" i="6" a="1"/>
  <c r="K645" i="6" s="1"/>
  <c r="AI644" i="6" a="1"/>
  <c r="AI644" i="6" s="1"/>
  <c r="AH644" i="6"/>
  <c r="AH644" i="6" a="1"/>
  <c r="AG644" i="6" a="1"/>
  <c r="AG644" i="6" s="1"/>
  <c r="AF644" i="6" a="1"/>
  <c r="AF644" i="6" s="1"/>
  <c r="AE644" i="6" a="1"/>
  <c r="AE644" i="6" s="1"/>
  <c r="AD644" i="6" a="1"/>
  <c r="AD644" i="6" s="1"/>
  <c r="AC644" i="6" a="1"/>
  <c r="AC644" i="6" s="1"/>
  <c r="AB644" i="6" a="1"/>
  <c r="AB644" i="6" s="1"/>
  <c r="AA644" i="6" a="1"/>
  <c r="AA644" i="6" s="1"/>
  <c r="Z644" i="6" a="1"/>
  <c r="Z644" i="6" s="1"/>
  <c r="Y644" i="6"/>
  <c r="Y644" i="6" a="1"/>
  <c r="X644" i="6" a="1"/>
  <c r="X644" i="6" s="1"/>
  <c r="W644" i="6" a="1"/>
  <c r="W644" i="6" s="1"/>
  <c r="V644" i="6" a="1"/>
  <c r="V644" i="6" s="1"/>
  <c r="U644" i="6" a="1"/>
  <c r="U644" i="6" s="1"/>
  <c r="T644" i="6" a="1"/>
  <c r="T644" i="6" s="1"/>
  <c r="S644" i="6" a="1"/>
  <c r="S644" i="6" s="1"/>
  <c r="R644" i="6"/>
  <c r="R644" i="6" a="1"/>
  <c r="Q644" i="6" a="1"/>
  <c r="Q644" i="6" s="1"/>
  <c r="P644" i="6"/>
  <c r="P644" i="6" a="1"/>
  <c r="O644" i="6" a="1"/>
  <c r="O644" i="6" s="1"/>
  <c r="N644" i="6"/>
  <c r="N644" i="6" a="1"/>
  <c r="M644" i="6"/>
  <c r="M644" i="6" a="1"/>
  <c r="L644" i="6" a="1"/>
  <c r="L644" i="6" s="1"/>
  <c r="K644" i="6" a="1"/>
  <c r="K644" i="6" s="1"/>
  <c r="AI643" i="6" a="1"/>
  <c r="AI643" i="6" s="1"/>
  <c r="AH643" i="6" a="1"/>
  <c r="AH643" i="6" s="1"/>
  <c r="AG643" i="6" a="1"/>
  <c r="AG643" i="6" s="1"/>
  <c r="AF643" i="6"/>
  <c r="AF643" i="6" a="1"/>
  <c r="AE643" i="6" a="1"/>
  <c r="AE643" i="6" s="1"/>
  <c r="AD643" i="6" a="1"/>
  <c r="AD643" i="6" s="1"/>
  <c r="AC643" i="6" a="1"/>
  <c r="AC643" i="6" s="1"/>
  <c r="AB643" i="6" a="1"/>
  <c r="AB643" i="6" s="1"/>
  <c r="AA643" i="6" a="1"/>
  <c r="AA643" i="6" s="1"/>
  <c r="Z643" i="6" a="1"/>
  <c r="Z643" i="6" s="1"/>
  <c r="Y643" i="6" a="1"/>
  <c r="Y643" i="6" s="1"/>
  <c r="X643" i="6" a="1"/>
  <c r="X643" i="6" s="1"/>
  <c r="W643" i="6" a="1"/>
  <c r="W643" i="6" s="1"/>
  <c r="V643" i="6" a="1"/>
  <c r="V643" i="6" s="1"/>
  <c r="U643" i="6"/>
  <c r="U643" i="6" a="1"/>
  <c r="T643" i="6" a="1"/>
  <c r="T643" i="6" s="1"/>
  <c r="S643" i="6" a="1"/>
  <c r="S643" i="6" s="1"/>
  <c r="R643" i="6" a="1"/>
  <c r="R643" i="6" s="1"/>
  <c r="Q643" i="6" a="1"/>
  <c r="Q643" i="6" s="1"/>
  <c r="P643" i="6" a="1"/>
  <c r="P643" i="6" s="1"/>
  <c r="O643" i="6" a="1"/>
  <c r="O643" i="6" s="1"/>
  <c r="N643" i="6"/>
  <c r="N643" i="6" a="1"/>
  <c r="M643" i="6" a="1"/>
  <c r="M643" i="6" s="1"/>
  <c r="L643" i="6"/>
  <c r="L643" i="6" a="1"/>
  <c r="K643" i="6" a="1"/>
  <c r="K643" i="6" s="1"/>
  <c r="AI642" i="6" a="1"/>
  <c r="AI642" i="6" s="1"/>
  <c r="AH642" i="6" a="1"/>
  <c r="AH642" i="6" s="1"/>
  <c r="AG642" i="6"/>
  <c r="AG642" i="6" a="1"/>
  <c r="AF642" i="6" a="1"/>
  <c r="AF642" i="6" s="1"/>
  <c r="AE642" i="6" a="1"/>
  <c r="AE642" i="6" s="1"/>
  <c r="AD642" i="6" a="1"/>
  <c r="AD642" i="6" s="1"/>
  <c r="AC642" i="6"/>
  <c r="AC642" i="6" a="1"/>
  <c r="AB642" i="6" a="1"/>
  <c r="AB642" i="6" s="1"/>
  <c r="AA642" i="6" a="1"/>
  <c r="AA642" i="6" s="1"/>
  <c r="Z642" i="6" a="1"/>
  <c r="Z642" i="6" s="1"/>
  <c r="Y642" i="6" a="1"/>
  <c r="Y642" i="6" s="1"/>
  <c r="X642" i="6"/>
  <c r="X642" i="6" a="1"/>
  <c r="W642" i="6" a="1"/>
  <c r="W642" i="6" s="1"/>
  <c r="V642" i="6"/>
  <c r="V642" i="6" a="1"/>
  <c r="U642" i="6" a="1"/>
  <c r="U642" i="6" s="1"/>
  <c r="T642" i="6"/>
  <c r="T642" i="6" a="1"/>
  <c r="S642" i="6" a="1"/>
  <c r="S642" i="6" s="1"/>
  <c r="R642" i="6" a="1"/>
  <c r="R642" i="6" s="1"/>
  <c r="Q642" i="6" a="1"/>
  <c r="Q642" i="6" s="1"/>
  <c r="P642" i="6" a="1"/>
  <c r="P642" i="6" s="1"/>
  <c r="O642" i="6" a="1"/>
  <c r="O642" i="6" s="1"/>
  <c r="N642" i="6"/>
  <c r="N642" i="6" a="1"/>
  <c r="M642" i="6"/>
  <c r="M642" i="6" a="1"/>
  <c r="L642" i="6" a="1"/>
  <c r="L642" i="6" s="1"/>
  <c r="K642" i="6" a="1"/>
  <c r="K642" i="6" s="1"/>
  <c r="AI641" i="6" a="1"/>
  <c r="AI641" i="6" s="1"/>
  <c r="AH641" i="6" a="1"/>
  <c r="AH641" i="6" s="1"/>
  <c r="AG641" i="6" a="1"/>
  <c r="AG641" i="6" s="1"/>
  <c r="AF641" i="6"/>
  <c r="AF641" i="6" a="1"/>
  <c r="AE641" i="6" a="1"/>
  <c r="AE641" i="6" s="1"/>
  <c r="AD641" i="6" a="1"/>
  <c r="AD641" i="6" s="1"/>
  <c r="AC641" i="6" a="1"/>
  <c r="AC641" i="6" s="1"/>
  <c r="AB641" i="6" a="1"/>
  <c r="AB641" i="6" s="1"/>
  <c r="AA641" i="6" a="1"/>
  <c r="AA641" i="6" s="1"/>
  <c r="Z641" i="6" a="1"/>
  <c r="Z641" i="6" s="1"/>
  <c r="Y641" i="6" a="1"/>
  <c r="Y641" i="6" s="1"/>
  <c r="X641" i="6" a="1"/>
  <c r="X641" i="6" s="1"/>
  <c r="W641" i="6" a="1"/>
  <c r="W641" i="6" s="1"/>
  <c r="V641" i="6" a="1"/>
  <c r="V641" i="6" s="1"/>
  <c r="U641" i="6" a="1"/>
  <c r="U641" i="6" s="1"/>
  <c r="T641" i="6" a="1"/>
  <c r="T641" i="6" s="1"/>
  <c r="S641" i="6" a="1"/>
  <c r="S641" i="6" s="1"/>
  <c r="R641" i="6" a="1"/>
  <c r="R641" i="6" s="1"/>
  <c r="Q641" i="6" a="1"/>
  <c r="Q641" i="6" s="1"/>
  <c r="P641" i="6"/>
  <c r="P641" i="6" a="1"/>
  <c r="O641" i="6" a="1"/>
  <c r="O641" i="6" s="1"/>
  <c r="N641" i="6" a="1"/>
  <c r="N641" i="6" s="1"/>
  <c r="M641" i="6" a="1"/>
  <c r="M641" i="6" s="1"/>
  <c r="L641" i="6" a="1"/>
  <c r="L641" i="6" s="1"/>
  <c r="K641" i="6" a="1"/>
  <c r="K641" i="6" s="1"/>
  <c r="AI640" i="6" a="1"/>
  <c r="AI640" i="6" s="1"/>
  <c r="AH640" i="6"/>
  <c r="AH640" i="6" a="1"/>
  <c r="AG640" i="6" a="1"/>
  <c r="AG640" i="6" s="1"/>
  <c r="AF640" i="6" a="1"/>
  <c r="AF640" i="6" s="1"/>
  <c r="AE640" i="6" a="1"/>
  <c r="AE640" i="6" s="1"/>
  <c r="AD640" i="6" a="1"/>
  <c r="AD640" i="6" s="1"/>
  <c r="AC640" i="6"/>
  <c r="AC640" i="6" a="1"/>
  <c r="AB640" i="6"/>
  <c r="AB640" i="6" a="1"/>
  <c r="AA640" i="6" a="1"/>
  <c r="AA640" i="6" s="1"/>
  <c r="Z640" i="6" a="1"/>
  <c r="Z640" i="6" s="1"/>
  <c r="Y640" i="6" a="1"/>
  <c r="Y640" i="6" s="1"/>
  <c r="X640" i="6" a="1"/>
  <c r="X640" i="6" s="1"/>
  <c r="W640" i="6" a="1"/>
  <c r="W640" i="6" s="1"/>
  <c r="V640" i="6" a="1"/>
  <c r="V640" i="6" s="1"/>
  <c r="U640" i="6" a="1"/>
  <c r="U640" i="6" s="1"/>
  <c r="T640" i="6"/>
  <c r="T640" i="6" a="1"/>
  <c r="S640" i="6" a="1"/>
  <c r="S640" i="6" s="1"/>
  <c r="R640" i="6"/>
  <c r="R640" i="6" a="1"/>
  <c r="Q640" i="6" a="1"/>
  <c r="Q640" i="6" s="1"/>
  <c r="P640" i="6" a="1"/>
  <c r="P640" i="6" s="1"/>
  <c r="O640" i="6" a="1"/>
  <c r="O640" i="6" s="1"/>
  <c r="N640" i="6" a="1"/>
  <c r="N640" i="6" s="1"/>
  <c r="M640" i="6" a="1"/>
  <c r="M640" i="6" s="1"/>
  <c r="L640" i="6" a="1"/>
  <c r="L640" i="6" s="1"/>
  <c r="K640" i="6" a="1"/>
  <c r="K640" i="6" s="1"/>
  <c r="AI639" i="6" a="1"/>
  <c r="AI639" i="6" s="1"/>
  <c r="AH639" i="6"/>
  <c r="AH639" i="6" a="1"/>
  <c r="AG639" i="6"/>
  <c r="AG639" i="6" a="1"/>
  <c r="AF639" i="6" a="1"/>
  <c r="AF639" i="6" s="1"/>
  <c r="AE639" i="6" a="1"/>
  <c r="AE639" i="6" s="1"/>
  <c r="AD639" i="6" a="1"/>
  <c r="AD639" i="6" s="1"/>
  <c r="AC639" i="6" a="1"/>
  <c r="AC639" i="6" s="1"/>
  <c r="AB639" i="6" a="1"/>
  <c r="AB639" i="6" s="1"/>
  <c r="AA639" i="6" a="1"/>
  <c r="AA639" i="6" s="1"/>
  <c r="Z639" i="6" a="1"/>
  <c r="Z639" i="6" s="1"/>
  <c r="Y639" i="6" a="1"/>
  <c r="Y639" i="6" s="1"/>
  <c r="X639" i="6"/>
  <c r="X639" i="6" a="1"/>
  <c r="W639" i="6" a="1"/>
  <c r="W639" i="6" s="1"/>
  <c r="V639" i="6" a="1"/>
  <c r="V639" i="6" s="1"/>
  <c r="U639" i="6" a="1"/>
  <c r="U639" i="6" s="1"/>
  <c r="T639" i="6" a="1"/>
  <c r="T639" i="6" s="1"/>
  <c r="S639" i="6" a="1"/>
  <c r="S639" i="6" s="1"/>
  <c r="R639" i="6" a="1"/>
  <c r="R639" i="6" s="1"/>
  <c r="Q639" i="6" a="1"/>
  <c r="Q639" i="6" s="1"/>
  <c r="P639" i="6"/>
  <c r="P639" i="6" a="1"/>
  <c r="O639" i="6" a="1"/>
  <c r="O639" i="6" s="1"/>
  <c r="N639" i="6" a="1"/>
  <c r="N639" i="6" s="1"/>
  <c r="M639" i="6" a="1"/>
  <c r="M639" i="6" s="1"/>
  <c r="L639" i="6" a="1"/>
  <c r="L639" i="6" s="1"/>
  <c r="K639" i="6" a="1"/>
  <c r="K639" i="6" s="1"/>
  <c r="AI638" i="6" a="1"/>
  <c r="AI638" i="6" s="1"/>
  <c r="AH638" i="6" a="1"/>
  <c r="AH638" i="6" s="1"/>
  <c r="AG638" i="6" a="1"/>
  <c r="AG638" i="6" s="1"/>
  <c r="AF638" i="6" a="1"/>
  <c r="AF638" i="6" s="1"/>
  <c r="AE638" i="6" a="1"/>
  <c r="AE638" i="6" s="1"/>
  <c r="AD638" i="6" a="1"/>
  <c r="AD638" i="6" s="1"/>
  <c r="AC638" i="6"/>
  <c r="AC638" i="6" a="1"/>
  <c r="AB638" i="6" a="1"/>
  <c r="AB638" i="6" s="1"/>
  <c r="AA638" i="6" a="1"/>
  <c r="AA638" i="6" s="1"/>
  <c r="Z638" i="6" a="1"/>
  <c r="Z638" i="6" s="1"/>
  <c r="Y638" i="6" a="1"/>
  <c r="Y638" i="6" s="1"/>
  <c r="X638" i="6" a="1"/>
  <c r="X638" i="6" s="1"/>
  <c r="W638" i="6" a="1"/>
  <c r="W638" i="6" s="1"/>
  <c r="V638" i="6" a="1"/>
  <c r="V638" i="6" s="1"/>
  <c r="U638" i="6" a="1"/>
  <c r="U638" i="6" s="1"/>
  <c r="T638" i="6"/>
  <c r="T638" i="6" a="1"/>
  <c r="S638" i="6" a="1"/>
  <c r="S638" i="6" s="1"/>
  <c r="R638" i="6" a="1"/>
  <c r="R638" i="6" s="1"/>
  <c r="Q638" i="6" a="1"/>
  <c r="Q638" i="6" s="1"/>
  <c r="P638" i="6" a="1"/>
  <c r="P638" i="6" s="1"/>
  <c r="O638" i="6" a="1"/>
  <c r="O638" i="6" s="1"/>
  <c r="N638" i="6" a="1"/>
  <c r="N638" i="6" s="1"/>
  <c r="M638" i="6" a="1"/>
  <c r="M638" i="6" s="1"/>
  <c r="L638" i="6"/>
  <c r="L638" i="6" a="1"/>
  <c r="K638" i="6" a="1"/>
  <c r="K638" i="6" s="1"/>
  <c r="AI637" i="6" a="1"/>
  <c r="AI637" i="6" s="1"/>
  <c r="AH637" i="6" a="1"/>
  <c r="AH637" i="6" s="1"/>
  <c r="AG637" i="6" a="1"/>
  <c r="AG637" i="6" s="1"/>
  <c r="AF637" i="6"/>
  <c r="AF637" i="6" a="1"/>
  <c r="AE637" i="6" a="1"/>
  <c r="AE637" i="6" s="1"/>
  <c r="AD637" i="6" a="1"/>
  <c r="AD637" i="6" s="1"/>
  <c r="AC637" i="6" a="1"/>
  <c r="AC637" i="6" s="1"/>
  <c r="AB637" i="6" a="1"/>
  <c r="AB637" i="6" s="1"/>
  <c r="AA637" i="6" a="1"/>
  <c r="AA637" i="6" s="1"/>
  <c r="Z637" i="6"/>
  <c r="Z637" i="6" a="1"/>
  <c r="Y637" i="6" a="1"/>
  <c r="Y637" i="6" s="1"/>
  <c r="X637" i="6" a="1"/>
  <c r="X637" i="6" s="1"/>
  <c r="W637" i="6" a="1"/>
  <c r="W637" i="6" s="1"/>
  <c r="V637" i="6"/>
  <c r="V637" i="6" a="1"/>
  <c r="U637" i="6" a="1"/>
  <c r="U637" i="6" s="1"/>
  <c r="T637" i="6"/>
  <c r="T637" i="6" a="1"/>
  <c r="S637" i="6" a="1"/>
  <c r="S637" i="6" s="1"/>
  <c r="R637" i="6" a="1"/>
  <c r="R637" i="6" s="1"/>
  <c r="Q637" i="6"/>
  <c r="Q637" i="6" a="1"/>
  <c r="P637" i="6"/>
  <c r="P637" i="6" a="1"/>
  <c r="O637" i="6" a="1"/>
  <c r="O637" i="6" s="1"/>
  <c r="N637" i="6" a="1"/>
  <c r="N637" i="6" s="1"/>
  <c r="M637" i="6" a="1"/>
  <c r="M637" i="6" s="1"/>
  <c r="L637" i="6" a="1"/>
  <c r="L637" i="6" s="1"/>
  <c r="K637" i="6" a="1"/>
  <c r="K637" i="6" s="1"/>
  <c r="AI636" i="6" a="1"/>
  <c r="AI636" i="6" s="1"/>
  <c r="AH636" i="6"/>
  <c r="AH636" i="6" a="1"/>
  <c r="AG636" i="6" a="1"/>
  <c r="AG636" i="6" s="1"/>
  <c r="AF636" i="6" a="1"/>
  <c r="AF636" i="6" s="1"/>
  <c r="AE636" i="6" a="1"/>
  <c r="AE636" i="6" s="1"/>
  <c r="AD636" i="6" a="1"/>
  <c r="AD636" i="6" s="1"/>
  <c r="AC636" i="6" a="1"/>
  <c r="AC636" i="6" s="1"/>
  <c r="AB636" i="6"/>
  <c r="AB636" i="6" a="1"/>
  <c r="AA636" i="6" a="1"/>
  <c r="AA636" i="6" s="1"/>
  <c r="Z636" i="6" a="1"/>
  <c r="Z636" i="6" s="1"/>
  <c r="Y636" i="6" a="1"/>
  <c r="Y636" i="6" s="1"/>
  <c r="X636" i="6" a="1"/>
  <c r="X636" i="6" s="1"/>
  <c r="W636" i="6" a="1"/>
  <c r="W636" i="6" s="1"/>
  <c r="V636" i="6" a="1"/>
  <c r="V636" i="6" s="1"/>
  <c r="U636" i="6" a="1"/>
  <c r="U636" i="6" s="1"/>
  <c r="T636" i="6" a="1"/>
  <c r="T636" i="6" s="1"/>
  <c r="S636" i="6" a="1"/>
  <c r="S636" i="6" s="1"/>
  <c r="R636" i="6" a="1"/>
  <c r="R636" i="6" s="1"/>
  <c r="Q636" i="6" a="1"/>
  <c r="Q636" i="6" s="1"/>
  <c r="P636" i="6" a="1"/>
  <c r="P636" i="6" s="1"/>
  <c r="O636" i="6" a="1"/>
  <c r="O636" i="6" s="1"/>
  <c r="N636" i="6" a="1"/>
  <c r="N636" i="6" s="1"/>
  <c r="M636" i="6" a="1"/>
  <c r="M636" i="6" s="1"/>
  <c r="L636" i="6" a="1"/>
  <c r="L636" i="6" s="1"/>
  <c r="K636" i="6" a="1"/>
  <c r="K636" i="6" s="1"/>
  <c r="AI635" i="6" a="1"/>
  <c r="AI635" i="6" s="1"/>
  <c r="AH635" i="6" a="1"/>
  <c r="AH635" i="6" s="1"/>
  <c r="AG635" i="6" a="1"/>
  <c r="AG635" i="6" s="1"/>
  <c r="AF635" i="6" a="1"/>
  <c r="AF635" i="6" s="1"/>
  <c r="AE635" i="6" a="1"/>
  <c r="AE635" i="6" s="1"/>
  <c r="AD635" i="6" a="1"/>
  <c r="AD635" i="6" s="1"/>
  <c r="AC635" i="6" a="1"/>
  <c r="AC635" i="6" s="1"/>
  <c r="AB635" i="6" a="1"/>
  <c r="AB635" i="6" s="1"/>
  <c r="AA635" i="6" a="1"/>
  <c r="AA635" i="6" s="1"/>
  <c r="Z635" i="6" a="1"/>
  <c r="Z635" i="6" s="1"/>
  <c r="Y635" i="6" a="1"/>
  <c r="Y635" i="6" s="1"/>
  <c r="X635" i="6"/>
  <c r="X635" i="6" a="1"/>
  <c r="W635" i="6" a="1"/>
  <c r="W635" i="6" s="1"/>
  <c r="V635" i="6" a="1"/>
  <c r="V635" i="6" s="1"/>
  <c r="U635" i="6" a="1"/>
  <c r="U635" i="6" s="1"/>
  <c r="T635" i="6" a="1"/>
  <c r="T635" i="6" s="1"/>
  <c r="S635" i="6" a="1"/>
  <c r="S635" i="6" s="1"/>
  <c r="R635" i="6" a="1"/>
  <c r="R635" i="6" s="1"/>
  <c r="Q635" i="6" a="1"/>
  <c r="Q635" i="6" s="1"/>
  <c r="P635" i="6" a="1"/>
  <c r="P635" i="6" s="1"/>
  <c r="O635" i="6" a="1"/>
  <c r="O635" i="6" s="1"/>
  <c r="N635" i="6" a="1"/>
  <c r="N635" i="6" s="1"/>
  <c r="M635" i="6" a="1"/>
  <c r="M635" i="6" s="1"/>
  <c r="L635" i="6" a="1"/>
  <c r="L635" i="6" s="1"/>
  <c r="K635" i="6" a="1"/>
  <c r="K635" i="6" s="1"/>
  <c r="AI634" i="6" a="1"/>
  <c r="AI634" i="6" s="1"/>
  <c r="AH634" i="6" a="1"/>
  <c r="AH634" i="6" s="1"/>
  <c r="AG634" i="6" a="1"/>
  <c r="AG634" i="6" s="1"/>
  <c r="AF634" i="6"/>
  <c r="AF634" i="6" a="1"/>
  <c r="AE634" i="6" a="1"/>
  <c r="AE634" i="6" s="1"/>
  <c r="AD634" i="6" a="1"/>
  <c r="AD634" i="6" s="1"/>
  <c r="AC634" i="6" a="1"/>
  <c r="AC634" i="6" s="1"/>
  <c r="AB634" i="6"/>
  <c r="AB634" i="6" a="1"/>
  <c r="AA634" i="6" a="1"/>
  <c r="AA634" i="6" s="1"/>
  <c r="Z634" i="6" a="1"/>
  <c r="Z634" i="6" s="1"/>
  <c r="Y634" i="6" a="1"/>
  <c r="Y634" i="6" s="1"/>
  <c r="X634" i="6" a="1"/>
  <c r="X634" i="6" s="1"/>
  <c r="W634" i="6" a="1"/>
  <c r="W634" i="6" s="1"/>
  <c r="V634" i="6" a="1"/>
  <c r="V634" i="6" s="1"/>
  <c r="U634" i="6" a="1"/>
  <c r="U634" i="6" s="1"/>
  <c r="T634" i="6" a="1"/>
  <c r="T634" i="6" s="1"/>
  <c r="S634" i="6" a="1"/>
  <c r="S634" i="6" s="1"/>
  <c r="R634" i="6" a="1"/>
  <c r="R634" i="6" s="1"/>
  <c r="Q634" i="6" a="1"/>
  <c r="Q634" i="6" s="1"/>
  <c r="P634" i="6" a="1"/>
  <c r="P634" i="6" s="1"/>
  <c r="O634" i="6" a="1"/>
  <c r="O634" i="6" s="1"/>
  <c r="N634" i="6" a="1"/>
  <c r="N634" i="6" s="1"/>
  <c r="M634" i="6" a="1"/>
  <c r="M634" i="6" s="1"/>
  <c r="L634" i="6" a="1"/>
  <c r="L634" i="6" s="1"/>
  <c r="K634" i="6" a="1"/>
  <c r="K634" i="6" s="1"/>
  <c r="AI633" i="6" a="1"/>
  <c r="AI633" i="6" s="1"/>
  <c r="AH633" i="6" a="1"/>
  <c r="AH633" i="6" s="1"/>
  <c r="AG633" i="6" a="1"/>
  <c r="AG633" i="6" s="1"/>
  <c r="AF633" i="6" a="1"/>
  <c r="AF633" i="6" s="1"/>
  <c r="AE633" i="6" a="1"/>
  <c r="AE633" i="6" s="1"/>
  <c r="AD633" i="6" a="1"/>
  <c r="AD633" i="6" s="1"/>
  <c r="AC633" i="6" a="1"/>
  <c r="AC633" i="6" s="1"/>
  <c r="AB633" i="6" a="1"/>
  <c r="AB633" i="6" s="1"/>
  <c r="AA633" i="6" a="1"/>
  <c r="AA633" i="6" s="1"/>
  <c r="Z633" i="6" a="1"/>
  <c r="Z633" i="6" s="1"/>
  <c r="Y633" i="6" a="1"/>
  <c r="Y633" i="6" s="1"/>
  <c r="X633" i="6"/>
  <c r="X633" i="6" a="1"/>
  <c r="W633" i="6" a="1"/>
  <c r="W633" i="6" s="1"/>
  <c r="V633" i="6" a="1"/>
  <c r="V633" i="6" s="1"/>
  <c r="U633" i="6" a="1"/>
  <c r="U633" i="6" s="1"/>
  <c r="T633" i="6" a="1"/>
  <c r="T633" i="6" s="1"/>
  <c r="S633" i="6" a="1"/>
  <c r="S633" i="6" s="1"/>
  <c r="R633" i="6" a="1"/>
  <c r="R633" i="6" s="1"/>
  <c r="Q633" i="6" a="1"/>
  <c r="Q633" i="6" s="1"/>
  <c r="P633" i="6" a="1"/>
  <c r="P633" i="6" s="1"/>
  <c r="O633" i="6" a="1"/>
  <c r="O633" i="6" s="1"/>
  <c r="N633" i="6" a="1"/>
  <c r="N633" i="6" s="1"/>
  <c r="M633" i="6" a="1"/>
  <c r="M633" i="6" s="1"/>
  <c r="L633" i="6" a="1"/>
  <c r="L633" i="6" s="1"/>
  <c r="K633" i="6" a="1"/>
  <c r="K633" i="6" s="1"/>
  <c r="AI632" i="6" a="1"/>
  <c r="AI632" i="6" s="1"/>
  <c r="AH632" i="6" a="1"/>
  <c r="AH632" i="6" s="1"/>
  <c r="AG632" i="6" a="1"/>
  <c r="AG632" i="6" s="1"/>
  <c r="AF632" i="6"/>
  <c r="AF632" i="6" a="1"/>
  <c r="AE632" i="6" a="1"/>
  <c r="AE632" i="6" s="1"/>
  <c r="AD632" i="6" a="1"/>
  <c r="AD632" i="6" s="1"/>
  <c r="AC632" i="6" a="1"/>
  <c r="AC632" i="6" s="1"/>
  <c r="AB632" i="6" a="1"/>
  <c r="AB632" i="6" s="1"/>
  <c r="AA632" i="6" a="1"/>
  <c r="AA632" i="6" s="1"/>
  <c r="Z632" i="6" a="1"/>
  <c r="Z632" i="6" s="1"/>
  <c r="Y632" i="6" a="1"/>
  <c r="Y632" i="6" s="1"/>
  <c r="X632" i="6" a="1"/>
  <c r="X632" i="6" s="1"/>
  <c r="W632" i="6" a="1"/>
  <c r="W632" i="6" s="1"/>
  <c r="V632" i="6" a="1"/>
  <c r="V632" i="6" s="1"/>
  <c r="U632" i="6" a="1"/>
  <c r="U632" i="6" s="1"/>
  <c r="T632" i="6"/>
  <c r="T632" i="6" a="1"/>
  <c r="S632" i="6" a="1"/>
  <c r="S632" i="6" s="1"/>
  <c r="R632" i="6" a="1"/>
  <c r="R632" i="6" s="1"/>
  <c r="Q632" i="6" a="1"/>
  <c r="Q632" i="6" s="1"/>
  <c r="P632" i="6" a="1"/>
  <c r="P632" i="6" s="1"/>
  <c r="O632" i="6" a="1"/>
  <c r="O632" i="6" s="1"/>
  <c r="N632" i="6" a="1"/>
  <c r="N632" i="6" s="1"/>
  <c r="M632" i="6" a="1"/>
  <c r="M632" i="6" s="1"/>
  <c r="L632" i="6" a="1"/>
  <c r="L632" i="6" s="1"/>
  <c r="K632" i="6" a="1"/>
  <c r="K632" i="6" s="1"/>
  <c r="AI631" i="6" a="1"/>
  <c r="AI631" i="6" s="1"/>
  <c r="AH631" i="6" a="1"/>
  <c r="AH631" i="6" s="1"/>
  <c r="AG631" i="6" a="1"/>
  <c r="AG631" i="6" s="1"/>
  <c r="AF631" i="6"/>
  <c r="AF631" i="6" a="1"/>
  <c r="AE631" i="6" a="1"/>
  <c r="AE631" i="6" s="1"/>
  <c r="AD631" i="6" a="1"/>
  <c r="AD631" i="6" s="1"/>
  <c r="AC631" i="6" a="1"/>
  <c r="AC631" i="6" s="1"/>
  <c r="AB631" i="6" a="1"/>
  <c r="AB631" i="6" s="1"/>
  <c r="AA631" i="6" a="1"/>
  <c r="AA631" i="6" s="1"/>
  <c r="Z631" i="6" a="1"/>
  <c r="Z631" i="6" s="1"/>
  <c r="Y631" i="6" a="1"/>
  <c r="Y631" i="6" s="1"/>
  <c r="X631" i="6" a="1"/>
  <c r="X631" i="6" s="1"/>
  <c r="W631" i="6" a="1"/>
  <c r="W631" i="6" s="1"/>
  <c r="V631" i="6" a="1"/>
  <c r="V631" i="6" s="1"/>
  <c r="U631" i="6"/>
  <c r="U631" i="6" a="1"/>
  <c r="T631" i="6" a="1"/>
  <c r="T631" i="6" s="1"/>
  <c r="S631" i="6" a="1"/>
  <c r="S631" i="6" s="1"/>
  <c r="R631" i="6" a="1"/>
  <c r="R631" i="6" s="1"/>
  <c r="Q631" i="6" a="1"/>
  <c r="Q631" i="6" s="1"/>
  <c r="P631" i="6" a="1"/>
  <c r="P631" i="6" s="1"/>
  <c r="O631" i="6" a="1"/>
  <c r="O631" i="6" s="1"/>
  <c r="N631" i="6" a="1"/>
  <c r="N631" i="6" s="1"/>
  <c r="M631" i="6"/>
  <c r="M631" i="6" a="1"/>
  <c r="L631" i="6" a="1"/>
  <c r="L631" i="6" s="1"/>
  <c r="K631" i="6" a="1"/>
  <c r="K631" i="6" s="1"/>
  <c r="AI630" i="6" a="1"/>
  <c r="AI630" i="6" s="1"/>
  <c r="AH630" i="6" a="1"/>
  <c r="AH630" i="6" s="1"/>
  <c r="AG630" i="6"/>
  <c r="AG630" i="6" a="1"/>
  <c r="AF630" i="6" a="1"/>
  <c r="AF630" i="6" s="1"/>
  <c r="AE630" i="6" a="1"/>
  <c r="AE630" i="6" s="1"/>
  <c r="AD630" i="6" a="1"/>
  <c r="AD630" i="6" s="1"/>
  <c r="AC630" i="6" a="1"/>
  <c r="AC630" i="6" s="1"/>
  <c r="AB630" i="6" a="1"/>
  <c r="AB630" i="6" s="1"/>
  <c r="AA630" i="6" a="1"/>
  <c r="AA630" i="6" s="1"/>
  <c r="Z630" i="6" a="1"/>
  <c r="Z630" i="6" s="1"/>
  <c r="Y630" i="6"/>
  <c r="Y630" i="6" a="1"/>
  <c r="X630" i="6" a="1"/>
  <c r="X630" i="6" s="1"/>
  <c r="W630" i="6" a="1"/>
  <c r="W630" i="6" s="1"/>
  <c r="V630" i="6" a="1"/>
  <c r="V630" i="6" s="1"/>
  <c r="U630" i="6" a="1"/>
  <c r="U630" i="6" s="1"/>
  <c r="T630" i="6"/>
  <c r="T630" i="6" a="1"/>
  <c r="S630" i="6" a="1"/>
  <c r="S630" i="6" s="1"/>
  <c r="R630" i="6" a="1"/>
  <c r="R630" i="6" s="1"/>
  <c r="Q630" i="6" a="1"/>
  <c r="Q630" i="6" s="1"/>
  <c r="P630" i="6" a="1"/>
  <c r="P630" i="6" s="1"/>
  <c r="O630" i="6" a="1"/>
  <c r="O630" i="6" s="1"/>
  <c r="N630" i="6" a="1"/>
  <c r="N630" i="6" s="1"/>
  <c r="M630" i="6" a="1"/>
  <c r="M630" i="6" s="1"/>
  <c r="L630" i="6"/>
  <c r="L630" i="6" a="1"/>
  <c r="K630" i="6" a="1"/>
  <c r="K630" i="6" s="1"/>
  <c r="AI629" i="6" a="1"/>
  <c r="AI629" i="6" s="1"/>
  <c r="AH629" i="6" a="1"/>
  <c r="AH629" i="6" s="1"/>
  <c r="AG629" i="6" a="1"/>
  <c r="AG629" i="6" s="1"/>
  <c r="AF629" i="6"/>
  <c r="AF629" i="6" a="1"/>
  <c r="AE629" i="6" a="1"/>
  <c r="AE629" i="6" s="1"/>
  <c r="AD629" i="6" a="1"/>
  <c r="AD629" i="6" s="1"/>
  <c r="AC629" i="6" a="1"/>
  <c r="AC629" i="6" s="1"/>
  <c r="AB629" i="6" a="1"/>
  <c r="AB629" i="6" s="1"/>
  <c r="AA629" i="6" a="1"/>
  <c r="AA629" i="6" s="1"/>
  <c r="Z629" i="6" a="1"/>
  <c r="Z629" i="6" s="1"/>
  <c r="Y629" i="6" a="1"/>
  <c r="Y629" i="6" s="1"/>
  <c r="X629" i="6"/>
  <c r="X629" i="6" a="1"/>
  <c r="W629" i="6" a="1"/>
  <c r="W629" i="6" s="1"/>
  <c r="V629" i="6" a="1"/>
  <c r="V629" i="6" s="1"/>
  <c r="U629" i="6" a="1"/>
  <c r="U629" i="6" s="1"/>
  <c r="T629" i="6" a="1"/>
  <c r="T629" i="6" s="1"/>
  <c r="S629" i="6" a="1"/>
  <c r="S629" i="6" s="1"/>
  <c r="R629" i="6" a="1"/>
  <c r="R629" i="6" s="1"/>
  <c r="Q629" i="6" a="1"/>
  <c r="Q629" i="6" s="1"/>
  <c r="P629" i="6" a="1"/>
  <c r="P629" i="6" s="1"/>
  <c r="O629" i="6" a="1"/>
  <c r="O629" i="6" s="1"/>
  <c r="N629" i="6" a="1"/>
  <c r="N629" i="6" s="1"/>
  <c r="M629" i="6"/>
  <c r="M629" i="6" a="1"/>
  <c r="L629" i="6" a="1"/>
  <c r="L629" i="6" s="1"/>
  <c r="K629" i="6" a="1"/>
  <c r="K629" i="6" s="1"/>
  <c r="AI628" i="6" a="1"/>
  <c r="AI628" i="6" s="1"/>
  <c r="AH628" i="6" a="1"/>
  <c r="AH628" i="6" s="1"/>
  <c r="AG628" i="6" a="1"/>
  <c r="AG628" i="6" s="1"/>
  <c r="AF628" i="6" a="1"/>
  <c r="AF628" i="6" s="1"/>
  <c r="AE628" i="6" a="1"/>
  <c r="AE628" i="6" s="1"/>
  <c r="AD628" i="6" a="1"/>
  <c r="AD628" i="6" s="1"/>
  <c r="AC628" i="6" a="1"/>
  <c r="AC628" i="6" s="1"/>
  <c r="AB628" i="6" a="1"/>
  <c r="AB628" i="6" s="1"/>
  <c r="AA628" i="6" a="1"/>
  <c r="AA628" i="6" s="1"/>
  <c r="Z628" i="6" a="1"/>
  <c r="Z628" i="6" s="1"/>
  <c r="Y628" i="6"/>
  <c r="Y628" i="6" a="1"/>
  <c r="X628" i="6" a="1"/>
  <c r="X628" i="6" s="1"/>
  <c r="W628" i="6" a="1"/>
  <c r="W628" i="6" s="1"/>
  <c r="V628" i="6" a="1"/>
  <c r="V628" i="6" s="1"/>
  <c r="U628" i="6" a="1"/>
  <c r="U628" i="6" s="1"/>
  <c r="T628" i="6" a="1"/>
  <c r="T628" i="6" s="1"/>
  <c r="S628" i="6" a="1"/>
  <c r="S628" i="6" s="1"/>
  <c r="R628" i="6" a="1"/>
  <c r="R628" i="6" s="1"/>
  <c r="Q628" i="6"/>
  <c r="Q628" i="6" a="1"/>
  <c r="P628" i="6" a="1"/>
  <c r="P628" i="6" s="1"/>
  <c r="O628" i="6" a="1"/>
  <c r="O628" i="6" s="1"/>
  <c r="N628" i="6" a="1"/>
  <c r="N628" i="6" s="1"/>
  <c r="M628" i="6" a="1"/>
  <c r="M628" i="6" s="1"/>
  <c r="L628" i="6"/>
  <c r="L628" i="6" a="1"/>
  <c r="K628" i="6" a="1"/>
  <c r="K628" i="6" s="1"/>
  <c r="AI627" i="6" a="1"/>
  <c r="AI627" i="6" s="1"/>
  <c r="AH627" i="6" a="1"/>
  <c r="AH627" i="6" s="1"/>
  <c r="AG627" i="6" a="1"/>
  <c r="AG627" i="6" s="1"/>
  <c r="AF627" i="6" a="1"/>
  <c r="AF627" i="6" s="1"/>
  <c r="AE627" i="6" a="1"/>
  <c r="AE627" i="6" s="1"/>
  <c r="AD627" i="6" a="1"/>
  <c r="AD627" i="6" s="1"/>
  <c r="AC627" i="6"/>
  <c r="AC627" i="6" a="1"/>
  <c r="AB627" i="6" a="1"/>
  <c r="AB627" i="6" s="1"/>
  <c r="AA627" i="6" a="1"/>
  <c r="AA627" i="6" s="1"/>
  <c r="Z627" i="6" a="1"/>
  <c r="Z627" i="6" s="1"/>
  <c r="Y627" i="6" a="1"/>
  <c r="Y627" i="6" s="1"/>
  <c r="X627" i="6"/>
  <c r="X627" i="6" a="1"/>
  <c r="W627" i="6" a="1"/>
  <c r="W627" i="6" s="1"/>
  <c r="V627" i="6" a="1"/>
  <c r="V627" i="6" s="1"/>
  <c r="U627" i="6" a="1"/>
  <c r="U627" i="6" s="1"/>
  <c r="T627" i="6" a="1"/>
  <c r="T627" i="6" s="1"/>
  <c r="S627" i="6" a="1"/>
  <c r="S627" i="6" s="1"/>
  <c r="R627" i="6" a="1"/>
  <c r="R627" i="6" s="1"/>
  <c r="Q627" i="6" a="1"/>
  <c r="Q627" i="6" s="1"/>
  <c r="P627" i="6"/>
  <c r="P627" i="6" a="1"/>
  <c r="O627" i="6" a="1"/>
  <c r="O627" i="6" s="1"/>
  <c r="N627" i="6" a="1"/>
  <c r="N627" i="6" s="1"/>
  <c r="M627" i="6" a="1"/>
  <c r="M627" i="6" s="1"/>
  <c r="L627" i="6" a="1"/>
  <c r="L627" i="6" s="1"/>
  <c r="K627" i="6" a="1"/>
  <c r="K627" i="6" s="1"/>
  <c r="AI626" i="6" a="1"/>
  <c r="AI626" i="6" s="1"/>
  <c r="AH626" i="6" a="1"/>
  <c r="AH626" i="6" s="1"/>
  <c r="AG626" i="6" a="1"/>
  <c r="AG626" i="6" s="1"/>
  <c r="AF626" i="6"/>
  <c r="AF626" i="6" a="1"/>
  <c r="AE626" i="6" a="1"/>
  <c r="AE626" i="6" s="1"/>
  <c r="AD626" i="6" a="1"/>
  <c r="AD626" i="6" s="1"/>
  <c r="AC626" i="6" a="1"/>
  <c r="AC626" i="6" s="1"/>
  <c r="AB626" i="6" a="1"/>
  <c r="AB626" i="6" s="1"/>
  <c r="AA626" i="6" a="1"/>
  <c r="AA626" i="6" s="1"/>
  <c r="Z626" i="6" a="1"/>
  <c r="Z626" i="6" s="1"/>
  <c r="Y626" i="6" a="1"/>
  <c r="Y626" i="6" s="1"/>
  <c r="X626" i="6" a="1"/>
  <c r="X626" i="6" s="1"/>
  <c r="W626" i="6"/>
  <c r="W626" i="6" a="1"/>
  <c r="V626" i="6" a="1"/>
  <c r="V626" i="6" s="1"/>
  <c r="U626" i="6" a="1"/>
  <c r="U626" i="6" s="1"/>
  <c r="T626" i="6" a="1"/>
  <c r="T626" i="6" s="1"/>
  <c r="S626" i="6" a="1"/>
  <c r="S626" i="6" s="1"/>
  <c r="R626" i="6" a="1"/>
  <c r="R626" i="6" s="1"/>
  <c r="Q626" i="6" a="1"/>
  <c r="Q626" i="6" s="1"/>
  <c r="P626" i="6"/>
  <c r="P626" i="6" a="1"/>
  <c r="O626" i="6" a="1"/>
  <c r="O626" i="6" s="1"/>
  <c r="N626" i="6" a="1"/>
  <c r="N626" i="6" s="1"/>
  <c r="M626" i="6" a="1"/>
  <c r="M626" i="6" s="1"/>
  <c r="L626" i="6" a="1"/>
  <c r="L626" i="6" s="1"/>
  <c r="K626" i="6"/>
  <c r="K626" i="6" a="1"/>
  <c r="AI625" i="6" a="1"/>
  <c r="AI625" i="6" s="1"/>
  <c r="AH625" i="6" a="1"/>
  <c r="AH625" i="6" s="1"/>
  <c r="AG625" i="6" a="1"/>
  <c r="AG625" i="6" s="1"/>
  <c r="AF625" i="6"/>
  <c r="AF625" i="6" a="1"/>
  <c r="AE625" i="6" a="1"/>
  <c r="AE625" i="6" s="1"/>
  <c r="AD625" i="6" a="1"/>
  <c r="AD625" i="6" s="1"/>
  <c r="AC625" i="6" a="1"/>
  <c r="AC625" i="6" s="1"/>
  <c r="AB625" i="6"/>
  <c r="AB625" i="6" a="1"/>
  <c r="AA625" i="6" a="1"/>
  <c r="AA625" i="6" s="1"/>
  <c r="Z625" i="6" a="1"/>
  <c r="Z625" i="6" s="1"/>
  <c r="Y625" i="6" a="1"/>
  <c r="Y625" i="6" s="1"/>
  <c r="X625" i="6" a="1"/>
  <c r="X625" i="6" s="1"/>
  <c r="W625" i="6" a="1"/>
  <c r="W625" i="6" s="1"/>
  <c r="V625" i="6" a="1"/>
  <c r="V625" i="6" s="1"/>
  <c r="U625" i="6" a="1"/>
  <c r="U625" i="6" s="1"/>
  <c r="T625" i="6" a="1"/>
  <c r="T625" i="6" s="1"/>
  <c r="S625" i="6"/>
  <c r="S625" i="6" a="1"/>
  <c r="R625" i="6" a="1"/>
  <c r="R625" i="6" s="1"/>
  <c r="Q625" i="6" a="1"/>
  <c r="Q625" i="6" s="1"/>
  <c r="P625" i="6" a="1"/>
  <c r="P625" i="6" s="1"/>
  <c r="O625" i="6" a="1"/>
  <c r="O625" i="6" s="1"/>
  <c r="N625" i="6" a="1"/>
  <c r="N625" i="6" s="1"/>
  <c r="M625" i="6" a="1"/>
  <c r="M625" i="6" s="1"/>
  <c r="L625" i="6"/>
  <c r="L625" i="6" a="1"/>
  <c r="K625" i="6" a="1"/>
  <c r="K625" i="6" s="1"/>
  <c r="AI624" i="6" a="1"/>
  <c r="AI624" i="6" s="1"/>
  <c r="AH624" i="6" a="1"/>
  <c r="AH624" i="6" s="1"/>
  <c r="AG624" i="6" a="1"/>
  <c r="AG624" i="6" s="1"/>
  <c r="AF624" i="6" a="1"/>
  <c r="AF624" i="6" s="1"/>
  <c r="AE624" i="6" a="1"/>
  <c r="AE624" i="6" s="1"/>
  <c r="AD624" i="6" a="1"/>
  <c r="AD624" i="6" s="1"/>
  <c r="AC624" i="6" a="1"/>
  <c r="AC624" i="6" s="1"/>
  <c r="AB624" i="6"/>
  <c r="AB624" i="6" a="1"/>
  <c r="AA624" i="6" a="1"/>
  <c r="AA624" i="6" s="1"/>
  <c r="Z624" i="6" a="1"/>
  <c r="Z624" i="6" s="1"/>
  <c r="Y624" i="6" a="1"/>
  <c r="Y624" i="6" s="1"/>
  <c r="X624" i="6"/>
  <c r="X624" i="6" a="1"/>
  <c r="W624" i="6" a="1"/>
  <c r="W624" i="6" s="1"/>
  <c r="V624" i="6" a="1"/>
  <c r="V624" i="6" s="1"/>
  <c r="U624" i="6" a="1"/>
  <c r="U624" i="6" s="1"/>
  <c r="T624" i="6" a="1"/>
  <c r="T624" i="6" s="1"/>
  <c r="S624" i="6" a="1"/>
  <c r="S624" i="6" s="1"/>
  <c r="R624" i="6" a="1"/>
  <c r="R624" i="6" s="1"/>
  <c r="Q624" i="6" a="1"/>
  <c r="Q624" i="6" s="1"/>
  <c r="P624" i="6" a="1"/>
  <c r="P624" i="6" s="1"/>
  <c r="O624" i="6"/>
  <c r="O624" i="6" a="1"/>
  <c r="N624" i="6" a="1"/>
  <c r="N624" i="6" s="1"/>
  <c r="M624" i="6" a="1"/>
  <c r="M624" i="6" s="1"/>
  <c r="L624" i="6" a="1"/>
  <c r="L624" i="6" s="1"/>
  <c r="K624" i="6" a="1"/>
  <c r="K624" i="6" s="1"/>
  <c r="AI623" i="6" a="1"/>
  <c r="AI623" i="6" s="1"/>
  <c r="AH623" i="6" a="1"/>
  <c r="AH623" i="6" s="1"/>
  <c r="AG623" i="6"/>
  <c r="AG623" i="6" a="1"/>
  <c r="AF623" i="6" a="1"/>
  <c r="AF623" i="6" s="1"/>
  <c r="AE623" i="6" a="1"/>
  <c r="AE623" i="6" s="1"/>
  <c r="AD623" i="6" a="1"/>
  <c r="AD623" i="6" s="1"/>
  <c r="AC623" i="6" a="1"/>
  <c r="AC623" i="6" s="1"/>
  <c r="AB623" i="6" a="1"/>
  <c r="AB623" i="6" s="1"/>
  <c r="AA623" i="6" a="1"/>
  <c r="AA623" i="6" s="1"/>
  <c r="Z623" i="6" a="1"/>
  <c r="Z623" i="6" s="1"/>
  <c r="Y623" i="6" a="1"/>
  <c r="Y623" i="6" s="1"/>
  <c r="X623" i="6"/>
  <c r="X623" i="6" a="1"/>
  <c r="W623" i="6" a="1"/>
  <c r="W623" i="6" s="1"/>
  <c r="V623" i="6" a="1"/>
  <c r="V623" i="6" s="1"/>
  <c r="U623" i="6" a="1"/>
  <c r="U623" i="6" s="1"/>
  <c r="T623" i="6"/>
  <c r="T623" i="6" a="1"/>
  <c r="S623" i="6" a="1"/>
  <c r="S623" i="6" s="1"/>
  <c r="R623" i="6" a="1"/>
  <c r="R623" i="6" s="1"/>
  <c r="Q623" i="6" a="1"/>
  <c r="Q623" i="6" s="1"/>
  <c r="P623" i="6" a="1"/>
  <c r="P623" i="6" s="1"/>
  <c r="O623" i="6" a="1"/>
  <c r="O623" i="6" s="1"/>
  <c r="N623" i="6" a="1"/>
  <c r="N623" i="6" s="1"/>
  <c r="M623" i="6" a="1"/>
  <c r="M623" i="6" s="1"/>
  <c r="L623" i="6" a="1"/>
  <c r="L623" i="6" s="1"/>
  <c r="K623" i="6"/>
  <c r="K623" i="6" a="1"/>
  <c r="AI622" i="6" a="1"/>
  <c r="AI622" i="6" s="1"/>
  <c r="AH622" i="6" a="1"/>
  <c r="AH622" i="6" s="1"/>
  <c r="AG622" i="6" a="1"/>
  <c r="AG622" i="6" s="1"/>
  <c r="AF622" i="6" a="1"/>
  <c r="AF622" i="6" s="1"/>
  <c r="AE622" i="6" a="1"/>
  <c r="AE622" i="6" s="1"/>
  <c r="AD622" i="6" a="1"/>
  <c r="AD622" i="6" s="1"/>
  <c r="AC622" i="6"/>
  <c r="AC622" i="6" a="1"/>
  <c r="AB622" i="6" a="1"/>
  <c r="AB622" i="6" s="1"/>
  <c r="AA622" i="6" a="1"/>
  <c r="AA622" i="6" s="1"/>
  <c r="Z622" i="6" a="1"/>
  <c r="Z622" i="6" s="1"/>
  <c r="Y622" i="6" a="1"/>
  <c r="Y622" i="6" s="1"/>
  <c r="X622" i="6" a="1"/>
  <c r="X622" i="6" s="1"/>
  <c r="W622" i="6" a="1"/>
  <c r="W622" i="6" s="1"/>
  <c r="V622" i="6" a="1"/>
  <c r="V622" i="6" s="1"/>
  <c r="U622" i="6" a="1"/>
  <c r="U622" i="6" s="1"/>
  <c r="T622" i="6"/>
  <c r="T622" i="6" a="1"/>
  <c r="S622" i="6" a="1"/>
  <c r="S622" i="6" s="1"/>
  <c r="R622" i="6" a="1"/>
  <c r="R622" i="6" s="1"/>
  <c r="Q622" i="6" a="1"/>
  <c r="Q622" i="6" s="1"/>
  <c r="P622" i="6"/>
  <c r="P622" i="6" a="1"/>
  <c r="O622" i="6" a="1"/>
  <c r="O622" i="6" s="1"/>
  <c r="N622" i="6" a="1"/>
  <c r="N622" i="6" s="1"/>
  <c r="M622" i="6" a="1"/>
  <c r="M622" i="6" s="1"/>
  <c r="L622" i="6" a="1"/>
  <c r="L622" i="6" s="1"/>
  <c r="K622" i="6" a="1"/>
  <c r="K622" i="6" s="1"/>
  <c r="AI621" i="6" a="1"/>
  <c r="AI621" i="6" s="1"/>
  <c r="AH621" i="6" a="1"/>
  <c r="AH621" i="6" s="1"/>
  <c r="AG621" i="6" a="1"/>
  <c r="AG621" i="6" s="1"/>
  <c r="AF621" i="6"/>
  <c r="AF621" i="6" a="1"/>
  <c r="AE621" i="6" a="1"/>
  <c r="AE621" i="6" s="1"/>
  <c r="AD621" i="6" a="1"/>
  <c r="AD621" i="6" s="1"/>
  <c r="AC621" i="6" a="1"/>
  <c r="AC621" i="6" s="1"/>
  <c r="AB621" i="6" a="1"/>
  <c r="AB621" i="6" s="1"/>
  <c r="AA621" i="6" a="1"/>
  <c r="AA621" i="6" s="1"/>
  <c r="Z621" i="6" a="1"/>
  <c r="Z621" i="6" s="1"/>
  <c r="Y621" i="6"/>
  <c r="Y621" i="6" a="1"/>
  <c r="X621" i="6" a="1"/>
  <c r="X621" i="6" s="1"/>
  <c r="W621" i="6" a="1"/>
  <c r="W621" i="6" s="1"/>
  <c r="V621" i="6" a="1"/>
  <c r="V621" i="6" s="1"/>
  <c r="U621" i="6" a="1"/>
  <c r="U621" i="6" s="1"/>
  <c r="T621" i="6" a="1"/>
  <c r="T621" i="6" s="1"/>
  <c r="S621" i="6" a="1"/>
  <c r="S621" i="6" s="1"/>
  <c r="R621" i="6" a="1"/>
  <c r="R621" i="6" s="1"/>
  <c r="Q621" i="6" a="1"/>
  <c r="Q621" i="6" s="1"/>
  <c r="P621" i="6"/>
  <c r="P621" i="6" a="1"/>
  <c r="O621" i="6" a="1"/>
  <c r="O621" i="6" s="1"/>
  <c r="N621" i="6" a="1"/>
  <c r="N621" i="6" s="1"/>
  <c r="M621" i="6" a="1"/>
  <c r="M621" i="6" s="1"/>
  <c r="L621" i="6"/>
  <c r="L621" i="6" a="1"/>
  <c r="K621" i="6" a="1"/>
  <c r="K621" i="6" s="1"/>
  <c r="AI620" i="6"/>
  <c r="AI620" i="6" a="1"/>
  <c r="AH620" i="6" a="1"/>
  <c r="AH620" i="6" s="1"/>
  <c r="AG620" i="6"/>
  <c r="AG620" i="6" a="1"/>
  <c r="AF620" i="6" a="1"/>
  <c r="AF620" i="6" s="1"/>
  <c r="AE620" i="6" a="1"/>
  <c r="AE620" i="6" s="1"/>
  <c r="AD620" i="6" a="1"/>
  <c r="AD620" i="6" s="1"/>
  <c r="AC620" i="6" a="1"/>
  <c r="AC620" i="6" s="1"/>
  <c r="AB620" i="6"/>
  <c r="AB620" i="6" a="1"/>
  <c r="AA620" i="6" a="1"/>
  <c r="AA620" i="6" s="1"/>
  <c r="Z620" i="6" a="1"/>
  <c r="Z620" i="6" s="1"/>
  <c r="Y620" i="6" a="1"/>
  <c r="Y620" i="6" s="1"/>
  <c r="X620" i="6" a="1"/>
  <c r="X620" i="6" s="1"/>
  <c r="W620" i="6" a="1"/>
  <c r="W620" i="6" s="1"/>
  <c r="V620" i="6" a="1"/>
  <c r="V620" i="6" s="1"/>
  <c r="U620" i="6"/>
  <c r="U620" i="6" a="1"/>
  <c r="T620" i="6" a="1"/>
  <c r="T620" i="6" s="1"/>
  <c r="S620" i="6" a="1"/>
  <c r="S620" i="6" s="1"/>
  <c r="R620" i="6" a="1"/>
  <c r="R620" i="6" s="1"/>
  <c r="Q620" i="6" a="1"/>
  <c r="Q620" i="6" s="1"/>
  <c r="P620" i="6" a="1"/>
  <c r="P620" i="6" s="1"/>
  <c r="O620" i="6" a="1"/>
  <c r="O620" i="6" s="1"/>
  <c r="N620" i="6" a="1"/>
  <c r="N620" i="6" s="1"/>
  <c r="M620" i="6" a="1"/>
  <c r="M620" i="6" s="1"/>
  <c r="L620" i="6"/>
  <c r="L620" i="6" a="1"/>
  <c r="K620" i="6" a="1"/>
  <c r="K620" i="6" s="1"/>
  <c r="AI619" i="6" a="1"/>
  <c r="AI619" i="6" s="1"/>
  <c r="AH619" i="6" a="1"/>
  <c r="AH619" i="6" s="1"/>
  <c r="AG619" i="6"/>
  <c r="AG619" i="6" a="1"/>
  <c r="AF619" i="6" a="1"/>
  <c r="AF619" i="6" s="1"/>
  <c r="AE619" i="6"/>
  <c r="AE619" i="6" a="1"/>
  <c r="AD619" i="6" a="1"/>
  <c r="AD619" i="6" s="1"/>
  <c r="AC619" i="6"/>
  <c r="AC619" i="6" a="1"/>
  <c r="AB619" i="6" a="1"/>
  <c r="AB619" i="6" s="1"/>
  <c r="AA619" i="6" a="1"/>
  <c r="AA619" i="6" s="1"/>
  <c r="Z619" i="6" a="1"/>
  <c r="Z619" i="6" s="1"/>
  <c r="Y619" i="6" a="1"/>
  <c r="Y619" i="6" s="1"/>
  <c r="X619" i="6"/>
  <c r="X619" i="6" a="1"/>
  <c r="W619" i="6" a="1"/>
  <c r="W619" i="6" s="1"/>
  <c r="V619" i="6" a="1"/>
  <c r="V619" i="6" s="1"/>
  <c r="U619" i="6" a="1"/>
  <c r="U619" i="6" s="1"/>
  <c r="T619" i="6" a="1"/>
  <c r="T619" i="6" s="1"/>
  <c r="S619" i="6" a="1"/>
  <c r="S619" i="6" s="1"/>
  <c r="R619" i="6" a="1"/>
  <c r="R619" i="6" s="1"/>
  <c r="Q619" i="6"/>
  <c r="Q619" i="6" a="1"/>
  <c r="P619" i="6" a="1"/>
  <c r="P619" i="6" s="1"/>
  <c r="O619" i="6" a="1"/>
  <c r="O619" i="6" s="1"/>
  <c r="N619" i="6" a="1"/>
  <c r="N619" i="6" s="1"/>
  <c r="M619" i="6" a="1"/>
  <c r="M619" i="6" s="1"/>
  <c r="L619" i="6" a="1"/>
  <c r="L619" i="6" s="1"/>
  <c r="K619" i="6" a="1"/>
  <c r="K619" i="6" s="1"/>
  <c r="AI618" i="6" a="1"/>
  <c r="AI618" i="6" s="1"/>
  <c r="AH618" i="6" a="1"/>
  <c r="AH618" i="6" s="1"/>
  <c r="AG618" i="6" a="1"/>
  <c r="AG618" i="6" s="1"/>
  <c r="AF618" i="6" a="1"/>
  <c r="AF618" i="6" s="1"/>
  <c r="AE618" i="6" a="1"/>
  <c r="AE618" i="6" s="1"/>
  <c r="AD618" i="6" a="1"/>
  <c r="AD618" i="6" s="1"/>
  <c r="AC618" i="6"/>
  <c r="AC618" i="6" a="1"/>
  <c r="AB618" i="6" a="1"/>
  <c r="AB618" i="6" s="1"/>
  <c r="AA618" i="6"/>
  <c r="AA618" i="6" a="1"/>
  <c r="Z618" i="6" a="1"/>
  <c r="Z618" i="6" s="1"/>
  <c r="Y618" i="6"/>
  <c r="Y618" i="6" a="1"/>
  <c r="X618" i="6" a="1"/>
  <c r="X618" i="6" s="1"/>
  <c r="W618" i="6" a="1"/>
  <c r="W618" i="6" s="1"/>
  <c r="V618" i="6" a="1"/>
  <c r="V618" i="6" s="1"/>
  <c r="U618" i="6" a="1"/>
  <c r="U618" i="6" s="1"/>
  <c r="T618" i="6"/>
  <c r="T618" i="6" a="1"/>
  <c r="S618" i="6" a="1"/>
  <c r="S618" i="6" s="1"/>
  <c r="R618" i="6" a="1"/>
  <c r="R618" i="6" s="1"/>
  <c r="Q618" i="6" a="1"/>
  <c r="Q618" i="6" s="1"/>
  <c r="P618" i="6" a="1"/>
  <c r="P618" i="6" s="1"/>
  <c r="O618" i="6" a="1"/>
  <c r="O618" i="6" s="1"/>
  <c r="N618" i="6" a="1"/>
  <c r="N618" i="6" s="1"/>
  <c r="M618" i="6"/>
  <c r="M618" i="6" a="1"/>
  <c r="L618" i="6" a="1"/>
  <c r="L618" i="6" s="1"/>
  <c r="K618" i="6" a="1"/>
  <c r="K618" i="6" s="1"/>
  <c r="AI617" i="6"/>
  <c r="AI617" i="6" a="1"/>
  <c r="AH617" i="6" a="1"/>
  <c r="AH617" i="6" s="1"/>
  <c r="AG617" i="6" a="1"/>
  <c r="AG617" i="6" s="1"/>
  <c r="AF617" i="6" a="1"/>
  <c r="AF617" i="6" s="1"/>
  <c r="AE617" i="6" a="1"/>
  <c r="AE617" i="6" s="1"/>
  <c r="AD617" i="6" a="1"/>
  <c r="AD617" i="6" s="1"/>
  <c r="AC617" i="6" a="1"/>
  <c r="AC617" i="6" s="1"/>
  <c r="AB617" i="6" a="1"/>
  <c r="AB617" i="6" s="1"/>
  <c r="AA617" i="6" a="1"/>
  <c r="AA617" i="6" s="1"/>
  <c r="Z617" i="6" a="1"/>
  <c r="Z617" i="6" s="1"/>
  <c r="Y617" i="6"/>
  <c r="Y617" i="6" a="1"/>
  <c r="X617" i="6" a="1"/>
  <c r="X617" i="6" s="1"/>
  <c r="W617" i="6"/>
  <c r="W617" i="6" a="1"/>
  <c r="V617" i="6" a="1"/>
  <c r="V617" i="6" s="1"/>
  <c r="U617" i="6"/>
  <c r="U617" i="6" a="1"/>
  <c r="T617" i="6" a="1"/>
  <c r="T617" i="6" s="1"/>
  <c r="S617" i="6" a="1"/>
  <c r="S617" i="6" s="1"/>
  <c r="R617" i="6" a="1"/>
  <c r="R617" i="6" s="1"/>
  <c r="Q617" i="6" a="1"/>
  <c r="Q617" i="6" s="1"/>
  <c r="P617" i="6"/>
  <c r="P617" i="6" a="1"/>
  <c r="O617" i="6" a="1"/>
  <c r="O617" i="6" s="1"/>
  <c r="N617" i="6" a="1"/>
  <c r="N617" i="6" s="1"/>
  <c r="M617" i="6" a="1"/>
  <c r="M617" i="6" s="1"/>
  <c r="L617" i="6" a="1"/>
  <c r="L617" i="6" s="1"/>
  <c r="K617" i="6" a="1"/>
  <c r="K617" i="6" s="1"/>
  <c r="AI616" i="6"/>
  <c r="AI616" i="6" a="1"/>
  <c r="AH616" i="6" a="1"/>
  <c r="AH616" i="6" s="1"/>
  <c r="AG616" i="6"/>
  <c r="AG616" i="6" a="1"/>
  <c r="AF616" i="6" a="1"/>
  <c r="AF616" i="6" s="1"/>
  <c r="AE616" i="6"/>
  <c r="AE616" i="6" a="1"/>
  <c r="AD616" i="6" a="1"/>
  <c r="AD616" i="6" s="1"/>
  <c r="AC616" i="6" a="1"/>
  <c r="AC616" i="6" s="1"/>
  <c r="AB616" i="6" a="1"/>
  <c r="AB616" i="6" s="1"/>
  <c r="AA616" i="6" a="1"/>
  <c r="AA616" i="6" s="1"/>
  <c r="Z616" i="6" a="1"/>
  <c r="Z616" i="6" s="1"/>
  <c r="Y616" i="6" a="1"/>
  <c r="Y616" i="6" s="1"/>
  <c r="X616" i="6" a="1"/>
  <c r="X616" i="6" s="1"/>
  <c r="W616" i="6" a="1"/>
  <c r="W616" i="6" s="1"/>
  <c r="V616" i="6" a="1"/>
  <c r="V616" i="6" s="1"/>
  <c r="U616" i="6"/>
  <c r="U616" i="6" a="1"/>
  <c r="T616" i="6" a="1"/>
  <c r="T616" i="6" s="1"/>
  <c r="S616" i="6"/>
  <c r="S616" i="6" a="1"/>
  <c r="R616" i="6" a="1"/>
  <c r="R616" i="6" s="1"/>
  <c r="Q616" i="6"/>
  <c r="Q616" i="6" a="1"/>
  <c r="P616" i="6" a="1"/>
  <c r="P616" i="6" s="1"/>
  <c r="O616" i="6" a="1"/>
  <c r="O616" i="6" s="1"/>
  <c r="N616" i="6" a="1"/>
  <c r="N616" i="6" s="1"/>
  <c r="M616" i="6" a="1"/>
  <c r="M616" i="6" s="1"/>
  <c r="L616" i="6"/>
  <c r="L616" i="6" a="1"/>
  <c r="K616" i="6" a="1"/>
  <c r="K616" i="6" s="1"/>
  <c r="AI615" i="6" a="1"/>
  <c r="AI615" i="6" s="1"/>
  <c r="AH615" i="6" a="1"/>
  <c r="AH615" i="6" s="1"/>
  <c r="AG615" i="6" a="1"/>
  <c r="AG615" i="6" s="1"/>
  <c r="AF615" i="6" a="1"/>
  <c r="AF615" i="6" s="1"/>
  <c r="AE615" i="6"/>
  <c r="AE615" i="6" a="1"/>
  <c r="AD615" i="6" a="1"/>
  <c r="AD615" i="6" s="1"/>
  <c r="AC615" i="6"/>
  <c r="AC615" i="6" a="1"/>
  <c r="AB615" i="6" a="1"/>
  <c r="AB615" i="6" s="1"/>
  <c r="AA615" i="6"/>
  <c r="AA615" i="6" a="1"/>
  <c r="Z615" i="6" a="1"/>
  <c r="Z615" i="6" s="1"/>
  <c r="Y615" i="6" a="1"/>
  <c r="Y615" i="6" s="1"/>
  <c r="X615" i="6" a="1"/>
  <c r="X615" i="6" s="1"/>
  <c r="W615" i="6" a="1"/>
  <c r="W615" i="6" s="1"/>
  <c r="V615" i="6" a="1"/>
  <c r="V615" i="6" s="1"/>
  <c r="U615" i="6" a="1"/>
  <c r="U615" i="6" s="1"/>
  <c r="T615" i="6" a="1"/>
  <c r="T615" i="6" s="1"/>
  <c r="S615" i="6" a="1"/>
  <c r="S615" i="6" s="1"/>
  <c r="R615" i="6" a="1"/>
  <c r="R615" i="6" s="1"/>
  <c r="Q615" i="6"/>
  <c r="Q615" i="6" a="1"/>
  <c r="P615" i="6" a="1"/>
  <c r="P615" i="6" s="1"/>
  <c r="O615" i="6"/>
  <c r="O615" i="6" a="1"/>
  <c r="N615" i="6" a="1"/>
  <c r="N615" i="6" s="1"/>
  <c r="M615" i="6"/>
  <c r="M615" i="6" a="1"/>
  <c r="L615" i="6" a="1"/>
  <c r="L615" i="6" s="1"/>
  <c r="K615" i="6" a="1"/>
  <c r="K615" i="6" s="1"/>
  <c r="AI614" i="6" a="1"/>
  <c r="AI614" i="6" s="1"/>
  <c r="AH614" i="6" a="1"/>
  <c r="AH614" i="6" s="1"/>
  <c r="AG614" i="6" a="1"/>
  <c r="AG614" i="6" s="1"/>
  <c r="AF614" i="6"/>
  <c r="AF614" i="6" a="1"/>
  <c r="AE614" i="6" a="1"/>
  <c r="AE614" i="6" s="1"/>
  <c r="AD614" i="6" a="1"/>
  <c r="AD614" i="6" s="1"/>
  <c r="AC614" i="6" a="1"/>
  <c r="AC614" i="6" s="1"/>
  <c r="AB614" i="6" a="1"/>
  <c r="AB614" i="6" s="1"/>
  <c r="AA614" i="6"/>
  <c r="AA614" i="6" a="1"/>
  <c r="Z614" i="6" a="1"/>
  <c r="Z614" i="6" s="1"/>
  <c r="Y614" i="6"/>
  <c r="Y614" i="6" a="1"/>
  <c r="X614" i="6" a="1"/>
  <c r="X614" i="6" s="1"/>
  <c r="W614" i="6"/>
  <c r="W614" i="6" a="1"/>
  <c r="V614" i="6" a="1"/>
  <c r="V614" i="6" s="1"/>
  <c r="U614" i="6" a="1"/>
  <c r="U614" i="6" s="1"/>
  <c r="T614" i="6" a="1"/>
  <c r="T614" i="6" s="1"/>
  <c r="S614" i="6" a="1"/>
  <c r="S614" i="6" s="1"/>
  <c r="R614" i="6" a="1"/>
  <c r="R614" i="6" s="1"/>
  <c r="Q614" i="6" a="1"/>
  <c r="Q614" i="6" s="1"/>
  <c r="P614" i="6" a="1"/>
  <c r="P614" i="6" s="1"/>
  <c r="O614" i="6" a="1"/>
  <c r="O614" i="6" s="1"/>
  <c r="N614" i="6" a="1"/>
  <c r="N614" i="6" s="1"/>
  <c r="M614" i="6"/>
  <c r="M614" i="6" a="1"/>
  <c r="L614" i="6" a="1"/>
  <c r="L614" i="6" s="1"/>
  <c r="K614" i="6"/>
  <c r="K614" i="6" a="1"/>
  <c r="AI613" i="6"/>
  <c r="AI613" i="6" a="1"/>
  <c r="AH613" i="6" a="1"/>
  <c r="AH613" i="6" s="1"/>
  <c r="AG613" i="6" a="1"/>
  <c r="AG613" i="6" s="1"/>
  <c r="AF613" i="6" a="1"/>
  <c r="AF613" i="6" s="1"/>
  <c r="AE613" i="6" a="1"/>
  <c r="AE613" i="6" s="1"/>
  <c r="AD613" i="6" a="1"/>
  <c r="AD613" i="6" s="1"/>
  <c r="AC613" i="6" a="1"/>
  <c r="AC613" i="6" s="1"/>
  <c r="AB613" i="6"/>
  <c r="AB613" i="6" a="1"/>
  <c r="AA613" i="6" a="1"/>
  <c r="AA613" i="6" s="1"/>
  <c r="Z613" i="6" a="1"/>
  <c r="Z613" i="6" s="1"/>
  <c r="Y613" i="6" a="1"/>
  <c r="Y613" i="6" s="1"/>
  <c r="X613" i="6" a="1"/>
  <c r="X613" i="6" s="1"/>
  <c r="W613" i="6"/>
  <c r="W613" i="6" a="1"/>
  <c r="V613" i="6" a="1"/>
  <c r="V613" i="6" s="1"/>
  <c r="U613" i="6"/>
  <c r="U613" i="6" a="1"/>
  <c r="T613" i="6" a="1"/>
  <c r="T613" i="6" s="1"/>
  <c r="S613" i="6"/>
  <c r="S613" i="6" a="1"/>
  <c r="R613" i="6" a="1"/>
  <c r="R613" i="6" s="1"/>
  <c r="Q613" i="6" a="1"/>
  <c r="Q613" i="6" s="1"/>
  <c r="P613" i="6" a="1"/>
  <c r="P613" i="6" s="1"/>
  <c r="O613" i="6" a="1"/>
  <c r="O613" i="6" s="1"/>
  <c r="N613" i="6" a="1"/>
  <c r="N613" i="6" s="1"/>
  <c r="M613" i="6" a="1"/>
  <c r="M613" i="6" s="1"/>
  <c r="L613" i="6" a="1"/>
  <c r="L613" i="6" s="1"/>
  <c r="K613" i="6" a="1"/>
  <c r="K613" i="6" s="1"/>
  <c r="AI612" i="6" a="1"/>
  <c r="AI612" i="6" s="1"/>
  <c r="AH612" i="6" a="1"/>
  <c r="AH612" i="6" s="1"/>
  <c r="AG612" i="6" a="1"/>
  <c r="AG612" i="6" s="1"/>
  <c r="AF612" i="6" a="1"/>
  <c r="AF612" i="6" s="1"/>
  <c r="AE612" i="6"/>
  <c r="AE612" i="6" a="1"/>
  <c r="AD612" i="6" a="1"/>
  <c r="AD612" i="6" s="1"/>
  <c r="AC612" i="6" a="1"/>
  <c r="AC612" i="6" s="1"/>
  <c r="AB612" i="6" a="1"/>
  <c r="AB612" i="6" s="1"/>
  <c r="AA612" i="6" a="1"/>
  <c r="AA612" i="6" s="1"/>
  <c r="Z612" i="6" a="1"/>
  <c r="Z612" i="6" s="1"/>
  <c r="Y612" i="6" a="1"/>
  <c r="Y612" i="6" s="1"/>
  <c r="X612" i="6"/>
  <c r="X612" i="6" a="1"/>
  <c r="W612" i="6" a="1"/>
  <c r="W612" i="6" s="1"/>
  <c r="V612" i="6" a="1"/>
  <c r="V612" i="6" s="1"/>
  <c r="U612" i="6" a="1"/>
  <c r="U612" i="6" s="1"/>
  <c r="T612" i="6" a="1"/>
  <c r="T612" i="6" s="1"/>
  <c r="S612" i="6"/>
  <c r="S612" i="6" a="1"/>
  <c r="R612" i="6" a="1"/>
  <c r="R612" i="6" s="1"/>
  <c r="Q612" i="6"/>
  <c r="Q612" i="6" a="1"/>
  <c r="P612" i="6" a="1"/>
  <c r="P612" i="6" s="1"/>
  <c r="O612" i="6"/>
  <c r="O612" i="6" a="1"/>
  <c r="N612" i="6" a="1"/>
  <c r="N612" i="6" s="1"/>
  <c r="M612" i="6" a="1"/>
  <c r="M612" i="6" s="1"/>
  <c r="L612" i="6" a="1"/>
  <c r="L612" i="6" s="1"/>
  <c r="K612" i="6" a="1"/>
  <c r="K612" i="6" s="1"/>
  <c r="AI611" i="6" a="1"/>
  <c r="AI611" i="6" s="1"/>
  <c r="AH611" i="6" a="1"/>
  <c r="AH611" i="6" s="1"/>
  <c r="AG611" i="6" a="1"/>
  <c r="AG611" i="6" s="1"/>
  <c r="AF611" i="6" a="1"/>
  <c r="AF611" i="6" s="1"/>
  <c r="AE611" i="6" a="1"/>
  <c r="AE611" i="6" s="1"/>
  <c r="AD611" i="6" a="1"/>
  <c r="AD611" i="6" s="1"/>
  <c r="AC611" i="6" a="1"/>
  <c r="AC611" i="6" s="1"/>
  <c r="AB611" i="6" a="1"/>
  <c r="AB611" i="6" s="1"/>
  <c r="AA611" i="6"/>
  <c r="AA611" i="6" a="1"/>
  <c r="Z611" i="6" a="1"/>
  <c r="Z611" i="6" s="1"/>
  <c r="Y611" i="6" a="1"/>
  <c r="Y611" i="6" s="1"/>
  <c r="X611" i="6" a="1"/>
  <c r="X611" i="6" s="1"/>
  <c r="W611" i="6" a="1"/>
  <c r="W611" i="6" s="1"/>
  <c r="V611" i="6" a="1"/>
  <c r="V611" i="6" s="1"/>
  <c r="U611" i="6" a="1"/>
  <c r="U611" i="6" s="1"/>
  <c r="T611" i="6"/>
  <c r="T611" i="6" a="1"/>
  <c r="S611" i="6" a="1"/>
  <c r="S611" i="6" s="1"/>
  <c r="R611" i="6" a="1"/>
  <c r="R611" i="6" s="1"/>
  <c r="Q611" i="6" a="1"/>
  <c r="Q611" i="6" s="1"/>
  <c r="P611" i="6" a="1"/>
  <c r="P611" i="6" s="1"/>
  <c r="O611" i="6"/>
  <c r="O611" i="6" a="1"/>
  <c r="N611" i="6" a="1"/>
  <c r="N611" i="6" s="1"/>
  <c r="M611" i="6"/>
  <c r="M611" i="6" a="1"/>
  <c r="L611" i="6" a="1"/>
  <c r="L611" i="6" s="1"/>
  <c r="K611" i="6"/>
  <c r="K611" i="6" a="1"/>
  <c r="AI610" i="6" a="1"/>
  <c r="AI610" i="6" s="1"/>
  <c r="AH610" i="6" a="1"/>
  <c r="AH610" i="6" s="1"/>
  <c r="AG610" i="6" a="1"/>
  <c r="AG610" i="6" s="1"/>
  <c r="AF610" i="6"/>
  <c r="AF610" i="6" a="1"/>
  <c r="AE610" i="6" a="1"/>
  <c r="AE610" i="6" s="1"/>
  <c r="AD610" i="6" a="1"/>
  <c r="AD610" i="6" s="1"/>
  <c r="AC610" i="6" a="1"/>
  <c r="AC610" i="6" s="1"/>
  <c r="AB610" i="6" a="1"/>
  <c r="AB610" i="6" s="1"/>
  <c r="AA610" i="6" a="1"/>
  <c r="AA610" i="6" s="1"/>
  <c r="Z610" i="6" a="1"/>
  <c r="Z610" i="6" s="1"/>
  <c r="Y610" i="6" a="1"/>
  <c r="Y610" i="6" s="1"/>
  <c r="X610" i="6" a="1"/>
  <c r="X610" i="6" s="1"/>
  <c r="W610" i="6"/>
  <c r="W610" i="6" a="1"/>
  <c r="V610" i="6" a="1"/>
  <c r="V610" i="6" s="1"/>
  <c r="U610" i="6" a="1"/>
  <c r="U610" i="6" s="1"/>
  <c r="T610" i="6" a="1"/>
  <c r="T610" i="6" s="1"/>
  <c r="S610" i="6" a="1"/>
  <c r="S610" i="6" s="1"/>
  <c r="R610" i="6" a="1"/>
  <c r="R610" i="6" s="1"/>
  <c r="Q610" i="6" a="1"/>
  <c r="Q610" i="6" s="1"/>
  <c r="P610" i="6"/>
  <c r="P610" i="6" a="1"/>
  <c r="O610" i="6" a="1"/>
  <c r="O610" i="6" s="1"/>
  <c r="N610" i="6" a="1"/>
  <c r="N610" i="6" s="1"/>
  <c r="M610" i="6" a="1"/>
  <c r="M610" i="6" s="1"/>
  <c r="L610" i="6" a="1"/>
  <c r="L610" i="6" s="1"/>
  <c r="K610" i="6"/>
  <c r="K610" i="6" a="1"/>
  <c r="AI609" i="6" a="1"/>
  <c r="AI609" i="6" s="1"/>
  <c r="AH609" i="6" a="1"/>
  <c r="AH609" i="6" s="1"/>
  <c r="AG609" i="6" a="1"/>
  <c r="AG609" i="6" s="1"/>
  <c r="AF609" i="6"/>
  <c r="AF609" i="6" a="1"/>
  <c r="AE609" i="6" a="1"/>
  <c r="AE609" i="6" s="1"/>
  <c r="AD609" i="6" a="1"/>
  <c r="AD609" i="6" s="1"/>
  <c r="AC609" i="6" a="1"/>
  <c r="AC609" i="6" s="1"/>
  <c r="AB609" i="6"/>
  <c r="AB609" i="6" a="1"/>
  <c r="AA609" i="6" a="1"/>
  <c r="AA609" i="6" s="1"/>
  <c r="Z609" i="6" a="1"/>
  <c r="Z609" i="6" s="1"/>
  <c r="Y609" i="6" a="1"/>
  <c r="Y609" i="6" s="1"/>
  <c r="X609" i="6" a="1"/>
  <c r="X609" i="6" s="1"/>
  <c r="W609" i="6" a="1"/>
  <c r="W609" i="6" s="1"/>
  <c r="V609" i="6" a="1"/>
  <c r="V609" i="6" s="1"/>
  <c r="U609" i="6" a="1"/>
  <c r="U609" i="6" s="1"/>
  <c r="T609" i="6" a="1"/>
  <c r="T609" i="6" s="1"/>
  <c r="S609" i="6"/>
  <c r="S609" i="6" a="1"/>
  <c r="R609" i="6" a="1"/>
  <c r="R609" i="6" s="1"/>
  <c r="Q609" i="6" a="1"/>
  <c r="Q609" i="6" s="1"/>
  <c r="P609" i="6" a="1"/>
  <c r="P609" i="6" s="1"/>
  <c r="O609" i="6" a="1"/>
  <c r="O609" i="6" s="1"/>
  <c r="N609" i="6" a="1"/>
  <c r="N609" i="6" s="1"/>
  <c r="M609" i="6" a="1"/>
  <c r="M609" i="6" s="1"/>
  <c r="L609" i="6"/>
  <c r="L609" i="6" a="1"/>
  <c r="K609" i="6" a="1"/>
  <c r="K609" i="6" s="1"/>
  <c r="AI608" i="6" a="1"/>
  <c r="AI608" i="6" s="1"/>
  <c r="AH608" i="6" a="1"/>
  <c r="AH608" i="6" s="1"/>
  <c r="AG608" i="6" a="1"/>
  <c r="AG608" i="6" s="1"/>
  <c r="AF608" i="6" a="1"/>
  <c r="AF608" i="6" s="1"/>
  <c r="AE608" i="6" a="1"/>
  <c r="AE608" i="6" s="1"/>
  <c r="AD608" i="6" a="1"/>
  <c r="AD608" i="6" s="1"/>
  <c r="AC608" i="6" a="1"/>
  <c r="AC608" i="6" s="1"/>
  <c r="AB608" i="6"/>
  <c r="AB608" i="6" a="1"/>
  <c r="AA608" i="6" a="1"/>
  <c r="AA608" i="6" s="1"/>
  <c r="Z608" i="6" a="1"/>
  <c r="Z608" i="6" s="1"/>
  <c r="Y608" i="6" a="1"/>
  <c r="Y608" i="6" s="1"/>
  <c r="X608" i="6"/>
  <c r="X608" i="6" a="1"/>
  <c r="W608" i="6" a="1"/>
  <c r="W608" i="6" s="1"/>
  <c r="V608" i="6" a="1"/>
  <c r="V608" i="6" s="1"/>
  <c r="U608" i="6" a="1"/>
  <c r="U608" i="6" s="1"/>
  <c r="T608" i="6" a="1"/>
  <c r="T608" i="6" s="1"/>
  <c r="S608" i="6" a="1"/>
  <c r="S608" i="6" s="1"/>
  <c r="R608" i="6" a="1"/>
  <c r="R608" i="6" s="1"/>
  <c r="Q608" i="6" a="1"/>
  <c r="Q608" i="6" s="1"/>
  <c r="P608" i="6" a="1"/>
  <c r="P608" i="6" s="1"/>
  <c r="O608" i="6"/>
  <c r="O608" i="6" a="1"/>
  <c r="N608" i="6" a="1"/>
  <c r="N608" i="6" s="1"/>
  <c r="M608" i="6" a="1"/>
  <c r="M608" i="6" s="1"/>
  <c r="L608" i="6" a="1"/>
  <c r="L608" i="6" s="1"/>
  <c r="K608" i="6" a="1"/>
  <c r="K608" i="6" s="1"/>
  <c r="AI607" i="6" a="1"/>
  <c r="AI607" i="6" s="1"/>
  <c r="AH607" i="6" a="1"/>
  <c r="AH607" i="6" s="1"/>
  <c r="AG607" i="6"/>
  <c r="AG607" i="6" a="1"/>
  <c r="AF607" i="6" a="1"/>
  <c r="AF607" i="6" s="1"/>
  <c r="AE607" i="6" a="1"/>
  <c r="AE607" i="6" s="1"/>
  <c r="AD607" i="6" a="1"/>
  <c r="AD607" i="6" s="1"/>
  <c r="AC607" i="6" a="1"/>
  <c r="AC607" i="6" s="1"/>
  <c r="AB607" i="6" a="1"/>
  <c r="AB607" i="6" s="1"/>
  <c r="AA607" i="6" a="1"/>
  <c r="AA607" i="6" s="1"/>
  <c r="Z607" i="6" a="1"/>
  <c r="Z607" i="6" s="1"/>
  <c r="Y607" i="6" a="1"/>
  <c r="Y607" i="6" s="1"/>
  <c r="X607" i="6"/>
  <c r="X607" i="6" a="1"/>
  <c r="W607" i="6" a="1"/>
  <c r="W607" i="6" s="1"/>
  <c r="V607" i="6" a="1"/>
  <c r="V607" i="6" s="1"/>
  <c r="U607" i="6" a="1"/>
  <c r="U607" i="6" s="1"/>
  <c r="T607" i="6"/>
  <c r="T607" i="6" a="1"/>
  <c r="S607" i="6" a="1"/>
  <c r="S607" i="6" s="1"/>
  <c r="R607" i="6" a="1"/>
  <c r="R607" i="6" s="1"/>
  <c r="Q607" i="6" a="1"/>
  <c r="Q607" i="6" s="1"/>
  <c r="P607" i="6" a="1"/>
  <c r="P607" i="6" s="1"/>
  <c r="O607" i="6" a="1"/>
  <c r="O607" i="6" s="1"/>
  <c r="N607" i="6" a="1"/>
  <c r="N607" i="6" s="1"/>
  <c r="M607" i="6" a="1"/>
  <c r="M607" i="6" s="1"/>
  <c r="L607" i="6" a="1"/>
  <c r="L607" i="6" s="1"/>
  <c r="K607" i="6"/>
  <c r="K607" i="6" a="1"/>
  <c r="AI606" i="6" a="1"/>
  <c r="AI606" i="6" s="1"/>
  <c r="AH606" i="6" a="1"/>
  <c r="AH606" i="6" s="1"/>
  <c r="AG606" i="6" a="1"/>
  <c r="AG606" i="6" s="1"/>
  <c r="AF606" i="6" a="1"/>
  <c r="AF606" i="6" s="1"/>
  <c r="AE606" i="6" a="1"/>
  <c r="AE606" i="6" s="1"/>
  <c r="AD606" i="6" a="1"/>
  <c r="AD606" i="6" s="1"/>
  <c r="AC606" i="6"/>
  <c r="AC606" i="6" a="1"/>
  <c r="AB606" i="6" a="1"/>
  <c r="AB606" i="6" s="1"/>
  <c r="AA606" i="6" a="1"/>
  <c r="AA606" i="6" s="1"/>
  <c r="Z606" i="6" a="1"/>
  <c r="Z606" i="6" s="1"/>
  <c r="Y606" i="6" a="1"/>
  <c r="Y606" i="6" s="1"/>
  <c r="X606" i="6" a="1"/>
  <c r="X606" i="6" s="1"/>
  <c r="W606" i="6" a="1"/>
  <c r="W606" i="6" s="1"/>
  <c r="V606" i="6" a="1"/>
  <c r="V606" i="6" s="1"/>
  <c r="U606" i="6" a="1"/>
  <c r="U606" i="6" s="1"/>
  <c r="T606" i="6"/>
  <c r="T606" i="6" a="1"/>
  <c r="S606" i="6" a="1"/>
  <c r="S606" i="6" s="1"/>
  <c r="R606" i="6" a="1"/>
  <c r="R606" i="6" s="1"/>
  <c r="Q606" i="6" a="1"/>
  <c r="Q606" i="6" s="1"/>
  <c r="P606" i="6"/>
  <c r="P606" i="6" a="1"/>
  <c r="O606" i="6" a="1"/>
  <c r="O606" i="6" s="1"/>
  <c r="N606" i="6" a="1"/>
  <c r="N606" i="6" s="1"/>
  <c r="M606" i="6" a="1"/>
  <c r="M606" i="6" s="1"/>
  <c r="L606" i="6" a="1"/>
  <c r="L606" i="6" s="1"/>
  <c r="K606" i="6" a="1"/>
  <c r="K606" i="6" s="1"/>
  <c r="AI605" i="6" a="1"/>
  <c r="AI605" i="6" s="1"/>
  <c r="AH605" i="6" a="1"/>
  <c r="AH605" i="6" s="1"/>
  <c r="AG605" i="6" a="1"/>
  <c r="AG605" i="6" s="1"/>
  <c r="AF605" i="6"/>
  <c r="AF605" i="6" a="1"/>
  <c r="AE605" i="6" a="1"/>
  <c r="AE605" i="6" s="1"/>
  <c r="AD605" i="6" a="1"/>
  <c r="AD605" i="6" s="1"/>
  <c r="AC605" i="6" a="1"/>
  <c r="AC605" i="6" s="1"/>
  <c r="AB605" i="6" a="1"/>
  <c r="AB605" i="6" s="1"/>
  <c r="AA605" i="6" a="1"/>
  <c r="AA605" i="6" s="1"/>
  <c r="Z605" i="6" a="1"/>
  <c r="Z605" i="6" s="1"/>
  <c r="Y605" i="6"/>
  <c r="Y605" i="6" a="1"/>
  <c r="X605" i="6" a="1"/>
  <c r="X605" i="6" s="1"/>
  <c r="W605" i="6" a="1"/>
  <c r="W605" i="6" s="1"/>
  <c r="V605" i="6" a="1"/>
  <c r="V605" i="6" s="1"/>
  <c r="U605" i="6" a="1"/>
  <c r="U605" i="6" s="1"/>
  <c r="T605" i="6" a="1"/>
  <c r="T605" i="6" s="1"/>
  <c r="S605" i="6" a="1"/>
  <c r="S605" i="6" s="1"/>
  <c r="R605" i="6" a="1"/>
  <c r="R605" i="6" s="1"/>
  <c r="Q605" i="6" a="1"/>
  <c r="Q605" i="6" s="1"/>
  <c r="P605" i="6"/>
  <c r="P605" i="6" a="1"/>
  <c r="O605" i="6" a="1"/>
  <c r="O605" i="6" s="1"/>
  <c r="N605" i="6" a="1"/>
  <c r="N605" i="6" s="1"/>
  <c r="M605" i="6" a="1"/>
  <c r="M605" i="6" s="1"/>
  <c r="L605" i="6"/>
  <c r="L605" i="6" a="1"/>
  <c r="K605" i="6" a="1"/>
  <c r="K605" i="6" s="1"/>
  <c r="AI604" i="6"/>
  <c r="AI604" i="6" a="1"/>
  <c r="AH604" i="6" a="1"/>
  <c r="AH604" i="6" s="1"/>
  <c r="AG604" i="6"/>
  <c r="AG604" i="6" a="1"/>
  <c r="AF604" i="6" a="1"/>
  <c r="AF604" i="6" s="1"/>
  <c r="AE604" i="6" a="1"/>
  <c r="AE604" i="6" s="1"/>
  <c r="AD604" i="6" a="1"/>
  <c r="AD604" i="6" s="1"/>
  <c r="AC604" i="6" a="1"/>
  <c r="AC604" i="6" s="1"/>
  <c r="AB604" i="6"/>
  <c r="AB604" i="6" a="1"/>
  <c r="AA604" i="6" a="1"/>
  <c r="AA604" i="6" s="1"/>
  <c r="Z604" i="6" a="1"/>
  <c r="Z604" i="6" s="1"/>
  <c r="Y604" i="6" a="1"/>
  <c r="Y604" i="6" s="1"/>
  <c r="X604" i="6" a="1"/>
  <c r="X604" i="6" s="1"/>
  <c r="W604" i="6" a="1"/>
  <c r="W604" i="6" s="1"/>
  <c r="V604" i="6" a="1"/>
  <c r="V604" i="6" s="1"/>
  <c r="U604" i="6"/>
  <c r="U604" i="6" a="1"/>
  <c r="T604" i="6" a="1"/>
  <c r="T604" i="6" s="1"/>
  <c r="S604" i="6" a="1"/>
  <c r="S604" i="6" s="1"/>
  <c r="R604" i="6" a="1"/>
  <c r="R604" i="6" s="1"/>
  <c r="Q604" i="6" a="1"/>
  <c r="Q604" i="6" s="1"/>
  <c r="P604" i="6" a="1"/>
  <c r="P604" i="6" s="1"/>
  <c r="O604" i="6" a="1"/>
  <c r="O604" i="6" s="1"/>
  <c r="N604" i="6" a="1"/>
  <c r="N604" i="6" s="1"/>
  <c r="M604" i="6" a="1"/>
  <c r="M604" i="6" s="1"/>
  <c r="L604" i="6"/>
  <c r="L604" i="6" a="1"/>
  <c r="K604" i="6" a="1"/>
  <c r="K604" i="6" s="1"/>
  <c r="AI603" i="6" a="1"/>
  <c r="AI603" i="6" s="1"/>
  <c r="AH603" i="6" a="1"/>
  <c r="AH603" i="6" s="1"/>
  <c r="AG603" i="6"/>
  <c r="AG603" i="6" a="1"/>
  <c r="AF603" i="6" a="1"/>
  <c r="AF603" i="6" s="1"/>
  <c r="AE603" i="6"/>
  <c r="AE603" i="6" a="1"/>
  <c r="AD603" i="6" a="1"/>
  <c r="AD603" i="6" s="1"/>
  <c r="AC603" i="6"/>
  <c r="AC603" i="6" a="1"/>
  <c r="AB603" i="6" a="1"/>
  <c r="AB603" i="6" s="1"/>
  <c r="AA603" i="6" a="1"/>
  <c r="AA603" i="6" s="1"/>
  <c r="Z603" i="6" a="1"/>
  <c r="Z603" i="6" s="1"/>
  <c r="Y603" i="6" a="1"/>
  <c r="Y603" i="6" s="1"/>
  <c r="X603" i="6"/>
  <c r="X603" i="6" a="1"/>
  <c r="W603" i="6" a="1"/>
  <c r="W603" i="6" s="1"/>
  <c r="V603" i="6" a="1"/>
  <c r="V603" i="6" s="1"/>
  <c r="U603" i="6" a="1"/>
  <c r="U603" i="6" s="1"/>
  <c r="T603" i="6" a="1"/>
  <c r="T603" i="6" s="1"/>
  <c r="S603" i="6" a="1"/>
  <c r="S603" i="6" s="1"/>
  <c r="R603" i="6" a="1"/>
  <c r="R603" i="6" s="1"/>
  <c r="Q603" i="6"/>
  <c r="Q603" i="6" a="1"/>
  <c r="P603" i="6" a="1"/>
  <c r="P603" i="6" s="1"/>
  <c r="O603" i="6" a="1"/>
  <c r="O603" i="6" s="1"/>
  <c r="N603" i="6" a="1"/>
  <c r="N603" i="6" s="1"/>
  <c r="M603" i="6" a="1"/>
  <c r="M603" i="6" s="1"/>
  <c r="L603" i="6" a="1"/>
  <c r="L603" i="6" s="1"/>
  <c r="K603" i="6" a="1"/>
  <c r="K603" i="6" s="1"/>
  <c r="AI602" i="6" a="1"/>
  <c r="AI602" i="6" s="1"/>
  <c r="AH602" i="6" a="1"/>
  <c r="AH602" i="6" s="1"/>
  <c r="AG602" i="6" a="1"/>
  <c r="AG602" i="6" s="1"/>
  <c r="AF602" i="6" a="1"/>
  <c r="AF602" i="6" s="1"/>
  <c r="AE602" i="6" a="1"/>
  <c r="AE602" i="6" s="1"/>
  <c r="AD602" i="6" a="1"/>
  <c r="AD602" i="6" s="1"/>
  <c r="AC602" i="6"/>
  <c r="AC602" i="6" a="1"/>
  <c r="AB602" i="6" a="1"/>
  <c r="AB602" i="6" s="1"/>
  <c r="AA602" i="6"/>
  <c r="AA602" i="6" a="1"/>
  <c r="Z602" i="6" a="1"/>
  <c r="Z602" i="6" s="1"/>
  <c r="Y602" i="6"/>
  <c r="Y602" i="6" a="1"/>
  <c r="X602" i="6" a="1"/>
  <c r="X602" i="6" s="1"/>
  <c r="W602" i="6" a="1"/>
  <c r="W602" i="6" s="1"/>
  <c r="V602" i="6" a="1"/>
  <c r="V602" i="6" s="1"/>
  <c r="U602" i="6" a="1"/>
  <c r="U602" i="6" s="1"/>
  <c r="T602" i="6" a="1"/>
  <c r="T602" i="6" s="1"/>
  <c r="S602" i="6" a="1"/>
  <c r="S602" i="6" s="1"/>
  <c r="R602" i="6" a="1"/>
  <c r="R602" i="6" s="1"/>
  <c r="Q602" i="6" a="1"/>
  <c r="Q602" i="6" s="1"/>
  <c r="P602" i="6" a="1"/>
  <c r="P602" i="6" s="1"/>
  <c r="O602" i="6" a="1"/>
  <c r="O602" i="6" s="1"/>
  <c r="N602" i="6" a="1"/>
  <c r="N602" i="6" s="1"/>
  <c r="M602" i="6"/>
  <c r="M602" i="6" a="1"/>
  <c r="L602" i="6" a="1"/>
  <c r="L602" i="6" s="1"/>
  <c r="K602" i="6" a="1"/>
  <c r="K602" i="6" s="1"/>
  <c r="AI601" i="6"/>
  <c r="AI601" i="6" a="1"/>
  <c r="AH601" i="6" a="1"/>
  <c r="AH601" i="6" s="1"/>
  <c r="AG601" i="6" a="1"/>
  <c r="AG601" i="6" s="1"/>
  <c r="AF601" i="6" a="1"/>
  <c r="AF601" i="6" s="1"/>
  <c r="AE601" i="6" a="1"/>
  <c r="AE601" i="6" s="1"/>
  <c r="AD601" i="6" a="1"/>
  <c r="AD601" i="6" s="1"/>
  <c r="AC601" i="6" a="1"/>
  <c r="AC601" i="6" s="1"/>
  <c r="AB601" i="6" a="1"/>
  <c r="AB601" i="6" s="1"/>
  <c r="AA601" i="6" a="1"/>
  <c r="AA601" i="6" s="1"/>
  <c r="Z601" i="6" a="1"/>
  <c r="Z601" i="6" s="1"/>
  <c r="Y601" i="6"/>
  <c r="Y601" i="6" a="1"/>
  <c r="X601" i="6" a="1"/>
  <c r="X601" i="6" s="1"/>
  <c r="W601" i="6"/>
  <c r="W601" i="6" a="1"/>
  <c r="V601" i="6" a="1"/>
  <c r="V601" i="6" s="1"/>
  <c r="U601" i="6"/>
  <c r="U601" i="6" a="1"/>
  <c r="T601" i="6" a="1"/>
  <c r="T601" i="6" s="1"/>
  <c r="S601" i="6" a="1"/>
  <c r="S601" i="6" s="1"/>
  <c r="R601" i="6" a="1"/>
  <c r="R601" i="6" s="1"/>
  <c r="Q601" i="6" a="1"/>
  <c r="Q601" i="6" s="1"/>
  <c r="P601" i="6"/>
  <c r="P601" i="6" a="1"/>
  <c r="O601" i="6" a="1"/>
  <c r="O601" i="6" s="1"/>
  <c r="N601" i="6" a="1"/>
  <c r="N601" i="6" s="1"/>
  <c r="M601" i="6" a="1"/>
  <c r="M601" i="6" s="1"/>
  <c r="L601" i="6" a="1"/>
  <c r="L601" i="6" s="1"/>
  <c r="K601" i="6" a="1"/>
  <c r="K601" i="6" s="1"/>
  <c r="AI600" i="6"/>
  <c r="AI600" i="6" a="1"/>
  <c r="AH600" i="6" a="1"/>
  <c r="AH600" i="6" s="1"/>
  <c r="AG600" i="6"/>
  <c r="AG600" i="6" a="1"/>
  <c r="AF600" i="6" a="1"/>
  <c r="AF600" i="6" s="1"/>
  <c r="AE600" i="6"/>
  <c r="AE600" i="6" a="1"/>
  <c r="AD600" i="6" a="1"/>
  <c r="AD600" i="6" s="1"/>
  <c r="AC600" i="6" a="1"/>
  <c r="AC600" i="6" s="1"/>
  <c r="AB600" i="6" a="1"/>
  <c r="AB600" i="6" s="1"/>
  <c r="AA600" i="6" a="1"/>
  <c r="AA600" i="6" s="1"/>
  <c r="Z600" i="6" a="1"/>
  <c r="Z600" i="6" s="1"/>
  <c r="Y600" i="6" a="1"/>
  <c r="Y600" i="6" s="1"/>
  <c r="X600" i="6" a="1"/>
  <c r="X600" i="6" s="1"/>
  <c r="W600" i="6" a="1"/>
  <c r="W600" i="6" s="1"/>
  <c r="V600" i="6" a="1"/>
  <c r="V600" i="6" s="1"/>
  <c r="U600" i="6"/>
  <c r="U600" i="6" a="1"/>
  <c r="T600" i="6" a="1"/>
  <c r="T600" i="6" s="1"/>
  <c r="S600" i="6"/>
  <c r="S600" i="6" a="1"/>
  <c r="R600" i="6" a="1"/>
  <c r="R600" i="6" s="1"/>
  <c r="Q600" i="6"/>
  <c r="Q600" i="6" a="1"/>
  <c r="P600" i="6" a="1"/>
  <c r="P600" i="6" s="1"/>
  <c r="O600" i="6" a="1"/>
  <c r="O600" i="6" s="1"/>
  <c r="N600" i="6" a="1"/>
  <c r="N600" i="6" s="1"/>
  <c r="M600" i="6" a="1"/>
  <c r="M600" i="6" s="1"/>
  <c r="L600" i="6" a="1"/>
  <c r="L600" i="6" s="1"/>
  <c r="K600" i="6" a="1"/>
  <c r="K600" i="6" s="1"/>
  <c r="AI599" i="6" a="1"/>
  <c r="AI599" i="6" s="1"/>
  <c r="AH599" i="6" a="1"/>
  <c r="AH599" i="6" s="1"/>
  <c r="AG599" i="6" a="1"/>
  <c r="AG599" i="6" s="1"/>
  <c r="AF599" i="6" a="1"/>
  <c r="AF599" i="6" s="1"/>
  <c r="AE599" i="6" a="1"/>
  <c r="AE599" i="6" s="1"/>
  <c r="AD599" i="6" a="1"/>
  <c r="AD599" i="6" s="1"/>
  <c r="AC599" i="6"/>
  <c r="AC599" i="6" a="1"/>
  <c r="AB599" i="6" a="1"/>
  <c r="AB599" i="6" s="1"/>
  <c r="AA599" i="6"/>
  <c r="AA599" i="6" a="1"/>
  <c r="Z599" i="6" a="1"/>
  <c r="Z599" i="6" s="1"/>
  <c r="Y599" i="6" a="1"/>
  <c r="Y599" i="6" s="1"/>
  <c r="X599" i="6" a="1"/>
  <c r="X599" i="6" s="1"/>
  <c r="W599" i="6" a="1"/>
  <c r="W599" i="6" s="1"/>
  <c r="V599" i="6" a="1"/>
  <c r="V599" i="6" s="1"/>
  <c r="U599" i="6" a="1"/>
  <c r="U599" i="6" s="1"/>
  <c r="T599" i="6" a="1"/>
  <c r="T599" i="6" s="1"/>
  <c r="S599" i="6" a="1"/>
  <c r="S599" i="6" s="1"/>
  <c r="R599" i="6" a="1"/>
  <c r="R599" i="6" s="1"/>
  <c r="Q599" i="6"/>
  <c r="Q599" i="6" a="1"/>
  <c r="P599" i="6" a="1"/>
  <c r="P599" i="6" s="1"/>
  <c r="O599" i="6"/>
  <c r="O599" i="6" a="1"/>
  <c r="N599" i="6" a="1"/>
  <c r="N599" i="6" s="1"/>
  <c r="M599" i="6"/>
  <c r="M599" i="6" a="1"/>
  <c r="L599" i="6" a="1"/>
  <c r="L599" i="6" s="1"/>
  <c r="K599" i="6" a="1"/>
  <c r="K599" i="6" s="1"/>
  <c r="AI598" i="6" a="1"/>
  <c r="AI598" i="6" s="1"/>
  <c r="AH598" i="6" a="1"/>
  <c r="AH598" i="6" s="1"/>
  <c r="AG598" i="6" a="1"/>
  <c r="AG598" i="6" s="1"/>
  <c r="AF598" i="6"/>
  <c r="AF598" i="6" a="1"/>
  <c r="AE598" i="6" a="1"/>
  <c r="AE598" i="6" s="1"/>
  <c r="AD598" i="6" a="1"/>
  <c r="AD598" i="6" s="1"/>
  <c r="AC598" i="6" a="1"/>
  <c r="AC598" i="6" s="1"/>
  <c r="AB598" i="6" a="1"/>
  <c r="AB598" i="6" s="1"/>
  <c r="AA598" i="6" a="1"/>
  <c r="AA598" i="6" s="1"/>
  <c r="Z598" i="6" a="1"/>
  <c r="Z598" i="6" s="1"/>
  <c r="Y598" i="6"/>
  <c r="Y598" i="6" a="1"/>
  <c r="X598" i="6" a="1"/>
  <c r="X598" i="6" s="1"/>
  <c r="W598" i="6"/>
  <c r="W598" i="6" a="1"/>
  <c r="V598" i="6" a="1"/>
  <c r="V598" i="6" s="1"/>
  <c r="U598" i="6" a="1"/>
  <c r="U598" i="6" s="1"/>
  <c r="T598" i="6" a="1"/>
  <c r="T598" i="6" s="1"/>
  <c r="S598" i="6" a="1"/>
  <c r="S598" i="6" s="1"/>
  <c r="R598" i="6" a="1"/>
  <c r="R598" i="6" s="1"/>
  <c r="Q598" i="6" a="1"/>
  <c r="Q598" i="6" s="1"/>
  <c r="P598" i="6" a="1"/>
  <c r="P598" i="6" s="1"/>
  <c r="O598" i="6" a="1"/>
  <c r="O598" i="6" s="1"/>
  <c r="N598" i="6" a="1"/>
  <c r="N598" i="6" s="1"/>
  <c r="M598" i="6"/>
  <c r="M598" i="6" a="1"/>
  <c r="L598" i="6" a="1"/>
  <c r="L598" i="6" s="1"/>
  <c r="K598" i="6"/>
  <c r="K598" i="6" a="1"/>
  <c r="AI597" i="6" a="1"/>
  <c r="AI597" i="6" s="1"/>
  <c r="AH597" i="6" a="1"/>
  <c r="AH597" i="6" s="1"/>
  <c r="AG597" i="6" a="1"/>
  <c r="AG597" i="6" s="1"/>
  <c r="AF597" i="6" a="1"/>
  <c r="AF597" i="6" s="1"/>
  <c r="AE597" i="6" a="1"/>
  <c r="AE597" i="6" s="1"/>
  <c r="AD597" i="6" a="1"/>
  <c r="AD597" i="6" s="1"/>
  <c r="AC597" i="6" a="1"/>
  <c r="AC597" i="6" s="1"/>
  <c r="AB597" i="6" a="1"/>
  <c r="AB597" i="6" s="1"/>
  <c r="AA597" i="6" a="1"/>
  <c r="AA597" i="6" s="1"/>
  <c r="Z597" i="6" a="1"/>
  <c r="Z597" i="6" s="1"/>
  <c r="Y597" i="6"/>
  <c r="Y597" i="6" a="1"/>
  <c r="X597" i="6" a="1"/>
  <c r="X597" i="6" s="1"/>
  <c r="W597" i="6" a="1"/>
  <c r="W597" i="6" s="1"/>
  <c r="V597" i="6" a="1"/>
  <c r="V597" i="6" s="1"/>
  <c r="U597" i="6"/>
  <c r="U597" i="6" a="1"/>
  <c r="T597" i="6" a="1"/>
  <c r="T597" i="6" s="1"/>
  <c r="S597" i="6" a="1"/>
  <c r="S597" i="6" s="1"/>
  <c r="R597" i="6" a="1"/>
  <c r="R597" i="6" s="1"/>
  <c r="Q597" i="6" a="1"/>
  <c r="Q597" i="6" s="1"/>
  <c r="P597" i="6"/>
  <c r="P597" i="6" a="1"/>
  <c r="O597" i="6" a="1"/>
  <c r="O597" i="6" s="1"/>
  <c r="N597" i="6" a="1"/>
  <c r="N597" i="6" s="1"/>
  <c r="M597" i="6" a="1"/>
  <c r="M597" i="6" s="1"/>
  <c r="L597" i="6"/>
  <c r="L597" i="6" a="1"/>
  <c r="K597" i="6" a="1"/>
  <c r="K597" i="6" s="1"/>
  <c r="AI596" i="6"/>
  <c r="AI596" i="6" a="1"/>
  <c r="AH596" i="6" a="1"/>
  <c r="AH596" i="6" s="1"/>
  <c r="AG596" i="6"/>
  <c r="AG596" i="6" a="1"/>
  <c r="AF596" i="6" a="1"/>
  <c r="AF596" i="6" s="1"/>
  <c r="AE596" i="6" a="1"/>
  <c r="AE596" i="6" s="1"/>
  <c r="AD596" i="6" a="1"/>
  <c r="AD596" i="6" s="1"/>
  <c r="AC596" i="6" a="1"/>
  <c r="AC596" i="6" s="1"/>
  <c r="AB596" i="6" a="1"/>
  <c r="AB596" i="6" s="1"/>
  <c r="AA596" i="6" a="1"/>
  <c r="AA596" i="6" s="1"/>
  <c r="Z596" i="6" a="1"/>
  <c r="Z596" i="6" s="1"/>
  <c r="Y596" i="6" a="1"/>
  <c r="Y596" i="6" s="1"/>
  <c r="X596" i="6" a="1"/>
  <c r="X596" i="6" s="1"/>
  <c r="W596" i="6" a="1"/>
  <c r="W596" i="6" s="1"/>
  <c r="V596" i="6" a="1"/>
  <c r="V596" i="6" s="1"/>
  <c r="U596" i="6" a="1"/>
  <c r="U596" i="6" s="1"/>
  <c r="T596" i="6" a="1"/>
  <c r="T596" i="6" s="1"/>
  <c r="S596" i="6"/>
  <c r="S596" i="6" a="1"/>
  <c r="R596" i="6" a="1"/>
  <c r="R596" i="6" s="1"/>
  <c r="Q596" i="6"/>
  <c r="Q596" i="6" a="1"/>
  <c r="P596" i="6" a="1"/>
  <c r="P596" i="6" s="1"/>
  <c r="O596" i="6"/>
  <c r="O596" i="6" a="1"/>
  <c r="N596" i="6" a="1"/>
  <c r="N596" i="6" s="1"/>
  <c r="M596" i="6" a="1"/>
  <c r="M596" i="6" s="1"/>
  <c r="L596" i="6" a="1"/>
  <c r="L596" i="6" s="1"/>
  <c r="K596" i="6" a="1"/>
  <c r="K596" i="6" s="1"/>
  <c r="AI595" i="6" a="1"/>
  <c r="AI595" i="6" s="1"/>
  <c r="AH595" i="6" a="1"/>
  <c r="AH595" i="6" s="1"/>
  <c r="AG595" i="6" a="1"/>
  <c r="AG595" i="6" s="1"/>
  <c r="AF595" i="6" a="1"/>
  <c r="AF595" i="6" s="1"/>
  <c r="AE595" i="6" a="1"/>
  <c r="AE595" i="6" s="1"/>
  <c r="AD595" i="6" a="1"/>
  <c r="AD595" i="6" s="1"/>
  <c r="AC595" i="6" a="1"/>
  <c r="AC595" i="6" s="1"/>
  <c r="AB595" i="6" a="1"/>
  <c r="AB595" i="6" s="1"/>
  <c r="AA595" i="6"/>
  <c r="AA595" i="6" a="1"/>
  <c r="Z595" i="6" a="1"/>
  <c r="Z595" i="6" s="1"/>
  <c r="Y595" i="6" a="1"/>
  <c r="Y595" i="6" s="1"/>
  <c r="X595" i="6" a="1"/>
  <c r="X595" i="6" s="1"/>
  <c r="W595" i="6" a="1"/>
  <c r="W595" i="6" s="1"/>
  <c r="V595" i="6" a="1"/>
  <c r="V595" i="6" s="1"/>
  <c r="U595" i="6" a="1"/>
  <c r="U595" i="6" s="1"/>
  <c r="T595" i="6" a="1"/>
  <c r="T595" i="6" s="1"/>
  <c r="S595" i="6" a="1"/>
  <c r="S595" i="6" s="1"/>
  <c r="R595" i="6" a="1"/>
  <c r="R595" i="6" s="1"/>
  <c r="Q595" i="6" a="1"/>
  <c r="Q595" i="6" s="1"/>
  <c r="P595" i="6" a="1"/>
  <c r="P595" i="6" s="1"/>
  <c r="O595" i="6"/>
  <c r="O595" i="6" a="1"/>
  <c r="N595" i="6" a="1"/>
  <c r="N595" i="6" s="1"/>
  <c r="M595" i="6"/>
  <c r="M595" i="6" a="1"/>
  <c r="L595" i="6" a="1"/>
  <c r="L595" i="6" s="1"/>
  <c r="K595" i="6"/>
  <c r="K595" i="6" a="1"/>
  <c r="AI594" i="6" a="1"/>
  <c r="AI594" i="6" s="1"/>
  <c r="AH594" i="6" a="1"/>
  <c r="AH594" i="6" s="1"/>
  <c r="AG594" i="6" a="1"/>
  <c r="AG594" i="6" s="1"/>
  <c r="AF594" i="6"/>
  <c r="AF594" i="6" a="1"/>
  <c r="AE594" i="6" a="1"/>
  <c r="AE594" i="6" s="1"/>
  <c r="AD594" i="6" a="1"/>
  <c r="AD594" i="6" s="1"/>
  <c r="AC594" i="6" a="1"/>
  <c r="AC594" i="6" s="1"/>
  <c r="AB594" i="6" a="1"/>
  <c r="AB594" i="6" s="1"/>
  <c r="AA594" i="6" a="1"/>
  <c r="AA594" i="6" s="1"/>
  <c r="Z594" i="6" a="1"/>
  <c r="Z594" i="6" s="1"/>
  <c r="Y594" i="6" a="1"/>
  <c r="Y594" i="6" s="1"/>
  <c r="X594" i="6" a="1"/>
  <c r="X594" i="6" s="1"/>
  <c r="W594" i="6"/>
  <c r="W594" i="6" a="1"/>
  <c r="V594" i="6" a="1"/>
  <c r="V594" i="6" s="1"/>
  <c r="U594" i="6" a="1"/>
  <c r="U594" i="6" s="1"/>
  <c r="T594" i="6" a="1"/>
  <c r="T594" i="6" s="1"/>
  <c r="S594" i="6" a="1"/>
  <c r="S594" i="6" s="1"/>
  <c r="R594" i="6" a="1"/>
  <c r="R594" i="6" s="1"/>
  <c r="Q594" i="6" a="1"/>
  <c r="Q594" i="6" s="1"/>
  <c r="P594" i="6" a="1"/>
  <c r="P594" i="6" s="1"/>
  <c r="O594" i="6" a="1"/>
  <c r="O594" i="6" s="1"/>
  <c r="N594" i="6" a="1"/>
  <c r="N594" i="6" s="1"/>
  <c r="M594" i="6" a="1"/>
  <c r="M594" i="6" s="1"/>
  <c r="L594" i="6" a="1"/>
  <c r="L594" i="6" s="1"/>
  <c r="K594" i="6"/>
  <c r="K594" i="6" a="1"/>
  <c r="AI593" i="6" a="1"/>
  <c r="AI593" i="6" s="1"/>
  <c r="AH593" i="6" a="1"/>
  <c r="AH593" i="6" s="1"/>
  <c r="AG593" i="6" a="1"/>
  <c r="AG593" i="6" s="1"/>
  <c r="AF593" i="6"/>
  <c r="AF593" i="6" a="1"/>
  <c r="AE593" i="6" a="1"/>
  <c r="AE593" i="6" s="1"/>
  <c r="AD593" i="6" a="1"/>
  <c r="AD593" i="6" s="1"/>
  <c r="AC593" i="6" a="1"/>
  <c r="AC593" i="6" s="1"/>
  <c r="AB593" i="6"/>
  <c r="AB593" i="6" a="1"/>
  <c r="AA593" i="6" a="1"/>
  <c r="AA593" i="6" s="1"/>
  <c r="Z593" i="6" a="1"/>
  <c r="Z593" i="6" s="1"/>
  <c r="Y593" i="6" a="1"/>
  <c r="Y593" i="6" s="1"/>
  <c r="X593" i="6" a="1"/>
  <c r="X593" i="6" s="1"/>
  <c r="W593" i="6" a="1"/>
  <c r="W593" i="6" s="1"/>
  <c r="V593" i="6" a="1"/>
  <c r="V593" i="6" s="1"/>
  <c r="U593" i="6" a="1"/>
  <c r="U593" i="6" s="1"/>
  <c r="T593" i="6" a="1"/>
  <c r="T593" i="6" s="1"/>
  <c r="S593" i="6"/>
  <c r="S593" i="6" a="1"/>
  <c r="R593" i="6" a="1"/>
  <c r="R593" i="6" s="1"/>
  <c r="Q593" i="6" a="1"/>
  <c r="Q593" i="6" s="1"/>
  <c r="P593" i="6"/>
  <c r="P593" i="6" a="1"/>
  <c r="O593" i="6" a="1"/>
  <c r="O593" i="6" s="1"/>
  <c r="N593" i="6" a="1"/>
  <c r="N593" i="6" s="1"/>
  <c r="M593" i="6" a="1"/>
  <c r="M593" i="6" s="1"/>
  <c r="L593" i="6"/>
  <c r="L593" i="6" a="1"/>
  <c r="K593" i="6" a="1"/>
  <c r="K593" i="6" s="1"/>
  <c r="AI592" i="6" a="1"/>
  <c r="AI592" i="6" s="1"/>
  <c r="AH592" i="6" a="1"/>
  <c r="AH592" i="6" s="1"/>
  <c r="AG592" i="6" a="1"/>
  <c r="AG592" i="6" s="1"/>
  <c r="AF592" i="6" a="1"/>
  <c r="AF592" i="6" s="1"/>
  <c r="AE592" i="6" a="1"/>
  <c r="AE592" i="6" s="1"/>
  <c r="AD592" i="6" a="1"/>
  <c r="AD592" i="6" s="1"/>
  <c r="AC592" i="6" a="1"/>
  <c r="AC592" i="6" s="1"/>
  <c r="AB592" i="6"/>
  <c r="AB592" i="6" a="1"/>
  <c r="AA592" i="6" a="1"/>
  <c r="AA592" i="6" s="1"/>
  <c r="Z592" i="6" a="1"/>
  <c r="Z592" i="6" s="1"/>
  <c r="Y592" i="6" a="1"/>
  <c r="Y592" i="6" s="1"/>
  <c r="X592" i="6"/>
  <c r="X592" i="6" a="1"/>
  <c r="W592" i="6" a="1"/>
  <c r="W592" i="6" s="1"/>
  <c r="V592" i="6" a="1"/>
  <c r="V592" i="6" s="1"/>
  <c r="U592" i="6" a="1"/>
  <c r="U592" i="6" s="1"/>
  <c r="T592" i="6" a="1"/>
  <c r="T592" i="6" s="1"/>
  <c r="S592" i="6" a="1"/>
  <c r="S592" i="6" s="1"/>
  <c r="R592" i="6" a="1"/>
  <c r="R592" i="6" s="1"/>
  <c r="Q592" i="6" a="1"/>
  <c r="Q592" i="6" s="1"/>
  <c r="P592" i="6" a="1"/>
  <c r="P592" i="6" s="1"/>
  <c r="O592" i="6"/>
  <c r="O592" i="6" a="1"/>
  <c r="N592" i="6" a="1"/>
  <c r="N592" i="6" s="1"/>
  <c r="M592" i="6" a="1"/>
  <c r="M592" i="6" s="1"/>
  <c r="L592" i="6" a="1"/>
  <c r="L592" i="6" s="1"/>
  <c r="K592" i="6" a="1"/>
  <c r="K592" i="6" s="1"/>
  <c r="AI591" i="6" a="1"/>
  <c r="AI591" i="6" s="1"/>
  <c r="AH591" i="6" a="1"/>
  <c r="AH591" i="6" s="1"/>
  <c r="AG591" i="6"/>
  <c r="AG591" i="6" a="1"/>
  <c r="AF591" i="6" a="1"/>
  <c r="AF591" i="6" s="1"/>
  <c r="AE591" i="6" a="1"/>
  <c r="AE591" i="6" s="1"/>
  <c r="AD591" i="6" a="1"/>
  <c r="AD591" i="6" s="1"/>
  <c r="AC591" i="6" a="1"/>
  <c r="AC591" i="6" s="1"/>
  <c r="AB591" i="6" a="1"/>
  <c r="AB591" i="6" s="1"/>
  <c r="AA591" i="6" a="1"/>
  <c r="AA591" i="6" s="1"/>
  <c r="Z591" i="6" a="1"/>
  <c r="Z591" i="6" s="1"/>
  <c r="Y591" i="6" a="1"/>
  <c r="Y591" i="6" s="1"/>
  <c r="X591" i="6"/>
  <c r="X591" i="6" a="1"/>
  <c r="W591" i="6" a="1"/>
  <c r="W591" i="6" s="1"/>
  <c r="V591" i="6" a="1"/>
  <c r="V591" i="6" s="1"/>
  <c r="U591" i="6" a="1"/>
  <c r="U591" i="6" s="1"/>
  <c r="T591" i="6"/>
  <c r="T591" i="6" a="1"/>
  <c r="S591" i="6" a="1"/>
  <c r="S591" i="6" s="1"/>
  <c r="R591" i="6" a="1"/>
  <c r="R591" i="6" s="1"/>
  <c r="Q591" i="6" a="1"/>
  <c r="Q591" i="6" s="1"/>
  <c r="P591" i="6" a="1"/>
  <c r="P591" i="6" s="1"/>
  <c r="O591" i="6" a="1"/>
  <c r="O591" i="6" s="1"/>
  <c r="N591" i="6" a="1"/>
  <c r="N591" i="6" s="1"/>
  <c r="M591" i="6" a="1"/>
  <c r="M591" i="6" s="1"/>
  <c r="L591" i="6" a="1"/>
  <c r="L591" i="6" s="1"/>
  <c r="K591" i="6"/>
  <c r="K591" i="6" a="1"/>
  <c r="AI590" i="6" a="1"/>
  <c r="AI590" i="6" s="1"/>
  <c r="AH590" i="6" a="1"/>
  <c r="AH590" i="6" s="1"/>
  <c r="AG590" i="6" a="1"/>
  <c r="AG590" i="6" s="1"/>
  <c r="AF590" i="6" a="1"/>
  <c r="AF590" i="6" s="1"/>
  <c r="AE590" i="6" a="1"/>
  <c r="AE590" i="6" s="1"/>
  <c r="AD590" i="6" a="1"/>
  <c r="AD590" i="6" s="1"/>
  <c r="AC590" i="6"/>
  <c r="AC590" i="6" a="1"/>
  <c r="AB590" i="6" a="1"/>
  <c r="AB590" i="6" s="1"/>
  <c r="AA590" i="6" a="1"/>
  <c r="AA590" i="6" s="1"/>
  <c r="Z590" i="6" a="1"/>
  <c r="Z590" i="6" s="1"/>
  <c r="Y590" i="6" a="1"/>
  <c r="Y590" i="6" s="1"/>
  <c r="X590" i="6" a="1"/>
  <c r="X590" i="6" s="1"/>
  <c r="W590" i="6" a="1"/>
  <c r="W590" i="6" s="1"/>
  <c r="V590" i="6" a="1"/>
  <c r="V590" i="6" s="1"/>
  <c r="U590" i="6" a="1"/>
  <c r="U590" i="6" s="1"/>
  <c r="T590" i="6"/>
  <c r="T590" i="6" a="1"/>
  <c r="S590" i="6" a="1"/>
  <c r="S590" i="6" s="1"/>
  <c r="R590" i="6" a="1"/>
  <c r="R590" i="6" s="1"/>
  <c r="Q590" i="6" a="1"/>
  <c r="Q590" i="6" s="1"/>
  <c r="P590" i="6"/>
  <c r="P590" i="6" a="1"/>
  <c r="O590" i="6" a="1"/>
  <c r="O590" i="6" s="1"/>
  <c r="N590" i="6" a="1"/>
  <c r="N590" i="6" s="1"/>
  <c r="M590" i="6" a="1"/>
  <c r="M590" i="6" s="1"/>
  <c r="L590" i="6" a="1"/>
  <c r="L590" i="6" s="1"/>
  <c r="K590" i="6" a="1"/>
  <c r="K590" i="6" s="1"/>
  <c r="AI589" i="6" a="1"/>
  <c r="AI589" i="6" s="1"/>
  <c r="AH589" i="6" a="1"/>
  <c r="AH589" i="6" s="1"/>
  <c r="AG589" i="6" a="1"/>
  <c r="AG589" i="6" s="1"/>
  <c r="AF589" i="6"/>
  <c r="AF589" i="6" a="1"/>
  <c r="AE589" i="6" a="1"/>
  <c r="AE589" i="6" s="1"/>
  <c r="AD589" i="6" a="1"/>
  <c r="AD589" i="6" s="1"/>
  <c r="AC589" i="6" a="1"/>
  <c r="AC589" i="6" s="1"/>
  <c r="AB589" i="6" a="1"/>
  <c r="AB589" i="6" s="1"/>
  <c r="AA589" i="6" a="1"/>
  <c r="AA589" i="6" s="1"/>
  <c r="Z589" i="6" a="1"/>
  <c r="Z589" i="6" s="1"/>
  <c r="Y589" i="6"/>
  <c r="Y589" i="6" a="1"/>
  <c r="X589" i="6" a="1"/>
  <c r="X589" i="6" s="1"/>
  <c r="W589" i="6" a="1"/>
  <c r="W589" i="6" s="1"/>
  <c r="V589" i="6" a="1"/>
  <c r="V589" i="6" s="1"/>
  <c r="U589" i="6" a="1"/>
  <c r="U589" i="6" s="1"/>
  <c r="T589" i="6" a="1"/>
  <c r="T589" i="6" s="1"/>
  <c r="S589" i="6" a="1"/>
  <c r="S589" i="6" s="1"/>
  <c r="R589" i="6" a="1"/>
  <c r="R589" i="6" s="1"/>
  <c r="Q589" i="6" a="1"/>
  <c r="Q589" i="6" s="1"/>
  <c r="P589" i="6"/>
  <c r="P589" i="6" a="1"/>
  <c r="O589" i="6" a="1"/>
  <c r="O589" i="6" s="1"/>
  <c r="N589" i="6" a="1"/>
  <c r="N589" i="6" s="1"/>
  <c r="M589" i="6" a="1"/>
  <c r="M589" i="6" s="1"/>
  <c r="L589" i="6"/>
  <c r="L589" i="6" a="1"/>
  <c r="K589" i="6" a="1"/>
  <c r="K589" i="6" s="1"/>
  <c r="AI588" i="6"/>
  <c r="AI588" i="6" a="1"/>
  <c r="AH588" i="6" a="1"/>
  <c r="AH588" i="6" s="1"/>
  <c r="AG588" i="6"/>
  <c r="AG588" i="6" a="1"/>
  <c r="AF588" i="6" a="1"/>
  <c r="AF588" i="6" s="1"/>
  <c r="AE588" i="6" a="1"/>
  <c r="AE588" i="6" s="1"/>
  <c r="AD588" i="6" a="1"/>
  <c r="AD588" i="6" s="1"/>
  <c r="AC588" i="6" a="1"/>
  <c r="AC588" i="6" s="1"/>
  <c r="AB588" i="6"/>
  <c r="AB588" i="6" a="1"/>
  <c r="AA588" i="6" a="1"/>
  <c r="AA588" i="6" s="1"/>
  <c r="Z588" i="6" a="1"/>
  <c r="Z588" i="6" s="1"/>
  <c r="Y588" i="6" a="1"/>
  <c r="Y588" i="6" s="1"/>
  <c r="X588" i="6" a="1"/>
  <c r="X588" i="6" s="1"/>
  <c r="W588" i="6" a="1"/>
  <c r="W588" i="6" s="1"/>
  <c r="V588" i="6" a="1"/>
  <c r="V588" i="6" s="1"/>
  <c r="U588" i="6"/>
  <c r="U588" i="6" a="1"/>
  <c r="T588" i="6" a="1"/>
  <c r="T588" i="6" s="1"/>
  <c r="S588" i="6" a="1"/>
  <c r="S588" i="6" s="1"/>
  <c r="R588" i="6" a="1"/>
  <c r="R588" i="6" s="1"/>
  <c r="Q588" i="6" a="1"/>
  <c r="Q588" i="6" s="1"/>
  <c r="P588" i="6" a="1"/>
  <c r="P588" i="6" s="1"/>
  <c r="O588" i="6" a="1"/>
  <c r="O588" i="6" s="1"/>
  <c r="N588" i="6" a="1"/>
  <c r="N588" i="6" s="1"/>
  <c r="M588" i="6" a="1"/>
  <c r="M588" i="6" s="1"/>
  <c r="L588" i="6"/>
  <c r="L588" i="6" a="1"/>
  <c r="K588" i="6" a="1"/>
  <c r="K588" i="6" s="1"/>
  <c r="AI587" i="6" a="1"/>
  <c r="AI587" i="6" s="1"/>
  <c r="AH587" i="6" a="1"/>
  <c r="AH587" i="6" s="1"/>
  <c r="AG587" i="6"/>
  <c r="AG587" i="6" a="1"/>
  <c r="AF587" i="6" a="1"/>
  <c r="AF587" i="6" s="1"/>
  <c r="AE587" i="6"/>
  <c r="AE587" i="6" a="1"/>
  <c r="AD587" i="6" a="1"/>
  <c r="AD587" i="6" s="1"/>
  <c r="AC587" i="6"/>
  <c r="AC587" i="6" a="1"/>
  <c r="AB587" i="6" a="1"/>
  <c r="AB587" i="6" s="1"/>
  <c r="AA587" i="6" a="1"/>
  <c r="AA587" i="6" s="1"/>
  <c r="Z587" i="6" a="1"/>
  <c r="Z587" i="6" s="1"/>
  <c r="Y587" i="6" a="1"/>
  <c r="Y587" i="6" s="1"/>
  <c r="X587" i="6" a="1"/>
  <c r="X587" i="6" s="1"/>
  <c r="W587" i="6" a="1"/>
  <c r="W587" i="6" s="1"/>
  <c r="V587" i="6" a="1"/>
  <c r="V587" i="6" s="1"/>
  <c r="U587" i="6" a="1"/>
  <c r="U587" i="6" s="1"/>
  <c r="T587" i="6" a="1"/>
  <c r="T587" i="6" s="1"/>
  <c r="S587" i="6"/>
  <c r="S587" i="6" a="1"/>
  <c r="R587" i="6" a="1"/>
  <c r="R587" i="6" s="1"/>
  <c r="Q587" i="6" a="1"/>
  <c r="Q587" i="6" s="1"/>
  <c r="P587" i="6" a="1"/>
  <c r="P587" i="6" s="1"/>
  <c r="O587" i="6" a="1"/>
  <c r="O587" i="6" s="1"/>
  <c r="N587" i="6" a="1"/>
  <c r="N587" i="6" s="1"/>
  <c r="M587" i="6" a="1"/>
  <c r="M587" i="6" s="1"/>
  <c r="L587" i="6" a="1"/>
  <c r="L587" i="6" s="1"/>
  <c r="K587" i="6" a="1"/>
  <c r="K587" i="6" s="1"/>
  <c r="AI586" i="6" a="1"/>
  <c r="AI586" i="6" s="1"/>
  <c r="AH586" i="6" a="1"/>
  <c r="AH586" i="6" s="1"/>
  <c r="AG586" i="6" a="1"/>
  <c r="AG586" i="6" s="1"/>
  <c r="AF586" i="6" a="1"/>
  <c r="AF586" i="6" s="1"/>
  <c r="AE586" i="6" a="1"/>
  <c r="AE586" i="6" s="1"/>
  <c r="AD586" i="6" a="1"/>
  <c r="AD586" i="6" s="1"/>
  <c r="AC586" i="6" a="1"/>
  <c r="AC586" i="6" s="1"/>
  <c r="AB586" i="6" a="1"/>
  <c r="AB586" i="6" s="1"/>
  <c r="AA586" i="6" a="1"/>
  <c r="AA586" i="6" s="1"/>
  <c r="Z586" i="6" a="1"/>
  <c r="Z586" i="6" s="1"/>
  <c r="Y586" i="6" a="1"/>
  <c r="Y586" i="6" s="1"/>
  <c r="X586" i="6" a="1"/>
  <c r="X586" i="6" s="1"/>
  <c r="W586" i="6" a="1"/>
  <c r="W586" i="6" s="1"/>
  <c r="V586" i="6" a="1"/>
  <c r="V586" i="6" s="1"/>
  <c r="U586" i="6" a="1"/>
  <c r="U586" i="6" s="1"/>
  <c r="T586" i="6" a="1"/>
  <c r="T586" i="6" s="1"/>
  <c r="S586" i="6" a="1"/>
  <c r="S586" i="6" s="1"/>
  <c r="R586" i="6" a="1"/>
  <c r="R586" i="6" s="1"/>
  <c r="Q586" i="6" a="1"/>
  <c r="Q586" i="6" s="1"/>
  <c r="P586" i="6" a="1"/>
  <c r="P586" i="6" s="1"/>
  <c r="O586" i="6" a="1"/>
  <c r="O586" i="6" s="1"/>
  <c r="N586" i="6" a="1"/>
  <c r="N586" i="6" s="1"/>
  <c r="M586" i="6" a="1"/>
  <c r="M586" i="6" s="1"/>
  <c r="L586" i="6" a="1"/>
  <c r="L586" i="6" s="1"/>
  <c r="K586" i="6" a="1"/>
  <c r="K586" i="6" s="1"/>
  <c r="AI585" i="6" a="1"/>
  <c r="AI585" i="6" s="1"/>
  <c r="AH585" i="6" a="1"/>
  <c r="AH585" i="6" s="1"/>
  <c r="AG585" i="6" a="1"/>
  <c r="AG585" i="6" s="1"/>
  <c r="AF585" i="6" a="1"/>
  <c r="AF585" i="6" s="1"/>
  <c r="AE585" i="6" a="1"/>
  <c r="AE585" i="6" s="1"/>
  <c r="AD585" i="6" a="1"/>
  <c r="AD585" i="6" s="1"/>
  <c r="AC585" i="6" a="1"/>
  <c r="AC585" i="6" s="1"/>
  <c r="AB585" i="6" a="1"/>
  <c r="AB585" i="6" s="1"/>
  <c r="AA585" i="6" a="1"/>
  <c r="AA585" i="6" s="1"/>
  <c r="Z585" i="6" a="1"/>
  <c r="Z585" i="6" s="1"/>
  <c r="Y585" i="6" a="1"/>
  <c r="Y585" i="6" s="1"/>
  <c r="X585" i="6" a="1"/>
  <c r="X585" i="6" s="1"/>
  <c r="W585" i="6" a="1"/>
  <c r="W585" i="6" s="1"/>
  <c r="V585" i="6" a="1"/>
  <c r="V585" i="6" s="1"/>
  <c r="U585" i="6" a="1"/>
  <c r="U585" i="6" s="1"/>
  <c r="T585" i="6" a="1"/>
  <c r="T585" i="6" s="1"/>
  <c r="S585" i="6" a="1"/>
  <c r="S585" i="6" s="1"/>
  <c r="R585" i="6" a="1"/>
  <c r="R585" i="6" s="1"/>
  <c r="Q585" i="6" a="1"/>
  <c r="Q585" i="6" s="1"/>
  <c r="P585" i="6" a="1"/>
  <c r="P585" i="6" s="1"/>
  <c r="O585" i="6" a="1"/>
  <c r="O585" i="6" s="1"/>
  <c r="N585" i="6" a="1"/>
  <c r="N585" i="6" s="1"/>
  <c r="M585" i="6" a="1"/>
  <c r="M585" i="6" s="1"/>
  <c r="L585" i="6" a="1"/>
  <c r="L585" i="6" s="1"/>
  <c r="K585" i="6" a="1"/>
  <c r="K585" i="6" s="1"/>
  <c r="AI584" i="6" a="1"/>
  <c r="AI584" i="6" s="1"/>
  <c r="AH584" i="6" a="1"/>
  <c r="AH584" i="6" s="1"/>
  <c r="AG584" i="6" a="1"/>
  <c r="AG584" i="6" s="1"/>
  <c r="AF584" i="6" a="1"/>
  <c r="AF584" i="6" s="1"/>
  <c r="AE584" i="6" a="1"/>
  <c r="AE584" i="6" s="1"/>
  <c r="AD584" i="6" a="1"/>
  <c r="AD584" i="6" s="1"/>
  <c r="AC584" i="6" a="1"/>
  <c r="AC584" i="6" s="1"/>
  <c r="AB584" i="6" a="1"/>
  <c r="AB584" i="6" s="1"/>
  <c r="AA584" i="6" a="1"/>
  <c r="AA584" i="6" s="1"/>
  <c r="Z584" i="6" a="1"/>
  <c r="Z584" i="6" s="1"/>
  <c r="Y584" i="6" a="1"/>
  <c r="Y584" i="6" s="1"/>
  <c r="X584" i="6" a="1"/>
  <c r="X584" i="6" s="1"/>
  <c r="W584" i="6" a="1"/>
  <c r="W584" i="6" s="1"/>
  <c r="V584" i="6" a="1"/>
  <c r="V584" i="6" s="1"/>
  <c r="U584" i="6" a="1"/>
  <c r="U584" i="6" s="1"/>
  <c r="T584" i="6" a="1"/>
  <c r="T584" i="6" s="1"/>
  <c r="S584" i="6" a="1"/>
  <c r="S584" i="6" s="1"/>
  <c r="R584" i="6" a="1"/>
  <c r="R584" i="6" s="1"/>
  <c r="Q584" i="6" a="1"/>
  <c r="Q584" i="6" s="1"/>
  <c r="P584" i="6" a="1"/>
  <c r="P584" i="6" s="1"/>
  <c r="O584" i="6" a="1"/>
  <c r="O584" i="6" s="1"/>
  <c r="N584" i="6" a="1"/>
  <c r="N584" i="6" s="1"/>
  <c r="M584" i="6" a="1"/>
  <c r="M584" i="6" s="1"/>
  <c r="L584" i="6" a="1"/>
  <c r="L584" i="6" s="1"/>
  <c r="K584" i="6" a="1"/>
  <c r="K584" i="6" s="1"/>
  <c r="AI583" i="6" a="1"/>
  <c r="AI583" i="6" s="1"/>
  <c r="AH583" i="6" a="1"/>
  <c r="AH583" i="6" s="1"/>
  <c r="AG583" i="6" a="1"/>
  <c r="AG583" i="6" s="1"/>
  <c r="AF583" i="6" a="1"/>
  <c r="AF583" i="6" s="1"/>
  <c r="AE583" i="6" a="1"/>
  <c r="AE583" i="6" s="1"/>
  <c r="AD583" i="6" a="1"/>
  <c r="AD583" i="6" s="1"/>
  <c r="AC583" i="6" a="1"/>
  <c r="AC583" i="6" s="1"/>
  <c r="AB583" i="6" a="1"/>
  <c r="AB583" i="6" s="1"/>
  <c r="AA583" i="6" a="1"/>
  <c r="AA583" i="6" s="1"/>
  <c r="Z583" i="6" a="1"/>
  <c r="Z583" i="6" s="1"/>
  <c r="Y583" i="6" a="1"/>
  <c r="Y583" i="6" s="1"/>
  <c r="X583" i="6" a="1"/>
  <c r="X583" i="6" s="1"/>
  <c r="W583" i="6" a="1"/>
  <c r="W583" i="6" s="1"/>
  <c r="V583" i="6" a="1"/>
  <c r="V583" i="6" s="1"/>
  <c r="U583" i="6" a="1"/>
  <c r="U583" i="6" s="1"/>
  <c r="T583" i="6" a="1"/>
  <c r="T583" i="6" s="1"/>
  <c r="S583" i="6" a="1"/>
  <c r="S583" i="6" s="1"/>
  <c r="R583" i="6" a="1"/>
  <c r="R583" i="6" s="1"/>
  <c r="Q583" i="6" a="1"/>
  <c r="Q583" i="6" s="1"/>
  <c r="P583" i="6" a="1"/>
  <c r="P583" i="6" s="1"/>
  <c r="O583" i="6" a="1"/>
  <c r="O583" i="6" s="1"/>
  <c r="N583" i="6" a="1"/>
  <c r="N583" i="6" s="1"/>
  <c r="M583" i="6" a="1"/>
  <c r="M583" i="6" s="1"/>
  <c r="L583" i="6" a="1"/>
  <c r="L583" i="6" s="1"/>
  <c r="K583" i="6" a="1"/>
  <c r="K583" i="6" s="1"/>
  <c r="AI582" i="6" a="1"/>
  <c r="AI582" i="6" s="1"/>
  <c r="AH582" i="6" a="1"/>
  <c r="AH582" i="6" s="1"/>
  <c r="AG582" i="6" a="1"/>
  <c r="AG582" i="6" s="1"/>
  <c r="AF582" i="6" a="1"/>
  <c r="AF582" i="6" s="1"/>
  <c r="AE582" i="6" a="1"/>
  <c r="AE582" i="6" s="1"/>
  <c r="AD582" i="6" a="1"/>
  <c r="AD582" i="6" s="1"/>
  <c r="AC582" i="6" a="1"/>
  <c r="AC582" i="6" s="1"/>
  <c r="AB582" i="6" a="1"/>
  <c r="AB582" i="6" s="1"/>
  <c r="AA582" i="6" a="1"/>
  <c r="AA582" i="6" s="1"/>
  <c r="Z582" i="6" a="1"/>
  <c r="Z582" i="6" s="1"/>
  <c r="Y582" i="6" a="1"/>
  <c r="Y582" i="6" s="1"/>
  <c r="X582" i="6" a="1"/>
  <c r="X582" i="6" s="1"/>
  <c r="W582" i="6" a="1"/>
  <c r="W582" i="6" s="1"/>
  <c r="V582" i="6" a="1"/>
  <c r="V582" i="6" s="1"/>
  <c r="U582" i="6" a="1"/>
  <c r="U582" i="6" s="1"/>
  <c r="T582" i="6" a="1"/>
  <c r="T582" i="6" s="1"/>
  <c r="S582" i="6" a="1"/>
  <c r="S582" i="6" s="1"/>
  <c r="R582" i="6" a="1"/>
  <c r="R582" i="6" s="1"/>
  <c r="Q582" i="6" a="1"/>
  <c r="Q582" i="6" s="1"/>
  <c r="P582" i="6" a="1"/>
  <c r="P582" i="6" s="1"/>
  <c r="O582" i="6" a="1"/>
  <c r="O582" i="6" s="1"/>
  <c r="N582" i="6" a="1"/>
  <c r="N582" i="6" s="1"/>
  <c r="M582" i="6" a="1"/>
  <c r="M582" i="6" s="1"/>
  <c r="L582" i="6" a="1"/>
  <c r="L582" i="6" s="1"/>
  <c r="K582" i="6" a="1"/>
  <c r="K582" i="6" s="1"/>
  <c r="AI581" i="6" a="1"/>
  <c r="AI581" i="6" s="1"/>
  <c r="AH581" i="6" a="1"/>
  <c r="AH581" i="6" s="1"/>
  <c r="AG581" i="6" a="1"/>
  <c r="AG581" i="6" s="1"/>
  <c r="AF581" i="6" a="1"/>
  <c r="AF581" i="6" s="1"/>
  <c r="AE581" i="6" a="1"/>
  <c r="AE581" i="6" s="1"/>
  <c r="AD581" i="6" a="1"/>
  <c r="AD581" i="6" s="1"/>
  <c r="AC581" i="6" a="1"/>
  <c r="AC581" i="6" s="1"/>
  <c r="AB581" i="6" a="1"/>
  <c r="AB581" i="6" s="1"/>
  <c r="AA581" i="6" a="1"/>
  <c r="AA581" i="6" s="1"/>
  <c r="Z581" i="6" a="1"/>
  <c r="Z581" i="6" s="1"/>
  <c r="Y581" i="6" a="1"/>
  <c r="Y581" i="6" s="1"/>
  <c r="X581" i="6" a="1"/>
  <c r="X581" i="6" s="1"/>
  <c r="W581" i="6" a="1"/>
  <c r="W581" i="6" s="1"/>
  <c r="V581" i="6" a="1"/>
  <c r="V581" i="6" s="1"/>
  <c r="U581" i="6" a="1"/>
  <c r="U581" i="6" s="1"/>
  <c r="T581" i="6" a="1"/>
  <c r="T581" i="6" s="1"/>
  <c r="S581" i="6" a="1"/>
  <c r="S581" i="6" s="1"/>
  <c r="R581" i="6" a="1"/>
  <c r="R581" i="6" s="1"/>
  <c r="Q581" i="6" a="1"/>
  <c r="Q581" i="6" s="1"/>
  <c r="P581" i="6" a="1"/>
  <c r="P581" i="6" s="1"/>
  <c r="O581" i="6" a="1"/>
  <c r="O581" i="6" s="1"/>
  <c r="N581" i="6" a="1"/>
  <c r="N581" i="6" s="1"/>
  <c r="M581" i="6" a="1"/>
  <c r="M581" i="6" s="1"/>
  <c r="L581" i="6" a="1"/>
  <c r="L581" i="6" s="1"/>
  <c r="K581" i="6" a="1"/>
  <c r="K581" i="6" s="1"/>
  <c r="AI580" i="6" a="1"/>
  <c r="AI580" i="6" s="1"/>
  <c r="AH580" i="6" a="1"/>
  <c r="AH580" i="6" s="1"/>
  <c r="AG580" i="6" a="1"/>
  <c r="AG580" i="6" s="1"/>
  <c r="AF580" i="6" a="1"/>
  <c r="AF580" i="6" s="1"/>
  <c r="AE580" i="6" a="1"/>
  <c r="AE580" i="6" s="1"/>
  <c r="AD580" i="6" a="1"/>
  <c r="AD580" i="6" s="1"/>
  <c r="AC580" i="6" a="1"/>
  <c r="AC580" i="6" s="1"/>
  <c r="AB580" i="6" a="1"/>
  <c r="AB580" i="6" s="1"/>
  <c r="AA580" i="6" a="1"/>
  <c r="AA580" i="6" s="1"/>
  <c r="Z580" i="6" a="1"/>
  <c r="Z580" i="6" s="1"/>
  <c r="Y580" i="6" a="1"/>
  <c r="Y580" i="6" s="1"/>
  <c r="X580" i="6" a="1"/>
  <c r="X580" i="6" s="1"/>
  <c r="W580" i="6" a="1"/>
  <c r="W580" i="6" s="1"/>
  <c r="V580" i="6" a="1"/>
  <c r="V580" i="6" s="1"/>
  <c r="U580" i="6" a="1"/>
  <c r="U580" i="6" s="1"/>
  <c r="T580" i="6" a="1"/>
  <c r="T580" i="6" s="1"/>
  <c r="S580" i="6" a="1"/>
  <c r="S580" i="6" s="1"/>
  <c r="R580" i="6" a="1"/>
  <c r="R580" i="6" s="1"/>
  <c r="Q580" i="6" a="1"/>
  <c r="Q580" i="6" s="1"/>
  <c r="P580" i="6" a="1"/>
  <c r="P580" i="6" s="1"/>
  <c r="O580" i="6" a="1"/>
  <c r="O580" i="6" s="1"/>
  <c r="N580" i="6" a="1"/>
  <c r="N580" i="6" s="1"/>
  <c r="M580" i="6" a="1"/>
  <c r="M580" i="6" s="1"/>
  <c r="L580" i="6" a="1"/>
  <c r="L580" i="6" s="1"/>
  <c r="K580" i="6" a="1"/>
  <c r="K580" i="6" s="1"/>
  <c r="AI579" i="6" a="1"/>
  <c r="AI579" i="6" s="1"/>
  <c r="AH579" i="6" a="1"/>
  <c r="AH579" i="6" s="1"/>
  <c r="AG579" i="6" a="1"/>
  <c r="AG579" i="6" s="1"/>
  <c r="AF579" i="6" a="1"/>
  <c r="AF579" i="6" s="1"/>
  <c r="AE579" i="6" a="1"/>
  <c r="AE579" i="6" s="1"/>
  <c r="AD579" i="6" a="1"/>
  <c r="AD579" i="6" s="1"/>
  <c r="AC579" i="6" a="1"/>
  <c r="AC579" i="6" s="1"/>
  <c r="AB579" i="6" a="1"/>
  <c r="AB579" i="6" s="1"/>
  <c r="AA579" i="6" a="1"/>
  <c r="AA579" i="6" s="1"/>
  <c r="Z579" i="6" a="1"/>
  <c r="Z579" i="6" s="1"/>
  <c r="Y579" i="6" a="1"/>
  <c r="Y579" i="6" s="1"/>
  <c r="X579" i="6" a="1"/>
  <c r="X579" i="6" s="1"/>
  <c r="W579" i="6" a="1"/>
  <c r="W579" i="6" s="1"/>
  <c r="V579" i="6" a="1"/>
  <c r="V579" i="6" s="1"/>
  <c r="U579" i="6" a="1"/>
  <c r="U579" i="6" s="1"/>
  <c r="T579" i="6" a="1"/>
  <c r="T579" i="6" s="1"/>
  <c r="S579" i="6" a="1"/>
  <c r="S579" i="6" s="1"/>
  <c r="R579" i="6" a="1"/>
  <c r="R579" i="6" s="1"/>
  <c r="Q579" i="6" a="1"/>
  <c r="Q579" i="6" s="1"/>
  <c r="P579" i="6" a="1"/>
  <c r="P579" i="6" s="1"/>
  <c r="O579" i="6" a="1"/>
  <c r="O579" i="6" s="1"/>
  <c r="N579" i="6" a="1"/>
  <c r="N579" i="6" s="1"/>
  <c r="M579" i="6" a="1"/>
  <c r="M579" i="6" s="1"/>
  <c r="L579" i="6" a="1"/>
  <c r="L579" i="6" s="1"/>
  <c r="K579" i="6" a="1"/>
  <c r="K579" i="6" s="1"/>
  <c r="AI578" i="6" a="1"/>
  <c r="AI578" i="6" s="1"/>
  <c r="AH578" i="6" a="1"/>
  <c r="AH578" i="6" s="1"/>
  <c r="AG578" i="6" a="1"/>
  <c r="AG578" i="6" s="1"/>
  <c r="AF578" i="6" a="1"/>
  <c r="AF578" i="6" s="1"/>
  <c r="AE578" i="6" a="1"/>
  <c r="AE578" i="6" s="1"/>
  <c r="AD578" i="6" a="1"/>
  <c r="AD578" i="6" s="1"/>
  <c r="AC578" i="6" a="1"/>
  <c r="AC578" i="6" s="1"/>
  <c r="AB578" i="6" a="1"/>
  <c r="AB578" i="6" s="1"/>
  <c r="AA578" i="6" a="1"/>
  <c r="AA578" i="6" s="1"/>
  <c r="Z578" i="6" a="1"/>
  <c r="Z578" i="6" s="1"/>
  <c r="Y578" i="6" a="1"/>
  <c r="Y578" i="6" s="1"/>
  <c r="X578" i="6" a="1"/>
  <c r="X578" i="6" s="1"/>
  <c r="W578" i="6" a="1"/>
  <c r="W578" i="6" s="1"/>
  <c r="V578" i="6" a="1"/>
  <c r="V578" i="6" s="1"/>
  <c r="U578" i="6" a="1"/>
  <c r="U578" i="6" s="1"/>
  <c r="T578" i="6" a="1"/>
  <c r="T578" i="6" s="1"/>
  <c r="S578" i="6" a="1"/>
  <c r="S578" i="6" s="1"/>
  <c r="R578" i="6" a="1"/>
  <c r="R578" i="6" s="1"/>
  <c r="Q578" i="6" a="1"/>
  <c r="Q578" i="6" s="1"/>
  <c r="P578" i="6" a="1"/>
  <c r="P578" i="6" s="1"/>
  <c r="O578" i="6" a="1"/>
  <c r="O578" i="6" s="1"/>
  <c r="N578" i="6" a="1"/>
  <c r="N578" i="6" s="1"/>
  <c r="M578" i="6" a="1"/>
  <c r="M578" i="6" s="1"/>
  <c r="L578" i="6" a="1"/>
  <c r="L578" i="6" s="1"/>
  <c r="K578" i="6" a="1"/>
  <c r="K578" i="6" s="1"/>
  <c r="AI577" i="6" a="1"/>
  <c r="AI577" i="6" s="1"/>
  <c r="AH577" i="6" a="1"/>
  <c r="AH577" i="6" s="1"/>
  <c r="AG577" i="6" a="1"/>
  <c r="AG577" i="6" s="1"/>
  <c r="AF577" i="6" a="1"/>
  <c r="AF577" i="6" s="1"/>
  <c r="AE577" i="6" a="1"/>
  <c r="AE577" i="6" s="1"/>
  <c r="AD577" i="6" a="1"/>
  <c r="AD577" i="6" s="1"/>
  <c r="AC577" i="6" a="1"/>
  <c r="AC577" i="6" s="1"/>
  <c r="AB577" i="6" a="1"/>
  <c r="AB577" i="6" s="1"/>
  <c r="AA577" i="6" a="1"/>
  <c r="AA577" i="6" s="1"/>
  <c r="Z577" i="6" a="1"/>
  <c r="Z577" i="6" s="1"/>
  <c r="Y577" i="6" a="1"/>
  <c r="Y577" i="6" s="1"/>
  <c r="X577" i="6" a="1"/>
  <c r="X577" i="6" s="1"/>
  <c r="W577" i="6" a="1"/>
  <c r="W577" i="6" s="1"/>
  <c r="V577" i="6" a="1"/>
  <c r="V577" i="6" s="1"/>
  <c r="U577" i="6" a="1"/>
  <c r="U577" i="6" s="1"/>
  <c r="T577" i="6" a="1"/>
  <c r="T577" i="6" s="1"/>
  <c r="S577" i="6" a="1"/>
  <c r="S577" i="6" s="1"/>
  <c r="R577" i="6" a="1"/>
  <c r="R577" i="6" s="1"/>
  <c r="Q577" i="6" a="1"/>
  <c r="Q577" i="6" s="1"/>
  <c r="P577" i="6" a="1"/>
  <c r="P577" i="6" s="1"/>
  <c r="O577" i="6" a="1"/>
  <c r="O577" i="6" s="1"/>
  <c r="N577" i="6" a="1"/>
  <c r="N577" i="6" s="1"/>
  <c r="M577" i="6" a="1"/>
  <c r="M577" i="6" s="1"/>
  <c r="L577" i="6" a="1"/>
  <c r="L577" i="6" s="1"/>
  <c r="K577" i="6" a="1"/>
  <c r="K577" i="6" s="1"/>
  <c r="AI576" i="6" a="1"/>
  <c r="AI576" i="6" s="1"/>
  <c r="AH576" i="6" a="1"/>
  <c r="AH576" i="6" s="1"/>
  <c r="AG576" i="6" a="1"/>
  <c r="AG576" i="6" s="1"/>
  <c r="AF576" i="6" a="1"/>
  <c r="AF576" i="6" s="1"/>
  <c r="AE576" i="6" a="1"/>
  <c r="AE576" i="6" s="1"/>
  <c r="AD576" i="6" a="1"/>
  <c r="AD576" i="6" s="1"/>
  <c r="AC576" i="6" a="1"/>
  <c r="AC576" i="6" s="1"/>
  <c r="AB576" i="6" a="1"/>
  <c r="AB576" i="6" s="1"/>
  <c r="AA576" i="6" a="1"/>
  <c r="AA576" i="6" s="1"/>
  <c r="Z576" i="6" a="1"/>
  <c r="Z576" i="6" s="1"/>
  <c r="Y576" i="6" a="1"/>
  <c r="Y576" i="6" s="1"/>
  <c r="X576" i="6" a="1"/>
  <c r="X576" i="6" s="1"/>
  <c r="W576" i="6" a="1"/>
  <c r="W576" i="6" s="1"/>
  <c r="V576" i="6" a="1"/>
  <c r="V576" i="6" s="1"/>
  <c r="U576" i="6" a="1"/>
  <c r="U576" i="6" s="1"/>
  <c r="T576" i="6" a="1"/>
  <c r="T576" i="6" s="1"/>
  <c r="S576" i="6" a="1"/>
  <c r="S576" i="6" s="1"/>
  <c r="R576" i="6" a="1"/>
  <c r="R576" i="6" s="1"/>
  <c r="Q576" i="6" a="1"/>
  <c r="Q576" i="6" s="1"/>
  <c r="P576" i="6" a="1"/>
  <c r="P576" i="6" s="1"/>
  <c r="O576" i="6" a="1"/>
  <c r="O576" i="6" s="1"/>
  <c r="N576" i="6" a="1"/>
  <c r="N576" i="6" s="1"/>
  <c r="M576" i="6" a="1"/>
  <c r="M576" i="6" s="1"/>
  <c r="L576" i="6" a="1"/>
  <c r="L576" i="6" s="1"/>
  <c r="K576" i="6" a="1"/>
  <c r="K576" i="6" s="1"/>
  <c r="AI575" i="6" a="1"/>
  <c r="AI575" i="6" s="1"/>
  <c r="AH575" i="6" a="1"/>
  <c r="AH575" i="6" s="1"/>
  <c r="AG575" i="6" a="1"/>
  <c r="AG575" i="6" s="1"/>
  <c r="AF575" i="6" a="1"/>
  <c r="AF575" i="6" s="1"/>
  <c r="AE575" i="6" a="1"/>
  <c r="AE575" i="6" s="1"/>
  <c r="AD575" i="6" a="1"/>
  <c r="AD575" i="6" s="1"/>
  <c r="AC575" i="6" a="1"/>
  <c r="AC575" i="6" s="1"/>
  <c r="AB575" i="6" a="1"/>
  <c r="AB575" i="6" s="1"/>
  <c r="AA575" i="6" a="1"/>
  <c r="AA575" i="6" s="1"/>
  <c r="Z575" i="6" a="1"/>
  <c r="Z575" i="6" s="1"/>
  <c r="Y575" i="6" a="1"/>
  <c r="Y575" i="6" s="1"/>
  <c r="X575" i="6" a="1"/>
  <c r="X575" i="6" s="1"/>
  <c r="W575" i="6" a="1"/>
  <c r="W575" i="6" s="1"/>
  <c r="V575" i="6" a="1"/>
  <c r="V575" i="6" s="1"/>
  <c r="U575" i="6" a="1"/>
  <c r="U575" i="6" s="1"/>
  <c r="T575" i="6" a="1"/>
  <c r="T575" i="6" s="1"/>
  <c r="S575" i="6" a="1"/>
  <c r="S575" i="6" s="1"/>
  <c r="R575" i="6" a="1"/>
  <c r="R575" i="6" s="1"/>
  <c r="Q575" i="6" a="1"/>
  <c r="Q575" i="6" s="1"/>
  <c r="P575" i="6" a="1"/>
  <c r="P575" i="6" s="1"/>
  <c r="O575" i="6" a="1"/>
  <c r="O575" i="6" s="1"/>
  <c r="N575" i="6" a="1"/>
  <c r="N575" i="6" s="1"/>
  <c r="M575" i="6" a="1"/>
  <c r="M575" i="6" s="1"/>
  <c r="L575" i="6" a="1"/>
  <c r="L575" i="6" s="1"/>
  <c r="K575" i="6" a="1"/>
  <c r="K575" i="6" s="1"/>
  <c r="AI574" i="6" a="1"/>
  <c r="AI574" i="6" s="1"/>
  <c r="AH574" i="6" a="1"/>
  <c r="AH574" i="6" s="1"/>
  <c r="AG574" i="6" a="1"/>
  <c r="AG574" i="6" s="1"/>
  <c r="AF574" i="6" a="1"/>
  <c r="AF574" i="6" s="1"/>
  <c r="AE574" i="6" a="1"/>
  <c r="AE574" i="6" s="1"/>
  <c r="AD574" i="6" a="1"/>
  <c r="AD574" i="6" s="1"/>
  <c r="AC574" i="6" a="1"/>
  <c r="AC574" i="6" s="1"/>
  <c r="AB574" i="6" a="1"/>
  <c r="AB574" i="6" s="1"/>
  <c r="AA574" i="6" a="1"/>
  <c r="AA574" i="6" s="1"/>
  <c r="Z574" i="6" a="1"/>
  <c r="Z574" i="6" s="1"/>
  <c r="Y574" i="6" a="1"/>
  <c r="Y574" i="6" s="1"/>
  <c r="X574" i="6" a="1"/>
  <c r="X574" i="6" s="1"/>
  <c r="W574" i="6" a="1"/>
  <c r="W574" i="6" s="1"/>
  <c r="V574" i="6" a="1"/>
  <c r="V574" i="6" s="1"/>
  <c r="U574" i="6" a="1"/>
  <c r="U574" i="6" s="1"/>
  <c r="T574" i="6" a="1"/>
  <c r="T574" i="6" s="1"/>
  <c r="S574" i="6" a="1"/>
  <c r="S574" i="6" s="1"/>
  <c r="R574" i="6" a="1"/>
  <c r="R574" i="6" s="1"/>
  <c r="Q574" i="6" a="1"/>
  <c r="Q574" i="6" s="1"/>
  <c r="P574" i="6" a="1"/>
  <c r="P574" i="6" s="1"/>
  <c r="O574" i="6" a="1"/>
  <c r="O574" i="6" s="1"/>
  <c r="N574" i="6" a="1"/>
  <c r="N574" i="6" s="1"/>
  <c r="M574" i="6" a="1"/>
  <c r="M574" i="6" s="1"/>
  <c r="L574" i="6" a="1"/>
  <c r="L574" i="6" s="1"/>
  <c r="K574" i="6" a="1"/>
  <c r="K574" i="6" s="1"/>
  <c r="AI573" i="6" a="1"/>
  <c r="AI573" i="6" s="1"/>
  <c r="AH573" i="6" a="1"/>
  <c r="AH573" i="6" s="1"/>
  <c r="AG573" i="6" a="1"/>
  <c r="AG573" i="6" s="1"/>
  <c r="AF573" i="6" a="1"/>
  <c r="AF573" i="6" s="1"/>
  <c r="AE573" i="6" a="1"/>
  <c r="AE573" i="6" s="1"/>
  <c r="AD573" i="6" a="1"/>
  <c r="AD573" i="6" s="1"/>
  <c r="AC573" i="6" a="1"/>
  <c r="AC573" i="6" s="1"/>
  <c r="AB573" i="6" a="1"/>
  <c r="AB573" i="6" s="1"/>
  <c r="AA573" i="6" a="1"/>
  <c r="AA573" i="6" s="1"/>
  <c r="Z573" i="6" a="1"/>
  <c r="Z573" i="6" s="1"/>
  <c r="Y573" i="6" a="1"/>
  <c r="Y573" i="6" s="1"/>
  <c r="X573" i="6" a="1"/>
  <c r="X573" i="6" s="1"/>
  <c r="W573" i="6" a="1"/>
  <c r="W573" i="6" s="1"/>
  <c r="V573" i="6" a="1"/>
  <c r="V573" i="6" s="1"/>
  <c r="U573" i="6" a="1"/>
  <c r="U573" i="6" s="1"/>
  <c r="T573" i="6" a="1"/>
  <c r="T573" i="6" s="1"/>
  <c r="S573" i="6" a="1"/>
  <c r="S573" i="6" s="1"/>
  <c r="R573" i="6" a="1"/>
  <c r="R573" i="6" s="1"/>
  <c r="Q573" i="6" a="1"/>
  <c r="Q573" i="6" s="1"/>
  <c r="P573" i="6" a="1"/>
  <c r="P573" i="6" s="1"/>
  <c r="O573" i="6" a="1"/>
  <c r="O573" i="6" s="1"/>
  <c r="N573" i="6" a="1"/>
  <c r="N573" i="6" s="1"/>
  <c r="M573" i="6" a="1"/>
  <c r="M573" i="6" s="1"/>
  <c r="L573" i="6" a="1"/>
  <c r="L573" i="6" s="1"/>
  <c r="K573" i="6" a="1"/>
  <c r="K573" i="6" s="1"/>
  <c r="AI572" i="6" a="1"/>
  <c r="AI572" i="6" s="1"/>
  <c r="AH572" i="6" a="1"/>
  <c r="AH572" i="6" s="1"/>
  <c r="AG572" i="6"/>
  <c r="AG572" i="6" a="1"/>
  <c r="AF572" i="6" a="1"/>
  <c r="AF572" i="6" s="1"/>
  <c r="AE572" i="6" a="1"/>
  <c r="AE572" i="6" s="1"/>
  <c r="AD572" i="6" a="1"/>
  <c r="AD572" i="6" s="1"/>
  <c r="AC572" i="6"/>
  <c r="AC572" i="6" a="1"/>
  <c r="AB572" i="6" a="1"/>
  <c r="AB572" i="6" s="1"/>
  <c r="AA572" i="6" a="1"/>
  <c r="AA572" i="6" s="1"/>
  <c r="Z572" i="6" a="1"/>
  <c r="Z572" i="6" s="1"/>
  <c r="Y572" i="6" a="1"/>
  <c r="Y572" i="6" s="1"/>
  <c r="X572" i="6" a="1"/>
  <c r="X572" i="6" s="1"/>
  <c r="W572" i="6" a="1"/>
  <c r="W572" i="6" s="1"/>
  <c r="V572" i="6" a="1"/>
  <c r="V572" i="6" s="1"/>
  <c r="U572" i="6" a="1"/>
  <c r="U572" i="6" s="1"/>
  <c r="T572" i="6" a="1"/>
  <c r="T572" i="6" s="1"/>
  <c r="S572" i="6" a="1"/>
  <c r="S572" i="6" s="1"/>
  <c r="R572" i="6" a="1"/>
  <c r="R572" i="6" s="1"/>
  <c r="Q572" i="6" a="1"/>
  <c r="Q572" i="6" s="1"/>
  <c r="P572" i="6" a="1"/>
  <c r="P572" i="6" s="1"/>
  <c r="O572" i="6" a="1"/>
  <c r="O572" i="6" s="1"/>
  <c r="N572" i="6" a="1"/>
  <c r="N572" i="6" s="1"/>
  <c r="M572" i="6"/>
  <c r="M572" i="6" a="1"/>
  <c r="L572" i="6" a="1"/>
  <c r="L572" i="6" s="1"/>
  <c r="K572" i="6" a="1"/>
  <c r="K572" i="6" s="1"/>
  <c r="AI571" i="6" a="1"/>
  <c r="AI571" i="6" s="1"/>
  <c r="AH571" i="6" a="1"/>
  <c r="AH571" i="6" s="1"/>
  <c r="AG571" i="6" a="1"/>
  <c r="AG571" i="6" s="1"/>
  <c r="AF571" i="6" a="1"/>
  <c r="AF571" i="6" s="1"/>
  <c r="AE571" i="6" a="1"/>
  <c r="AE571" i="6" s="1"/>
  <c r="AD571" i="6" a="1"/>
  <c r="AD571" i="6" s="1"/>
  <c r="AC571" i="6" a="1"/>
  <c r="AC571" i="6" s="1"/>
  <c r="AB571" i="6" a="1"/>
  <c r="AB571" i="6" s="1"/>
  <c r="AA571" i="6" a="1"/>
  <c r="AA571" i="6" s="1"/>
  <c r="Z571" i="6" a="1"/>
  <c r="Z571" i="6" s="1"/>
  <c r="Y571" i="6" a="1"/>
  <c r="Y571" i="6" s="1"/>
  <c r="X571" i="6" a="1"/>
  <c r="X571" i="6" s="1"/>
  <c r="W571" i="6" a="1"/>
  <c r="W571" i="6" s="1"/>
  <c r="V571" i="6" a="1"/>
  <c r="V571" i="6" s="1"/>
  <c r="U571" i="6" a="1"/>
  <c r="U571" i="6" s="1"/>
  <c r="T571" i="6" a="1"/>
  <c r="T571" i="6" s="1"/>
  <c r="S571" i="6" a="1"/>
  <c r="S571" i="6" s="1"/>
  <c r="R571" i="6" a="1"/>
  <c r="R571" i="6" s="1"/>
  <c r="Q571" i="6" a="1"/>
  <c r="Q571" i="6" s="1"/>
  <c r="P571" i="6" a="1"/>
  <c r="P571" i="6" s="1"/>
  <c r="O571" i="6" a="1"/>
  <c r="O571" i="6" s="1"/>
  <c r="N571" i="6" a="1"/>
  <c r="N571" i="6" s="1"/>
  <c r="M571" i="6"/>
  <c r="M571" i="6" a="1"/>
  <c r="L571" i="6" a="1"/>
  <c r="L571" i="6" s="1"/>
  <c r="K571" i="6" a="1"/>
  <c r="K571" i="6" s="1"/>
  <c r="AI570" i="6" a="1"/>
  <c r="AI570" i="6" s="1"/>
  <c r="AH570" i="6" a="1"/>
  <c r="AH570" i="6" s="1"/>
  <c r="AG570" i="6" a="1"/>
  <c r="AG570" i="6" s="1"/>
  <c r="AF570" i="6" a="1"/>
  <c r="AF570" i="6" s="1"/>
  <c r="AE570" i="6" a="1"/>
  <c r="AE570" i="6" s="1"/>
  <c r="AD570" i="6" a="1"/>
  <c r="AD570" i="6" s="1"/>
  <c r="AC570" i="6" a="1"/>
  <c r="AC570" i="6" s="1"/>
  <c r="AB570" i="6" a="1"/>
  <c r="AB570" i="6" s="1"/>
  <c r="AA570" i="6" a="1"/>
  <c r="AA570" i="6" s="1"/>
  <c r="Z570" i="6" a="1"/>
  <c r="Z570" i="6" s="1"/>
  <c r="Y570" i="6" a="1"/>
  <c r="Y570" i="6" s="1"/>
  <c r="X570" i="6" a="1"/>
  <c r="X570" i="6" s="1"/>
  <c r="W570" i="6" a="1"/>
  <c r="W570" i="6" s="1"/>
  <c r="V570" i="6" a="1"/>
  <c r="V570" i="6" s="1"/>
  <c r="U570" i="6" a="1"/>
  <c r="U570" i="6" s="1"/>
  <c r="T570" i="6" a="1"/>
  <c r="T570" i="6" s="1"/>
  <c r="S570" i="6" a="1"/>
  <c r="S570" i="6" s="1"/>
  <c r="R570" i="6" a="1"/>
  <c r="R570" i="6" s="1"/>
  <c r="Q570" i="6" a="1"/>
  <c r="Q570" i="6" s="1"/>
  <c r="P570" i="6" a="1"/>
  <c r="P570" i="6" s="1"/>
  <c r="O570" i="6" a="1"/>
  <c r="O570" i="6" s="1"/>
  <c r="N570" i="6" a="1"/>
  <c r="N570" i="6" s="1"/>
  <c r="M570" i="6" a="1"/>
  <c r="M570" i="6" s="1"/>
  <c r="L570" i="6" a="1"/>
  <c r="L570" i="6" s="1"/>
  <c r="K570" i="6" a="1"/>
  <c r="K570" i="6" s="1"/>
  <c r="AI569" i="6" a="1"/>
  <c r="AI569" i="6" s="1"/>
  <c r="AH569" i="6" a="1"/>
  <c r="AH569" i="6" s="1"/>
  <c r="AG569" i="6" a="1"/>
  <c r="AG569" i="6" s="1"/>
  <c r="AF569" i="6" a="1"/>
  <c r="AF569" i="6" s="1"/>
  <c r="AE569" i="6" a="1"/>
  <c r="AE569" i="6" s="1"/>
  <c r="AD569" i="6" a="1"/>
  <c r="AD569" i="6" s="1"/>
  <c r="AC569" i="6" a="1"/>
  <c r="AC569" i="6" s="1"/>
  <c r="AB569" i="6" a="1"/>
  <c r="AB569" i="6" s="1"/>
  <c r="AA569" i="6" a="1"/>
  <c r="AA569" i="6" s="1"/>
  <c r="Z569" i="6" a="1"/>
  <c r="Z569" i="6" s="1"/>
  <c r="Y569" i="6" a="1"/>
  <c r="Y569" i="6" s="1"/>
  <c r="X569" i="6" a="1"/>
  <c r="X569" i="6" s="1"/>
  <c r="W569" i="6" a="1"/>
  <c r="W569" i="6" s="1"/>
  <c r="V569" i="6" a="1"/>
  <c r="V569" i="6" s="1"/>
  <c r="U569" i="6" a="1"/>
  <c r="U569" i="6" s="1"/>
  <c r="T569" i="6" a="1"/>
  <c r="T569" i="6" s="1"/>
  <c r="S569" i="6" a="1"/>
  <c r="S569" i="6" s="1"/>
  <c r="R569" i="6" a="1"/>
  <c r="R569" i="6" s="1"/>
  <c r="Q569" i="6" a="1"/>
  <c r="Q569" i="6" s="1"/>
  <c r="P569" i="6" a="1"/>
  <c r="P569" i="6" s="1"/>
  <c r="O569" i="6" a="1"/>
  <c r="O569" i="6" s="1"/>
  <c r="N569" i="6" a="1"/>
  <c r="N569" i="6" s="1"/>
  <c r="M569" i="6" a="1"/>
  <c r="M569" i="6" s="1"/>
  <c r="L569" i="6" a="1"/>
  <c r="L569" i="6" s="1"/>
  <c r="K569" i="6" a="1"/>
  <c r="K569" i="6" s="1"/>
  <c r="AI568" i="6" a="1"/>
  <c r="AI568" i="6" s="1"/>
  <c r="AH568" i="6" a="1"/>
  <c r="AH568" i="6" s="1"/>
  <c r="AG568" i="6" a="1"/>
  <c r="AG568" i="6" s="1"/>
  <c r="AF568" i="6" a="1"/>
  <c r="AF568" i="6" s="1"/>
  <c r="AE568" i="6" a="1"/>
  <c r="AE568" i="6" s="1"/>
  <c r="AD568" i="6" a="1"/>
  <c r="AD568" i="6" s="1"/>
  <c r="AC568" i="6" a="1"/>
  <c r="AC568" i="6" s="1"/>
  <c r="AB568" i="6" a="1"/>
  <c r="AB568" i="6" s="1"/>
  <c r="AA568" i="6" a="1"/>
  <c r="AA568" i="6" s="1"/>
  <c r="Z568" i="6" a="1"/>
  <c r="Z568" i="6" s="1"/>
  <c r="Y568" i="6" a="1"/>
  <c r="Y568" i="6" s="1"/>
  <c r="X568" i="6" a="1"/>
  <c r="X568" i="6" s="1"/>
  <c r="W568" i="6" a="1"/>
  <c r="W568" i="6" s="1"/>
  <c r="V568" i="6" a="1"/>
  <c r="V568" i="6" s="1"/>
  <c r="U568" i="6" a="1"/>
  <c r="U568" i="6" s="1"/>
  <c r="T568" i="6" a="1"/>
  <c r="T568" i="6" s="1"/>
  <c r="S568" i="6" a="1"/>
  <c r="S568" i="6" s="1"/>
  <c r="R568" i="6" a="1"/>
  <c r="R568" i="6" s="1"/>
  <c r="Q568" i="6" a="1"/>
  <c r="Q568" i="6" s="1"/>
  <c r="P568" i="6" a="1"/>
  <c r="P568" i="6" s="1"/>
  <c r="O568" i="6" a="1"/>
  <c r="O568" i="6" s="1"/>
  <c r="N568" i="6" a="1"/>
  <c r="N568" i="6" s="1"/>
  <c r="M568" i="6" a="1"/>
  <c r="M568" i="6" s="1"/>
  <c r="L568" i="6" a="1"/>
  <c r="L568" i="6" s="1"/>
  <c r="K568" i="6" a="1"/>
  <c r="K568" i="6" s="1"/>
  <c r="AI567" i="6" a="1"/>
  <c r="AI567" i="6" s="1"/>
  <c r="AH567" i="6" a="1"/>
  <c r="AH567" i="6" s="1"/>
  <c r="AG567" i="6"/>
  <c r="AG567" i="6" a="1"/>
  <c r="AF567" i="6" a="1"/>
  <c r="AF567" i="6" s="1"/>
  <c r="AE567" i="6" a="1"/>
  <c r="AE567" i="6" s="1"/>
  <c r="AD567" i="6" a="1"/>
  <c r="AD567" i="6" s="1"/>
  <c r="AC567" i="6" a="1"/>
  <c r="AC567" i="6" s="1"/>
  <c r="AB567" i="6"/>
  <c r="AB567" i="6" a="1"/>
  <c r="AA567" i="6" a="1"/>
  <c r="AA567" i="6" s="1"/>
  <c r="Z567" i="6" a="1"/>
  <c r="Z567" i="6" s="1"/>
  <c r="Y567" i="6" a="1"/>
  <c r="Y567" i="6" s="1"/>
  <c r="X567" i="6" a="1"/>
  <c r="X567" i="6" s="1"/>
  <c r="W567" i="6" a="1"/>
  <c r="W567" i="6" s="1"/>
  <c r="V567" i="6" a="1"/>
  <c r="V567" i="6" s="1"/>
  <c r="U567" i="6" a="1"/>
  <c r="U567" i="6" s="1"/>
  <c r="T567" i="6" a="1"/>
  <c r="T567" i="6" s="1"/>
  <c r="S567" i="6" a="1"/>
  <c r="S567" i="6" s="1"/>
  <c r="R567" i="6" a="1"/>
  <c r="R567" i="6" s="1"/>
  <c r="Q567" i="6" a="1"/>
  <c r="Q567" i="6" s="1"/>
  <c r="P567" i="6" a="1"/>
  <c r="P567" i="6" s="1"/>
  <c r="O567" i="6" a="1"/>
  <c r="O567" i="6" s="1"/>
  <c r="N567" i="6" a="1"/>
  <c r="N567" i="6" s="1"/>
  <c r="M567" i="6" a="1"/>
  <c r="M567" i="6" s="1"/>
  <c r="L567" i="6" a="1"/>
  <c r="L567" i="6" s="1"/>
  <c r="K567" i="6" a="1"/>
  <c r="K567" i="6" s="1"/>
  <c r="AI566" i="6" a="1"/>
  <c r="AI566" i="6" s="1"/>
  <c r="AH566" i="6" a="1"/>
  <c r="AH566" i="6" s="1"/>
  <c r="AG566" i="6" a="1"/>
  <c r="AG566" i="6" s="1"/>
  <c r="AF566" i="6" a="1"/>
  <c r="AF566" i="6" s="1"/>
  <c r="AE566" i="6" a="1"/>
  <c r="AE566" i="6" s="1"/>
  <c r="AD566" i="6" a="1"/>
  <c r="AD566" i="6" s="1"/>
  <c r="AC566" i="6" a="1"/>
  <c r="AC566" i="6" s="1"/>
  <c r="AB566" i="6" a="1"/>
  <c r="AB566" i="6" s="1"/>
  <c r="AA566" i="6" a="1"/>
  <c r="AA566" i="6" s="1"/>
  <c r="Z566" i="6" a="1"/>
  <c r="Z566" i="6" s="1"/>
  <c r="Y566" i="6" a="1"/>
  <c r="Y566" i="6" s="1"/>
  <c r="X566" i="6" a="1"/>
  <c r="X566" i="6" s="1"/>
  <c r="W566" i="6" a="1"/>
  <c r="W566" i="6" s="1"/>
  <c r="V566" i="6" a="1"/>
  <c r="V566" i="6" s="1"/>
  <c r="U566" i="6" a="1"/>
  <c r="U566" i="6" s="1"/>
  <c r="T566" i="6" a="1"/>
  <c r="T566" i="6" s="1"/>
  <c r="S566" i="6" a="1"/>
  <c r="S566" i="6" s="1"/>
  <c r="R566" i="6" a="1"/>
  <c r="R566" i="6" s="1"/>
  <c r="Q566" i="6" a="1"/>
  <c r="Q566" i="6" s="1"/>
  <c r="P566" i="6" a="1"/>
  <c r="P566" i="6" s="1"/>
  <c r="O566" i="6" a="1"/>
  <c r="O566" i="6" s="1"/>
  <c r="N566" i="6" a="1"/>
  <c r="N566" i="6" s="1"/>
  <c r="M566" i="6" a="1"/>
  <c r="M566" i="6" s="1"/>
  <c r="L566" i="6" a="1"/>
  <c r="L566" i="6" s="1"/>
  <c r="K566" i="6" a="1"/>
  <c r="K566" i="6" s="1"/>
  <c r="AI565" i="6" a="1"/>
  <c r="AI565" i="6" s="1"/>
  <c r="AH565" i="6" a="1"/>
  <c r="AH565" i="6" s="1"/>
  <c r="AG565" i="6" a="1"/>
  <c r="AG565" i="6" s="1"/>
  <c r="AF565" i="6" a="1"/>
  <c r="AF565" i="6" s="1"/>
  <c r="AE565" i="6" a="1"/>
  <c r="AE565" i="6" s="1"/>
  <c r="AD565" i="6" a="1"/>
  <c r="AD565" i="6" s="1"/>
  <c r="AC565" i="6" a="1"/>
  <c r="AC565" i="6" s="1"/>
  <c r="AB565" i="6" a="1"/>
  <c r="AB565" i="6" s="1"/>
  <c r="AA565" i="6" a="1"/>
  <c r="AA565" i="6" s="1"/>
  <c r="Z565" i="6" a="1"/>
  <c r="Z565" i="6" s="1"/>
  <c r="Y565" i="6" a="1"/>
  <c r="Y565" i="6" s="1"/>
  <c r="X565" i="6" a="1"/>
  <c r="X565" i="6" s="1"/>
  <c r="W565" i="6" a="1"/>
  <c r="W565" i="6" s="1"/>
  <c r="V565" i="6" a="1"/>
  <c r="V565" i="6" s="1"/>
  <c r="U565" i="6" a="1"/>
  <c r="U565" i="6" s="1"/>
  <c r="T565" i="6" a="1"/>
  <c r="T565" i="6" s="1"/>
  <c r="S565" i="6" a="1"/>
  <c r="S565" i="6" s="1"/>
  <c r="R565" i="6" a="1"/>
  <c r="R565" i="6" s="1"/>
  <c r="Q565" i="6" a="1"/>
  <c r="Q565" i="6" s="1"/>
  <c r="P565" i="6" a="1"/>
  <c r="P565" i="6" s="1"/>
  <c r="O565" i="6" a="1"/>
  <c r="O565" i="6" s="1"/>
  <c r="N565" i="6" a="1"/>
  <c r="N565" i="6" s="1"/>
  <c r="M565" i="6" a="1"/>
  <c r="M565" i="6" s="1"/>
  <c r="L565" i="6" a="1"/>
  <c r="L565" i="6" s="1"/>
  <c r="K565" i="6" a="1"/>
  <c r="K565" i="6" s="1"/>
  <c r="AI564" i="6" a="1"/>
  <c r="AI564" i="6" s="1"/>
  <c r="AH564" i="6" a="1"/>
  <c r="AH564" i="6" s="1"/>
  <c r="AG564" i="6" a="1"/>
  <c r="AG564" i="6" s="1"/>
  <c r="AF564" i="6" a="1"/>
  <c r="AF564" i="6" s="1"/>
  <c r="AE564" i="6" a="1"/>
  <c r="AE564" i="6" s="1"/>
  <c r="AD564" i="6" a="1"/>
  <c r="AD564" i="6" s="1"/>
  <c r="AC564" i="6" a="1"/>
  <c r="AC564" i="6" s="1"/>
  <c r="AB564" i="6" a="1"/>
  <c r="AB564" i="6" s="1"/>
  <c r="AA564" i="6" a="1"/>
  <c r="AA564" i="6" s="1"/>
  <c r="Z564" i="6" a="1"/>
  <c r="Z564" i="6" s="1"/>
  <c r="Y564" i="6" a="1"/>
  <c r="Y564" i="6" s="1"/>
  <c r="X564" i="6" a="1"/>
  <c r="X564" i="6" s="1"/>
  <c r="W564" i="6" a="1"/>
  <c r="W564" i="6" s="1"/>
  <c r="V564" i="6" a="1"/>
  <c r="V564" i="6" s="1"/>
  <c r="U564" i="6" a="1"/>
  <c r="U564" i="6" s="1"/>
  <c r="T564" i="6" a="1"/>
  <c r="T564" i="6" s="1"/>
  <c r="S564" i="6" a="1"/>
  <c r="S564" i="6" s="1"/>
  <c r="R564" i="6" a="1"/>
  <c r="R564" i="6" s="1"/>
  <c r="Q564" i="6" a="1"/>
  <c r="Q564" i="6" s="1"/>
  <c r="P564" i="6" a="1"/>
  <c r="P564" i="6" s="1"/>
  <c r="O564" i="6" a="1"/>
  <c r="O564" i="6" s="1"/>
  <c r="N564" i="6" a="1"/>
  <c r="N564" i="6" s="1"/>
  <c r="M564" i="6" a="1"/>
  <c r="M564" i="6" s="1"/>
  <c r="L564" i="6" a="1"/>
  <c r="L564" i="6" s="1"/>
  <c r="K564" i="6" a="1"/>
  <c r="K564" i="6" s="1"/>
  <c r="AI563" i="6" a="1"/>
  <c r="AI563" i="6" s="1"/>
  <c r="AH563" i="6" a="1"/>
  <c r="AH563" i="6" s="1"/>
  <c r="AG563" i="6" a="1"/>
  <c r="AG563" i="6" s="1"/>
  <c r="AF563" i="6" a="1"/>
  <c r="AF563" i="6" s="1"/>
  <c r="AE563" i="6" a="1"/>
  <c r="AE563" i="6" s="1"/>
  <c r="AD563" i="6" a="1"/>
  <c r="AD563" i="6" s="1"/>
  <c r="AC563" i="6" a="1"/>
  <c r="AC563" i="6" s="1"/>
  <c r="AB563" i="6" a="1"/>
  <c r="AB563" i="6" s="1"/>
  <c r="AA563" i="6" a="1"/>
  <c r="AA563" i="6" s="1"/>
  <c r="Z563" i="6" a="1"/>
  <c r="Z563" i="6" s="1"/>
  <c r="Y563" i="6" a="1"/>
  <c r="Y563" i="6" s="1"/>
  <c r="X563" i="6" a="1"/>
  <c r="X563" i="6" s="1"/>
  <c r="W563" i="6" a="1"/>
  <c r="W563" i="6" s="1"/>
  <c r="V563" i="6" a="1"/>
  <c r="V563" i="6" s="1"/>
  <c r="U563" i="6" a="1"/>
  <c r="U563" i="6" s="1"/>
  <c r="T563" i="6" a="1"/>
  <c r="T563" i="6" s="1"/>
  <c r="S563" i="6" a="1"/>
  <c r="S563" i="6" s="1"/>
  <c r="R563" i="6" a="1"/>
  <c r="R563" i="6" s="1"/>
  <c r="Q563" i="6" a="1"/>
  <c r="Q563" i="6" s="1"/>
  <c r="P563" i="6" a="1"/>
  <c r="P563" i="6" s="1"/>
  <c r="O563" i="6" a="1"/>
  <c r="O563" i="6" s="1"/>
  <c r="N563" i="6" a="1"/>
  <c r="N563" i="6" s="1"/>
  <c r="M563" i="6" a="1"/>
  <c r="M563" i="6" s="1"/>
  <c r="L563" i="6" a="1"/>
  <c r="L563" i="6" s="1"/>
  <c r="K563" i="6" a="1"/>
  <c r="K563" i="6" s="1"/>
  <c r="AI562" i="6" a="1"/>
  <c r="AI562" i="6" s="1"/>
  <c r="AH562" i="6" a="1"/>
  <c r="AH562" i="6" s="1"/>
  <c r="AG562" i="6" a="1"/>
  <c r="AG562" i="6" s="1"/>
  <c r="AF562" i="6" a="1"/>
  <c r="AF562" i="6" s="1"/>
  <c r="AE562" i="6" a="1"/>
  <c r="AE562" i="6" s="1"/>
  <c r="AD562" i="6" a="1"/>
  <c r="AD562" i="6" s="1"/>
  <c r="AC562" i="6" a="1"/>
  <c r="AC562" i="6" s="1"/>
  <c r="AB562" i="6" a="1"/>
  <c r="AB562" i="6" s="1"/>
  <c r="AA562" i="6" a="1"/>
  <c r="AA562" i="6" s="1"/>
  <c r="Z562" i="6" a="1"/>
  <c r="Z562" i="6" s="1"/>
  <c r="Y562" i="6" a="1"/>
  <c r="Y562" i="6" s="1"/>
  <c r="X562" i="6" a="1"/>
  <c r="X562" i="6" s="1"/>
  <c r="W562" i="6" a="1"/>
  <c r="W562" i="6" s="1"/>
  <c r="V562" i="6" a="1"/>
  <c r="V562" i="6" s="1"/>
  <c r="U562" i="6" a="1"/>
  <c r="U562" i="6" s="1"/>
  <c r="T562" i="6" a="1"/>
  <c r="T562" i="6" s="1"/>
  <c r="S562" i="6" a="1"/>
  <c r="S562" i="6" s="1"/>
  <c r="R562" i="6" a="1"/>
  <c r="R562" i="6" s="1"/>
  <c r="Q562" i="6" a="1"/>
  <c r="Q562" i="6" s="1"/>
  <c r="P562" i="6" a="1"/>
  <c r="P562" i="6" s="1"/>
  <c r="O562" i="6" a="1"/>
  <c r="O562" i="6" s="1"/>
  <c r="N562" i="6" a="1"/>
  <c r="N562" i="6" s="1"/>
  <c r="M562" i="6" a="1"/>
  <c r="M562" i="6" s="1"/>
  <c r="L562" i="6" a="1"/>
  <c r="L562" i="6" s="1"/>
  <c r="K562" i="6" a="1"/>
  <c r="K562" i="6" s="1"/>
  <c r="AI561" i="6" a="1"/>
  <c r="AI561" i="6" s="1"/>
  <c r="AH561" i="6" a="1"/>
  <c r="AH561" i="6" s="1"/>
  <c r="AG561" i="6" a="1"/>
  <c r="AG561" i="6" s="1"/>
  <c r="AF561" i="6" a="1"/>
  <c r="AF561" i="6" s="1"/>
  <c r="AE561" i="6" a="1"/>
  <c r="AE561" i="6" s="1"/>
  <c r="AD561" i="6" a="1"/>
  <c r="AD561" i="6" s="1"/>
  <c r="AC561" i="6" a="1"/>
  <c r="AC561" i="6" s="1"/>
  <c r="AB561" i="6" a="1"/>
  <c r="AB561" i="6" s="1"/>
  <c r="AA561" i="6" a="1"/>
  <c r="AA561" i="6" s="1"/>
  <c r="Z561" i="6" a="1"/>
  <c r="Z561" i="6" s="1"/>
  <c r="Y561" i="6" a="1"/>
  <c r="Y561" i="6" s="1"/>
  <c r="X561" i="6" a="1"/>
  <c r="X561" i="6" s="1"/>
  <c r="W561" i="6" a="1"/>
  <c r="W561" i="6" s="1"/>
  <c r="V561" i="6" a="1"/>
  <c r="V561" i="6" s="1"/>
  <c r="U561" i="6" a="1"/>
  <c r="U561" i="6" s="1"/>
  <c r="T561" i="6" a="1"/>
  <c r="T561" i="6" s="1"/>
  <c r="S561" i="6" a="1"/>
  <c r="S561" i="6" s="1"/>
  <c r="R561" i="6" a="1"/>
  <c r="R561" i="6" s="1"/>
  <c r="Q561" i="6" a="1"/>
  <c r="Q561" i="6" s="1"/>
  <c r="P561" i="6" a="1"/>
  <c r="P561" i="6" s="1"/>
  <c r="O561" i="6" a="1"/>
  <c r="O561" i="6" s="1"/>
  <c r="N561" i="6" a="1"/>
  <c r="N561" i="6" s="1"/>
  <c r="M561" i="6" a="1"/>
  <c r="M561" i="6" s="1"/>
  <c r="L561" i="6" a="1"/>
  <c r="L561" i="6" s="1"/>
  <c r="K561" i="6" a="1"/>
  <c r="K561" i="6" s="1"/>
  <c r="AI560" i="6" a="1"/>
  <c r="AI560" i="6" s="1"/>
  <c r="AH560" i="6" a="1"/>
  <c r="AH560" i="6" s="1"/>
  <c r="AG560" i="6" a="1"/>
  <c r="AG560" i="6" s="1"/>
  <c r="AF560" i="6" a="1"/>
  <c r="AF560" i="6" s="1"/>
  <c r="AE560" i="6" a="1"/>
  <c r="AE560" i="6" s="1"/>
  <c r="AD560" i="6" a="1"/>
  <c r="AD560" i="6" s="1"/>
  <c r="AC560" i="6" a="1"/>
  <c r="AC560" i="6" s="1"/>
  <c r="AB560" i="6" a="1"/>
  <c r="AB560" i="6" s="1"/>
  <c r="AA560" i="6" a="1"/>
  <c r="AA560" i="6" s="1"/>
  <c r="Z560" i="6" a="1"/>
  <c r="Z560" i="6" s="1"/>
  <c r="Y560" i="6" a="1"/>
  <c r="Y560" i="6" s="1"/>
  <c r="X560" i="6" a="1"/>
  <c r="X560" i="6" s="1"/>
  <c r="W560" i="6" a="1"/>
  <c r="W560" i="6" s="1"/>
  <c r="V560" i="6" a="1"/>
  <c r="V560" i="6" s="1"/>
  <c r="U560" i="6" a="1"/>
  <c r="U560" i="6" s="1"/>
  <c r="T560" i="6" a="1"/>
  <c r="T560" i="6" s="1"/>
  <c r="S560" i="6" a="1"/>
  <c r="S560" i="6" s="1"/>
  <c r="R560" i="6" a="1"/>
  <c r="R560" i="6" s="1"/>
  <c r="Q560" i="6" a="1"/>
  <c r="Q560" i="6" s="1"/>
  <c r="P560" i="6" a="1"/>
  <c r="P560" i="6" s="1"/>
  <c r="O560" i="6" a="1"/>
  <c r="O560" i="6" s="1"/>
  <c r="N560" i="6" a="1"/>
  <c r="N560" i="6" s="1"/>
  <c r="M560" i="6" a="1"/>
  <c r="M560" i="6" s="1"/>
  <c r="L560" i="6" a="1"/>
  <c r="L560" i="6" s="1"/>
  <c r="K560" i="6" a="1"/>
  <c r="K560" i="6" s="1"/>
  <c r="AI559" i="6" a="1"/>
  <c r="AI559" i="6" s="1"/>
  <c r="AH559" i="6" a="1"/>
  <c r="AH559" i="6" s="1"/>
  <c r="AG559" i="6" a="1"/>
  <c r="AG559" i="6" s="1"/>
  <c r="AF559" i="6" a="1"/>
  <c r="AF559" i="6" s="1"/>
  <c r="AE559" i="6" a="1"/>
  <c r="AE559" i="6" s="1"/>
  <c r="AD559" i="6" a="1"/>
  <c r="AD559" i="6" s="1"/>
  <c r="AC559" i="6" a="1"/>
  <c r="AC559" i="6" s="1"/>
  <c r="AB559" i="6" a="1"/>
  <c r="AB559" i="6" s="1"/>
  <c r="AA559" i="6" a="1"/>
  <c r="AA559" i="6" s="1"/>
  <c r="Z559" i="6" a="1"/>
  <c r="Z559" i="6" s="1"/>
  <c r="Y559" i="6" a="1"/>
  <c r="Y559" i="6" s="1"/>
  <c r="X559" i="6" a="1"/>
  <c r="X559" i="6" s="1"/>
  <c r="W559" i="6" a="1"/>
  <c r="W559" i="6" s="1"/>
  <c r="V559" i="6" a="1"/>
  <c r="V559" i="6" s="1"/>
  <c r="U559" i="6" a="1"/>
  <c r="U559" i="6" s="1"/>
  <c r="T559" i="6" a="1"/>
  <c r="T559" i="6" s="1"/>
  <c r="S559" i="6" a="1"/>
  <c r="S559" i="6" s="1"/>
  <c r="R559" i="6" a="1"/>
  <c r="R559" i="6" s="1"/>
  <c r="Q559" i="6"/>
  <c r="Q559" i="6" a="1"/>
  <c r="P559" i="6" a="1"/>
  <c r="P559" i="6" s="1"/>
  <c r="O559" i="6" a="1"/>
  <c r="O559" i="6" s="1"/>
  <c r="N559" i="6" a="1"/>
  <c r="N559" i="6" s="1"/>
  <c r="M559" i="6" a="1"/>
  <c r="M559" i="6" s="1"/>
  <c r="L559" i="6" a="1"/>
  <c r="L559" i="6" s="1"/>
  <c r="K559" i="6" a="1"/>
  <c r="K559" i="6" s="1"/>
  <c r="AI558" i="6" a="1"/>
  <c r="AI558" i="6" s="1"/>
  <c r="AH558" i="6" a="1"/>
  <c r="AH558" i="6" s="1"/>
  <c r="AG558" i="6" a="1"/>
  <c r="AG558" i="6" s="1"/>
  <c r="AF558" i="6" a="1"/>
  <c r="AF558" i="6" s="1"/>
  <c r="AE558" i="6" a="1"/>
  <c r="AE558" i="6" s="1"/>
  <c r="AD558" i="6" a="1"/>
  <c r="AD558" i="6" s="1"/>
  <c r="AC558" i="6"/>
  <c r="AC558" i="6" a="1"/>
  <c r="AB558" i="6" a="1"/>
  <c r="AB558" i="6" s="1"/>
  <c r="AA558" i="6" a="1"/>
  <c r="AA558" i="6" s="1"/>
  <c r="Z558" i="6" a="1"/>
  <c r="Z558" i="6" s="1"/>
  <c r="Y558" i="6"/>
  <c r="Y558" i="6" a="1"/>
  <c r="X558" i="6" a="1"/>
  <c r="X558" i="6" s="1"/>
  <c r="W558" i="6" a="1"/>
  <c r="W558" i="6" s="1"/>
  <c r="V558" i="6" a="1"/>
  <c r="V558" i="6" s="1"/>
  <c r="U558" i="6"/>
  <c r="U558" i="6" a="1"/>
  <c r="T558" i="6" a="1"/>
  <c r="T558" i="6" s="1"/>
  <c r="S558" i="6" a="1"/>
  <c r="S558" i="6" s="1"/>
  <c r="R558" i="6" a="1"/>
  <c r="R558" i="6" s="1"/>
  <c r="Q558" i="6"/>
  <c r="Q558" i="6" a="1"/>
  <c r="P558" i="6" a="1"/>
  <c r="P558" i="6" s="1"/>
  <c r="O558" i="6" a="1"/>
  <c r="O558" i="6" s="1"/>
  <c r="N558" i="6" a="1"/>
  <c r="N558" i="6" s="1"/>
  <c r="M558" i="6" a="1"/>
  <c r="M558" i="6" s="1"/>
  <c r="L558" i="6" a="1"/>
  <c r="L558" i="6" s="1"/>
  <c r="K558" i="6" a="1"/>
  <c r="K558" i="6" s="1"/>
  <c r="AI557" i="6" a="1"/>
  <c r="AI557" i="6" s="1"/>
  <c r="AH557" i="6" a="1"/>
  <c r="AH557" i="6" s="1"/>
  <c r="AG557" i="6" a="1"/>
  <c r="AG557" i="6" s="1"/>
  <c r="AF557" i="6" a="1"/>
  <c r="AF557" i="6" s="1"/>
  <c r="AE557" i="6" a="1"/>
  <c r="AE557" i="6" s="1"/>
  <c r="AD557" i="6" a="1"/>
  <c r="AD557" i="6" s="1"/>
  <c r="AC557" i="6" a="1"/>
  <c r="AC557" i="6" s="1"/>
  <c r="AB557" i="6" a="1"/>
  <c r="AB557" i="6" s="1"/>
  <c r="AA557" i="6" a="1"/>
  <c r="AA557" i="6" s="1"/>
  <c r="Z557" i="6" a="1"/>
  <c r="Z557" i="6" s="1"/>
  <c r="Y557" i="6" a="1"/>
  <c r="Y557" i="6" s="1"/>
  <c r="X557" i="6" a="1"/>
  <c r="X557" i="6" s="1"/>
  <c r="W557" i="6" a="1"/>
  <c r="W557" i="6" s="1"/>
  <c r="V557" i="6" a="1"/>
  <c r="V557" i="6" s="1"/>
  <c r="U557" i="6" a="1"/>
  <c r="U557" i="6" s="1"/>
  <c r="T557" i="6" a="1"/>
  <c r="T557" i="6" s="1"/>
  <c r="S557" i="6" a="1"/>
  <c r="S557" i="6" s="1"/>
  <c r="R557" i="6" a="1"/>
  <c r="R557" i="6" s="1"/>
  <c r="Q557" i="6" a="1"/>
  <c r="Q557" i="6" s="1"/>
  <c r="P557" i="6" a="1"/>
  <c r="P557" i="6" s="1"/>
  <c r="O557" i="6" a="1"/>
  <c r="O557" i="6" s="1"/>
  <c r="N557" i="6" a="1"/>
  <c r="N557" i="6" s="1"/>
  <c r="M557" i="6" a="1"/>
  <c r="M557" i="6" s="1"/>
  <c r="L557" i="6" a="1"/>
  <c r="L557" i="6" s="1"/>
  <c r="K557" i="6" a="1"/>
  <c r="K557" i="6" s="1"/>
  <c r="AI556" i="6" a="1"/>
  <c r="AI556" i="6" s="1"/>
  <c r="AH556" i="6" a="1"/>
  <c r="AH556" i="6" s="1"/>
  <c r="AG556" i="6" a="1"/>
  <c r="AG556" i="6" s="1"/>
  <c r="AF556" i="6" a="1"/>
  <c r="AF556" i="6" s="1"/>
  <c r="AE556" i="6" a="1"/>
  <c r="AE556" i="6" s="1"/>
  <c r="AD556" i="6" a="1"/>
  <c r="AD556" i="6" s="1"/>
  <c r="AC556" i="6" a="1"/>
  <c r="AC556" i="6" s="1"/>
  <c r="AB556" i="6" a="1"/>
  <c r="AB556" i="6" s="1"/>
  <c r="AA556" i="6" a="1"/>
  <c r="AA556" i="6" s="1"/>
  <c r="Z556" i="6" a="1"/>
  <c r="Z556" i="6" s="1"/>
  <c r="Y556" i="6" a="1"/>
  <c r="Y556" i="6" s="1"/>
  <c r="X556" i="6" a="1"/>
  <c r="X556" i="6" s="1"/>
  <c r="W556" i="6" a="1"/>
  <c r="W556" i="6" s="1"/>
  <c r="V556" i="6" a="1"/>
  <c r="V556" i="6" s="1"/>
  <c r="U556" i="6" a="1"/>
  <c r="U556" i="6" s="1"/>
  <c r="T556" i="6" a="1"/>
  <c r="T556" i="6" s="1"/>
  <c r="S556" i="6" a="1"/>
  <c r="S556" i="6" s="1"/>
  <c r="R556" i="6" a="1"/>
  <c r="R556" i="6" s="1"/>
  <c r="Q556" i="6" a="1"/>
  <c r="Q556" i="6" s="1"/>
  <c r="P556" i="6" a="1"/>
  <c r="P556" i="6" s="1"/>
  <c r="O556" i="6" a="1"/>
  <c r="O556" i="6" s="1"/>
  <c r="N556" i="6" a="1"/>
  <c r="N556" i="6" s="1"/>
  <c r="M556" i="6" a="1"/>
  <c r="M556" i="6" s="1"/>
  <c r="L556" i="6" a="1"/>
  <c r="L556" i="6" s="1"/>
  <c r="K556" i="6" a="1"/>
  <c r="K556" i="6" s="1"/>
  <c r="AI555" i="6" a="1"/>
  <c r="AI555" i="6" s="1"/>
  <c r="AH555" i="6" a="1"/>
  <c r="AH555" i="6" s="1"/>
  <c r="AG555" i="6" a="1"/>
  <c r="AG555" i="6" s="1"/>
  <c r="AF555" i="6" a="1"/>
  <c r="AF555" i="6" s="1"/>
  <c r="AE555" i="6" a="1"/>
  <c r="AE555" i="6" s="1"/>
  <c r="AD555" i="6" a="1"/>
  <c r="AD555" i="6" s="1"/>
  <c r="AC555" i="6"/>
  <c r="AC555" i="6" a="1"/>
  <c r="AB555" i="6"/>
  <c r="AB555" i="6" a="1"/>
  <c r="AA555" i="6"/>
  <c r="AA555" i="6" a="1"/>
  <c r="Z555" i="6" a="1"/>
  <c r="Z555" i="6" s="1"/>
  <c r="Y555" i="6" a="1"/>
  <c r="Y555" i="6" s="1"/>
  <c r="X555" i="6" a="1"/>
  <c r="X555" i="6" s="1"/>
  <c r="W555" i="6" a="1"/>
  <c r="W555" i="6" s="1"/>
  <c r="V555" i="6" a="1"/>
  <c r="V555" i="6" s="1"/>
  <c r="U555" i="6"/>
  <c r="U555" i="6" a="1"/>
  <c r="T555" i="6" a="1"/>
  <c r="T555" i="6" s="1"/>
  <c r="S555" i="6" a="1"/>
  <c r="S555" i="6" s="1"/>
  <c r="R555" i="6" a="1"/>
  <c r="R555" i="6" s="1"/>
  <c r="Q555" i="6"/>
  <c r="Q555" i="6" a="1"/>
  <c r="P555" i="6" a="1"/>
  <c r="P555" i="6" s="1"/>
  <c r="O555" i="6" a="1"/>
  <c r="O555" i="6" s="1"/>
  <c r="N555" i="6" a="1"/>
  <c r="N555" i="6" s="1"/>
  <c r="M555" i="6"/>
  <c r="M555" i="6" a="1"/>
  <c r="L555" i="6" a="1"/>
  <c r="L555" i="6" s="1"/>
  <c r="K555" i="6" a="1"/>
  <c r="K555" i="6" s="1"/>
  <c r="AI554" i="6" a="1"/>
  <c r="AI554" i="6" s="1"/>
  <c r="AH554" i="6" a="1"/>
  <c r="AH554" i="6" s="1"/>
  <c r="AG554" i="6"/>
  <c r="AG554" i="6" a="1"/>
  <c r="AF554" i="6" a="1"/>
  <c r="AF554" i="6" s="1"/>
  <c r="AE554" i="6" a="1"/>
  <c r="AE554" i="6" s="1"/>
  <c r="AD554" i="6" a="1"/>
  <c r="AD554" i="6" s="1"/>
  <c r="AC554" i="6"/>
  <c r="AC554" i="6" a="1"/>
  <c r="AB554" i="6" a="1"/>
  <c r="AB554" i="6" s="1"/>
  <c r="AA554" i="6" a="1"/>
  <c r="AA554" i="6" s="1"/>
  <c r="Z554" i="6" a="1"/>
  <c r="Z554" i="6" s="1"/>
  <c r="Y554" i="6"/>
  <c r="Y554" i="6" a="1"/>
  <c r="X554" i="6" a="1"/>
  <c r="X554" i="6" s="1"/>
  <c r="W554" i="6" a="1"/>
  <c r="W554" i="6" s="1"/>
  <c r="V554" i="6" a="1"/>
  <c r="V554" i="6" s="1"/>
  <c r="U554" i="6"/>
  <c r="U554" i="6" a="1"/>
  <c r="T554" i="6" a="1"/>
  <c r="T554" i="6" s="1"/>
  <c r="S554" i="6" a="1"/>
  <c r="S554" i="6" s="1"/>
  <c r="R554" i="6" a="1"/>
  <c r="R554" i="6" s="1"/>
  <c r="Q554" i="6"/>
  <c r="Q554" i="6" a="1"/>
  <c r="P554" i="6" a="1"/>
  <c r="P554" i="6" s="1"/>
  <c r="O554" i="6" a="1"/>
  <c r="O554" i="6" s="1"/>
  <c r="N554" i="6" a="1"/>
  <c r="N554" i="6" s="1"/>
  <c r="M554" i="6"/>
  <c r="M554" i="6" a="1"/>
  <c r="L554" i="6" a="1"/>
  <c r="L554" i="6" s="1"/>
  <c r="K554" i="6" a="1"/>
  <c r="K554" i="6" s="1"/>
  <c r="AI553" i="6" a="1"/>
  <c r="AI553" i="6" s="1"/>
  <c r="AH553" i="6" a="1"/>
  <c r="AH553" i="6" s="1"/>
  <c r="AG553" i="6"/>
  <c r="AG553" i="6" a="1"/>
  <c r="AF553" i="6" a="1"/>
  <c r="AF553" i="6" s="1"/>
  <c r="AE553" i="6" a="1"/>
  <c r="AE553" i="6" s="1"/>
  <c r="AD553" i="6" a="1"/>
  <c r="AD553" i="6" s="1"/>
  <c r="AC553" i="6"/>
  <c r="AC553" i="6" a="1"/>
  <c r="AB553" i="6" a="1"/>
  <c r="AB553" i="6" s="1"/>
  <c r="AA553" i="6" a="1"/>
  <c r="AA553" i="6" s="1"/>
  <c r="Z553" i="6" a="1"/>
  <c r="Z553" i="6" s="1"/>
  <c r="Y553" i="6"/>
  <c r="Y553" i="6" a="1"/>
  <c r="X553" i="6" a="1"/>
  <c r="X553" i="6" s="1"/>
  <c r="W553" i="6" a="1"/>
  <c r="W553" i="6" s="1"/>
  <c r="V553" i="6" a="1"/>
  <c r="V553" i="6" s="1"/>
  <c r="U553" i="6"/>
  <c r="U553" i="6" a="1"/>
  <c r="T553" i="6" a="1"/>
  <c r="T553" i="6" s="1"/>
  <c r="S553" i="6" a="1"/>
  <c r="S553" i="6" s="1"/>
  <c r="R553" i="6" a="1"/>
  <c r="R553" i="6" s="1"/>
  <c r="Q553" i="6"/>
  <c r="Q553" i="6" a="1"/>
  <c r="P553" i="6" a="1"/>
  <c r="P553" i="6" s="1"/>
  <c r="O553" i="6" a="1"/>
  <c r="O553" i="6" s="1"/>
  <c r="N553" i="6" a="1"/>
  <c r="N553" i="6" s="1"/>
  <c r="M553" i="6"/>
  <c r="M553" i="6" a="1"/>
  <c r="L553" i="6" a="1"/>
  <c r="L553" i="6" s="1"/>
  <c r="K553" i="6" a="1"/>
  <c r="K553" i="6" s="1"/>
  <c r="AI552" i="6" a="1"/>
  <c r="AI552" i="6" s="1"/>
  <c r="AH552" i="6" a="1"/>
  <c r="AH552" i="6" s="1"/>
  <c r="AG552" i="6"/>
  <c r="AG552" i="6" a="1"/>
  <c r="AF552" i="6" a="1"/>
  <c r="AF552" i="6" s="1"/>
  <c r="AE552" i="6" a="1"/>
  <c r="AE552" i="6" s="1"/>
  <c r="AD552" i="6" a="1"/>
  <c r="AD552" i="6" s="1"/>
  <c r="AC552" i="6"/>
  <c r="AC552" i="6" a="1"/>
  <c r="AB552" i="6" a="1"/>
  <c r="AB552" i="6" s="1"/>
  <c r="AA552" i="6" a="1"/>
  <c r="AA552" i="6" s="1"/>
  <c r="Z552" i="6" a="1"/>
  <c r="Z552" i="6" s="1"/>
  <c r="Y552" i="6" a="1"/>
  <c r="Y552" i="6" s="1"/>
  <c r="X552" i="6" a="1"/>
  <c r="X552" i="6" s="1"/>
  <c r="W552" i="6" a="1"/>
  <c r="W552" i="6" s="1"/>
  <c r="V552" i="6" a="1"/>
  <c r="V552" i="6" s="1"/>
  <c r="U552" i="6"/>
  <c r="U552" i="6" a="1"/>
  <c r="T552" i="6" a="1"/>
  <c r="T552" i="6" s="1"/>
  <c r="S552" i="6" a="1"/>
  <c r="S552" i="6" s="1"/>
  <c r="R552" i="6" a="1"/>
  <c r="R552" i="6" s="1"/>
  <c r="Q552" i="6" a="1"/>
  <c r="Q552" i="6" s="1"/>
  <c r="P552" i="6" a="1"/>
  <c r="P552" i="6" s="1"/>
  <c r="O552" i="6" a="1"/>
  <c r="O552" i="6" s="1"/>
  <c r="N552" i="6" a="1"/>
  <c r="N552" i="6" s="1"/>
  <c r="M552" i="6"/>
  <c r="M552" i="6" a="1"/>
  <c r="L552" i="6" a="1"/>
  <c r="L552" i="6" s="1"/>
  <c r="K552" i="6" a="1"/>
  <c r="K552" i="6" s="1"/>
  <c r="AI551" i="6" a="1"/>
  <c r="AI551" i="6" s="1"/>
  <c r="AH551" i="6" a="1"/>
  <c r="AH551" i="6" s="1"/>
  <c r="AG551" i="6"/>
  <c r="AG551" i="6" a="1"/>
  <c r="AF551" i="6" a="1"/>
  <c r="AF551" i="6" s="1"/>
  <c r="AE551" i="6" a="1"/>
  <c r="AE551" i="6" s="1"/>
  <c r="AD551" i="6" a="1"/>
  <c r="AD551" i="6" s="1"/>
  <c r="AC551" i="6" a="1"/>
  <c r="AC551" i="6" s="1"/>
  <c r="AB551" i="6" a="1"/>
  <c r="AB551" i="6" s="1"/>
  <c r="AA551" i="6" a="1"/>
  <c r="AA551" i="6" s="1"/>
  <c r="Z551" i="6" a="1"/>
  <c r="Z551" i="6" s="1"/>
  <c r="Y551" i="6" a="1"/>
  <c r="Y551" i="6" s="1"/>
  <c r="X551" i="6" a="1"/>
  <c r="X551" i="6" s="1"/>
  <c r="W551" i="6" a="1"/>
  <c r="W551" i="6" s="1"/>
  <c r="V551" i="6" a="1"/>
  <c r="V551" i="6" s="1"/>
  <c r="U551" i="6" a="1"/>
  <c r="U551" i="6" s="1"/>
  <c r="T551" i="6" a="1"/>
  <c r="T551" i="6" s="1"/>
  <c r="S551" i="6" a="1"/>
  <c r="S551" i="6" s="1"/>
  <c r="R551" i="6" a="1"/>
  <c r="R551" i="6" s="1"/>
  <c r="Q551" i="6" a="1"/>
  <c r="Q551" i="6" s="1"/>
  <c r="P551" i="6" a="1"/>
  <c r="P551" i="6" s="1"/>
  <c r="O551" i="6" a="1"/>
  <c r="O551" i="6" s="1"/>
  <c r="N551" i="6" a="1"/>
  <c r="N551" i="6" s="1"/>
  <c r="M551" i="6" a="1"/>
  <c r="M551" i="6" s="1"/>
  <c r="L551" i="6" a="1"/>
  <c r="L551" i="6" s="1"/>
  <c r="K551" i="6" a="1"/>
  <c r="K551" i="6" s="1"/>
  <c r="AI550" i="6" a="1"/>
  <c r="AI550" i="6" s="1"/>
  <c r="AH550" i="6" a="1"/>
  <c r="AH550" i="6" s="1"/>
  <c r="AG550" i="6" a="1"/>
  <c r="AG550" i="6" s="1"/>
  <c r="AF550" i="6" a="1"/>
  <c r="AF550" i="6" s="1"/>
  <c r="AE550" i="6" a="1"/>
  <c r="AE550" i="6" s="1"/>
  <c r="AD550" i="6" a="1"/>
  <c r="AD550" i="6" s="1"/>
  <c r="AC550" i="6" a="1"/>
  <c r="AC550" i="6" s="1"/>
  <c r="AB550" i="6" a="1"/>
  <c r="AB550" i="6" s="1"/>
  <c r="AA550" i="6" a="1"/>
  <c r="AA550" i="6" s="1"/>
  <c r="Z550" i="6" a="1"/>
  <c r="Z550" i="6" s="1"/>
  <c r="Y550" i="6" a="1"/>
  <c r="Y550" i="6" s="1"/>
  <c r="X550" i="6" a="1"/>
  <c r="X550" i="6" s="1"/>
  <c r="W550" i="6" a="1"/>
  <c r="W550" i="6" s="1"/>
  <c r="V550" i="6" a="1"/>
  <c r="V550" i="6" s="1"/>
  <c r="U550" i="6" a="1"/>
  <c r="U550" i="6" s="1"/>
  <c r="T550" i="6" a="1"/>
  <c r="T550" i="6" s="1"/>
  <c r="S550" i="6" a="1"/>
  <c r="S550" i="6" s="1"/>
  <c r="R550" i="6" a="1"/>
  <c r="R550" i="6" s="1"/>
  <c r="Q550" i="6" a="1"/>
  <c r="Q550" i="6" s="1"/>
  <c r="P550" i="6" a="1"/>
  <c r="P550" i="6" s="1"/>
  <c r="O550" i="6" a="1"/>
  <c r="O550" i="6" s="1"/>
  <c r="N550" i="6" a="1"/>
  <c r="N550" i="6" s="1"/>
  <c r="M550" i="6" a="1"/>
  <c r="M550" i="6" s="1"/>
  <c r="L550" i="6" a="1"/>
  <c r="L550" i="6" s="1"/>
  <c r="K550" i="6" a="1"/>
  <c r="K550" i="6" s="1"/>
  <c r="AI549" i="6" a="1"/>
  <c r="AI549" i="6" s="1"/>
  <c r="AH549" i="6" a="1"/>
  <c r="AH549" i="6" s="1"/>
  <c r="AG549" i="6" a="1"/>
  <c r="AG549" i="6" s="1"/>
  <c r="AF549" i="6" a="1"/>
  <c r="AF549" i="6" s="1"/>
  <c r="AE549" i="6" a="1"/>
  <c r="AE549" i="6" s="1"/>
  <c r="AD549" i="6" a="1"/>
  <c r="AD549" i="6" s="1"/>
  <c r="AC549" i="6" a="1"/>
  <c r="AC549" i="6" s="1"/>
  <c r="AB549" i="6" a="1"/>
  <c r="AB549" i="6" s="1"/>
  <c r="AA549" i="6" a="1"/>
  <c r="AA549" i="6" s="1"/>
  <c r="Z549" i="6" a="1"/>
  <c r="Z549" i="6" s="1"/>
  <c r="Y549" i="6" a="1"/>
  <c r="Y549" i="6" s="1"/>
  <c r="X549" i="6" a="1"/>
  <c r="X549" i="6" s="1"/>
  <c r="W549" i="6" a="1"/>
  <c r="W549" i="6" s="1"/>
  <c r="V549" i="6" a="1"/>
  <c r="V549" i="6" s="1"/>
  <c r="U549" i="6" a="1"/>
  <c r="U549" i="6" s="1"/>
  <c r="T549" i="6" a="1"/>
  <c r="T549" i="6" s="1"/>
  <c r="S549" i="6" a="1"/>
  <c r="S549" i="6" s="1"/>
  <c r="R549" i="6" a="1"/>
  <c r="R549" i="6" s="1"/>
  <c r="Q549" i="6" a="1"/>
  <c r="Q549" i="6" s="1"/>
  <c r="P549" i="6" a="1"/>
  <c r="P549" i="6" s="1"/>
  <c r="O549" i="6" a="1"/>
  <c r="O549" i="6" s="1"/>
  <c r="N549" i="6" a="1"/>
  <c r="N549" i="6" s="1"/>
  <c r="M549" i="6" a="1"/>
  <c r="M549" i="6" s="1"/>
  <c r="L549" i="6" a="1"/>
  <c r="L549" i="6" s="1"/>
  <c r="K549" i="6" a="1"/>
  <c r="K549" i="6" s="1"/>
  <c r="AI548" i="6" a="1"/>
  <c r="AI548" i="6" s="1"/>
  <c r="AH548" i="6" a="1"/>
  <c r="AH548" i="6" s="1"/>
  <c r="AG548" i="6" a="1"/>
  <c r="AG548" i="6" s="1"/>
  <c r="AF548" i="6" a="1"/>
  <c r="AF548" i="6" s="1"/>
  <c r="AE548" i="6" a="1"/>
  <c r="AE548" i="6" s="1"/>
  <c r="AD548" i="6" a="1"/>
  <c r="AD548" i="6" s="1"/>
  <c r="AC548" i="6" a="1"/>
  <c r="AC548" i="6" s="1"/>
  <c r="AB548" i="6" a="1"/>
  <c r="AB548" i="6" s="1"/>
  <c r="AA548" i="6" a="1"/>
  <c r="AA548" i="6" s="1"/>
  <c r="Z548" i="6" a="1"/>
  <c r="Z548" i="6" s="1"/>
  <c r="Y548" i="6" a="1"/>
  <c r="Y548" i="6" s="1"/>
  <c r="X548" i="6" a="1"/>
  <c r="X548" i="6" s="1"/>
  <c r="W548" i="6" a="1"/>
  <c r="W548" i="6" s="1"/>
  <c r="V548" i="6" a="1"/>
  <c r="V548" i="6" s="1"/>
  <c r="U548" i="6" a="1"/>
  <c r="U548" i="6" s="1"/>
  <c r="T548" i="6" a="1"/>
  <c r="T548" i="6" s="1"/>
  <c r="S548" i="6" a="1"/>
  <c r="S548" i="6" s="1"/>
  <c r="R548" i="6" a="1"/>
  <c r="R548" i="6" s="1"/>
  <c r="Q548" i="6" a="1"/>
  <c r="Q548" i="6" s="1"/>
  <c r="P548" i="6" a="1"/>
  <c r="P548" i="6" s="1"/>
  <c r="O548" i="6" a="1"/>
  <c r="O548" i="6" s="1"/>
  <c r="N548" i="6" a="1"/>
  <c r="N548" i="6" s="1"/>
  <c r="M548" i="6" a="1"/>
  <c r="M548" i="6" s="1"/>
  <c r="L548" i="6" a="1"/>
  <c r="L548" i="6" s="1"/>
  <c r="K548" i="6" a="1"/>
  <c r="K548" i="6" s="1"/>
  <c r="AI547" i="6" a="1"/>
  <c r="AI547" i="6" s="1"/>
  <c r="AH547" i="6" a="1"/>
  <c r="AH547" i="6" s="1"/>
  <c r="AG547" i="6" a="1"/>
  <c r="AG547" i="6" s="1"/>
  <c r="AF547" i="6" a="1"/>
  <c r="AF547" i="6" s="1"/>
  <c r="AE547" i="6" a="1"/>
  <c r="AE547" i="6" s="1"/>
  <c r="AD547" i="6" a="1"/>
  <c r="AD547" i="6" s="1"/>
  <c r="AC547" i="6" a="1"/>
  <c r="AC547" i="6" s="1"/>
  <c r="AB547" i="6" a="1"/>
  <c r="AB547" i="6" s="1"/>
  <c r="AA547" i="6" a="1"/>
  <c r="AA547" i="6" s="1"/>
  <c r="Z547" i="6" a="1"/>
  <c r="Z547" i="6" s="1"/>
  <c r="Y547" i="6" a="1"/>
  <c r="Y547" i="6" s="1"/>
  <c r="X547" i="6" a="1"/>
  <c r="X547" i="6" s="1"/>
  <c r="W547" i="6" a="1"/>
  <c r="W547" i="6" s="1"/>
  <c r="V547" i="6" a="1"/>
  <c r="V547" i="6" s="1"/>
  <c r="U547" i="6" a="1"/>
  <c r="U547" i="6" s="1"/>
  <c r="T547" i="6" a="1"/>
  <c r="T547" i="6" s="1"/>
  <c r="S547" i="6" a="1"/>
  <c r="S547" i="6" s="1"/>
  <c r="R547" i="6" a="1"/>
  <c r="R547" i="6" s="1"/>
  <c r="Q547" i="6" a="1"/>
  <c r="Q547" i="6" s="1"/>
  <c r="P547" i="6" a="1"/>
  <c r="P547" i="6" s="1"/>
  <c r="O547" i="6" a="1"/>
  <c r="O547" i="6" s="1"/>
  <c r="N547" i="6" a="1"/>
  <c r="N547" i="6" s="1"/>
  <c r="M547" i="6" a="1"/>
  <c r="M547" i="6" s="1"/>
  <c r="L547" i="6" a="1"/>
  <c r="L547" i="6" s="1"/>
  <c r="K547" i="6" a="1"/>
  <c r="K547" i="6" s="1"/>
  <c r="AI546" i="6" a="1"/>
  <c r="AI546" i="6" s="1"/>
  <c r="AH546" i="6" a="1"/>
  <c r="AH546" i="6" s="1"/>
  <c r="AG546" i="6" a="1"/>
  <c r="AG546" i="6" s="1"/>
  <c r="AF546" i="6" a="1"/>
  <c r="AF546" i="6" s="1"/>
  <c r="AE546" i="6" a="1"/>
  <c r="AE546" i="6" s="1"/>
  <c r="AD546" i="6" a="1"/>
  <c r="AD546" i="6" s="1"/>
  <c r="AC546" i="6" a="1"/>
  <c r="AC546" i="6" s="1"/>
  <c r="AB546" i="6" a="1"/>
  <c r="AB546" i="6" s="1"/>
  <c r="AA546" i="6" a="1"/>
  <c r="AA546" i="6" s="1"/>
  <c r="Z546" i="6" a="1"/>
  <c r="Z546" i="6" s="1"/>
  <c r="Y546" i="6" a="1"/>
  <c r="Y546" i="6" s="1"/>
  <c r="X546" i="6" a="1"/>
  <c r="X546" i="6" s="1"/>
  <c r="W546" i="6" a="1"/>
  <c r="W546" i="6" s="1"/>
  <c r="V546" i="6" a="1"/>
  <c r="V546" i="6" s="1"/>
  <c r="U546" i="6" a="1"/>
  <c r="U546" i="6" s="1"/>
  <c r="T546" i="6" a="1"/>
  <c r="T546" i="6" s="1"/>
  <c r="S546" i="6" a="1"/>
  <c r="S546" i="6" s="1"/>
  <c r="R546" i="6" a="1"/>
  <c r="R546" i="6" s="1"/>
  <c r="Q546" i="6" a="1"/>
  <c r="Q546" i="6" s="1"/>
  <c r="P546" i="6" a="1"/>
  <c r="P546" i="6" s="1"/>
  <c r="O546" i="6" a="1"/>
  <c r="O546" i="6" s="1"/>
  <c r="N546" i="6" a="1"/>
  <c r="N546" i="6" s="1"/>
  <c r="M546" i="6" a="1"/>
  <c r="M546" i="6" s="1"/>
  <c r="L546" i="6" a="1"/>
  <c r="L546" i="6" s="1"/>
  <c r="K546" i="6" a="1"/>
  <c r="K546" i="6" s="1"/>
  <c r="AI545" i="6" a="1"/>
  <c r="AI545" i="6" s="1"/>
  <c r="AH545" i="6" a="1"/>
  <c r="AH545" i="6" s="1"/>
  <c r="AG545" i="6" a="1"/>
  <c r="AG545" i="6" s="1"/>
  <c r="AF545" i="6" a="1"/>
  <c r="AF545" i="6" s="1"/>
  <c r="AE545" i="6" a="1"/>
  <c r="AE545" i="6" s="1"/>
  <c r="AD545" i="6" a="1"/>
  <c r="AD545" i="6" s="1"/>
  <c r="AC545" i="6" a="1"/>
  <c r="AC545" i="6" s="1"/>
  <c r="AB545" i="6" a="1"/>
  <c r="AB545" i="6" s="1"/>
  <c r="AA545" i="6" a="1"/>
  <c r="AA545" i="6" s="1"/>
  <c r="Z545" i="6" a="1"/>
  <c r="Z545" i="6" s="1"/>
  <c r="Y545" i="6" a="1"/>
  <c r="Y545" i="6" s="1"/>
  <c r="X545" i="6" a="1"/>
  <c r="X545" i="6" s="1"/>
  <c r="W545" i="6" a="1"/>
  <c r="W545" i="6" s="1"/>
  <c r="V545" i="6" a="1"/>
  <c r="V545" i="6" s="1"/>
  <c r="U545" i="6" a="1"/>
  <c r="U545" i="6" s="1"/>
  <c r="T545" i="6" a="1"/>
  <c r="T545" i="6" s="1"/>
  <c r="S545" i="6" a="1"/>
  <c r="S545" i="6" s="1"/>
  <c r="R545" i="6" a="1"/>
  <c r="R545" i="6" s="1"/>
  <c r="Q545" i="6" a="1"/>
  <c r="Q545" i="6" s="1"/>
  <c r="P545" i="6" a="1"/>
  <c r="P545" i="6" s="1"/>
  <c r="O545" i="6" a="1"/>
  <c r="O545" i="6" s="1"/>
  <c r="N545" i="6" a="1"/>
  <c r="N545" i="6" s="1"/>
  <c r="M545" i="6" a="1"/>
  <c r="M545" i="6" s="1"/>
  <c r="L545" i="6" a="1"/>
  <c r="L545" i="6" s="1"/>
  <c r="K545" i="6" a="1"/>
  <c r="K545" i="6" s="1"/>
  <c r="AI544" i="6" a="1"/>
  <c r="AI544" i="6" s="1"/>
  <c r="AH544" i="6" a="1"/>
  <c r="AH544" i="6" s="1"/>
  <c r="AG544" i="6" a="1"/>
  <c r="AG544" i="6" s="1"/>
  <c r="AF544" i="6" a="1"/>
  <c r="AF544" i="6" s="1"/>
  <c r="AE544" i="6" a="1"/>
  <c r="AE544" i="6" s="1"/>
  <c r="AD544" i="6" a="1"/>
  <c r="AD544" i="6" s="1"/>
  <c r="AC544" i="6" a="1"/>
  <c r="AC544" i="6" s="1"/>
  <c r="AB544" i="6" a="1"/>
  <c r="AB544" i="6" s="1"/>
  <c r="AA544" i="6" a="1"/>
  <c r="AA544" i="6" s="1"/>
  <c r="Z544" i="6" a="1"/>
  <c r="Z544" i="6" s="1"/>
  <c r="Y544" i="6" a="1"/>
  <c r="Y544" i="6" s="1"/>
  <c r="X544" i="6" a="1"/>
  <c r="X544" i="6" s="1"/>
  <c r="W544" i="6" a="1"/>
  <c r="W544" i="6" s="1"/>
  <c r="V544" i="6" a="1"/>
  <c r="V544" i="6" s="1"/>
  <c r="U544" i="6" a="1"/>
  <c r="U544" i="6" s="1"/>
  <c r="T544" i="6" a="1"/>
  <c r="T544" i="6" s="1"/>
  <c r="S544" i="6" a="1"/>
  <c r="S544" i="6" s="1"/>
  <c r="R544" i="6" a="1"/>
  <c r="R544" i="6" s="1"/>
  <c r="Q544" i="6" a="1"/>
  <c r="Q544" i="6" s="1"/>
  <c r="P544" i="6" a="1"/>
  <c r="P544" i="6" s="1"/>
  <c r="O544" i="6" a="1"/>
  <c r="O544" i="6" s="1"/>
  <c r="N544" i="6" a="1"/>
  <c r="N544" i="6" s="1"/>
  <c r="M544" i="6" a="1"/>
  <c r="M544" i="6" s="1"/>
  <c r="L544" i="6" a="1"/>
  <c r="L544" i="6" s="1"/>
  <c r="K544" i="6" a="1"/>
  <c r="K544" i="6" s="1"/>
  <c r="AI543" i="6" a="1"/>
  <c r="AI543" i="6" s="1"/>
  <c r="AH543" i="6" a="1"/>
  <c r="AH543" i="6" s="1"/>
  <c r="AG543" i="6" a="1"/>
  <c r="AG543" i="6" s="1"/>
  <c r="AF543" i="6" a="1"/>
  <c r="AF543" i="6" s="1"/>
  <c r="AE543" i="6" a="1"/>
  <c r="AE543" i="6" s="1"/>
  <c r="AD543" i="6" a="1"/>
  <c r="AD543" i="6" s="1"/>
  <c r="AC543" i="6" a="1"/>
  <c r="AC543" i="6" s="1"/>
  <c r="AB543" i="6" a="1"/>
  <c r="AB543" i="6" s="1"/>
  <c r="AA543" i="6" a="1"/>
  <c r="AA543" i="6" s="1"/>
  <c r="Z543" i="6" a="1"/>
  <c r="Z543" i="6" s="1"/>
  <c r="Y543" i="6" a="1"/>
  <c r="Y543" i="6" s="1"/>
  <c r="X543" i="6" a="1"/>
  <c r="X543" i="6" s="1"/>
  <c r="W543" i="6" a="1"/>
  <c r="W543" i="6" s="1"/>
  <c r="V543" i="6" a="1"/>
  <c r="V543" i="6" s="1"/>
  <c r="U543" i="6" a="1"/>
  <c r="U543" i="6" s="1"/>
  <c r="T543" i="6" a="1"/>
  <c r="T543" i="6" s="1"/>
  <c r="S543" i="6" a="1"/>
  <c r="S543" i="6" s="1"/>
  <c r="R543" i="6" a="1"/>
  <c r="R543" i="6" s="1"/>
  <c r="Q543" i="6" a="1"/>
  <c r="Q543" i="6" s="1"/>
  <c r="P543" i="6" a="1"/>
  <c r="P543" i="6" s="1"/>
  <c r="O543" i="6" a="1"/>
  <c r="O543" i="6" s="1"/>
  <c r="N543" i="6" a="1"/>
  <c r="N543" i="6" s="1"/>
  <c r="M543" i="6" a="1"/>
  <c r="M543" i="6" s="1"/>
  <c r="L543" i="6" a="1"/>
  <c r="L543" i="6" s="1"/>
  <c r="K543" i="6" a="1"/>
  <c r="K543" i="6" s="1"/>
  <c r="AI542" i="6" a="1"/>
  <c r="AI542" i="6" s="1"/>
  <c r="AH542" i="6" a="1"/>
  <c r="AH542" i="6" s="1"/>
  <c r="AG542" i="6" a="1"/>
  <c r="AG542" i="6" s="1"/>
  <c r="AF542" i="6" a="1"/>
  <c r="AF542" i="6" s="1"/>
  <c r="AE542" i="6" a="1"/>
  <c r="AE542" i="6" s="1"/>
  <c r="AD542" i="6" a="1"/>
  <c r="AD542" i="6" s="1"/>
  <c r="AC542" i="6" a="1"/>
  <c r="AC542" i="6" s="1"/>
  <c r="AB542" i="6" a="1"/>
  <c r="AB542" i="6" s="1"/>
  <c r="AA542" i="6" a="1"/>
  <c r="AA542" i="6" s="1"/>
  <c r="Z542" i="6" a="1"/>
  <c r="Z542" i="6" s="1"/>
  <c r="Y542" i="6" a="1"/>
  <c r="Y542" i="6" s="1"/>
  <c r="X542" i="6" a="1"/>
  <c r="X542" i="6" s="1"/>
  <c r="W542" i="6" a="1"/>
  <c r="W542" i="6" s="1"/>
  <c r="V542" i="6" a="1"/>
  <c r="V542" i="6" s="1"/>
  <c r="U542" i="6" a="1"/>
  <c r="U542" i="6" s="1"/>
  <c r="T542" i="6" a="1"/>
  <c r="T542" i="6" s="1"/>
  <c r="S542" i="6" a="1"/>
  <c r="S542" i="6" s="1"/>
  <c r="R542" i="6" a="1"/>
  <c r="R542" i="6" s="1"/>
  <c r="Q542" i="6" a="1"/>
  <c r="Q542" i="6" s="1"/>
  <c r="P542" i="6" a="1"/>
  <c r="P542" i="6" s="1"/>
  <c r="O542" i="6" a="1"/>
  <c r="O542" i="6" s="1"/>
  <c r="N542" i="6" a="1"/>
  <c r="N542" i="6" s="1"/>
  <c r="M542" i="6" a="1"/>
  <c r="M542" i="6" s="1"/>
  <c r="L542" i="6" a="1"/>
  <c r="L542" i="6" s="1"/>
  <c r="K542" i="6" a="1"/>
  <c r="K542" i="6" s="1"/>
  <c r="AI541" i="6" a="1"/>
  <c r="AI541" i="6" s="1"/>
  <c r="AH541" i="6" a="1"/>
  <c r="AH541" i="6" s="1"/>
  <c r="AG541" i="6" a="1"/>
  <c r="AG541" i="6" s="1"/>
  <c r="AF541" i="6" a="1"/>
  <c r="AF541" i="6" s="1"/>
  <c r="AE541" i="6" a="1"/>
  <c r="AE541" i="6" s="1"/>
  <c r="AD541" i="6" a="1"/>
  <c r="AD541" i="6" s="1"/>
  <c r="AC541" i="6" a="1"/>
  <c r="AC541" i="6" s="1"/>
  <c r="AB541" i="6" a="1"/>
  <c r="AB541" i="6" s="1"/>
  <c r="AA541" i="6" a="1"/>
  <c r="AA541" i="6" s="1"/>
  <c r="Z541" i="6" a="1"/>
  <c r="Z541" i="6" s="1"/>
  <c r="Y541" i="6" a="1"/>
  <c r="Y541" i="6" s="1"/>
  <c r="X541" i="6" a="1"/>
  <c r="X541" i="6" s="1"/>
  <c r="W541" i="6" a="1"/>
  <c r="W541" i="6" s="1"/>
  <c r="V541" i="6" a="1"/>
  <c r="V541" i="6" s="1"/>
  <c r="U541" i="6" a="1"/>
  <c r="U541" i="6" s="1"/>
  <c r="T541" i="6" a="1"/>
  <c r="T541" i="6" s="1"/>
  <c r="S541" i="6" a="1"/>
  <c r="S541" i="6" s="1"/>
  <c r="R541" i="6" a="1"/>
  <c r="R541" i="6" s="1"/>
  <c r="Q541" i="6" a="1"/>
  <c r="Q541" i="6" s="1"/>
  <c r="P541" i="6" a="1"/>
  <c r="P541" i="6" s="1"/>
  <c r="O541" i="6" a="1"/>
  <c r="O541" i="6" s="1"/>
  <c r="N541" i="6" a="1"/>
  <c r="N541" i="6" s="1"/>
  <c r="M541" i="6" a="1"/>
  <c r="M541" i="6" s="1"/>
  <c r="L541" i="6" a="1"/>
  <c r="L541" i="6" s="1"/>
  <c r="K541" i="6" a="1"/>
  <c r="K541" i="6" s="1"/>
  <c r="AI540" i="6" a="1"/>
  <c r="AI540" i="6" s="1"/>
  <c r="AH540" i="6" a="1"/>
  <c r="AH540" i="6" s="1"/>
  <c r="AG540" i="6" a="1"/>
  <c r="AG540" i="6" s="1"/>
  <c r="AF540" i="6" a="1"/>
  <c r="AF540" i="6" s="1"/>
  <c r="AE540" i="6" a="1"/>
  <c r="AE540" i="6" s="1"/>
  <c r="AD540" i="6" a="1"/>
  <c r="AD540" i="6" s="1"/>
  <c r="AC540" i="6" a="1"/>
  <c r="AC540" i="6" s="1"/>
  <c r="AB540" i="6" a="1"/>
  <c r="AB540" i="6" s="1"/>
  <c r="AA540" i="6" a="1"/>
  <c r="AA540" i="6" s="1"/>
  <c r="Z540" i="6" a="1"/>
  <c r="Z540" i="6" s="1"/>
  <c r="Y540" i="6" a="1"/>
  <c r="Y540" i="6" s="1"/>
  <c r="X540" i="6" a="1"/>
  <c r="X540" i="6" s="1"/>
  <c r="W540" i="6" a="1"/>
  <c r="W540" i="6" s="1"/>
  <c r="V540" i="6" a="1"/>
  <c r="V540" i="6" s="1"/>
  <c r="U540" i="6" a="1"/>
  <c r="U540" i="6" s="1"/>
  <c r="T540" i="6" a="1"/>
  <c r="T540" i="6" s="1"/>
  <c r="S540" i="6" a="1"/>
  <c r="S540" i="6" s="1"/>
  <c r="R540" i="6" a="1"/>
  <c r="R540" i="6" s="1"/>
  <c r="Q540" i="6" a="1"/>
  <c r="Q540" i="6" s="1"/>
  <c r="P540" i="6" a="1"/>
  <c r="P540" i="6" s="1"/>
  <c r="O540" i="6" a="1"/>
  <c r="O540" i="6" s="1"/>
  <c r="N540" i="6" a="1"/>
  <c r="N540" i="6" s="1"/>
  <c r="M540" i="6" a="1"/>
  <c r="M540" i="6" s="1"/>
  <c r="L540" i="6" a="1"/>
  <c r="L540" i="6" s="1"/>
  <c r="K540" i="6" a="1"/>
  <c r="K540" i="6" s="1"/>
  <c r="AI539" i="6" a="1"/>
  <c r="AI539" i="6" s="1"/>
  <c r="AH539" i="6" a="1"/>
  <c r="AH539" i="6" s="1"/>
  <c r="AG539" i="6" a="1"/>
  <c r="AG539" i="6" s="1"/>
  <c r="AF539" i="6" a="1"/>
  <c r="AF539" i="6" s="1"/>
  <c r="AE539" i="6" a="1"/>
  <c r="AE539" i="6" s="1"/>
  <c r="AD539" i="6" a="1"/>
  <c r="AD539" i="6" s="1"/>
  <c r="AC539" i="6" a="1"/>
  <c r="AC539" i="6" s="1"/>
  <c r="AB539" i="6" a="1"/>
  <c r="AB539" i="6" s="1"/>
  <c r="AA539" i="6" a="1"/>
  <c r="AA539" i="6" s="1"/>
  <c r="Z539" i="6" a="1"/>
  <c r="Z539" i="6" s="1"/>
  <c r="Y539" i="6" a="1"/>
  <c r="Y539" i="6" s="1"/>
  <c r="X539" i="6" a="1"/>
  <c r="X539" i="6" s="1"/>
  <c r="W539" i="6" a="1"/>
  <c r="W539" i="6" s="1"/>
  <c r="V539" i="6" a="1"/>
  <c r="V539" i="6" s="1"/>
  <c r="U539" i="6" a="1"/>
  <c r="U539" i="6" s="1"/>
  <c r="T539" i="6" a="1"/>
  <c r="T539" i="6" s="1"/>
  <c r="S539" i="6" a="1"/>
  <c r="S539" i="6" s="1"/>
  <c r="R539" i="6" a="1"/>
  <c r="R539" i="6" s="1"/>
  <c r="Q539" i="6" a="1"/>
  <c r="Q539" i="6" s="1"/>
  <c r="P539" i="6" a="1"/>
  <c r="P539" i="6" s="1"/>
  <c r="O539" i="6" a="1"/>
  <c r="O539" i="6" s="1"/>
  <c r="N539" i="6" a="1"/>
  <c r="N539" i="6" s="1"/>
  <c r="M539" i="6" a="1"/>
  <c r="M539" i="6" s="1"/>
  <c r="L539" i="6" a="1"/>
  <c r="L539" i="6" s="1"/>
  <c r="K539" i="6" a="1"/>
  <c r="K539" i="6" s="1"/>
  <c r="AI538" i="6" a="1"/>
  <c r="AI538" i="6" s="1"/>
  <c r="AH538" i="6" a="1"/>
  <c r="AH538" i="6" s="1"/>
  <c r="AG538" i="6" a="1"/>
  <c r="AG538" i="6" s="1"/>
  <c r="AF538" i="6" a="1"/>
  <c r="AF538" i="6" s="1"/>
  <c r="AE538" i="6" a="1"/>
  <c r="AE538" i="6" s="1"/>
  <c r="AD538" i="6" a="1"/>
  <c r="AD538" i="6" s="1"/>
  <c r="AC538" i="6" a="1"/>
  <c r="AC538" i="6" s="1"/>
  <c r="AB538" i="6" a="1"/>
  <c r="AB538" i="6" s="1"/>
  <c r="AA538" i="6" a="1"/>
  <c r="AA538" i="6" s="1"/>
  <c r="Z538" i="6" a="1"/>
  <c r="Z538" i="6" s="1"/>
  <c r="Y538" i="6" a="1"/>
  <c r="Y538" i="6" s="1"/>
  <c r="X538" i="6" a="1"/>
  <c r="X538" i="6" s="1"/>
  <c r="W538" i="6" a="1"/>
  <c r="W538" i="6" s="1"/>
  <c r="V538" i="6" a="1"/>
  <c r="V538" i="6" s="1"/>
  <c r="U538" i="6" a="1"/>
  <c r="U538" i="6" s="1"/>
  <c r="T538" i="6" a="1"/>
  <c r="T538" i="6" s="1"/>
  <c r="S538" i="6" a="1"/>
  <c r="S538" i="6" s="1"/>
  <c r="R538" i="6" a="1"/>
  <c r="R538" i="6" s="1"/>
  <c r="Q538" i="6" a="1"/>
  <c r="Q538" i="6" s="1"/>
  <c r="P538" i="6" a="1"/>
  <c r="P538" i="6" s="1"/>
  <c r="O538" i="6" a="1"/>
  <c r="O538" i="6" s="1"/>
  <c r="N538" i="6" a="1"/>
  <c r="N538" i="6" s="1"/>
  <c r="M538" i="6" a="1"/>
  <c r="M538" i="6" s="1"/>
  <c r="L538" i="6" a="1"/>
  <c r="L538" i="6" s="1"/>
  <c r="K538" i="6" a="1"/>
  <c r="K538" i="6" s="1"/>
  <c r="AI537" i="6" a="1"/>
  <c r="AI537" i="6" s="1"/>
  <c r="AH537" i="6" a="1"/>
  <c r="AH537" i="6" s="1"/>
  <c r="AG537" i="6" a="1"/>
  <c r="AG537" i="6" s="1"/>
  <c r="AF537" i="6" a="1"/>
  <c r="AF537" i="6" s="1"/>
  <c r="AE537" i="6" a="1"/>
  <c r="AE537" i="6" s="1"/>
  <c r="AD537" i="6" a="1"/>
  <c r="AD537" i="6" s="1"/>
  <c r="AC537" i="6" a="1"/>
  <c r="AC537" i="6" s="1"/>
  <c r="AB537" i="6" a="1"/>
  <c r="AB537" i="6" s="1"/>
  <c r="AA537" i="6" a="1"/>
  <c r="AA537" i="6" s="1"/>
  <c r="Z537" i="6" a="1"/>
  <c r="Z537" i="6" s="1"/>
  <c r="Y537" i="6" a="1"/>
  <c r="Y537" i="6" s="1"/>
  <c r="X537" i="6" a="1"/>
  <c r="X537" i="6" s="1"/>
  <c r="W537" i="6" a="1"/>
  <c r="W537" i="6" s="1"/>
  <c r="V537" i="6" a="1"/>
  <c r="V537" i="6" s="1"/>
  <c r="U537" i="6" a="1"/>
  <c r="U537" i="6" s="1"/>
  <c r="T537" i="6" a="1"/>
  <c r="T537" i="6" s="1"/>
  <c r="S537" i="6" a="1"/>
  <c r="S537" i="6" s="1"/>
  <c r="R537" i="6" a="1"/>
  <c r="R537" i="6" s="1"/>
  <c r="Q537" i="6" a="1"/>
  <c r="Q537" i="6" s="1"/>
  <c r="P537" i="6" a="1"/>
  <c r="P537" i="6" s="1"/>
  <c r="O537" i="6" a="1"/>
  <c r="O537" i="6" s="1"/>
  <c r="N537" i="6" a="1"/>
  <c r="N537" i="6" s="1"/>
  <c r="M537" i="6" a="1"/>
  <c r="M537" i="6" s="1"/>
  <c r="L537" i="6" a="1"/>
  <c r="L537" i="6" s="1"/>
  <c r="K537" i="6" a="1"/>
  <c r="K537" i="6" s="1"/>
  <c r="AI536" i="6" a="1"/>
  <c r="AI536" i="6" s="1"/>
  <c r="AH536" i="6" a="1"/>
  <c r="AH536" i="6" s="1"/>
  <c r="AG536" i="6" a="1"/>
  <c r="AG536" i="6" s="1"/>
  <c r="AF536" i="6" a="1"/>
  <c r="AF536" i="6" s="1"/>
  <c r="AE536" i="6" a="1"/>
  <c r="AE536" i="6" s="1"/>
  <c r="AD536" i="6" a="1"/>
  <c r="AD536" i="6" s="1"/>
  <c r="AC536" i="6" a="1"/>
  <c r="AC536" i="6" s="1"/>
  <c r="AB536" i="6" a="1"/>
  <c r="AB536" i="6" s="1"/>
  <c r="AA536" i="6" a="1"/>
  <c r="AA536" i="6" s="1"/>
  <c r="Z536" i="6" a="1"/>
  <c r="Z536" i="6" s="1"/>
  <c r="Y536" i="6" a="1"/>
  <c r="Y536" i="6" s="1"/>
  <c r="X536" i="6" a="1"/>
  <c r="X536" i="6" s="1"/>
  <c r="W536" i="6" a="1"/>
  <c r="W536" i="6" s="1"/>
  <c r="V536" i="6" a="1"/>
  <c r="V536" i="6" s="1"/>
  <c r="U536" i="6" a="1"/>
  <c r="U536" i="6" s="1"/>
  <c r="T536" i="6" a="1"/>
  <c r="T536" i="6" s="1"/>
  <c r="S536" i="6" a="1"/>
  <c r="S536" i="6" s="1"/>
  <c r="R536" i="6" a="1"/>
  <c r="R536" i="6" s="1"/>
  <c r="Q536" i="6" a="1"/>
  <c r="Q536" i="6" s="1"/>
  <c r="P536" i="6" a="1"/>
  <c r="P536" i="6" s="1"/>
  <c r="O536" i="6" a="1"/>
  <c r="O536" i="6" s="1"/>
  <c r="N536" i="6" a="1"/>
  <c r="N536" i="6" s="1"/>
  <c r="M536" i="6" a="1"/>
  <c r="M536" i="6" s="1"/>
  <c r="L536" i="6" a="1"/>
  <c r="L536" i="6" s="1"/>
  <c r="K536" i="6" a="1"/>
  <c r="K536" i="6" s="1"/>
  <c r="AI535" i="6" a="1"/>
  <c r="AI535" i="6" s="1"/>
  <c r="AH535" i="6" a="1"/>
  <c r="AH535" i="6" s="1"/>
  <c r="AG535" i="6" a="1"/>
  <c r="AG535" i="6" s="1"/>
  <c r="AF535" i="6" a="1"/>
  <c r="AF535" i="6" s="1"/>
  <c r="AE535" i="6" a="1"/>
  <c r="AE535" i="6" s="1"/>
  <c r="AD535" i="6" a="1"/>
  <c r="AD535" i="6" s="1"/>
  <c r="AC535" i="6" a="1"/>
  <c r="AC535" i="6" s="1"/>
  <c r="AB535" i="6" a="1"/>
  <c r="AB535" i="6" s="1"/>
  <c r="AA535" i="6" a="1"/>
  <c r="AA535" i="6" s="1"/>
  <c r="Z535" i="6" a="1"/>
  <c r="Z535" i="6" s="1"/>
  <c r="Y535" i="6" a="1"/>
  <c r="Y535" i="6" s="1"/>
  <c r="X535" i="6" a="1"/>
  <c r="X535" i="6" s="1"/>
  <c r="W535" i="6" a="1"/>
  <c r="W535" i="6" s="1"/>
  <c r="V535" i="6" a="1"/>
  <c r="V535" i="6" s="1"/>
  <c r="U535" i="6" a="1"/>
  <c r="U535" i="6" s="1"/>
  <c r="T535" i="6" a="1"/>
  <c r="T535" i="6" s="1"/>
  <c r="S535" i="6" a="1"/>
  <c r="S535" i="6" s="1"/>
  <c r="R535" i="6" a="1"/>
  <c r="R535" i="6" s="1"/>
  <c r="Q535" i="6" a="1"/>
  <c r="Q535" i="6" s="1"/>
  <c r="P535" i="6" a="1"/>
  <c r="P535" i="6" s="1"/>
  <c r="O535" i="6" a="1"/>
  <c r="O535" i="6" s="1"/>
  <c r="N535" i="6" a="1"/>
  <c r="N535" i="6" s="1"/>
  <c r="M535" i="6" a="1"/>
  <c r="M535" i="6" s="1"/>
  <c r="L535" i="6" a="1"/>
  <c r="L535" i="6" s="1"/>
  <c r="K535" i="6" a="1"/>
  <c r="K535" i="6" s="1"/>
  <c r="AI534" i="6" a="1"/>
  <c r="AI534" i="6" s="1"/>
  <c r="AH534" i="6" a="1"/>
  <c r="AH534" i="6" s="1"/>
  <c r="AG534" i="6" a="1"/>
  <c r="AG534" i="6" s="1"/>
  <c r="AF534" i="6" a="1"/>
  <c r="AF534" i="6" s="1"/>
  <c r="AE534" i="6" a="1"/>
  <c r="AE534" i="6" s="1"/>
  <c r="AD534" i="6" a="1"/>
  <c r="AD534" i="6" s="1"/>
  <c r="AC534" i="6" a="1"/>
  <c r="AC534" i="6" s="1"/>
  <c r="AB534" i="6" a="1"/>
  <c r="AB534" i="6" s="1"/>
  <c r="AA534" i="6" a="1"/>
  <c r="AA534" i="6" s="1"/>
  <c r="Z534" i="6" a="1"/>
  <c r="Z534" i="6" s="1"/>
  <c r="Y534" i="6" a="1"/>
  <c r="Y534" i="6" s="1"/>
  <c r="X534" i="6" a="1"/>
  <c r="X534" i="6" s="1"/>
  <c r="W534" i="6" a="1"/>
  <c r="W534" i="6" s="1"/>
  <c r="V534" i="6" a="1"/>
  <c r="V534" i="6" s="1"/>
  <c r="U534" i="6" a="1"/>
  <c r="U534" i="6" s="1"/>
  <c r="T534" i="6" a="1"/>
  <c r="T534" i="6" s="1"/>
  <c r="S534" i="6" a="1"/>
  <c r="S534" i="6" s="1"/>
  <c r="R534" i="6" a="1"/>
  <c r="R534" i="6" s="1"/>
  <c r="Q534" i="6" a="1"/>
  <c r="Q534" i="6" s="1"/>
  <c r="P534" i="6" a="1"/>
  <c r="P534" i="6" s="1"/>
  <c r="O534" i="6" a="1"/>
  <c r="O534" i="6" s="1"/>
  <c r="N534" i="6" a="1"/>
  <c r="N534" i="6" s="1"/>
  <c r="M534" i="6" a="1"/>
  <c r="M534" i="6" s="1"/>
  <c r="L534" i="6" a="1"/>
  <c r="L534" i="6" s="1"/>
  <c r="K534" i="6" a="1"/>
  <c r="K534" i="6" s="1"/>
  <c r="AI533" i="6" a="1"/>
  <c r="AI533" i="6" s="1"/>
  <c r="AH533" i="6" a="1"/>
  <c r="AH533" i="6" s="1"/>
  <c r="AG533" i="6" a="1"/>
  <c r="AG533" i="6" s="1"/>
  <c r="AF533" i="6" a="1"/>
  <c r="AF533" i="6" s="1"/>
  <c r="AE533" i="6" a="1"/>
  <c r="AE533" i="6" s="1"/>
  <c r="AD533" i="6" a="1"/>
  <c r="AD533" i="6" s="1"/>
  <c r="AC533" i="6" a="1"/>
  <c r="AC533" i="6" s="1"/>
  <c r="AB533" i="6" a="1"/>
  <c r="AB533" i="6" s="1"/>
  <c r="AA533" i="6" a="1"/>
  <c r="AA533" i="6" s="1"/>
  <c r="Z533" i="6" a="1"/>
  <c r="Z533" i="6" s="1"/>
  <c r="Y533" i="6" a="1"/>
  <c r="Y533" i="6" s="1"/>
  <c r="X533" i="6" a="1"/>
  <c r="X533" i="6" s="1"/>
  <c r="W533" i="6" a="1"/>
  <c r="W533" i="6" s="1"/>
  <c r="V533" i="6" a="1"/>
  <c r="V533" i="6" s="1"/>
  <c r="U533" i="6" a="1"/>
  <c r="U533" i="6" s="1"/>
  <c r="T533" i="6" a="1"/>
  <c r="T533" i="6" s="1"/>
  <c r="S533" i="6" a="1"/>
  <c r="S533" i="6" s="1"/>
  <c r="R533" i="6" a="1"/>
  <c r="R533" i="6" s="1"/>
  <c r="Q533" i="6" a="1"/>
  <c r="Q533" i="6" s="1"/>
  <c r="P533" i="6" a="1"/>
  <c r="P533" i="6" s="1"/>
  <c r="O533" i="6" a="1"/>
  <c r="O533" i="6" s="1"/>
  <c r="N533" i="6" a="1"/>
  <c r="N533" i="6" s="1"/>
  <c r="M533" i="6" a="1"/>
  <c r="M533" i="6" s="1"/>
  <c r="L533" i="6" a="1"/>
  <c r="L533" i="6" s="1"/>
  <c r="K533" i="6" a="1"/>
  <c r="K533" i="6" s="1"/>
  <c r="AI532" i="6" a="1"/>
  <c r="AI532" i="6" s="1"/>
  <c r="AH532" i="6" a="1"/>
  <c r="AH532" i="6" s="1"/>
  <c r="AG532" i="6" a="1"/>
  <c r="AG532" i="6" s="1"/>
  <c r="AF532" i="6" a="1"/>
  <c r="AF532" i="6" s="1"/>
  <c r="AE532" i="6" a="1"/>
  <c r="AE532" i="6" s="1"/>
  <c r="AD532" i="6" a="1"/>
  <c r="AD532" i="6" s="1"/>
  <c r="AC532" i="6" a="1"/>
  <c r="AC532" i="6" s="1"/>
  <c r="AB532" i="6" a="1"/>
  <c r="AB532" i="6" s="1"/>
  <c r="AA532" i="6" a="1"/>
  <c r="AA532" i="6" s="1"/>
  <c r="Z532" i="6" a="1"/>
  <c r="Z532" i="6" s="1"/>
  <c r="Y532" i="6" a="1"/>
  <c r="Y532" i="6" s="1"/>
  <c r="X532" i="6" a="1"/>
  <c r="X532" i="6" s="1"/>
  <c r="W532" i="6" a="1"/>
  <c r="W532" i="6" s="1"/>
  <c r="V532" i="6" a="1"/>
  <c r="V532" i="6" s="1"/>
  <c r="U532" i="6" a="1"/>
  <c r="U532" i="6" s="1"/>
  <c r="T532" i="6" a="1"/>
  <c r="T532" i="6" s="1"/>
  <c r="S532" i="6" a="1"/>
  <c r="S532" i="6" s="1"/>
  <c r="R532" i="6" a="1"/>
  <c r="R532" i="6" s="1"/>
  <c r="Q532" i="6" a="1"/>
  <c r="Q532" i="6" s="1"/>
  <c r="P532" i="6" a="1"/>
  <c r="P532" i="6" s="1"/>
  <c r="O532" i="6" a="1"/>
  <c r="O532" i="6" s="1"/>
  <c r="N532" i="6" a="1"/>
  <c r="N532" i="6" s="1"/>
  <c r="M532" i="6" a="1"/>
  <c r="M532" i="6" s="1"/>
  <c r="L532" i="6" a="1"/>
  <c r="L532" i="6" s="1"/>
  <c r="K532" i="6" a="1"/>
  <c r="K532" i="6" s="1"/>
  <c r="AI531" i="6" a="1"/>
  <c r="AI531" i="6" s="1"/>
  <c r="AH531" i="6" a="1"/>
  <c r="AH531" i="6" s="1"/>
  <c r="AG531" i="6" a="1"/>
  <c r="AG531" i="6" s="1"/>
  <c r="AF531" i="6" a="1"/>
  <c r="AF531" i="6" s="1"/>
  <c r="AE531" i="6" a="1"/>
  <c r="AE531" i="6" s="1"/>
  <c r="AD531" i="6" a="1"/>
  <c r="AD531" i="6" s="1"/>
  <c r="AC531" i="6" a="1"/>
  <c r="AC531" i="6" s="1"/>
  <c r="AB531" i="6" a="1"/>
  <c r="AB531" i="6" s="1"/>
  <c r="AA531" i="6" a="1"/>
  <c r="AA531" i="6" s="1"/>
  <c r="Z531" i="6" a="1"/>
  <c r="Z531" i="6" s="1"/>
  <c r="Y531" i="6" a="1"/>
  <c r="Y531" i="6" s="1"/>
  <c r="X531" i="6" a="1"/>
  <c r="X531" i="6" s="1"/>
  <c r="W531" i="6" a="1"/>
  <c r="W531" i="6" s="1"/>
  <c r="V531" i="6" a="1"/>
  <c r="V531" i="6" s="1"/>
  <c r="U531" i="6" a="1"/>
  <c r="U531" i="6" s="1"/>
  <c r="T531" i="6" a="1"/>
  <c r="T531" i="6" s="1"/>
  <c r="S531" i="6" a="1"/>
  <c r="S531" i="6" s="1"/>
  <c r="R531" i="6" a="1"/>
  <c r="R531" i="6" s="1"/>
  <c r="Q531" i="6" a="1"/>
  <c r="Q531" i="6" s="1"/>
  <c r="P531" i="6" a="1"/>
  <c r="P531" i="6" s="1"/>
  <c r="O531" i="6" a="1"/>
  <c r="O531" i="6" s="1"/>
  <c r="N531" i="6" a="1"/>
  <c r="N531" i="6" s="1"/>
  <c r="M531" i="6" a="1"/>
  <c r="M531" i="6" s="1"/>
  <c r="L531" i="6" a="1"/>
  <c r="L531" i="6" s="1"/>
  <c r="K531" i="6" a="1"/>
  <c r="K531" i="6" s="1"/>
  <c r="AI530" i="6" a="1"/>
  <c r="AI530" i="6" s="1"/>
  <c r="AH530" i="6" a="1"/>
  <c r="AH530" i="6" s="1"/>
  <c r="AG530" i="6" a="1"/>
  <c r="AG530" i="6" s="1"/>
  <c r="AF530" i="6" a="1"/>
  <c r="AF530" i="6" s="1"/>
  <c r="AE530" i="6" a="1"/>
  <c r="AE530" i="6" s="1"/>
  <c r="AD530" i="6" a="1"/>
  <c r="AD530" i="6" s="1"/>
  <c r="AC530" i="6" a="1"/>
  <c r="AC530" i="6" s="1"/>
  <c r="AB530" i="6" a="1"/>
  <c r="AB530" i="6" s="1"/>
  <c r="AA530" i="6" a="1"/>
  <c r="AA530" i="6" s="1"/>
  <c r="Z530" i="6" a="1"/>
  <c r="Z530" i="6" s="1"/>
  <c r="Y530" i="6" a="1"/>
  <c r="Y530" i="6" s="1"/>
  <c r="X530" i="6" a="1"/>
  <c r="X530" i="6" s="1"/>
  <c r="W530" i="6" a="1"/>
  <c r="W530" i="6" s="1"/>
  <c r="V530" i="6" a="1"/>
  <c r="V530" i="6" s="1"/>
  <c r="U530" i="6" a="1"/>
  <c r="U530" i="6" s="1"/>
  <c r="T530" i="6" a="1"/>
  <c r="T530" i="6" s="1"/>
  <c r="S530" i="6" a="1"/>
  <c r="S530" i="6" s="1"/>
  <c r="R530" i="6" a="1"/>
  <c r="R530" i="6" s="1"/>
  <c r="Q530" i="6" a="1"/>
  <c r="Q530" i="6" s="1"/>
  <c r="P530" i="6" a="1"/>
  <c r="P530" i="6" s="1"/>
  <c r="O530" i="6" a="1"/>
  <c r="O530" i="6" s="1"/>
  <c r="N530" i="6" a="1"/>
  <c r="N530" i="6" s="1"/>
  <c r="M530" i="6" a="1"/>
  <c r="M530" i="6" s="1"/>
  <c r="L530" i="6" a="1"/>
  <c r="L530" i="6" s="1"/>
  <c r="K530" i="6" a="1"/>
  <c r="K530" i="6" s="1"/>
  <c r="AI529" i="6" a="1"/>
  <c r="AI529" i="6" s="1"/>
  <c r="AH529" i="6" a="1"/>
  <c r="AH529" i="6" s="1"/>
  <c r="AG529" i="6" a="1"/>
  <c r="AG529" i="6" s="1"/>
  <c r="AF529" i="6" a="1"/>
  <c r="AF529" i="6" s="1"/>
  <c r="AE529" i="6" a="1"/>
  <c r="AE529" i="6" s="1"/>
  <c r="AD529" i="6" a="1"/>
  <c r="AD529" i="6" s="1"/>
  <c r="AC529" i="6" a="1"/>
  <c r="AC529" i="6" s="1"/>
  <c r="AB529" i="6" a="1"/>
  <c r="AB529" i="6" s="1"/>
  <c r="AA529" i="6" a="1"/>
  <c r="AA529" i="6" s="1"/>
  <c r="Z529" i="6" a="1"/>
  <c r="Z529" i="6" s="1"/>
  <c r="Y529" i="6" a="1"/>
  <c r="Y529" i="6" s="1"/>
  <c r="X529" i="6" a="1"/>
  <c r="X529" i="6" s="1"/>
  <c r="W529" i="6" a="1"/>
  <c r="W529" i="6" s="1"/>
  <c r="V529" i="6" a="1"/>
  <c r="V529" i="6" s="1"/>
  <c r="U529" i="6" a="1"/>
  <c r="U529" i="6" s="1"/>
  <c r="T529" i="6" a="1"/>
  <c r="T529" i="6" s="1"/>
  <c r="S529" i="6" a="1"/>
  <c r="S529" i="6" s="1"/>
  <c r="R529" i="6" a="1"/>
  <c r="R529" i="6" s="1"/>
  <c r="Q529" i="6" a="1"/>
  <c r="Q529" i="6" s="1"/>
  <c r="P529" i="6" a="1"/>
  <c r="P529" i="6" s="1"/>
  <c r="O529" i="6" a="1"/>
  <c r="O529" i="6" s="1"/>
  <c r="N529" i="6" a="1"/>
  <c r="N529" i="6" s="1"/>
  <c r="M529" i="6"/>
  <c r="M529" i="6" a="1"/>
  <c r="L529" i="6" a="1"/>
  <c r="L529" i="6" s="1"/>
  <c r="K529" i="6" a="1"/>
  <c r="K529" i="6" s="1"/>
  <c r="AI528" i="6" a="1"/>
  <c r="AI528" i="6" s="1"/>
  <c r="AH528" i="6" a="1"/>
  <c r="AH528" i="6" s="1"/>
  <c r="AG528" i="6" a="1"/>
  <c r="AG528" i="6" s="1"/>
  <c r="AF528" i="6" a="1"/>
  <c r="AF528" i="6" s="1"/>
  <c r="AE528" i="6" a="1"/>
  <c r="AE528" i="6" s="1"/>
  <c r="AD528" i="6" a="1"/>
  <c r="AD528" i="6" s="1"/>
  <c r="AC528" i="6" a="1"/>
  <c r="AC528" i="6" s="1"/>
  <c r="AB528" i="6" a="1"/>
  <c r="AB528" i="6" s="1"/>
  <c r="AA528" i="6" a="1"/>
  <c r="AA528" i="6" s="1"/>
  <c r="Z528" i="6" a="1"/>
  <c r="Z528" i="6" s="1"/>
  <c r="Y528" i="6"/>
  <c r="Y528" i="6" a="1"/>
  <c r="X528" i="6" a="1"/>
  <c r="X528" i="6" s="1"/>
  <c r="W528" i="6" a="1"/>
  <c r="W528" i="6" s="1"/>
  <c r="V528" i="6" a="1"/>
  <c r="V528" i="6" s="1"/>
  <c r="U528" i="6" a="1"/>
  <c r="U528" i="6" s="1"/>
  <c r="T528" i="6" a="1"/>
  <c r="T528" i="6" s="1"/>
  <c r="S528" i="6" a="1"/>
  <c r="S528" i="6" s="1"/>
  <c r="R528" i="6" a="1"/>
  <c r="R528" i="6" s="1"/>
  <c r="Q528" i="6" a="1"/>
  <c r="Q528" i="6" s="1"/>
  <c r="P528" i="6" a="1"/>
  <c r="P528" i="6" s="1"/>
  <c r="O528" i="6" a="1"/>
  <c r="O528" i="6" s="1"/>
  <c r="N528" i="6" a="1"/>
  <c r="N528" i="6" s="1"/>
  <c r="M528" i="6" a="1"/>
  <c r="M528" i="6" s="1"/>
  <c r="L528" i="6" a="1"/>
  <c r="L528" i="6" s="1"/>
  <c r="K528" i="6" a="1"/>
  <c r="K528" i="6" s="1"/>
  <c r="AI527" i="6" a="1"/>
  <c r="AI527" i="6" s="1"/>
  <c r="AH527" i="6" a="1"/>
  <c r="AH527" i="6" s="1"/>
  <c r="AG527" i="6" a="1"/>
  <c r="AG527" i="6" s="1"/>
  <c r="AF527" i="6" a="1"/>
  <c r="AF527" i="6" s="1"/>
  <c r="AE527" i="6" a="1"/>
  <c r="AE527" i="6" s="1"/>
  <c r="AD527" i="6" a="1"/>
  <c r="AD527" i="6" s="1"/>
  <c r="AC527" i="6" a="1"/>
  <c r="AC527" i="6" s="1"/>
  <c r="AB527" i="6" a="1"/>
  <c r="AB527" i="6" s="1"/>
  <c r="AA527" i="6" a="1"/>
  <c r="AA527" i="6" s="1"/>
  <c r="Z527" i="6" a="1"/>
  <c r="Z527" i="6" s="1"/>
  <c r="Y527" i="6" a="1"/>
  <c r="Y527" i="6" s="1"/>
  <c r="X527" i="6" a="1"/>
  <c r="X527" i="6" s="1"/>
  <c r="W527" i="6" a="1"/>
  <c r="W527" i="6" s="1"/>
  <c r="V527" i="6" a="1"/>
  <c r="V527" i="6" s="1"/>
  <c r="U527" i="6"/>
  <c r="U527" i="6" a="1"/>
  <c r="T527" i="6" a="1"/>
  <c r="T527" i="6" s="1"/>
  <c r="S527" i="6" a="1"/>
  <c r="S527" i="6" s="1"/>
  <c r="R527" i="6" a="1"/>
  <c r="R527" i="6" s="1"/>
  <c r="Q527" i="6" a="1"/>
  <c r="Q527" i="6" s="1"/>
  <c r="P527" i="6" a="1"/>
  <c r="P527" i="6" s="1"/>
  <c r="O527" i="6" a="1"/>
  <c r="O527" i="6" s="1"/>
  <c r="N527" i="6" a="1"/>
  <c r="N527" i="6" s="1"/>
  <c r="M527" i="6" a="1"/>
  <c r="M527" i="6" s="1"/>
  <c r="L527" i="6" a="1"/>
  <c r="L527" i="6" s="1"/>
  <c r="K527" i="6" a="1"/>
  <c r="K527" i="6" s="1"/>
  <c r="AI526" i="6" a="1"/>
  <c r="AI526" i="6" s="1"/>
  <c r="AH526" i="6" a="1"/>
  <c r="AH526" i="6" s="1"/>
  <c r="AG526" i="6"/>
  <c r="AG526" i="6" a="1"/>
  <c r="AF526" i="6" a="1"/>
  <c r="AF526" i="6" s="1"/>
  <c r="AE526" i="6" a="1"/>
  <c r="AE526" i="6" s="1"/>
  <c r="AD526" i="6" a="1"/>
  <c r="AD526" i="6" s="1"/>
  <c r="AC526" i="6" a="1"/>
  <c r="AC526" i="6" s="1"/>
  <c r="AB526" i="6" a="1"/>
  <c r="AB526" i="6" s="1"/>
  <c r="AA526" i="6" a="1"/>
  <c r="AA526" i="6" s="1"/>
  <c r="Z526" i="6" a="1"/>
  <c r="Z526" i="6" s="1"/>
  <c r="Y526" i="6" a="1"/>
  <c r="Y526" i="6" s="1"/>
  <c r="X526" i="6" a="1"/>
  <c r="X526" i="6" s="1"/>
  <c r="W526" i="6" a="1"/>
  <c r="W526" i="6" s="1"/>
  <c r="V526" i="6" a="1"/>
  <c r="V526" i="6" s="1"/>
  <c r="U526" i="6" a="1"/>
  <c r="U526" i="6" s="1"/>
  <c r="T526" i="6" a="1"/>
  <c r="T526" i="6" s="1"/>
  <c r="S526" i="6" a="1"/>
  <c r="S526" i="6" s="1"/>
  <c r="R526" i="6" a="1"/>
  <c r="R526" i="6" s="1"/>
  <c r="Q526" i="6" a="1"/>
  <c r="Q526" i="6" s="1"/>
  <c r="P526" i="6" a="1"/>
  <c r="P526" i="6" s="1"/>
  <c r="O526" i="6" a="1"/>
  <c r="O526" i="6" s="1"/>
  <c r="N526" i="6" a="1"/>
  <c r="N526" i="6" s="1"/>
  <c r="M526" i="6" a="1"/>
  <c r="M526" i="6" s="1"/>
  <c r="L526" i="6" a="1"/>
  <c r="L526" i="6" s="1"/>
  <c r="K526" i="6" a="1"/>
  <c r="K526" i="6" s="1"/>
  <c r="AI525" i="6" a="1"/>
  <c r="AI525" i="6" s="1"/>
  <c r="AH525" i="6" a="1"/>
  <c r="AH525" i="6" s="1"/>
  <c r="AG525" i="6" a="1"/>
  <c r="AG525" i="6" s="1"/>
  <c r="AF525" i="6" a="1"/>
  <c r="AF525" i="6" s="1"/>
  <c r="AE525" i="6" a="1"/>
  <c r="AE525" i="6" s="1"/>
  <c r="AD525" i="6" a="1"/>
  <c r="AD525" i="6" s="1"/>
  <c r="AC525" i="6" a="1"/>
  <c r="AC525" i="6" s="1"/>
  <c r="AB525" i="6" a="1"/>
  <c r="AB525" i="6" s="1"/>
  <c r="AA525" i="6" a="1"/>
  <c r="AA525" i="6" s="1"/>
  <c r="Z525" i="6" a="1"/>
  <c r="Z525" i="6" s="1"/>
  <c r="Y525" i="6" a="1"/>
  <c r="Y525" i="6" s="1"/>
  <c r="X525" i="6" a="1"/>
  <c r="X525" i="6" s="1"/>
  <c r="W525" i="6" a="1"/>
  <c r="W525" i="6" s="1"/>
  <c r="V525" i="6" a="1"/>
  <c r="V525" i="6" s="1"/>
  <c r="U525" i="6" a="1"/>
  <c r="U525" i="6" s="1"/>
  <c r="T525" i="6" a="1"/>
  <c r="T525" i="6" s="1"/>
  <c r="S525" i="6" a="1"/>
  <c r="S525" i="6" s="1"/>
  <c r="R525" i="6" a="1"/>
  <c r="R525" i="6" s="1"/>
  <c r="Q525" i="6" a="1"/>
  <c r="Q525" i="6" s="1"/>
  <c r="P525" i="6" a="1"/>
  <c r="P525" i="6" s="1"/>
  <c r="O525" i="6" a="1"/>
  <c r="O525" i="6" s="1"/>
  <c r="N525" i="6" a="1"/>
  <c r="N525" i="6" s="1"/>
  <c r="M525" i="6"/>
  <c r="M525" i="6" a="1"/>
  <c r="L525" i="6" a="1"/>
  <c r="L525" i="6" s="1"/>
  <c r="K525" i="6" a="1"/>
  <c r="K525" i="6" s="1"/>
  <c r="AI524" i="6" a="1"/>
  <c r="AI524" i="6" s="1"/>
  <c r="AH524" i="6" a="1"/>
  <c r="AH524" i="6" s="1"/>
  <c r="AG524" i="6" a="1"/>
  <c r="AG524" i="6" s="1"/>
  <c r="AF524" i="6" a="1"/>
  <c r="AF524" i="6" s="1"/>
  <c r="AE524" i="6" a="1"/>
  <c r="AE524" i="6" s="1"/>
  <c r="AD524" i="6" a="1"/>
  <c r="AD524" i="6" s="1"/>
  <c r="AC524" i="6" a="1"/>
  <c r="AC524" i="6" s="1"/>
  <c r="AB524" i="6" a="1"/>
  <c r="AB524" i="6" s="1"/>
  <c r="AA524" i="6" a="1"/>
  <c r="AA524" i="6" s="1"/>
  <c r="Z524" i="6" a="1"/>
  <c r="Z524" i="6" s="1"/>
  <c r="Y524" i="6"/>
  <c r="Y524" i="6" a="1"/>
  <c r="X524" i="6" a="1"/>
  <c r="X524" i="6" s="1"/>
  <c r="W524" i="6" a="1"/>
  <c r="W524" i="6" s="1"/>
  <c r="V524" i="6" a="1"/>
  <c r="V524" i="6" s="1"/>
  <c r="U524" i="6" a="1"/>
  <c r="U524" i="6" s="1"/>
  <c r="T524" i="6" a="1"/>
  <c r="T524" i="6" s="1"/>
  <c r="S524" i="6" a="1"/>
  <c r="S524" i="6" s="1"/>
  <c r="R524" i="6" a="1"/>
  <c r="R524" i="6" s="1"/>
  <c r="Q524" i="6" a="1"/>
  <c r="Q524" i="6" s="1"/>
  <c r="P524" i="6" a="1"/>
  <c r="P524" i="6" s="1"/>
  <c r="O524" i="6" a="1"/>
  <c r="O524" i="6" s="1"/>
  <c r="N524" i="6" a="1"/>
  <c r="N524" i="6" s="1"/>
  <c r="M524" i="6" a="1"/>
  <c r="M524" i="6" s="1"/>
  <c r="L524" i="6" a="1"/>
  <c r="L524" i="6" s="1"/>
  <c r="K524" i="6" a="1"/>
  <c r="K524" i="6" s="1"/>
  <c r="AI523" i="6" a="1"/>
  <c r="AI523" i="6" s="1"/>
  <c r="AH523" i="6" a="1"/>
  <c r="AH523" i="6" s="1"/>
  <c r="AG523" i="6" a="1"/>
  <c r="AG523" i="6" s="1"/>
  <c r="AF523" i="6" a="1"/>
  <c r="AF523" i="6" s="1"/>
  <c r="AE523" i="6" a="1"/>
  <c r="AE523" i="6" s="1"/>
  <c r="AD523" i="6" a="1"/>
  <c r="AD523" i="6" s="1"/>
  <c r="AC523" i="6" a="1"/>
  <c r="AC523" i="6" s="1"/>
  <c r="AB523" i="6" a="1"/>
  <c r="AB523" i="6" s="1"/>
  <c r="AA523" i="6" a="1"/>
  <c r="AA523" i="6" s="1"/>
  <c r="Z523" i="6" a="1"/>
  <c r="Z523" i="6" s="1"/>
  <c r="Y523" i="6" a="1"/>
  <c r="Y523" i="6" s="1"/>
  <c r="X523" i="6" a="1"/>
  <c r="X523" i="6" s="1"/>
  <c r="W523" i="6" a="1"/>
  <c r="W523" i="6" s="1"/>
  <c r="V523" i="6" a="1"/>
  <c r="V523" i="6" s="1"/>
  <c r="U523" i="6"/>
  <c r="U523" i="6" a="1"/>
  <c r="T523" i="6" a="1"/>
  <c r="T523" i="6" s="1"/>
  <c r="S523" i="6" a="1"/>
  <c r="S523" i="6" s="1"/>
  <c r="R523" i="6" a="1"/>
  <c r="R523" i="6" s="1"/>
  <c r="Q523" i="6" a="1"/>
  <c r="Q523" i="6" s="1"/>
  <c r="P523" i="6" a="1"/>
  <c r="P523" i="6" s="1"/>
  <c r="O523" i="6" a="1"/>
  <c r="O523" i="6" s="1"/>
  <c r="N523" i="6" a="1"/>
  <c r="N523" i="6" s="1"/>
  <c r="M523" i="6" a="1"/>
  <c r="M523" i="6" s="1"/>
  <c r="L523" i="6" a="1"/>
  <c r="L523" i="6" s="1"/>
  <c r="K523" i="6" a="1"/>
  <c r="K523" i="6" s="1"/>
  <c r="AI522" i="6" a="1"/>
  <c r="AI522" i="6" s="1"/>
  <c r="AH522" i="6" a="1"/>
  <c r="AH522" i="6" s="1"/>
  <c r="AG522" i="6"/>
  <c r="AG522" i="6" a="1"/>
  <c r="AF522" i="6" a="1"/>
  <c r="AF522" i="6" s="1"/>
  <c r="AE522" i="6" a="1"/>
  <c r="AE522" i="6" s="1"/>
  <c r="AD522" i="6" a="1"/>
  <c r="AD522" i="6" s="1"/>
  <c r="AC522" i="6" a="1"/>
  <c r="AC522" i="6" s="1"/>
  <c r="AB522" i="6" a="1"/>
  <c r="AB522" i="6" s="1"/>
  <c r="AA522" i="6" a="1"/>
  <c r="AA522" i="6" s="1"/>
  <c r="Z522" i="6" a="1"/>
  <c r="Z522" i="6" s="1"/>
  <c r="Y522" i="6" a="1"/>
  <c r="Y522" i="6" s="1"/>
  <c r="X522" i="6" a="1"/>
  <c r="X522" i="6" s="1"/>
  <c r="W522" i="6" a="1"/>
  <c r="W522" i="6" s="1"/>
  <c r="V522" i="6" a="1"/>
  <c r="V522" i="6" s="1"/>
  <c r="U522" i="6" a="1"/>
  <c r="U522" i="6" s="1"/>
  <c r="T522" i="6" a="1"/>
  <c r="T522" i="6" s="1"/>
  <c r="S522" i="6" a="1"/>
  <c r="S522" i="6" s="1"/>
  <c r="R522" i="6" a="1"/>
  <c r="R522" i="6" s="1"/>
  <c r="Q522" i="6" a="1"/>
  <c r="Q522" i="6" s="1"/>
  <c r="P522" i="6" a="1"/>
  <c r="P522" i="6" s="1"/>
  <c r="O522" i="6" a="1"/>
  <c r="O522" i="6" s="1"/>
  <c r="N522" i="6" a="1"/>
  <c r="N522" i="6" s="1"/>
  <c r="M522" i="6" a="1"/>
  <c r="M522" i="6" s="1"/>
  <c r="L522" i="6" a="1"/>
  <c r="L522" i="6" s="1"/>
  <c r="K522" i="6" a="1"/>
  <c r="K522" i="6" s="1"/>
  <c r="AI521" i="6" a="1"/>
  <c r="AI521" i="6" s="1"/>
  <c r="AH521" i="6" a="1"/>
  <c r="AH521" i="6" s="1"/>
  <c r="AG521" i="6" a="1"/>
  <c r="AG521" i="6" s="1"/>
  <c r="AF521" i="6" a="1"/>
  <c r="AF521" i="6" s="1"/>
  <c r="AE521" i="6" a="1"/>
  <c r="AE521" i="6" s="1"/>
  <c r="AD521" i="6" a="1"/>
  <c r="AD521" i="6" s="1"/>
  <c r="AC521" i="6" a="1"/>
  <c r="AC521" i="6" s="1"/>
  <c r="AB521" i="6" a="1"/>
  <c r="AB521" i="6" s="1"/>
  <c r="AA521" i="6" a="1"/>
  <c r="AA521" i="6" s="1"/>
  <c r="Z521" i="6" a="1"/>
  <c r="Z521" i="6" s="1"/>
  <c r="Y521" i="6" a="1"/>
  <c r="Y521" i="6" s="1"/>
  <c r="X521" i="6" a="1"/>
  <c r="X521" i="6" s="1"/>
  <c r="W521" i="6" a="1"/>
  <c r="W521" i="6" s="1"/>
  <c r="V521" i="6" a="1"/>
  <c r="V521" i="6" s="1"/>
  <c r="U521" i="6" a="1"/>
  <c r="U521" i="6" s="1"/>
  <c r="T521" i="6" a="1"/>
  <c r="T521" i="6" s="1"/>
  <c r="S521" i="6" a="1"/>
  <c r="S521" i="6" s="1"/>
  <c r="R521" i="6" a="1"/>
  <c r="R521" i="6" s="1"/>
  <c r="Q521" i="6" a="1"/>
  <c r="Q521" i="6" s="1"/>
  <c r="P521" i="6" a="1"/>
  <c r="P521" i="6" s="1"/>
  <c r="O521" i="6" a="1"/>
  <c r="O521" i="6" s="1"/>
  <c r="N521" i="6" a="1"/>
  <c r="N521" i="6" s="1"/>
  <c r="M521" i="6"/>
  <c r="M521" i="6" a="1"/>
  <c r="L521" i="6" a="1"/>
  <c r="L521" i="6" s="1"/>
  <c r="K521" i="6" a="1"/>
  <c r="K521" i="6" s="1"/>
  <c r="AI520" i="6" a="1"/>
  <c r="AI520" i="6" s="1"/>
  <c r="AH520" i="6" a="1"/>
  <c r="AH520" i="6" s="1"/>
  <c r="AG520" i="6" a="1"/>
  <c r="AG520" i="6" s="1"/>
  <c r="AF520" i="6" a="1"/>
  <c r="AF520" i="6" s="1"/>
  <c r="AE520" i="6" a="1"/>
  <c r="AE520" i="6" s="1"/>
  <c r="AD520" i="6" a="1"/>
  <c r="AD520" i="6" s="1"/>
  <c r="AC520" i="6" a="1"/>
  <c r="AC520" i="6" s="1"/>
  <c r="AB520" i="6" a="1"/>
  <c r="AB520" i="6" s="1"/>
  <c r="AA520" i="6" a="1"/>
  <c r="AA520" i="6" s="1"/>
  <c r="Z520" i="6" a="1"/>
  <c r="Z520" i="6" s="1"/>
  <c r="Y520" i="6"/>
  <c r="Y520" i="6" a="1"/>
  <c r="X520" i="6" a="1"/>
  <c r="X520" i="6" s="1"/>
  <c r="W520" i="6" a="1"/>
  <c r="W520" i="6" s="1"/>
  <c r="V520" i="6" a="1"/>
  <c r="V520" i="6" s="1"/>
  <c r="U520" i="6" a="1"/>
  <c r="U520" i="6" s="1"/>
  <c r="T520" i="6" a="1"/>
  <c r="T520" i="6" s="1"/>
  <c r="S520" i="6" a="1"/>
  <c r="S520" i="6" s="1"/>
  <c r="R520" i="6" a="1"/>
  <c r="R520" i="6" s="1"/>
  <c r="Q520" i="6" a="1"/>
  <c r="Q520" i="6" s="1"/>
  <c r="P520" i="6" a="1"/>
  <c r="P520" i="6" s="1"/>
  <c r="O520" i="6" a="1"/>
  <c r="O520" i="6" s="1"/>
  <c r="N520" i="6" a="1"/>
  <c r="N520" i="6" s="1"/>
  <c r="M520" i="6" a="1"/>
  <c r="M520" i="6" s="1"/>
  <c r="L520" i="6" a="1"/>
  <c r="L520" i="6" s="1"/>
  <c r="K520" i="6" a="1"/>
  <c r="K520" i="6" s="1"/>
  <c r="AI519" i="6" a="1"/>
  <c r="AI519" i="6" s="1"/>
  <c r="AH519" i="6" a="1"/>
  <c r="AH519" i="6" s="1"/>
  <c r="AG519" i="6" a="1"/>
  <c r="AG519" i="6" s="1"/>
  <c r="AF519" i="6" a="1"/>
  <c r="AF519" i="6" s="1"/>
  <c r="AE519" i="6" a="1"/>
  <c r="AE519" i="6" s="1"/>
  <c r="AD519" i="6" a="1"/>
  <c r="AD519" i="6" s="1"/>
  <c r="AC519" i="6" a="1"/>
  <c r="AC519" i="6" s="1"/>
  <c r="AB519" i="6" a="1"/>
  <c r="AB519" i="6" s="1"/>
  <c r="AA519" i="6" a="1"/>
  <c r="AA519" i="6" s="1"/>
  <c r="Z519" i="6" a="1"/>
  <c r="Z519" i="6" s="1"/>
  <c r="Y519" i="6" a="1"/>
  <c r="Y519" i="6" s="1"/>
  <c r="X519" i="6" a="1"/>
  <c r="X519" i="6" s="1"/>
  <c r="W519" i="6" a="1"/>
  <c r="W519" i="6" s="1"/>
  <c r="V519" i="6" a="1"/>
  <c r="V519" i="6" s="1"/>
  <c r="U519" i="6"/>
  <c r="U519" i="6" a="1"/>
  <c r="T519" i="6" a="1"/>
  <c r="T519" i="6" s="1"/>
  <c r="S519" i="6" a="1"/>
  <c r="S519" i="6" s="1"/>
  <c r="R519" i="6" a="1"/>
  <c r="R519" i="6" s="1"/>
  <c r="Q519" i="6" a="1"/>
  <c r="Q519" i="6" s="1"/>
  <c r="P519" i="6" a="1"/>
  <c r="P519" i="6" s="1"/>
  <c r="O519" i="6" a="1"/>
  <c r="O519" i="6" s="1"/>
  <c r="N519" i="6" a="1"/>
  <c r="N519" i="6" s="1"/>
  <c r="M519" i="6" a="1"/>
  <c r="M519" i="6" s="1"/>
  <c r="L519" i="6" a="1"/>
  <c r="L519" i="6" s="1"/>
  <c r="K519" i="6" a="1"/>
  <c r="K519" i="6" s="1"/>
  <c r="AI518" i="6" a="1"/>
  <c r="AI518" i="6" s="1"/>
  <c r="AH518" i="6" a="1"/>
  <c r="AH518" i="6" s="1"/>
  <c r="AG518" i="6"/>
  <c r="AG518" i="6" a="1"/>
  <c r="AF518" i="6" a="1"/>
  <c r="AF518" i="6" s="1"/>
  <c r="AE518" i="6" a="1"/>
  <c r="AE518" i="6" s="1"/>
  <c r="AD518" i="6" a="1"/>
  <c r="AD518" i="6" s="1"/>
  <c r="AC518" i="6" a="1"/>
  <c r="AC518" i="6" s="1"/>
  <c r="AB518" i="6"/>
  <c r="AB518" i="6" a="1"/>
  <c r="AA518" i="6" a="1"/>
  <c r="AA518" i="6" s="1"/>
  <c r="Z518" i="6" a="1"/>
  <c r="Z518" i="6" s="1"/>
  <c r="Y518" i="6"/>
  <c r="Y518" i="6" a="1"/>
  <c r="X518" i="6" a="1"/>
  <c r="X518" i="6" s="1"/>
  <c r="W518" i="6" a="1"/>
  <c r="W518" i="6" s="1"/>
  <c r="V518" i="6" a="1"/>
  <c r="V518" i="6" s="1"/>
  <c r="U518" i="6" a="1"/>
  <c r="U518" i="6" s="1"/>
  <c r="T518" i="6"/>
  <c r="T518" i="6" a="1"/>
  <c r="S518" i="6" a="1"/>
  <c r="S518" i="6" s="1"/>
  <c r="R518" i="6" a="1"/>
  <c r="R518" i="6" s="1"/>
  <c r="Q518" i="6"/>
  <c r="Q518" i="6" a="1"/>
  <c r="P518" i="6" a="1"/>
  <c r="P518" i="6" s="1"/>
  <c r="O518" i="6" a="1"/>
  <c r="O518" i="6" s="1"/>
  <c r="N518" i="6" a="1"/>
  <c r="N518" i="6" s="1"/>
  <c r="M518" i="6" a="1"/>
  <c r="M518" i="6" s="1"/>
  <c r="L518" i="6"/>
  <c r="L518" i="6" a="1"/>
  <c r="K518" i="6" a="1"/>
  <c r="K518" i="6" s="1"/>
  <c r="AI517" i="6" a="1"/>
  <c r="AI517" i="6" s="1"/>
  <c r="AH517" i="6" a="1"/>
  <c r="AH517" i="6" s="1"/>
  <c r="AG517" i="6" a="1"/>
  <c r="AG517" i="6" s="1"/>
  <c r="AF517" i="6"/>
  <c r="AF517" i="6" a="1"/>
  <c r="AE517" i="6" a="1"/>
  <c r="AE517" i="6" s="1"/>
  <c r="AD517" i="6" a="1"/>
  <c r="AD517" i="6" s="1"/>
  <c r="AC517" i="6"/>
  <c r="AC517" i="6" a="1"/>
  <c r="AB517" i="6" a="1"/>
  <c r="AB517" i="6" s="1"/>
  <c r="AA517" i="6" a="1"/>
  <c r="AA517" i="6" s="1"/>
  <c r="Z517" i="6" a="1"/>
  <c r="Z517" i="6" s="1"/>
  <c r="Y517" i="6" a="1"/>
  <c r="Y517" i="6" s="1"/>
  <c r="X517" i="6"/>
  <c r="X517" i="6" a="1"/>
  <c r="W517" i="6" a="1"/>
  <c r="W517" i="6" s="1"/>
  <c r="V517" i="6" a="1"/>
  <c r="V517" i="6" s="1"/>
  <c r="U517" i="6"/>
  <c r="U517" i="6" a="1"/>
  <c r="T517" i="6" a="1"/>
  <c r="T517" i="6" s="1"/>
  <c r="S517" i="6" a="1"/>
  <c r="S517" i="6" s="1"/>
  <c r="R517" i="6" a="1"/>
  <c r="R517" i="6" s="1"/>
  <c r="Q517" i="6" a="1"/>
  <c r="Q517" i="6" s="1"/>
  <c r="P517" i="6"/>
  <c r="P517" i="6" a="1"/>
  <c r="O517" i="6" a="1"/>
  <c r="O517" i="6" s="1"/>
  <c r="N517" i="6" a="1"/>
  <c r="N517" i="6" s="1"/>
  <c r="M517" i="6"/>
  <c r="M517" i="6" a="1"/>
  <c r="L517" i="6" a="1"/>
  <c r="L517" i="6" s="1"/>
  <c r="K517" i="6" a="1"/>
  <c r="K517" i="6" s="1"/>
  <c r="AI516" i="6" a="1"/>
  <c r="AI516" i="6" s="1"/>
  <c r="AH516" i="6" a="1"/>
  <c r="AH516" i="6" s="1"/>
  <c r="AG516" i="6"/>
  <c r="AG516" i="6" a="1"/>
  <c r="AF516" i="6" a="1"/>
  <c r="AF516" i="6" s="1"/>
  <c r="AE516" i="6" a="1"/>
  <c r="AE516" i="6" s="1"/>
  <c r="AD516" i="6" a="1"/>
  <c r="AD516" i="6" s="1"/>
  <c r="AC516" i="6" a="1"/>
  <c r="AC516" i="6" s="1"/>
  <c r="AB516" i="6"/>
  <c r="AB516" i="6" a="1"/>
  <c r="AA516" i="6" a="1"/>
  <c r="AA516" i="6" s="1"/>
  <c r="Z516" i="6" a="1"/>
  <c r="Z516" i="6" s="1"/>
  <c r="Y516" i="6"/>
  <c r="Y516" i="6" a="1"/>
  <c r="X516" i="6" a="1"/>
  <c r="X516" i="6" s="1"/>
  <c r="W516" i="6" a="1"/>
  <c r="W516" i="6" s="1"/>
  <c r="V516" i="6" a="1"/>
  <c r="V516" i="6" s="1"/>
  <c r="U516" i="6" a="1"/>
  <c r="U516" i="6" s="1"/>
  <c r="T516" i="6"/>
  <c r="T516" i="6" a="1"/>
  <c r="S516" i="6" a="1"/>
  <c r="S516" i="6" s="1"/>
  <c r="R516" i="6" a="1"/>
  <c r="R516" i="6" s="1"/>
  <c r="Q516" i="6"/>
  <c r="Q516" i="6" a="1"/>
  <c r="P516" i="6" a="1"/>
  <c r="P516" i="6" s="1"/>
  <c r="O516" i="6" a="1"/>
  <c r="O516" i="6" s="1"/>
  <c r="N516" i="6" a="1"/>
  <c r="N516" i="6" s="1"/>
  <c r="M516" i="6" a="1"/>
  <c r="M516" i="6" s="1"/>
  <c r="L516" i="6"/>
  <c r="L516" i="6" a="1"/>
  <c r="K516" i="6" a="1"/>
  <c r="K516" i="6" s="1"/>
  <c r="AI515" i="6" a="1"/>
  <c r="AI515" i="6" s="1"/>
  <c r="AH515" i="6" a="1"/>
  <c r="AH515" i="6" s="1"/>
  <c r="AG515" i="6" a="1"/>
  <c r="AG515" i="6" s="1"/>
  <c r="AF515" i="6"/>
  <c r="AF515" i="6" a="1"/>
  <c r="AE515" i="6" a="1"/>
  <c r="AE515" i="6" s="1"/>
  <c r="AD515" i="6" a="1"/>
  <c r="AD515" i="6" s="1"/>
  <c r="AC515" i="6"/>
  <c r="AC515" i="6" a="1"/>
  <c r="AB515" i="6" a="1"/>
  <c r="AB515" i="6" s="1"/>
  <c r="AA515" i="6" a="1"/>
  <c r="AA515" i="6" s="1"/>
  <c r="Z515" i="6" a="1"/>
  <c r="Z515" i="6" s="1"/>
  <c r="Y515" i="6" a="1"/>
  <c r="Y515" i="6" s="1"/>
  <c r="X515" i="6"/>
  <c r="X515" i="6" a="1"/>
  <c r="W515" i="6" a="1"/>
  <c r="W515" i="6" s="1"/>
  <c r="V515" i="6" a="1"/>
  <c r="V515" i="6" s="1"/>
  <c r="U515" i="6"/>
  <c r="U515" i="6" a="1"/>
  <c r="T515" i="6" a="1"/>
  <c r="T515" i="6" s="1"/>
  <c r="S515" i="6" a="1"/>
  <c r="S515" i="6" s="1"/>
  <c r="R515" i="6" a="1"/>
  <c r="R515" i="6" s="1"/>
  <c r="Q515" i="6" a="1"/>
  <c r="Q515" i="6" s="1"/>
  <c r="P515" i="6"/>
  <c r="P515" i="6" a="1"/>
  <c r="O515" i="6" a="1"/>
  <c r="O515" i="6" s="1"/>
  <c r="N515" i="6" a="1"/>
  <c r="N515" i="6" s="1"/>
  <c r="M515" i="6"/>
  <c r="M515" i="6" a="1"/>
  <c r="L515" i="6" a="1"/>
  <c r="L515" i="6" s="1"/>
  <c r="K515" i="6" a="1"/>
  <c r="K515" i="6" s="1"/>
  <c r="AI514" i="6" a="1"/>
  <c r="AI514" i="6" s="1"/>
  <c r="AH514" i="6" a="1"/>
  <c r="AH514" i="6" s="1"/>
  <c r="AG514" i="6"/>
  <c r="AG514" i="6" a="1"/>
  <c r="AF514" i="6" a="1"/>
  <c r="AF514" i="6" s="1"/>
  <c r="AE514" i="6" a="1"/>
  <c r="AE514" i="6" s="1"/>
  <c r="AD514" i="6" a="1"/>
  <c r="AD514" i="6" s="1"/>
  <c r="AC514" i="6" a="1"/>
  <c r="AC514" i="6" s="1"/>
  <c r="AB514" i="6"/>
  <c r="AB514" i="6" a="1"/>
  <c r="AA514" i="6" a="1"/>
  <c r="AA514" i="6" s="1"/>
  <c r="Z514" i="6" a="1"/>
  <c r="Z514" i="6" s="1"/>
  <c r="Y514" i="6"/>
  <c r="Y514" i="6" a="1"/>
  <c r="X514" i="6" a="1"/>
  <c r="X514" i="6" s="1"/>
  <c r="W514" i="6" a="1"/>
  <c r="W514" i="6" s="1"/>
  <c r="V514" i="6" a="1"/>
  <c r="V514" i="6" s="1"/>
  <c r="U514" i="6" a="1"/>
  <c r="U514" i="6" s="1"/>
  <c r="T514" i="6"/>
  <c r="T514" i="6" a="1"/>
  <c r="S514" i="6" a="1"/>
  <c r="S514" i="6" s="1"/>
  <c r="R514" i="6" a="1"/>
  <c r="R514" i="6" s="1"/>
  <c r="Q514" i="6"/>
  <c r="Q514" i="6" a="1"/>
  <c r="P514" i="6" a="1"/>
  <c r="P514" i="6" s="1"/>
  <c r="O514" i="6" a="1"/>
  <c r="O514" i="6" s="1"/>
  <c r="N514" i="6" a="1"/>
  <c r="N514" i="6" s="1"/>
  <c r="M514" i="6" a="1"/>
  <c r="M514" i="6" s="1"/>
  <c r="L514" i="6"/>
  <c r="L514" i="6" a="1"/>
  <c r="K514" i="6" a="1"/>
  <c r="K514" i="6" s="1"/>
  <c r="AI513" i="6" a="1"/>
  <c r="AI513" i="6" s="1"/>
  <c r="AH513" i="6" a="1"/>
  <c r="AH513" i="6" s="1"/>
  <c r="AG513" i="6" a="1"/>
  <c r="AG513" i="6" s="1"/>
  <c r="AF513" i="6"/>
  <c r="AF513" i="6" a="1"/>
  <c r="AE513" i="6" a="1"/>
  <c r="AE513" i="6" s="1"/>
  <c r="AD513" i="6" a="1"/>
  <c r="AD513" i="6" s="1"/>
  <c r="AC513" i="6"/>
  <c r="AC513" i="6" a="1"/>
  <c r="AB513" i="6" a="1"/>
  <c r="AB513" i="6" s="1"/>
  <c r="AA513" i="6" a="1"/>
  <c r="AA513" i="6" s="1"/>
  <c r="Z513" i="6" a="1"/>
  <c r="Z513" i="6" s="1"/>
  <c r="Y513" i="6" a="1"/>
  <c r="Y513" i="6" s="1"/>
  <c r="X513" i="6"/>
  <c r="X513" i="6" a="1"/>
  <c r="W513" i="6" a="1"/>
  <c r="W513" i="6" s="1"/>
  <c r="V513" i="6" a="1"/>
  <c r="V513" i="6" s="1"/>
  <c r="U513" i="6" a="1"/>
  <c r="U513" i="6" s="1"/>
  <c r="T513" i="6" a="1"/>
  <c r="T513" i="6" s="1"/>
  <c r="S513" i="6" a="1"/>
  <c r="S513" i="6" s="1"/>
  <c r="R513" i="6" a="1"/>
  <c r="R513" i="6" s="1"/>
  <c r="Q513" i="6" a="1"/>
  <c r="Q513" i="6" s="1"/>
  <c r="P513" i="6"/>
  <c r="P513" i="6" a="1"/>
  <c r="O513" i="6" a="1"/>
  <c r="O513" i="6" s="1"/>
  <c r="N513" i="6" a="1"/>
  <c r="N513" i="6" s="1"/>
  <c r="M513" i="6"/>
  <c r="M513" i="6" a="1"/>
  <c r="L513" i="6" a="1"/>
  <c r="L513" i="6" s="1"/>
  <c r="K513" i="6" a="1"/>
  <c r="K513" i="6" s="1"/>
  <c r="AI512" i="6" a="1"/>
  <c r="AI512" i="6" s="1"/>
  <c r="AH512" i="6" a="1"/>
  <c r="AH512" i="6" s="1"/>
  <c r="AG512" i="6" a="1"/>
  <c r="AG512" i="6" s="1"/>
  <c r="AF512" i="6" a="1"/>
  <c r="AF512" i="6" s="1"/>
  <c r="AE512" i="6" a="1"/>
  <c r="AE512" i="6" s="1"/>
  <c r="AD512" i="6" a="1"/>
  <c r="AD512" i="6" s="1"/>
  <c r="AC512" i="6" a="1"/>
  <c r="AC512" i="6" s="1"/>
  <c r="AB512" i="6"/>
  <c r="AB512" i="6" a="1"/>
  <c r="AA512" i="6" a="1"/>
  <c r="AA512" i="6" s="1"/>
  <c r="Z512" i="6" a="1"/>
  <c r="Z512" i="6" s="1"/>
  <c r="Y512" i="6"/>
  <c r="Y512" i="6" a="1"/>
  <c r="X512" i="6" a="1"/>
  <c r="X512" i="6" s="1"/>
  <c r="W512" i="6" a="1"/>
  <c r="W512" i="6" s="1"/>
  <c r="V512" i="6" a="1"/>
  <c r="V512" i="6" s="1"/>
  <c r="U512" i="6" a="1"/>
  <c r="U512" i="6" s="1"/>
  <c r="T512" i="6" a="1"/>
  <c r="T512" i="6" s="1"/>
  <c r="S512" i="6" a="1"/>
  <c r="S512" i="6" s="1"/>
  <c r="R512" i="6" a="1"/>
  <c r="R512" i="6" s="1"/>
  <c r="Q512" i="6"/>
  <c r="Q512" i="6" a="1"/>
  <c r="P512" i="6" a="1"/>
  <c r="P512" i="6" s="1"/>
  <c r="O512" i="6" a="1"/>
  <c r="O512" i="6" s="1"/>
  <c r="N512" i="6" a="1"/>
  <c r="N512" i="6" s="1"/>
  <c r="M512" i="6" a="1"/>
  <c r="M512" i="6" s="1"/>
  <c r="L512" i="6"/>
  <c r="L512" i="6" a="1"/>
  <c r="K512" i="6" a="1"/>
  <c r="K512" i="6" s="1"/>
  <c r="AI511" i="6" a="1"/>
  <c r="AI511" i="6" s="1"/>
  <c r="AH511" i="6" a="1"/>
  <c r="AH511" i="6" s="1"/>
  <c r="AG511" i="6" a="1"/>
  <c r="AG511" i="6" s="1"/>
  <c r="AF511" i="6" a="1"/>
  <c r="AF511" i="6" s="1"/>
  <c r="AE511" i="6" a="1"/>
  <c r="AE511" i="6" s="1"/>
  <c r="AD511" i="6" a="1"/>
  <c r="AD511" i="6" s="1"/>
  <c r="AC511" i="6"/>
  <c r="AC511" i="6" a="1"/>
  <c r="AB511" i="6" a="1"/>
  <c r="AB511" i="6" s="1"/>
  <c r="AA511" i="6" a="1"/>
  <c r="AA511" i="6" s="1"/>
  <c r="Z511" i="6" a="1"/>
  <c r="Z511" i="6" s="1"/>
  <c r="Y511" i="6" a="1"/>
  <c r="Y511" i="6" s="1"/>
  <c r="X511" i="6"/>
  <c r="X511" i="6" a="1"/>
  <c r="W511" i="6" a="1"/>
  <c r="W511" i="6" s="1"/>
  <c r="V511" i="6" a="1"/>
  <c r="V511" i="6" s="1"/>
  <c r="U511" i="6"/>
  <c r="U511" i="6" a="1"/>
  <c r="T511" i="6" a="1"/>
  <c r="T511" i="6" s="1"/>
  <c r="S511" i="6" a="1"/>
  <c r="S511" i="6" s="1"/>
  <c r="R511" i="6" a="1"/>
  <c r="R511" i="6" s="1"/>
  <c r="Q511" i="6" a="1"/>
  <c r="Q511" i="6" s="1"/>
  <c r="P511" i="6"/>
  <c r="P511" i="6" a="1"/>
  <c r="O511" i="6" a="1"/>
  <c r="O511" i="6" s="1"/>
  <c r="N511" i="6" a="1"/>
  <c r="N511" i="6" s="1"/>
  <c r="M511" i="6" a="1"/>
  <c r="M511" i="6" s="1"/>
  <c r="L511" i="6" a="1"/>
  <c r="L511" i="6" s="1"/>
  <c r="K511" i="6" a="1"/>
  <c r="K511" i="6" s="1"/>
  <c r="AI510" i="6" a="1"/>
  <c r="AI510" i="6" s="1"/>
  <c r="AH510" i="6" a="1"/>
  <c r="AH510" i="6" s="1"/>
  <c r="AG510" i="6"/>
  <c r="AG510" i="6" a="1"/>
  <c r="AF510" i="6" a="1"/>
  <c r="AF510" i="6" s="1"/>
  <c r="AE510" i="6" a="1"/>
  <c r="AE510" i="6" s="1"/>
  <c r="AD510" i="6" a="1"/>
  <c r="AD510" i="6" s="1"/>
  <c r="AC510" i="6" a="1"/>
  <c r="AC510" i="6" s="1"/>
  <c r="AB510" i="6"/>
  <c r="AB510" i="6" a="1"/>
  <c r="AA510" i="6" a="1"/>
  <c r="AA510" i="6" s="1"/>
  <c r="Z510" i="6" a="1"/>
  <c r="Z510" i="6" s="1"/>
  <c r="Y510" i="6" a="1"/>
  <c r="Y510" i="6" s="1"/>
  <c r="X510" i="6" a="1"/>
  <c r="X510" i="6" s="1"/>
  <c r="W510" i="6" a="1"/>
  <c r="W510" i="6" s="1"/>
  <c r="V510" i="6" a="1"/>
  <c r="V510" i="6" s="1"/>
  <c r="U510" i="6" a="1"/>
  <c r="U510" i="6" s="1"/>
  <c r="T510" i="6"/>
  <c r="T510" i="6" a="1"/>
  <c r="S510" i="6" a="1"/>
  <c r="S510" i="6" s="1"/>
  <c r="R510" i="6" a="1"/>
  <c r="R510" i="6" s="1"/>
  <c r="Q510" i="6"/>
  <c r="Q510" i="6" a="1"/>
  <c r="P510" i="6" a="1"/>
  <c r="P510" i="6" s="1"/>
  <c r="O510" i="6" a="1"/>
  <c r="O510" i="6" s="1"/>
  <c r="N510" i="6" a="1"/>
  <c r="N510" i="6" s="1"/>
  <c r="M510" i="6" a="1"/>
  <c r="M510" i="6" s="1"/>
  <c r="L510" i="6" a="1"/>
  <c r="L510" i="6" s="1"/>
  <c r="K510" i="6" a="1"/>
  <c r="K510" i="6" s="1"/>
  <c r="AI509" i="6" a="1"/>
  <c r="AI509" i="6" s="1"/>
  <c r="AH509" i="6" a="1"/>
  <c r="AH509" i="6" s="1"/>
  <c r="AG509" i="6" a="1"/>
  <c r="AG509" i="6" s="1"/>
  <c r="AF509" i="6"/>
  <c r="AF509" i="6" a="1"/>
  <c r="AE509" i="6" a="1"/>
  <c r="AE509" i="6" s="1"/>
  <c r="AD509" i="6" a="1"/>
  <c r="AD509" i="6" s="1"/>
  <c r="AC509" i="6"/>
  <c r="AC509" i="6" a="1"/>
  <c r="AB509" i="6" a="1"/>
  <c r="AB509" i="6" s="1"/>
  <c r="AA509" i="6" a="1"/>
  <c r="AA509" i="6" s="1"/>
  <c r="Z509" i="6" a="1"/>
  <c r="Z509" i="6" s="1"/>
  <c r="Y509" i="6" a="1"/>
  <c r="Y509" i="6" s="1"/>
  <c r="X509" i="6" a="1"/>
  <c r="X509" i="6" s="1"/>
  <c r="W509" i="6" a="1"/>
  <c r="W509" i="6" s="1"/>
  <c r="V509" i="6" a="1"/>
  <c r="V509" i="6" s="1"/>
  <c r="U509" i="6" a="1"/>
  <c r="U509" i="6" s="1"/>
  <c r="T509" i="6" a="1"/>
  <c r="T509" i="6" s="1"/>
  <c r="S509" i="6" a="1"/>
  <c r="S509" i="6" s="1"/>
  <c r="R509" i="6" a="1"/>
  <c r="R509" i="6" s="1"/>
  <c r="Q509" i="6" a="1"/>
  <c r="Q509" i="6" s="1"/>
  <c r="P509" i="6" a="1"/>
  <c r="P509" i="6" s="1"/>
  <c r="O509" i="6" a="1"/>
  <c r="O509" i="6" s="1"/>
  <c r="N509" i="6" a="1"/>
  <c r="N509" i="6" s="1"/>
  <c r="M509" i="6" a="1"/>
  <c r="M509" i="6" s="1"/>
  <c r="L509" i="6" a="1"/>
  <c r="L509" i="6" s="1"/>
  <c r="K509" i="6" a="1"/>
  <c r="K509" i="6" s="1"/>
  <c r="AI508" i="6" a="1"/>
  <c r="AI508" i="6" s="1"/>
  <c r="AH508" i="6" a="1"/>
  <c r="AH508" i="6" s="1"/>
  <c r="AG508" i="6" a="1"/>
  <c r="AG508" i="6" s="1"/>
  <c r="AF508" i="6" a="1"/>
  <c r="AF508" i="6" s="1"/>
  <c r="AE508" i="6" a="1"/>
  <c r="AE508" i="6" s="1"/>
  <c r="AD508" i="6" a="1"/>
  <c r="AD508" i="6" s="1"/>
  <c r="AC508" i="6" a="1"/>
  <c r="AC508" i="6" s="1"/>
  <c r="AB508" i="6" a="1"/>
  <c r="AB508" i="6" s="1"/>
  <c r="AA508" i="6" a="1"/>
  <c r="AA508" i="6" s="1"/>
  <c r="Z508" i="6" a="1"/>
  <c r="Z508" i="6" s="1"/>
  <c r="Y508" i="6" a="1"/>
  <c r="Y508" i="6" s="1"/>
  <c r="X508" i="6" a="1"/>
  <c r="X508" i="6" s="1"/>
  <c r="W508" i="6" a="1"/>
  <c r="W508" i="6" s="1"/>
  <c r="V508" i="6" a="1"/>
  <c r="V508" i="6" s="1"/>
  <c r="U508" i="6" a="1"/>
  <c r="U508" i="6" s="1"/>
  <c r="T508" i="6" a="1"/>
  <c r="T508" i="6" s="1"/>
  <c r="S508" i="6" a="1"/>
  <c r="S508" i="6" s="1"/>
  <c r="R508" i="6" a="1"/>
  <c r="R508" i="6" s="1"/>
  <c r="Q508" i="6" a="1"/>
  <c r="Q508" i="6" s="1"/>
  <c r="P508" i="6" a="1"/>
  <c r="P508" i="6" s="1"/>
  <c r="O508" i="6" a="1"/>
  <c r="O508" i="6" s="1"/>
  <c r="N508" i="6" a="1"/>
  <c r="N508" i="6" s="1"/>
  <c r="M508" i="6" a="1"/>
  <c r="M508" i="6" s="1"/>
  <c r="L508" i="6" a="1"/>
  <c r="L508" i="6" s="1"/>
  <c r="K508" i="6" a="1"/>
  <c r="K508" i="6" s="1"/>
  <c r="AI507" i="6" a="1"/>
  <c r="AI507" i="6" s="1"/>
  <c r="AH507" i="6" a="1"/>
  <c r="AH507" i="6" s="1"/>
  <c r="AG507" i="6" a="1"/>
  <c r="AG507" i="6" s="1"/>
  <c r="AF507" i="6" a="1"/>
  <c r="AF507" i="6" s="1"/>
  <c r="AE507" i="6" a="1"/>
  <c r="AE507" i="6" s="1"/>
  <c r="AD507" i="6" a="1"/>
  <c r="AD507" i="6" s="1"/>
  <c r="AC507" i="6" a="1"/>
  <c r="AC507" i="6" s="1"/>
  <c r="AB507" i="6" a="1"/>
  <c r="AB507" i="6" s="1"/>
  <c r="AA507" i="6" a="1"/>
  <c r="AA507" i="6" s="1"/>
  <c r="Z507" i="6" a="1"/>
  <c r="Z507" i="6" s="1"/>
  <c r="Y507" i="6" a="1"/>
  <c r="Y507" i="6" s="1"/>
  <c r="X507" i="6" a="1"/>
  <c r="X507" i="6" s="1"/>
  <c r="W507" i="6" a="1"/>
  <c r="W507" i="6" s="1"/>
  <c r="V507" i="6" a="1"/>
  <c r="V507" i="6" s="1"/>
  <c r="U507" i="6" a="1"/>
  <c r="U507" i="6" s="1"/>
  <c r="T507" i="6" a="1"/>
  <c r="T507" i="6" s="1"/>
  <c r="S507" i="6" a="1"/>
  <c r="S507" i="6" s="1"/>
  <c r="R507" i="6" a="1"/>
  <c r="R507" i="6" s="1"/>
  <c r="Q507" i="6" a="1"/>
  <c r="Q507" i="6" s="1"/>
  <c r="P507" i="6" a="1"/>
  <c r="P507" i="6" s="1"/>
  <c r="O507" i="6" a="1"/>
  <c r="O507" i="6" s="1"/>
  <c r="N507" i="6" a="1"/>
  <c r="N507" i="6" s="1"/>
  <c r="M507" i="6" a="1"/>
  <c r="M507" i="6" s="1"/>
  <c r="L507" i="6" a="1"/>
  <c r="L507" i="6" s="1"/>
  <c r="K507" i="6" a="1"/>
  <c r="K507" i="6" s="1"/>
  <c r="AI506" i="6" a="1"/>
  <c r="AI506" i="6" s="1"/>
  <c r="AH506" i="6" a="1"/>
  <c r="AH506" i="6" s="1"/>
  <c r="AG506" i="6" a="1"/>
  <c r="AG506" i="6" s="1"/>
  <c r="AF506" i="6" a="1"/>
  <c r="AF506" i="6" s="1"/>
  <c r="AE506" i="6" a="1"/>
  <c r="AE506" i="6" s="1"/>
  <c r="AD506" i="6" a="1"/>
  <c r="AD506" i="6" s="1"/>
  <c r="AC506" i="6" a="1"/>
  <c r="AC506" i="6" s="1"/>
  <c r="AB506" i="6" a="1"/>
  <c r="AB506" i="6" s="1"/>
  <c r="AA506" i="6" a="1"/>
  <c r="AA506" i="6" s="1"/>
  <c r="Z506" i="6" a="1"/>
  <c r="Z506" i="6" s="1"/>
  <c r="Y506" i="6" a="1"/>
  <c r="Y506" i="6" s="1"/>
  <c r="X506" i="6" a="1"/>
  <c r="X506" i="6" s="1"/>
  <c r="W506" i="6" a="1"/>
  <c r="W506" i="6" s="1"/>
  <c r="V506" i="6" a="1"/>
  <c r="V506" i="6" s="1"/>
  <c r="U506" i="6" a="1"/>
  <c r="U506" i="6" s="1"/>
  <c r="T506" i="6" a="1"/>
  <c r="T506" i="6" s="1"/>
  <c r="S506" i="6" a="1"/>
  <c r="S506" i="6" s="1"/>
  <c r="R506" i="6" a="1"/>
  <c r="R506" i="6" s="1"/>
  <c r="Q506" i="6" a="1"/>
  <c r="Q506" i="6" s="1"/>
  <c r="P506" i="6" a="1"/>
  <c r="P506" i="6" s="1"/>
  <c r="O506" i="6" a="1"/>
  <c r="O506" i="6" s="1"/>
  <c r="N506" i="6" a="1"/>
  <c r="N506" i="6" s="1"/>
  <c r="M506" i="6" a="1"/>
  <c r="M506" i="6" s="1"/>
  <c r="L506" i="6" a="1"/>
  <c r="L506" i="6" s="1"/>
  <c r="K506" i="6" a="1"/>
  <c r="K506" i="6" s="1"/>
  <c r="AI505" i="6" a="1"/>
  <c r="AI505" i="6" s="1"/>
  <c r="AH505" i="6" a="1"/>
  <c r="AH505" i="6" s="1"/>
  <c r="AG505" i="6" a="1"/>
  <c r="AG505" i="6" s="1"/>
  <c r="AF505" i="6" a="1"/>
  <c r="AF505" i="6" s="1"/>
  <c r="AE505" i="6" a="1"/>
  <c r="AE505" i="6" s="1"/>
  <c r="AD505" i="6" a="1"/>
  <c r="AD505" i="6" s="1"/>
  <c r="AC505" i="6" a="1"/>
  <c r="AC505" i="6" s="1"/>
  <c r="AB505" i="6" a="1"/>
  <c r="AB505" i="6" s="1"/>
  <c r="AA505" i="6" a="1"/>
  <c r="AA505" i="6" s="1"/>
  <c r="Z505" i="6" a="1"/>
  <c r="Z505" i="6" s="1"/>
  <c r="Y505" i="6" a="1"/>
  <c r="Y505" i="6" s="1"/>
  <c r="X505" i="6" a="1"/>
  <c r="X505" i="6" s="1"/>
  <c r="W505" i="6" a="1"/>
  <c r="W505" i="6" s="1"/>
  <c r="V505" i="6" a="1"/>
  <c r="V505" i="6" s="1"/>
  <c r="U505" i="6" a="1"/>
  <c r="U505" i="6" s="1"/>
  <c r="T505" i="6" a="1"/>
  <c r="T505" i="6" s="1"/>
  <c r="S505" i="6" a="1"/>
  <c r="S505" i="6" s="1"/>
  <c r="R505" i="6" a="1"/>
  <c r="R505" i="6" s="1"/>
  <c r="Q505" i="6" a="1"/>
  <c r="Q505" i="6" s="1"/>
  <c r="P505" i="6" a="1"/>
  <c r="P505" i="6" s="1"/>
  <c r="O505" i="6" a="1"/>
  <c r="O505" i="6" s="1"/>
  <c r="N505" i="6" a="1"/>
  <c r="N505" i="6" s="1"/>
  <c r="M505" i="6" a="1"/>
  <c r="M505" i="6" s="1"/>
  <c r="L505" i="6" a="1"/>
  <c r="L505" i="6" s="1"/>
  <c r="K505" i="6" a="1"/>
  <c r="K505" i="6" s="1"/>
  <c r="AI504" i="6" a="1"/>
  <c r="AI504" i="6" s="1"/>
  <c r="AH504" i="6" a="1"/>
  <c r="AH504" i="6" s="1"/>
  <c r="AG504" i="6" a="1"/>
  <c r="AG504" i="6" s="1"/>
  <c r="AF504" i="6" a="1"/>
  <c r="AF504" i="6" s="1"/>
  <c r="AE504" i="6" a="1"/>
  <c r="AE504" i="6" s="1"/>
  <c r="AD504" i="6" a="1"/>
  <c r="AD504" i="6" s="1"/>
  <c r="AC504" i="6" a="1"/>
  <c r="AC504" i="6" s="1"/>
  <c r="AB504" i="6" a="1"/>
  <c r="AB504" i="6" s="1"/>
  <c r="AA504" i="6" a="1"/>
  <c r="AA504" i="6" s="1"/>
  <c r="Z504" i="6" a="1"/>
  <c r="Z504" i="6" s="1"/>
  <c r="Y504" i="6" a="1"/>
  <c r="Y504" i="6" s="1"/>
  <c r="X504" i="6" a="1"/>
  <c r="X504" i="6" s="1"/>
  <c r="W504" i="6" a="1"/>
  <c r="W504" i="6" s="1"/>
  <c r="V504" i="6" a="1"/>
  <c r="V504" i="6" s="1"/>
  <c r="U504" i="6" a="1"/>
  <c r="U504" i="6" s="1"/>
  <c r="T504" i="6" a="1"/>
  <c r="T504" i="6" s="1"/>
  <c r="S504" i="6" a="1"/>
  <c r="S504" i="6" s="1"/>
  <c r="R504" i="6" a="1"/>
  <c r="R504" i="6" s="1"/>
  <c r="Q504" i="6" a="1"/>
  <c r="Q504" i="6" s="1"/>
  <c r="P504" i="6" a="1"/>
  <c r="P504" i="6" s="1"/>
  <c r="O504" i="6" a="1"/>
  <c r="O504" i="6" s="1"/>
  <c r="N504" i="6" a="1"/>
  <c r="N504" i="6" s="1"/>
  <c r="M504" i="6" a="1"/>
  <c r="M504" i="6" s="1"/>
  <c r="L504" i="6" a="1"/>
  <c r="L504" i="6" s="1"/>
  <c r="K504" i="6" a="1"/>
  <c r="K504" i="6" s="1"/>
  <c r="AI503" i="6" a="1"/>
  <c r="AI503" i="6" s="1"/>
  <c r="AH503" i="6" a="1"/>
  <c r="AH503" i="6" s="1"/>
  <c r="AG503" i="6" a="1"/>
  <c r="AG503" i="6" s="1"/>
  <c r="AF503" i="6" a="1"/>
  <c r="AF503" i="6" s="1"/>
  <c r="AE503" i="6" a="1"/>
  <c r="AE503" i="6" s="1"/>
  <c r="AD503" i="6" a="1"/>
  <c r="AD503" i="6" s="1"/>
  <c r="AC503" i="6" a="1"/>
  <c r="AC503" i="6" s="1"/>
  <c r="AB503" i="6" a="1"/>
  <c r="AB503" i="6" s="1"/>
  <c r="AA503" i="6" a="1"/>
  <c r="AA503" i="6" s="1"/>
  <c r="Z503" i="6" a="1"/>
  <c r="Z503" i="6" s="1"/>
  <c r="Y503" i="6" a="1"/>
  <c r="Y503" i="6" s="1"/>
  <c r="X503" i="6" a="1"/>
  <c r="X503" i="6" s="1"/>
  <c r="W503" i="6" a="1"/>
  <c r="W503" i="6" s="1"/>
  <c r="V503" i="6" a="1"/>
  <c r="V503" i="6" s="1"/>
  <c r="U503" i="6" a="1"/>
  <c r="U503" i="6" s="1"/>
  <c r="T503" i="6" a="1"/>
  <c r="T503" i="6" s="1"/>
  <c r="S503" i="6" a="1"/>
  <c r="S503" i="6" s="1"/>
  <c r="R503" i="6" a="1"/>
  <c r="R503" i="6" s="1"/>
  <c r="Q503" i="6" a="1"/>
  <c r="Q503" i="6" s="1"/>
  <c r="P503" i="6" a="1"/>
  <c r="P503" i="6" s="1"/>
  <c r="O503" i="6" a="1"/>
  <c r="O503" i="6" s="1"/>
  <c r="N503" i="6" a="1"/>
  <c r="N503" i="6" s="1"/>
  <c r="M503" i="6" a="1"/>
  <c r="M503" i="6" s="1"/>
  <c r="L503" i="6" a="1"/>
  <c r="L503" i="6" s="1"/>
  <c r="K503" i="6" a="1"/>
  <c r="K503" i="6" s="1"/>
  <c r="AI502" i="6" a="1"/>
  <c r="AI502" i="6" s="1"/>
  <c r="AH502" i="6" a="1"/>
  <c r="AH502" i="6" s="1"/>
  <c r="AG502" i="6" a="1"/>
  <c r="AG502" i="6" s="1"/>
  <c r="AF502" i="6" a="1"/>
  <c r="AF502" i="6" s="1"/>
  <c r="AE502" i="6" a="1"/>
  <c r="AE502" i="6" s="1"/>
  <c r="AD502" i="6" a="1"/>
  <c r="AD502" i="6" s="1"/>
  <c r="AC502" i="6" a="1"/>
  <c r="AC502" i="6" s="1"/>
  <c r="AB502" i="6" a="1"/>
  <c r="AB502" i="6" s="1"/>
  <c r="AA502" i="6" a="1"/>
  <c r="AA502" i="6" s="1"/>
  <c r="Z502" i="6" a="1"/>
  <c r="Z502" i="6" s="1"/>
  <c r="Y502" i="6" a="1"/>
  <c r="Y502" i="6" s="1"/>
  <c r="X502" i="6" a="1"/>
  <c r="X502" i="6" s="1"/>
  <c r="W502" i="6" a="1"/>
  <c r="W502" i="6" s="1"/>
  <c r="V502" i="6" a="1"/>
  <c r="V502" i="6" s="1"/>
  <c r="U502" i="6" a="1"/>
  <c r="U502" i="6" s="1"/>
  <c r="T502" i="6" a="1"/>
  <c r="T502" i="6" s="1"/>
  <c r="S502" i="6" a="1"/>
  <c r="S502" i="6" s="1"/>
  <c r="R502" i="6" a="1"/>
  <c r="R502" i="6" s="1"/>
  <c r="Q502" i="6" a="1"/>
  <c r="Q502" i="6" s="1"/>
  <c r="P502" i="6" a="1"/>
  <c r="P502" i="6" s="1"/>
  <c r="O502" i="6" a="1"/>
  <c r="O502" i="6" s="1"/>
  <c r="N502" i="6" a="1"/>
  <c r="N502" i="6" s="1"/>
  <c r="M502" i="6" a="1"/>
  <c r="M502" i="6" s="1"/>
  <c r="L502" i="6" a="1"/>
  <c r="L502" i="6" s="1"/>
  <c r="K502" i="6" a="1"/>
  <c r="K502" i="6" s="1"/>
  <c r="AI501" i="6" a="1"/>
  <c r="AI501" i="6" s="1"/>
  <c r="AH501" i="6" a="1"/>
  <c r="AH501" i="6" s="1"/>
  <c r="AG501" i="6" a="1"/>
  <c r="AG501" i="6" s="1"/>
  <c r="AF501" i="6" a="1"/>
  <c r="AF501" i="6" s="1"/>
  <c r="AE501" i="6" a="1"/>
  <c r="AE501" i="6" s="1"/>
  <c r="AD501" i="6" a="1"/>
  <c r="AD501" i="6" s="1"/>
  <c r="AC501" i="6" a="1"/>
  <c r="AC501" i="6" s="1"/>
  <c r="AB501" i="6" a="1"/>
  <c r="AB501" i="6" s="1"/>
  <c r="AA501" i="6" a="1"/>
  <c r="AA501" i="6" s="1"/>
  <c r="Z501" i="6" a="1"/>
  <c r="Z501" i="6" s="1"/>
  <c r="Y501" i="6" a="1"/>
  <c r="Y501" i="6" s="1"/>
  <c r="X501" i="6" a="1"/>
  <c r="X501" i="6" s="1"/>
  <c r="W501" i="6" a="1"/>
  <c r="W501" i="6" s="1"/>
  <c r="V501" i="6" a="1"/>
  <c r="V501" i="6" s="1"/>
  <c r="U501" i="6" a="1"/>
  <c r="U501" i="6" s="1"/>
  <c r="T501" i="6" a="1"/>
  <c r="T501" i="6" s="1"/>
  <c r="S501" i="6" a="1"/>
  <c r="S501" i="6" s="1"/>
  <c r="R501" i="6" a="1"/>
  <c r="R501" i="6" s="1"/>
  <c r="Q501" i="6" a="1"/>
  <c r="Q501" i="6" s="1"/>
  <c r="P501" i="6" a="1"/>
  <c r="P501" i="6" s="1"/>
  <c r="O501" i="6" a="1"/>
  <c r="O501" i="6" s="1"/>
  <c r="N501" i="6" a="1"/>
  <c r="N501" i="6" s="1"/>
  <c r="M501" i="6" a="1"/>
  <c r="M501" i="6" s="1"/>
  <c r="L501" i="6" a="1"/>
  <c r="L501" i="6" s="1"/>
  <c r="K501" i="6" a="1"/>
  <c r="K501" i="6" s="1"/>
  <c r="AI500" i="6" a="1"/>
  <c r="AI500" i="6" s="1"/>
  <c r="AH500" i="6" a="1"/>
  <c r="AH500" i="6" s="1"/>
  <c r="AG500" i="6" a="1"/>
  <c r="AG500" i="6" s="1"/>
  <c r="AF500" i="6" a="1"/>
  <c r="AF500" i="6" s="1"/>
  <c r="AE500" i="6" a="1"/>
  <c r="AE500" i="6" s="1"/>
  <c r="AD500" i="6" a="1"/>
  <c r="AD500" i="6" s="1"/>
  <c r="AC500" i="6" a="1"/>
  <c r="AC500" i="6" s="1"/>
  <c r="AB500" i="6" a="1"/>
  <c r="AB500" i="6" s="1"/>
  <c r="AA500" i="6" a="1"/>
  <c r="AA500" i="6" s="1"/>
  <c r="Z500" i="6" a="1"/>
  <c r="Z500" i="6" s="1"/>
  <c r="Y500" i="6" a="1"/>
  <c r="Y500" i="6" s="1"/>
  <c r="X500" i="6" a="1"/>
  <c r="X500" i="6" s="1"/>
  <c r="W500" i="6" a="1"/>
  <c r="W500" i="6" s="1"/>
  <c r="V500" i="6" a="1"/>
  <c r="V500" i="6" s="1"/>
  <c r="U500" i="6" a="1"/>
  <c r="U500" i="6" s="1"/>
  <c r="T500" i="6" a="1"/>
  <c r="T500" i="6" s="1"/>
  <c r="S500" i="6" a="1"/>
  <c r="S500" i="6" s="1"/>
  <c r="R500" i="6" a="1"/>
  <c r="R500" i="6" s="1"/>
  <c r="Q500" i="6" a="1"/>
  <c r="Q500" i="6" s="1"/>
  <c r="P500" i="6" a="1"/>
  <c r="P500" i="6" s="1"/>
  <c r="O500" i="6" a="1"/>
  <c r="O500" i="6" s="1"/>
  <c r="N500" i="6" a="1"/>
  <c r="N500" i="6" s="1"/>
  <c r="M500" i="6" a="1"/>
  <c r="M500" i="6" s="1"/>
  <c r="L500" i="6" a="1"/>
  <c r="L500" i="6" s="1"/>
  <c r="K500" i="6" a="1"/>
  <c r="K500" i="6" s="1"/>
  <c r="AI499" i="6" a="1"/>
  <c r="AI499" i="6" s="1"/>
  <c r="AH499" i="6" a="1"/>
  <c r="AH499" i="6" s="1"/>
  <c r="AG499" i="6" a="1"/>
  <c r="AG499" i="6" s="1"/>
  <c r="AF499" i="6" a="1"/>
  <c r="AF499" i="6" s="1"/>
  <c r="AE499" i="6" a="1"/>
  <c r="AE499" i="6" s="1"/>
  <c r="AD499" i="6" a="1"/>
  <c r="AD499" i="6" s="1"/>
  <c r="AC499" i="6" a="1"/>
  <c r="AC499" i="6" s="1"/>
  <c r="AB499" i="6" a="1"/>
  <c r="AB499" i="6" s="1"/>
  <c r="AA499" i="6" a="1"/>
  <c r="AA499" i="6" s="1"/>
  <c r="Z499" i="6" a="1"/>
  <c r="Z499" i="6" s="1"/>
  <c r="Y499" i="6" a="1"/>
  <c r="Y499" i="6" s="1"/>
  <c r="X499" i="6" a="1"/>
  <c r="X499" i="6" s="1"/>
  <c r="W499" i="6" a="1"/>
  <c r="W499" i="6" s="1"/>
  <c r="V499" i="6" a="1"/>
  <c r="V499" i="6" s="1"/>
  <c r="U499" i="6" a="1"/>
  <c r="U499" i="6" s="1"/>
  <c r="T499" i="6" a="1"/>
  <c r="T499" i="6" s="1"/>
  <c r="S499" i="6" a="1"/>
  <c r="S499" i="6" s="1"/>
  <c r="R499" i="6" a="1"/>
  <c r="R499" i="6" s="1"/>
  <c r="Q499" i="6" a="1"/>
  <c r="Q499" i="6" s="1"/>
  <c r="P499" i="6" a="1"/>
  <c r="P499" i="6" s="1"/>
  <c r="O499" i="6" a="1"/>
  <c r="O499" i="6" s="1"/>
  <c r="N499" i="6" a="1"/>
  <c r="N499" i="6" s="1"/>
  <c r="M499" i="6" a="1"/>
  <c r="M499" i="6" s="1"/>
  <c r="L499" i="6" a="1"/>
  <c r="L499" i="6" s="1"/>
  <c r="K499" i="6" a="1"/>
  <c r="K499" i="6" s="1"/>
  <c r="AI498" i="6" a="1"/>
  <c r="AI498" i="6" s="1"/>
  <c r="AH498" i="6" a="1"/>
  <c r="AH498" i="6" s="1"/>
  <c r="AG498" i="6" a="1"/>
  <c r="AG498" i="6" s="1"/>
  <c r="AF498" i="6" a="1"/>
  <c r="AF498" i="6" s="1"/>
  <c r="AE498" i="6" a="1"/>
  <c r="AE498" i="6" s="1"/>
  <c r="AD498" i="6" a="1"/>
  <c r="AD498" i="6" s="1"/>
  <c r="AC498" i="6" a="1"/>
  <c r="AC498" i="6" s="1"/>
  <c r="AB498" i="6" a="1"/>
  <c r="AB498" i="6" s="1"/>
  <c r="AA498" i="6" a="1"/>
  <c r="AA498" i="6" s="1"/>
  <c r="Z498" i="6" a="1"/>
  <c r="Z498" i="6" s="1"/>
  <c r="Y498" i="6" a="1"/>
  <c r="Y498" i="6" s="1"/>
  <c r="X498" i="6" a="1"/>
  <c r="X498" i="6" s="1"/>
  <c r="W498" i="6" a="1"/>
  <c r="W498" i="6" s="1"/>
  <c r="V498" i="6" a="1"/>
  <c r="V498" i="6" s="1"/>
  <c r="U498" i="6" a="1"/>
  <c r="U498" i="6" s="1"/>
  <c r="T498" i="6" a="1"/>
  <c r="T498" i="6" s="1"/>
  <c r="S498" i="6" a="1"/>
  <c r="S498" i="6" s="1"/>
  <c r="R498" i="6" a="1"/>
  <c r="R498" i="6" s="1"/>
  <c r="Q498" i="6" a="1"/>
  <c r="Q498" i="6" s="1"/>
  <c r="P498" i="6" a="1"/>
  <c r="P498" i="6" s="1"/>
  <c r="O498" i="6" a="1"/>
  <c r="O498" i="6" s="1"/>
  <c r="N498" i="6"/>
  <c r="N498" i="6" a="1"/>
  <c r="M498" i="6" a="1"/>
  <c r="M498" i="6" s="1"/>
  <c r="L498" i="6"/>
  <c r="L498" i="6" a="1"/>
  <c r="K498" i="6" a="1"/>
  <c r="K498" i="6" s="1"/>
  <c r="AI497" i="6" a="1"/>
  <c r="AI497" i="6" s="1"/>
  <c r="AH497" i="6"/>
  <c r="AH497" i="6" a="1"/>
  <c r="AG497" i="6" a="1"/>
  <c r="AG497" i="6" s="1"/>
  <c r="AF497" i="6"/>
  <c r="AF497" i="6" a="1"/>
  <c r="AE497" i="6" a="1"/>
  <c r="AE497" i="6" s="1"/>
  <c r="AD497" i="6" a="1"/>
  <c r="AD497" i="6" s="1"/>
  <c r="AC497" i="6"/>
  <c r="AC497" i="6" a="1"/>
  <c r="AB497" i="6" a="1"/>
  <c r="AB497" i="6" s="1"/>
  <c r="AA497" i="6" a="1"/>
  <c r="AA497" i="6" s="1"/>
  <c r="Z497" i="6"/>
  <c r="Z497" i="6" a="1"/>
  <c r="Y497" i="6"/>
  <c r="Y497" i="6" a="1"/>
  <c r="X497" i="6"/>
  <c r="X497" i="6" a="1"/>
  <c r="W497" i="6" a="1"/>
  <c r="W497" i="6" s="1"/>
  <c r="V497" i="6" a="1"/>
  <c r="V497" i="6" s="1"/>
  <c r="U497" i="6" a="1"/>
  <c r="U497" i="6" s="1"/>
  <c r="T497" i="6" a="1"/>
  <c r="T497" i="6" s="1"/>
  <c r="S497" i="6" a="1"/>
  <c r="S497" i="6" s="1"/>
  <c r="R497" i="6" a="1"/>
  <c r="R497" i="6" s="1"/>
  <c r="Q497" i="6" a="1"/>
  <c r="Q497" i="6" s="1"/>
  <c r="P497" i="6" a="1"/>
  <c r="P497" i="6" s="1"/>
  <c r="O497" i="6" a="1"/>
  <c r="O497" i="6" s="1"/>
  <c r="N497" i="6" a="1"/>
  <c r="N497" i="6" s="1"/>
  <c r="M497" i="6" a="1"/>
  <c r="M497" i="6" s="1"/>
  <c r="L497" i="6" a="1"/>
  <c r="L497" i="6" s="1"/>
  <c r="K497" i="6" a="1"/>
  <c r="K497" i="6" s="1"/>
  <c r="AI496" i="6" a="1"/>
  <c r="AI496" i="6" s="1"/>
  <c r="AH496" i="6" a="1"/>
  <c r="AH496" i="6" s="1"/>
  <c r="AG496" i="6" a="1"/>
  <c r="AG496" i="6" s="1"/>
  <c r="AF496" i="6" a="1"/>
  <c r="AF496" i="6" s="1"/>
  <c r="AE496" i="6" a="1"/>
  <c r="AE496" i="6" s="1"/>
  <c r="AD496" i="6" a="1"/>
  <c r="AD496" i="6" s="1"/>
  <c r="AC496" i="6" a="1"/>
  <c r="AC496" i="6" s="1"/>
  <c r="AB496" i="6" a="1"/>
  <c r="AB496" i="6" s="1"/>
  <c r="AA496" i="6" a="1"/>
  <c r="AA496" i="6" s="1"/>
  <c r="Z496" i="6" a="1"/>
  <c r="Z496" i="6" s="1"/>
  <c r="Y496" i="6" a="1"/>
  <c r="Y496" i="6" s="1"/>
  <c r="X496" i="6" a="1"/>
  <c r="X496" i="6" s="1"/>
  <c r="W496" i="6" a="1"/>
  <c r="W496" i="6" s="1"/>
  <c r="V496" i="6" a="1"/>
  <c r="V496" i="6" s="1"/>
  <c r="U496" i="6" a="1"/>
  <c r="U496" i="6" s="1"/>
  <c r="T496" i="6"/>
  <c r="T496" i="6" a="1"/>
  <c r="S496" i="6" a="1"/>
  <c r="S496" i="6" s="1"/>
  <c r="R496" i="6" a="1"/>
  <c r="R496" i="6" s="1"/>
  <c r="Q496" i="6" a="1"/>
  <c r="Q496" i="6" s="1"/>
  <c r="P496" i="6"/>
  <c r="P496" i="6" a="1"/>
  <c r="O496" i="6" a="1"/>
  <c r="O496" i="6" s="1"/>
  <c r="N496" i="6" a="1"/>
  <c r="N496" i="6" s="1"/>
  <c r="M496" i="6" a="1"/>
  <c r="M496" i="6" s="1"/>
  <c r="L496" i="6"/>
  <c r="L496" i="6" a="1"/>
  <c r="K496" i="6" a="1"/>
  <c r="K496" i="6" s="1"/>
  <c r="AI495" i="6" a="1"/>
  <c r="AI495" i="6" s="1"/>
  <c r="AH495" i="6" a="1"/>
  <c r="AH495" i="6" s="1"/>
  <c r="AG495" i="6" a="1"/>
  <c r="AG495" i="6" s="1"/>
  <c r="AF495" i="6"/>
  <c r="AF495" i="6" a="1"/>
  <c r="AE495" i="6" a="1"/>
  <c r="AE495" i="6" s="1"/>
  <c r="AD495" i="6" a="1"/>
  <c r="AD495" i="6" s="1"/>
  <c r="AC495" i="6" a="1"/>
  <c r="AC495" i="6" s="1"/>
  <c r="AB495" i="6"/>
  <c r="AB495" i="6" a="1"/>
  <c r="AA495" i="6" a="1"/>
  <c r="AA495" i="6" s="1"/>
  <c r="Z495" i="6" a="1"/>
  <c r="Z495" i="6" s="1"/>
  <c r="Y495" i="6" a="1"/>
  <c r="Y495" i="6" s="1"/>
  <c r="X495" i="6"/>
  <c r="X495" i="6" a="1"/>
  <c r="W495" i="6" a="1"/>
  <c r="W495" i="6" s="1"/>
  <c r="V495" i="6" a="1"/>
  <c r="V495" i="6" s="1"/>
  <c r="U495" i="6" a="1"/>
  <c r="U495" i="6" s="1"/>
  <c r="T495" i="6" a="1"/>
  <c r="T495" i="6" s="1"/>
  <c r="S495" i="6" a="1"/>
  <c r="S495" i="6" s="1"/>
  <c r="R495" i="6" a="1"/>
  <c r="R495" i="6" s="1"/>
  <c r="Q495" i="6" a="1"/>
  <c r="Q495" i="6" s="1"/>
  <c r="P495" i="6"/>
  <c r="P495" i="6" a="1"/>
  <c r="O495" i="6" a="1"/>
  <c r="O495" i="6" s="1"/>
  <c r="N495" i="6" a="1"/>
  <c r="N495" i="6" s="1"/>
  <c r="M495" i="6" a="1"/>
  <c r="M495" i="6" s="1"/>
  <c r="L495" i="6" a="1"/>
  <c r="L495" i="6" s="1"/>
  <c r="K495" i="6" a="1"/>
  <c r="K495" i="6" s="1"/>
  <c r="AI494" i="6" a="1"/>
  <c r="AI494" i="6" s="1"/>
  <c r="AH494" i="6" a="1"/>
  <c r="AH494" i="6" s="1"/>
  <c r="AG494" i="6" a="1"/>
  <c r="AG494" i="6" s="1"/>
  <c r="AF494" i="6" a="1"/>
  <c r="AF494" i="6" s="1"/>
  <c r="AE494" i="6" a="1"/>
  <c r="AE494" i="6" s="1"/>
  <c r="AD494" i="6" a="1"/>
  <c r="AD494" i="6" s="1"/>
  <c r="AC494" i="6" a="1"/>
  <c r="AC494" i="6" s="1"/>
  <c r="AB494" i="6"/>
  <c r="AB494" i="6" a="1"/>
  <c r="AA494" i="6" a="1"/>
  <c r="AA494" i="6" s="1"/>
  <c r="Z494" i="6" a="1"/>
  <c r="Z494" i="6" s="1"/>
  <c r="Y494" i="6" a="1"/>
  <c r="Y494" i="6" s="1"/>
  <c r="X494" i="6" a="1"/>
  <c r="X494" i="6" s="1"/>
  <c r="W494" i="6" a="1"/>
  <c r="W494" i="6" s="1"/>
  <c r="V494" i="6" a="1"/>
  <c r="V494" i="6" s="1"/>
  <c r="U494" i="6" a="1"/>
  <c r="U494" i="6" s="1"/>
  <c r="T494" i="6" a="1"/>
  <c r="T494" i="6" s="1"/>
  <c r="S494" i="6" a="1"/>
  <c r="S494" i="6" s="1"/>
  <c r="R494" i="6" a="1"/>
  <c r="R494" i="6" s="1"/>
  <c r="Q494" i="6" a="1"/>
  <c r="Q494" i="6" s="1"/>
  <c r="P494" i="6" a="1"/>
  <c r="P494" i="6" s="1"/>
  <c r="O494" i="6" a="1"/>
  <c r="O494" i="6" s="1"/>
  <c r="N494" i="6" a="1"/>
  <c r="N494" i="6" s="1"/>
  <c r="M494" i="6" a="1"/>
  <c r="M494" i="6" s="1"/>
  <c r="L494" i="6"/>
  <c r="L494" i="6" a="1"/>
  <c r="K494" i="6" a="1"/>
  <c r="K494" i="6" s="1"/>
  <c r="AI493" i="6" a="1"/>
  <c r="AI493" i="6" s="1"/>
  <c r="AH493" i="6" a="1"/>
  <c r="AH493" i="6" s="1"/>
  <c r="AG493" i="6" a="1"/>
  <c r="AG493" i="6" s="1"/>
  <c r="AF493" i="6" a="1"/>
  <c r="AF493" i="6" s="1"/>
  <c r="AE493" i="6" a="1"/>
  <c r="AE493" i="6" s="1"/>
  <c r="AD493" i="6" a="1"/>
  <c r="AD493" i="6" s="1"/>
  <c r="AC493" i="6" a="1"/>
  <c r="AC493" i="6" s="1"/>
  <c r="AB493" i="6" a="1"/>
  <c r="AB493" i="6" s="1"/>
  <c r="AA493" i="6" a="1"/>
  <c r="AA493" i="6" s="1"/>
  <c r="Z493" i="6" a="1"/>
  <c r="Z493" i="6" s="1"/>
  <c r="Y493" i="6" a="1"/>
  <c r="Y493" i="6" s="1"/>
  <c r="X493" i="6"/>
  <c r="X493" i="6" a="1"/>
  <c r="W493" i="6" a="1"/>
  <c r="W493" i="6" s="1"/>
  <c r="V493" i="6" a="1"/>
  <c r="V493" i="6" s="1"/>
  <c r="U493" i="6" a="1"/>
  <c r="U493" i="6" s="1"/>
  <c r="T493" i="6"/>
  <c r="T493" i="6" a="1"/>
  <c r="S493" i="6" a="1"/>
  <c r="S493" i="6" s="1"/>
  <c r="R493" i="6" a="1"/>
  <c r="R493" i="6" s="1"/>
  <c r="Q493" i="6" a="1"/>
  <c r="Q493" i="6" s="1"/>
  <c r="P493" i="6"/>
  <c r="P493" i="6" a="1"/>
  <c r="O493" i="6" a="1"/>
  <c r="O493" i="6" s="1"/>
  <c r="N493" i="6" a="1"/>
  <c r="N493" i="6" s="1"/>
  <c r="M493" i="6" a="1"/>
  <c r="M493" i="6" s="1"/>
  <c r="L493" i="6" a="1"/>
  <c r="L493" i="6" s="1"/>
  <c r="K493" i="6" a="1"/>
  <c r="K493" i="6" s="1"/>
  <c r="AI492" i="6" a="1"/>
  <c r="AI492" i="6" s="1"/>
  <c r="AH492" i="6" a="1"/>
  <c r="AH492" i="6" s="1"/>
  <c r="AG492" i="6" a="1"/>
  <c r="AG492" i="6" s="1"/>
  <c r="AF492" i="6"/>
  <c r="AF492" i="6" a="1"/>
  <c r="AE492" i="6" a="1"/>
  <c r="AE492" i="6" s="1"/>
  <c r="AD492" i="6" a="1"/>
  <c r="AD492" i="6" s="1"/>
  <c r="AC492" i="6" a="1"/>
  <c r="AC492" i="6" s="1"/>
  <c r="AB492" i="6"/>
  <c r="AB492" i="6" a="1"/>
  <c r="AA492" i="6" a="1"/>
  <c r="AA492" i="6" s="1"/>
  <c r="Z492" i="6" a="1"/>
  <c r="Z492" i="6" s="1"/>
  <c r="Y492" i="6" a="1"/>
  <c r="Y492" i="6" s="1"/>
  <c r="X492" i="6" a="1"/>
  <c r="X492" i="6" s="1"/>
  <c r="W492" i="6" a="1"/>
  <c r="W492" i="6" s="1"/>
  <c r="V492" i="6" a="1"/>
  <c r="V492" i="6" s="1"/>
  <c r="U492" i="6" a="1"/>
  <c r="U492" i="6" s="1"/>
  <c r="T492" i="6"/>
  <c r="T492" i="6" a="1"/>
  <c r="S492" i="6" a="1"/>
  <c r="S492" i="6" s="1"/>
  <c r="R492" i="6" a="1"/>
  <c r="R492" i="6" s="1"/>
  <c r="Q492" i="6" a="1"/>
  <c r="Q492" i="6" s="1"/>
  <c r="P492" i="6" a="1"/>
  <c r="P492" i="6" s="1"/>
  <c r="O492" i="6" a="1"/>
  <c r="O492" i="6" s="1"/>
  <c r="N492" i="6" a="1"/>
  <c r="N492" i="6" s="1"/>
  <c r="M492" i="6" a="1"/>
  <c r="M492" i="6" s="1"/>
  <c r="L492" i="6" a="1"/>
  <c r="L492" i="6" s="1"/>
  <c r="K492" i="6" a="1"/>
  <c r="K492" i="6" s="1"/>
  <c r="AI491" i="6" a="1"/>
  <c r="AI491" i="6" s="1"/>
  <c r="AH491" i="6" a="1"/>
  <c r="AH491" i="6" s="1"/>
  <c r="AG491" i="6" a="1"/>
  <c r="AG491" i="6" s="1"/>
  <c r="AF491" i="6"/>
  <c r="AF491" i="6" a="1"/>
  <c r="AE491" i="6" a="1"/>
  <c r="AE491" i="6" s="1"/>
  <c r="AD491" i="6" a="1"/>
  <c r="AD491" i="6" s="1"/>
  <c r="AC491" i="6" a="1"/>
  <c r="AC491" i="6" s="1"/>
  <c r="AB491" i="6" a="1"/>
  <c r="AB491" i="6" s="1"/>
  <c r="AA491" i="6" a="1"/>
  <c r="AA491" i="6" s="1"/>
  <c r="Z491" i="6" a="1"/>
  <c r="Z491" i="6" s="1"/>
  <c r="Y491" i="6" a="1"/>
  <c r="Y491" i="6" s="1"/>
  <c r="X491" i="6" a="1"/>
  <c r="X491" i="6" s="1"/>
  <c r="W491" i="6" a="1"/>
  <c r="W491" i="6" s="1"/>
  <c r="V491" i="6" a="1"/>
  <c r="V491" i="6" s="1"/>
  <c r="U491" i="6" a="1"/>
  <c r="U491" i="6" s="1"/>
  <c r="T491" i="6" a="1"/>
  <c r="T491" i="6" s="1"/>
  <c r="S491" i="6" a="1"/>
  <c r="S491" i="6" s="1"/>
  <c r="R491" i="6" a="1"/>
  <c r="R491" i="6" s="1"/>
  <c r="Q491" i="6" a="1"/>
  <c r="Q491" i="6" s="1"/>
  <c r="P491" i="6"/>
  <c r="P491" i="6" a="1"/>
  <c r="O491" i="6" a="1"/>
  <c r="O491" i="6" s="1"/>
  <c r="N491" i="6" a="1"/>
  <c r="N491" i="6" s="1"/>
  <c r="M491" i="6" a="1"/>
  <c r="M491" i="6" s="1"/>
  <c r="L491" i="6"/>
  <c r="L491" i="6" a="1"/>
  <c r="K491" i="6" a="1"/>
  <c r="K491" i="6" s="1"/>
  <c r="AI490" i="6" a="1"/>
  <c r="AI490" i="6" s="1"/>
  <c r="AH490" i="6" a="1"/>
  <c r="AH490" i="6" s="1"/>
  <c r="AG490" i="6" a="1"/>
  <c r="AG490" i="6" s="1"/>
  <c r="AF490" i="6" a="1"/>
  <c r="AF490" i="6" s="1"/>
  <c r="AE490" i="6" a="1"/>
  <c r="AE490" i="6" s="1"/>
  <c r="AD490" i="6" a="1"/>
  <c r="AD490" i="6" s="1"/>
  <c r="AC490" i="6" a="1"/>
  <c r="AC490" i="6" s="1"/>
  <c r="AB490" i="6"/>
  <c r="AB490" i="6" a="1"/>
  <c r="AA490" i="6" a="1"/>
  <c r="AA490" i="6" s="1"/>
  <c r="Z490" i="6" a="1"/>
  <c r="Z490" i="6" s="1"/>
  <c r="Y490" i="6" a="1"/>
  <c r="Y490" i="6" s="1"/>
  <c r="X490" i="6"/>
  <c r="X490" i="6" a="1"/>
  <c r="W490" i="6" a="1"/>
  <c r="W490" i="6" s="1"/>
  <c r="V490" i="6" a="1"/>
  <c r="V490" i="6" s="1"/>
  <c r="U490" i="6" a="1"/>
  <c r="U490" i="6" s="1"/>
  <c r="T490" i="6"/>
  <c r="T490" i="6" a="1"/>
  <c r="S490" i="6" a="1"/>
  <c r="S490" i="6" s="1"/>
  <c r="R490" i="6" a="1"/>
  <c r="R490" i="6" s="1"/>
  <c r="Q490" i="6" a="1"/>
  <c r="Q490" i="6" s="1"/>
  <c r="P490" i="6" a="1"/>
  <c r="P490" i="6" s="1"/>
  <c r="O490" i="6" a="1"/>
  <c r="O490" i="6" s="1"/>
  <c r="N490" i="6" a="1"/>
  <c r="N490" i="6" s="1"/>
  <c r="M490" i="6" a="1"/>
  <c r="M490" i="6" s="1"/>
  <c r="L490" i="6"/>
  <c r="L490" i="6" a="1"/>
  <c r="K490" i="6" a="1"/>
  <c r="K490" i="6" s="1"/>
  <c r="AI489" i="6" a="1"/>
  <c r="AI489" i="6" s="1"/>
  <c r="AH489" i="6" a="1"/>
  <c r="AH489" i="6" s="1"/>
  <c r="AG489" i="6" a="1"/>
  <c r="AG489" i="6" s="1"/>
  <c r="AF489" i="6"/>
  <c r="AF489" i="6" a="1"/>
  <c r="AE489" i="6" a="1"/>
  <c r="AE489" i="6" s="1"/>
  <c r="AD489" i="6" a="1"/>
  <c r="AD489" i="6" s="1"/>
  <c r="AC489" i="6" a="1"/>
  <c r="AC489" i="6" s="1"/>
  <c r="AB489" i="6" a="1"/>
  <c r="AB489" i="6" s="1"/>
  <c r="AA489" i="6" a="1"/>
  <c r="AA489" i="6" s="1"/>
  <c r="Z489" i="6" a="1"/>
  <c r="Z489" i="6" s="1"/>
  <c r="Y489" i="6" a="1"/>
  <c r="Y489" i="6" s="1"/>
  <c r="X489" i="6"/>
  <c r="X489" i="6" a="1"/>
  <c r="W489" i="6" a="1"/>
  <c r="W489" i="6" s="1"/>
  <c r="V489" i="6" a="1"/>
  <c r="V489" i="6" s="1"/>
  <c r="U489" i="6" a="1"/>
  <c r="U489" i="6" s="1"/>
  <c r="T489" i="6" a="1"/>
  <c r="T489" i="6" s="1"/>
  <c r="S489" i="6" a="1"/>
  <c r="S489" i="6" s="1"/>
  <c r="R489" i="6" a="1"/>
  <c r="R489" i="6" s="1"/>
  <c r="Q489" i="6" a="1"/>
  <c r="Q489" i="6" s="1"/>
  <c r="P489" i="6" a="1"/>
  <c r="P489" i="6" s="1"/>
  <c r="O489" i="6" a="1"/>
  <c r="O489" i="6" s="1"/>
  <c r="N489" i="6" a="1"/>
  <c r="N489" i="6" s="1"/>
  <c r="M489" i="6" a="1"/>
  <c r="M489" i="6" s="1"/>
  <c r="L489" i="6" a="1"/>
  <c r="L489" i="6" s="1"/>
  <c r="K489" i="6" a="1"/>
  <c r="K489" i="6" s="1"/>
  <c r="AI488" i="6" a="1"/>
  <c r="AI488" i="6" s="1"/>
  <c r="AH488" i="6" a="1"/>
  <c r="AH488" i="6" s="1"/>
  <c r="AG488" i="6" a="1"/>
  <c r="AG488" i="6" s="1"/>
  <c r="AF488" i="6" a="1"/>
  <c r="AF488" i="6" s="1"/>
  <c r="AE488" i="6" a="1"/>
  <c r="AE488" i="6" s="1"/>
  <c r="AD488" i="6" a="1"/>
  <c r="AD488" i="6" s="1"/>
  <c r="AC488" i="6" a="1"/>
  <c r="AC488" i="6" s="1"/>
  <c r="AB488" i="6" a="1"/>
  <c r="AB488" i="6" s="1"/>
  <c r="AA488" i="6" a="1"/>
  <c r="AA488" i="6" s="1"/>
  <c r="Z488" i="6" a="1"/>
  <c r="Z488" i="6" s="1"/>
  <c r="Y488" i="6" a="1"/>
  <c r="Y488" i="6" s="1"/>
  <c r="X488" i="6" a="1"/>
  <c r="X488" i="6" s="1"/>
  <c r="W488" i="6" a="1"/>
  <c r="W488" i="6" s="1"/>
  <c r="V488" i="6" a="1"/>
  <c r="V488" i="6" s="1"/>
  <c r="U488" i="6" a="1"/>
  <c r="U488" i="6" s="1"/>
  <c r="T488" i="6"/>
  <c r="T488" i="6" a="1"/>
  <c r="S488" i="6" a="1"/>
  <c r="S488" i="6" s="1"/>
  <c r="R488" i="6" a="1"/>
  <c r="R488" i="6" s="1"/>
  <c r="Q488" i="6" a="1"/>
  <c r="Q488" i="6" s="1"/>
  <c r="P488" i="6"/>
  <c r="P488" i="6" a="1"/>
  <c r="O488" i="6" a="1"/>
  <c r="O488" i="6" s="1"/>
  <c r="N488" i="6" a="1"/>
  <c r="N488" i="6" s="1"/>
  <c r="M488" i="6" a="1"/>
  <c r="M488" i="6" s="1"/>
  <c r="L488" i="6"/>
  <c r="L488" i="6" a="1"/>
  <c r="K488" i="6" a="1"/>
  <c r="K488" i="6" s="1"/>
  <c r="AI487" i="6" a="1"/>
  <c r="AI487" i="6" s="1"/>
  <c r="AH487" i="6" a="1"/>
  <c r="AH487" i="6" s="1"/>
  <c r="AG487" i="6" a="1"/>
  <c r="AG487" i="6" s="1"/>
  <c r="AF487" i="6"/>
  <c r="AF487" i="6" a="1"/>
  <c r="AE487" i="6" a="1"/>
  <c r="AE487" i="6" s="1"/>
  <c r="AD487" i="6" a="1"/>
  <c r="AD487" i="6" s="1"/>
  <c r="AC487" i="6" a="1"/>
  <c r="AC487" i="6" s="1"/>
  <c r="AB487" i="6"/>
  <c r="AB487" i="6" a="1"/>
  <c r="AA487" i="6" a="1"/>
  <c r="AA487" i="6" s="1"/>
  <c r="Z487" i="6" a="1"/>
  <c r="Z487" i="6" s="1"/>
  <c r="Y487" i="6" a="1"/>
  <c r="Y487" i="6" s="1"/>
  <c r="X487" i="6"/>
  <c r="X487" i="6" a="1"/>
  <c r="W487" i="6" a="1"/>
  <c r="W487" i="6" s="1"/>
  <c r="V487" i="6" a="1"/>
  <c r="V487" i="6" s="1"/>
  <c r="U487" i="6" a="1"/>
  <c r="U487" i="6" s="1"/>
  <c r="T487" i="6" a="1"/>
  <c r="T487" i="6" s="1"/>
  <c r="S487" i="6" a="1"/>
  <c r="S487" i="6" s="1"/>
  <c r="R487" i="6" a="1"/>
  <c r="R487" i="6" s="1"/>
  <c r="Q487" i="6" a="1"/>
  <c r="Q487" i="6" s="1"/>
  <c r="P487" i="6"/>
  <c r="P487" i="6" a="1"/>
  <c r="O487" i="6" a="1"/>
  <c r="O487" i="6" s="1"/>
  <c r="N487" i="6" a="1"/>
  <c r="N487" i="6" s="1"/>
  <c r="M487" i="6" a="1"/>
  <c r="M487" i="6" s="1"/>
  <c r="L487" i="6" a="1"/>
  <c r="L487" i="6" s="1"/>
  <c r="K487" i="6" a="1"/>
  <c r="K487" i="6" s="1"/>
  <c r="AI486" i="6" a="1"/>
  <c r="AI486" i="6" s="1"/>
  <c r="AH486" i="6" a="1"/>
  <c r="AH486" i="6" s="1"/>
  <c r="AG486" i="6" a="1"/>
  <c r="AG486" i="6" s="1"/>
  <c r="AF486" i="6" a="1"/>
  <c r="AF486" i="6" s="1"/>
  <c r="AE486" i="6" a="1"/>
  <c r="AE486" i="6" s="1"/>
  <c r="AD486" i="6" a="1"/>
  <c r="AD486" i="6" s="1"/>
  <c r="AC486" i="6" a="1"/>
  <c r="AC486" i="6" s="1"/>
  <c r="AB486" i="6"/>
  <c r="AB486" i="6" a="1"/>
  <c r="AA486" i="6" a="1"/>
  <c r="AA486" i="6" s="1"/>
  <c r="Z486" i="6" a="1"/>
  <c r="Z486" i="6" s="1"/>
  <c r="Y486" i="6" a="1"/>
  <c r="Y486" i="6" s="1"/>
  <c r="X486" i="6" a="1"/>
  <c r="X486" i="6" s="1"/>
  <c r="W486" i="6" a="1"/>
  <c r="W486" i="6" s="1"/>
  <c r="V486" i="6" a="1"/>
  <c r="V486" i="6" s="1"/>
  <c r="U486" i="6" a="1"/>
  <c r="U486" i="6" s="1"/>
  <c r="T486" i="6" a="1"/>
  <c r="T486" i="6" s="1"/>
  <c r="S486" i="6" a="1"/>
  <c r="S486" i="6" s="1"/>
  <c r="R486" i="6" a="1"/>
  <c r="R486" i="6" s="1"/>
  <c r="Q486" i="6" a="1"/>
  <c r="Q486" i="6" s="1"/>
  <c r="P486" i="6" a="1"/>
  <c r="P486" i="6" s="1"/>
  <c r="O486" i="6" a="1"/>
  <c r="O486" i="6" s="1"/>
  <c r="N486" i="6" a="1"/>
  <c r="N486" i="6" s="1"/>
  <c r="M486" i="6" a="1"/>
  <c r="M486" i="6" s="1"/>
  <c r="L486" i="6"/>
  <c r="L486" i="6" a="1"/>
  <c r="K486" i="6" a="1"/>
  <c r="K486" i="6" s="1"/>
  <c r="AI485" i="6" a="1"/>
  <c r="AI485" i="6" s="1"/>
  <c r="AH485" i="6" a="1"/>
  <c r="AH485" i="6" s="1"/>
  <c r="AG485" i="6" a="1"/>
  <c r="AG485" i="6" s="1"/>
  <c r="AF485" i="6" a="1"/>
  <c r="AF485" i="6" s="1"/>
  <c r="AE485" i="6" a="1"/>
  <c r="AE485" i="6" s="1"/>
  <c r="AD485" i="6" a="1"/>
  <c r="AD485" i="6" s="1"/>
  <c r="AC485" i="6" a="1"/>
  <c r="AC485" i="6" s="1"/>
  <c r="AB485" i="6" a="1"/>
  <c r="AB485" i="6" s="1"/>
  <c r="AA485" i="6" a="1"/>
  <c r="AA485" i="6" s="1"/>
  <c r="Z485" i="6" a="1"/>
  <c r="Z485" i="6" s="1"/>
  <c r="Y485" i="6" a="1"/>
  <c r="Y485" i="6" s="1"/>
  <c r="X485" i="6"/>
  <c r="X485" i="6" a="1"/>
  <c r="W485" i="6" a="1"/>
  <c r="W485" i="6" s="1"/>
  <c r="V485" i="6" a="1"/>
  <c r="V485" i="6" s="1"/>
  <c r="U485" i="6" a="1"/>
  <c r="U485" i="6" s="1"/>
  <c r="T485" i="6"/>
  <c r="T485" i="6" a="1"/>
  <c r="S485" i="6" a="1"/>
  <c r="S485" i="6" s="1"/>
  <c r="R485" i="6" a="1"/>
  <c r="R485" i="6" s="1"/>
  <c r="Q485" i="6" a="1"/>
  <c r="Q485" i="6" s="1"/>
  <c r="P485" i="6"/>
  <c r="P485" i="6" a="1"/>
  <c r="O485" i="6" a="1"/>
  <c r="O485" i="6" s="1"/>
  <c r="N485" i="6" a="1"/>
  <c r="N485" i="6" s="1"/>
  <c r="M485" i="6" a="1"/>
  <c r="M485" i="6" s="1"/>
  <c r="L485" i="6" a="1"/>
  <c r="L485" i="6" s="1"/>
  <c r="K485" i="6" a="1"/>
  <c r="K485" i="6" s="1"/>
  <c r="AI484" i="6" a="1"/>
  <c r="AI484" i="6" s="1"/>
  <c r="AH484" i="6" a="1"/>
  <c r="AH484" i="6" s="1"/>
  <c r="AG484" i="6" a="1"/>
  <c r="AG484" i="6" s="1"/>
  <c r="AF484" i="6"/>
  <c r="AF484" i="6" a="1"/>
  <c r="AE484" i="6" a="1"/>
  <c r="AE484" i="6" s="1"/>
  <c r="AD484" i="6" a="1"/>
  <c r="AD484" i="6" s="1"/>
  <c r="AC484" i="6" a="1"/>
  <c r="AC484" i="6" s="1"/>
  <c r="AB484" i="6"/>
  <c r="AB484" i="6" a="1"/>
  <c r="AA484" i="6" a="1"/>
  <c r="AA484" i="6" s="1"/>
  <c r="Z484" i="6" a="1"/>
  <c r="Z484" i="6" s="1"/>
  <c r="Y484" i="6" a="1"/>
  <c r="Y484" i="6" s="1"/>
  <c r="X484" i="6" a="1"/>
  <c r="X484" i="6" s="1"/>
  <c r="W484" i="6" a="1"/>
  <c r="W484" i="6" s="1"/>
  <c r="V484" i="6" a="1"/>
  <c r="V484" i="6" s="1"/>
  <c r="U484" i="6" a="1"/>
  <c r="U484" i="6" s="1"/>
  <c r="T484" i="6"/>
  <c r="T484" i="6" a="1"/>
  <c r="S484" i="6" a="1"/>
  <c r="S484" i="6" s="1"/>
  <c r="R484" i="6" a="1"/>
  <c r="R484" i="6" s="1"/>
  <c r="Q484" i="6" a="1"/>
  <c r="Q484" i="6" s="1"/>
  <c r="P484" i="6" a="1"/>
  <c r="P484" i="6" s="1"/>
  <c r="O484" i="6" a="1"/>
  <c r="O484" i="6" s="1"/>
  <c r="N484" i="6" a="1"/>
  <c r="N484" i="6" s="1"/>
  <c r="M484" i="6" a="1"/>
  <c r="M484" i="6" s="1"/>
  <c r="L484" i="6" a="1"/>
  <c r="L484" i="6" s="1"/>
  <c r="K484" i="6" a="1"/>
  <c r="K484" i="6" s="1"/>
  <c r="AI483" i="6" a="1"/>
  <c r="AI483" i="6" s="1"/>
  <c r="AH483" i="6" a="1"/>
  <c r="AH483" i="6" s="1"/>
  <c r="AG483" i="6" a="1"/>
  <c r="AG483" i="6" s="1"/>
  <c r="AF483" i="6"/>
  <c r="AF483" i="6" a="1"/>
  <c r="AE483" i="6" a="1"/>
  <c r="AE483" i="6" s="1"/>
  <c r="AD483" i="6" a="1"/>
  <c r="AD483" i="6" s="1"/>
  <c r="AC483" i="6" a="1"/>
  <c r="AC483" i="6" s="1"/>
  <c r="AB483" i="6" a="1"/>
  <c r="AB483" i="6" s="1"/>
  <c r="AA483" i="6" a="1"/>
  <c r="AA483" i="6" s="1"/>
  <c r="Z483" i="6" a="1"/>
  <c r="Z483" i="6" s="1"/>
  <c r="Y483" i="6" a="1"/>
  <c r="Y483" i="6" s="1"/>
  <c r="X483" i="6" a="1"/>
  <c r="X483" i="6" s="1"/>
  <c r="W483" i="6" a="1"/>
  <c r="W483" i="6" s="1"/>
  <c r="V483" i="6" a="1"/>
  <c r="V483" i="6" s="1"/>
  <c r="U483" i="6" a="1"/>
  <c r="U483" i="6" s="1"/>
  <c r="T483" i="6" a="1"/>
  <c r="T483" i="6" s="1"/>
  <c r="S483" i="6" a="1"/>
  <c r="S483" i="6" s="1"/>
  <c r="R483" i="6" a="1"/>
  <c r="R483" i="6" s="1"/>
  <c r="Q483" i="6" a="1"/>
  <c r="Q483" i="6" s="1"/>
  <c r="P483" i="6"/>
  <c r="P483" i="6" a="1"/>
  <c r="O483" i="6" a="1"/>
  <c r="O483" i="6" s="1"/>
  <c r="N483" i="6" a="1"/>
  <c r="N483" i="6" s="1"/>
  <c r="M483" i="6" a="1"/>
  <c r="M483" i="6" s="1"/>
  <c r="L483" i="6"/>
  <c r="L483" i="6" a="1"/>
  <c r="K483" i="6" a="1"/>
  <c r="K483" i="6" s="1"/>
  <c r="AI482" i="6" a="1"/>
  <c r="AI482" i="6" s="1"/>
  <c r="AH482" i="6" a="1"/>
  <c r="AH482" i="6" s="1"/>
  <c r="AG482" i="6" a="1"/>
  <c r="AG482" i="6" s="1"/>
  <c r="AF482" i="6" a="1"/>
  <c r="AF482" i="6" s="1"/>
  <c r="AE482" i="6" a="1"/>
  <c r="AE482" i="6" s="1"/>
  <c r="AD482" i="6" a="1"/>
  <c r="AD482" i="6" s="1"/>
  <c r="AC482" i="6" a="1"/>
  <c r="AC482" i="6" s="1"/>
  <c r="AB482" i="6"/>
  <c r="AB482" i="6" a="1"/>
  <c r="AA482" i="6" a="1"/>
  <c r="AA482" i="6" s="1"/>
  <c r="Z482" i="6" a="1"/>
  <c r="Z482" i="6" s="1"/>
  <c r="Y482" i="6" a="1"/>
  <c r="Y482" i="6" s="1"/>
  <c r="X482" i="6"/>
  <c r="X482" i="6" a="1"/>
  <c r="W482" i="6" a="1"/>
  <c r="W482" i="6" s="1"/>
  <c r="V482" i="6" a="1"/>
  <c r="V482" i="6" s="1"/>
  <c r="U482" i="6" a="1"/>
  <c r="U482" i="6" s="1"/>
  <c r="T482" i="6"/>
  <c r="T482" i="6" a="1"/>
  <c r="S482" i="6" a="1"/>
  <c r="S482" i="6" s="1"/>
  <c r="R482" i="6" a="1"/>
  <c r="R482" i="6" s="1"/>
  <c r="Q482" i="6" a="1"/>
  <c r="Q482" i="6" s="1"/>
  <c r="P482" i="6" a="1"/>
  <c r="P482" i="6" s="1"/>
  <c r="O482" i="6" a="1"/>
  <c r="O482" i="6" s="1"/>
  <c r="N482" i="6" a="1"/>
  <c r="N482" i="6" s="1"/>
  <c r="M482" i="6" a="1"/>
  <c r="M482" i="6" s="1"/>
  <c r="L482" i="6"/>
  <c r="L482" i="6" a="1"/>
  <c r="K482" i="6" a="1"/>
  <c r="K482" i="6" s="1"/>
  <c r="AI481" i="6" a="1"/>
  <c r="AI481" i="6" s="1"/>
  <c r="AH481" i="6" a="1"/>
  <c r="AH481" i="6" s="1"/>
  <c r="AG481" i="6" a="1"/>
  <c r="AG481" i="6" s="1"/>
  <c r="AF481" i="6"/>
  <c r="AF481" i="6" a="1"/>
  <c r="AE481" i="6" a="1"/>
  <c r="AE481" i="6" s="1"/>
  <c r="AD481" i="6" a="1"/>
  <c r="AD481" i="6" s="1"/>
  <c r="AC481" i="6" a="1"/>
  <c r="AC481" i="6" s="1"/>
  <c r="AB481" i="6" a="1"/>
  <c r="AB481" i="6" s="1"/>
  <c r="AA481" i="6" a="1"/>
  <c r="AA481" i="6" s="1"/>
  <c r="Z481" i="6" a="1"/>
  <c r="Z481" i="6" s="1"/>
  <c r="Y481" i="6" a="1"/>
  <c r="Y481" i="6" s="1"/>
  <c r="X481" i="6" a="1"/>
  <c r="X481" i="6" s="1"/>
  <c r="W481" i="6" a="1"/>
  <c r="W481" i="6" s="1"/>
  <c r="V481" i="6" a="1"/>
  <c r="V481" i="6" s="1"/>
  <c r="U481" i="6" a="1"/>
  <c r="U481" i="6" s="1"/>
  <c r="T481" i="6" a="1"/>
  <c r="T481" i="6" s="1"/>
  <c r="S481" i="6" a="1"/>
  <c r="S481" i="6" s="1"/>
  <c r="R481" i="6" a="1"/>
  <c r="R481" i="6" s="1"/>
  <c r="Q481" i="6" a="1"/>
  <c r="Q481" i="6" s="1"/>
  <c r="P481" i="6" a="1"/>
  <c r="P481" i="6" s="1"/>
  <c r="O481" i="6" a="1"/>
  <c r="O481" i="6" s="1"/>
  <c r="N481" i="6" a="1"/>
  <c r="N481" i="6" s="1"/>
  <c r="M481" i="6" a="1"/>
  <c r="M481" i="6" s="1"/>
  <c r="L481" i="6" a="1"/>
  <c r="L481" i="6" s="1"/>
  <c r="K481" i="6" a="1"/>
  <c r="K481" i="6" s="1"/>
  <c r="AI480" i="6" a="1"/>
  <c r="AI480" i="6" s="1"/>
  <c r="AH480" i="6" a="1"/>
  <c r="AH480" i="6" s="1"/>
  <c r="AG480" i="6" a="1"/>
  <c r="AG480" i="6" s="1"/>
  <c r="AF480" i="6" a="1"/>
  <c r="AF480" i="6" s="1"/>
  <c r="AE480" i="6" a="1"/>
  <c r="AE480" i="6" s="1"/>
  <c r="AD480" i="6" a="1"/>
  <c r="AD480" i="6" s="1"/>
  <c r="AC480" i="6" a="1"/>
  <c r="AC480" i="6" s="1"/>
  <c r="AB480" i="6" a="1"/>
  <c r="AB480" i="6" s="1"/>
  <c r="AA480" i="6" a="1"/>
  <c r="AA480" i="6" s="1"/>
  <c r="Z480" i="6" a="1"/>
  <c r="Z480" i="6" s="1"/>
  <c r="Y480" i="6" a="1"/>
  <c r="Y480" i="6" s="1"/>
  <c r="X480" i="6" a="1"/>
  <c r="X480" i="6" s="1"/>
  <c r="W480" i="6" a="1"/>
  <c r="W480" i="6" s="1"/>
  <c r="V480" i="6" a="1"/>
  <c r="V480" i="6" s="1"/>
  <c r="U480" i="6" a="1"/>
  <c r="U480" i="6" s="1"/>
  <c r="T480" i="6"/>
  <c r="T480" i="6" a="1"/>
  <c r="S480" i="6" a="1"/>
  <c r="S480" i="6" s="1"/>
  <c r="R480" i="6" a="1"/>
  <c r="R480" i="6" s="1"/>
  <c r="Q480" i="6" a="1"/>
  <c r="Q480" i="6" s="1"/>
  <c r="P480" i="6"/>
  <c r="P480" i="6" a="1"/>
  <c r="O480" i="6" a="1"/>
  <c r="O480" i="6" s="1"/>
  <c r="N480" i="6" a="1"/>
  <c r="N480" i="6" s="1"/>
  <c r="M480" i="6" a="1"/>
  <c r="M480" i="6" s="1"/>
  <c r="L480" i="6"/>
  <c r="L480" i="6" a="1"/>
  <c r="K480" i="6" a="1"/>
  <c r="K480" i="6" s="1"/>
  <c r="AI479" i="6" a="1"/>
  <c r="AI479" i="6" s="1"/>
  <c r="AH479" i="6" a="1"/>
  <c r="AH479" i="6" s="1"/>
  <c r="AG479" i="6" a="1"/>
  <c r="AG479" i="6" s="1"/>
  <c r="AF479" i="6"/>
  <c r="AF479" i="6" a="1"/>
  <c r="AE479" i="6" a="1"/>
  <c r="AE479" i="6" s="1"/>
  <c r="AD479" i="6" a="1"/>
  <c r="AD479" i="6" s="1"/>
  <c r="AC479" i="6" a="1"/>
  <c r="AC479" i="6" s="1"/>
  <c r="AB479" i="6"/>
  <c r="AB479" i="6" a="1"/>
  <c r="AA479" i="6" a="1"/>
  <c r="AA479" i="6" s="1"/>
  <c r="Z479" i="6" a="1"/>
  <c r="Z479" i="6" s="1"/>
  <c r="Y479" i="6" a="1"/>
  <c r="Y479" i="6" s="1"/>
  <c r="X479" i="6"/>
  <c r="X479" i="6" a="1"/>
  <c r="W479" i="6" a="1"/>
  <c r="W479" i="6" s="1"/>
  <c r="V479" i="6" a="1"/>
  <c r="V479" i="6" s="1"/>
  <c r="U479" i="6" a="1"/>
  <c r="U479" i="6" s="1"/>
  <c r="T479" i="6" a="1"/>
  <c r="T479" i="6" s="1"/>
  <c r="S479" i="6" a="1"/>
  <c r="S479" i="6" s="1"/>
  <c r="R479" i="6" a="1"/>
  <c r="R479" i="6" s="1"/>
  <c r="Q479" i="6" a="1"/>
  <c r="Q479" i="6" s="1"/>
  <c r="P479" i="6" a="1"/>
  <c r="P479" i="6" s="1"/>
  <c r="O479" i="6" a="1"/>
  <c r="O479" i="6" s="1"/>
  <c r="N479" i="6" a="1"/>
  <c r="N479" i="6" s="1"/>
  <c r="M479" i="6" a="1"/>
  <c r="M479" i="6" s="1"/>
  <c r="L479" i="6" a="1"/>
  <c r="L479" i="6" s="1"/>
  <c r="K479" i="6" a="1"/>
  <c r="K479" i="6" s="1"/>
  <c r="AI478" i="6" a="1"/>
  <c r="AI478" i="6" s="1"/>
  <c r="AH478" i="6" a="1"/>
  <c r="AH478" i="6" s="1"/>
  <c r="AG478" i="6" a="1"/>
  <c r="AG478" i="6" s="1"/>
  <c r="AF478" i="6" a="1"/>
  <c r="AF478" i="6" s="1"/>
  <c r="AE478" i="6" a="1"/>
  <c r="AE478" i="6" s="1"/>
  <c r="AD478" i="6" a="1"/>
  <c r="AD478" i="6" s="1"/>
  <c r="AC478" i="6" a="1"/>
  <c r="AC478" i="6" s="1"/>
  <c r="AB478" i="6" a="1"/>
  <c r="AB478" i="6" s="1"/>
  <c r="AA478" i="6" a="1"/>
  <c r="AA478" i="6" s="1"/>
  <c r="Z478" i="6" a="1"/>
  <c r="Z478" i="6" s="1"/>
  <c r="Y478" i="6" a="1"/>
  <c r="Y478" i="6" s="1"/>
  <c r="X478" i="6" a="1"/>
  <c r="X478" i="6" s="1"/>
  <c r="W478" i="6" a="1"/>
  <c r="W478" i="6" s="1"/>
  <c r="V478" i="6" a="1"/>
  <c r="V478" i="6" s="1"/>
  <c r="U478" i="6" a="1"/>
  <c r="U478" i="6" s="1"/>
  <c r="T478" i="6" a="1"/>
  <c r="T478" i="6" s="1"/>
  <c r="S478" i="6" a="1"/>
  <c r="S478" i="6" s="1"/>
  <c r="R478" i="6" a="1"/>
  <c r="R478" i="6" s="1"/>
  <c r="Q478" i="6" a="1"/>
  <c r="Q478" i="6" s="1"/>
  <c r="P478" i="6" a="1"/>
  <c r="P478" i="6" s="1"/>
  <c r="O478" i="6" a="1"/>
  <c r="O478" i="6" s="1"/>
  <c r="N478" i="6" a="1"/>
  <c r="N478" i="6" s="1"/>
  <c r="M478" i="6" a="1"/>
  <c r="M478" i="6" s="1"/>
  <c r="L478" i="6"/>
  <c r="L478" i="6" a="1"/>
  <c r="K478" i="6" a="1"/>
  <c r="K478" i="6" s="1"/>
  <c r="AI477" i="6" a="1"/>
  <c r="AI477" i="6" s="1"/>
  <c r="AH477" i="6" a="1"/>
  <c r="AH477" i="6" s="1"/>
  <c r="AG477" i="6" a="1"/>
  <c r="AG477" i="6" s="1"/>
  <c r="AF477" i="6" a="1"/>
  <c r="AF477" i="6" s="1"/>
  <c r="AE477" i="6" a="1"/>
  <c r="AE477" i="6" s="1"/>
  <c r="AD477" i="6" a="1"/>
  <c r="AD477" i="6" s="1"/>
  <c r="AC477" i="6" a="1"/>
  <c r="AC477" i="6" s="1"/>
  <c r="AB477" i="6" a="1"/>
  <c r="AB477" i="6" s="1"/>
  <c r="AA477" i="6" a="1"/>
  <c r="AA477" i="6" s="1"/>
  <c r="Z477" i="6" a="1"/>
  <c r="Z477" i="6" s="1"/>
  <c r="Y477" i="6" a="1"/>
  <c r="Y477" i="6" s="1"/>
  <c r="X477" i="6"/>
  <c r="X477" i="6" a="1"/>
  <c r="W477" i="6" a="1"/>
  <c r="W477" i="6" s="1"/>
  <c r="V477" i="6" a="1"/>
  <c r="V477" i="6" s="1"/>
  <c r="U477" i="6" a="1"/>
  <c r="U477" i="6" s="1"/>
  <c r="T477" i="6"/>
  <c r="T477" i="6" a="1"/>
  <c r="S477" i="6" a="1"/>
  <c r="S477" i="6" s="1"/>
  <c r="R477" i="6" a="1"/>
  <c r="R477" i="6" s="1"/>
  <c r="Q477" i="6" a="1"/>
  <c r="Q477" i="6" s="1"/>
  <c r="P477" i="6"/>
  <c r="P477" i="6" a="1"/>
  <c r="O477" i="6" a="1"/>
  <c r="O477" i="6" s="1"/>
  <c r="N477" i="6" a="1"/>
  <c r="N477" i="6" s="1"/>
  <c r="M477" i="6" a="1"/>
  <c r="M477" i="6" s="1"/>
  <c r="L477" i="6" a="1"/>
  <c r="L477" i="6" s="1"/>
  <c r="K477" i="6" a="1"/>
  <c r="K477" i="6" s="1"/>
  <c r="AI476" i="6" a="1"/>
  <c r="AI476" i="6" s="1"/>
  <c r="AH476" i="6" a="1"/>
  <c r="AH476" i="6" s="1"/>
  <c r="AG476" i="6" a="1"/>
  <c r="AG476" i="6" s="1"/>
  <c r="AF476" i="6"/>
  <c r="AF476" i="6" a="1"/>
  <c r="AE476" i="6" a="1"/>
  <c r="AE476" i="6" s="1"/>
  <c r="AD476" i="6" a="1"/>
  <c r="AD476" i="6" s="1"/>
  <c r="AC476" i="6" a="1"/>
  <c r="AC476" i="6" s="1"/>
  <c r="AB476" i="6"/>
  <c r="AB476" i="6" a="1"/>
  <c r="AA476" i="6" a="1"/>
  <c r="AA476" i="6" s="1"/>
  <c r="Z476" i="6" a="1"/>
  <c r="Z476" i="6" s="1"/>
  <c r="Y476" i="6" a="1"/>
  <c r="Y476" i="6" s="1"/>
  <c r="X476" i="6" a="1"/>
  <c r="X476" i="6" s="1"/>
  <c r="W476" i="6" a="1"/>
  <c r="W476" i="6" s="1"/>
  <c r="V476" i="6" a="1"/>
  <c r="V476" i="6" s="1"/>
  <c r="U476" i="6" a="1"/>
  <c r="U476" i="6" s="1"/>
  <c r="T476" i="6" a="1"/>
  <c r="T476" i="6" s="1"/>
  <c r="S476" i="6" a="1"/>
  <c r="S476" i="6" s="1"/>
  <c r="R476" i="6" a="1"/>
  <c r="R476" i="6" s="1"/>
  <c r="Q476" i="6" a="1"/>
  <c r="Q476" i="6" s="1"/>
  <c r="P476" i="6" a="1"/>
  <c r="P476" i="6" s="1"/>
  <c r="O476" i="6" a="1"/>
  <c r="O476" i="6" s="1"/>
  <c r="N476" i="6" a="1"/>
  <c r="N476" i="6" s="1"/>
  <c r="M476" i="6" a="1"/>
  <c r="M476" i="6" s="1"/>
  <c r="L476" i="6" a="1"/>
  <c r="L476" i="6" s="1"/>
  <c r="K476" i="6" a="1"/>
  <c r="K476" i="6" s="1"/>
  <c r="AI475" i="6" a="1"/>
  <c r="AI475" i="6" s="1"/>
  <c r="AH475" i="6" a="1"/>
  <c r="AH475" i="6" s="1"/>
  <c r="AG475" i="6" a="1"/>
  <c r="AG475" i="6" s="1"/>
  <c r="AF475" i="6" a="1"/>
  <c r="AF475" i="6" s="1"/>
  <c r="AE475" i="6" a="1"/>
  <c r="AE475" i="6" s="1"/>
  <c r="AD475" i="6" a="1"/>
  <c r="AD475" i="6" s="1"/>
  <c r="AC475" i="6" a="1"/>
  <c r="AC475" i="6" s="1"/>
  <c r="AB475" i="6" a="1"/>
  <c r="AB475" i="6" s="1"/>
  <c r="AA475" i="6" a="1"/>
  <c r="AA475" i="6" s="1"/>
  <c r="Z475" i="6" a="1"/>
  <c r="Z475" i="6" s="1"/>
  <c r="Y475" i="6" a="1"/>
  <c r="Y475" i="6" s="1"/>
  <c r="X475" i="6" a="1"/>
  <c r="X475" i="6" s="1"/>
  <c r="W475" i="6" a="1"/>
  <c r="W475" i="6" s="1"/>
  <c r="V475" i="6" a="1"/>
  <c r="V475" i="6" s="1"/>
  <c r="U475" i="6" a="1"/>
  <c r="U475" i="6" s="1"/>
  <c r="T475" i="6" a="1"/>
  <c r="T475" i="6" s="1"/>
  <c r="S475" i="6" a="1"/>
  <c r="S475" i="6" s="1"/>
  <c r="R475" i="6" a="1"/>
  <c r="R475" i="6" s="1"/>
  <c r="Q475" i="6" a="1"/>
  <c r="Q475" i="6" s="1"/>
  <c r="P475" i="6"/>
  <c r="P475" i="6" a="1"/>
  <c r="O475" i="6" a="1"/>
  <c r="O475" i="6" s="1"/>
  <c r="N475" i="6" a="1"/>
  <c r="N475" i="6" s="1"/>
  <c r="M475" i="6" a="1"/>
  <c r="M475" i="6" s="1"/>
  <c r="L475" i="6"/>
  <c r="L475" i="6" a="1"/>
  <c r="K475" i="6" a="1"/>
  <c r="K475" i="6" s="1"/>
  <c r="AI474" i="6" a="1"/>
  <c r="AI474" i="6" s="1"/>
  <c r="AH474" i="6" a="1"/>
  <c r="AH474" i="6" s="1"/>
  <c r="AG474" i="6" a="1"/>
  <c r="AG474" i="6" s="1"/>
  <c r="AF474" i="6" a="1"/>
  <c r="AF474" i="6" s="1"/>
  <c r="AE474" i="6" a="1"/>
  <c r="AE474" i="6" s="1"/>
  <c r="AD474" i="6" a="1"/>
  <c r="AD474" i="6" s="1"/>
  <c r="AC474" i="6" a="1"/>
  <c r="AC474" i="6" s="1"/>
  <c r="AB474" i="6"/>
  <c r="AB474" i="6" a="1"/>
  <c r="AA474" i="6" a="1"/>
  <c r="AA474" i="6" s="1"/>
  <c r="Z474" i="6" a="1"/>
  <c r="Z474" i="6" s="1"/>
  <c r="Y474" i="6" a="1"/>
  <c r="Y474" i="6" s="1"/>
  <c r="X474" i="6"/>
  <c r="X474" i="6" a="1"/>
  <c r="W474" i="6" a="1"/>
  <c r="W474" i="6" s="1"/>
  <c r="V474" i="6" a="1"/>
  <c r="V474" i="6" s="1"/>
  <c r="U474" i="6" a="1"/>
  <c r="U474" i="6" s="1"/>
  <c r="T474" i="6"/>
  <c r="T474" i="6" a="1"/>
  <c r="S474" i="6" a="1"/>
  <c r="S474" i="6" s="1"/>
  <c r="R474" i="6" a="1"/>
  <c r="R474" i="6" s="1"/>
  <c r="Q474" i="6" a="1"/>
  <c r="Q474" i="6" s="1"/>
  <c r="P474" i="6" a="1"/>
  <c r="P474" i="6" s="1"/>
  <c r="O474" i="6" a="1"/>
  <c r="O474" i="6" s="1"/>
  <c r="N474" i="6" a="1"/>
  <c r="N474" i="6" s="1"/>
  <c r="M474" i="6" a="1"/>
  <c r="M474" i="6" s="1"/>
  <c r="L474" i="6" a="1"/>
  <c r="L474" i="6" s="1"/>
  <c r="K474" i="6" a="1"/>
  <c r="K474" i="6" s="1"/>
  <c r="AI473" i="6" a="1"/>
  <c r="AI473" i="6" s="1"/>
  <c r="AH473" i="6" a="1"/>
  <c r="AH473" i="6" s="1"/>
  <c r="AG473" i="6" a="1"/>
  <c r="AG473" i="6" s="1"/>
  <c r="AF473" i="6" a="1"/>
  <c r="AF473" i="6" s="1"/>
  <c r="AE473" i="6" a="1"/>
  <c r="AE473" i="6" s="1"/>
  <c r="AD473" i="6" a="1"/>
  <c r="AD473" i="6" s="1"/>
  <c r="AC473" i="6" a="1"/>
  <c r="AC473" i="6" s="1"/>
  <c r="AB473" i="6"/>
  <c r="AB473" i="6" a="1"/>
  <c r="AA473" i="6" a="1"/>
  <c r="AA473" i="6" s="1"/>
  <c r="Z473" i="6" a="1"/>
  <c r="Z473" i="6" s="1"/>
  <c r="Y473" i="6" a="1"/>
  <c r="Y473" i="6" s="1"/>
  <c r="X473" i="6" a="1"/>
  <c r="X473" i="6" s="1"/>
  <c r="W473" i="6" a="1"/>
  <c r="W473" i="6" s="1"/>
  <c r="V473" i="6" a="1"/>
  <c r="V473" i="6" s="1"/>
  <c r="U473" i="6" a="1"/>
  <c r="U473" i="6" s="1"/>
  <c r="T473" i="6" a="1"/>
  <c r="T473" i="6" s="1"/>
  <c r="S473" i="6" a="1"/>
  <c r="S473" i="6" s="1"/>
  <c r="R473" i="6" a="1"/>
  <c r="R473" i="6" s="1"/>
  <c r="Q473" i="6" a="1"/>
  <c r="Q473" i="6" s="1"/>
  <c r="P473" i="6" a="1"/>
  <c r="P473" i="6" s="1"/>
  <c r="O473" i="6" a="1"/>
  <c r="O473" i="6" s="1"/>
  <c r="N473" i="6"/>
  <c r="N473" i="6" a="1"/>
  <c r="M473" i="6" a="1"/>
  <c r="M473" i="6" s="1"/>
  <c r="L473" i="6" a="1"/>
  <c r="L473" i="6" s="1"/>
  <c r="K473" i="6" a="1"/>
  <c r="K473" i="6" s="1"/>
  <c r="AI472" i="6" a="1"/>
  <c r="AI472" i="6" s="1"/>
  <c r="AH472" i="6"/>
  <c r="AH472" i="6" a="1"/>
  <c r="AG472" i="6" a="1"/>
  <c r="AG472" i="6" s="1"/>
  <c r="AF472" i="6" a="1"/>
  <c r="AF472" i="6" s="1"/>
  <c r="AE472" i="6" a="1"/>
  <c r="AE472" i="6" s="1"/>
  <c r="AD472" i="6" a="1"/>
  <c r="AD472" i="6" s="1"/>
  <c r="AC472" i="6" a="1"/>
  <c r="AC472" i="6" s="1"/>
  <c r="AB472" i="6" a="1"/>
  <c r="AB472" i="6" s="1"/>
  <c r="AA472" i="6" a="1"/>
  <c r="AA472" i="6" s="1"/>
  <c r="Z472" i="6"/>
  <c r="Z472" i="6" a="1"/>
  <c r="Y472" i="6" a="1"/>
  <c r="Y472" i="6" s="1"/>
  <c r="X472" i="6" a="1"/>
  <c r="X472" i="6" s="1"/>
  <c r="W472" i="6" a="1"/>
  <c r="W472" i="6" s="1"/>
  <c r="V472" i="6" a="1"/>
  <c r="V472" i="6" s="1"/>
  <c r="U472" i="6" a="1"/>
  <c r="U472" i="6" s="1"/>
  <c r="T472" i="6" a="1"/>
  <c r="T472" i="6" s="1"/>
  <c r="S472" i="6" a="1"/>
  <c r="S472" i="6" s="1"/>
  <c r="R472" i="6"/>
  <c r="R472" i="6" a="1"/>
  <c r="Q472" i="6"/>
  <c r="Q472" i="6" a="1"/>
  <c r="P472" i="6" a="1"/>
  <c r="P472" i="6" s="1"/>
  <c r="O472" i="6" a="1"/>
  <c r="O472" i="6" s="1"/>
  <c r="N472" i="6" a="1"/>
  <c r="N472" i="6" s="1"/>
  <c r="M472" i="6" a="1"/>
  <c r="M472" i="6" s="1"/>
  <c r="L472" i="6" a="1"/>
  <c r="L472" i="6" s="1"/>
  <c r="K472" i="6" a="1"/>
  <c r="K472" i="6" s="1"/>
  <c r="AI471" i="6" a="1"/>
  <c r="AI471" i="6" s="1"/>
  <c r="AH471" i="6" a="1"/>
  <c r="AH471" i="6" s="1"/>
  <c r="AG471" i="6" a="1"/>
  <c r="AG471" i="6" s="1"/>
  <c r="AF471" i="6" a="1"/>
  <c r="AF471" i="6" s="1"/>
  <c r="AE471" i="6" a="1"/>
  <c r="AE471" i="6" s="1"/>
  <c r="AD471" i="6"/>
  <c r="AD471" i="6" a="1"/>
  <c r="AC471" i="6"/>
  <c r="AC471" i="6" a="1"/>
  <c r="AB471" i="6" a="1"/>
  <c r="AB471" i="6" s="1"/>
  <c r="AA471" i="6" a="1"/>
  <c r="AA471" i="6" s="1"/>
  <c r="Z471" i="6" a="1"/>
  <c r="Z471" i="6" s="1"/>
  <c r="Y471" i="6" a="1"/>
  <c r="Y471" i="6" s="1"/>
  <c r="X471" i="6" a="1"/>
  <c r="X471" i="6" s="1"/>
  <c r="W471" i="6" a="1"/>
  <c r="W471" i="6" s="1"/>
  <c r="V471" i="6" a="1"/>
  <c r="V471" i="6" s="1"/>
  <c r="U471" i="6"/>
  <c r="U471" i="6" a="1"/>
  <c r="T471" i="6" a="1"/>
  <c r="T471" i="6" s="1"/>
  <c r="S471" i="6" a="1"/>
  <c r="S471" i="6" s="1"/>
  <c r="R471" i="6" a="1"/>
  <c r="R471" i="6" s="1"/>
  <c r="Q471" i="6" a="1"/>
  <c r="Q471" i="6" s="1"/>
  <c r="P471" i="6" a="1"/>
  <c r="P471" i="6" s="1"/>
  <c r="O471" i="6" a="1"/>
  <c r="O471" i="6" s="1"/>
  <c r="N471" i="6" a="1"/>
  <c r="N471" i="6" s="1"/>
  <c r="M471" i="6"/>
  <c r="M471" i="6" a="1"/>
  <c r="L471" i="6"/>
  <c r="L471" i="6" a="1"/>
  <c r="K471" i="6" a="1"/>
  <c r="K471" i="6" s="1"/>
  <c r="AI470" i="6" a="1"/>
  <c r="AI470" i="6" s="1"/>
  <c r="AH470" i="6" a="1"/>
  <c r="AH470" i="6" s="1"/>
  <c r="AG470" i="6"/>
  <c r="AG470" i="6" a="1"/>
  <c r="AF470" i="6"/>
  <c r="AF470" i="6" a="1"/>
  <c r="AE470" i="6" a="1"/>
  <c r="AE470" i="6" s="1"/>
  <c r="AD470" i="6" a="1"/>
  <c r="AD470" i="6" s="1"/>
  <c r="AC470" i="6" a="1"/>
  <c r="AC470" i="6" s="1"/>
  <c r="AB470" i="6" a="1"/>
  <c r="AB470" i="6" s="1"/>
  <c r="AA470" i="6" a="1"/>
  <c r="AA470" i="6" s="1"/>
  <c r="Z470" i="6" a="1"/>
  <c r="Z470" i="6" s="1"/>
  <c r="Y470" i="6" a="1"/>
  <c r="Y470" i="6" s="1"/>
  <c r="X470" i="6"/>
  <c r="X470" i="6" a="1"/>
  <c r="W470" i="6" a="1"/>
  <c r="W470" i="6" s="1"/>
  <c r="V470" i="6" a="1"/>
  <c r="V470" i="6" s="1"/>
  <c r="U470" i="6" a="1"/>
  <c r="U470" i="6" s="1"/>
  <c r="T470" i="6" a="1"/>
  <c r="T470" i="6" s="1"/>
  <c r="S470" i="6" a="1"/>
  <c r="S470" i="6" s="1"/>
  <c r="R470" i="6" a="1"/>
  <c r="R470" i="6" s="1"/>
  <c r="Q470" i="6" a="1"/>
  <c r="Q470" i="6" s="1"/>
  <c r="P470" i="6"/>
  <c r="P470" i="6" a="1"/>
  <c r="O470" i="6" a="1"/>
  <c r="O470" i="6" s="1"/>
  <c r="N470" i="6" a="1"/>
  <c r="N470" i="6" s="1"/>
  <c r="M470" i="6" a="1"/>
  <c r="M470" i="6" s="1"/>
  <c r="L470" i="6" a="1"/>
  <c r="L470" i="6" s="1"/>
  <c r="K470" i="6" a="1"/>
  <c r="K470" i="6" s="1"/>
  <c r="AI469" i="6" a="1"/>
  <c r="AI469" i="6" s="1"/>
  <c r="AH469" i="6" a="1"/>
  <c r="AH469" i="6" s="1"/>
  <c r="AG469" i="6" a="1"/>
  <c r="AG469" i="6" s="1"/>
  <c r="AF469" i="6" a="1"/>
  <c r="AF469" i="6" s="1"/>
  <c r="AE469" i="6" a="1"/>
  <c r="AE469" i="6" s="1"/>
  <c r="AD469" i="6" a="1"/>
  <c r="AD469" i="6" s="1"/>
  <c r="AC469" i="6" a="1"/>
  <c r="AC469" i="6" s="1"/>
  <c r="AB469" i="6"/>
  <c r="AB469" i="6" a="1"/>
  <c r="AA469" i="6" a="1"/>
  <c r="AA469" i="6" s="1"/>
  <c r="Z469" i="6" a="1"/>
  <c r="Z469" i="6" s="1"/>
  <c r="Y469" i="6" a="1"/>
  <c r="Y469" i="6" s="1"/>
  <c r="X469" i="6" a="1"/>
  <c r="X469" i="6" s="1"/>
  <c r="W469" i="6" a="1"/>
  <c r="W469" i="6" s="1"/>
  <c r="V469" i="6" a="1"/>
  <c r="V469" i="6" s="1"/>
  <c r="U469" i="6" a="1"/>
  <c r="U469" i="6" s="1"/>
  <c r="T469" i="6" a="1"/>
  <c r="T469" i="6" s="1"/>
  <c r="S469" i="6" a="1"/>
  <c r="S469" i="6" s="1"/>
  <c r="R469" i="6" a="1"/>
  <c r="R469" i="6" s="1"/>
  <c r="Q469" i="6" a="1"/>
  <c r="Q469" i="6" s="1"/>
  <c r="P469" i="6" a="1"/>
  <c r="P469" i="6" s="1"/>
  <c r="O469" i="6" a="1"/>
  <c r="O469" i="6" s="1"/>
  <c r="N469" i="6"/>
  <c r="N469" i="6" a="1"/>
  <c r="M469" i="6" a="1"/>
  <c r="M469" i="6" s="1"/>
  <c r="L469" i="6" a="1"/>
  <c r="L469" i="6" s="1"/>
  <c r="K469" i="6" a="1"/>
  <c r="K469" i="6" s="1"/>
  <c r="AI468" i="6" a="1"/>
  <c r="AI468" i="6" s="1"/>
  <c r="AH468" i="6"/>
  <c r="AH468" i="6" a="1"/>
  <c r="AG468" i="6" a="1"/>
  <c r="AG468" i="6" s="1"/>
  <c r="AF468" i="6" a="1"/>
  <c r="AF468" i="6" s="1"/>
  <c r="AE468" i="6" a="1"/>
  <c r="AE468" i="6" s="1"/>
  <c r="AD468" i="6" a="1"/>
  <c r="AD468" i="6" s="1"/>
  <c r="AC468" i="6" a="1"/>
  <c r="AC468" i="6" s="1"/>
  <c r="AB468" i="6" a="1"/>
  <c r="AB468" i="6" s="1"/>
  <c r="AA468" i="6" a="1"/>
  <c r="AA468" i="6" s="1"/>
  <c r="Z468" i="6"/>
  <c r="Z468" i="6" a="1"/>
  <c r="Y468" i="6" a="1"/>
  <c r="Y468" i="6" s="1"/>
  <c r="X468" i="6" a="1"/>
  <c r="X468" i="6" s="1"/>
  <c r="W468" i="6" a="1"/>
  <c r="W468" i="6" s="1"/>
  <c r="V468" i="6" a="1"/>
  <c r="V468" i="6" s="1"/>
  <c r="U468" i="6" a="1"/>
  <c r="U468" i="6" s="1"/>
  <c r="T468" i="6" a="1"/>
  <c r="T468" i="6" s="1"/>
  <c r="S468" i="6" a="1"/>
  <c r="S468" i="6" s="1"/>
  <c r="R468" i="6"/>
  <c r="R468" i="6" a="1"/>
  <c r="Q468" i="6"/>
  <c r="Q468" i="6" a="1"/>
  <c r="P468" i="6" a="1"/>
  <c r="P468" i="6" s="1"/>
  <c r="O468" i="6" a="1"/>
  <c r="O468" i="6" s="1"/>
  <c r="N468" i="6" a="1"/>
  <c r="N468" i="6" s="1"/>
  <c r="M468" i="6" a="1"/>
  <c r="M468" i="6" s="1"/>
  <c r="L468" i="6" a="1"/>
  <c r="L468" i="6" s="1"/>
  <c r="K468" i="6" a="1"/>
  <c r="K468" i="6" s="1"/>
  <c r="AI467" i="6" a="1"/>
  <c r="AI467" i="6" s="1"/>
  <c r="AH467" i="6" a="1"/>
  <c r="AH467" i="6" s="1"/>
  <c r="AG467" i="6" a="1"/>
  <c r="AG467" i="6" s="1"/>
  <c r="AF467" i="6" a="1"/>
  <c r="AF467" i="6" s="1"/>
  <c r="AE467" i="6" a="1"/>
  <c r="AE467" i="6" s="1"/>
  <c r="AD467" i="6"/>
  <c r="AD467" i="6" a="1"/>
  <c r="AC467" i="6"/>
  <c r="AC467" i="6" a="1"/>
  <c r="AB467" i="6" a="1"/>
  <c r="AB467" i="6" s="1"/>
  <c r="AA467" i="6" a="1"/>
  <c r="AA467" i="6" s="1"/>
  <c r="Z467" i="6" a="1"/>
  <c r="Z467" i="6" s="1"/>
  <c r="Y467" i="6" a="1"/>
  <c r="Y467" i="6" s="1"/>
  <c r="X467" i="6" a="1"/>
  <c r="X467" i="6" s="1"/>
  <c r="W467" i="6" a="1"/>
  <c r="W467" i="6" s="1"/>
  <c r="V467" i="6" a="1"/>
  <c r="V467" i="6" s="1"/>
  <c r="U467" i="6"/>
  <c r="U467" i="6" a="1"/>
  <c r="T467" i="6" a="1"/>
  <c r="T467" i="6" s="1"/>
  <c r="S467" i="6" a="1"/>
  <c r="S467" i="6" s="1"/>
  <c r="R467" i="6" a="1"/>
  <c r="R467" i="6" s="1"/>
  <c r="Q467" i="6" a="1"/>
  <c r="Q467" i="6" s="1"/>
  <c r="P467" i="6" a="1"/>
  <c r="P467" i="6" s="1"/>
  <c r="O467" i="6" a="1"/>
  <c r="O467" i="6" s="1"/>
  <c r="N467" i="6" a="1"/>
  <c r="N467" i="6" s="1"/>
  <c r="M467" i="6"/>
  <c r="M467" i="6" a="1"/>
  <c r="L467" i="6"/>
  <c r="L467" i="6" a="1"/>
  <c r="K467" i="6" a="1"/>
  <c r="K467" i="6" s="1"/>
  <c r="AI466" i="6" a="1"/>
  <c r="AI466" i="6" s="1"/>
  <c r="AH466" i="6" a="1"/>
  <c r="AH466" i="6" s="1"/>
  <c r="AG466" i="6"/>
  <c r="AG466" i="6" a="1"/>
  <c r="AF466" i="6"/>
  <c r="AF466" i="6" a="1"/>
  <c r="AE466" i="6" a="1"/>
  <c r="AE466" i="6" s="1"/>
  <c r="AD466" i="6" a="1"/>
  <c r="AD466" i="6" s="1"/>
  <c r="AC466" i="6" a="1"/>
  <c r="AC466" i="6" s="1"/>
  <c r="AB466" i="6" a="1"/>
  <c r="AB466" i="6" s="1"/>
  <c r="AA466" i="6" a="1"/>
  <c r="AA466" i="6" s="1"/>
  <c r="Z466" i="6" a="1"/>
  <c r="Z466" i="6" s="1"/>
  <c r="Y466" i="6" a="1"/>
  <c r="Y466" i="6" s="1"/>
  <c r="X466" i="6"/>
  <c r="X466" i="6" a="1"/>
  <c r="W466" i="6" a="1"/>
  <c r="W466" i="6" s="1"/>
  <c r="V466" i="6" a="1"/>
  <c r="V466" i="6" s="1"/>
  <c r="U466" i="6" a="1"/>
  <c r="U466" i="6" s="1"/>
  <c r="T466" i="6" a="1"/>
  <c r="T466" i="6" s="1"/>
  <c r="S466" i="6" a="1"/>
  <c r="S466" i="6" s="1"/>
  <c r="R466" i="6" a="1"/>
  <c r="R466" i="6" s="1"/>
  <c r="Q466" i="6" a="1"/>
  <c r="Q466" i="6" s="1"/>
  <c r="P466" i="6"/>
  <c r="P466" i="6" a="1"/>
  <c r="O466" i="6" a="1"/>
  <c r="O466" i="6" s="1"/>
  <c r="N466" i="6" a="1"/>
  <c r="N466" i="6" s="1"/>
  <c r="M466" i="6" a="1"/>
  <c r="M466" i="6" s="1"/>
  <c r="L466" i="6" a="1"/>
  <c r="L466" i="6" s="1"/>
  <c r="K466" i="6" a="1"/>
  <c r="K466" i="6" s="1"/>
  <c r="AI465" i="6" a="1"/>
  <c r="AI465" i="6" s="1"/>
  <c r="AH465" i="6" a="1"/>
  <c r="AH465" i="6" s="1"/>
  <c r="AG465" i="6" a="1"/>
  <c r="AG465" i="6" s="1"/>
  <c r="AF465" i="6" a="1"/>
  <c r="AF465" i="6" s="1"/>
  <c r="AE465" i="6" a="1"/>
  <c r="AE465" i="6" s="1"/>
  <c r="AD465" i="6" a="1"/>
  <c r="AD465" i="6" s="1"/>
  <c r="AC465" i="6" a="1"/>
  <c r="AC465" i="6" s="1"/>
  <c r="AB465" i="6"/>
  <c r="AB465" i="6" a="1"/>
  <c r="AA465" i="6" a="1"/>
  <c r="AA465" i="6" s="1"/>
  <c r="Z465" i="6" a="1"/>
  <c r="Z465" i="6" s="1"/>
  <c r="Y465" i="6" a="1"/>
  <c r="Y465" i="6" s="1"/>
  <c r="X465" i="6" a="1"/>
  <c r="X465" i="6" s="1"/>
  <c r="W465" i="6" a="1"/>
  <c r="W465" i="6" s="1"/>
  <c r="V465" i="6" a="1"/>
  <c r="V465" i="6" s="1"/>
  <c r="U465" i="6" a="1"/>
  <c r="U465" i="6" s="1"/>
  <c r="T465" i="6" a="1"/>
  <c r="T465" i="6" s="1"/>
  <c r="S465" i="6" a="1"/>
  <c r="S465" i="6" s="1"/>
  <c r="R465" i="6" a="1"/>
  <c r="R465" i="6" s="1"/>
  <c r="Q465" i="6" a="1"/>
  <c r="Q465" i="6" s="1"/>
  <c r="P465" i="6" a="1"/>
  <c r="P465" i="6" s="1"/>
  <c r="O465" i="6" a="1"/>
  <c r="O465" i="6" s="1"/>
  <c r="N465" i="6"/>
  <c r="N465" i="6" a="1"/>
  <c r="M465" i="6" a="1"/>
  <c r="M465" i="6" s="1"/>
  <c r="L465" i="6" a="1"/>
  <c r="L465" i="6" s="1"/>
  <c r="K465" i="6" a="1"/>
  <c r="K465" i="6" s="1"/>
  <c r="AI464" i="6" a="1"/>
  <c r="AI464" i="6" s="1"/>
  <c r="AH464" i="6"/>
  <c r="AH464" i="6" a="1"/>
  <c r="AG464" i="6" a="1"/>
  <c r="AG464" i="6" s="1"/>
  <c r="AF464" i="6" a="1"/>
  <c r="AF464" i="6" s="1"/>
  <c r="AE464" i="6" a="1"/>
  <c r="AE464" i="6" s="1"/>
  <c r="AD464" i="6" a="1"/>
  <c r="AD464" i="6" s="1"/>
  <c r="AC464" i="6" a="1"/>
  <c r="AC464" i="6" s="1"/>
  <c r="AB464" i="6" a="1"/>
  <c r="AB464" i="6" s="1"/>
  <c r="AA464" i="6" a="1"/>
  <c r="AA464" i="6" s="1"/>
  <c r="Z464" i="6" a="1"/>
  <c r="Z464" i="6" s="1"/>
  <c r="Y464" i="6"/>
  <c r="Y464" i="6" a="1"/>
  <c r="X464" i="6" a="1"/>
  <c r="X464" i="6" s="1"/>
  <c r="W464" i="6" a="1"/>
  <c r="W464" i="6" s="1"/>
  <c r="V464" i="6" a="1"/>
  <c r="V464" i="6" s="1"/>
  <c r="U464" i="6" a="1"/>
  <c r="U464" i="6" s="1"/>
  <c r="T464" i="6" a="1"/>
  <c r="T464" i="6" s="1"/>
  <c r="S464" i="6" a="1"/>
  <c r="S464" i="6" s="1"/>
  <c r="R464" i="6"/>
  <c r="R464" i="6" a="1"/>
  <c r="Q464" i="6"/>
  <c r="Q464" i="6" a="1"/>
  <c r="P464" i="6" a="1"/>
  <c r="P464" i="6" s="1"/>
  <c r="O464" i="6" a="1"/>
  <c r="O464" i="6" s="1"/>
  <c r="N464" i="6" a="1"/>
  <c r="N464" i="6" s="1"/>
  <c r="M464" i="6" a="1"/>
  <c r="M464" i="6" s="1"/>
  <c r="L464" i="6" a="1"/>
  <c r="L464" i="6" s="1"/>
  <c r="K464" i="6" a="1"/>
  <c r="K464" i="6" s="1"/>
  <c r="AI463" i="6" a="1"/>
  <c r="AI463" i="6" s="1"/>
  <c r="AH463" i="6" a="1"/>
  <c r="AH463" i="6" s="1"/>
  <c r="AG463" i="6" a="1"/>
  <c r="AG463" i="6" s="1"/>
  <c r="AF463" i="6" a="1"/>
  <c r="AF463" i="6" s="1"/>
  <c r="AE463" i="6" a="1"/>
  <c r="AE463" i="6" s="1"/>
  <c r="AD463" i="6" a="1"/>
  <c r="AD463" i="6" s="1"/>
  <c r="AC463" i="6" a="1"/>
  <c r="AC463" i="6" s="1"/>
  <c r="AB463" i="6"/>
  <c r="AB463" i="6" a="1"/>
  <c r="AA463" i="6" a="1"/>
  <c r="AA463" i="6" s="1"/>
  <c r="Z463" i="6" a="1"/>
  <c r="Z463" i="6" s="1"/>
  <c r="Y463" i="6" a="1"/>
  <c r="Y463" i="6" s="1"/>
  <c r="X463" i="6" a="1"/>
  <c r="X463" i="6" s="1"/>
  <c r="W463" i="6" a="1"/>
  <c r="W463" i="6" s="1"/>
  <c r="V463" i="6"/>
  <c r="V463" i="6" a="1"/>
  <c r="U463" i="6" a="1"/>
  <c r="U463" i="6" s="1"/>
  <c r="T463" i="6" a="1"/>
  <c r="T463" i="6" s="1"/>
  <c r="S463" i="6" a="1"/>
  <c r="S463" i="6" s="1"/>
  <c r="R463" i="6" a="1"/>
  <c r="R463" i="6" s="1"/>
  <c r="Q463" i="6" a="1"/>
  <c r="Q463" i="6" s="1"/>
  <c r="P463" i="6" a="1"/>
  <c r="P463" i="6" s="1"/>
  <c r="O463" i="6" a="1"/>
  <c r="O463" i="6" s="1"/>
  <c r="N463" i="6" a="1"/>
  <c r="N463" i="6" s="1"/>
  <c r="M463" i="6"/>
  <c r="M463" i="6" a="1"/>
  <c r="L463" i="6" a="1"/>
  <c r="L463" i="6" s="1"/>
  <c r="K463" i="6" a="1"/>
  <c r="K463" i="6" s="1"/>
  <c r="AI462" i="6" a="1"/>
  <c r="AI462" i="6" s="1"/>
  <c r="AH462" i="6"/>
  <c r="AH462" i="6" a="1"/>
  <c r="AG462" i="6" a="1"/>
  <c r="AG462" i="6" s="1"/>
  <c r="AF462" i="6" a="1"/>
  <c r="AF462" i="6" s="1"/>
  <c r="AE462" i="6" a="1"/>
  <c r="AE462" i="6" s="1"/>
  <c r="AD462" i="6" a="1"/>
  <c r="AD462" i="6" s="1"/>
  <c r="AC462" i="6" a="1"/>
  <c r="AC462" i="6" s="1"/>
  <c r="AB462" i="6" a="1"/>
  <c r="AB462" i="6" s="1"/>
  <c r="AA462" i="6" a="1"/>
  <c r="AA462" i="6" s="1"/>
  <c r="Z462" i="6" a="1"/>
  <c r="Z462" i="6" s="1"/>
  <c r="Y462" i="6"/>
  <c r="Y462" i="6" a="1"/>
  <c r="X462" i="6" a="1"/>
  <c r="X462" i="6" s="1"/>
  <c r="W462" i="6" a="1"/>
  <c r="W462" i="6" s="1"/>
  <c r="V462" i="6" a="1"/>
  <c r="V462" i="6" s="1"/>
  <c r="U462" i="6" a="1"/>
  <c r="U462" i="6" s="1"/>
  <c r="T462" i="6" a="1"/>
  <c r="T462" i="6" s="1"/>
  <c r="S462" i="6" a="1"/>
  <c r="S462" i="6" s="1"/>
  <c r="R462" i="6"/>
  <c r="R462" i="6" a="1"/>
  <c r="Q462" i="6" a="1"/>
  <c r="Q462" i="6" s="1"/>
  <c r="P462" i="6" a="1"/>
  <c r="P462" i="6" s="1"/>
  <c r="O462" i="6" a="1"/>
  <c r="O462" i="6" s="1"/>
  <c r="N462" i="6" a="1"/>
  <c r="N462" i="6" s="1"/>
  <c r="M462" i="6" a="1"/>
  <c r="M462" i="6" s="1"/>
  <c r="L462" i="6" a="1"/>
  <c r="L462" i="6" s="1"/>
  <c r="K462" i="6"/>
  <c r="K462" i="6" a="1"/>
  <c r="AI461" i="6" a="1"/>
  <c r="AI461" i="6" s="1"/>
  <c r="AH461" i="6" a="1"/>
  <c r="AH461" i="6" s="1"/>
  <c r="AG461" i="6" a="1"/>
  <c r="AG461" i="6" s="1"/>
  <c r="AF461" i="6" a="1"/>
  <c r="AF461" i="6" s="1"/>
  <c r="AE461" i="6" a="1"/>
  <c r="AE461" i="6" s="1"/>
  <c r="AD461" i="6" a="1"/>
  <c r="AD461" i="6" s="1"/>
  <c r="AC461" i="6" a="1"/>
  <c r="AC461" i="6" s="1"/>
  <c r="AB461" i="6" a="1"/>
  <c r="AB461" i="6" s="1"/>
  <c r="AA461" i="6" a="1"/>
  <c r="AA461" i="6" s="1"/>
  <c r="Z461" i="6" a="1"/>
  <c r="Z461" i="6" s="1"/>
  <c r="Y461" i="6" a="1"/>
  <c r="Y461" i="6" s="1"/>
  <c r="X461" i="6" a="1"/>
  <c r="X461" i="6" s="1"/>
  <c r="W461" i="6" a="1"/>
  <c r="W461" i="6" s="1"/>
  <c r="V461" i="6" a="1"/>
  <c r="V461" i="6" s="1"/>
  <c r="U461" i="6" a="1"/>
  <c r="U461" i="6" s="1"/>
  <c r="T461" i="6" a="1"/>
  <c r="T461" i="6" s="1"/>
  <c r="S461" i="6" a="1"/>
  <c r="S461" i="6" s="1"/>
  <c r="R461" i="6" a="1"/>
  <c r="R461" i="6" s="1"/>
  <c r="Q461" i="6" a="1"/>
  <c r="Q461" i="6" s="1"/>
  <c r="P461" i="6" a="1"/>
  <c r="P461" i="6" s="1"/>
  <c r="O461" i="6" a="1"/>
  <c r="O461" i="6" s="1"/>
  <c r="N461" i="6" a="1"/>
  <c r="N461" i="6" s="1"/>
  <c r="M461" i="6" a="1"/>
  <c r="M461" i="6" s="1"/>
  <c r="L461" i="6" a="1"/>
  <c r="L461" i="6" s="1"/>
  <c r="K461" i="6" a="1"/>
  <c r="K461" i="6" s="1"/>
  <c r="AI460" i="6" a="1"/>
  <c r="AI460" i="6" s="1"/>
  <c r="AH460" i="6" a="1"/>
  <c r="AH460" i="6" s="1"/>
  <c r="AG460" i="6" a="1"/>
  <c r="AG460" i="6" s="1"/>
  <c r="AF460" i="6" a="1"/>
  <c r="AF460" i="6" s="1"/>
  <c r="AE460" i="6" a="1"/>
  <c r="AE460" i="6" s="1"/>
  <c r="AD460" i="6" a="1"/>
  <c r="AD460" i="6" s="1"/>
  <c r="AC460" i="6" a="1"/>
  <c r="AC460" i="6" s="1"/>
  <c r="AB460" i="6" a="1"/>
  <c r="AB460" i="6" s="1"/>
  <c r="AA460" i="6" a="1"/>
  <c r="AA460" i="6" s="1"/>
  <c r="Z460" i="6" a="1"/>
  <c r="Z460" i="6" s="1"/>
  <c r="Y460" i="6" a="1"/>
  <c r="Y460" i="6" s="1"/>
  <c r="X460" i="6" a="1"/>
  <c r="X460" i="6" s="1"/>
  <c r="W460" i="6" a="1"/>
  <c r="W460" i="6" s="1"/>
  <c r="V460" i="6" a="1"/>
  <c r="V460" i="6" s="1"/>
  <c r="U460" i="6" a="1"/>
  <c r="U460" i="6" s="1"/>
  <c r="T460" i="6" a="1"/>
  <c r="T460" i="6" s="1"/>
  <c r="S460" i="6" a="1"/>
  <c r="S460" i="6" s="1"/>
  <c r="R460" i="6" a="1"/>
  <c r="R460" i="6" s="1"/>
  <c r="Q460" i="6"/>
  <c r="Q460" i="6" a="1"/>
  <c r="P460" i="6" a="1"/>
  <c r="P460" i="6" s="1"/>
  <c r="O460" i="6" a="1"/>
  <c r="O460" i="6" s="1"/>
  <c r="N460" i="6" a="1"/>
  <c r="N460" i="6" s="1"/>
  <c r="M460" i="6" a="1"/>
  <c r="M460" i="6" s="1"/>
  <c r="L460" i="6" a="1"/>
  <c r="L460" i="6" s="1"/>
  <c r="K460" i="6" a="1"/>
  <c r="K460" i="6" s="1"/>
  <c r="AI459" i="6" a="1"/>
  <c r="AI459" i="6" s="1"/>
  <c r="AH459" i="6" a="1"/>
  <c r="AH459" i="6" s="1"/>
  <c r="AG459" i="6" a="1"/>
  <c r="AG459" i="6" s="1"/>
  <c r="AF459" i="6" a="1"/>
  <c r="AF459" i="6" s="1"/>
  <c r="AE459" i="6" a="1"/>
  <c r="AE459" i="6" s="1"/>
  <c r="AD459" i="6" a="1"/>
  <c r="AD459" i="6" s="1"/>
  <c r="AC459" i="6"/>
  <c r="AC459" i="6" a="1"/>
  <c r="AB459" i="6" a="1"/>
  <c r="AB459" i="6" s="1"/>
  <c r="AA459" i="6" a="1"/>
  <c r="AA459" i="6" s="1"/>
  <c r="Z459" i="6" a="1"/>
  <c r="Z459" i="6" s="1"/>
  <c r="Y459" i="6" a="1"/>
  <c r="Y459" i="6" s="1"/>
  <c r="X459" i="6" a="1"/>
  <c r="X459" i="6" s="1"/>
  <c r="W459" i="6" a="1"/>
  <c r="W459" i="6" s="1"/>
  <c r="V459" i="6"/>
  <c r="V459" i="6" a="1"/>
  <c r="U459" i="6" a="1"/>
  <c r="U459" i="6" s="1"/>
  <c r="T459" i="6" a="1"/>
  <c r="T459" i="6" s="1"/>
  <c r="S459" i="6" a="1"/>
  <c r="S459" i="6" s="1"/>
  <c r="R459" i="6" a="1"/>
  <c r="R459" i="6" s="1"/>
  <c r="Q459" i="6" a="1"/>
  <c r="Q459" i="6" s="1"/>
  <c r="P459" i="6" a="1"/>
  <c r="P459" i="6" s="1"/>
  <c r="O459" i="6"/>
  <c r="O459" i="6" a="1"/>
  <c r="N459" i="6" a="1"/>
  <c r="N459" i="6" s="1"/>
  <c r="M459" i="6" a="1"/>
  <c r="M459" i="6" s="1"/>
  <c r="L459" i="6" a="1"/>
  <c r="L459" i="6" s="1"/>
  <c r="K459" i="6" a="1"/>
  <c r="K459" i="6" s="1"/>
  <c r="AI458" i="6" a="1"/>
  <c r="AI458" i="6" s="1"/>
  <c r="AH458" i="6"/>
  <c r="AH458" i="6" a="1"/>
  <c r="AG458" i="6" a="1"/>
  <c r="AG458" i="6" s="1"/>
  <c r="AF458" i="6" a="1"/>
  <c r="AF458" i="6" s="1"/>
  <c r="AE458" i="6" a="1"/>
  <c r="AE458" i="6" s="1"/>
  <c r="AD458" i="6" a="1"/>
  <c r="AD458" i="6" s="1"/>
  <c r="AC458" i="6" a="1"/>
  <c r="AC458" i="6" s="1"/>
  <c r="AB458" i="6" a="1"/>
  <c r="AB458" i="6" s="1"/>
  <c r="AA458" i="6" a="1"/>
  <c r="AA458" i="6" s="1"/>
  <c r="Z458" i="6" a="1"/>
  <c r="Z458" i="6" s="1"/>
  <c r="Y458" i="6" a="1"/>
  <c r="Y458" i="6" s="1"/>
  <c r="X458" i="6" a="1"/>
  <c r="X458" i="6" s="1"/>
  <c r="W458" i="6" a="1"/>
  <c r="W458" i="6" s="1"/>
  <c r="V458" i="6" a="1"/>
  <c r="V458" i="6" s="1"/>
  <c r="U458" i="6" a="1"/>
  <c r="U458" i="6" s="1"/>
  <c r="T458" i="6" a="1"/>
  <c r="T458" i="6" s="1"/>
  <c r="S458" i="6" a="1"/>
  <c r="S458" i="6" s="1"/>
  <c r="R458" i="6" a="1"/>
  <c r="R458" i="6" s="1"/>
  <c r="Q458" i="6" a="1"/>
  <c r="Q458" i="6" s="1"/>
  <c r="P458" i="6" a="1"/>
  <c r="P458" i="6" s="1"/>
  <c r="O458" i="6" a="1"/>
  <c r="O458" i="6" s="1"/>
  <c r="N458" i="6" a="1"/>
  <c r="N458" i="6" s="1"/>
  <c r="M458" i="6" a="1"/>
  <c r="M458" i="6" s="1"/>
  <c r="L458" i="6" a="1"/>
  <c r="L458" i="6" s="1"/>
  <c r="K458" i="6" a="1"/>
  <c r="K458" i="6" s="1"/>
  <c r="AI457" i="6" a="1"/>
  <c r="AI457" i="6" s="1"/>
  <c r="AH457" i="6" a="1"/>
  <c r="AH457" i="6" s="1"/>
  <c r="AG457" i="6" a="1"/>
  <c r="AG457" i="6" s="1"/>
  <c r="AF457" i="6" a="1"/>
  <c r="AF457" i="6" s="1"/>
  <c r="AE457" i="6" a="1"/>
  <c r="AE457" i="6" s="1"/>
  <c r="AD457" i="6" a="1"/>
  <c r="AD457" i="6" s="1"/>
  <c r="AC457" i="6" a="1"/>
  <c r="AC457" i="6" s="1"/>
  <c r="AB457" i="6" a="1"/>
  <c r="AB457" i="6" s="1"/>
  <c r="AA457" i="6" a="1"/>
  <c r="AA457" i="6" s="1"/>
  <c r="Z457" i="6" a="1"/>
  <c r="Z457" i="6" s="1"/>
  <c r="Y457" i="6" a="1"/>
  <c r="Y457" i="6" s="1"/>
  <c r="X457" i="6" a="1"/>
  <c r="X457" i="6" s="1"/>
  <c r="W457" i="6" a="1"/>
  <c r="W457" i="6" s="1"/>
  <c r="V457" i="6" a="1"/>
  <c r="V457" i="6" s="1"/>
  <c r="U457" i="6" a="1"/>
  <c r="U457" i="6" s="1"/>
  <c r="T457" i="6" a="1"/>
  <c r="T457" i="6" s="1"/>
  <c r="S457" i="6" a="1"/>
  <c r="S457" i="6" s="1"/>
  <c r="R457" i="6" a="1"/>
  <c r="R457" i="6" s="1"/>
  <c r="Q457" i="6" a="1"/>
  <c r="Q457" i="6" s="1"/>
  <c r="P457" i="6" a="1"/>
  <c r="P457" i="6" s="1"/>
  <c r="O457" i="6" a="1"/>
  <c r="O457" i="6" s="1"/>
  <c r="N457" i="6" a="1"/>
  <c r="N457" i="6" s="1"/>
  <c r="M457" i="6" a="1"/>
  <c r="M457" i="6" s="1"/>
  <c r="L457" i="6" a="1"/>
  <c r="L457" i="6" s="1"/>
  <c r="K457" i="6" a="1"/>
  <c r="K457" i="6" s="1"/>
  <c r="AI456" i="6" a="1"/>
  <c r="AI456" i="6" s="1"/>
  <c r="AH456" i="6" a="1"/>
  <c r="AH456" i="6" s="1"/>
  <c r="AG456" i="6" a="1"/>
  <c r="AG456" i="6" s="1"/>
  <c r="AF456" i="6" a="1"/>
  <c r="AF456" i="6" s="1"/>
  <c r="AE456" i="6" a="1"/>
  <c r="AE456" i="6" s="1"/>
  <c r="AD456" i="6" a="1"/>
  <c r="AD456" i="6" s="1"/>
  <c r="AC456" i="6" a="1"/>
  <c r="AC456" i="6" s="1"/>
  <c r="AB456" i="6" a="1"/>
  <c r="AB456" i="6" s="1"/>
  <c r="AA456" i="6" a="1"/>
  <c r="AA456" i="6" s="1"/>
  <c r="Z456" i="6" a="1"/>
  <c r="Z456" i="6" s="1"/>
  <c r="Y456" i="6"/>
  <c r="Y456" i="6" a="1"/>
  <c r="X456" i="6" a="1"/>
  <c r="X456" i="6" s="1"/>
  <c r="W456" i="6"/>
  <c r="W456" i="6" a="1"/>
  <c r="V456" i="6" a="1"/>
  <c r="V456" i="6" s="1"/>
  <c r="U456" i="6"/>
  <c r="U456" i="6" a="1"/>
  <c r="T456" i="6" a="1"/>
  <c r="T456" i="6" s="1"/>
  <c r="S456" i="6" a="1"/>
  <c r="S456" i="6" s="1"/>
  <c r="R456" i="6" a="1"/>
  <c r="R456" i="6" s="1"/>
  <c r="Q456" i="6" a="1"/>
  <c r="Q456" i="6" s="1"/>
  <c r="P456" i="6" a="1"/>
  <c r="P456" i="6" s="1"/>
  <c r="O456" i="6" a="1"/>
  <c r="O456" i="6" s="1"/>
  <c r="N456" i="6" a="1"/>
  <c r="N456" i="6" s="1"/>
  <c r="M456" i="6" a="1"/>
  <c r="M456" i="6" s="1"/>
  <c r="L456" i="6" a="1"/>
  <c r="L456" i="6" s="1"/>
  <c r="K456" i="6" a="1"/>
  <c r="K456" i="6" s="1"/>
  <c r="AI455" i="6" a="1"/>
  <c r="AI455" i="6" s="1"/>
  <c r="AH455" i="6" a="1"/>
  <c r="AH455" i="6" s="1"/>
  <c r="AG455" i="6" a="1"/>
  <c r="AG455" i="6" s="1"/>
  <c r="AF455" i="6" a="1"/>
  <c r="AF455" i="6" s="1"/>
  <c r="AE455" i="6" a="1"/>
  <c r="AE455" i="6" s="1"/>
  <c r="AD455" i="6" a="1"/>
  <c r="AD455" i="6" s="1"/>
  <c r="AC455" i="6"/>
  <c r="AC455" i="6" a="1"/>
  <c r="AB455" i="6" a="1"/>
  <c r="AB455" i="6" s="1"/>
  <c r="AA455" i="6"/>
  <c r="AA455" i="6" a="1"/>
  <c r="Z455" i="6" a="1"/>
  <c r="Z455" i="6" s="1"/>
  <c r="Y455" i="6"/>
  <c r="Y455" i="6" a="1"/>
  <c r="X455" i="6" a="1"/>
  <c r="X455" i="6" s="1"/>
  <c r="W455" i="6" a="1"/>
  <c r="W455" i="6" s="1"/>
  <c r="V455" i="6" a="1"/>
  <c r="V455" i="6" s="1"/>
  <c r="U455" i="6" a="1"/>
  <c r="U455" i="6" s="1"/>
  <c r="T455" i="6" a="1"/>
  <c r="T455" i="6" s="1"/>
  <c r="S455" i="6" a="1"/>
  <c r="S455" i="6" s="1"/>
  <c r="R455" i="6" a="1"/>
  <c r="R455" i="6" s="1"/>
  <c r="Q455" i="6" a="1"/>
  <c r="Q455" i="6" s="1"/>
  <c r="P455" i="6" a="1"/>
  <c r="P455" i="6" s="1"/>
  <c r="O455" i="6" a="1"/>
  <c r="O455" i="6" s="1"/>
  <c r="N455" i="6" a="1"/>
  <c r="N455" i="6" s="1"/>
  <c r="M455" i="6"/>
  <c r="M455" i="6" a="1"/>
  <c r="L455" i="6" a="1"/>
  <c r="L455" i="6" s="1"/>
  <c r="K455" i="6"/>
  <c r="K455" i="6" a="1"/>
  <c r="AI454" i="6" a="1"/>
  <c r="AI454" i="6" s="1"/>
  <c r="AH454" i="6" a="1"/>
  <c r="AH454" i="6" s="1"/>
  <c r="AG454" i="6"/>
  <c r="AG454" i="6" a="1"/>
  <c r="AF454" i="6" a="1"/>
  <c r="AF454" i="6" s="1"/>
  <c r="AE454" i="6"/>
  <c r="AE454" i="6" a="1"/>
  <c r="AD454" i="6" a="1"/>
  <c r="AD454" i="6" s="1"/>
  <c r="AC454" i="6"/>
  <c r="AC454" i="6" a="1"/>
  <c r="AB454" i="6" a="1"/>
  <c r="AB454" i="6" s="1"/>
  <c r="AA454" i="6" a="1"/>
  <c r="AA454" i="6" s="1"/>
  <c r="Z454" i="6" a="1"/>
  <c r="Z454" i="6" s="1"/>
  <c r="Y454" i="6" a="1"/>
  <c r="Y454" i="6" s="1"/>
  <c r="X454" i="6" a="1"/>
  <c r="X454" i="6" s="1"/>
  <c r="W454" i="6" a="1"/>
  <c r="W454" i="6" s="1"/>
  <c r="V454" i="6" a="1"/>
  <c r="V454" i="6" s="1"/>
  <c r="U454" i="6" a="1"/>
  <c r="U454" i="6" s="1"/>
  <c r="T454" i="6" a="1"/>
  <c r="T454" i="6" s="1"/>
  <c r="S454" i="6" a="1"/>
  <c r="S454" i="6" s="1"/>
  <c r="R454" i="6" a="1"/>
  <c r="R454" i="6" s="1"/>
  <c r="Q454" i="6"/>
  <c r="Q454" i="6" a="1"/>
  <c r="P454" i="6" a="1"/>
  <c r="P454" i="6" s="1"/>
  <c r="O454" i="6"/>
  <c r="O454" i="6" a="1"/>
  <c r="N454" i="6" a="1"/>
  <c r="N454" i="6" s="1"/>
  <c r="M454" i="6"/>
  <c r="M454" i="6" a="1"/>
  <c r="L454" i="6" a="1"/>
  <c r="L454" i="6" s="1"/>
  <c r="K454" i="6" a="1"/>
  <c r="K454" i="6" s="1"/>
  <c r="AI453" i="6"/>
  <c r="AI453" i="6" a="1"/>
  <c r="AH453" i="6" a="1"/>
  <c r="AH453" i="6" s="1"/>
  <c r="AG453" i="6"/>
  <c r="AG453" i="6" a="1"/>
  <c r="AF453" i="6" a="1"/>
  <c r="AF453" i="6" s="1"/>
  <c r="AE453" i="6" a="1"/>
  <c r="AE453" i="6" s="1"/>
  <c r="AD453" i="6" a="1"/>
  <c r="AD453" i="6" s="1"/>
  <c r="AC453" i="6" a="1"/>
  <c r="AC453" i="6" s="1"/>
  <c r="AB453" i="6" a="1"/>
  <c r="AB453" i="6" s="1"/>
  <c r="AA453" i="6" a="1"/>
  <c r="AA453" i="6" s="1"/>
  <c r="Z453" i="6" a="1"/>
  <c r="Z453" i="6" s="1"/>
  <c r="Y453" i="6" a="1"/>
  <c r="Y453" i="6" s="1"/>
  <c r="X453" i="6" a="1"/>
  <c r="X453" i="6" s="1"/>
  <c r="W453" i="6" a="1"/>
  <c r="W453" i="6" s="1"/>
  <c r="V453" i="6" a="1"/>
  <c r="V453" i="6" s="1"/>
  <c r="U453" i="6"/>
  <c r="U453" i="6" a="1"/>
  <c r="T453" i="6" a="1"/>
  <c r="T453" i="6" s="1"/>
  <c r="S453" i="6"/>
  <c r="S453" i="6" a="1"/>
  <c r="R453" i="6" a="1"/>
  <c r="R453" i="6" s="1"/>
  <c r="Q453" i="6"/>
  <c r="Q453" i="6" a="1"/>
  <c r="P453" i="6" a="1"/>
  <c r="P453" i="6" s="1"/>
  <c r="O453" i="6" a="1"/>
  <c r="O453" i="6" s="1"/>
  <c r="N453" i="6" a="1"/>
  <c r="N453" i="6" s="1"/>
  <c r="M453" i="6" a="1"/>
  <c r="M453" i="6" s="1"/>
  <c r="L453" i="6" a="1"/>
  <c r="L453" i="6" s="1"/>
  <c r="K453" i="6" a="1"/>
  <c r="K453" i="6" s="1"/>
  <c r="AI452" i="6" a="1"/>
  <c r="AI452" i="6" s="1"/>
  <c r="AH452" i="6" a="1"/>
  <c r="AH452" i="6" s="1"/>
  <c r="AG452" i="6" a="1"/>
  <c r="AG452" i="6" s="1"/>
  <c r="AF452" i="6" a="1"/>
  <c r="AF452" i="6" s="1"/>
  <c r="AE452" i="6" a="1"/>
  <c r="AE452" i="6" s="1"/>
  <c r="AD452" i="6" a="1"/>
  <c r="AD452" i="6" s="1"/>
  <c r="AC452" i="6" a="1"/>
  <c r="AC452" i="6" s="1"/>
  <c r="AB452" i="6" a="1"/>
  <c r="AB452" i="6" s="1"/>
  <c r="AA452" i="6" a="1"/>
  <c r="AA452" i="6" s="1"/>
  <c r="Z452" i="6" a="1"/>
  <c r="Z452" i="6" s="1"/>
  <c r="Y452" i="6" a="1"/>
  <c r="Y452" i="6" s="1"/>
  <c r="X452" i="6" a="1"/>
  <c r="X452" i="6" s="1"/>
  <c r="W452" i="6" a="1"/>
  <c r="W452" i="6" s="1"/>
  <c r="V452" i="6" a="1"/>
  <c r="V452" i="6" s="1"/>
  <c r="U452" i="6" a="1"/>
  <c r="U452" i="6" s="1"/>
  <c r="T452" i="6" a="1"/>
  <c r="T452" i="6" s="1"/>
  <c r="S452" i="6" a="1"/>
  <c r="S452" i="6" s="1"/>
  <c r="R452" i="6" a="1"/>
  <c r="R452" i="6" s="1"/>
  <c r="Q452" i="6" a="1"/>
  <c r="Q452" i="6" s="1"/>
  <c r="P452" i="6" a="1"/>
  <c r="P452" i="6" s="1"/>
  <c r="O452" i="6" a="1"/>
  <c r="O452" i="6" s="1"/>
  <c r="N452" i="6" a="1"/>
  <c r="N452" i="6" s="1"/>
  <c r="M452" i="6" a="1"/>
  <c r="M452" i="6" s="1"/>
  <c r="L452" i="6" a="1"/>
  <c r="L452" i="6" s="1"/>
  <c r="K452" i="6" a="1"/>
  <c r="K452" i="6" s="1"/>
  <c r="AI451" i="6" a="1"/>
  <c r="AI451" i="6" s="1"/>
  <c r="AH451" i="6" a="1"/>
  <c r="AH451" i="6" s="1"/>
  <c r="AG451" i="6" a="1"/>
  <c r="AG451" i="6" s="1"/>
  <c r="AF451" i="6" a="1"/>
  <c r="AF451" i="6" s="1"/>
  <c r="AE451" i="6" a="1"/>
  <c r="AE451" i="6" s="1"/>
  <c r="AD451" i="6" a="1"/>
  <c r="AD451" i="6" s="1"/>
  <c r="AC451" i="6" a="1"/>
  <c r="AC451" i="6" s="1"/>
  <c r="AB451" i="6" a="1"/>
  <c r="AB451" i="6" s="1"/>
  <c r="AA451" i="6" a="1"/>
  <c r="AA451" i="6" s="1"/>
  <c r="Z451" i="6" a="1"/>
  <c r="Z451" i="6" s="1"/>
  <c r="Y451" i="6" a="1"/>
  <c r="Y451" i="6" s="1"/>
  <c r="X451" i="6" a="1"/>
  <c r="X451" i="6" s="1"/>
  <c r="W451" i="6" a="1"/>
  <c r="W451" i="6" s="1"/>
  <c r="V451" i="6" a="1"/>
  <c r="V451" i="6" s="1"/>
  <c r="U451" i="6" a="1"/>
  <c r="U451" i="6" s="1"/>
  <c r="T451" i="6" a="1"/>
  <c r="T451" i="6" s="1"/>
  <c r="S451" i="6" a="1"/>
  <c r="S451" i="6" s="1"/>
  <c r="R451" i="6" a="1"/>
  <c r="R451" i="6" s="1"/>
  <c r="Q451" i="6" a="1"/>
  <c r="Q451" i="6" s="1"/>
  <c r="P451" i="6" a="1"/>
  <c r="P451" i="6" s="1"/>
  <c r="O451" i="6" a="1"/>
  <c r="O451" i="6" s="1"/>
  <c r="N451" i="6" a="1"/>
  <c r="N451" i="6" s="1"/>
  <c r="M451" i="6" a="1"/>
  <c r="M451" i="6" s="1"/>
  <c r="L451" i="6" a="1"/>
  <c r="L451" i="6" s="1"/>
  <c r="K451" i="6" a="1"/>
  <c r="K451" i="6" s="1"/>
  <c r="AI450" i="6" a="1"/>
  <c r="AI450" i="6" s="1"/>
  <c r="AH450" i="6" a="1"/>
  <c r="AH450" i="6" s="1"/>
  <c r="AG450" i="6" a="1"/>
  <c r="AG450" i="6" s="1"/>
  <c r="AF450" i="6" a="1"/>
  <c r="AF450" i="6" s="1"/>
  <c r="AE450" i="6" a="1"/>
  <c r="AE450" i="6" s="1"/>
  <c r="AD450" i="6" a="1"/>
  <c r="AD450" i="6" s="1"/>
  <c r="AC450" i="6" a="1"/>
  <c r="AC450" i="6" s="1"/>
  <c r="AB450" i="6" a="1"/>
  <c r="AB450" i="6" s="1"/>
  <c r="AA450" i="6" a="1"/>
  <c r="AA450" i="6" s="1"/>
  <c r="Z450" i="6" a="1"/>
  <c r="Z450" i="6" s="1"/>
  <c r="Y450" i="6" a="1"/>
  <c r="Y450" i="6" s="1"/>
  <c r="X450" i="6" a="1"/>
  <c r="X450" i="6" s="1"/>
  <c r="W450" i="6" a="1"/>
  <c r="W450" i="6" s="1"/>
  <c r="V450" i="6" a="1"/>
  <c r="V450" i="6" s="1"/>
  <c r="U450" i="6" a="1"/>
  <c r="U450" i="6" s="1"/>
  <c r="T450" i="6" a="1"/>
  <c r="T450" i="6" s="1"/>
  <c r="S450" i="6" a="1"/>
  <c r="S450" i="6" s="1"/>
  <c r="R450" i="6" a="1"/>
  <c r="R450" i="6" s="1"/>
  <c r="Q450" i="6" a="1"/>
  <c r="Q450" i="6" s="1"/>
  <c r="P450" i="6" a="1"/>
  <c r="P450" i="6" s="1"/>
  <c r="O450" i="6" a="1"/>
  <c r="O450" i="6" s="1"/>
  <c r="N450" i="6" a="1"/>
  <c r="N450" i="6" s="1"/>
  <c r="M450" i="6" a="1"/>
  <c r="M450" i="6" s="1"/>
  <c r="L450" i="6" a="1"/>
  <c r="L450" i="6" s="1"/>
  <c r="K450" i="6" a="1"/>
  <c r="K450" i="6" s="1"/>
  <c r="AI449" i="6" a="1"/>
  <c r="AI449" i="6" s="1"/>
  <c r="AH449" i="6" a="1"/>
  <c r="AH449" i="6" s="1"/>
  <c r="AG449" i="6" a="1"/>
  <c r="AG449" i="6" s="1"/>
  <c r="AF449" i="6" a="1"/>
  <c r="AF449" i="6" s="1"/>
  <c r="AE449" i="6" a="1"/>
  <c r="AE449" i="6" s="1"/>
  <c r="AD449" i="6" a="1"/>
  <c r="AD449" i="6" s="1"/>
  <c r="AC449" i="6" a="1"/>
  <c r="AC449" i="6" s="1"/>
  <c r="AB449" i="6" a="1"/>
  <c r="AB449" i="6" s="1"/>
  <c r="AA449" i="6" a="1"/>
  <c r="AA449" i="6" s="1"/>
  <c r="Z449" i="6" a="1"/>
  <c r="Z449" i="6" s="1"/>
  <c r="Y449" i="6" a="1"/>
  <c r="Y449" i="6" s="1"/>
  <c r="X449" i="6" a="1"/>
  <c r="X449" i="6" s="1"/>
  <c r="W449" i="6" a="1"/>
  <c r="W449" i="6" s="1"/>
  <c r="V449" i="6" a="1"/>
  <c r="V449" i="6" s="1"/>
  <c r="U449" i="6" a="1"/>
  <c r="U449" i="6" s="1"/>
  <c r="T449" i="6" a="1"/>
  <c r="T449" i="6" s="1"/>
  <c r="S449" i="6" a="1"/>
  <c r="S449" i="6" s="1"/>
  <c r="R449" i="6" a="1"/>
  <c r="R449" i="6" s="1"/>
  <c r="Q449" i="6" a="1"/>
  <c r="Q449" i="6" s="1"/>
  <c r="P449" i="6" a="1"/>
  <c r="P449" i="6" s="1"/>
  <c r="O449" i="6" a="1"/>
  <c r="O449" i="6" s="1"/>
  <c r="N449" i="6" a="1"/>
  <c r="N449" i="6" s="1"/>
  <c r="M449" i="6" a="1"/>
  <c r="M449" i="6" s="1"/>
  <c r="L449" i="6" a="1"/>
  <c r="L449" i="6" s="1"/>
  <c r="K449" i="6" a="1"/>
  <c r="K449" i="6" s="1"/>
  <c r="AI448" i="6" a="1"/>
  <c r="AI448" i="6" s="1"/>
  <c r="AH448" i="6" a="1"/>
  <c r="AH448" i="6" s="1"/>
  <c r="AG448" i="6" a="1"/>
  <c r="AG448" i="6" s="1"/>
  <c r="AF448" i="6" a="1"/>
  <c r="AF448" i="6" s="1"/>
  <c r="AE448" i="6" a="1"/>
  <c r="AE448" i="6" s="1"/>
  <c r="AD448" i="6" a="1"/>
  <c r="AD448" i="6" s="1"/>
  <c r="AC448" i="6" a="1"/>
  <c r="AC448" i="6" s="1"/>
  <c r="AB448" i="6" a="1"/>
  <c r="AB448" i="6" s="1"/>
  <c r="AA448" i="6" a="1"/>
  <c r="AA448" i="6" s="1"/>
  <c r="Z448" i="6" a="1"/>
  <c r="Z448" i="6" s="1"/>
  <c r="Y448" i="6" a="1"/>
  <c r="Y448" i="6" s="1"/>
  <c r="X448" i="6" a="1"/>
  <c r="X448" i="6" s="1"/>
  <c r="W448" i="6" a="1"/>
  <c r="W448" i="6" s="1"/>
  <c r="V448" i="6" a="1"/>
  <c r="V448" i="6" s="1"/>
  <c r="U448" i="6" a="1"/>
  <c r="U448" i="6" s="1"/>
  <c r="T448" i="6" a="1"/>
  <c r="T448" i="6" s="1"/>
  <c r="S448" i="6" a="1"/>
  <c r="S448" i="6" s="1"/>
  <c r="R448" i="6" a="1"/>
  <c r="R448" i="6" s="1"/>
  <c r="Q448" i="6" a="1"/>
  <c r="Q448" i="6" s="1"/>
  <c r="P448" i="6" a="1"/>
  <c r="P448" i="6" s="1"/>
  <c r="O448" i="6" a="1"/>
  <c r="O448" i="6" s="1"/>
  <c r="N448" i="6" a="1"/>
  <c r="N448" i="6" s="1"/>
  <c r="M448" i="6" a="1"/>
  <c r="M448" i="6" s="1"/>
  <c r="L448" i="6" a="1"/>
  <c r="L448" i="6" s="1"/>
  <c r="K448" i="6" a="1"/>
  <c r="K448" i="6" s="1"/>
  <c r="AI447" i="6" a="1"/>
  <c r="AI447" i="6" s="1"/>
  <c r="AH447" i="6" a="1"/>
  <c r="AH447" i="6" s="1"/>
  <c r="AG447" i="6" a="1"/>
  <c r="AG447" i="6" s="1"/>
  <c r="AF447" i="6" a="1"/>
  <c r="AF447" i="6" s="1"/>
  <c r="AE447" i="6" a="1"/>
  <c r="AE447" i="6" s="1"/>
  <c r="AD447" i="6" a="1"/>
  <c r="AD447" i="6" s="1"/>
  <c r="AC447" i="6" a="1"/>
  <c r="AC447" i="6" s="1"/>
  <c r="AB447" i="6" a="1"/>
  <c r="AB447" i="6" s="1"/>
  <c r="AA447" i="6" a="1"/>
  <c r="AA447" i="6" s="1"/>
  <c r="Z447" i="6" a="1"/>
  <c r="Z447" i="6" s="1"/>
  <c r="Y447" i="6" a="1"/>
  <c r="Y447" i="6" s="1"/>
  <c r="X447" i="6" a="1"/>
  <c r="X447" i="6" s="1"/>
  <c r="W447" i="6" a="1"/>
  <c r="W447" i="6" s="1"/>
  <c r="V447" i="6" a="1"/>
  <c r="V447" i="6" s="1"/>
  <c r="U447" i="6" a="1"/>
  <c r="U447" i="6" s="1"/>
  <c r="T447" i="6" a="1"/>
  <c r="T447" i="6" s="1"/>
  <c r="S447" i="6" a="1"/>
  <c r="S447" i="6" s="1"/>
  <c r="R447" i="6" a="1"/>
  <c r="R447" i="6" s="1"/>
  <c r="Q447" i="6" a="1"/>
  <c r="Q447" i="6" s="1"/>
  <c r="P447" i="6" a="1"/>
  <c r="P447" i="6" s="1"/>
  <c r="O447" i="6" a="1"/>
  <c r="O447" i="6" s="1"/>
  <c r="N447" i="6" a="1"/>
  <c r="N447" i="6" s="1"/>
  <c r="M447" i="6" a="1"/>
  <c r="M447" i="6" s="1"/>
  <c r="L447" i="6" a="1"/>
  <c r="L447" i="6" s="1"/>
  <c r="K447" i="6" a="1"/>
  <c r="K447" i="6" s="1"/>
  <c r="AI446" i="6" a="1"/>
  <c r="AI446" i="6" s="1"/>
  <c r="AH446" i="6" a="1"/>
  <c r="AH446" i="6" s="1"/>
  <c r="AG446" i="6" a="1"/>
  <c r="AG446" i="6" s="1"/>
  <c r="AF446" i="6" a="1"/>
  <c r="AF446" i="6" s="1"/>
  <c r="AE446" i="6" a="1"/>
  <c r="AE446" i="6" s="1"/>
  <c r="AD446" i="6" a="1"/>
  <c r="AD446" i="6" s="1"/>
  <c r="AC446" i="6" a="1"/>
  <c r="AC446" i="6" s="1"/>
  <c r="AB446" i="6" a="1"/>
  <c r="AB446" i="6" s="1"/>
  <c r="AA446" i="6" a="1"/>
  <c r="AA446" i="6" s="1"/>
  <c r="Z446" i="6" a="1"/>
  <c r="Z446" i="6" s="1"/>
  <c r="Y446" i="6" a="1"/>
  <c r="Y446" i="6" s="1"/>
  <c r="X446" i="6" a="1"/>
  <c r="X446" i="6" s="1"/>
  <c r="W446" i="6" a="1"/>
  <c r="W446" i="6" s="1"/>
  <c r="V446" i="6" a="1"/>
  <c r="V446" i="6" s="1"/>
  <c r="U446" i="6" a="1"/>
  <c r="U446" i="6" s="1"/>
  <c r="T446" i="6" a="1"/>
  <c r="T446" i="6" s="1"/>
  <c r="S446" i="6" a="1"/>
  <c r="S446" i="6" s="1"/>
  <c r="R446" i="6" a="1"/>
  <c r="R446" i="6" s="1"/>
  <c r="Q446" i="6" a="1"/>
  <c r="Q446" i="6" s="1"/>
  <c r="P446" i="6" a="1"/>
  <c r="P446" i="6" s="1"/>
  <c r="O446" i="6" a="1"/>
  <c r="O446" i="6" s="1"/>
  <c r="N446" i="6" a="1"/>
  <c r="N446" i="6" s="1"/>
  <c r="M446" i="6" a="1"/>
  <c r="M446" i="6" s="1"/>
  <c r="L446" i="6" a="1"/>
  <c r="L446" i="6" s="1"/>
  <c r="K446" i="6" a="1"/>
  <c r="K446" i="6" s="1"/>
  <c r="AI445" i="6" a="1"/>
  <c r="AI445" i="6" s="1"/>
  <c r="AH445" i="6" a="1"/>
  <c r="AH445" i="6" s="1"/>
  <c r="AG445" i="6" a="1"/>
  <c r="AG445" i="6" s="1"/>
  <c r="AF445" i="6" a="1"/>
  <c r="AF445" i="6" s="1"/>
  <c r="AE445" i="6" a="1"/>
  <c r="AE445" i="6" s="1"/>
  <c r="AD445" i="6" a="1"/>
  <c r="AD445" i="6" s="1"/>
  <c r="AC445" i="6" a="1"/>
  <c r="AC445" i="6" s="1"/>
  <c r="AB445" i="6" a="1"/>
  <c r="AB445" i="6" s="1"/>
  <c r="AA445" i="6" a="1"/>
  <c r="AA445" i="6" s="1"/>
  <c r="Z445" i="6" a="1"/>
  <c r="Z445" i="6" s="1"/>
  <c r="Y445" i="6" a="1"/>
  <c r="Y445" i="6" s="1"/>
  <c r="X445" i="6" a="1"/>
  <c r="X445" i="6" s="1"/>
  <c r="W445" i="6" a="1"/>
  <c r="W445" i="6" s="1"/>
  <c r="V445" i="6" a="1"/>
  <c r="V445" i="6" s="1"/>
  <c r="U445" i="6" a="1"/>
  <c r="U445" i="6" s="1"/>
  <c r="T445" i="6" a="1"/>
  <c r="T445" i="6" s="1"/>
  <c r="S445" i="6" a="1"/>
  <c r="S445" i="6" s="1"/>
  <c r="R445" i="6" a="1"/>
  <c r="R445" i="6" s="1"/>
  <c r="Q445" i="6" a="1"/>
  <c r="Q445" i="6" s="1"/>
  <c r="P445" i="6" a="1"/>
  <c r="P445" i="6" s="1"/>
  <c r="O445" i="6" a="1"/>
  <c r="O445" i="6" s="1"/>
  <c r="N445" i="6" a="1"/>
  <c r="N445" i="6" s="1"/>
  <c r="M445" i="6" a="1"/>
  <c r="M445" i="6" s="1"/>
  <c r="L445" i="6" a="1"/>
  <c r="L445" i="6" s="1"/>
  <c r="K445" i="6" a="1"/>
  <c r="K445" i="6" s="1"/>
  <c r="AI444" i="6" a="1"/>
  <c r="AI444" i="6" s="1"/>
  <c r="AH444" i="6" a="1"/>
  <c r="AH444" i="6" s="1"/>
  <c r="AG444" i="6" a="1"/>
  <c r="AG444" i="6" s="1"/>
  <c r="AF444" i="6" a="1"/>
  <c r="AF444" i="6" s="1"/>
  <c r="AE444" i="6" a="1"/>
  <c r="AE444" i="6" s="1"/>
  <c r="AD444" i="6" a="1"/>
  <c r="AD444" i="6" s="1"/>
  <c r="AC444" i="6" a="1"/>
  <c r="AC444" i="6" s="1"/>
  <c r="AB444" i="6" a="1"/>
  <c r="AB444" i="6" s="1"/>
  <c r="AA444" i="6" a="1"/>
  <c r="AA444" i="6" s="1"/>
  <c r="Z444" i="6" a="1"/>
  <c r="Z444" i="6" s="1"/>
  <c r="Y444" i="6" a="1"/>
  <c r="Y444" i="6" s="1"/>
  <c r="X444" i="6" a="1"/>
  <c r="X444" i="6" s="1"/>
  <c r="W444" i="6" a="1"/>
  <c r="W444" i="6" s="1"/>
  <c r="V444" i="6" a="1"/>
  <c r="V444" i="6" s="1"/>
  <c r="U444" i="6" a="1"/>
  <c r="U444" i="6" s="1"/>
  <c r="T444" i="6" a="1"/>
  <c r="T444" i="6" s="1"/>
  <c r="S444" i="6" a="1"/>
  <c r="S444" i="6" s="1"/>
  <c r="R444" i="6" a="1"/>
  <c r="R444" i="6" s="1"/>
  <c r="Q444" i="6" a="1"/>
  <c r="Q444" i="6" s="1"/>
  <c r="P444" i="6" a="1"/>
  <c r="P444" i="6" s="1"/>
  <c r="O444" i="6" a="1"/>
  <c r="O444" i="6" s="1"/>
  <c r="N444" i="6" a="1"/>
  <c r="N444" i="6" s="1"/>
  <c r="M444" i="6" a="1"/>
  <c r="M444" i="6" s="1"/>
  <c r="L444" i="6" a="1"/>
  <c r="L444" i="6" s="1"/>
  <c r="K444" i="6" a="1"/>
  <c r="K444" i="6" s="1"/>
  <c r="AI443" i="6" a="1"/>
  <c r="AI443" i="6" s="1"/>
  <c r="AH443" i="6" a="1"/>
  <c r="AH443" i="6" s="1"/>
  <c r="AG443" i="6" a="1"/>
  <c r="AG443" i="6" s="1"/>
  <c r="AF443" i="6" a="1"/>
  <c r="AF443" i="6" s="1"/>
  <c r="AE443" i="6" a="1"/>
  <c r="AE443" i="6" s="1"/>
  <c r="AD443" i="6" a="1"/>
  <c r="AD443" i="6" s="1"/>
  <c r="AC443" i="6" a="1"/>
  <c r="AC443" i="6" s="1"/>
  <c r="AB443" i="6" a="1"/>
  <c r="AB443" i="6" s="1"/>
  <c r="AA443" i="6" a="1"/>
  <c r="AA443" i="6" s="1"/>
  <c r="Z443" i="6" a="1"/>
  <c r="Z443" i="6" s="1"/>
  <c r="Y443" i="6" a="1"/>
  <c r="Y443" i="6" s="1"/>
  <c r="X443" i="6" a="1"/>
  <c r="X443" i="6" s="1"/>
  <c r="W443" i="6" a="1"/>
  <c r="W443" i="6" s="1"/>
  <c r="V443" i="6" a="1"/>
  <c r="V443" i="6" s="1"/>
  <c r="U443" i="6" a="1"/>
  <c r="U443" i="6" s="1"/>
  <c r="T443" i="6" a="1"/>
  <c r="T443" i="6" s="1"/>
  <c r="S443" i="6" a="1"/>
  <c r="S443" i="6" s="1"/>
  <c r="R443" i="6" a="1"/>
  <c r="R443" i="6" s="1"/>
  <c r="Q443" i="6" a="1"/>
  <c r="Q443" i="6" s="1"/>
  <c r="P443" i="6" a="1"/>
  <c r="P443" i="6" s="1"/>
  <c r="O443" i="6" a="1"/>
  <c r="O443" i="6" s="1"/>
  <c r="N443" i="6" a="1"/>
  <c r="N443" i="6" s="1"/>
  <c r="M443" i="6" a="1"/>
  <c r="M443" i="6" s="1"/>
  <c r="L443" i="6" a="1"/>
  <c r="L443" i="6" s="1"/>
  <c r="K443" i="6" a="1"/>
  <c r="K443" i="6" s="1"/>
  <c r="AI442" i="6" a="1"/>
  <c r="AI442" i="6" s="1"/>
  <c r="AH442" i="6" a="1"/>
  <c r="AH442" i="6" s="1"/>
  <c r="AG442" i="6" a="1"/>
  <c r="AG442" i="6" s="1"/>
  <c r="AF442" i="6" a="1"/>
  <c r="AF442" i="6" s="1"/>
  <c r="AE442" i="6" a="1"/>
  <c r="AE442" i="6" s="1"/>
  <c r="AD442" i="6" a="1"/>
  <c r="AD442" i="6" s="1"/>
  <c r="AC442" i="6" a="1"/>
  <c r="AC442" i="6" s="1"/>
  <c r="AB442" i="6" a="1"/>
  <c r="AB442" i="6" s="1"/>
  <c r="AA442" i="6" a="1"/>
  <c r="AA442" i="6" s="1"/>
  <c r="Z442" i="6" a="1"/>
  <c r="Z442" i="6" s="1"/>
  <c r="Y442" i="6" a="1"/>
  <c r="Y442" i="6" s="1"/>
  <c r="X442" i="6" a="1"/>
  <c r="X442" i="6" s="1"/>
  <c r="W442" i="6" a="1"/>
  <c r="W442" i="6" s="1"/>
  <c r="V442" i="6" a="1"/>
  <c r="V442" i="6" s="1"/>
  <c r="U442" i="6" a="1"/>
  <c r="U442" i="6" s="1"/>
  <c r="T442" i="6" a="1"/>
  <c r="T442" i="6" s="1"/>
  <c r="S442" i="6" a="1"/>
  <c r="S442" i="6" s="1"/>
  <c r="R442" i="6" a="1"/>
  <c r="R442" i="6" s="1"/>
  <c r="Q442" i="6" a="1"/>
  <c r="Q442" i="6" s="1"/>
  <c r="P442" i="6" a="1"/>
  <c r="P442" i="6" s="1"/>
  <c r="O442" i="6" a="1"/>
  <c r="O442" i="6" s="1"/>
  <c r="N442" i="6" a="1"/>
  <c r="N442" i="6" s="1"/>
  <c r="M442" i="6" a="1"/>
  <c r="M442" i="6" s="1"/>
  <c r="L442" i="6" a="1"/>
  <c r="L442" i="6" s="1"/>
  <c r="K442" i="6" a="1"/>
  <c r="K442" i="6" s="1"/>
  <c r="AI441" i="6" a="1"/>
  <c r="AI441" i="6" s="1"/>
  <c r="AH441" i="6" a="1"/>
  <c r="AH441" i="6" s="1"/>
  <c r="AG441" i="6" a="1"/>
  <c r="AG441" i="6" s="1"/>
  <c r="AF441" i="6" a="1"/>
  <c r="AF441" i="6" s="1"/>
  <c r="AE441" i="6" a="1"/>
  <c r="AE441" i="6" s="1"/>
  <c r="AD441" i="6" a="1"/>
  <c r="AD441" i="6" s="1"/>
  <c r="AC441" i="6" a="1"/>
  <c r="AC441" i="6" s="1"/>
  <c r="AB441" i="6" a="1"/>
  <c r="AB441" i="6" s="1"/>
  <c r="AA441" i="6" a="1"/>
  <c r="AA441" i="6" s="1"/>
  <c r="Z441" i="6" a="1"/>
  <c r="Z441" i="6" s="1"/>
  <c r="Y441" i="6" a="1"/>
  <c r="Y441" i="6" s="1"/>
  <c r="X441" i="6" a="1"/>
  <c r="X441" i="6" s="1"/>
  <c r="W441" i="6" a="1"/>
  <c r="W441" i="6" s="1"/>
  <c r="V441" i="6" a="1"/>
  <c r="V441" i="6" s="1"/>
  <c r="U441" i="6" a="1"/>
  <c r="U441" i="6" s="1"/>
  <c r="T441" i="6" a="1"/>
  <c r="T441" i="6" s="1"/>
  <c r="S441" i="6" a="1"/>
  <c r="S441" i="6" s="1"/>
  <c r="R441" i="6" a="1"/>
  <c r="R441" i="6" s="1"/>
  <c r="Q441" i="6" a="1"/>
  <c r="Q441" i="6" s="1"/>
  <c r="P441" i="6" a="1"/>
  <c r="P441" i="6" s="1"/>
  <c r="O441" i="6" a="1"/>
  <c r="O441" i="6" s="1"/>
  <c r="N441" i="6" a="1"/>
  <c r="N441" i="6" s="1"/>
  <c r="M441" i="6" a="1"/>
  <c r="M441" i="6" s="1"/>
  <c r="L441" i="6" a="1"/>
  <c r="L441" i="6" s="1"/>
  <c r="K441" i="6" a="1"/>
  <c r="K441" i="6" s="1"/>
  <c r="AI440" i="6" a="1"/>
  <c r="AI440" i="6" s="1"/>
  <c r="AH440" i="6" a="1"/>
  <c r="AH440" i="6" s="1"/>
  <c r="AG440" i="6" a="1"/>
  <c r="AG440" i="6" s="1"/>
  <c r="AF440" i="6" a="1"/>
  <c r="AF440" i="6" s="1"/>
  <c r="AE440" i="6" a="1"/>
  <c r="AE440" i="6" s="1"/>
  <c r="AD440" i="6" a="1"/>
  <c r="AD440" i="6" s="1"/>
  <c r="AC440" i="6" a="1"/>
  <c r="AC440" i="6" s="1"/>
  <c r="AB440" i="6" a="1"/>
  <c r="AB440" i="6" s="1"/>
  <c r="AA440" i="6" a="1"/>
  <c r="AA440" i="6" s="1"/>
  <c r="Z440" i="6" a="1"/>
  <c r="Z440" i="6" s="1"/>
  <c r="Y440" i="6" a="1"/>
  <c r="Y440" i="6" s="1"/>
  <c r="X440" i="6" a="1"/>
  <c r="X440" i="6" s="1"/>
  <c r="W440" i="6" a="1"/>
  <c r="W440" i="6" s="1"/>
  <c r="V440" i="6" a="1"/>
  <c r="V440" i="6" s="1"/>
  <c r="U440" i="6" a="1"/>
  <c r="U440" i="6" s="1"/>
  <c r="T440" i="6" a="1"/>
  <c r="T440" i="6" s="1"/>
  <c r="S440" i="6" a="1"/>
  <c r="S440" i="6" s="1"/>
  <c r="R440" i="6" a="1"/>
  <c r="R440" i="6" s="1"/>
  <c r="Q440" i="6" a="1"/>
  <c r="Q440" i="6" s="1"/>
  <c r="P440" i="6" a="1"/>
  <c r="P440" i="6" s="1"/>
  <c r="O440" i="6" a="1"/>
  <c r="O440" i="6" s="1"/>
  <c r="N440" i="6" a="1"/>
  <c r="N440" i="6" s="1"/>
  <c r="M440" i="6" a="1"/>
  <c r="M440" i="6" s="1"/>
  <c r="L440" i="6" a="1"/>
  <c r="L440" i="6" s="1"/>
  <c r="K440" i="6" a="1"/>
  <c r="K440" i="6" s="1"/>
  <c r="AI439" i="6" a="1"/>
  <c r="AI439" i="6" s="1"/>
  <c r="AH439" i="6" a="1"/>
  <c r="AH439" i="6" s="1"/>
  <c r="AG439" i="6" a="1"/>
  <c r="AG439" i="6" s="1"/>
  <c r="AF439" i="6" a="1"/>
  <c r="AF439" i="6" s="1"/>
  <c r="AE439" i="6" a="1"/>
  <c r="AE439" i="6" s="1"/>
  <c r="AD439" i="6" a="1"/>
  <c r="AD439" i="6" s="1"/>
  <c r="AC439" i="6" a="1"/>
  <c r="AC439" i="6" s="1"/>
  <c r="AB439" i="6" a="1"/>
  <c r="AB439" i="6" s="1"/>
  <c r="AA439" i="6" a="1"/>
  <c r="AA439" i="6" s="1"/>
  <c r="Z439" i="6" a="1"/>
  <c r="Z439" i="6" s="1"/>
  <c r="Y439" i="6" a="1"/>
  <c r="Y439" i="6" s="1"/>
  <c r="X439" i="6" a="1"/>
  <c r="X439" i="6" s="1"/>
  <c r="W439" i="6" a="1"/>
  <c r="W439" i="6" s="1"/>
  <c r="V439" i="6" a="1"/>
  <c r="V439" i="6" s="1"/>
  <c r="U439" i="6" a="1"/>
  <c r="U439" i="6" s="1"/>
  <c r="T439" i="6" a="1"/>
  <c r="T439" i="6" s="1"/>
  <c r="S439" i="6" a="1"/>
  <c r="S439" i="6" s="1"/>
  <c r="R439" i="6" a="1"/>
  <c r="R439" i="6" s="1"/>
  <c r="Q439" i="6" a="1"/>
  <c r="Q439" i="6" s="1"/>
  <c r="P439" i="6" a="1"/>
  <c r="P439" i="6" s="1"/>
  <c r="O439" i="6" a="1"/>
  <c r="O439" i="6" s="1"/>
  <c r="N439" i="6" a="1"/>
  <c r="N439" i="6" s="1"/>
  <c r="M439" i="6" a="1"/>
  <c r="M439" i="6" s="1"/>
  <c r="L439" i="6" a="1"/>
  <c r="L439" i="6" s="1"/>
  <c r="K439" i="6" a="1"/>
  <c r="K439" i="6" s="1"/>
  <c r="AI438" i="6" a="1"/>
  <c r="AI438" i="6" s="1"/>
  <c r="AH438" i="6" a="1"/>
  <c r="AH438" i="6" s="1"/>
  <c r="AG438" i="6" a="1"/>
  <c r="AG438" i="6" s="1"/>
  <c r="AF438" i="6" a="1"/>
  <c r="AF438" i="6" s="1"/>
  <c r="AE438" i="6" a="1"/>
  <c r="AE438" i="6" s="1"/>
  <c r="AD438" i="6" a="1"/>
  <c r="AD438" i="6" s="1"/>
  <c r="AC438" i="6" a="1"/>
  <c r="AC438" i="6" s="1"/>
  <c r="AB438" i="6" a="1"/>
  <c r="AB438" i="6" s="1"/>
  <c r="AA438" i="6" a="1"/>
  <c r="AA438" i="6" s="1"/>
  <c r="Z438" i="6" a="1"/>
  <c r="Z438" i="6" s="1"/>
  <c r="Y438" i="6" a="1"/>
  <c r="Y438" i="6" s="1"/>
  <c r="X438" i="6" a="1"/>
  <c r="X438" i="6" s="1"/>
  <c r="W438" i="6" a="1"/>
  <c r="W438" i="6" s="1"/>
  <c r="V438" i="6" a="1"/>
  <c r="V438" i="6" s="1"/>
  <c r="U438" i="6" a="1"/>
  <c r="U438" i="6" s="1"/>
  <c r="T438" i="6" a="1"/>
  <c r="T438" i="6" s="1"/>
  <c r="S438" i="6" a="1"/>
  <c r="S438" i="6" s="1"/>
  <c r="R438" i="6" a="1"/>
  <c r="R438" i="6" s="1"/>
  <c r="Q438" i="6" a="1"/>
  <c r="Q438" i="6" s="1"/>
  <c r="P438" i="6" a="1"/>
  <c r="P438" i="6" s="1"/>
  <c r="O438" i="6" a="1"/>
  <c r="O438" i="6" s="1"/>
  <c r="N438" i="6" a="1"/>
  <c r="N438" i="6" s="1"/>
  <c r="M438" i="6" a="1"/>
  <c r="M438" i="6" s="1"/>
  <c r="L438" i="6" a="1"/>
  <c r="L438" i="6" s="1"/>
  <c r="K438" i="6" a="1"/>
  <c r="K438" i="6" s="1"/>
  <c r="AI437" i="6" a="1"/>
  <c r="AI437" i="6" s="1"/>
  <c r="AH437" i="6" a="1"/>
  <c r="AH437" i="6" s="1"/>
  <c r="AG437" i="6" a="1"/>
  <c r="AG437" i="6" s="1"/>
  <c r="AF437" i="6" a="1"/>
  <c r="AF437" i="6" s="1"/>
  <c r="AE437" i="6" a="1"/>
  <c r="AE437" i="6" s="1"/>
  <c r="AD437" i="6" a="1"/>
  <c r="AD437" i="6" s="1"/>
  <c r="AC437" i="6" a="1"/>
  <c r="AC437" i="6" s="1"/>
  <c r="AB437" i="6" a="1"/>
  <c r="AB437" i="6" s="1"/>
  <c r="AA437" i="6" a="1"/>
  <c r="AA437" i="6" s="1"/>
  <c r="Z437" i="6" a="1"/>
  <c r="Z437" i="6" s="1"/>
  <c r="Y437" i="6" a="1"/>
  <c r="Y437" i="6" s="1"/>
  <c r="X437" i="6" a="1"/>
  <c r="X437" i="6" s="1"/>
  <c r="W437" i="6" a="1"/>
  <c r="W437" i="6" s="1"/>
  <c r="V437" i="6" a="1"/>
  <c r="V437" i="6" s="1"/>
  <c r="U437" i="6" a="1"/>
  <c r="U437" i="6" s="1"/>
  <c r="T437" i="6" a="1"/>
  <c r="T437" i="6" s="1"/>
  <c r="S437" i="6" a="1"/>
  <c r="S437" i="6" s="1"/>
  <c r="R437" i="6" a="1"/>
  <c r="R437" i="6" s="1"/>
  <c r="Q437" i="6" a="1"/>
  <c r="Q437" i="6" s="1"/>
  <c r="P437" i="6" a="1"/>
  <c r="P437" i="6" s="1"/>
  <c r="O437" i="6" a="1"/>
  <c r="O437" i="6" s="1"/>
  <c r="N437" i="6" a="1"/>
  <c r="N437" i="6" s="1"/>
  <c r="M437" i="6" a="1"/>
  <c r="M437" i="6" s="1"/>
  <c r="L437" i="6" a="1"/>
  <c r="L437" i="6" s="1"/>
  <c r="K437" i="6" a="1"/>
  <c r="K437" i="6" s="1"/>
  <c r="AI436" i="6" a="1"/>
  <c r="AI436" i="6" s="1"/>
  <c r="AH436" i="6" a="1"/>
  <c r="AH436" i="6" s="1"/>
  <c r="AG436" i="6" a="1"/>
  <c r="AG436" i="6" s="1"/>
  <c r="AF436" i="6" a="1"/>
  <c r="AF436" i="6" s="1"/>
  <c r="AE436" i="6" a="1"/>
  <c r="AE436" i="6" s="1"/>
  <c r="AD436" i="6" a="1"/>
  <c r="AD436" i="6" s="1"/>
  <c r="AC436" i="6" a="1"/>
  <c r="AC436" i="6" s="1"/>
  <c r="AB436" i="6" a="1"/>
  <c r="AB436" i="6" s="1"/>
  <c r="AA436" i="6" a="1"/>
  <c r="AA436" i="6" s="1"/>
  <c r="Z436" i="6" a="1"/>
  <c r="Z436" i="6" s="1"/>
  <c r="Y436" i="6" a="1"/>
  <c r="Y436" i="6" s="1"/>
  <c r="X436" i="6" a="1"/>
  <c r="X436" i="6" s="1"/>
  <c r="W436" i="6" a="1"/>
  <c r="W436" i="6" s="1"/>
  <c r="V436" i="6" a="1"/>
  <c r="V436" i="6" s="1"/>
  <c r="U436" i="6" a="1"/>
  <c r="U436" i="6" s="1"/>
  <c r="T436" i="6" a="1"/>
  <c r="T436" i="6" s="1"/>
  <c r="S436" i="6" a="1"/>
  <c r="S436" i="6" s="1"/>
  <c r="R436" i="6" a="1"/>
  <c r="R436" i="6" s="1"/>
  <c r="Q436" i="6" a="1"/>
  <c r="Q436" i="6" s="1"/>
  <c r="P436" i="6" a="1"/>
  <c r="P436" i="6" s="1"/>
  <c r="O436" i="6" a="1"/>
  <c r="O436" i="6" s="1"/>
  <c r="N436" i="6" a="1"/>
  <c r="N436" i="6" s="1"/>
  <c r="M436" i="6" a="1"/>
  <c r="M436" i="6" s="1"/>
  <c r="L436" i="6" a="1"/>
  <c r="L436" i="6" s="1"/>
  <c r="K436" i="6" a="1"/>
  <c r="K436" i="6" s="1"/>
  <c r="AI435" i="6" a="1"/>
  <c r="AI435" i="6" s="1"/>
  <c r="AH435" i="6" a="1"/>
  <c r="AH435" i="6" s="1"/>
  <c r="AG435" i="6" a="1"/>
  <c r="AG435" i="6" s="1"/>
  <c r="AF435" i="6" a="1"/>
  <c r="AF435" i="6" s="1"/>
  <c r="AE435" i="6" a="1"/>
  <c r="AE435" i="6" s="1"/>
  <c r="AD435" i="6" a="1"/>
  <c r="AD435" i="6" s="1"/>
  <c r="AC435" i="6" a="1"/>
  <c r="AC435" i="6" s="1"/>
  <c r="AB435" i="6" a="1"/>
  <c r="AB435" i="6" s="1"/>
  <c r="AA435" i="6" a="1"/>
  <c r="AA435" i="6" s="1"/>
  <c r="Z435" i="6" a="1"/>
  <c r="Z435" i="6" s="1"/>
  <c r="Y435" i="6" a="1"/>
  <c r="Y435" i="6" s="1"/>
  <c r="X435" i="6" a="1"/>
  <c r="X435" i="6" s="1"/>
  <c r="W435" i="6" a="1"/>
  <c r="W435" i="6" s="1"/>
  <c r="V435" i="6" a="1"/>
  <c r="V435" i="6" s="1"/>
  <c r="U435" i="6" a="1"/>
  <c r="U435" i="6" s="1"/>
  <c r="T435" i="6" a="1"/>
  <c r="T435" i="6" s="1"/>
  <c r="S435" i="6" a="1"/>
  <c r="S435" i="6" s="1"/>
  <c r="R435" i="6" a="1"/>
  <c r="R435" i="6" s="1"/>
  <c r="Q435" i="6" a="1"/>
  <c r="Q435" i="6" s="1"/>
  <c r="P435" i="6" a="1"/>
  <c r="P435" i="6" s="1"/>
  <c r="O435" i="6" a="1"/>
  <c r="O435" i="6" s="1"/>
  <c r="N435" i="6" a="1"/>
  <c r="N435" i="6" s="1"/>
  <c r="M435" i="6" a="1"/>
  <c r="M435" i="6" s="1"/>
  <c r="L435" i="6" a="1"/>
  <c r="L435" i="6" s="1"/>
  <c r="K435" i="6" a="1"/>
  <c r="K435" i="6" s="1"/>
  <c r="AI434" i="6" a="1"/>
  <c r="AI434" i="6" s="1"/>
  <c r="AH434" i="6" a="1"/>
  <c r="AH434" i="6" s="1"/>
  <c r="AG434" i="6" a="1"/>
  <c r="AG434" i="6" s="1"/>
  <c r="AF434" i="6" a="1"/>
  <c r="AF434" i="6" s="1"/>
  <c r="AE434" i="6" a="1"/>
  <c r="AE434" i="6" s="1"/>
  <c r="AD434" i="6" a="1"/>
  <c r="AD434" i="6" s="1"/>
  <c r="AC434" i="6" a="1"/>
  <c r="AC434" i="6" s="1"/>
  <c r="AB434" i="6" a="1"/>
  <c r="AB434" i="6" s="1"/>
  <c r="AA434" i="6" a="1"/>
  <c r="AA434" i="6" s="1"/>
  <c r="Z434" i="6" a="1"/>
  <c r="Z434" i="6" s="1"/>
  <c r="Y434" i="6" a="1"/>
  <c r="Y434" i="6" s="1"/>
  <c r="X434" i="6" a="1"/>
  <c r="X434" i="6" s="1"/>
  <c r="W434" i="6" a="1"/>
  <c r="W434" i="6" s="1"/>
  <c r="V434" i="6" a="1"/>
  <c r="V434" i="6" s="1"/>
  <c r="U434" i="6" a="1"/>
  <c r="U434" i="6" s="1"/>
  <c r="T434" i="6" a="1"/>
  <c r="T434" i="6" s="1"/>
  <c r="S434" i="6" a="1"/>
  <c r="S434" i="6" s="1"/>
  <c r="R434" i="6" a="1"/>
  <c r="R434" i="6" s="1"/>
  <c r="Q434" i="6" a="1"/>
  <c r="Q434" i="6" s="1"/>
  <c r="P434" i="6" a="1"/>
  <c r="P434" i="6" s="1"/>
  <c r="O434" i="6" a="1"/>
  <c r="O434" i="6" s="1"/>
  <c r="N434" i="6" a="1"/>
  <c r="N434" i="6" s="1"/>
  <c r="M434" i="6" a="1"/>
  <c r="M434" i="6" s="1"/>
  <c r="L434" i="6" a="1"/>
  <c r="L434" i="6" s="1"/>
  <c r="K434" i="6" a="1"/>
  <c r="K434" i="6" s="1"/>
  <c r="AI433" i="6" a="1"/>
  <c r="AI433" i="6" s="1"/>
  <c r="AH433" i="6" a="1"/>
  <c r="AH433" i="6" s="1"/>
  <c r="AG433" i="6" a="1"/>
  <c r="AG433" i="6" s="1"/>
  <c r="AF433" i="6" a="1"/>
  <c r="AF433" i="6" s="1"/>
  <c r="AE433" i="6" a="1"/>
  <c r="AE433" i="6" s="1"/>
  <c r="AD433" i="6" a="1"/>
  <c r="AD433" i="6" s="1"/>
  <c r="AC433" i="6" a="1"/>
  <c r="AC433" i="6" s="1"/>
  <c r="AB433" i="6" a="1"/>
  <c r="AB433" i="6" s="1"/>
  <c r="AA433" i="6" a="1"/>
  <c r="AA433" i="6" s="1"/>
  <c r="Z433" i="6" a="1"/>
  <c r="Z433" i="6" s="1"/>
  <c r="Y433" i="6" a="1"/>
  <c r="Y433" i="6" s="1"/>
  <c r="X433" i="6" a="1"/>
  <c r="X433" i="6" s="1"/>
  <c r="W433" i="6" a="1"/>
  <c r="W433" i="6" s="1"/>
  <c r="V433" i="6" a="1"/>
  <c r="V433" i="6" s="1"/>
  <c r="U433" i="6" a="1"/>
  <c r="U433" i="6" s="1"/>
  <c r="T433" i="6" a="1"/>
  <c r="T433" i="6" s="1"/>
  <c r="S433" i="6" a="1"/>
  <c r="S433" i="6" s="1"/>
  <c r="R433" i="6" a="1"/>
  <c r="R433" i="6" s="1"/>
  <c r="Q433" i="6" a="1"/>
  <c r="Q433" i="6" s="1"/>
  <c r="P433" i="6" a="1"/>
  <c r="P433" i="6" s="1"/>
  <c r="O433" i="6" a="1"/>
  <c r="O433" i="6" s="1"/>
  <c r="N433" i="6" a="1"/>
  <c r="N433" i="6" s="1"/>
  <c r="M433" i="6" a="1"/>
  <c r="M433" i="6" s="1"/>
  <c r="L433" i="6" a="1"/>
  <c r="L433" i="6" s="1"/>
  <c r="K433" i="6" a="1"/>
  <c r="K433" i="6" s="1"/>
  <c r="AI432" i="6" a="1"/>
  <c r="AI432" i="6" s="1"/>
  <c r="AH432" i="6" a="1"/>
  <c r="AH432" i="6" s="1"/>
  <c r="AG432" i="6" a="1"/>
  <c r="AG432" i="6" s="1"/>
  <c r="AF432" i="6" a="1"/>
  <c r="AF432" i="6" s="1"/>
  <c r="AE432" i="6" a="1"/>
  <c r="AE432" i="6" s="1"/>
  <c r="AD432" i="6" a="1"/>
  <c r="AD432" i="6" s="1"/>
  <c r="AC432" i="6" a="1"/>
  <c r="AC432" i="6" s="1"/>
  <c r="AB432" i="6" a="1"/>
  <c r="AB432" i="6" s="1"/>
  <c r="AA432" i="6" a="1"/>
  <c r="AA432" i="6" s="1"/>
  <c r="Z432" i="6" a="1"/>
  <c r="Z432" i="6" s="1"/>
  <c r="Y432" i="6" a="1"/>
  <c r="Y432" i="6" s="1"/>
  <c r="X432" i="6" a="1"/>
  <c r="X432" i="6" s="1"/>
  <c r="W432" i="6" a="1"/>
  <c r="W432" i="6" s="1"/>
  <c r="V432" i="6" a="1"/>
  <c r="V432" i="6" s="1"/>
  <c r="U432" i="6" a="1"/>
  <c r="U432" i="6" s="1"/>
  <c r="T432" i="6" a="1"/>
  <c r="T432" i="6" s="1"/>
  <c r="S432" i="6" a="1"/>
  <c r="S432" i="6" s="1"/>
  <c r="R432" i="6" a="1"/>
  <c r="R432" i="6" s="1"/>
  <c r="Q432" i="6" a="1"/>
  <c r="Q432" i="6" s="1"/>
  <c r="P432" i="6" a="1"/>
  <c r="P432" i="6" s="1"/>
  <c r="O432" i="6" a="1"/>
  <c r="O432" i="6" s="1"/>
  <c r="N432" i="6" a="1"/>
  <c r="N432" i="6" s="1"/>
  <c r="M432" i="6" a="1"/>
  <c r="M432" i="6" s="1"/>
  <c r="L432" i="6" a="1"/>
  <c r="L432" i="6" s="1"/>
  <c r="K432" i="6" a="1"/>
  <c r="K432" i="6" s="1"/>
  <c r="AI431" i="6" a="1"/>
  <c r="AI431" i="6" s="1"/>
  <c r="AH431" i="6" a="1"/>
  <c r="AH431" i="6" s="1"/>
  <c r="AG431" i="6" a="1"/>
  <c r="AG431" i="6" s="1"/>
  <c r="AF431" i="6" a="1"/>
  <c r="AF431" i="6" s="1"/>
  <c r="AE431" i="6" a="1"/>
  <c r="AE431" i="6" s="1"/>
  <c r="AD431" i="6" a="1"/>
  <c r="AD431" i="6" s="1"/>
  <c r="AC431" i="6" a="1"/>
  <c r="AC431" i="6" s="1"/>
  <c r="AB431" i="6" a="1"/>
  <c r="AB431" i="6" s="1"/>
  <c r="AA431" i="6" a="1"/>
  <c r="AA431" i="6" s="1"/>
  <c r="Z431" i="6" a="1"/>
  <c r="Z431" i="6" s="1"/>
  <c r="Y431" i="6" a="1"/>
  <c r="Y431" i="6" s="1"/>
  <c r="X431" i="6" a="1"/>
  <c r="X431" i="6" s="1"/>
  <c r="W431" i="6" a="1"/>
  <c r="W431" i="6" s="1"/>
  <c r="V431" i="6" a="1"/>
  <c r="V431" i="6" s="1"/>
  <c r="U431" i="6" a="1"/>
  <c r="U431" i="6" s="1"/>
  <c r="T431" i="6" a="1"/>
  <c r="T431" i="6" s="1"/>
  <c r="S431" i="6" a="1"/>
  <c r="S431" i="6" s="1"/>
  <c r="R431" i="6" a="1"/>
  <c r="R431" i="6" s="1"/>
  <c r="Q431" i="6" a="1"/>
  <c r="Q431" i="6" s="1"/>
  <c r="P431" i="6" a="1"/>
  <c r="P431" i="6" s="1"/>
  <c r="O431" i="6" a="1"/>
  <c r="O431" i="6" s="1"/>
  <c r="N431" i="6" a="1"/>
  <c r="N431" i="6" s="1"/>
  <c r="M431" i="6" a="1"/>
  <c r="M431" i="6" s="1"/>
  <c r="L431" i="6" a="1"/>
  <c r="L431" i="6" s="1"/>
  <c r="K431" i="6" a="1"/>
  <c r="K431" i="6" s="1"/>
  <c r="AI430" i="6" a="1"/>
  <c r="AI430" i="6" s="1"/>
  <c r="AH430" i="6" a="1"/>
  <c r="AH430" i="6" s="1"/>
  <c r="AG430" i="6" a="1"/>
  <c r="AG430" i="6" s="1"/>
  <c r="AF430" i="6" a="1"/>
  <c r="AF430" i="6" s="1"/>
  <c r="AE430" i="6" a="1"/>
  <c r="AE430" i="6" s="1"/>
  <c r="AD430" i="6" a="1"/>
  <c r="AD430" i="6" s="1"/>
  <c r="AC430" i="6" a="1"/>
  <c r="AC430" i="6" s="1"/>
  <c r="AB430" i="6" a="1"/>
  <c r="AB430" i="6" s="1"/>
  <c r="AA430" i="6" a="1"/>
  <c r="AA430" i="6" s="1"/>
  <c r="Z430" i="6" a="1"/>
  <c r="Z430" i="6" s="1"/>
  <c r="Y430" i="6" a="1"/>
  <c r="Y430" i="6" s="1"/>
  <c r="X430" i="6" a="1"/>
  <c r="X430" i="6" s="1"/>
  <c r="W430" i="6" a="1"/>
  <c r="W430" i="6" s="1"/>
  <c r="V430" i="6" a="1"/>
  <c r="V430" i="6" s="1"/>
  <c r="U430" i="6" a="1"/>
  <c r="U430" i="6" s="1"/>
  <c r="T430" i="6" a="1"/>
  <c r="T430" i="6" s="1"/>
  <c r="S430" i="6" a="1"/>
  <c r="S430" i="6" s="1"/>
  <c r="R430" i="6" a="1"/>
  <c r="R430" i="6" s="1"/>
  <c r="Q430" i="6" a="1"/>
  <c r="Q430" i="6" s="1"/>
  <c r="P430" i="6" a="1"/>
  <c r="P430" i="6" s="1"/>
  <c r="O430" i="6" a="1"/>
  <c r="O430" i="6" s="1"/>
  <c r="N430" i="6" a="1"/>
  <c r="N430" i="6" s="1"/>
  <c r="M430" i="6" a="1"/>
  <c r="M430" i="6" s="1"/>
  <c r="L430" i="6" a="1"/>
  <c r="L430" i="6" s="1"/>
  <c r="K430" i="6" a="1"/>
  <c r="K430" i="6" s="1"/>
  <c r="AI429" i="6" a="1"/>
  <c r="AI429" i="6" s="1"/>
  <c r="AH429" i="6" a="1"/>
  <c r="AH429" i="6" s="1"/>
  <c r="AG429" i="6" a="1"/>
  <c r="AG429" i="6" s="1"/>
  <c r="AF429" i="6" a="1"/>
  <c r="AF429" i="6" s="1"/>
  <c r="AE429" i="6" a="1"/>
  <c r="AE429" i="6" s="1"/>
  <c r="AD429" i="6" a="1"/>
  <c r="AD429" i="6" s="1"/>
  <c r="AC429" i="6" a="1"/>
  <c r="AC429" i="6" s="1"/>
  <c r="AB429" i="6" a="1"/>
  <c r="AB429" i="6" s="1"/>
  <c r="AA429" i="6" a="1"/>
  <c r="AA429" i="6" s="1"/>
  <c r="Z429" i="6" a="1"/>
  <c r="Z429" i="6" s="1"/>
  <c r="Y429" i="6" a="1"/>
  <c r="Y429" i="6" s="1"/>
  <c r="X429" i="6" a="1"/>
  <c r="X429" i="6" s="1"/>
  <c r="W429" i="6" a="1"/>
  <c r="W429" i="6" s="1"/>
  <c r="V429" i="6" a="1"/>
  <c r="V429" i="6" s="1"/>
  <c r="U429" i="6" a="1"/>
  <c r="U429" i="6" s="1"/>
  <c r="T429" i="6" a="1"/>
  <c r="T429" i="6" s="1"/>
  <c r="S429" i="6" a="1"/>
  <c r="S429" i="6" s="1"/>
  <c r="R429" i="6" a="1"/>
  <c r="R429" i="6" s="1"/>
  <c r="Q429" i="6" a="1"/>
  <c r="Q429" i="6" s="1"/>
  <c r="P429" i="6" a="1"/>
  <c r="P429" i="6" s="1"/>
  <c r="O429" i="6" a="1"/>
  <c r="O429" i="6" s="1"/>
  <c r="N429" i="6" a="1"/>
  <c r="N429" i="6" s="1"/>
  <c r="M429" i="6" a="1"/>
  <c r="M429" i="6" s="1"/>
  <c r="L429" i="6" a="1"/>
  <c r="L429" i="6" s="1"/>
  <c r="K429" i="6" a="1"/>
  <c r="K429" i="6" s="1"/>
  <c r="AI428" i="6" a="1"/>
  <c r="AI428" i="6" s="1"/>
  <c r="AH428" i="6" a="1"/>
  <c r="AH428" i="6" s="1"/>
  <c r="AG428" i="6" a="1"/>
  <c r="AG428" i="6" s="1"/>
  <c r="AF428" i="6" a="1"/>
  <c r="AF428" i="6" s="1"/>
  <c r="AE428" i="6" a="1"/>
  <c r="AE428" i="6" s="1"/>
  <c r="AD428" i="6" a="1"/>
  <c r="AD428" i="6" s="1"/>
  <c r="AC428" i="6" a="1"/>
  <c r="AC428" i="6" s="1"/>
  <c r="AB428" i="6" a="1"/>
  <c r="AB428" i="6" s="1"/>
  <c r="AA428" i="6" a="1"/>
  <c r="AA428" i="6" s="1"/>
  <c r="Z428" i="6" a="1"/>
  <c r="Z428" i="6" s="1"/>
  <c r="Y428" i="6" a="1"/>
  <c r="Y428" i="6" s="1"/>
  <c r="X428" i="6" a="1"/>
  <c r="X428" i="6" s="1"/>
  <c r="W428" i="6" a="1"/>
  <c r="W428" i="6" s="1"/>
  <c r="V428" i="6" a="1"/>
  <c r="V428" i="6" s="1"/>
  <c r="U428" i="6" a="1"/>
  <c r="U428" i="6" s="1"/>
  <c r="T428" i="6" a="1"/>
  <c r="T428" i="6" s="1"/>
  <c r="S428" i="6" a="1"/>
  <c r="S428" i="6" s="1"/>
  <c r="R428" i="6" a="1"/>
  <c r="R428" i="6" s="1"/>
  <c r="Q428" i="6" a="1"/>
  <c r="Q428" i="6" s="1"/>
  <c r="P428" i="6" a="1"/>
  <c r="P428" i="6" s="1"/>
  <c r="O428" i="6" a="1"/>
  <c r="O428" i="6" s="1"/>
  <c r="N428" i="6" a="1"/>
  <c r="N428" i="6" s="1"/>
  <c r="M428" i="6" a="1"/>
  <c r="M428" i="6" s="1"/>
  <c r="L428" i="6" a="1"/>
  <c r="L428" i="6" s="1"/>
  <c r="K428" i="6" a="1"/>
  <c r="K428" i="6" s="1"/>
  <c r="AI427" i="6" a="1"/>
  <c r="AI427" i="6" s="1"/>
  <c r="AH427" i="6" a="1"/>
  <c r="AH427" i="6" s="1"/>
  <c r="AG427" i="6" a="1"/>
  <c r="AG427" i="6" s="1"/>
  <c r="AF427" i="6" a="1"/>
  <c r="AF427" i="6" s="1"/>
  <c r="AE427" i="6" a="1"/>
  <c r="AE427" i="6" s="1"/>
  <c r="AD427" i="6" a="1"/>
  <c r="AD427" i="6" s="1"/>
  <c r="AC427" i="6" a="1"/>
  <c r="AC427" i="6" s="1"/>
  <c r="AB427" i="6" a="1"/>
  <c r="AB427" i="6" s="1"/>
  <c r="AA427" i="6" a="1"/>
  <c r="AA427" i="6" s="1"/>
  <c r="Z427" i="6" a="1"/>
  <c r="Z427" i="6" s="1"/>
  <c r="Y427" i="6" a="1"/>
  <c r="Y427" i="6" s="1"/>
  <c r="X427" i="6" a="1"/>
  <c r="X427" i="6" s="1"/>
  <c r="W427" i="6" a="1"/>
  <c r="W427" i="6" s="1"/>
  <c r="V427" i="6" a="1"/>
  <c r="V427" i="6" s="1"/>
  <c r="U427" i="6" a="1"/>
  <c r="U427" i="6" s="1"/>
  <c r="T427" i="6" a="1"/>
  <c r="T427" i="6" s="1"/>
  <c r="S427" i="6" a="1"/>
  <c r="S427" i="6" s="1"/>
  <c r="R427" i="6" a="1"/>
  <c r="R427" i="6" s="1"/>
  <c r="Q427" i="6" a="1"/>
  <c r="Q427" i="6" s="1"/>
  <c r="P427" i="6" a="1"/>
  <c r="P427" i="6" s="1"/>
  <c r="O427" i="6" a="1"/>
  <c r="O427" i="6" s="1"/>
  <c r="N427" i="6" a="1"/>
  <c r="N427" i="6" s="1"/>
  <c r="M427" i="6" a="1"/>
  <c r="M427" i="6" s="1"/>
  <c r="L427" i="6" a="1"/>
  <c r="L427" i="6" s="1"/>
  <c r="K427" i="6" a="1"/>
  <c r="K427" i="6" s="1"/>
  <c r="AI426" i="6" a="1"/>
  <c r="AI426" i="6" s="1"/>
  <c r="AH426" i="6" a="1"/>
  <c r="AH426" i="6" s="1"/>
  <c r="AG426" i="6" a="1"/>
  <c r="AG426" i="6" s="1"/>
  <c r="AF426" i="6" a="1"/>
  <c r="AF426" i="6" s="1"/>
  <c r="AE426" i="6" a="1"/>
  <c r="AE426" i="6" s="1"/>
  <c r="AD426" i="6" a="1"/>
  <c r="AD426" i="6" s="1"/>
  <c r="AC426" i="6" a="1"/>
  <c r="AC426" i="6" s="1"/>
  <c r="AB426" i="6" a="1"/>
  <c r="AB426" i="6" s="1"/>
  <c r="AA426" i="6" a="1"/>
  <c r="AA426" i="6" s="1"/>
  <c r="Z426" i="6" a="1"/>
  <c r="Z426" i="6" s="1"/>
  <c r="Y426" i="6" a="1"/>
  <c r="Y426" i="6" s="1"/>
  <c r="X426" i="6" a="1"/>
  <c r="X426" i="6" s="1"/>
  <c r="W426" i="6" a="1"/>
  <c r="W426" i="6" s="1"/>
  <c r="V426" i="6" a="1"/>
  <c r="V426" i="6" s="1"/>
  <c r="U426" i="6" a="1"/>
  <c r="U426" i="6" s="1"/>
  <c r="T426" i="6" a="1"/>
  <c r="T426" i="6" s="1"/>
  <c r="S426" i="6" a="1"/>
  <c r="S426" i="6" s="1"/>
  <c r="R426" i="6" a="1"/>
  <c r="R426" i="6" s="1"/>
  <c r="Q426" i="6" a="1"/>
  <c r="Q426" i="6" s="1"/>
  <c r="P426" i="6" a="1"/>
  <c r="P426" i="6" s="1"/>
  <c r="O426" i="6" a="1"/>
  <c r="O426" i="6" s="1"/>
  <c r="N426" i="6" a="1"/>
  <c r="N426" i="6" s="1"/>
  <c r="M426" i="6" a="1"/>
  <c r="M426" i="6" s="1"/>
  <c r="L426" i="6" a="1"/>
  <c r="L426" i="6" s="1"/>
  <c r="K426" i="6" a="1"/>
  <c r="K426" i="6" s="1"/>
  <c r="AI425" i="6" a="1"/>
  <c r="AI425" i="6" s="1"/>
  <c r="AH425" i="6" a="1"/>
  <c r="AH425" i="6" s="1"/>
  <c r="AG425" i="6" a="1"/>
  <c r="AG425" i="6" s="1"/>
  <c r="AF425" i="6" a="1"/>
  <c r="AF425" i="6" s="1"/>
  <c r="AE425" i="6" a="1"/>
  <c r="AE425" i="6" s="1"/>
  <c r="AD425" i="6" a="1"/>
  <c r="AD425" i="6" s="1"/>
  <c r="AC425" i="6" a="1"/>
  <c r="AC425" i="6" s="1"/>
  <c r="AB425" i="6" a="1"/>
  <c r="AB425" i="6" s="1"/>
  <c r="AA425" i="6" a="1"/>
  <c r="AA425" i="6" s="1"/>
  <c r="Z425" i="6" a="1"/>
  <c r="Z425" i="6" s="1"/>
  <c r="Y425" i="6" a="1"/>
  <c r="Y425" i="6" s="1"/>
  <c r="X425" i="6" a="1"/>
  <c r="X425" i="6" s="1"/>
  <c r="W425" i="6" a="1"/>
  <c r="W425" i="6" s="1"/>
  <c r="V425" i="6" a="1"/>
  <c r="V425" i="6" s="1"/>
  <c r="U425" i="6" a="1"/>
  <c r="U425" i="6" s="1"/>
  <c r="T425" i="6" a="1"/>
  <c r="T425" i="6" s="1"/>
  <c r="S425" i="6" a="1"/>
  <c r="S425" i="6" s="1"/>
  <c r="R425" i="6" a="1"/>
  <c r="R425" i="6" s="1"/>
  <c r="Q425" i="6" a="1"/>
  <c r="Q425" i="6" s="1"/>
  <c r="P425" i="6" a="1"/>
  <c r="P425" i="6" s="1"/>
  <c r="O425" i="6" a="1"/>
  <c r="O425" i="6" s="1"/>
  <c r="N425" i="6" a="1"/>
  <c r="N425" i="6" s="1"/>
  <c r="M425" i="6" a="1"/>
  <c r="M425" i="6" s="1"/>
  <c r="L425" i="6" a="1"/>
  <c r="L425" i="6" s="1"/>
  <c r="K425" i="6" a="1"/>
  <c r="K425" i="6" s="1"/>
  <c r="AI424" i="6" a="1"/>
  <c r="AI424" i="6" s="1"/>
  <c r="AH424" i="6" a="1"/>
  <c r="AH424" i="6" s="1"/>
  <c r="AG424" i="6" a="1"/>
  <c r="AG424" i="6" s="1"/>
  <c r="AF424" i="6" a="1"/>
  <c r="AF424" i="6" s="1"/>
  <c r="AE424" i="6" a="1"/>
  <c r="AE424" i="6" s="1"/>
  <c r="AD424" i="6" a="1"/>
  <c r="AD424" i="6" s="1"/>
  <c r="AC424" i="6" a="1"/>
  <c r="AC424" i="6" s="1"/>
  <c r="AB424" i="6" a="1"/>
  <c r="AB424" i="6" s="1"/>
  <c r="AA424" i="6" a="1"/>
  <c r="AA424" i="6" s="1"/>
  <c r="Z424" i="6" a="1"/>
  <c r="Z424" i="6" s="1"/>
  <c r="Y424" i="6" a="1"/>
  <c r="Y424" i="6" s="1"/>
  <c r="X424" i="6" a="1"/>
  <c r="X424" i="6" s="1"/>
  <c r="W424" i="6" a="1"/>
  <c r="W424" i="6" s="1"/>
  <c r="V424" i="6" a="1"/>
  <c r="V424" i="6" s="1"/>
  <c r="U424" i="6" a="1"/>
  <c r="U424" i="6" s="1"/>
  <c r="T424" i="6" a="1"/>
  <c r="T424" i="6" s="1"/>
  <c r="S424" i="6" a="1"/>
  <c r="S424" i="6" s="1"/>
  <c r="R424" i="6" a="1"/>
  <c r="R424" i="6" s="1"/>
  <c r="Q424" i="6" a="1"/>
  <c r="Q424" i="6" s="1"/>
  <c r="P424" i="6" a="1"/>
  <c r="P424" i="6" s="1"/>
  <c r="O424" i="6" a="1"/>
  <c r="O424" i="6" s="1"/>
  <c r="N424" i="6" a="1"/>
  <c r="N424" i="6" s="1"/>
  <c r="M424" i="6" a="1"/>
  <c r="M424" i="6" s="1"/>
  <c r="L424" i="6" a="1"/>
  <c r="L424" i="6" s="1"/>
  <c r="K424" i="6" a="1"/>
  <c r="K424" i="6" s="1"/>
  <c r="AI423" i="6" a="1"/>
  <c r="AI423" i="6" s="1"/>
  <c r="AH423" i="6" a="1"/>
  <c r="AH423" i="6" s="1"/>
  <c r="AG423" i="6" a="1"/>
  <c r="AG423" i="6" s="1"/>
  <c r="AF423" i="6" a="1"/>
  <c r="AF423" i="6" s="1"/>
  <c r="AE423" i="6" a="1"/>
  <c r="AE423" i="6" s="1"/>
  <c r="AD423" i="6" a="1"/>
  <c r="AD423" i="6" s="1"/>
  <c r="AC423" i="6" a="1"/>
  <c r="AC423" i="6" s="1"/>
  <c r="AB423" i="6" a="1"/>
  <c r="AB423" i="6" s="1"/>
  <c r="AA423" i="6" a="1"/>
  <c r="AA423" i="6" s="1"/>
  <c r="Z423" i="6" a="1"/>
  <c r="Z423" i="6" s="1"/>
  <c r="Y423" i="6" a="1"/>
  <c r="Y423" i="6" s="1"/>
  <c r="X423" i="6" a="1"/>
  <c r="X423" i="6" s="1"/>
  <c r="W423" i="6" a="1"/>
  <c r="W423" i="6" s="1"/>
  <c r="V423" i="6" a="1"/>
  <c r="V423" i="6" s="1"/>
  <c r="U423" i="6" a="1"/>
  <c r="U423" i="6" s="1"/>
  <c r="T423" i="6" a="1"/>
  <c r="T423" i="6" s="1"/>
  <c r="S423" i="6" a="1"/>
  <c r="S423" i="6" s="1"/>
  <c r="R423" i="6" a="1"/>
  <c r="R423" i="6" s="1"/>
  <c r="Q423" i="6" a="1"/>
  <c r="Q423" i="6" s="1"/>
  <c r="P423" i="6" a="1"/>
  <c r="P423" i="6" s="1"/>
  <c r="O423" i="6" a="1"/>
  <c r="O423" i="6" s="1"/>
  <c r="N423" i="6" a="1"/>
  <c r="N423" i="6" s="1"/>
  <c r="M423" i="6" a="1"/>
  <c r="M423" i="6" s="1"/>
  <c r="L423" i="6" a="1"/>
  <c r="L423" i="6" s="1"/>
  <c r="K423" i="6" a="1"/>
  <c r="K423" i="6" s="1"/>
  <c r="AI422" i="6" a="1"/>
  <c r="AI422" i="6" s="1"/>
  <c r="AH422" i="6" a="1"/>
  <c r="AH422" i="6" s="1"/>
  <c r="AG422" i="6" a="1"/>
  <c r="AG422" i="6" s="1"/>
  <c r="AF422" i="6" a="1"/>
  <c r="AF422" i="6" s="1"/>
  <c r="AE422" i="6" a="1"/>
  <c r="AE422" i="6" s="1"/>
  <c r="AD422" i="6" a="1"/>
  <c r="AD422" i="6" s="1"/>
  <c r="AC422" i="6" a="1"/>
  <c r="AC422" i="6" s="1"/>
  <c r="AB422" i="6" a="1"/>
  <c r="AB422" i="6" s="1"/>
  <c r="AA422" i="6" a="1"/>
  <c r="AA422" i="6" s="1"/>
  <c r="Z422" i="6" a="1"/>
  <c r="Z422" i="6" s="1"/>
  <c r="Y422" i="6" a="1"/>
  <c r="Y422" i="6" s="1"/>
  <c r="X422" i="6" a="1"/>
  <c r="X422" i="6" s="1"/>
  <c r="W422" i="6" a="1"/>
  <c r="W422" i="6" s="1"/>
  <c r="V422" i="6" a="1"/>
  <c r="V422" i="6" s="1"/>
  <c r="U422" i="6" a="1"/>
  <c r="U422" i="6" s="1"/>
  <c r="T422" i="6" a="1"/>
  <c r="T422" i="6" s="1"/>
  <c r="S422" i="6" a="1"/>
  <c r="S422" i="6" s="1"/>
  <c r="R422" i="6" a="1"/>
  <c r="R422" i="6" s="1"/>
  <c r="Q422" i="6" a="1"/>
  <c r="Q422" i="6" s="1"/>
  <c r="P422" i="6" a="1"/>
  <c r="P422" i="6" s="1"/>
  <c r="O422" i="6" a="1"/>
  <c r="O422" i="6" s="1"/>
  <c r="N422" i="6" a="1"/>
  <c r="N422" i="6" s="1"/>
  <c r="M422" i="6" a="1"/>
  <c r="M422" i="6" s="1"/>
  <c r="L422" i="6" a="1"/>
  <c r="L422" i="6" s="1"/>
  <c r="K422" i="6" a="1"/>
  <c r="K422" i="6" s="1"/>
  <c r="AI421" i="6" a="1"/>
  <c r="AI421" i="6" s="1"/>
  <c r="AH421" i="6" a="1"/>
  <c r="AH421" i="6" s="1"/>
  <c r="AG421" i="6" a="1"/>
  <c r="AG421" i="6" s="1"/>
  <c r="AF421" i="6" a="1"/>
  <c r="AF421" i="6" s="1"/>
  <c r="AE421" i="6" a="1"/>
  <c r="AE421" i="6" s="1"/>
  <c r="AD421" i="6" a="1"/>
  <c r="AD421" i="6" s="1"/>
  <c r="AC421" i="6" a="1"/>
  <c r="AC421" i="6" s="1"/>
  <c r="AB421" i="6" a="1"/>
  <c r="AB421" i="6" s="1"/>
  <c r="AA421" i="6" a="1"/>
  <c r="AA421" i="6" s="1"/>
  <c r="Z421" i="6" a="1"/>
  <c r="Z421" i="6" s="1"/>
  <c r="Y421" i="6" a="1"/>
  <c r="Y421" i="6" s="1"/>
  <c r="X421" i="6" a="1"/>
  <c r="X421" i="6" s="1"/>
  <c r="W421" i="6" a="1"/>
  <c r="W421" i="6" s="1"/>
  <c r="V421" i="6" a="1"/>
  <c r="V421" i="6" s="1"/>
  <c r="U421" i="6" a="1"/>
  <c r="U421" i="6" s="1"/>
  <c r="T421" i="6" a="1"/>
  <c r="T421" i="6" s="1"/>
  <c r="S421" i="6" a="1"/>
  <c r="S421" i="6" s="1"/>
  <c r="R421" i="6" a="1"/>
  <c r="R421" i="6" s="1"/>
  <c r="Q421" i="6" a="1"/>
  <c r="Q421" i="6" s="1"/>
  <c r="P421" i="6" a="1"/>
  <c r="P421" i="6" s="1"/>
  <c r="O421" i="6" a="1"/>
  <c r="O421" i="6" s="1"/>
  <c r="N421" i="6" a="1"/>
  <c r="N421" i="6" s="1"/>
  <c r="M421" i="6" a="1"/>
  <c r="M421" i="6" s="1"/>
  <c r="L421" i="6" a="1"/>
  <c r="L421" i="6" s="1"/>
  <c r="K421" i="6" a="1"/>
  <c r="K421" i="6" s="1"/>
  <c r="AI420" i="6" a="1"/>
  <c r="AI420" i="6" s="1"/>
  <c r="AH420" i="6" a="1"/>
  <c r="AH420" i="6" s="1"/>
  <c r="AG420" i="6" a="1"/>
  <c r="AG420" i="6" s="1"/>
  <c r="AF420" i="6" a="1"/>
  <c r="AF420" i="6" s="1"/>
  <c r="AE420" i="6" a="1"/>
  <c r="AE420" i="6" s="1"/>
  <c r="AD420" i="6" a="1"/>
  <c r="AD420" i="6" s="1"/>
  <c r="AC420" i="6" a="1"/>
  <c r="AC420" i="6" s="1"/>
  <c r="AB420" i="6" a="1"/>
  <c r="AB420" i="6" s="1"/>
  <c r="AA420" i="6" a="1"/>
  <c r="AA420" i="6" s="1"/>
  <c r="Z420" i="6" a="1"/>
  <c r="Z420" i="6" s="1"/>
  <c r="Y420" i="6" a="1"/>
  <c r="Y420" i="6" s="1"/>
  <c r="X420" i="6" a="1"/>
  <c r="X420" i="6" s="1"/>
  <c r="W420" i="6" a="1"/>
  <c r="W420" i="6" s="1"/>
  <c r="V420" i="6" a="1"/>
  <c r="V420" i="6" s="1"/>
  <c r="U420" i="6" a="1"/>
  <c r="U420" i="6" s="1"/>
  <c r="T420" i="6" a="1"/>
  <c r="T420" i="6" s="1"/>
  <c r="S420" i="6" a="1"/>
  <c r="S420" i="6" s="1"/>
  <c r="R420" i="6" a="1"/>
  <c r="R420" i="6" s="1"/>
  <c r="Q420" i="6" a="1"/>
  <c r="Q420" i="6" s="1"/>
  <c r="P420" i="6" a="1"/>
  <c r="P420" i="6" s="1"/>
  <c r="O420" i="6" a="1"/>
  <c r="O420" i="6" s="1"/>
  <c r="N420" i="6" a="1"/>
  <c r="N420" i="6" s="1"/>
  <c r="M420" i="6" a="1"/>
  <c r="M420" i="6" s="1"/>
  <c r="L420" i="6" a="1"/>
  <c r="L420" i="6" s="1"/>
  <c r="K420" i="6" a="1"/>
  <c r="K420" i="6" s="1"/>
  <c r="AI419" i="6" a="1"/>
  <c r="AI419" i="6" s="1"/>
  <c r="AH419" i="6" a="1"/>
  <c r="AH419" i="6" s="1"/>
  <c r="AG419" i="6" a="1"/>
  <c r="AG419" i="6" s="1"/>
  <c r="AF419" i="6" a="1"/>
  <c r="AF419" i="6" s="1"/>
  <c r="AE419" i="6" a="1"/>
  <c r="AE419" i="6" s="1"/>
  <c r="AD419" i="6" a="1"/>
  <c r="AD419" i="6" s="1"/>
  <c r="AC419" i="6" a="1"/>
  <c r="AC419" i="6" s="1"/>
  <c r="AB419" i="6" a="1"/>
  <c r="AB419" i="6" s="1"/>
  <c r="AA419" i="6" a="1"/>
  <c r="AA419" i="6" s="1"/>
  <c r="Z419" i="6" a="1"/>
  <c r="Z419" i="6" s="1"/>
  <c r="Y419" i="6" a="1"/>
  <c r="Y419" i="6" s="1"/>
  <c r="X419" i="6" a="1"/>
  <c r="X419" i="6" s="1"/>
  <c r="W419" i="6" a="1"/>
  <c r="W419" i="6" s="1"/>
  <c r="V419" i="6" a="1"/>
  <c r="V419" i="6" s="1"/>
  <c r="U419" i="6" a="1"/>
  <c r="U419" i="6" s="1"/>
  <c r="T419" i="6" a="1"/>
  <c r="T419" i="6" s="1"/>
  <c r="S419" i="6" a="1"/>
  <c r="S419" i="6" s="1"/>
  <c r="R419" i="6" a="1"/>
  <c r="R419" i="6" s="1"/>
  <c r="Q419" i="6" a="1"/>
  <c r="Q419" i="6" s="1"/>
  <c r="P419" i="6" a="1"/>
  <c r="P419" i="6" s="1"/>
  <c r="O419" i="6" a="1"/>
  <c r="O419" i="6" s="1"/>
  <c r="N419" i="6" a="1"/>
  <c r="N419" i="6" s="1"/>
  <c r="M419" i="6" a="1"/>
  <c r="M419" i="6" s="1"/>
  <c r="L419" i="6" a="1"/>
  <c r="L419" i="6" s="1"/>
  <c r="K419" i="6" a="1"/>
  <c r="K419" i="6" s="1"/>
  <c r="AI418" i="6" a="1"/>
  <c r="AI418" i="6" s="1"/>
  <c r="AH418" i="6" a="1"/>
  <c r="AH418" i="6" s="1"/>
  <c r="AG418" i="6" a="1"/>
  <c r="AG418" i="6" s="1"/>
  <c r="AF418" i="6" a="1"/>
  <c r="AF418" i="6" s="1"/>
  <c r="AE418" i="6" a="1"/>
  <c r="AE418" i="6" s="1"/>
  <c r="AD418" i="6" a="1"/>
  <c r="AD418" i="6" s="1"/>
  <c r="AC418" i="6" a="1"/>
  <c r="AC418" i="6" s="1"/>
  <c r="AB418" i="6" a="1"/>
  <c r="AB418" i="6" s="1"/>
  <c r="AA418" i="6" a="1"/>
  <c r="AA418" i="6" s="1"/>
  <c r="Z418" i="6" a="1"/>
  <c r="Z418" i="6" s="1"/>
  <c r="Y418" i="6" a="1"/>
  <c r="Y418" i="6" s="1"/>
  <c r="X418" i="6" a="1"/>
  <c r="X418" i="6" s="1"/>
  <c r="W418" i="6" a="1"/>
  <c r="W418" i="6" s="1"/>
  <c r="V418" i="6" a="1"/>
  <c r="V418" i="6" s="1"/>
  <c r="U418" i="6" a="1"/>
  <c r="U418" i="6" s="1"/>
  <c r="T418" i="6" a="1"/>
  <c r="T418" i="6" s="1"/>
  <c r="S418" i="6" a="1"/>
  <c r="S418" i="6" s="1"/>
  <c r="R418" i="6" a="1"/>
  <c r="R418" i="6" s="1"/>
  <c r="Q418" i="6" a="1"/>
  <c r="Q418" i="6" s="1"/>
  <c r="P418" i="6" a="1"/>
  <c r="P418" i="6" s="1"/>
  <c r="O418" i="6" a="1"/>
  <c r="O418" i="6" s="1"/>
  <c r="N418" i="6" a="1"/>
  <c r="N418" i="6" s="1"/>
  <c r="M418" i="6" a="1"/>
  <c r="M418" i="6" s="1"/>
  <c r="L418" i="6" a="1"/>
  <c r="L418" i="6" s="1"/>
  <c r="K418" i="6" a="1"/>
  <c r="K418" i="6" s="1"/>
  <c r="AI417" i="6" a="1"/>
  <c r="AI417" i="6" s="1"/>
  <c r="AH417" i="6" a="1"/>
  <c r="AH417" i="6" s="1"/>
  <c r="AG417" i="6" a="1"/>
  <c r="AG417" i="6" s="1"/>
  <c r="AF417" i="6" a="1"/>
  <c r="AF417" i="6" s="1"/>
  <c r="AE417" i="6" a="1"/>
  <c r="AE417" i="6" s="1"/>
  <c r="AD417" i="6" a="1"/>
  <c r="AD417" i="6" s="1"/>
  <c r="AC417" i="6" a="1"/>
  <c r="AC417" i="6" s="1"/>
  <c r="AB417" i="6" a="1"/>
  <c r="AB417" i="6" s="1"/>
  <c r="AA417" i="6" a="1"/>
  <c r="AA417" i="6" s="1"/>
  <c r="Z417" i="6" a="1"/>
  <c r="Z417" i="6" s="1"/>
  <c r="Y417" i="6" a="1"/>
  <c r="Y417" i="6" s="1"/>
  <c r="X417" i="6" a="1"/>
  <c r="X417" i="6" s="1"/>
  <c r="W417" i="6" a="1"/>
  <c r="W417" i="6" s="1"/>
  <c r="V417" i="6" a="1"/>
  <c r="V417" i="6" s="1"/>
  <c r="U417" i="6" a="1"/>
  <c r="U417" i="6" s="1"/>
  <c r="T417" i="6" a="1"/>
  <c r="T417" i="6" s="1"/>
  <c r="S417" i="6" a="1"/>
  <c r="S417" i="6" s="1"/>
  <c r="R417" i="6" a="1"/>
  <c r="R417" i="6" s="1"/>
  <c r="Q417" i="6" a="1"/>
  <c r="Q417" i="6" s="1"/>
  <c r="P417" i="6" a="1"/>
  <c r="P417" i="6" s="1"/>
  <c r="O417" i="6" a="1"/>
  <c r="O417" i="6" s="1"/>
  <c r="N417" i="6" a="1"/>
  <c r="N417" i="6" s="1"/>
  <c r="M417" i="6" a="1"/>
  <c r="M417" i="6" s="1"/>
  <c r="L417" i="6" a="1"/>
  <c r="L417" i="6" s="1"/>
  <c r="K417" i="6" a="1"/>
  <c r="K417" i="6" s="1"/>
  <c r="AI416" i="6" a="1"/>
  <c r="AI416" i="6" s="1"/>
  <c r="AH416" i="6" a="1"/>
  <c r="AH416" i="6" s="1"/>
  <c r="AG416" i="6" a="1"/>
  <c r="AG416" i="6" s="1"/>
  <c r="AF416" i="6" a="1"/>
  <c r="AF416" i="6" s="1"/>
  <c r="AE416" i="6" a="1"/>
  <c r="AE416" i="6" s="1"/>
  <c r="AD416" i="6" a="1"/>
  <c r="AD416" i="6" s="1"/>
  <c r="AC416" i="6" a="1"/>
  <c r="AC416" i="6" s="1"/>
  <c r="AB416" i="6" a="1"/>
  <c r="AB416" i="6" s="1"/>
  <c r="AA416" i="6" a="1"/>
  <c r="AA416" i="6" s="1"/>
  <c r="Z416" i="6" a="1"/>
  <c r="Z416" i="6" s="1"/>
  <c r="Y416" i="6" a="1"/>
  <c r="Y416" i="6" s="1"/>
  <c r="X416" i="6" a="1"/>
  <c r="X416" i="6" s="1"/>
  <c r="W416" i="6" a="1"/>
  <c r="W416" i="6" s="1"/>
  <c r="V416" i="6" a="1"/>
  <c r="V416" i="6" s="1"/>
  <c r="U416" i="6" a="1"/>
  <c r="U416" i="6" s="1"/>
  <c r="T416" i="6" a="1"/>
  <c r="T416" i="6" s="1"/>
  <c r="S416" i="6" a="1"/>
  <c r="S416" i="6" s="1"/>
  <c r="R416" i="6" a="1"/>
  <c r="R416" i="6" s="1"/>
  <c r="Q416" i="6" a="1"/>
  <c r="Q416" i="6" s="1"/>
  <c r="P416" i="6" a="1"/>
  <c r="P416" i="6" s="1"/>
  <c r="O416" i="6" a="1"/>
  <c r="O416" i="6" s="1"/>
  <c r="N416" i="6" a="1"/>
  <c r="N416" i="6" s="1"/>
  <c r="M416" i="6" a="1"/>
  <c r="M416" i="6" s="1"/>
  <c r="L416" i="6" a="1"/>
  <c r="L416" i="6" s="1"/>
  <c r="K416" i="6" a="1"/>
  <c r="K416" i="6" s="1"/>
  <c r="AI415" i="6" a="1"/>
  <c r="AI415" i="6" s="1"/>
  <c r="AH415" i="6" a="1"/>
  <c r="AH415" i="6" s="1"/>
  <c r="AG415" i="6" a="1"/>
  <c r="AG415" i="6" s="1"/>
  <c r="AF415" i="6" a="1"/>
  <c r="AF415" i="6" s="1"/>
  <c r="AE415" i="6" a="1"/>
  <c r="AE415" i="6" s="1"/>
  <c r="AD415" i="6" a="1"/>
  <c r="AD415" i="6" s="1"/>
  <c r="AC415" i="6" a="1"/>
  <c r="AC415" i="6" s="1"/>
  <c r="AB415" i="6" a="1"/>
  <c r="AB415" i="6" s="1"/>
  <c r="AA415" i="6" a="1"/>
  <c r="AA415" i="6" s="1"/>
  <c r="Z415" i="6" a="1"/>
  <c r="Z415" i="6" s="1"/>
  <c r="Y415" i="6" a="1"/>
  <c r="Y415" i="6" s="1"/>
  <c r="X415" i="6" a="1"/>
  <c r="X415" i="6" s="1"/>
  <c r="W415" i="6" a="1"/>
  <c r="W415" i="6" s="1"/>
  <c r="V415" i="6" a="1"/>
  <c r="V415" i="6" s="1"/>
  <c r="U415" i="6" a="1"/>
  <c r="U415" i="6" s="1"/>
  <c r="T415" i="6" a="1"/>
  <c r="T415" i="6" s="1"/>
  <c r="S415" i="6" a="1"/>
  <c r="S415" i="6" s="1"/>
  <c r="R415" i="6" a="1"/>
  <c r="R415" i="6" s="1"/>
  <c r="Q415" i="6" a="1"/>
  <c r="Q415" i="6" s="1"/>
  <c r="P415" i="6" a="1"/>
  <c r="P415" i="6" s="1"/>
  <c r="O415" i="6" a="1"/>
  <c r="O415" i="6" s="1"/>
  <c r="N415" i="6" a="1"/>
  <c r="N415" i="6" s="1"/>
  <c r="M415" i="6" a="1"/>
  <c r="M415" i="6" s="1"/>
  <c r="L415" i="6" a="1"/>
  <c r="L415" i="6" s="1"/>
  <c r="K415" i="6" a="1"/>
  <c r="K415" i="6" s="1"/>
  <c r="AI414" i="6" a="1"/>
  <c r="AI414" i="6" s="1"/>
  <c r="AH414" i="6" a="1"/>
  <c r="AH414" i="6" s="1"/>
  <c r="AG414" i="6" a="1"/>
  <c r="AG414" i="6" s="1"/>
  <c r="AF414" i="6" a="1"/>
  <c r="AF414" i="6" s="1"/>
  <c r="AE414" i="6" a="1"/>
  <c r="AE414" i="6" s="1"/>
  <c r="AD414" i="6" a="1"/>
  <c r="AD414" i="6" s="1"/>
  <c r="AC414" i="6" a="1"/>
  <c r="AC414" i="6" s="1"/>
  <c r="AB414" i="6" a="1"/>
  <c r="AB414" i="6" s="1"/>
  <c r="AA414" i="6" a="1"/>
  <c r="AA414" i="6" s="1"/>
  <c r="Z414" i="6" a="1"/>
  <c r="Z414" i="6" s="1"/>
  <c r="Y414" i="6" a="1"/>
  <c r="Y414" i="6" s="1"/>
  <c r="X414" i="6" a="1"/>
  <c r="X414" i="6" s="1"/>
  <c r="W414" i="6" a="1"/>
  <c r="W414" i="6" s="1"/>
  <c r="V414" i="6" a="1"/>
  <c r="V414" i="6" s="1"/>
  <c r="U414" i="6" a="1"/>
  <c r="U414" i="6" s="1"/>
  <c r="T414" i="6" a="1"/>
  <c r="T414" i="6" s="1"/>
  <c r="S414" i="6" a="1"/>
  <c r="S414" i="6" s="1"/>
  <c r="R414" i="6" a="1"/>
  <c r="R414" i="6" s="1"/>
  <c r="Q414" i="6" a="1"/>
  <c r="Q414" i="6" s="1"/>
  <c r="P414" i="6" a="1"/>
  <c r="P414" i="6" s="1"/>
  <c r="O414" i="6" a="1"/>
  <c r="O414" i="6" s="1"/>
  <c r="N414" i="6" a="1"/>
  <c r="N414" i="6" s="1"/>
  <c r="M414" i="6" a="1"/>
  <c r="M414" i="6" s="1"/>
  <c r="L414" i="6" a="1"/>
  <c r="L414" i="6" s="1"/>
  <c r="K414" i="6" a="1"/>
  <c r="K414" i="6" s="1"/>
  <c r="AI413" i="6" a="1"/>
  <c r="AI413" i="6" s="1"/>
  <c r="AH413" i="6" a="1"/>
  <c r="AH413" i="6" s="1"/>
  <c r="AG413" i="6" a="1"/>
  <c r="AG413" i="6" s="1"/>
  <c r="AF413" i="6" a="1"/>
  <c r="AF413" i="6" s="1"/>
  <c r="AE413" i="6" a="1"/>
  <c r="AE413" i="6" s="1"/>
  <c r="AD413" i="6" a="1"/>
  <c r="AD413" i="6" s="1"/>
  <c r="AC413" i="6" a="1"/>
  <c r="AC413" i="6" s="1"/>
  <c r="AB413" i="6" a="1"/>
  <c r="AB413" i="6" s="1"/>
  <c r="AA413" i="6" a="1"/>
  <c r="AA413" i="6" s="1"/>
  <c r="Z413" i="6" a="1"/>
  <c r="Z413" i="6" s="1"/>
  <c r="Y413" i="6" a="1"/>
  <c r="Y413" i="6" s="1"/>
  <c r="X413" i="6" a="1"/>
  <c r="X413" i="6" s="1"/>
  <c r="W413" i="6" a="1"/>
  <c r="W413" i="6" s="1"/>
  <c r="V413" i="6" a="1"/>
  <c r="V413" i="6" s="1"/>
  <c r="U413" i="6" a="1"/>
  <c r="U413" i="6" s="1"/>
  <c r="T413" i="6" a="1"/>
  <c r="T413" i="6" s="1"/>
  <c r="S413" i="6" a="1"/>
  <c r="S413" i="6" s="1"/>
  <c r="R413" i="6" a="1"/>
  <c r="R413" i="6" s="1"/>
  <c r="Q413" i="6" a="1"/>
  <c r="Q413" i="6" s="1"/>
  <c r="P413" i="6" a="1"/>
  <c r="P413" i="6" s="1"/>
  <c r="O413" i="6" a="1"/>
  <c r="O413" i="6" s="1"/>
  <c r="N413" i="6" a="1"/>
  <c r="N413" i="6" s="1"/>
  <c r="M413" i="6" a="1"/>
  <c r="M413" i="6" s="1"/>
  <c r="L413" i="6" a="1"/>
  <c r="L413" i="6" s="1"/>
  <c r="K413" i="6" a="1"/>
  <c r="K413" i="6" s="1"/>
  <c r="AI412" i="6" a="1"/>
  <c r="AI412" i="6" s="1"/>
  <c r="AH412" i="6" a="1"/>
  <c r="AH412" i="6" s="1"/>
  <c r="AG412" i="6" a="1"/>
  <c r="AG412" i="6" s="1"/>
  <c r="AF412" i="6" a="1"/>
  <c r="AF412" i="6" s="1"/>
  <c r="AE412" i="6" a="1"/>
  <c r="AE412" i="6" s="1"/>
  <c r="AD412" i="6" a="1"/>
  <c r="AD412" i="6" s="1"/>
  <c r="AC412" i="6" a="1"/>
  <c r="AC412" i="6" s="1"/>
  <c r="AB412" i="6" a="1"/>
  <c r="AB412" i="6" s="1"/>
  <c r="AA412" i="6" a="1"/>
  <c r="AA412" i="6" s="1"/>
  <c r="Z412" i="6" a="1"/>
  <c r="Z412" i="6" s="1"/>
  <c r="Y412" i="6" a="1"/>
  <c r="Y412" i="6" s="1"/>
  <c r="X412" i="6" a="1"/>
  <c r="X412" i="6" s="1"/>
  <c r="W412" i="6" a="1"/>
  <c r="W412" i="6" s="1"/>
  <c r="V412" i="6" a="1"/>
  <c r="V412" i="6" s="1"/>
  <c r="U412" i="6" a="1"/>
  <c r="U412" i="6" s="1"/>
  <c r="T412" i="6" a="1"/>
  <c r="T412" i="6" s="1"/>
  <c r="S412" i="6" a="1"/>
  <c r="S412" i="6" s="1"/>
  <c r="R412" i="6" a="1"/>
  <c r="R412" i="6" s="1"/>
  <c r="Q412" i="6" a="1"/>
  <c r="Q412" i="6" s="1"/>
  <c r="P412" i="6" a="1"/>
  <c r="P412" i="6" s="1"/>
  <c r="O412" i="6" a="1"/>
  <c r="O412" i="6" s="1"/>
  <c r="N412" i="6" a="1"/>
  <c r="N412" i="6" s="1"/>
  <c r="M412" i="6" a="1"/>
  <c r="M412" i="6" s="1"/>
  <c r="L412" i="6" a="1"/>
  <c r="L412" i="6" s="1"/>
  <c r="K412" i="6" a="1"/>
  <c r="K412" i="6" s="1"/>
  <c r="AI411" i="6" a="1"/>
  <c r="AI411" i="6" s="1"/>
  <c r="AH411" i="6" a="1"/>
  <c r="AH411" i="6" s="1"/>
  <c r="AG411" i="6" a="1"/>
  <c r="AG411" i="6" s="1"/>
  <c r="AF411" i="6" a="1"/>
  <c r="AF411" i="6" s="1"/>
  <c r="AE411" i="6" a="1"/>
  <c r="AE411" i="6" s="1"/>
  <c r="AD411" i="6" a="1"/>
  <c r="AD411" i="6" s="1"/>
  <c r="AC411" i="6" a="1"/>
  <c r="AC411" i="6" s="1"/>
  <c r="AB411" i="6" a="1"/>
  <c r="AB411" i="6" s="1"/>
  <c r="AA411" i="6" a="1"/>
  <c r="AA411" i="6" s="1"/>
  <c r="Z411" i="6" a="1"/>
  <c r="Z411" i="6" s="1"/>
  <c r="Y411" i="6" a="1"/>
  <c r="Y411" i="6" s="1"/>
  <c r="X411" i="6" a="1"/>
  <c r="X411" i="6" s="1"/>
  <c r="W411" i="6" a="1"/>
  <c r="W411" i="6" s="1"/>
  <c r="V411" i="6" a="1"/>
  <c r="V411" i="6" s="1"/>
  <c r="U411" i="6" a="1"/>
  <c r="U411" i="6" s="1"/>
  <c r="T411" i="6" a="1"/>
  <c r="T411" i="6" s="1"/>
  <c r="S411" i="6" a="1"/>
  <c r="S411" i="6" s="1"/>
  <c r="R411" i="6" a="1"/>
  <c r="R411" i="6" s="1"/>
  <c r="Q411" i="6" a="1"/>
  <c r="Q411" i="6" s="1"/>
  <c r="P411" i="6" a="1"/>
  <c r="P411" i="6" s="1"/>
  <c r="O411" i="6" a="1"/>
  <c r="O411" i="6" s="1"/>
  <c r="N411" i="6" a="1"/>
  <c r="N411" i="6" s="1"/>
  <c r="M411" i="6" a="1"/>
  <c r="M411" i="6" s="1"/>
  <c r="L411" i="6" a="1"/>
  <c r="L411" i="6" s="1"/>
  <c r="K411" i="6" a="1"/>
  <c r="K411" i="6" s="1"/>
  <c r="AI410" i="6" a="1"/>
  <c r="AI410" i="6" s="1"/>
  <c r="AH410" i="6" a="1"/>
  <c r="AH410" i="6" s="1"/>
  <c r="AG410" i="6" a="1"/>
  <c r="AG410" i="6" s="1"/>
  <c r="AF410" i="6" a="1"/>
  <c r="AF410" i="6" s="1"/>
  <c r="AE410" i="6" a="1"/>
  <c r="AE410" i="6" s="1"/>
  <c r="AD410" i="6" a="1"/>
  <c r="AD410" i="6" s="1"/>
  <c r="AC410" i="6" a="1"/>
  <c r="AC410" i="6" s="1"/>
  <c r="AB410" i="6" a="1"/>
  <c r="AB410" i="6" s="1"/>
  <c r="AA410" i="6" a="1"/>
  <c r="AA410" i="6" s="1"/>
  <c r="Z410" i="6" a="1"/>
  <c r="Z410" i="6" s="1"/>
  <c r="Y410" i="6" a="1"/>
  <c r="Y410" i="6" s="1"/>
  <c r="X410" i="6" a="1"/>
  <c r="X410" i="6" s="1"/>
  <c r="W410" i="6" a="1"/>
  <c r="W410" i="6" s="1"/>
  <c r="V410" i="6" a="1"/>
  <c r="V410" i="6" s="1"/>
  <c r="U410" i="6" a="1"/>
  <c r="U410" i="6" s="1"/>
  <c r="T410" i="6" a="1"/>
  <c r="T410" i="6" s="1"/>
  <c r="S410" i="6" a="1"/>
  <c r="S410" i="6" s="1"/>
  <c r="R410" i="6" a="1"/>
  <c r="R410" i="6" s="1"/>
  <c r="Q410" i="6" a="1"/>
  <c r="Q410" i="6" s="1"/>
  <c r="P410" i="6" a="1"/>
  <c r="P410" i="6" s="1"/>
  <c r="O410" i="6" a="1"/>
  <c r="O410" i="6" s="1"/>
  <c r="N410" i="6" a="1"/>
  <c r="N410" i="6" s="1"/>
  <c r="M410" i="6" a="1"/>
  <c r="M410" i="6" s="1"/>
  <c r="L410" i="6" a="1"/>
  <c r="L410" i="6" s="1"/>
  <c r="K410" i="6" a="1"/>
  <c r="K410" i="6" s="1"/>
  <c r="AI409" i="6" a="1"/>
  <c r="AI409" i="6" s="1"/>
  <c r="AH409" i="6" a="1"/>
  <c r="AH409" i="6" s="1"/>
  <c r="AG409" i="6" a="1"/>
  <c r="AG409" i="6" s="1"/>
  <c r="AF409" i="6" a="1"/>
  <c r="AF409" i="6" s="1"/>
  <c r="AE409" i="6" a="1"/>
  <c r="AE409" i="6" s="1"/>
  <c r="AD409" i="6" a="1"/>
  <c r="AD409" i="6" s="1"/>
  <c r="AC409" i="6" a="1"/>
  <c r="AC409" i="6" s="1"/>
  <c r="AB409" i="6" a="1"/>
  <c r="AB409" i="6" s="1"/>
  <c r="AA409" i="6" a="1"/>
  <c r="AA409" i="6" s="1"/>
  <c r="Z409" i="6" a="1"/>
  <c r="Z409" i="6" s="1"/>
  <c r="Y409" i="6" a="1"/>
  <c r="Y409" i="6" s="1"/>
  <c r="X409" i="6" a="1"/>
  <c r="X409" i="6" s="1"/>
  <c r="W409" i="6" a="1"/>
  <c r="W409" i="6" s="1"/>
  <c r="V409" i="6" a="1"/>
  <c r="V409" i="6" s="1"/>
  <c r="U409" i="6" a="1"/>
  <c r="U409" i="6" s="1"/>
  <c r="T409" i="6" a="1"/>
  <c r="T409" i="6" s="1"/>
  <c r="S409" i="6" a="1"/>
  <c r="S409" i="6" s="1"/>
  <c r="R409" i="6" a="1"/>
  <c r="R409" i="6" s="1"/>
  <c r="Q409" i="6" a="1"/>
  <c r="Q409" i="6" s="1"/>
  <c r="P409" i="6" a="1"/>
  <c r="P409" i="6" s="1"/>
  <c r="O409" i="6" a="1"/>
  <c r="O409" i="6" s="1"/>
  <c r="N409" i="6" a="1"/>
  <c r="N409" i="6" s="1"/>
  <c r="M409" i="6" a="1"/>
  <c r="M409" i="6" s="1"/>
  <c r="L409" i="6" a="1"/>
  <c r="L409" i="6" s="1"/>
  <c r="K409" i="6" a="1"/>
  <c r="K409" i="6" s="1"/>
  <c r="AI408" i="6" a="1"/>
  <c r="AI408" i="6" s="1"/>
  <c r="AH408" i="6" a="1"/>
  <c r="AH408" i="6" s="1"/>
  <c r="AG408" i="6" a="1"/>
  <c r="AG408" i="6" s="1"/>
  <c r="AF408" i="6" a="1"/>
  <c r="AF408" i="6" s="1"/>
  <c r="AE408" i="6" a="1"/>
  <c r="AE408" i="6" s="1"/>
  <c r="AD408" i="6" a="1"/>
  <c r="AD408" i="6" s="1"/>
  <c r="AC408" i="6" a="1"/>
  <c r="AC408" i="6" s="1"/>
  <c r="AB408" i="6" a="1"/>
  <c r="AB408" i="6" s="1"/>
  <c r="AA408" i="6" a="1"/>
  <c r="AA408" i="6" s="1"/>
  <c r="Z408" i="6" a="1"/>
  <c r="Z408" i="6" s="1"/>
  <c r="Y408" i="6" a="1"/>
  <c r="Y408" i="6" s="1"/>
  <c r="X408" i="6" a="1"/>
  <c r="X408" i="6" s="1"/>
  <c r="W408" i="6" a="1"/>
  <c r="W408" i="6" s="1"/>
  <c r="V408" i="6" a="1"/>
  <c r="V408" i="6" s="1"/>
  <c r="U408" i="6" a="1"/>
  <c r="U408" i="6" s="1"/>
  <c r="T408" i="6" a="1"/>
  <c r="T408" i="6" s="1"/>
  <c r="S408" i="6" a="1"/>
  <c r="S408" i="6" s="1"/>
  <c r="R408" i="6" a="1"/>
  <c r="R408" i="6" s="1"/>
  <c r="Q408" i="6" a="1"/>
  <c r="Q408" i="6" s="1"/>
  <c r="P408" i="6" a="1"/>
  <c r="P408" i="6" s="1"/>
  <c r="O408" i="6" a="1"/>
  <c r="O408" i="6" s="1"/>
  <c r="N408" i="6" a="1"/>
  <c r="N408" i="6" s="1"/>
  <c r="M408" i="6" a="1"/>
  <c r="M408" i="6" s="1"/>
  <c r="L408" i="6" a="1"/>
  <c r="L408" i="6" s="1"/>
  <c r="K408" i="6" a="1"/>
  <c r="K408" i="6" s="1"/>
  <c r="AI407" i="6" a="1"/>
  <c r="AI407" i="6" s="1"/>
  <c r="AH407" i="6" a="1"/>
  <c r="AH407" i="6" s="1"/>
  <c r="AG407" i="6" a="1"/>
  <c r="AG407" i="6" s="1"/>
  <c r="AF407" i="6" a="1"/>
  <c r="AF407" i="6" s="1"/>
  <c r="AE407" i="6" a="1"/>
  <c r="AE407" i="6" s="1"/>
  <c r="AD407" i="6" a="1"/>
  <c r="AD407" i="6" s="1"/>
  <c r="AC407" i="6" a="1"/>
  <c r="AC407" i="6" s="1"/>
  <c r="AB407" i="6" a="1"/>
  <c r="AB407" i="6" s="1"/>
  <c r="AA407" i="6" a="1"/>
  <c r="AA407" i="6" s="1"/>
  <c r="Z407" i="6" a="1"/>
  <c r="Z407" i="6" s="1"/>
  <c r="Y407" i="6" a="1"/>
  <c r="Y407" i="6" s="1"/>
  <c r="X407" i="6" a="1"/>
  <c r="X407" i="6" s="1"/>
  <c r="W407" i="6" a="1"/>
  <c r="W407" i="6" s="1"/>
  <c r="V407" i="6" a="1"/>
  <c r="V407" i="6" s="1"/>
  <c r="U407" i="6" a="1"/>
  <c r="U407" i="6" s="1"/>
  <c r="T407" i="6" a="1"/>
  <c r="T407" i="6" s="1"/>
  <c r="S407" i="6" a="1"/>
  <c r="S407" i="6" s="1"/>
  <c r="R407" i="6" a="1"/>
  <c r="R407" i="6" s="1"/>
  <c r="Q407" i="6" a="1"/>
  <c r="Q407" i="6" s="1"/>
  <c r="P407" i="6" a="1"/>
  <c r="P407" i="6" s="1"/>
  <c r="O407" i="6" a="1"/>
  <c r="O407" i="6" s="1"/>
  <c r="N407" i="6" a="1"/>
  <c r="N407" i="6" s="1"/>
  <c r="M407" i="6" a="1"/>
  <c r="M407" i="6" s="1"/>
  <c r="L407" i="6" a="1"/>
  <c r="L407" i="6" s="1"/>
  <c r="K407" i="6" a="1"/>
  <c r="K407" i="6" s="1"/>
  <c r="AI406" i="6" a="1"/>
  <c r="AI406" i="6" s="1"/>
  <c r="AH406" i="6" a="1"/>
  <c r="AH406" i="6" s="1"/>
  <c r="AG406" i="6" a="1"/>
  <c r="AG406" i="6" s="1"/>
  <c r="AF406" i="6" a="1"/>
  <c r="AF406" i="6" s="1"/>
  <c r="AE406" i="6" a="1"/>
  <c r="AE406" i="6" s="1"/>
  <c r="AD406" i="6" a="1"/>
  <c r="AD406" i="6" s="1"/>
  <c r="AC406" i="6" a="1"/>
  <c r="AC406" i="6" s="1"/>
  <c r="AB406" i="6" a="1"/>
  <c r="AB406" i="6" s="1"/>
  <c r="AA406" i="6" a="1"/>
  <c r="AA406" i="6" s="1"/>
  <c r="Z406" i="6" a="1"/>
  <c r="Z406" i="6" s="1"/>
  <c r="Y406" i="6" a="1"/>
  <c r="Y406" i="6" s="1"/>
  <c r="X406" i="6" a="1"/>
  <c r="X406" i="6" s="1"/>
  <c r="W406" i="6" a="1"/>
  <c r="W406" i="6" s="1"/>
  <c r="V406" i="6" a="1"/>
  <c r="V406" i="6" s="1"/>
  <c r="U406" i="6" a="1"/>
  <c r="U406" i="6" s="1"/>
  <c r="T406" i="6" a="1"/>
  <c r="T406" i="6" s="1"/>
  <c r="S406" i="6" a="1"/>
  <c r="S406" i="6" s="1"/>
  <c r="R406" i="6" a="1"/>
  <c r="R406" i="6" s="1"/>
  <c r="Q406" i="6" a="1"/>
  <c r="Q406" i="6" s="1"/>
  <c r="P406" i="6" a="1"/>
  <c r="P406" i="6" s="1"/>
  <c r="O406" i="6" a="1"/>
  <c r="O406" i="6" s="1"/>
  <c r="N406" i="6" a="1"/>
  <c r="N406" i="6" s="1"/>
  <c r="M406" i="6" a="1"/>
  <c r="M406" i="6" s="1"/>
  <c r="L406" i="6" a="1"/>
  <c r="L406" i="6" s="1"/>
  <c r="K406" i="6" a="1"/>
  <c r="K406" i="6" s="1"/>
  <c r="AI405" i="6" a="1"/>
  <c r="AI405" i="6" s="1"/>
  <c r="AH405" i="6" a="1"/>
  <c r="AH405" i="6" s="1"/>
  <c r="AG405" i="6" a="1"/>
  <c r="AG405" i="6" s="1"/>
  <c r="AF405" i="6" a="1"/>
  <c r="AF405" i="6" s="1"/>
  <c r="AE405" i="6" a="1"/>
  <c r="AE405" i="6" s="1"/>
  <c r="AD405" i="6" a="1"/>
  <c r="AD405" i="6" s="1"/>
  <c r="AC405" i="6" a="1"/>
  <c r="AC405" i="6" s="1"/>
  <c r="AB405" i="6" a="1"/>
  <c r="AB405" i="6" s="1"/>
  <c r="AA405" i="6" a="1"/>
  <c r="AA405" i="6" s="1"/>
  <c r="Z405" i="6" a="1"/>
  <c r="Z405" i="6" s="1"/>
  <c r="Y405" i="6" a="1"/>
  <c r="Y405" i="6" s="1"/>
  <c r="X405" i="6" a="1"/>
  <c r="X405" i="6" s="1"/>
  <c r="W405" i="6" a="1"/>
  <c r="W405" i="6" s="1"/>
  <c r="V405" i="6" a="1"/>
  <c r="V405" i="6" s="1"/>
  <c r="U405" i="6" a="1"/>
  <c r="U405" i="6" s="1"/>
  <c r="T405" i="6" a="1"/>
  <c r="T405" i="6" s="1"/>
  <c r="S405" i="6" a="1"/>
  <c r="S405" i="6" s="1"/>
  <c r="R405" i="6" a="1"/>
  <c r="R405" i="6" s="1"/>
  <c r="Q405" i="6" a="1"/>
  <c r="Q405" i="6" s="1"/>
  <c r="P405" i="6" a="1"/>
  <c r="P405" i="6" s="1"/>
  <c r="O405" i="6" a="1"/>
  <c r="O405" i="6" s="1"/>
  <c r="N405" i="6" a="1"/>
  <c r="N405" i="6" s="1"/>
  <c r="M405" i="6"/>
  <c r="M405" i="6" a="1"/>
  <c r="L405" i="6" a="1"/>
  <c r="L405" i="6" s="1"/>
  <c r="K405" i="6" a="1"/>
  <c r="K405" i="6" s="1"/>
  <c r="AI404" i="6" a="1"/>
  <c r="AI404" i="6" s="1"/>
  <c r="AH404" i="6" a="1"/>
  <c r="AH404" i="6" s="1"/>
  <c r="AG404" i="6" a="1"/>
  <c r="AG404" i="6" s="1"/>
  <c r="AF404" i="6" a="1"/>
  <c r="AF404" i="6" s="1"/>
  <c r="AE404" i="6" a="1"/>
  <c r="AE404" i="6" s="1"/>
  <c r="AD404" i="6" a="1"/>
  <c r="AD404" i="6" s="1"/>
  <c r="AC404" i="6" a="1"/>
  <c r="AC404" i="6" s="1"/>
  <c r="AB404" i="6" a="1"/>
  <c r="AB404" i="6" s="1"/>
  <c r="AA404" i="6" a="1"/>
  <c r="AA404" i="6" s="1"/>
  <c r="Z404" i="6" a="1"/>
  <c r="Z404" i="6" s="1"/>
  <c r="Y404" i="6" a="1"/>
  <c r="Y404" i="6" s="1"/>
  <c r="X404" i="6" a="1"/>
  <c r="X404" i="6" s="1"/>
  <c r="W404" i="6" a="1"/>
  <c r="W404" i="6" s="1"/>
  <c r="V404" i="6" a="1"/>
  <c r="V404" i="6" s="1"/>
  <c r="U404" i="6"/>
  <c r="U404" i="6" a="1"/>
  <c r="T404" i="6" a="1"/>
  <c r="T404" i="6" s="1"/>
  <c r="S404" i="6" a="1"/>
  <c r="S404" i="6" s="1"/>
  <c r="R404" i="6" a="1"/>
  <c r="R404" i="6" s="1"/>
  <c r="Q404" i="6" a="1"/>
  <c r="Q404" i="6" s="1"/>
  <c r="P404" i="6" a="1"/>
  <c r="P404" i="6" s="1"/>
  <c r="O404" i="6" a="1"/>
  <c r="O404" i="6" s="1"/>
  <c r="N404" i="6" a="1"/>
  <c r="N404" i="6" s="1"/>
  <c r="M404" i="6" a="1"/>
  <c r="M404" i="6" s="1"/>
  <c r="L404" i="6" a="1"/>
  <c r="L404" i="6" s="1"/>
  <c r="K404" i="6" a="1"/>
  <c r="K404" i="6" s="1"/>
  <c r="AI403" i="6" a="1"/>
  <c r="AI403" i="6" s="1"/>
  <c r="AH403" i="6" a="1"/>
  <c r="AH403" i="6" s="1"/>
  <c r="AG403" i="6" a="1"/>
  <c r="AG403" i="6" s="1"/>
  <c r="AF403" i="6" a="1"/>
  <c r="AF403" i="6" s="1"/>
  <c r="AE403" i="6" a="1"/>
  <c r="AE403" i="6" s="1"/>
  <c r="AD403" i="6" a="1"/>
  <c r="AD403" i="6" s="1"/>
  <c r="AC403" i="6"/>
  <c r="AC403" i="6" a="1"/>
  <c r="AB403" i="6" a="1"/>
  <c r="AB403" i="6" s="1"/>
  <c r="AA403" i="6" a="1"/>
  <c r="AA403" i="6" s="1"/>
  <c r="Z403" i="6" a="1"/>
  <c r="Z403" i="6" s="1"/>
  <c r="Y403" i="6" a="1"/>
  <c r="Y403" i="6" s="1"/>
  <c r="X403" i="6" a="1"/>
  <c r="X403" i="6" s="1"/>
  <c r="W403" i="6" a="1"/>
  <c r="W403" i="6" s="1"/>
  <c r="V403" i="6" a="1"/>
  <c r="V403" i="6" s="1"/>
  <c r="U403" i="6" a="1"/>
  <c r="U403" i="6" s="1"/>
  <c r="T403" i="6" a="1"/>
  <c r="T403" i="6" s="1"/>
  <c r="S403" i="6" a="1"/>
  <c r="S403" i="6" s="1"/>
  <c r="R403" i="6" a="1"/>
  <c r="R403" i="6" s="1"/>
  <c r="Q403" i="6" a="1"/>
  <c r="Q403" i="6" s="1"/>
  <c r="P403" i="6" a="1"/>
  <c r="P403" i="6" s="1"/>
  <c r="O403" i="6" a="1"/>
  <c r="O403" i="6" s="1"/>
  <c r="N403" i="6" a="1"/>
  <c r="N403" i="6" s="1"/>
  <c r="M403" i="6" a="1"/>
  <c r="M403" i="6" s="1"/>
  <c r="L403" i="6" a="1"/>
  <c r="L403" i="6" s="1"/>
  <c r="K403" i="6" a="1"/>
  <c r="K403" i="6" s="1"/>
  <c r="AI402" i="6" a="1"/>
  <c r="AI402" i="6" s="1"/>
  <c r="AH402" i="6" a="1"/>
  <c r="AH402" i="6" s="1"/>
  <c r="AG402" i="6" a="1"/>
  <c r="AG402" i="6" s="1"/>
  <c r="AF402" i="6" a="1"/>
  <c r="AF402" i="6" s="1"/>
  <c r="AE402" i="6" a="1"/>
  <c r="AE402" i="6" s="1"/>
  <c r="AD402" i="6" a="1"/>
  <c r="AD402" i="6" s="1"/>
  <c r="AC402" i="6" a="1"/>
  <c r="AC402" i="6" s="1"/>
  <c r="AB402" i="6" a="1"/>
  <c r="AB402" i="6" s="1"/>
  <c r="AA402" i="6" a="1"/>
  <c r="AA402" i="6" s="1"/>
  <c r="Z402" i="6" a="1"/>
  <c r="Z402" i="6" s="1"/>
  <c r="Y402" i="6" a="1"/>
  <c r="Y402" i="6" s="1"/>
  <c r="X402" i="6" a="1"/>
  <c r="X402" i="6" s="1"/>
  <c r="W402" i="6" a="1"/>
  <c r="W402" i="6" s="1"/>
  <c r="V402" i="6" a="1"/>
  <c r="V402" i="6" s="1"/>
  <c r="U402" i="6" a="1"/>
  <c r="U402" i="6" s="1"/>
  <c r="T402" i="6" a="1"/>
  <c r="T402" i="6" s="1"/>
  <c r="S402" i="6" a="1"/>
  <c r="S402" i="6" s="1"/>
  <c r="R402" i="6" a="1"/>
  <c r="R402" i="6" s="1"/>
  <c r="Q402" i="6"/>
  <c r="Q402" i="6" a="1"/>
  <c r="P402" i="6" a="1"/>
  <c r="P402" i="6" s="1"/>
  <c r="O402" i="6" a="1"/>
  <c r="O402" i="6" s="1"/>
  <c r="N402" i="6" a="1"/>
  <c r="N402" i="6" s="1"/>
  <c r="M402" i="6" a="1"/>
  <c r="M402" i="6" s="1"/>
  <c r="L402" i="6" a="1"/>
  <c r="L402" i="6" s="1"/>
  <c r="K402" i="6" a="1"/>
  <c r="K402" i="6" s="1"/>
  <c r="AI401" i="6" a="1"/>
  <c r="AI401" i="6" s="1"/>
  <c r="AH401" i="6" a="1"/>
  <c r="AH401" i="6" s="1"/>
  <c r="AG401" i="6" a="1"/>
  <c r="AG401" i="6" s="1"/>
  <c r="AF401" i="6" a="1"/>
  <c r="AF401" i="6" s="1"/>
  <c r="AE401" i="6" a="1"/>
  <c r="AE401" i="6" s="1"/>
  <c r="AD401" i="6" a="1"/>
  <c r="AD401" i="6" s="1"/>
  <c r="AC401" i="6" a="1"/>
  <c r="AC401" i="6" s="1"/>
  <c r="AB401" i="6" a="1"/>
  <c r="AB401" i="6" s="1"/>
  <c r="AA401" i="6" a="1"/>
  <c r="AA401" i="6" s="1"/>
  <c r="Z401" i="6" a="1"/>
  <c r="Z401" i="6" s="1"/>
  <c r="Y401" i="6" a="1"/>
  <c r="Y401" i="6" s="1"/>
  <c r="X401" i="6" a="1"/>
  <c r="X401" i="6" s="1"/>
  <c r="W401" i="6" a="1"/>
  <c r="W401" i="6" s="1"/>
  <c r="V401" i="6" a="1"/>
  <c r="V401" i="6" s="1"/>
  <c r="U401" i="6"/>
  <c r="U401" i="6" a="1"/>
  <c r="T401" i="6" a="1"/>
  <c r="T401" i="6" s="1"/>
  <c r="S401" i="6" a="1"/>
  <c r="S401" i="6" s="1"/>
  <c r="R401" i="6" a="1"/>
  <c r="R401" i="6" s="1"/>
  <c r="Q401" i="6" a="1"/>
  <c r="Q401" i="6" s="1"/>
  <c r="P401" i="6" a="1"/>
  <c r="P401" i="6" s="1"/>
  <c r="O401" i="6" a="1"/>
  <c r="O401" i="6" s="1"/>
  <c r="N401" i="6" a="1"/>
  <c r="N401" i="6" s="1"/>
  <c r="M401" i="6" a="1"/>
  <c r="M401" i="6" s="1"/>
  <c r="L401" i="6" a="1"/>
  <c r="L401" i="6" s="1"/>
  <c r="K401" i="6" a="1"/>
  <c r="K401" i="6" s="1"/>
  <c r="AI400" i="6" a="1"/>
  <c r="AI400" i="6" s="1"/>
  <c r="AH400" i="6" a="1"/>
  <c r="AH400" i="6" s="1"/>
  <c r="AG400" i="6" a="1"/>
  <c r="AG400" i="6" s="1"/>
  <c r="AF400" i="6" a="1"/>
  <c r="AF400" i="6" s="1"/>
  <c r="AE400" i="6" a="1"/>
  <c r="AE400" i="6" s="1"/>
  <c r="AD400" i="6" a="1"/>
  <c r="AD400" i="6" s="1"/>
  <c r="AC400" i="6" a="1"/>
  <c r="AC400" i="6" s="1"/>
  <c r="AB400" i="6" a="1"/>
  <c r="AB400" i="6" s="1"/>
  <c r="AA400" i="6" a="1"/>
  <c r="AA400" i="6" s="1"/>
  <c r="Z400" i="6" a="1"/>
  <c r="Z400" i="6" s="1"/>
  <c r="Y400" i="6"/>
  <c r="Y400" i="6" a="1"/>
  <c r="X400" i="6" a="1"/>
  <c r="X400" i="6" s="1"/>
  <c r="W400" i="6" a="1"/>
  <c r="W400" i="6" s="1"/>
  <c r="V400" i="6" a="1"/>
  <c r="V400" i="6" s="1"/>
  <c r="U400" i="6" a="1"/>
  <c r="U400" i="6" s="1"/>
  <c r="T400" i="6" a="1"/>
  <c r="T400" i="6" s="1"/>
  <c r="S400" i="6" a="1"/>
  <c r="S400" i="6" s="1"/>
  <c r="R400" i="6" a="1"/>
  <c r="R400" i="6" s="1"/>
  <c r="Q400" i="6" a="1"/>
  <c r="Q400" i="6" s="1"/>
  <c r="P400" i="6" a="1"/>
  <c r="P400" i="6" s="1"/>
  <c r="O400" i="6" a="1"/>
  <c r="O400" i="6" s="1"/>
  <c r="N400" i="6" a="1"/>
  <c r="N400" i="6" s="1"/>
  <c r="M400" i="6" a="1"/>
  <c r="M400" i="6" s="1"/>
  <c r="L400" i="6" a="1"/>
  <c r="L400" i="6" s="1"/>
  <c r="K400" i="6" a="1"/>
  <c r="K400" i="6" s="1"/>
  <c r="AI399" i="6" a="1"/>
  <c r="AI399" i="6" s="1"/>
  <c r="AH399" i="6" a="1"/>
  <c r="AH399" i="6" s="1"/>
  <c r="AG399" i="6" a="1"/>
  <c r="AG399" i="6" s="1"/>
  <c r="AF399" i="6" a="1"/>
  <c r="AF399" i="6" s="1"/>
  <c r="AE399" i="6" a="1"/>
  <c r="AE399" i="6" s="1"/>
  <c r="AD399" i="6" a="1"/>
  <c r="AD399" i="6" s="1"/>
  <c r="AC399" i="6"/>
  <c r="AC399" i="6" a="1"/>
  <c r="AB399" i="6" a="1"/>
  <c r="AB399" i="6" s="1"/>
  <c r="AA399" i="6" a="1"/>
  <c r="AA399" i="6" s="1"/>
  <c r="Z399" i="6" a="1"/>
  <c r="Z399" i="6" s="1"/>
  <c r="Y399" i="6" a="1"/>
  <c r="Y399" i="6" s="1"/>
  <c r="X399" i="6" a="1"/>
  <c r="X399" i="6" s="1"/>
  <c r="W399" i="6" a="1"/>
  <c r="W399" i="6" s="1"/>
  <c r="V399" i="6" a="1"/>
  <c r="V399" i="6" s="1"/>
  <c r="U399" i="6" a="1"/>
  <c r="U399" i="6" s="1"/>
  <c r="T399" i="6" a="1"/>
  <c r="T399" i="6" s="1"/>
  <c r="S399" i="6" a="1"/>
  <c r="S399" i="6" s="1"/>
  <c r="R399" i="6" a="1"/>
  <c r="R399" i="6" s="1"/>
  <c r="Q399" i="6" a="1"/>
  <c r="Q399" i="6" s="1"/>
  <c r="P399" i="6" a="1"/>
  <c r="P399" i="6" s="1"/>
  <c r="O399" i="6" a="1"/>
  <c r="O399" i="6" s="1"/>
  <c r="N399" i="6" a="1"/>
  <c r="N399" i="6" s="1"/>
  <c r="M399" i="6" a="1"/>
  <c r="M399" i="6" s="1"/>
  <c r="L399" i="6" a="1"/>
  <c r="L399" i="6" s="1"/>
  <c r="K399" i="6" a="1"/>
  <c r="K399" i="6" s="1"/>
  <c r="AI398" i="6" a="1"/>
  <c r="AI398" i="6" s="1"/>
  <c r="AH398" i="6" a="1"/>
  <c r="AH398" i="6" s="1"/>
  <c r="AG398" i="6"/>
  <c r="AG398" i="6" a="1"/>
  <c r="AF398" i="6" a="1"/>
  <c r="AF398" i="6" s="1"/>
  <c r="AE398" i="6" a="1"/>
  <c r="AE398" i="6" s="1"/>
  <c r="AD398" i="6" a="1"/>
  <c r="AD398" i="6" s="1"/>
  <c r="AC398" i="6" a="1"/>
  <c r="AC398" i="6" s="1"/>
  <c r="AB398" i="6" a="1"/>
  <c r="AB398" i="6" s="1"/>
  <c r="AA398" i="6" a="1"/>
  <c r="AA398" i="6" s="1"/>
  <c r="Z398" i="6" a="1"/>
  <c r="Z398" i="6" s="1"/>
  <c r="Y398" i="6" a="1"/>
  <c r="Y398" i="6" s="1"/>
  <c r="X398" i="6" a="1"/>
  <c r="X398" i="6" s="1"/>
  <c r="W398" i="6" a="1"/>
  <c r="W398" i="6" s="1"/>
  <c r="V398" i="6" a="1"/>
  <c r="V398" i="6" s="1"/>
  <c r="U398" i="6" a="1"/>
  <c r="U398" i="6" s="1"/>
  <c r="T398" i="6" a="1"/>
  <c r="T398" i="6" s="1"/>
  <c r="S398" i="6" a="1"/>
  <c r="S398" i="6" s="1"/>
  <c r="R398" i="6" a="1"/>
  <c r="R398" i="6" s="1"/>
  <c r="Q398" i="6" a="1"/>
  <c r="Q398" i="6" s="1"/>
  <c r="P398" i="6" a="1"/>
  <c r="P398" i="6" s="1"/>
  <c r="O398" i="6" a="1"/>
  <c r="O398" i="6" s="1"/>
  <c r="N398" i="6" a="1"/>
  <c r="N398" i="6" s="1"/>
  <c r="M398" i="6" a="1"/>
  <c r="M398" i="6" s="1"/>
  <c r="L398" i="6" a="1"/>
  <c r="L398" i="6" s="1"/>
  <c r="K398" i="6" a="1"/>
  <c r="K398" i="6" s="1"/>
  <c r="AI397" i="6" a="1"/>
  <c r="AI397" i="6" s="1"/>
  <c r="AH397" i="6" a="1"/>
  <c r="AH397" i="6" s="1"/>
  <c r="AG397" i="6" a="1"/>
  <c r="AG397" i="6" s="1"/>
  <c r="AF397" i="6" a="1"/>
  <c r="AF397" i="6" s="1"/>
  <c r="AE397" i="6" a="1"/>
  <c r="AE397" i="6" s="1"/>
  <c r="AD397" i="6" a="1"/>
  <c r="AD397" i="6" s="1"/>
  <c r="AC397" i="6" a="1"/>
  <c r="AC397" i="6" s="1"/>
  <c r="AB397" i="6" a="1"/>
  <c r="AB397" i="6" s="1"/>
  <c r="AA397" i="6" a="1"/>
  <c r="AA397" i="6" s="1"/>
  <c r="Z397" i="6" a="1"/>
  <c r="Z397" i="6" s="1"/>
  <c r="Y397" i="6"/>
  <c r="Y397" i="6" a="1"/>
  <c r="X397" i="6" a="1"/>
  <c r="X397" i="6" s="1"/>
  <c r="W397" i="6" a="1"/>
  <c r="W397" i="6" s="1"/>
  <c r="V397" i="6" a="1"/>
  <c r="V397" i="6" s="1"/>
  <c r="U397" i="6" a="1"/>
  <c r="U397" i="6" s="1"/>
  <c r="T397" i="6" a="1"/>
  <c r="T397" i="6" s="1"/>
  <c r="S397" i="6" a="1"/>
  <c r="S397" i="6" s="1"/>
  <c r="R397" i="6" a="1"/>
  <c r="R397" i="6" s="1"/>
  <c r="Q397" i="6" a="1"/>
  <c r="Q397" i="6" s="1"/>
  <c r="P397" i="6" a="1"/>
  <c r="P397" i="6" s="1"/>
  <c r="O397" i="6" a="1"/>
  <c r="O397" i="6" s="1"/>
  <c r="N397" i="6" a="1"/>
  <c r="N397" i="6" s="1"/>
  <c r="M397" i="6"/>
  <c r="M397" i="6" a="1"/>
  <c r="L397" i="6" a="1"/>
  <c r="L397" i="6" s="1"/>
  <c r="K397" i="6" a="1"/>
  <c r="K397" i="6" s="1"/>
  <c r="AI396" i="6" a="1"/>
  <c r="AI396" i="6" s="1"/>
  <c r="AH396" i="6" a="1"/>
  <c r="AH396" i="6" s="1"/>
  <c r="AG396" i="6" a="1"/>
  <c r="AG396" i="6" s="1"/>
  <c r="AF396" i="6" a="1"/>
  <c r="AF396" i="6" s="1"/>
  <c r="AE396" i="6" a="1"/>
  <c r="AE396" i="6" s="1"/>
  <c r="AD396" i="6" a="1"/>
  <c r="AD396" i="6" s="1"/>
  <c r="AC396" i="6" a="1"/>
  <c r="AC396" i="6" s="1"/>
  <c r="AB396" i="6" a="1"/>
  <c r="AB396" i="6" s="1"/>
  <c r="AA396" i="6" a="1"/>
  <c r="AA396" i="6" s="1"/>
  <c r="Z396" i="6" a="1"/>
  <c r="Z396" i="6" s="1"/>
  <c r="Y396" i="6" a="1"/>
  <c r="Y396" i="6" s="1"/>
  <c r="X396" i="6" a="1"/>
  <c r="X396" i="6" s="1"/>
  <c r="W396" i="6" a="1"/>
  <c r="W396" i="6" s="1"/>
  <c r="V396" i="6" a="1"/>
  <c r="V396" i="6" s="1"/>
  <c r="U396" i="6"/>
  <c r="U396" i="6" a="1"/>
  <c r="T396" i="6" a="1"/>
  <c r="T396" i="6" s="1"/>
  <c r="S396" i="6" a="1"/>
  <c r="S396" i="6" s="1"/>
  <c r="R396" i="6" a="1"/>
  <c r="R396" i="6" s="1"/>
  <c r="Q396" i="6" a="1"/>
  <c r="Q396" i="6" s="1"/>
  <c r="P396" i="6" a="1"/>
  <c r="P396" i="6" s="1"/>
  <c r="O396" i="6" a="1"/>
  <c r="O396" i="6" s="1"/>
  <c r="N396" i="6" a="1"/>
  <c r="N396" i="6" s="1"/>
  <c r="M396" i="6" a="1"/>
  <c r="M396" i="6" s="1"/>
  <c r="L396" i="6" a="1"/>
  <c r="L396" i="6" s="1"/>
  <c r="K396" i="6" a="1"/>
  <c r="K396" i="6" s="1"/>
  <c r="AI395" i="6" a="1"/>
  <c r="AI395" i="6" s="1"/>
  <c r="AH395" i="6" a="1"/>
  <c r="AH395" i="6" s="1"/>
  <c r="AG395" i="6" a="1"/>
  <c r="AG395" i="6" s="1"/>
  <c r="AF395" i="6" a="1"/>
  <c r="AF395" i="6" s="1"/>
  <c r="AE395" i="6" a="1"/>
  <c r="AE395" i="6" s="1"/>
  <c r="AD395" i="6" a="1"/>
  <c r="AD395" i="6" s="1"/>
  <c r="AC395" i="6" a="1"/>
  <c r="AC395" i="6" s="1"/>
  <c r="AB395" i="6" a="1"/>
  <c r="AB395" i="6" s="1"/>
  <c r="AA395" i="6" a="1"/>
  <c r="AA395" i="6" s="1"/>
  <c r="Z395" i="6" a="1"/>
  <c r="Z395" i="6" s="1"/>
  <c r="Y395" i="6" a="1"/>
  <c r="Y395" i="6" s="1"/>
  <c r="X395" i="6" a="1"/>
  <c r="X395" i="6" s="1"/>
  <c r="W395" i="6" a="1"/>
  <c r="W395" i="6" s="1"/>
  <c r="V395" i="6" a="1"/>
  <c r="V395" i="6" s="1"/>
  <c r="U395" i="6" a="1"/>
  <c r="U395" i="6" s="1"/>
  <c r="T395" i="6" a="1"/>
  <c r="T395" i="6" s="1"/>
  <c r="S395" i="6" a="1"/>
  <c r="S395" i="6" s="1"/>
  <c r="R395" i="6" a="1"/>
  <c r="R395" i="6" s="1"/>
  <c r="Q395" i="6" a="1"/>
  <c r="Q395" i="6" s="1"/>
  <c r="P395" i="6" a="1"/>
  <c r="P395" i="6" s="1"/>
  <c r="O395" i="6" a="1"/>
  <c r="O395" i="6" s="1"/>
  <c r="N395" i="6" a="1"/>
  <c r="N395" i="6" s="1"/>
  <c r="M395" i="6" a="1"/>
  <c r="M395" i="6" s="1"/>
  <c r="L395" i="6" a="1"/>
  <c r="L395" i="6" s="1"/>
  <c r="K395" i="6" a="1"/>
  <c r="K395" i="6" s="1"/>
  <c r="AI394" i="6" a="1"/>
  <c r="AI394" i="6" s="1"/>
  <c r="AH394" i="6" a="1"/>
  <c r="AH394" i="6" s="1"/>
  <c r="AG394" i="6" a="1"/>
  <c r="AG394" i="6" s="1"/>
  <c r="AF394" i="6" a="1"/>
  <c r="AF394" i="6" s="1"/>
  <c r="AE394" i="6" a="1"/>
  <c r="AE394" i="6" s="1"/>
  <c r="AD394" i="6" a="1"/>
  <c r="AD394" i="6" s="1"/>
  <c r="AC394" i="6" a="1"/>
  <c r="AC394" i="6" s="1"/>
  <c r="AB394" i="6" a="1"/>
  <c r="AB394" i="6" s="1"/>
  <c r="AA394" i="6" a="1"/>
  <c r="AA394" i="6" s="1"/>
  <c r="Z394" i="6" a="1"/>
  <c r="Z394" i="6" s="1"/>
  <c r="Y394" i="6" a="1"/>
  <c r="Y394" i="6" s="1"/>
  <c r="X394" i="6" a="1"/>
  <c r="X394" i="6" s="1"/>
  <c r="W394" i="6" a="1"/>
  <c r="W394" i="6" s="1"/>
  <c r="V394" i="6" a="1"/>
  <c r="V394" i="6" s="1"/>
  <c r="U394" i="6" a="1"/>
  <c r="U394" i="6" s="1"/>
  <c r="T394" i="6" a="1"/>
  <c r="T394" i="6" s="1"/>
  <c r="S394" i="6" a="1"/>
  <c r="S394" i="6" s="1"/>
  <c r="R394" i="6" a="1"/>
  <c r="R394" i="6" s="1"/>
  <c r="Q394" i="6" a="1"/>
  <c r="Q394" i="6" s="1"/>
  <c r="P394" i="6" a="1"/>
  <c r="P394" i="6" s="1"/>
  <c r="O394" i="6" a="1"/>
  <c r="O394" i="6" s="1"/>
  <c r="N394" i="6" a="1"/>
  <c r="N394" i="6" s="1"/>
  <c r="M394" i="6" a="1"/>
  <c r="M394" i="6" s="1"/>
  <c r="L394" i="6" a="1"/>
  <c r="L394" i="6" s="1"/>
  <c r="K394" i="6" a="1"/>
  <c r="K394" i="6" s="1"/>
  <c r="AI393" i="6" a="1"/>
  <c r="AI393" i="6" s="1"/>
  <c r="AH393" i="6" a="1"/>
  <c r="AH393" i="6" s="1"/>
  <c r="AG393" i="6" a="1"/>
  <c r="AG393" i="6" s="1"/>
  <c r="AF393" i="6" a="1"/>
  <c r="AF393" i="6" s="1"/>
  <c r="AE393" i="6" a="1"/>
  <c r="AE393" i="6" s="1"/>
  <c r="AD393" i="6" a="1"/>
  <c r="AD393" i="6" s="1"/>
  <c r="AC393" i="6" a="1"/>
  <c r="AC393" i="6" s="1"/>
  <c r="AB393" i="6" a="1"/>
  <c r="AB393" i="6" s="1"/>
  <c r="AA393" i="6" a="1"/>
  <c r="AA393" i="6" s="1"/>
  <c r="Z393" i="6" a="1"/>
  <c r="Z393" i="6" s="1"/>
  <c r="Y393" i="6" a="1"/>
  <c r="Y393" i="6" s="1"/>
  <c r="X393" i="6" a="1"/>
  <c r="X393" i="6" s="1"/>
  <c r="W393" i="6" a="1"/>
  <c r="W393" i="6" s="1"/>
  <c r="V393" i="6" a="1"/>
  <c r="V393" i="6" s="1"/>
  <c r="U393" i="6" a="1"/>
  <c r="U393" i="6" s="1"/>
  <c r="T393" i="6" a="1"/>
  <c r="T393" i="6" s="1"/>
  <c r="S393" i="6" a="1"/>
  <c r="S393" i="6" s="1"/>
  <c r="R393" i="6" a="1"/>
  <c r="R393" i="6" s="1"/>
  <c r="Q393" i="6" a="1"/>
  <c r="Q393" i="6" s="1"/>
  <c r="P393" i="6" a="1"/>
  <c r="P393" i="6" s="1"/>
  <c r="O393" i="6" a="1"/>
  <c r="O393" i="6" s="1"/>
  <c r="N393" i="6" a="1"/>
  <c r="N393" i="6" s="1"/>
  <c r="M393" i="6" a="1"/>
  <c r="M393" i="6" s="1"/>
  <c r="L393" i="6" a="1"/>
  <c r="L393" i="6" s="1"/>
  <c r="K393" i="6" a="1"/>
  <c r="K393" i="6" s="1"/>
  <c r="AI392" i="6" a="1"/>
  <c r="AI392" i="6" s="1"/>
  <c r="AH392" i="6" a="1"/>
  <c r="AH392" i="6" s="1"/>
  <c r="AG392" i="6" a="1"/>
  <c r="AG392" i="6" s="1"/>
  <c r="AF392" i="6" a="1"/>
  <c r="AF392" i="6" s="1"/>
  <c r="AE392" i="6" a="1"/>
  <c r="AE392" i="6" s="1"/>
  <c r="AD392" i="6" a="1"/>
  <c r="AD392" i="6" s="1"/>
  <c r="AC392" i="6" a="1"/>
  <c r="AC392" i="6" s="1"/>
  <c r="AB392" i="6" a="1"/>
  <c r="AB392" i="6" s="1"/>
  <c r="AA392" i="6" a="1"/>
  <c r="AA392" i="6" s="1"/>
  <c r="Z392" i="6" a="1"/>
  <c r="Z392" i="6" s="1"/>
  <c r="Y392" i="6" a="1"/>
  <c r="Y392" i="6" s="1"/>
  <c r="X392" i="6" a="1"/>
  <c r="X392" i="6" s="1"/>
  <c r="W392" i="6" a="1"/>
  <c r="W392" i="6" s="1"/>
  <c r="V392" i="6" a="1"/>
  <c r="V392" i="6" s="1"/>
  <c r="U392" i="6" a="1"/>
  <c r="U392" i="6" s="1"/>
  <c r="T392" i="6" a="1"/>
  <c r="T392" i="6" s="1"/>
  <c r="S392" i="6" a="1"/>
  <c r="S392" i="6" s="1"/>
  <c r="R392" i="6" a="1"/>
  <c r="R392" i="6" s="1"/>
  <c r="Q392" i="6" a="1"/>
  <c r="Q392" i="6" s="1"/>
  <c r="P392" i="6" a="1"/>
  <c r="P392" i="6" s="1"/>
  <c r="O392" i="6" a="1"/>
  <c r="O392" i="6" s="1"/>
  <c r="N392" i="6" a="1"/>
  <c r="N392" i="6" s="1"/>
  <c r="M392" i="6" a="1"/>
  <c r="M392" i="6" s="1"/>
  <c r="L392" i="6" a="1"/>
  <c r="L392" i="6" s="1"/>
  <c r="K392" i="6" a="1"/>
  <c r="K392" i="6" s="1"/>
  <c r="AI391" i="6" a="1"/>
  <c r="AI391" i="6" s="1"/>
  <c r="AH391" i="6" a="1"/>
  <c r="AH391" i="6" s="1"/>
  <c r="AG391" i="6" a="1"/>
  <c r="AG391" i="6" s="1"/>
  <c r="AF391" i="6" a="1"/>
  <c r="AF391" i="6" s="1"/>
  <c r="AE391" i="6" a="1"/>
  <c r="AE391" i="6" s="1"/>
  <c r="AD391" i="6" a="1"/>
  <c r="AD391" i="6" s="1"/>
  <c r="AC391" i="6" a="1"/>
  <c r="AC391" i="6" s="1"/>
  <c r="AB391" i="6" a="1"/>
  <c r="AB391" i="6" s="1"/>
  <c r="AA391" i="6" a="1"/>
  <c r="AA391" i="6" s="1"/>
  <c r="Z391" i="6" a="1"/>
  <c r="Z391" i="6" s="1"/>
  <c r="Y391" i="6" a="1"/>
  <c r="Y391" i="6" s="1"/>
  <c r="X391" i="6" a="1"/>
  <c r="X391" i="6" s="1"/>
  <c r="W391" i="6" a="1"/>
  <c r="W391" i="6" s="1"/>
  <c r="V391" i="6" a="1"/>
  <c r="V391" i="6" s="1"/>
  <c r="U391" i="6" a="1"/>
  <c r="U391" i="6" s="1"/>
  <c r="T391" i="6" a="1"/>
  <c r="T391" i="6" s="1"/>
  <c r="S391" i="6" a="1"/>
  <c r="S391" i="6" s="1"/>
  <c r="R391" i="6" a="1"/>
  <c r="R391" i="6" s="1"/>
  <c r="Q391" i="6" a="1"/>
  <c r="Q391" i="6" s="1"/>
  <c r="P391" i="6" a="1"/>
  <c r="P391" i="6" s="1"/>
  <c r="O391" i="6" a="1"/>
  <c r="O391" i="6" s="1"/>
  <c r="N391" i="6" a="1"/>
  <c r="N391" i="6" s="1"/>
  <c r="M391" i="6" a="1"/>
  <c r="M391" i="6" s="1"/>
  <c r="L391" i="6" a="1"/>
  <c r="L391" i="6" s="1"/>
  <c r="K391" i="6" a="1"/>
  <c r="K391" i="6" s="1"/>
  <c r="AI390" i="6" a="1"/>
  <c r="AI390" i="6" s="1"/>
  <c r="AH390" i="6" a="1"/>
  <c r="AH390" i="6" s="1"/>
  <c r="AG390" i="6" a="1"/>
  <c r="AG390" i="6" s="1"/>
  <c r="AF390" i="6" a="1"/>
  <c r="AF390" i="6" s="1"/>
  <c r="AE390" i="6" a="1"/>
  <c r="AE390" i="6" s="1"/>
  <c r="AD390" i="6" a="1"/>
  <c r="AD390" i="6" s="1"/>
  <c r="AC390" i="6" a="1"/>
  <c r="AC390" i="6" s="1"/>
  <c r="AB390" i="6" a="1"/>
  <c r="AB390" i="6" s="1"/>
  <c r="AA390" i="6" a="1"/>
  <c r="AA390" i="6" s="1"/>
  <c r="Z390" i="6" a="1"/>
  <c r="Z390" i="6" s="1"/>
  <c r="Y390" i="6" a="1"/>
  <c r="Y390" i="6" s="1"/>
  <c r="X390" i="6" a="1"/>
  <c r="X390" i="6" s="1"/>
  <c r="W390" i="6" a="1"/>
  <c r="W390" i="6" s="1"/>
  <c r="V390" i="6" a="1"/>
  <c r="V390" i="6" s="1"/>
  <c r="U390" i="6" a="1"/>
  <c r="U390" i="6" s="1"/>
  <c r="T390" i="6" a="1"/>
  <c r="T390" i="6" s="1"/>
  <c r="S390" i="6" a="1"/>
  <c r="S390" i="6" s="1"/>
  <c r="R390" i="6" a="1"/>
  <c r="R390" i="6" s="1"/>
  <c r="Q390" i="6" a="1"/>
  <c r="Q390" i="6" s="1"/>
  <c r="P390" i="6" a="1"/>
  <c r="P390" i="6" s="1"/>
  <c r="O390" i="6" a="1"/>
  <c r="O390" i="6" s="1"/>
  <c r="N390" i="6" a="1"/>
  <c r="N390" i="6" s="1"/>
  <c r="M390" i="6" a="1"/>
  <c r="M390" i="6" s="1"/>
  <c r="L390" i="6" a="1"/>
  <c r="L390" i="6" s="1"/>
  <c r="K390" i="6" a="1"/>
  <c r="K390" i="6" s="1"/>
  <c r="AI389" i="6" a="1"/>
  <c r="AI389" i="6" s="1"/>
  <c r="AH389" i="6" a="1"/>
  <c r="AH389" i="6" s="1"/>
  <c r="AG389" i="6" a="1"/>
  <c r="AG389" i="6" s="1"/>
  <c r="AF389" i="6" a="1"/>
  <c r="AF389" i="6" s="1"/>
  <c r="AE389" i="6" a="1"/>
  <c r="AE389" i="6" s="1"/>
  <c r="AD389" i="6" a="1"/>
  <c r="AD389" i="6" s="1"/>
  <c r="AC389" i="6" a="1"/>
  <c r="AC389" i="6" s="1"/>
  <c r="AB389" i="6" a="1"/>
  <c r="AB389" i="6" s="1"/>
  <c r="AA389" i="6" a="1"/>
  <c r="AA389" i="6" s="1"/>
  <c r="Z389" i="6" a="1"/>
  <c r="Z389" i="6" s="1"/>
  <c r="Y389" i="6" a="1"/>
  <c r="Y389" i="6" s="1"/>
  <c r="X389" i="6" a="1"/>
  <c r="X389" i="6" s="1"/>
  <c r="W389" i="6" a="1"/>
  <c r="W389" i="6" s="1"/>
  <c r="V389" i="6" a="1"/>
  <c r="V389" i="6" s="1"/>
  <c r="U389" i="6" a="1"/>
  <c r="U389" i="6" s="1"/>
  <c r="T389" i="6" a="1"/>
  <c r="T389" i="6" s="1"/>
  <c r="S389" i="6" a="1"/>
  <c r="S389" i="6" s="1"/>
  <c r="R389" i="6" a="1"/>
  <c r="R389" i="6" s="1"/>
  <c r="Q389" i="6" a="1"/>
  <c r="Q389" i="6" s="1"/>
  <c r="P389" i="6" a="1"/>
  <c r="P389" i="6" s="1"/>
  <c r="O389" i="6" a="1"/>
  <c r="O389" i="6" s="1"/>
  <c r="N389" i="6" a="1"/>
  <c r="N389" i="6" s="1"/>
  <c r="M389" i="6" a="1"/>
  <c r="M389" i="6" s="1"/>
  <c r="L389" i="6" a="1"/>
  <c r="L389" i="6" s="1"/>
  <c r="K389" i="6" a="1"/>
  <c r="K389" i="6" s="1"/>
  <c r="AI388" i="6" a="1"/>
  <c r="AI388" i="6" s="1"/>
  <c r="AH388" i="6" a="1"/>
  <c r="AH388" i="6" s="1"/>
  <c r="AG388" i="6" a="1"/>
  <c r="AG388" i="6" s="1"/>
  <c r="AF388" i="6" a="1"/>
  <c r="AF388" i="6" s="1"/>
  <c r="AE388" i="6" a="1"/>
  <c r="AE388" i="6" s="1"/>
  <c r="AD388" i="6" a="1"/>
  <c r="AD388" i="6" s="1"/>
  <c r="AC388" i="6" a="1"/>
  <c r="AC388" i="6" s="1"/>
  <c r="AB388" i="6" a="1"/>
  <c r="AB388" i="6" s="1"/>
  <c r="AA388" i="6" a="1"/>
  <c r="AA388" i="6" s="1"/>
  <c r="Z388" i="6" a="1"/>
  <c r="Z388" i="6" s="1"/>
  <c r="Y388" i="6" a="1"/>
  <c r="Y388" i="6" s="1"/>
  <c r="X388" i="6" a="1"/>
  <c r="X388" i="6" s="1"/>
  <c r="W388" i="6" a="1"/>
  <c r="W388" i="6" s="1"/>
  <c r="V388" i="6" a="1"/>
  <c r="V388" i="6" s="1"/>
  <c r="U388" i="6" a="1"/>
  <c r="U388" i="6" s="1"/>
  <c r="T388" i="6" a="1"/>
  <c r="T388" i="6" s="1"/>
  <c r="S388" i="6" a="1"/>
  <c r="S388" i="6" s="1"/>
  <c r="R388" i="6" a="1"/>
  <c r="R388" i="6" s="1"/>
  <c r="Q388" i="6" a="1"/>
  <c r="Q388" i="6" s="1"/>
  <c r="P388" i="6" a="1"/>
  <c r="P388" i="6" s="1"/>
  <c r="O388" i="6" a="1"/>
  <c r="O388" i="6" s="1"/>
  <c r="N388" i="6" a="1"/>
  <c r="N388" i="6" s="1"/>
  <c r="M388" i="6" a="1"/>
  <c r="M388" i="6" s="1"/>
  <c r="L388" i="6" a="1"/>
  <c r="L388" i="6" s="1"/>
  <c r="K388" i="6" a="1"/>
  <c r="K388" i="6" s="1"/>
  <c r="AI387" i="6" a="1"/>
  <c r="AI387" i="6" s="1"/>
  <c r="AH387" i="6" a="1"/>
  <c r="AH387" i="6" s="1"/>
  <c r="AG387" i="6" a="1"/>
  <c r="AG387" i="6" s="1"/>
  <c r="AF387" i="6" a="1"/>
  <c r="AF387" i="6" s="1"/>
  <c r="AE387" i="6" a="1"/>
  <c r="AE387" i="6" s="1"/>
  <c r="AD387" i="6" a="1"/>
  <c r="AD387" i="6" s="1"/>
  <c r="AC387" i="6" a="1"/>
  <c r="AC387" i="6" s="1"/>
  <c r="AB387" i="6" a="1"/>
  <c r="AB387" i="6" s="1"/>
  <c r="AA387" i="6" a="1"/>
  <c r="AA387" i="6" s="1"/>
  <c r="Z387" i="6" a="1"/>
  <c r="Z387" i="6" s="1"/>
  <c r="Y387" i="6" a="1"/>
  <c r="Y387" i="6" s="1"/>
  <c r="X387" i="6" a="1"/>
  <c r="X387" i="6" s="1"/>
  <c r="W387" i="6" a="1"/>
  <c r="W387" i="6" s="1"/>
  <c r="V387" i="6" a="1"/>
  <c r="V387" i="6" s="1"/>
  <c r="U387" i="6" a="1"/>
  <c r="U387" i="6" s="1"/>
  <c r="T387" i="6" a="1"/>
  <c r="T387" i="6" s="1"/>
  <c r="S387" i="6" a="1"/>
  <c r="S387" i="6" s="1"/>
  <c r="R387" i="6" a="1"/>
  <c r="R387" i="6" s="1"/>
  <c r="Q387" i="6" a="1"/>
  <c r="Q387" i="6" s="1"/>
  <c r="P387" i="6" a="1"/>
  <c r="P387" i="6" s="1"/>
  <c r="O387" i="6" a="1"/>
  <c r="O387" i="6" s="1"/>
  <c r="N387" i="6" a="1"/>
  <c r="N387" i="6" s="1"/>
  <c r="M387" i="6" a="1"/>
  <c r="M387" i="6" s="1"/>
  <c r="L387" i="6" a="1"/>
  <c r="L387" i="6" s="1"/>
  <c r="K387" i="6" a="1"/>
  <c r="K387" i="6" s="1"/>
  <c r="AI386" i="6" a="1"/>
  <c r="AI386" i="6" s="1"/>
  <c r="AH386" i="6" a="1"/>
  <c r="AH386" i="6" s="1"/>
  <c r="AG386" i="6" a="1"/>
  <c r="AG386" i="6" s="1"/>
  <c r="AF386" i="6" a="1"/>
  <c r="AF386" i="6" s="1"/>
  <c r="AE386" i="6" a="1"/>
  <c r="AE386" i="6" s="1"/>
  <c r="AD386" i="6" a="1"/>
  <c r="AD386" i="6" s="1"/>
  <c r="AC386" i="6" a="1"/>
  <c r="AC386" i="6" s="1"/>
  <c r="AB386" i="6" a="1"/>
  <c r="AB386" i="6" s="1"/>
  <c r="AA386" i="6" a="1"/>
  <c r="AA386" i="6" s="1"/>
  <c r="Z386" i="6" a="1"/>
  <c r="Z386" i="6" s="1"/>
  <c r="Y386" i="6" a="1"/>
  <c r="Y386" i="6" s="1"/>
  <c r="X386" i="6" a="1"/>
  <c r="X386" i="6" s="1"/>
  <c r="W386" i="6" a="1"/>
  <c r="W386" i="6" s="1"/>
  <c r="V386" i="6" a="1"/>
  <c r="V386" i="6" s="1"/>
  <c r="U386" i="6" a="1"/>
  <c r="U386" i="6" s="1"/>
  <c r="T386" i="6" a="1"/>
  <c r="T386" i="6" s="1"/>
  <c r="S386" i="6" a="1"/>
  <c r="S386" i="6" s="1"/>
  <c r="R386" i="6" a="1"/>
  <c r="R386" i="6" s="1"/>
  <c r="Q386" i="6" a="1"/>
  <c r="Q386" i="6" s="1"/>
  <c r="P386" i="6" a="1"/>
  <c r="P386" i="6" s="1"/>
  <c r="O386" i="6" a="1"/>
  <c r="O386" i="6" s="1"/>
  <c r="N386" i="6" a="1"/>
  <c r="N386" i="6" s="1"/>
  <c r="M386" i="6" a="1"/>
  <c r="M386" i="6" s="1"/>
  <c r="L386" i="6" a="1"/>
  <c r="L386" i="6" s="1"/>
  <c r="K386" i="6" a="1"/>
  <c r="K386" i="6" s="1"/>
  <c r="AI385" i="6" a="1"/>
  <c r="AI385" i="6" s="1"/>
  <c r="AH385" i="6" a="1"/>
  <c r="AH385" i="6" s="1"/>
  <c r="AG385" i="6" a="1"/>
  <c r="AG385" i="6" s="1"/>
  <c r="AF385" i="6" a="1"/>
  <c r="AF385" i="6" s="1"/>
  <c r="AE385" i="6" a="1"/>
  <c r="AE385" i="6" s="1"/>
  <c r="AD385" i="6" a="1"/>
  <c r="AD385" i="6" s="1"/>
  <c r="AC385" i="6" a="1"/>
  <c r="AC385" i="6" s="1"/>
  <c r="AB385" i="6" a="1"/>
  <c r="AB385" i="6" s="1"/>
  <c r="AA385" i="6" a="1"/>
  <c r="AA385" i="6" s="1"/>
  <c r="Z385" i="6" a="1"/>
  <c r="Z385" i="6" s="1"/>
  <c r="Y385" i="6" a="1"/>
  <c r="Y385" i="6" s="1"/>
  <c r="X385" i="6" a="1"/>
  <c r="X385" i="6" s="1"/>
  <c r="W385" i="6" a="1"/>
  <c r="W385" i="6" s="1"/>
  <c r="V385" i="6" a="1"/>
  <c r="V385" i="6" s="1"/>
  <c r="U385" i="6" a="1"/>
  <c r="U385" i="6" s="1"/>
  <c r="T385" i="6" a="1"/>
  <c r="T385" i="6" s="1"/>
  <c r="S385" i="6" a="1"/>
  <c r="S385" i="6" s="1"/>
  <c r="R385" i="6" a="1"/>
  <c r="R385" i="6" s="1"/>
  <c r="Q385" i="6" a="1"/>
  <c r="Q385" i="6" s="1"/>
  <c r="P385" i="6" a="1"/>
  <c r="P385" i="6" s="1"/>
  <c r="O385" i="6" a="1"/>
  <c r="O385" i="6" s="1"/>
  <c r="N385" i="6" a="1"/>
  <c r="N385" i="6" s="1"/>
  <c r="M385" i="6" a="1"/>
  <c r="M385" i="6" s="1"/>
  <c r="L385" i="6" a="1"/>
  <c r="L385" i="6" s="1"/>
  <c r="K385" i="6" a="1"/>
  <c r="K385" i="6" s="1"/>
  <c r="AI384" i="6" a="1"/>
  <c r="AI384" i="6" s="1"/>
  <c r="AH384" i="6" a="1"/>
  <c r="AH384" i="6" s="1"/>
  <c r="AG384" i="6" a="1"/>
  <c r="AG384" i="6" s="1"/>
  <c r="AF384" i="6" a="1"/>
  <c r="AF384" i="6" s="1"/>
  <c r="AE384" i="6" a="1"/>
  <c r="AE384" i="6" s="1"/>
  <c r="AD384" i="6" a="1"/>
  <c r="AD384" i="6" s="1"/>
  <c r="AC384" i="6" a="1"/>
  <c r="AC384" i="6" s="1"/>
  <c r="AB384" i="6" a="1"/>
  <c r="AB384" i="6" s="1"/>
  <c r="AA384" i="6" a="1"/>
  <c r="AA384" i="6" s="1"/>
  <c r="Z384" i="6" a="1"/>
  <c r="Z384" i="6" s="1"/>
  <c r="Y384" i="6" a="1"/>
  <c r="Y384" i="6" s="1"/>
  <c r="X384" i="6" a="1"/>
  <c r="X384" i="6" s="1"/>
  <c r="W384" i="6" a="1"/>
  <c r="W384" i="6" s="1"/>
  <c r="V384" i="6" a="1"/>
  <c r="V384" i="6" s="1"/>
  <c r="U384" i="6" a="1"/>
  <c r="U384" i="6" s="1"/>
  <c r="T384" i="6" a="1"/>
  <c r="T384" i="6" s="1"/>
  <c r="S384" i="6" a="1"/>
  <c r="S384" i="6" s="1"/>
  <c r="R384" i="6" a="1"/>
  <c r="R384" i="6" s="1"/>
  <c r="Q384" i="6" a="1"/>
  <c r="Q384" i="6" s="1"/>
  <c r="P384" i="6" a="1"/>
  <c r="P384" i="6" s="1"/>
  <c r="O384" i="6" a="1"/>
  <c r="O384" i="6" s="1"/>
  <c r="N384" i="6" a="1"/>
  <c r="N384" i="6" s="1"/>
  <c r="M384" i="6" a="1"/>
  <c r="M384" i="6" s="1"/>
  <c r="L384" i="6" a="1"/>
  <c r="L384" i="6" s="1"/>
  <c r="K384" i="6" a="1"/>
  <c r="K384" i="6" s="1"/>
  <c r="AI383" i="6" a="1"/>
  <c r="AI383" i="6" s="1"/>
  <c r="AH383" i="6" a="1"/>
  <c r="AH383" i="6" s="1"/>
  <c r="AG383" i="6" a="1"/>
  <c r="AG383" i="6" s="1"/>
  <c r="AF383" i="6" a="1"/>
  <c r="AF383" i="6" s="1"/>
  <c r="AE383" i="6" a="1"/>
  <c r="AE383" i="6" s="1"/>
  <c r="AD383" i="6" a="1"/>
  <c r="AD383" i="6" s="1"/>
  <c r="AC383" i="6" a="1"/>
  <c r="AC383" i="6" s="1"/>
  <c r="AB383" i="6" a="1"/>
  <c r="AB383" i="6" s="1"/>
  <c r="AA383" i="6" a="1"/>
  <c r="AA383" i="6" s="1"/>
  <c r="Z383" i="6" a="1"/>
  <c r="Z383" i="6" s="1"/>
  <c r="Y383" i="6" a="1"/>
  <c r="Y383" i="6" s="1"/>
  <c r="X383" i="6" a="1"/>
  <c r="X383" i="6" s="1"/>
  <c r="W383" i="6" a="1"/>
  <c r="W383" i="6" s="1"/>
  <c r="V383" i="6" a="1"/>
  <c r="V383" i="6" s="1"/>
  <c r="U383" i="6" a="1"/>
  <c r="U383" i="6" s="1"/>
  <c r="T383" i="6" a="1"/>
  <c r="T383" i="6" s="1"/>
  <c r="S383" i="6" a="1"/>
  <c r="S383" i="6" s="1"/>
  <c r="R383" i="6" a="1"/>
  <c r="R383" i="6" s="1"/>
  <c r="Q383" i="6" a="1"/>
  <c r="Q383" i="6" s="1"/>
  <c r="P383" i="6" a="1"/>
  <c r="P383" i="6" s="1"/>
  <c r="O383" i="6" a="1"/>
  <c r="O383" i="6" s="1"/>
  <c r="N383" i="6" a="1"/>
  <c r="N383" i="6" s="1"/>
  <c r="M383" i="6" a="1"/>
  <c r="M383" i="6" s="1"/>
  <c r="L383" i="6" a="1"/>
  <c r="L383" i="6" s="1"/>
  <c r="K383" i="6" a="1"/>
  <c r="K383" i="6" s="1"/>
  <c r="AI382" i="6" a="1"/>
  <c r="AI382" i="6" s="1"/>
  <c r="AH382" i="6" a="1"/>
  <c r="AH382" i="6" s="1"/>
  <c r="AG382" i="6" a="1"/>
  <c r="AG382" i="6" s="1"/>
  <c r="AF382" i="6" a="1"/>
  <c r="AF382" i="6" s="1"/>
  <c r="AE382" i="6" a="1"/>
  <c r="AE382" i="6" s="1"/>
  <c r="AD382" i="6" a="1"/>
  <c r="AD382" i="6" s="1"/>
  <c r="AC382" i="6" a="1"/>
  <c r="AC382" i="6" s="1"/>
  <c r="AB382" i="6" a="1"/>
  <c r="AB382" i="6" s="1"/>
  <c r="AA382" i="6" a="1"/>
  <c r="AA382" i="6" s="1"/>
  <c r="Z382" i="6" a="1"/>
  <c r="Z382" i="6" s="1"/>
  <c r="Y382" i="6" a="1"/>
  <c r="Y382" i="6" s="1"/>
  <c r="X382" i="6" a="1"/>
  <c r="X382" i="6" s="1"/>
  <c r="W382" i="6" a="1"/>
  <c r="W382" i="6" s="1"/>
  <c r="V382" i="6" a="1"/>
  <c r="V382" i="6" s="1"/>
  <c r="U382" i="6" a="1"/>
  <c r="U382" i="6" s="1"/>
  <c r="T382" i="6" a="1"/>
  <c r="T382" i="6" s="1"/>
  <c r="S382" i="6" a="1"/>
  <c r="S382" i="6" s="1"/>
  <c r="R382" i="6" a="1"/>
  <c r="R382" i="6" s="1"/>
  <c r="Q382" i="6" a="1"/>
  <c r="Q382" i="6" s="1"/>
  <c r="P382" i="6" a="1"/>
  <c r="P382" i="6" s="1"/>
  <c r="O382" i="6" a="1"/>
  <c r="O382" i="6" s="1"/>
  <c r="N382" i="6" a="1"/>
  <c r="N382" i="6" s="1"/>
  <c r="M382" i="6" a="1"/>
  <c r="M382" i="6" s="1"/>
  <c r="L382" i="6" a="1"/>
  <c r="L382" i="6" s="1"/>
  <c r="K382" i="6" a="1"/>
  <c r="K382" i="6" s="1"/>
  <c r="AI381" i="6" a="1"/>
  <c r="AI381" i="6" s="1"/>
  <c r="AH381" i="6" a="1"/>
  <c r="AH381" i="6" s="1"/>
  <c r="AG381" i="6" a="1"/>
  <c r="AG381" i="6" s="1"/>
  <c r="AF381" i="6" a="1"/>
  <c r="AF381" i="6" s="1"/>
  <c r="AE381" i="6" a="1"/>
  <c r="AE381" i="6" s="1"/>
  <c r="AD381" i="6" a="1"/>
  <c r="AD381" i="6" s="1"/>
  <c r="AC381" i="6" a="1"/>
  <c r="AC381" i="6" s="1"/>
  <c r="AB381" i="6" a="1"/>
  <c r="AB381" i="6" s="1"/>
  <c r="AA381" i="6" a="1"/>
  <c r="AA381" i="6" s="1"/>
  <c r="Z381" i="6" a="1"/>
  <c r="Z381" i="6" s="1"/>
  <c r="Y381" i="6" a="1"/>
  <c r="Y381" i="6" s="1"/>
  <c r="X381" i="6" a="1"/>
  <c r="X381" i="6" s="1"/>
  <c r="W381" i="6" a="1"/>
  <c r="W381" i="6" s="1"/>
  <c r="V381" i="6" a="1"/>
  <c r="V381" i="6" s="1"/>
  <c r="U381" i="6" a="1"/>
  <c r="U381" i="6" s="1"/>
  <c r="T381" i="6" a="1"/>
  <c r="T381" i="6" s="1"/>
  <c r="S381" i="6" a="1"/>
  <c r="S381" i="6" s="1"/>
  <c r="R381" i="6" a="1"/>
  <c r="R381" i="6" s="1"/>
  <c r="Q381" i="6" a="1"/>
  <c r="Q381" i="6" s="1"/>
  <c r="P381" i="6" a="1"/>
  <c r="P381" i="6" s="1"/>
  <c r="O381" i="6" a="1"/>
  <c r="O381" i="6" s="1"/>
  <c r="N381" i="6" a="1"/>
  <c r="N381" i="6" s="1"/>
  <c r="M381" i="6" a="1"/>
  <c r="M381" i="6" s="1"/>
  <c r="L381" i="6" a="1"/>
  <c r="L381" i="6" s="1"/>
  <c r="K381" i="6" a="1"/>
  <c r="K381" i="6" s="1"/>
  <c r="AI380" i="6" a="1"/>
  <c r="AI380" i="6" s="1"/>
  <c r="AH380" i="6" a="1"/>
  <c r="AH380" i="6" s="1"/>
  <c r="AG380" i="6" a="1"/>
  <c r="AG380" i="6" s="1"/>
  <c r="AF380" i="6" a="1"/>
  <c r="AF380" i="6" s="1"/>
  <c r="AE380" i="6" a="1"/>
  <c r="AE380" i="6" s="1"/>
  <c r="AD380" i="6" a="1"/>
  <c r="AD380" i="6" s="1"/>
  <c r="AC380" i="6" a="1"/>
  <c r="AC380" i="6" s="1"/>
  <c r="AB380" i="6" a="1"/>
  <c r="AB380" i="6" s="1"/>
  <c r="AA380" i="6" a="1"/>
  <c r="AA380" i="6" s="1"/>
  <c r="Z380" i="6" a="1"/>
  <c r="Z380" i="6" s="1"/>
  <c r="Y380" i="6" a="1"/>
  <c r="Y380" i="6" s="1"/>
  <c r="X380" i="6" a="1"/>
  <c r="X380" i="6" s="1"/>
  <c r="W380" i="6" a="1"/>
  <c r="W380" i="6" s="1"/>
  <c r="V380" i="6" a="1"/>
  <c r="V380" i="6" s="1"/>
  <c r="U380" i="6" a="1"/>
  <c r="U380" i="6" s="1"/>
  <c r="T380" i="6" a="1"/>
  <c r="T380" i="6" s="1"/>
  <c r="S380" i="6" a="1"/>
  <c r="S380" i="6" s="1"/>
  <c r="R380" i="6" a="1"/>
  <c r="R380" i="6" s="1"/>
  <c r="Q380" i="6" a="1"/>
  <c r="Q380" i="6" s="1"/>
  <c r="P380" i="6" a="1"/>
  <c r="P380" i="6" s="1"/>
  <c r="O380" i="6" a="1"/>
  <c r="O380" i="6" s="1"/>
  <c r="N380" i="6" a="1"/>
  <c r="N380" i="6" s="1"/>
  <c r="M380" i="6" a="1"/>
  <c r="M380" i="6" s="1"/>
  <c r="L380" i="6" a="1"/>
  <c r="L380" i="6" s="1"/>
  <c r="K380" i="6" a="1"/>
  <c r="K380" i="6" s="1"/>
  <c r="AI379" i="6" a="1"/>
  <c r="AI379" i="6" s="1"/>
  <c r="AH379" i="6" a="1"/>
  <c r="AH379" i="6" s="1"/>
  <c r="AG379" i="6" a="1"/>
  <c r="AG379" i="6" s="1"/>
  <c r="AF379" i="6" a="1"/>
  <c r="AF379" i="6" s="1"/>
  <c r="AE379" i="6" a="1"/>
  <c r="AE379" i="6" s="1"/>
  <c r="AD379" i="6" a="1"/>
  <c r="AD379" i="6" s="1"/>
  <c r="AC379" i="6" a="1"/>
  <c r="AC379" i="6" s="1"/>
  <c r="AB379" i="6" a="1"/>
  <c r="AB379" i="6" s="1"/>
  <c r="AA379" i="6" a="1"/>
  <c r="AA379" i="6" s="1"/>
  <c r="Z379" i="6" a="1"/>
  <c r="Z379" i="6" s="1"/>
  <c r="Y379" i="6" a="1"/>
  <c r="Y379" i="6" s="1"/>
  <c r="X379" i="6" a="1"/>
  <c r="X379" i="6" s="1"/>
  <c r="W379" i="6" a="1"/>
  <c r="W379" i="6" s="1"/>
  <c r="V379" i="6" a="1"/>
  <c r="V379" i="6" s="1"/>
  <c r="U379" i="6" a="1"/>
  <c r="U379" i="6" s="1"/>
  <c r="T379" i="6" a="1"/>
  <c r="T379" i="6" s="1"/>
  <c r="S379" i="6" a="1"/>
  <c r="S379" i="6" s="1"/>
  <c r="R379" i="6" a="1"/>
  <c r="R379" i="6" s="1"/>
  <c r="Q379" i="6" a="1"/>
  <c r="Q379" i="6" s="1"/>
  <c r="P379" i="6" a="1"/>
  <c r="P379" i="6" s="1"/>
  <c r="O379" i="6" a="1"/>
  <c r="O379" i="6" s="1"/>
  <c r="N379" i="6" a="1"/>
  <c r="N379" i="6" s="1"/>
  <c r="M379" i="6" a="1"/>
  <c r="M379" i="6" s="1"/>
  <c r="L379" i="6" a="1"/>
  <c r="L379" i="6" s="1"/>
  <c r="K379" i="6" a="1"/>
  <c r="K379" i="6" s="1"/>
  <c r="AI378" i="6" a="1"/>
  <c r="AI378" i="6" s="1"/>
  <c r="AH378" i="6" a="1"/>
  <c r="AH378" i="6" s="1"/>
  <c r="AG378" i="6" a="1"/>
  <c r="AG378" i="6" s="1"/>
  <c r="AF378" i="6" a="1"/>
  <c r="AF378" i="6" s="1"/>
  <c r="AE378" i="6" a="1"/>
  <c r="AE378" i="6" s="1"/>
  <c r="AD378" i="6" a="1"/>
  <c r="AD378" i="6" s="1"/>
  <c r="AC378" i="6" a="1"/>
  <c r="AC378" i="6" s="1"/>
  <c r="AB378" i="6" a="1"/>
  <c r="AB378" i="6" s="1"/>
  <c r="AA378" i="6" a="1"/>
  <c r="AA378" i="6" s="1"/>
  <c r="Z378" i="6" a="1"/>
  <c r="Z378" i="6" s="1"/>
  <c r="Y378" i="6" a="1"/>
  <c r="Y378" i="6" s="1"/>
  <c r="X378" i="6" a="1"/>
  <c r="X378" i="6" s="1"/>
  <c r="W378" i="6" a="1"/>
  <c r="W378" i="6" s="1"/>
  <c r="V378" i="6" a="1"/>
  <c r="V378" i="6" s="1"/>
  <c r="U378" i="6" a="1"/>
  <c r="U378" i="6" s="1"/>
  <c r="T378" i="6" a="1"/>
  <c r="T378" i="6" s="1"/>
  <c r="S378" i="6" a="1"/>
  <c r="S378" i="6" s="1"/>
  <c r="R378" i="6" a="1"/>
  <c r="R378" i="6" s="1"/>
  <c r="Q378" i="6" a="1"/>
  <c r="Q378" i="6" s="1"/>
  <c r="P378" i="6" a="1"/>
  <c r="P378" i="6" s="1"/>
  <c r="O378" i="6" a="1"/>
  <c r="O378" i="6" s="1"/>
  <c r="N378" i="6" a="1"/>
  <c r="N378" i="6" s="1"/>
  <c r="M378" i="6" a="1"/>
  <c r="M378" i="6" s="1"/>
  <c r="L378" i="6" a="1"/>
  <c r="L378" i="6" s="1"/>
  <c r="K378" i="6" a="1"/>
  <c r="K378" i="6" s="1"/>
  <c r="AI377" i="6" a="1"/>
  <c r="AI377" i="6" s="1"/>
  <c r="AH377" i="6" a="1"/>
  <c r="AH377" i="6" s="1"/>
  <c r="AG377" i="6" a="1"/>
  <c r="AG377" i="6" s="1"/>
  <c r="AF377" i="6" a="1"/>
  <c r="AF377" i="6" s="1"/>
  <c r="AE377" i="6" a="1"/>
  <c r="AE377" i="6" s="1"/>
  <c r="AD377" i="6" a="1"/>
  <c r="AD377" i="6" s="1"/>
  <c r="AC377" i="6" a="1"/>
  <c r="AC377" i="6" s="1"/>
  <c r="AB377" i="6" a="1"/>
  <c r="AB377" i="6" s="1"/>
  <c r="AA377" i="6" a="1"/>
  <c r="AA377" i="6" s="1"/>
  <c r="Z377" i="6" a="1"/>
  <c r="Z377" i="6" s="1"/>
  <c r="Y377" i="6" a="1"/>
  <c r="Y377" i="6" s="1"/>
  <c r="X377" i="6" a="1"/>
  <c r="X377" i="6" s="1"/>
  <c r="W377" i="6" a="1"/>
  <c r="W377" i="6" s="1"/>
  <c r="V377" i="6" a="1"/>
  <c r="V377" i="6" s="1"/>
  <c r="U377" i="6" a="1"/>
  <c r="U377" i="6" s="1"/>
  <c r="T377" i="6" a="1"/>
  <c r="T377" i="6" s="1"/>
  <c r="S377" i="6" a="1"/>
  <c r="S377" i="6" s="1"/>
  <c r="R377" i="6" a="1"/>
  <c r="R377" i="6" s="1"/>
  <c r="Q377" i="6" a="1"/>
  <c r="Q377" i="6" s="1"/>
  <c r="P377" i="6" a="1"/>
  <c r="P377" i="6" s="1"/>
  <c r="O377" i="6" a="1"/>
  <c r="O377" i="6" s="1"/>
  <c r="N377" i="6" a="1"/>
  <c r="N377" i="6" s="1"/>
  <c r="M377" i="6" a="1"/>
  <c r="M377" i="6" s="1"/>
  <c r="L377" i="6" a="1"/>
  <c r="L377" i="6" s="1"/>
  <c r="K377" i="6" a="1"/>
  <c r="K377" i="6" s="1"/>
  <c r="AI376" i="6" a="1"/>
  <c r="AI376" i="6" s="1"/>
  <c r="AH376" i="6" a="1"/>
  <c r="AH376" i="6" s="1"/>
  <c r="AG376" i="6" a="1"/>
  <c r="AG376" i="6" s="1"/>
  <c r="AF376" i="6" a="1"/>
  <c r="AF376" i="6" s="1"/>
  <c r="AE376" i="6" a="1"/>
  <c r="AE376" i="6" s="1"/>
  <c r="AD376" i="6" a="1"/>
  <c r="AD376" i="6" s="1"/>
  <c r="AC376" i="6" a="1"/>
  <c r="AC376" i="6" s="1"/>
  <c r="AB376" i="6" a="1"/>
  <c r="AB376" i="6" s="1"/>
  <c r="AA376" i="6" a="1"/>
  <c r="AA376" i="6" s="1"/>
  <c r="Z376" i="6" a="1"/>
  <c r="Z376" i="6" s="1"/>
  <c r="Y376" i="6" a="1"/>
  <c r="Y376" i="6" s="1"/>
  <c r="X376" i="6" a="1"/>
  <c r="X376" i="6" s="1"/>
  <c r="W376" i="6" a="1"/>
  <c r="W376" i="6" s="1"/>
  <c r="V376" i="6" a="1"/>
  <c r="V376" i="6" s="1"/>
  <c r="U376" i="6" a="1"/>
  <c r="U376" i="6" s="1"/>
  <c r="T376" i="6" a="1"/>
  <c r="T376" i="6" s="1"/>
  <c r="S376" i="6" a="1"/>
  <c r="S376" i="6" s="1"/>
  <c r="R376" i="6" a="1"/>
  <c r="R376" i="6" s="1"/>
  <c r="Q376" i="6" a="1"/>
  <c r="Q376" i="6" s="1"/>
  <c r="P376" i="6" a="1"/>
  <c r="P376" i="6" s="1"/>
  <c r="O376" i="6" a="1"/>
  <c r="O376" i="6" s="1"/>
  <c r="N376" i="6" a="1"/>
  <c r="N376" i="6" s="1"/>
  <c r="M376" i="6" a="1"/>
  <c r="M376" i="6" s="1"/>
  <c r="L376" i="6" a="1"/>
  <c r="L376" i="6" s="1"/>
  <c r="K376" i="6" a="1"/>
  <c r="K376" i="6" s="1"/>
  <c r="AI375" i="6" a="1"/>
  <c r="AI375" i="6" s="1"/>
  <c r="AH375" i="6" a="1"/>
  <c r="AH375" i="6" s="1"/>
  <c r="AG375" i="6" a="1"/>
  <c r="AG375" i="6" s="1"/>
  <c r="AF375" i="6" a="1"/>
  <c r="AF375" i="6" s="1"/>
  <c r="AE375" i="6" a="1"/>
  <c r="AE375" i="6" s="1"/>
  <c r="AD375" i="6" a="1"/>
  <c r="AD375" i="6" s="1"/>
  <c r="AC375" i="6" a="1"/>
  <c r="AC375" i="6" s="1"/>
  <c r="AB375" i="6" a="1"/>
  <c r="AB375" i="6" s="1"/>
  <c r="AA375" i="6" a="1"/>
  <c r="AA375" i="6" s="1"/>
  <c r="Z375" i="6" a="1"/>
  <c r="Z375" i="6" s="1"/>
  <c r="Y375" i="6" a="1"/>
  <c r="Y375" i="6" s="1"/>
  <c r="X375" i="6" a="1"/>
  <c r="X375" i="6" s="1"/>
  <c r="W375" i="6" a="1"/>
  <c r="W375" i="6" s="1"/>
  <c r="V375" i="6" a="1"/>
  <c r="V375" i="6" s="1"/>
  <c r="U375" i="6" a="1"/>
  <c r="U375" i="6" s="1"/>
  <c r="T375" i="6" a="1"/>
  <c r="T375" i="6" s="1"/>
  <c r="S375" i="6" a="1"/>
  <c r="S375" i="6" s="1"/>
  <c r="R375" i="6" a="1"/>
  <c r="R375" i="6" s="1"/>
  <c r="Q375" i="6" a="1"/>
  <c r="Q375" i="6" s="1"/>
  <c r="P375" i="6" a="1"/>
  <c r="P375" i="6" s="1"/>
  <c r="O375" i="6" a="1"/>
  <c r="O375" i="6" s="1"/>
  <c r="N375" i="6" a="1"/>
  <c r="N375" i="6" s="1"/>
  <c r="M375" i="6" a="1"/>
  <c r="M375" i="6" s="1"/>
  <c r="L375" i="6" a="1"/>
  <c r="L375" i="6" s="1"/>
  <c r="K375" i="6" a="1"/>
  <c r="K375" i="6" s="1"/>
  <c r="AI374" i="6" a="1"/>
  <c r="AI374" i="6" s="1"/>
  <c r="AH374" i="6" a="1"/>
  <c r="AH374" i="6" s="1"/>
  <c r="AG374" i="6" a="1"/>
  <c r="AG374" i="6" s="1"/>
  <c r="AF374" i="6" a="1"/>
  <c r="AF374" i="6" s="1"/>
  <c r="AE374" i="6" a="1"/>
  <c r="AE374" i="6" s="1"/>
  <c r="AD374" i="6" a="1"/>
  <c r="AD374" i="6" s="1"/>
  <c r="AC374" i="6" a="1"/>
  <c r="AC374" i="6" s="1"/>
  <c r="AB374" i="6" a="1"/>
  <c r="AB374" i="6" s="1"/>
  <c r="AA374" i="6" a="1"/>
  <c r="AA374" i="6" s="1"/>
  <c r="Z374" i="6" a="1"/>
  <c r="Z374" i="6" s="1"/>
  <c r="Y374" i="6" a="1"/>
  <c r="Y374" i="6" s="1"/>
  <c r="X374" i="6" a="1"/>
  <c r="X374" i="6" s="1"/>
  <c r="W374" i="6" a="1"/>
  <c r="W374" i="6" s="1"/>
  <c r="V374" i="6" a="1"/>
  <c r="V374" i="6" s="1"/>
  <c r="U374" i="6" a="1"/>
  <c r="U374" i="6" s="1"/>
  <c r="T374" i="6" a="1"/>
  <c r="T374" i="6" s="1"/>
  <c r="S374" i="6" a="1"/>
  <c r="S374" i="6" s="1"/>
  <c r="R374" i="6" a="1"/>
  <c r="R374" i="6" s="1"/>
  <c r="Q374" i="6" a="1"/>
  <c r="Q374" i="6" s="1"/>
  <c r="P374" i="6" a="1"/>
  <c r="P374" i="6" s="1"/>
  <c r="O374" i="6" a="1"/>
  <c r="O374" i="6" s="1"/>
  <c r="N374" i="6" a="1"/>
  <c r="N374" i="6" s="1"/>
  <c r="M374" i="6" a="1"/>
  <c r="M374" i="6" s="1"/>
  <c r="L374" i="6" a="1"/>
  <c r="L374" i="6" s="1"/>
  <c r="K374" i="6" a="1"/>
  <c r="K374" i="6" s="1"/>
  <c r="AI373" i="6" a="1"/>
  <c r="AI373" i="6" s="1"/>
  <c r="AH373" i="6" a="1"/>
  <c r="AH373" i="6" s="1"/>
  <c r="AG373" i="6" a="1"/>
  <c r="AG373" i="6" s="1"/>
  <c r="AF373" i="6" a="1"/>
  <c r="AF373" i="6" s="1"/>
  <c r="AE373" i="6" a="1"/>
  <c r="AE373" i="6" s="1"/>
  <c r="AD373" i="6" a="1"/>
  <c r="AD373" i="6" s="1"/>
  <c r="AC373" i="6" a="1"/>
  <c r="AC373" i="6" s="1"/>
  <c r="AB373" i="6" a="1"/>
  <c r="AB373" i="6" s="1"/>
  <c r="AA373" i="6" a="1"/>
  <c r="AA373" i="6" s="1"/>
  <c r="Z373" i="6" a="1"/>
  <c r="Z373" i="6" s="1"/>
  <c r="Y373" i="6" a="1"/>
  <c r="Y373" i="6" s="1"/>
  <c r="X373" i="6" a="1"/>
  <c r="X373" i="6" s="1"/>
  <c r="W373" i="6" a="1"/>
  <c r="W373" i="6" s="1"/>
  <c r="V373" i="6" a="1"/>
  <c r="V373" i="6" s="1"/>
  <c r="U373" i="6" a="1"/>
  <c r="U373" i="6" s="1"/>
  <c r="T373" i="6" a="1"/>
  <c r="T373" i="6" s="1"/>
  <c r="S373" i="6" a="1"/>
  <c r="S373" i="6" s="1"/>
  <c r="R373" i="6" a="1"/>
  <c r="R373" i="6" s="1"/>
  <c r="Q373" i="6" a="1"/>
  <c r="Q373" i="6" s="1"/>
  <c r="P373" i="6" a="1"/>
  <c r="P373" i="6" s="1"/>
  <c r="O373" i="6" a="1"/>
  <c r="O373" i="6" s="1"/>
  <c r="N373" i="6" a="1"/>
  <c r="N373" i="6" s="1"/>
  <c r="M373" i="6" a="1"/>
  <c r="M373" i="6" s="1"/>
  <c r="L373" i="6" a="1"/>
  <c r="L373" i="6" s="1"/>
  <c r="K373" i="6" a="1"/>
  <c r="K373" i="6" s="1"/>
  <c r="AI372" i="6" a="1"/>
  <c r="AI372" i="6" s="1"/>
  <c r="AH372" i="6" a="1"/>
  <c r="AH372" i="6" s="1"/>
  <c r="AG372" i="6" a="1"/>
  <c r="AG372" i="6" s="1"/>
  <c r="AF372" i="6" a="1"/>
  <c r="AF372" i="6" s="1"/>
  <c r="AE372" i="6" a="1"/>
  <c r="AE372" i="6" s="1"/>
  <c r="AD372" i="6" a="1"/>
  <c r="AD372" i="6" s="1"/>
  <c r="AC372" i="6" a="1"/>
  <c r="AC372" i="6" s="1"/>
  <c r="AB372" i="6" a="1"/>
  <c r="AB372" i="6" s="1"/>
  <c r="AA372" i="6" a="1"/>
  <c r="AA372" i="6" s="1"/>
  <c r="Z372" i="6" a="1"/>
  <c r="Z372" i="6" s="1"/>
  <c r="Y372" i="6" a="1"/>
  <c r="Y372" i="6" s="1"/>
  <c r="X372" i="6" a="1"/>
  <c r="X372" i="6" s="1"/>
  <c r="W372" i="6" a="1"/>
  <c r="W372" i="6" s="1"/>
  <c r="V372" i="6" a="1"/>
  <c r="V372" i="6" s="1"/>
  <c r="U372" i="6" a="1"/>
  <c r="U372" i="6" s="1"/>
  <c r="T372" i="6" a="1"/>
  <c r="T372" i="6" s="1"/>
  <c r="S372" i="6" a="1"/>
  <c r="S372" i="6" s="1"/>
  <c r="R372" i="6" a="1"/>
  <c r="R372" i="6" s="1"/>
  <c r="Q372" i="6" a="1"/>
  <c r="Q372" i="6" s="1"/>
  <c r="P372" i="6" a="1"/>
  <c r="P372" i="6" s="1"/>
  <c r="O372" i="6" a="1"/>
  <c r="O372" i="6" s="1"/>
  <c r="N372" i="6" a="1"/>
  <c r="N372" i="6" s="1"/>
  <c r="M372" i="6" a="1"/>
  <c r="M372" i="6" s="1"/>
  <c r="L372" i="6" a="1"/>
  <c r="L372" i="6" s="1"/>
  <c r="K372" i="6" a="1"/>
  <c r="K372" i="6" s="1"/>
  <c r="AI371" i="6" a="1"/>
  <c r="AI371" i="6" s="1"/>
  <c r="AH371" i="6" a="1"/>
  <c r="AH371" i="6" s="1"/>
  <c r="AG371" i="6" a="1"/>
  <c r="AG371" i="6" s="1"/>
  <c r="AF371" i="6" a="1"/>
  <c r="AF371" i="6" s="1"/>
  <c r="AE371" i="6" a="1"/>
  <c r="AE371" i="6" s="1"/>
  <c r="AD371" i="6" a="1"/>
  <c r="AD371" i="6" s="1"/>
  <c r="AC371" i="6" a="1"/>
  <c r="AC371" i="6" s="1"/>
  <c r="AB371" i="6" a="1"/>
  <c r="AB371" i="6" s="1"/>
  <c r="AA371" i="6" a="1"/>
  <c r="AA371" i="6" s="1"/>
  <c r="Z371" i="6" a="1"/>
  <c r="Z371" i="6" s="1"/>
  <c r="Y371" i="6" a="1"/>
  <c r="Y371" i="6" s="1"/>
  <c r="X371" i="6" a="1"/>
  <c r="X371" i="6" s="1"/>
  <c r="W371" i="6" a="1"/>
  <c r="W371" i="6" s="1"/>
  <c r="V371" i="6" a="1"/>
  <c r="V371" i="6" s="1"/>
  <c r="U371" i="6"/>
  <c r="U371" i="6" a="1"/>
  <c r="T371" i="6" a="1"/>
  <c r="T371" i="6" s="1"/>
  <c r="S371" i="6" a="1"/>
  <c r="S371" i="6" s="1"/>
  <c r="R371" i="6" a="1"/>
  <c r="R371" i="6" s="1"/>
  <c r="Q371" i="6" a="1"/>
  <c r="Q371" i="6" s="1"/>
  <c r="P371" i="6"/>
  <c r="P371" i="6" a="1"/>
  <c r="O371" i="6" a="1"/>
  <c r="O371" i="6" s="1"/>
  <c r="N371" i="6" a="1"/>
  <c r="N371" i="6" s="1"/>
  <c r="M371" i="6"/>
  <c r="M371" i="6" a="1"/>
  <c r="L371" i="6" a="1"/>
  <c r="L371" i="6" s="1"/>
  <c r="K371" i="6" a="1"/>
  <c r="K371" i="6" s="1"/>
  <c r="AI370" i="6" a="1"/>
  <c r="AI370" i="6" s="1"/>
  <c r="AH370" i="6" a="1"/>
  <c r="AH370" i="6" s="1"/>
  <c r="AG370" i="6"/>
  <c r="AG370" i="6" a="1"/>
  <c r="AF370" i="6" a="1"/>
  <c r="AF370" i="6" s="1"/>
  <c r="AE370" i="6" a="1"/>
  <c r="AE370" i="6" s="1"/>
  <c r="AD370" i="6" a="1"/>
  <c r="AD370" i="6" s="1"/>
  <c r="AC370" i="6" a="1"/>
  <c r="AC370" i="6" s="1"/>
  <c r="AB370" i="6"/>
  <c r="AB370" i="6" a="1"/>
  <c r="AA370" i="6" a="1"/>
  <c r="AA370" i="6" s="1"/>
  <c r="Z370" i="6" a="1"/>
  <c r="Z370" i="6" s="1"/>
  <c r="Y370" i="6"/>
  <c r="Y370" i="6" a="1"/>
  <c r="X370" i="6" a="1"/>
  <c r="X370" i="6" s="1"/>
  <c r="W370" i="6" a="1"/>
  <c r="W370" i="6" s="1"/>
  <c r="V370" i="6" a="1"/>
  <c r="V370" i="6" s="1"/>
  <c r="U370" i="6" a="1"/>
  <c r="U370" i="6" s="1"/>
  <c r="T370" i="6"/>
  <c r="T370" i="6" a="1"/>
  <c r="S370" i="6" a="1"/>
  <c r="S370" i="6" s="1"/>
  <c r="R370" i="6" a="1"/>
  <c r="R370" i="6" s="1"/>
  <c r="Q370" i="6"/>
  <c r="Q370" i="6" a="1"/>
  <c r="P370" i="6" a="1"/>
  <c r="P370" i="6" s="1"/>
  <c r="O370" i="6" a="1"/>
  <c r="O370" i="6" s="1"/>
  <c r="N370" i="6" a="1"/>
  <c r="N370" i="6" s="1"/>
  <c r="M370" i="6" a="1"/>
  <c r="M370" i="6" s="1"/>
  <c r="L370" i="6"/>
  <c r="L370" i="6" a="1"/>
  <c r="K370" i="6" a="1"/>
  <c r="K370" i="6" s="1"/>
  <c r="AI369" i="6" a="1"/>
  <c r="AI369" i="6" s="1"/>
  <c r="AH369" i="6" a="1"/>
  <c r="AH369" i="6" s="1"/>
  <c r="AG369" i="6" a="1"/>
  <c r="AG369" i="6" s="1"/>
  <c r="AF369" i="6"/>
  <c r="AF369" i="6" a="1"/>
  <c r="AE369" i="6" a="1"/>
  <c r="AE369" i="6" s="1"/>
  <c r="AD369" i="6" a="1"/>
  <c r="AD369" i="6" s="1"/>
  <c r="AC369" i="6"/>
  <c r="AC369" i="6" a="1"/>
  <c r="AB369" i="6" a="1"/>
  <c r="AB369" i="6" s="1"/>
  <c r="AA369" i="6" a="1"/>
  <c r="AA369" i="6" s="1"/>
  <c r="Z369" i="6" a="1"/>
  <c r="Z369" i="6" s="1"/>
  <c r="Y369" i="6" a="1"/>
  <c r="Y369" i="6" s="1"/>
  <c r="X369" i="6"/>
  <c r="X369" i="6" a="1"/>
  <c r="W369" i="6" a="1"/>
  <c r="W369" i="6" s="1"/>
  <c r="V369" i="6" a="1"/>
  <c r="V369" i="6" s="1"/>
  <c r="U369" i="6" a="1"/>
  <c r="U369" i="6" s="1"/>
  <c r="T369" i="6" a="1"/>
  <c r="T369" i="6" s="1"/>
  <c r="S369" i="6" a="1"/>
  <c r="S369" i="6" s="1"/>
  <c r="R369" i="6" a="1"/>
  <c r="R369" i="6" s="1"/>
  <c r="Q369" i="6" a="1"/>
  <c r="Q369" i="6" s="1"/>
  <c r="P369" i="6"/>
  <c r="P369" i="6" a="1"/>
  <c r="O369" i="6" a="1"/>
  <c r="O369" i="6" s="1"/>
  <c r="N369" i="6" a="1"/>
  <c r="N369" i="6" s="1"/>
  <c r="M369" i="6"/>
  <c r="M369" i="6" a="1"/>
  <c r="L369" i="6" a="1"/>
  <c r="L369" i="6" s="1"/>
  <c r="K369" i="6" a="1"/>
  <c r="K369" i="6" s="1"/>
  <c r="AI368" i="6" a="1"/>
  <c r="AI368" i="6" s="1"/>
  <c r="AH368" i="6" a="1"/>
  <c r="AH368" i="6" s="1"/>
  <c r="AG368" i="6" a="1"/>
  <c r="AG368" i="6" s="1"/>
  <c r="AF368" i="6" a="1"/>
  <c r="AF368" i="6" s="1"/>
  <c r="AE368" i="6" a="1"/>
  <c r="AE368" i="6" s="1"/>
  <c r="AD368" i="6" a="1"/>
  <c r="AD368" i="6" s="1"/>
  <c r="AC368" i="6" a="1"/>
  <c r="AC368" i="6" s="1"/>
  <c r="AB368" i="6"/>
  <c r="AB368" i="6" a="1"/>
  <c r="AA368" i="6" a="1"/>
  <c r="AA368" i="6" s="1"/>
  <c r="Z368" i="6" a="1"/>
  <c r="Z368" i="6" s="1"/>
  <c r="Y368" i="6"/>
  <c r="Y368" i="6" a="1"/>
  <c r="X368" i="6" a="1"/>
  <c r="X368" i="6" s="1"/>
  <c r="W368" i="6" a="1"/>
  <c r="W368" i="6" s="1"/>
  <c r="V368" i="6" a="1"/>
  <c r="V368" i="6" s="1"/>
  <c r="U368" i="6" a="1"/>
  <c r="U368" i="6" s="1"/>
  <c r="T368" i="6" a="1"/>
  <c r="T368" i="6" s="1"/>
  <c r="S368" i="6" a="1"/>
  <c r="S368" i="6" s="1"/>
  <c r="R368" i="6" a="1"/>
  <c r="R368" i="6" s="1"/>
  <c r="Q368" i="6"/>
  <c r="Q368" i="6" a="1"/>
  <c r="P368" i="6" a="1"/>
  <c r="P368" i="6" s="1"/>
  <c r="O368" i="6" a="1"/>
  <c r="O368" i="6" s="1"/>
  <c r="N368" i="6" a="1"/>
  <c r="N368" i="6" s="1"/>
  <c r="M368" i="6" a="1"/>
  <c r="M368" i="6" s="1"/>
  <c r="L368" i="6"/>
  <c r="L368" i="6" a="1"/>
  <c r="K368" i="6" a="1"/>
  <c r="K368" i="6" s="1"/>
  <c r="AI367" i="6" a="1"/>
  <c r="AI367" i="6" s="1"/>
  <c r="AH367" i="6" a="1"/>
  <c r="AH367" i="6" s="1"/>
  <c r="AG367" i="6"/>
  <c r="AG367" i="6" a="1"/>
  <c r="AF367" i="6" a="1"/>
  <c r="AF367" i="6" s="1"/>
  <c r="AE367" i="6"/>
  <c r="AE367" i="6" a="1"/>
  <c r="AD367" i="6" a="1"/>
  <c r="AD367" i="6" s="1"/>
  <c r="AC367" i="6" a="1"/>
  <c r="AC367" i="6" s="1"/>
  <c r="AB367" i="6" a="1"/>
  <c r="AB367" i="6" s="1"/>
  <c r="AA367" i="6" a="1"/>
  <c r="AA367" i="6" s="1"/>
  <c r="Z367" i="6" a="1"/>
  <c r="Z367" i="6" s="1"/>
  <c r="Y367" i="6" a="1"/>
  <c r="Y367" i="6" s="1"/>
  <c r="X367" i="6" a="1"/>
  <c r="X367" i="6" s="1"/>
  <c r="W367" i="6"/>
  <c r="W367" i="6" a="1"/>
  <c r="V367" i="6" a="1"/>
  <c r="V367" i="6" s="1"/>
  <c r="U367" i="6" a="1"/>
  <c r="U367" i="6" s="1"/>
  <c r="T367" i="6" a="1"/>
  <c r="T367" i="6" s="1"/>
  <c r="S367" i="6"/>
  <c r="S367" i="6" a="1"/>
  <c r="R367" i="6" a="1"/>
  <c r="R367" i="6" s="1"/>
  <c r="Q367" i="6"/>
  <c r="Q367" i="6" a="1"/>
  <c r="P367" i="6" a="1"/>
  <c r="P367" i="6" s="1"/>
  <c r="O367" i="6"/>
  <c r="O367" i="6" a="1"/>
  <c r="N367" i="6" a="1"/>
  <c r="N367" i="6" s="1"/>
  <c r="M367" i="6" a="1"/>
  <c r="M367" i="6" s="1"/>
  <c r="L367" i="6" a="1"/>
  <c r="L367" i="6" s="1"/>
  <c r="K367" i="6" a="1"/>
  <c r="K367" i="6" s="1"/>
  <c r="AI366" i="6"/>
  <c r="AI366" i="6" a="1"/>
  <c r="AH366" i="6" a="1"/>
  <c r="AH366" i="6" s="1"/>
  <c r="AG366" i="6" a="1"/>
  <c r="AG366" i="6" s="1"/>
  <c r="AF366" i="6" a="1"/>
  <c r="AF366" i="6" s="1"/>
  <c r="AE366" i="6" a="1"/>
  <c r="AE366" i="6" s="1"/>
  <c r="AD366" i="6" a="1"/>
  <c r="AD366" i="6" s="1"/>
  <c r="AC366" i="6" a="1"/>
  <c r="AC366" i="6" s="1"/>
  <c r="AB366" i="6" a="1"/>
  <c r="AB366" i="6" s="1"/>
  <c r="AA366" i="6"/>
  <c r="AA366" i="6" a="1"/>
  <c r="Z366" i="6" a="1"/>
  <c r="Z366" i="6" s="1"/>
  <c r="Y366" i="6" a="1"/>
  <c r="Y366" i="6" s="1"/>
  <c r="X366" i="6" a="1"/>
  <c r="X366" i="6" s="1"/>
  <c r="W366" i="6"/>
  <c r="W366" i="6" a="1"/>
  <c r="V366" i="6" a="1"/>
  <c r="V366" i="6" s="1"/>
  <c r="U366" i="6"/>
  <c r="U366" i="6" a="1"/>
  <c r="T366" i="6" a="1"/>
  <c r="T366" i="6" s="1"/>
  <c r="S366" i="6"/>
  <c r="S366" i="6" a="1"/>
  <c r="R366" i="6" a="1"/>
  <c r="R366" i="6" s="1"/>
  <c r="Q366" i="6" a="1"/>
  <c r="Q366" i="6" s="1"/>
  <c r="P366" i="6" a="1"/>
  <c r="P366" i="6" s="1"/>
  <c r="O366" i="6" a="1"/>
  <c r="O366" i="6" s="1"/>
  <c r="N366" i="6" a="1"/>
  <c r="N366" i="6" s="1"/>
  <c r="M366" i="6" a="1"/>
  <c r="M366" i="6" s="1"/>
  <c r="L366" i="6" a="1"/>
  <c r="L366" i="6" s="1"/>
  <c r="K366" i="6"/>
  <c r="K366" i="6" a="1"/>
  <c r="AI365" i="6" a="1"/>
  <c r="AI365" i="6" s="1"/>
  <c r="AH365" i="6" a="1"/>
  <c r="AH365" i="6" s="1"/>
  <c r="AG365" i="6" a="1"/>
  <c r="AG365" i="6" s="1"/>
  <c r="AF365" i="6" a="1"/>
  <c r="AF365" i="6" s="1"/>
  <c r="AE365" i="6"/>
  <c r="AE365" i="6" a="1"/>
  <c r="AD365" i="6" a="1"/>
  <c r="AD365" i="6" s="1"/>
  <c r="AC365" i="6" a="1"/>
  <c r="AC365" i="6" s="1"/>
  <c r="AB365" i="6" a="1"/>
  <c r="AB365" i="6" s="1"/>
  <c r="AA365" i="6"/>
  <c r="AA365" i="6" a="1"/>
  <c r="Z365" i="6" a="1"/>
  <c r="Z365" i="6" s="1"/>
  <c r="Y365" i="6"/>
  <c r="Y365" i="6" a="1"/>
  <c r="X365" i="6" a="1"/>
  <c r="X365" i="6" s="1"/>
  <c r="W365" i="6"/>
  <c r="W365" i="6" a="1"/>
  <c r="V365" i="6" a="1"/>
  <c r="V365" i="6" s="1"/>
  <c r="U365" i="6" a="1"/>
  <c r="U365" i="6" s="1"/>
  <c r="T365" i="6" a="1"/>
  <c r="T365" i="6" s="1"/>
  <c r="S365" i="6" a="1"/>
  <c r="S365" i="6" s="1"/>
  <c r="R365" i="6" a="1"/>
  <c r="R365" i="6" s="1"/>
  <c r="Q365" i="6" a="1"/>
  <c r="Q365" i="6" s="1"/>
  <c r="P365" i="6" a="1"/>
  <c r="P365" i="6" s="1"/>
  <c r="O365" i="6"/>
  <c r="O365" i="6" a="1"/>
  <c r="N365" i="6" a="1"/>
  <c r="N365" i="6" s="1"/>
  <c r="M365" i="6" a="1"/>
  <c r="M365" i="6" s="1"/>
  <c r="L365" i="6" a="1"/>
  <c r="L365" i="6" s="1"/>
  <c r="K365" i="6"/>
  <c r="K365" i="6" a="1"/>
  <c r="AI364" i="6"/>
  <c r="AI364" i="6" a="1"/>
  <c r="AH364" i="6" a="1"/>
  <c r="AH364" i="6" s="1"/>
  <c r="AG364" i="6" a="1"/>
  <c r="AG364" i="6" s="1"/>
  <c r="AF364" i="6" a="1"/>
  <c r="AF364" i="6" s="1"/>
  <c r="AE364" i="6"/>
  <c r="AE364" i="6" a="1"/>
  <c r="AD364" i="6" a="1"/>
  <c r="AD364" i="6" s="1"/>
  <c r="AC364" i="6"/>
  <c r="AC364" i="6" a="1"/>
  <c r="AB364" i="6" a="1"/>
  <c r="AB364" i="6" s="1"/>
  <c r="AA364" i="6"/>
  <c r="AA364" i="6" a="1"/>
  <c r="Z364" i="6" a="1"/>
  <c r="Z364" i="6" s="1"/>
  <c r="Y364" i="6" a="1"/>
  <c r="Y364" i="6" s="1"/>
  <c r="X364" i="6" a="1"/>
  <c r="X364" i="6" s="1"/>
  <c r="W364" i="6" a="1"/>
  <c r="W364" i="6" s="1"/>
  <c r="V364" i="6" a="1"/>
  <c r="V364" i="6" s="1"/>
  <c r="U364" i="6" a="1"/>
  <c r="U364" i="6" s="1"/>
  <c r="T364" i="6" a="1"/>
  <c r="T364" i="6" s="1"/>
  <c r="S364" i="6"/>
  <c r="S364" i="6" a="1"/>
  <c r="R364" i="6" a="1"/>
  <c r="R364" i="6" s="1"/>
  <c r="Q364" i="6" a="1"/>
  <c r="Q364" i="6" s="1"/>
  <c r="P364" i="6" a="1"/>
  <c r="P364" i="6" s="1"/>
  <c r="O364" i="6" a="1"/>
  <c r="O364" i="6" s="1"/>
  <c r="N364" i="6" a="1"/>
  <c r="N364" i="6" s="1"/>
  <c r="M364" i="6"/>
  <c r="M364" i="6" a="1"/>
  <c r="L364" i="6" a="1"/>
  <c r="L364" i="6" s="1"/>
  <c r="K364" i="6" a="1"/>
  <c r="K364" i="6" s="1"/>
  <c r="AI363" i="6"/>
  <c r="AI363" i="6" a="1"/>
  <c r="AH363" i="6" a="1"/>
  <c r="AH363" i="6" s="1"/>
  <c r="AG363" i="6" a="1"/>
  <c r="AG363" i="6" s="1"/>
  <c r="AF363" i="6" a="1"/>
  <c r="AF363" i="6" s="1"/>
  <c r="AE363" i="6" a="1"/>
  <c r="AE363" i="6" s="1"/>
  <c r="AD363" i="6" a="1"/>
  <c r="AD363" i="6" s="1"/>
  <c r="AC363" i="6" a="1"/>
  <c r="AC363" i="6" s="1"/>
  <c r="AB363" i="6" a="1"/>
  <c r="AB363" i="6" s="1"/>
  <c r="AA363" i="6" a="1"/>
  <c r="AA363" i="6" s="1"/>
  <c r="Z363" i="6" a="1"/>
  <c r="Z363" i="6" s="1"/>
  <c r="Y363" i="6" a="1"/>
  <c r="Y363" i="6" s="1"/>
  <c r="X363" i="6" a="1"/>
  <c r="X363" i="6" s="1"/>
  <c r="W363" i="6"/>
  <c r="W363" i="6" a="1"/>
  <c r="V363" i="6" a="1"/>
  <c r="V363" i="6" s="1"/>
  <c r="U363" i="6" a="1"/>
  <c r="U363" i="6" s="1"/>
  <c r="T363" i="6" a="1"/>
  <c r="T363" i="6" s="1"/>
  <c r="S363" i="6"/>
  <c r="S363" i="6" a="1"/>
  <c r="R363" i="6" a="1"/>
  <c r="R363" i="6" s="1"/>
  <c r="Q363" i="6" a="1"/>
  <c r="Q363" i="6" s="1"/>
  <c r="P363" i="6" a="1"/>
  <c r="P363" i="6" s="1"/>
  <c r="O363" i="6"/>
  <c r="O363" i="6" a="1"/>
  <c r="N363" i="6" a="1"/>
  <c r="N363" i="6" s="1"/>
  <c r="M363" i="6" a="1"/>
  <c r="M363" i="6" s="1"/>
  <c r="L363" i="6" a="1"/>
  <c r="L363" i="6" s="1"/>
  <c r="K363" i="6" a="1"/>
  <c r="K363" i="6" s="1"/>
  <c r="AI362" i="6" a="1"/>
  <c r="AI362" i="6" s="1"/>
  <c r="AH362" i="6" a="1"/>
  <c r="AH362" i="6" s="1"/>
  <c r="AG362" i="6" a="1"/>
  <c r="AG362" i="6" s="1"/>
  <c r="AF362" i="6" a="1"/>
  <c r="AF362" i="6" s="1"/>
  <c r="AE362" i="6" a="1"/>
  <c r="AE362" i="6" s="1"/>
  <c r="AD362" i="6" a="1"/>
  <c r="AD362" i="6" s="1"/>
  <c r="AC362" i="6" a="1"/>
  <c r="AC362" i="6" s="1"/>
  <c r="AB362" i="6" a="1"/>
  <c r="AB362" i="6" s="1"/>
  <c r="AA362" i="6" a="1"/>
  <c r="AA362" i="6" s="1"/>
  <c r="Z362" i="6" a="1"/>
  <c r="Z362" i="6" s="1"/>
  <c r="Y362" i="6" a="1"/>
  <c r="Y362" i="6" s="1"/>
  <c r="X362" i="6" a="1"/>
  <c r="X362" i="6" s="1"/>
  <c r="W362" i="6"/>
  <c r="W362" i="6" a="1"/>
  <c r="V362" i="6" a="1"/>
  <c r="V362" i="6" s="1"/>
  <c r="U362" i="6" a="1"/>
  <c r="U362" i="6" s="1"/>
  <c r="T362" i="6" a="1"/>
  <c r="T362" i="6" s="1"/>
  <c r="S362" i="6"/>
  <c r="S362" i="6" a="1"/>
  <c r="R362" i="6" a="1"/>
  <c r="R362" i="6" s="1"/>
  <c r="Q362" i="6" a="1"/>
  <c r="Q362" i="6" s="1"/>
  <c r="P362" i="6" a="1"/>
  <c r="P362" i="6" s="1"/>
  <c r="O362" i="6"/>
  <c r="O362" i="6" a="1"/>
  <c r="N362" i="6" a="1"/>
  <c r="N362" i="6" s="1"/>
  <c r="M362" i="6" a="1"/>
  <c r="M362" i="6" s="1"/>
  <c r="L362" i="6" a="1"/>
  <c r="L362" i="6" s="1"/>
  <c r="K362" i="6" a="1"/>
  <c r="K362" i="6" s="1"/>
  <c r="AI361" i="6" a="1"/>
  <c r="AI361" i="6" s="1"/>
  <c r="AH361" i="6" a="1"/>
  <c r="AH361" i="6" s="1"/>
  <c r="AG361" i="6" a="1"/>
  <c r="AG361" i="6" s="1"/>
  <c r="AF361" i="6" a="1"/>
  <c r="AF361" i="6" s="1"/>
  <c r="AE361" i="6" a="1"/>
  <c r="AE361" i="6" s="1"/>
  <c r="AD361" i="6" a="1"/>
  <c r="AD361" i="6" s="1"/>
  <c r="AC361" i="6" a="1"/>
  <c r="AC361" i="6" s="1"/>
  <c r="AB361" i="6" a="1"/>
  <c r="AB361" i="6" s="1"/>
  <c r="AA361" i="6" a="1"/>
  <c r="AA361" i="6" s="1"/>
  <c r="Z361" i="6" a="1"/>
  <c r="Z361" i="6" s="1"/>
  <c r="Y361" i="6" a="1"/>
  <c r="Y361" i="6" s="1"/>
  <c r="X361" i="6" a="1"/>
  <c r="X361" i="6" s="1"/>
  <c r="W361" i="6"/>
  <c r="W361" i="6" a="1"/>
  <c r="V361" i="6" a="1"/>
  <c r="V361" i="6" s="1"/>
  <c r="U361" i="6" a="1"/>
  <c r="U361" i="6" s="1"/>
  <c r="T361" i="6" a="1"/>
  <c r="T361" i="6" s="1"/>
  <c r="S361" i="6"/>
  <c r="S361" i="6" a="1"/>
  <c r="R361" i="6" a="1"/>
  <c r="R361" i="6" s="1"/>
  <c r="Q361" i="6" a="1"/>
  <c r="Q361" i="6" s="1"/>
  <c r="P361" i="6" a="1"/>
  <c r="P361" i="6" s="1"/>
  <c r="O361" i="6"/>
  <c r="O361" i="6" a="1"/>
  <c r="N361" i="6" a="1"/>
  <c r="N361" i="6" s="1"/>
  <c r="M361" i="6" a="1"/>
  <c r="M361" i="6" s="1"/>
  <c r="L361" i="6" a="1"/>
  <c r="L361" i="6" s="1"/>
  <c r="K361" i="6" a="1"/>
  <c r="K361" i="6" s="1"/>
  <c r="AI360" i="6" a="1"/>
  <c r="AI360" i="6" s="1"/>
  <c r="AH360" i="6" a="1"/>
  <c r="AH360" i="6" s="1"/>
  <c r="AG360" i="6" a="1"/>
  <c r="AG360" i="6" s="1"/>
  <c r="AF360" i="6" a="1"/>
  <c r="AF360" i="6" s="1"/>
  <c r="AE360" i="6" a="1"/>
  <c r="AE360" i="6" s="1"/>
  <c r="AD360" i="6" a="1"/>
  <c r="AD360" i="6" s="1"/>
  <c r="AC360" i="6" a="1"/>
  <c r="AC360" i="6" s="1"/>
  <c r="AB360" i="6" a="1"/>
  <c r="AB360" i="6" s="1"/>
  <c r="AA360" i="6" a="1"/>
  <c r="AA360" i="6" s="1"/>
  <c r="Z360" i="6" a="1"/>
  <c r="Z360" i="6" s="1"/>
  <c r="Y360" i="6" a="1"/>
  <c r="Y360" i="6" s="1"/>
  <c r="X360" i="6" a="1"/>
  <c r="X360" i="6" s="1"/>
  <c r="W360" i="6"/>
  <c r="W360" i="6" a="1"/>
  <c r="V360" i="6" a="1"/>
  <c r="V360" i="6" s="1"/>
  <c r="U360" i="6" a="1"/>
  <c r="U360" i="6" s="1"/>
  <c r="T360" i="6" a="1"/>
  <c r="T360" i="6" s="1"/>
  <c r="S360" i="6"/>
  <c r="S360" i="6" a="1"/>
  <c r="R360" i="6" a="1"/>
  <c r="R360" i="6" s="1"/>
  <c r="Q360" i="6" a="1"/>
  <c r="Q360" i="6" s="1"/>
  <c r="P360" i="6" a="1"/>
  <c r="P360" i="6" s="1"/>
  <c r="O360" i="6"/>
  <c r="O360" i="6" a="1"/>
  <c r="N360" i="6" a="1"/>
  <c r="N360" i="6" s="1"/>
  <c r="M360" i="6" a="1"/>
  <c r="M360" i="6" s="1"/>
  <c r="L360" i="6" a="1"/>
  <c r="L360" i="6" s="1"/>
  <c r="K360" i="6" a="1"/>
  <c r="K360" i="6" s="1"/>
  <c r="AI359" i="6" a="1"/>
  <c r="AI359" i="6" s="1"/>
  <c r="AH359" i="6" a="1"/>
  <c r="AH359" i="6" s="1"/>
  <c r="AG359" i="6" a="1"/>
  <c r="AG359" i="6" s="1"/>
  <c r="AF359" i="6" a="1"/>
  <c r="AF359" i="6" s="1"/>
  <c r="AE359" i="6" a="1"/>
  <c r="AE359" i="6" s="1"/>
  <c r="AD359" i="6" a="1"/>
  <c r="AD359" i="6" s="1"/>
  <c r="AC359" i="6" a="1"/>
  <c r="AC359" i="6" s="1"/>
  <c r="AB359" i="6" a="1"/>
  <c r="AB359" i="6" s="1"/>
  <c r="AA359" i="6" a="1"/>
  <c r="AA359" i="6" s="1"/>
  <c r="Z359" i="6" a="1"/>
  <c r="Z359" i="6" s="1"/>
  <c r="Y359" i="6" a="1"/>
  <c r="Y359" i="6" s="1"/>
  <c r="X359" i="6" a="1"/>
  <c r="X359" i="6" s="1"/>
  <c r="W359" i="6"/>
  <c r="W359" i="6" a="1"/>
  <c r="V359" i="6" a="1"/>
  <c r="V359" i="6" s="1"/>
  <c r="U359" i="6" a="1"/>
  <c r="U359" i="6" s="1"/>
  <c r="T359" i="6" a="1"/>
  <c r="T359" i="6" s="1"/>
  <c r="S359" i="6"/>
  <c r="S359" i="6" a="1"/>
  <c r="R359" i="6" a="1"/>
  <c r="R359" i="6" s="1"/>
  <c r="Q359" i="6" a="1"/>
  <c r="Q359" i="6" s="1"/>
  <c r="P359" i="6" a="1"/>
  <c r="P359" i="6" s="1"/>
  <c r="O359" i="6"/>
  <c r="O359" i="6" a="1"/>
  <c r="N359" i="6" a="1"/>
  <c r="N359" i="6" s="1"/>
  <c r="M359" i="6" a="1"/>
  <c r="M359" i="6" s="1"/>
  <c r="L359" i="6" a="1"/>
  <c r="L359" i="6" s="1"/>
  <c r="K359" i="6" a="1"/>
  <c r="K359" i="6" s="1"/>
  <c r="AI358" i="6" a="1"/>
  <c r="AI358" i="6" s="1"/>
  <c r="AH358" i="6" a="1"/>
  <c r="AH358" i="6" s="1"/>
  <c r="AG358" i="6" a="1"/>
  <c r="AG358" i="6" s="1"/>
  <c r="AF358" i="6" a="1"/>
  <c r="AF358" i="6" s="1"/>
  <c r="AE358" i="6" a="1"/>
  <c r="AE358" i="6" s="1"/>
  <c r="AD358" i="6" a="1"/>
  <c r="AD358" i="6" s="1"/>
  <c r="AC358" i="6" a="1"/>
  <c r="AC358" i="6" s="1"/>
  <c r="AB358" i="6" a="1"/>
  <c r="AB358" i="6" s="1"/>
  <c r="AA358" i="6" a="1"/>
  <c r="AA358" i="6" s="1"/>
  <c r="Z358" i="6" a="1"/>
  <c r="Z358" i="6" s="1"/>
  <c r="Y358" i="6" a="1"/>
  <c r="Y358" i="6" s="1"/>
  <c r="X358" i="6" a="1"/>
  <c r="X358" i="6" s="1"/>
  <c r="W358" i="6"/>
  <c r="W358" i="6" a="1"/>
  <c r="V358" i="6" a="1"/>
  <c r="V358" i="6" s="1"/>
  <c r="U358" i="6" a="1"/>
  <c r="U358" i="6" s="1"/>
  <c r="T358" i="6" a="1"/>
  <c r="T358" i="6" s="1"/>
  <c r="S358" i="6"/>
  <c r="S358" i="6" a="1"/>
  <c r="R358" i="6" a="1"/>
  <c r="R358" i="6" s="1"/>
  <c r="Q358" i="6" a="1"/>
  <c r="Q358" i="6" s="1"/>
  <c r="P358" i="6" a="1"/>
  <c r="P358" i="6" s="1"/>
  <c r="O358" i="6"/>
  <c r="O358" i="6" a="1"/>
  <c r="N358" i="6" a="1"/>
  <c r="N358" i="6" s="1"/>
  <c r="M358" i="6" a="1"/>
  <c r="M358" i="6" s="1"/>
  <c r="L358" i="6" a="1"/>
  <c r="L358" i="6" s="1"/>
  <c r="K358" i="6" a="1"/>
  <c r="K358" i="6" s="1"/>
  <c r="AI357" i="6" a="1"/>
  <c r="AI357" i="6" s="1"/>
  <c r="AH357" i="6" a="1"/>
  <c r="AH357" i="6" s="1"/>
  <c r="AG357" i="6" a="1"/>
  <c r="AG357" i="6" s="1"/>
  <c r="AF357" i="6" a="1"/>
  <c r="AF357" i="6" s="1"/>
  <c r="AE357" i="6" a="1"/>
  <c r="AE357" i="6" s="1"/>
  <c r="AD357" i="6" a="1"/>
  <c r="AD357" i="6" s="1"/>
  <c r="AC357" i="6" a="1"/>
  <c r="AC357" i="6" s="1"/>
  <c r="AB357" i="6" a="1"/>
  <c r="AB357" i="6" s="1"/>
  <c r="AA357" i="6" a="1"/>
  <c r="AA357" i="6" s="1"/>
  <c r="Z357" i="6" a="1"/>
  <c r="Z357" i="6" s="1"/>
  <c r="Y357" i="6" a="1"/>
  <c r="Y357" i="6" s="1"/>
  <c r="X357" i="6" a="1"/>
  <c r="X357" i="6" s="1"/>
  <c r="W357" i="6"/>
  <c r="W357" i="6" a="1"/>
  <c r="V357" i="6" a="1"/>
  <c r="V357" i="6" s="1"/>
  <c r="U357" i="6" a="1"/>
  <c r="U357" i="6" s="1"/>
  <c r="T357" i="6" a="1"/>
  <c r="T357" i="6" s="1"/>
  <c r="S357" i="6"/>
  <c r="S357" i="6" a="1"/>
  <c r="R357" i="6" a="1"/>
  <c r="R357" i="6" s="1"/>
  <c r="Q357" i="6" a="1"/>
  <c r="Q357" i="6" s="1"/>
  <c r="P357" i="6" a="1"/>
  <c r="P357" i="6" s="1"/>
  <c r="O357" i="6"/>
  <c r="O357" i="6" a="1"/>
  <c r="N357" i="6" a="1"/>
  <c r="N357" i="6" s="1"/>
  <c r="M357" i="6" a="1"/>
  <c r="M357" i="6" s="1"/>
  <c r="L357" i="6" a="1"/>
  <c r="L357" i="6" s="1"/>
  <c r="K357" i="6" a="1"/>
  <c r="K357" i="6" s="1"/>
  <c r="AI356" i="6" a="1"/>
  <c r="AI356" i="6" s="1"/>
  <c r="AH356" i="6" a="1"/>
  <c r="AH356" i="6" s="1"/>
  <c r="AG356" i="6" a="1"/>
  <c r="AG356" i="6" s="1"/>
  <c r="AF356" i="6" a="1"/>
  <c r="AF356" i="6" s="1"/>
  <c r="AE356" i="6" a="1"/>
  <c r="AE356" i="6" s="1"/>
  <c r="AD356" i="6" a="1"/>
  <c r="AD356" i="6" s="1"/>
  <c r="AC356" i="6" a="1"/>
  <c r="AC356" i="6" s="1"/>
  <c r="AB356" i="6" a="1"/>
  <c r="AB356" i="6" s="1"/>
  <c r="AA356" i="6" a="1"/>
  <c r="AA356" i="6" s="1"/>
  <c r="Z356" i="6" a="1"/>
  <c r="Z356" i="6" s="1"/>
  <c r="Y356" i="6" a="1"/>
  <c r="Y356" i="6" s="1"/>
  <c r="X356" i="6" a="1"/>
  <c r="X356" i="6" s="1"/>
  <c r="W356" i="6"/>
  <c r="W356" i="6" a="1"/>
  <c r="V356" i="6" a="1"/>
  <c r="V356" i="6" s="1"/>
  <c r="U356" i="6" a="1"/>
  <c r="U356" i="6" s="1"/>
  <c r="T356" i="6" a="1"/>
  <c r="T356" i="6" s="1"/>
  <c r="S356" i="6"/>
  <c r="S356" i="6" a="1"/>
  <c r="R356" i="6" a="1"/>
  <c r="R356" i="6" s="1"/>
  <c r="Q356" i="6" a="1"/>
  <c r="Q356" i="6" s="1"/>
  <c r="P356" i="6" a="1"/>
  <c r="P356" i="6" s="1"/>
  <c r="O356" i="6"/>
  <c r="O356" i="6" a="1"/>
  <c r="N356" i="6" a="1"/>
  <c r="N356" i="6" s="1"/>
  <c r="M356" i="6" a="1"/>
  <c r="M356" i="6" s="1"/>
  <c r="L356" i="6" a="1"/>
  <c r="L356" i="6" s="1"/>
  <c r="K356" i="6" a="1"/>
  <c r="K356" i="6" s="1"/>
  <c r="AI355" i="6" a="1"/>
  <c r="AI355" i="6" s="1"/>
  <c r="AH355" i="6" a="1"/>
  <c r="AH355" i="6" s="1"/>
  <c r="AG355" i="6" a="1"/>
  <c r="AG355" i="6" s="1"/>
  <c r="AF355" i="6" a="1"/>
  <c r="AF355" i="6" s="1"/>
  <c r="AE355" i="6" a="1"/>
  <c r="AE355" i="6" s="1"/>
  <c r="AD355" i="6" a="1"/>
  <c r="AD355" i="6" s="1"/>
  <c r="AC355" i="6" a="1"/>
  <c r="AC355" i="6" s="1"/>
  <c r="AB355" i="6" a="1"/>
  <c r="AB355" i="6" s="1"/>
  <c r="AA355" i="6" a="1"/>
  <c r="AA355" i="6" s="1"/>
  <c r="Z355" i="6" a="1"/>
  <c r="Z355" i="6" s="1"/>
  <c r="Y355" i="6" a="1"/>
  <c r="Y355" i="6" s="1"/>
  <c r="X355" i="6" a="1"/>
  <c r="X355" i="6" s="1"/>
  <c r="W355" i="6"/>
  <c r="W355" i="6" a="1"/>
  <c r="V355" i="6" a="1"/>
  <c r="V355" i="6" s="1"/>
  <c r="U355" i="6" a="1"/>
  <c r="U355" i="6" s="1"/>
  <c r="T355" i="6" a="1"/>
  <c r="T355" i="6" s="1"/>
  <c r="S355" i="6"/>
  <c r="S355" i="6" a="1"/>
  <c r="R355" i="6" a="1"/>
  <c r="R355" i="6" s="1"/>
  <c r="Q355" i="6" a="1"/>
  <c r="Q355" i="6" s="1"/>
  <c r="P355" i="6" a="1"/>
  <c r="P355" i="6" s="1"/>
  <c r="O355" i="6"/>
  <c r="O355" i="6" a="1"/>
  <c r="N355" i="6" a="1"/>
  <c r="N355" i="6" s="1"/>
  <c r="M355" i="6" a="1"/>
  <c r="M355" i="6" s="1"/>
  <c r="L355" i="6" a="1"/>
  <c r="L355" i="6" s="1"/>
  <c r="K355" i="6" a="1"/>
  <c r="K355" i="6" s="1"/>
  <c r="AI354" i="6" a="1"/>
  <c r="AI354" i="6" s="1"/>
  <c r="AH354" i="6" a="1"/>
  <c r="AH354" i="6" s="1"/>
  <c r="AG354" i="6" a="1"/>
  <c r="AG354" i="6" s="1"/>
  <c r="AF354" i="6" a="1"/>
  <c r="AF354" i="6" s="1"/>
  <c r="AE354" i="6" a="1"/>
  <c r="AE354" i="6" s="1"/>
  <c r="AD354" i="6" a="1"/>
  <c r="AD354" i="6" s="1"/>
  <c r="AC354" i="6" a="1"/>
  <c r="AC354" i="6" s="1"/>
  <c r="AB354" i="6" a="1"/>
  <c r="AB354" i="6" s="1"/>
  <c r="AA354" i="6" a="1"/>
  <c r="AA354" i="6" s="1"/>
  <c r="Z354" i="6" a="1"/>
  <c r="Z354" i="6" s="1"/>
  <c r="Y354" i="6" a="1"/>
  <c r="Y354" i="6" s="1"/>
  <c r="X354" i="6" a="1"/>
  <c r="X354" i="6" s="1"/>
  <c r="W354" i="6"/>
  <c r="W354" i="6" a="1"/>
  <c r="V354" i="6" a="1"/>
  <c r="V354" i="6" s="1"/>
  <c r="U354" i="6" a="1"/>
  <c r="U354" i="6" s="1"/>
  <c r="T354" i="6" a="1"/>
  <c r="T354" i="6" s="1"/>
  <c r="S354" i="6"/>
  <c r="S354" i="6" a="1"/>
  <c r="R354" i="6" a="1"/>
  <c r="R354" i="6" s="1"/>
  <c r="Q354" i="6" a="1"/>
  <c r="Q354" i="6" s="1"/>
  <c r="P354" i="6" a="1"/>
  <c r="P354" i="6" s="1"/>
  <c r="O354" i="6"/>
  <c r="O354" i="6" a="1"/>
  <c r="N354" i="6" a="1"/>
  <c r="N354" i="6" s="1"/>
  <c r="M354" i="6" a="1"/>
  <c r="M354" i="6" s="1"/>
  <c r="L354" i="6" a="1"/>
  <c r="L354" i="6" s="1"/>
  <c r="K354" i="6" a="1"/>
  <c r="K354" i="6" s="1"/>
  <c r="AI353" i="6" a="1"/>
  <c r="AI353" i="6" s="1"/>
  <c r="AH353" i="6" a="1"/>
  <c r="AH353" i="6" s="1"/>
  <c r="AG353" i="6" a="1"/>
  <c r="AG353" i="6" s="1"/>
  <c r="AF353" i="6" a="1"/>
  <c r="AF353" i="6" s="1"/>
  <c r="AE353" i="6" a="1"/>
  <c r="AE353" i="6" s="1"/>
  <c r="AD353" i="6" a="1"/>
  <c r="AD353" i="6" s="1"/>
  <c r="AC353" i="6" a="1"/>
  <c r="AC353" i="6" s="1"/>
  <c r="AB353" i="6" a="1"/>
  <c r="AB353" i="6" s="1"/>
  <c r="AA353" i="6" a="1"/>
  <c r="AA353" i="6" s="1"/>
  <c r="Z353" i="6" a="1"/>
  <c r="Z353" i="6" s="1"/>
  <c r="Y353" i="6" a="1"/>
  <c r="Y353" i="6" s="1"/>
  <c r="X353" i="6" a="1"/>
  <c r="X353" i="6" s="1"/>
  <c r="W353" i="6"/>
  <c r="W353" i="6" a="1"/>
  <c r="V353" i="6" a="1"/>
  <c r="V353" i="6" s="1"/>
  <c r="U353" i="6" a="1"/>
  <c r="U353" i="6" s="1"/>
  <c r="T353" i="6" a="1"/>
  <c r="T353" i="6" s="1"/>
  <c r="S353" i="6"/>
  <c r="S353" i="6" a="1"/>
  <c r="R353" i="6" a="1"/>
  <c r="R353" i="6" s="1"/>
  <c r="Q353" i="6" a="1"/>
  <c r="Q353" i="6" s="1"/>
  <c r="P353" i="6" a="1"/>
  <c r="P353" i="6" s="1"/>
  <c r="O353" i="6"/>
  <c r="O353" i="6" a="1"/>
  <c r="N353" i="6" a="1"/>
  <c r="N353" i="6" s="1"/>
  <c r="M353" i="6" a="1"/>
  <c r="M353" i="6" s="1"/>
  <c r="L353" i="6" a="1"/>
  <c r="L353" i="6" s="1"/>
  <c r="K353" i="6" a="1"/>
  <c r="K353" i="6" s="1"/>
  <c r="AI352" i="6" a="1"/>
  <c r="AI352" i="6" s="1"/>
  <c r="AH352" i="6" a="1"/>
  <c r="AH352" i="6" s="1"/>
  <c r="AG352" i="6" a="1"/>
  <c r="AG352" i="6" s="1"/>
  <c r="AF352" i="6" a="1"/>
  <c r="AF352" i="6" s="1"/>
  <c r="AE352" i="6" a="1"/>
  <c r="AE352" i="6" s="1"/>
  <c r="AD352" i="6" a="1"/>
  <c r="AD352" i="6" s="1"/>
  <c r="AC352" i="6" a="1"/>
  <c r="AC352" i="6" s="1"/>
  <c r="AB352" i="6" a="1"/>
  <c r="AB352" i="6" s="1"/>
  <c r="AA352" i="6" a="1"/>
  <c r="AA352" i="6" s="1"/>
  <c r="Z352" i="6" a="1"/>
  <c r="Z352" i="6" s="1"/>
  <c r="Y352" i="6" a="1"/>
  <c r="Y352" i="6" s="1"/>
  <c r="X352" i="6" a="1"/>
  <c r="X352" i="6" s="1"/>
  <c r="W352" i="6" a="1"/>
  <c r="W352" i="6" s="1"/>
  <c r="V352" i="6" a="1"/>
  <c r="V352" i="6" s="1"/>
  <c r="U352" i="6" a="1"/>
  <c r="U352" i="6" s="1"/>
  <c r="T352" i="6" a="1"/>
  <c r="T352" i="6" s="1"/>
  <c r="S352" i="6"/>
  <c r="S352" i="6" a="1"/>
  <c r="R352" i="6" a="1"/>
  <c r="R352" i="6" s="1"/>
  <c r="Q352" i="6" a="1"/>
  <c r="Q352" i="6" s="1"/>
  <c r="P352" i="6" a="1"/>
  <c r="P352" i="6" s="1"/>
  <c r="O352" i="6" a="1"/>
  <c r="O352" i="6" s="1"/>
  <c r="N352" i="6" a="1"/>
  <c r="N352" i="6" s="1"/>
  <c r="M352" i="6" a="1"/>
  <c r="M352" i="6" s="1"/>
  <c r="L352" i="6" a="1"/>
  <c r="L352" i="6" s="1"/>
  <c r="K352" i="6" a="1"/>
  <c r="K352" i="6" s="1"/>
  <c r="AI351" i="6"/>
  <c r="AI351" i="6" a="1"/>
  <c r="AH351" i="6" a="1"/>
  <c r="AH351" i="6" s="1"/>
  <c r="AG351" i="6" a="1"/>
  <c r="AG351" i="6" s="1"/>
  <c r="AF351" i="6" a="1"/>
  <c r="AF351" i="6" s="1"/>
  <c r="AE351" i="6"/>
  <c r="AE351" i="6" a="1"/>
  <c r="AD351" i="6" a="1"/>
  <c r="AD351" i="6" s="1"/>
  <c r="AC351" i="6" a="1"/>
  <c r="AC351" i="6" s="1"/>
  <c r="AB351" i="6" a="1"/>
  <c r="AB351" i="6" s="1"/>
  <c r="AA351" i="6"/>
  <c r="AA351" i="6" a="1"/>
  <c r="Z351" i="6" a="1"/>
  <c r="Z351" i="6" s="1"/>
  <c r="Y351" i="6" a="1"/>
  <c r="Y351" i="6" s="1"/>
  <c r="X351" i="6" a="1"/>
  <c r="X351" i="6" s="1"/>
  <c r="W351" i="6" a="1"/>
  <c r="W351" i="6" s="1"/>
  <c r="V351" i="6" a="1"/>
  <c r="V351" i="6" s="1"/>
  <c r="U351" i="6" a="1"/>
  <c r="U351" i="6" s="1"/>
  <c r="T351" i="6" a="1"/>
  <c r="T351" i="6" s="1"/>
  <c r="S351" i="6"/>
  <c r="S351" i="6" a="1"/>
  <c r="R351" i="6" a="1"/>
  <c r="R351" i="6" s="1"/>
  <c r="Q351" i="6" a="1"/>
  <c r="Q351" i="6" s="1"/>
  <c r="P351" i="6" a="1"/>
  <c r="P351" i="6" s="1"/>
  <c r="O351" i="6" a="1"/>
  <c r="O351" i="6" s="1"/>
  <c r="N351" i="6" a="1"/>
  <c r="N351" i="6" s="1"/>
  <c r="M351" i="6" a="1"/>
  <c r="M351" i="6" s="1"/>
  <c r="L351" i="6" a="1"/>
  <c r="L351" i="6" s="1"/>
  <c r="K351" i="6" a="1"/>
  <c r="K351" i="6" s="1"/>
  <c r="AI350" i="6"/>
  <c r="AI350" i="6" a="1"/>
  <c r="AH350" i="6" a="1"/>
  <c r="AH350" i="6" s="1"/>
  <c r="AG350" i="6" a="1"/>
  <c r="AG350" i="6" s="1"/>
  <c r="AF350" i="6" a="1"/>
  <c r="AF350" i="6" s="1"/>
  <c r="AE350" i="6" a="1"/>
  <c r="AE350" i="6" s="1"/>
  <c r="AD350" i="6" a="1"/>
  <c r="AD350" i="6" s="1"/>
  <c r="AC350" i="6" a="1"/>
  <c r="AC350" i="6" s="1"/>
  <c r="AB350" i="6" a="1"/>
  <c r="AB350" i="6" s="1"/>
  <c r="AA350" i="6" a="1"/>
  <c r="AA350" i="6" s="1"/>
  <c r="Z350" i="6" a="1"/>
  <c r="Z350" i="6" s="1"/>
  <c r="Y350" i="6" a="1"/>
  <c r="Y350" i="6" s="1"/>
  <c r="X350" i="6" a="1"/>
  <c r="X350" i="6" s="1"/>
  <c r="W350" i="6" a="1"/>
  <c r="W350" i="6" s="1"/>
  <c r="V350" i="6" a="1"/>
  <c r="V350" i="6" s="1"/>
  <c r="U350" i="6" a="1"/>
  <c r="U350" i="6" s="1"/>
  <c r="T350" i="6"/>
  <c r="T350" i="6" a="1"/>
  <c r="S350" i="6" a="1"/>
  <c r="S350" i="6" s="1"/>
  <c r="R350" i="6" a="1"/>
  <c r="R350" i="6" s="1"/>
  <c r="Q350" i="6" a="1"/>
  <c r="Q350" i="6" s="1"/>
  <c r="P350" i="6" a="1"/>
  <c r="P350" i="6" s="1"/>
  <c r="O350" i="6" a="1"/>
  <c r="O350" i="6" s="1"/>
  <c r="N350" i="6" a="1"/>
  <c r="N350" i="6" s="1"/>
  <c r="M350" i="6" a="1"/>
  <c r="M350" i="6" s="1"/>
  <c r="L350" i="6" a="1"/>
  <c r="L350" i="6" s="1"/>
  <c r="K350" i="6" a="1"/>
  <c r="K350" i="6" s="1"/>
  <c r="AI349" i="6"/>
  <c r="AI349" i="6" a="1"/>
  <c r="AH349" i="6" a="1"/>
  <c r="AH349" i="6" s="1"/>
  <c r="AG349" i="6"/>
  <c r="AG349" i="6" a="1"/>
  <c r="AF349" i="6"/>
  <c r="AF349" i="6" a="1"/>
  <c r="AE349" i="6" a="1"/>
  <c r="AE349" i="6" s="1"/>
  <c r="AD349" i="6" a="1"/>
  <c r="AD349" i="6" s="1"/>
  <c r="AC349" i="6" a="1"/>
  <c r="AC349" i="6" s="1"/>
  <c r="AB349" i="6" a="1"/>
  <c r="AB349" i="6" s="1"/>
  <c r="AA349" i="6" a="1"/>
  <c r="AA349" i="6" s="1"/>
  <c r="Z349" i="6" a="1"/>
  <c r="Z349" i="6" s="1"/>
  <c r="Y349" i="6"/>
  <c r="Y349" i="6" a="1"/>
  <c r="X349" i="6"/>
  <c r="X349" i="6" a="1"/>
  <c r="W349" i="6" a="1"/>
  <c r="W349" i="6" s="1"/>
  <c r="V349" i="6" a="1"/>
  <c r="V349" i="6" s="1"/>
  <c r="U349" i="6" a="1"/>
  <c r="U349" i="6" s="1"/>
  <c r="T349" i="6" a="1"/>
  <c r="T349" i="6" s="1"/>
  <c r="S349" i="6" a="1"/>
  <c r="S349" i="6" s="1"/>
  <c r="R349" i="6" a="1"/>
  <c r="R349" i="6" s="1"/>
  <c r="Q349" i="6" a="1"/>
  <c r="Q349" i="6" s="1"/>
  <c r="P349" i="6" a="1"/>
  <c r="P349" i="6" s="1"/>
  <c r="O349" i="6" a="1"/>
  <c r="O349" i="6" s="1"/>
  <c r="N349" i="6" a="1"/>
  <c r="N349" i="6" s="1"/>
  <c r="M349" i="6" a="1"/>
  <c r="M349" i="6" s="1"/>
  <c r="L349" i="6"/>
  <c r="L349" i="6" a="1"/>
  <c r="K349" i="6" a="1"/>
  <c r="K349" i="6" s="1"/>
  <c r="AI348" i="6"/>
  <c r="AI348" i="6" a="1"/>
  <c r="AH348" i="6" a="1"/>
  <c r="AH348" i="6" s="1"/>
  <c r="AG348" i="6" a="1"/>
  <c r="AG348" i="6" s="1"/>
  <c r="AF348" i="6" a="1"/>
  <c r="AF348" i="6" s="1"/>
  <c r="AE348" i="6" a="1"/>
  <c r="AE348" i="6" s="1"/>
  <c r="AD348" i="6" a="1"/>
  <c r="AD348" i="6" s="1"/>
  <c r="AC348" i="6" a="1"/>
  <c r="AC348" i="6" s="1"/>
  <c r="AB348" i="6" a="1"/>
  <c r="AB348" i="6" s="1"/>
  <c r="AA348" i="6" a="1"/>
  <c r="AA348" i="6" s="1"/>
  <c r="Z348" i="6" a="1"/>
  <c r="Z348" i="6" s="1"/>
  <c r="Y348" i="6" a="1"/>
  <c r="Y348" i="6" s="1"/>
  <c r="X348" i="6" a="1"/>
  <c r="X348" i="6" s="1"/>
  <c r="W348" i="6" a="1"/>
  <c r="W348" i="6" s="1"/>
  <c r="V348" i="6" a="1"/>
  <c r="V348" i="6" s="1"/>
  <c r="U348" i="6"/>
  <c r="U348" i="6" a="1"/>
  <c r="T348" i="6"/>
  <c r="T348" i="6" a="1"/>
  <c r="S348" i="6"/>
  <c r="S348" i="6" a="1"/>
  <c r="R348" i="6" a="1"/>
  <c r="R348" i="6" s="1"/>
  <c r="Q348" i="6" a="1"/>
  <c r="Q348" i="6" s="1"/>
  <c r="P348" i="6" a="1"/>
  <c r="P348" i="6" s="1"/>
  <c r="O348" i="6" a="1"/>
  <c r="O348" i="6" s="1"/>
  <c r="N348" i="6" a="1"/>
  <c r="N348" i="6" s="1"/>
  <c r="M348" i="6"/>
  <c r="M348" i="6" a="1"/>
  <c r="L348" i="6" a="1"/>
  <c r="L348" i="6" s="1"/>
  <c r="K348" i="6" a="1"/>
  <c r="K348" i="6" s="1"/>
  <c r="AI347" i="6" a="1"/>
  <c r="AI347" i="6" s="1"/>
  <c r="AH347" i="6" a="1"/>
  <c r="AH347" i="6" s="1"/>
  <c r="AG347" i="6"/>
  <c r="AG347" i="6" a="1"/>
  <c r="AF347" i="6" a="1"/>
  <c r="AF347" i="6" s="1"/>
  <c r="AE347" i="6"/>
  <c r="AE347" i="6" a="1"/>
  <c r="AD347" i="6" a="1"/>
  <c r="AD347" i="6" s="1"/>
  <c r="AC347" i="6" a="1"/>
  <c r="AC347" i="6" s="1"/>
  <c r="AB347" i="6" a="1"/>
  <c r="AB347" i="6" s="1"/>
  <c r="AA347" i="6"/>
  <c r="AA347" i="6" a="1"/>
  <c r="Z347" i="6" a="1"/>
  <c r="Z347" i="6" s="1"/>
  <c r="Y347" i="6"/>
  <c r="Y347" i="6" a="1"/>
  <c r="X347" i="6"/>
  <c r="X347" i="6" a="1"/>
  <c r="W347" i="6" a="1"/>
  <c r="W347" i="6" s="1"/>
  <c r="V347" i="6" a="1"/>
  <c r="V347" i="6" s="1"/>
  <c r="U347" i="6" a="1"/>
  <c r="U347" i="6" s="1"/>
  <c r="T347" i="6" a="1"/>
  <c r="T347" i="6" s="1"/>
  <c r="S347" i="6" a="1"/>
  <c r="S347" i="6" s="1"/>
  <c r="R347" i="6" a="1"/>
  <c r="R347" i="6" s="1"/>
  <c r="Q347" i="6"/>
  <c r="Q347" i="6" a="1"/>
  <c r="P347" i="6"/>
  <c r="P347" i="6" a="1"/>
  <c r="O347" i="6"/>
  <c r="O347" i="6" a="1"/>
  <c r="N347" i="6" a="1"/>
  <c r="N347" i="6" s="1"/>
  <c r="M347" i="6" a="1"/>
  <c r="M347" i="6" s="1"/>
  <c r="L347" i="6" a="1"/>
  <c r="L347" i="6" s="1"/>
  <c r="K347" i="6" a="1"/>
  <c r="K347" i="6" s="1"/>
  <c r="AI346" i="6"/>
  <c r="AI346" i="6" a="1"/>
  <c r="AH346" i="6" a="1"/>
  <c r="AH346" i="6" s="1"/>
  <c r="AG346" i="6" a="1"/>
  <c r="AG346" i="6" s="1"/>
  <c r="AF346" i="6" a="1"/>
  <c r="AF346" i="6" s="1"/>
  <c r="AE346" i="6" a="1"/>
  <c r="AE346" i="6" s="1"/>
  <c r="AD346" i="6" a="1"/>
  <c r="AD346" i="6" s="1"/>
  <c r="AC346" i="6"/>
  <c r="AC346" i="6" a="1"/>
  <c r="AB346" i="6" a="1"/>
  <c r="AB346" i="6" s="1"/>
  <c r="AA346" i="6"/>
  <c r="AA346" i="6" a="1"/>
  <c r="Z346" i="6" a="1"/>
  <c r="Z346" i="6" s="1"/>
  <c r="Y346" i="6" a="1"/>
  <c r="Y346" i="6" s="1"/>
  <c r="X346" i="6" a="1"/>
  <c r="X346" i="6" s="1"/>
  <c r="W346" i="6" a="1"/>
  <c r="W346" i="6" s="1"/>
  <c r="V346" i="6" a="1"/>
  <c r="V346" i="6" s="1"/>
  <c r="U346" i="6" a="1"/>
  <c r="U346" i="6" s="1"/>
  <c r="T346" i="6" a="1"/>
  <c r="T346" i="6" s="1"/>
  <c r="S346" i="6"/>
  <c r="S346" i="6" a="1"/>
  <c r="R346" i="6" a="1"/>
  <c r="R346" i="6" s="1"/>
  <c r="Q346" i="6" a="1"/>
  <c r="Q346" i="6" s="1"/>
  <c r="P346" i="6" a="1"/>
  <c r="P346" i="6" s="1"/>
  <c r="O346" i="6"/>
  <c r="O346" i="6" a="1"/>
  <c r="N346" i="6" a="1"/>
  <c r="N346" i="6" s="1"/>
  <c r="M346" i="6"/>
  <c r="M346" i="6" a="1"/>
  <c r="L346" i="6" a="1"/>
  <c r="L346" i="6" s="1"/>
  <c r="K346" i="6"/>
  <c r="K346" i="6" a="1"/>
  <c r="AI345" i="6"/>
  <c r="AI345" i="6" a="1"/>
  <c r="AH345" i="6" a="1"/>
  <c r="AH345" i="6" s="1"/>
  <c r="AG345" i="6"/>
  <c r="AG345" i="6" a="1"/>
  <c r="AF345" i="6" a="1"/>
  <c r="AF345" i="6" s="1"/>
  <c r="AE345" i="6"/>
  <c r="AE345" i="6" a="1"/>
  <c r="AD345" i="6" a="1"/>
  <c r="AD345" i="6" s="1"/>
  <c r="AC345" i="6" a="1"/>
  <c r="AC345" i="6" s="1"/>
  <c r="AB345" i="6" a="1"/>
  <c r="AB345" i="6" s="1"/>
  <c r="AA345" i="6" a="1"/>
  <c r="AA345" i="6" s="1"/>
  <c r="Z345" i="6" a="1"/>
  <c r="Z345" i="6" s="1"/>
  <c r="Y345" i="6" a="1"/>
  <c r="Y345" i="6" s="1"/>
  <c r="X345" i="6" a="1"/>
  <c r="X345" i="6" s="1"/>
  <c r="W345" i="6"/>
  <c r="W345" i="6" a="1"/>
  <c r="V345" i="6" a="1"/>
  <c r="V345" i="6" s="1"/>
  <c r="U345" i="6" a="1"/>
  <c r="U345" i="6" s="1"/>
  <c r="T345" i="6" a="1"/>
  <c r="T345" i="6" s="1"/>
  <c r="S345" i="6"/>
  <c r="S345" i="6" a="1"/>
  <c r="R345" i="6" a="1"/>
  <c r="R345" i="6" s="1"/>
  <c r="Q345" i="6"/>
  <c r="Q345" i="6" a="1"/>
  <c r="P345" i="6" a="1"/>
  <c r="P345" i="6" s="1"/>
  <c r="O345" i="6"/>
  <c r="O345" i="6" a="1"/>
  <c r="N345" i="6" a="1"/>
  <c r="N345" i="6" s="1"/>
  <c r="M345" i="6" a="1"/>
  <c r="M345" i="6" s="1"/>
  <c r="L345" i="6" a="1"/>
  <c r="L345" i="6" s="1"/>
  <c r="K345" i="6" a="1"/>
  <c r="K345" i="6" s="1"/>
  <c r="AI344" i="6"/>
  <c r="AI344" i="6" a="1"/>
  <c r="AH344" i="6" a="1"/>
  <c r="AH344" i="6" s="1"/>
  <c r="AG344" i="6" a="1"/>
  <c r="AG344" i="6" s="1"/>
  <c r="AF344" i="6" a="1"/>
  <c r="AF344" i="6" s="1"/>
  <c r="AE344" i="6" a="1"/>
  <c r="AE344" i="6" s="1"/>
  <c r="AD344" i="6" a="1"/>
  <c r="AD344" i="6" s="1"/>
  <c r="AC344" i="6" a="1"/>
  <c r="AC344" i="6" s="1"/>
  <c r="AB344" i="6" a="1"/>
  <c r="AB344" i="6" s="1"/>
  <c r="AA344" i="6"/>
  <c r="AA344" i="6" a="1"/>
  <c r="Z344" i="6" a="1"/>
  <c r="Z344" i="6" s="1"/>
  <c r="Y344" i="6" a="1"/>
  <c r="Y344" i="6" s="1"/>
  <c r="X344" i="6" a="1"/>
  <c r="X344" i="6" s="1"/>
  <c r="W344" i="6"/>
  <c r="W344" i="6" a="1"/>
  <c r="V344" i="6" a="1"/>
  <c r="V344" i="6" s="1"/>
  <c r="U344" i="6"/>
  <c r="U344" i="6" a="1"/>
  <c r="T344" i="6" a="1"/>
  <c r="T344" i="6" s="1"/>
  <c r="S344" i="6"/>
  <c r="S344" i="6" a="1"/>
  <c r="R344" i="6" a="1"/>
  <c r="R344" i="6" s="1"/>
  <c r="Q344" i="6" a="1"/>
  <c r="Q344" i="6" s="1"/>
  <c r="P344" i="6" a="1"/>
  <c r="P344" i="6" s="1"/>
  <c r="O344" i="6" a="1"/>
  <c r="O344" i="6" s="1"/>
  <c r="N344" i="6" a="1"/>
  <c r="N344" i="6" s="1"/>
  <c r="M344" i="6" a="1"/>
  <c r="M344" i="6" s="1"/>
  <c r="L344" i="6" a="1"/>
  <c r="L344" i="6" s="1"/>
  <c r="K344" i="6" a="1"/>
  <c r="K344" i="6" s="1"/>
  <c r="AI343" i="6" a="1"/>
  <c r="AI343" i="6" s="1"/>
  <c r="AH343" i="6" a="1"/>
  <c r="AH343" i="6" s="1"/>
  <c r="AG343" i="6" a="1"/>
  <c r="AG343" i="6" s="1"/>
  <c r="AF343" i="6" a="1"/>
  <c r="AF343" i="6" s="1"/>
  <c r="AE343" i="6" a="1"/>
  <c r="AE343" i="6" s="1"/>
  <c r="AD343" i="6" a="1"/>
  <c r="AD343" i="6" s="1"/>
  <c r="AC343" i="6" a="1"/>
  <c r="AC343" i="6" s="1"/>
  <c r="AB343" i="6" a="1"/>
  <c r="AB343" i="6" s="1"/>
  <c r="AA343" i="6" a="1"/>
  <c r="AA343" i="6" s="1"/>
  <c r="Z343" i="6" a="1"/>
  <c r="Z343" i="6" s="1"/>
  <c r="Y343" i="6" a="1"/>
  <c r="Y343" i="6" s="1"/>
  <c r="X343" i="6" a="1"/>
  <c r="X343" i="6" s="1"/>
  <c r="W343" i="6" a="1"/>
  <c r="W343" i="6" s="1"/>
  <c r="V343" i="6" a="1"/>
  <c r="V343" i="6" s="1"/>
  <c r="U343" i="6" a="1"/>
  <c r="U343" i="6" s="1"/>
  <c r="T343" i="6" a="1"/>
  <c r="T343" i="6" s="1"/>
  <c r="S343" i="6" a="1"/>
  <c r="S343" i="6" s="1"/>
  <c r="R343" i="6" a="1"/>
  <c r="R343" i="6" s="1"/>
  <c r="Q343" i="6" a="1"/>
  <c r="Q343" i="6" s="1"/>
  <c r="P343" i="6" a="1"/>
  <c r="P343" i="6" s="1"/>
  <c r="O343" i="6" a="1"/>
  <c r="O343" i="6" s="1"/>
  <c r="N343" i="6" a="1"/>
  <c r="N343" i="6" s="1"/>
  <c r="M343" i="6" a="1"/>
  <c r="M343" i="6" s="1"/>
  <c r="L343" i="6" a="1"/>
  <c r="L343" i="6" s="1"/>
  <c r="K343" i="6" a="1"/>
  <c r="K343" i="6" s="1"/>
  <c r="AI342" i="6" a="1"/>
  <c r="AI342" i="6" s="1"/>
  <c r="AH342" i="6" a="1"/>
  <c r="AH342" i="6" s="1"/>
  <c r="AG342" i="6" a="1"/>
  <c r="AG342" i="6" s="1"/>
  <c r="AF342" i="6" a="1"/>
  <c r="AF342" i="6" s="1"/>
  <c r="AE342" i="6" a="1"/>
  <c r="AE342" i="6" s="1"/>
  <c r="AD342" i="6" a="1"/>
  <c r="AD342" i="6" s="1"/>
  <c r="AC342" i="6" a="1"/>
  <c r="AC342" i="6" s="1"/>
  <c r="AB342" i="6" a="1"/>
  <c r="AB342" i="6" s="1"/>
  <c r="AA342" i="6" a="1"/>
  <c r="AA342" i="6" s="1"/>
  <c r="Z342" i="6" a="1"/>
  <c r="Z342" i="6" s="1"/>
  <c r="Y342" i="6" a="1"/>
  <c r="Y342" i="6" s="1"/>
  <c r="X342" i="6" a="1"/>
  <c r="X342" i="6" s="1"/>
  <c r="W342" i="6" a="1"/>
  <c r="W342" i="6" s="1"/>
  <c r="V342" i="6" a="1"/>
  <c r="V342" i="6" s="1"/>
  <c r="U342" i="6" a="1"/>
  <c r="U342" i="6" s="1"/>
  <c r="T342" i="6" a="1"/>
  <c r="T342" i="6" s="1"/>
  <c r="S342" i="6" a="1"/>
  <c r="S342" i="6" s="1"/>
  <c r="R342" i="6" a="1"/>
  <c r="R342" i="6" s="1"/>
  <c r="Q342" i="6" a="1"/>
  <c r="Q342" i="6" s="1"/>
  <c r="P342" i="6" a="1"/>
  <c r="P342" i="6" s="1"/>
  <c r="O342" i="6" a="1"/>
  <c r="O342" i="6" s="1"/>
  <c r="N342" i="6" a="1"/>
  <c r="N342" i="6" s="1"/>
  <c r="M342" i="6" a="1"/>
  <c r="M342" i="6" s="1"/>
  <c r="L342" i="6" a="1"/>
  <c r="L342" i="6" s="1"/>
  <c r="K342" i="6" a="1"/>
  <c r="K342" i="6" s="1"/>
  <c r="AI341" i="6" a="1"/>
  <c r="AI341" i="6" s="1"/>
  <c r="AH341" i="6" a="1"/>
  <c r="AH341" i="6" s="1"/>
  <c r="AG341" i="6" a="1"/>
  <c r="AG341" i="6" s="1"/>
  <c r="AF341" i="6" a="1"/>
  <c r="AF341" i="6" s="1"/>
  <c r="AE341" i="6" a="1"/>
  <c r="AE341" i="6" s="1"/>
  <c r="AD341" i="6" a="1"/>
  <c r="AD341" i="6" s="1"/>
  <c r="AC341" i="6" a="1"/>
  <c r="AC341" i="6" s="1"/>
  <c r="AB341" i="6" a="1"/>
  <c r="AB341" i="6" s="1"/>
  <c r="AA341" i="6" a="1"/>
  <c r="AA341" i="6" s="1"/>
  <c r="Z341" i="6" a="1"/>
  <c r="Z341" i="6" s="1"/>
  <c r="Y341" i="6" a="1"/>
  <c r="Y341" i="6" s="1"/>
  <c r="X341" i="6" a="1"/>
  <c r="X341" i="6" s="1"/>
  <c r="W341" i="6" a="1"/>
  <c r="W341" i="6" s="1"/>
  <c r="V341" i="6" a="1"/>
  <c r="V341" i="6" s="1"/>
  <c r="U341" i="6" a="1"/>
  <c r="U341" i="6" s="1"/>
  <c r="T341" i="6" a="1"/>
  <c r="T341" i="6" s="1"/>
  <c r="S341" i="6" a="1"/>
  <c r="S341" i="6" s="1"/>
  <c r="R341" i="6" a="1"/>
  <c r="R341" i="6" s="1"/>
  <c r="Q341" i="6" a="1"/>
  <c r="Q341" i="6" s="1"/>
  <c r="P341" i="6" a="1"/>
  <c r="P341" i="6" s="1"/>
  <c r="O341" i="6" a="1"/>
  <c r="O341" i="6" s="1"/>
  <c r="N341" i="6" a="1"/>
  <c r="N341" i="6" s="1"/>
  <c r="M341" i="6" a="1"/>
  <c r="M341" i="6" s="1"/>
  <c r="L341" i="6" a="1"/>
  <c r="L341" i="6" s="1"/>
  <c r="K341" i="6" a="1"/>
  <c r="K341" i="6" s="1"/>
  <c r="AI340" i="6" a="1"/>
  <c r="AI340" i="6" s="1"/>
  <c r="AH340" i="6" a="1"/>
  <c r="AH340" i="6" s="1"/>
  <c r="AG340" i="6" a="1"/>
  <c r="AG340" i="6" s="1"/>
  <c r="AF340" i="6" a="1"/>
  <c r="AF340" i="6" s="1"/>
  <c r="AE340" i="6" a="1"/>
  <c r="AE340" i="6" s="1"/>
  <c r="AD340" i="6" a="1"/>
  <c r="AD340" i="6" s="1"/>
  <c r="AC340" i="6" a="1"/>
  <c r="AC340" i="6" s="1"/>
  <c r="AB340" i="6" a="1"/>
  <c r="AB340" i="6" s="1"/>
  <c r="AA340" i="6" a="1"/>
  <c r="AA340" i="6" s="1"/>
  <c r="Z340" i="6" a="1"/>
  <c r="Z340" i="6" s="1"/>
  <c r="Y340" i="6" a="1"/>
  <c r="Y340" i="6" s="1"/>
  <c r="X340" i="6" a="1"/>
  <c r="X340" i="6" s="1"/>
  <c r="W340" i="6" a="1"/>
  <c r="W340" i="6" s="1"/>
  <c r="V340" i="6" a="1"/>
  <c r="V340" i="6" s="1"/>
  <c r="U340" i="6" a="1"/>
  <c r="U340" i="6" s="1"/>
  <c r="T340" i="6" a="1"/>
  <c r="T340" i="6" s="1"/>
  <c r="S340" i="6" a="1"/>
  <c r="S340" i="6" s="1"/>
  <c r="R340" i="6" a="1"/>
  <c r="R340" i="6" s="1"/>
  <c r="Q340" i="6" a="1"/>
  <c r="Q340" i="6" s="1"/>
  <c r="P340" i="6" a="1"/>
  <c r="P340" i="6" s="1"/>
  <c r="O340" i="6" a="1"/>
  <c r="O340" i="6" s="1"/>
  <c r="N340" i="6" a="1"/>
  <c r="N340" i="6" s="1"/>
  <c r="M340" i="6" a="1"/>
  <c r="M340" i="6" s="1"/>
  <c r="L340" i="6" a="1"/>
  <c r="L340" i="6" s="1"/>
  <c r="K340" i="6" a="1"/>
  <c r="K340" i="6" s="1"/>
  <c r="AI339" i="6" a="1"/>
  <c r="AI339" i="6" s="1"/>
  <c r="AH339" i="6" a="1"/>
  <c r="AH339" i="6" s="1"/>
  <c r="AG339" i="6" a="1"/>
  <c r="AG339" i="6" s="1"/>
  <c r="AF339" i="6" a="1"/>
  <c r="AF339" i="6" s="1"/>
  <c r="AE339" i="6" a="1"/>
  <c r="AE339" i="6" s="1"/>
  <c r="AD339" i="6" a="1"/>
  <c r="AD339" i="6" s="1"/>
  <c r="AC339" i="6" a="1"/>
  <c r="AC339" i="6" s="1"/>
  <c r="AB339" i="6" a="1"/>
  <c r="AB339" i="6" s="1"/>
  <c r="AA339" i="6" a="1"/>
  <c r="AA339" i="6" s="1"/>
  <c r="Z339" i="6" a="1"/>
  <c r="Z339" i="6" s="1"/>
  <c r="Y339" i="6" a="1"/>
  <c r="Y339" i="6" s="1"/>
  <c r="X339" i="6" a="1"/>
  <c r="X339" i="6" s="1"/>
  <c r="W339" i="6" a="1"/>
  <c r="W339" i="6" s="1"/>
  <c r="V339" i="6" a="1"/>
  <c r="V339" i="6" s="1"/>
  <c r="U339" i="6" a="1"/>
  <c r="U339" i="6" s="1"/>
  <c r="T339" i="6" a="1"/>
  <c r="T339" i="6" s="1"/>
  <c r="S339" i="6" a="1"/>
  <c r="S339" i="6" s="1"/>
  <c r="R339" i="6" a="1"/>
  <c r="R339" i="6" s="1"/>
  <c r="Q339" i="6" a="1"/>
  <c r="Q339" i="6" s="1"/>
  <c r="P339" i="6" a="1"/>
  <c r="P339" i="6" s="1"/>
  <c r="O339" i="6" a="1"/>
  <c r="O339" i="6" s="1"/>
  <c r="N339" i="6" a="1"/>
  <c r="N339" i="6" s="1"/>
  <c r="M339" i="6" a="1"/>
  <c r="M339" i="6" s="1"/>
  <c r="L339" i="6" a="1"/>
  <c r="L339" i="6" s="1"/>
  <c r="K339" i="6" a="1"/>
  <c r="K339" i="6" s="1"/>
  <c r="AI338" i="6" a="1"/>
  <c r="AI338" i="6" s="1"/>
  <c r="AH338" i="6" a="1"/>
  <c r="AH338" i="6" s="1"/>
  <c r="AG338" i="6" a="1"/>
  <c r="AG338" i="6" s="1"/>
  <c r="AF338" i="6" a="1"/>
  <c r="AF338" i="6" s="1"/>
  <c r="AE338" i="6" a="1"/>
  <c r="AE338" i="6" s="1"/>
  <c r="AD338" i="6" a="1"/>
  <c r="AD338" i="6" s="1"/>
  <c r="AC338" i="6" a="1"/>
  <c r="AC338" i="6" s="1"/>
  <c r="AB338" i="6" a="1"/>
  <c r="AB338" i="6" s="1"/>
  <c r="AA338" i="6" a="1"/>
  <c r="AA338" i="6" s="1"/>
  <c r="Z338" i="6" a="1"/>
  <c r="Z338" i="6" s="1"/>
  <c r="Y338" i="6" a="1"/>
  <c r="Y338" i="6" s="1"/>
  <c r="X338" i="6" a="1"/>
  <c r="X338" i="6" s="1"/>
  <c r="W338" i="6" a="1"/>
  <c r="W338" i="6" s="1"/>
  <c r="V338" i="6" a="1"/>
  <c r="V338" i="6" s="1"/>
  <c r="U338" i="6" a="1"/>
  <c r="U338" i="6" s="1"/>
  <c r="T338" i="6" a="1"/>
  <c r="T338" i="6" s="1"/>
  <c r="S338" i="6" a="1"/>
  <c r="S338" i="6" s="1"/>
  <c r="R338" i="6" a="1"/>
  <c r="R338" i="6" s="1"/>
  <c r="Q338" i="6" a="1"/>
  <c r="Q338" i="6" s="1"/>
  <c r="P338" i="6" a="1"/>
  <c r="P338" i="6" s="1"/>
  <c r="O338" i="6" a="1"/>
  <c r="O338" i="6" s="1"/>
  <c r="N338" i="6" a="1"/>
  <c r="N338" i="6" s="1"/>
  <c r="M338" i="6" a="1"/>
  <c r="M338" i="6" s="1"/>
  <c r="L338" i="6" a="1"/>
  <c r="L338" i="6" s="1"/>
  <c r="K338" i="6" a="1"/>
  <c r="K338" i="6" s="1"/>
  <c r="AI337" i="6" a="1"/>
  <c r="AI337" i="6" s="1"/>
  <c r="AH337" i="6" a="1"/>
  <c r="AH337" i="6" s="1"/>
  <c r="AG337" i="6" a="1"/>
  <c r="AG337" i="6" s="1"/>
  <c r="AF337" i="6" a="1"/>
  <c r="AF337" i="6" s="1"/>
  <c r="AE337" i="6" a="1"/>
  <c r="AE337" i="6" s="1"/>
  <c r="AD337" i="6" a="1"/>
  <c r="AD337" i="6" s="1"/>
  <c r="AC337" i="6" a="1"/>
  <c r="AC337" i="6" s="1"/>
  <c r="AB337" i="6" a="1"/>
  <c r="AB337" i="6" s="1"/>
  <c r="AA337" i="6" a="1"/>
  <c r="AA337" i="6" s="1"/>
  <c r="Z337" i="6" a="1"/>
  <c r="Z337" i="6" s="1"/>
  <c r="Y337" i="6" a="1"/>
  <c r="Y337" i="6" s="1"/>
  <c r="X337" i="6" a="1"/>
  <c r="X337" i="6" s="1"/>
  <c r="W337" i="6" a="1"/>
  <c r="W337" i="6" s="1"/>
  <c r="V337" i="6" a="1"/>
  <c r="V337" i="6" s="1"/>
  <c r="U337" i="6" a="1"/>
  <c r="U337" i="6" s="1"/>
  <c r="T337" i="6" a="1"/>
  <c r="T337" i="6" s="1"/>
  <c r="S337" i="6" a="1"/>
  <c r="S337" i="6" s="1"/>
  <c r="R337" i="6" a="1"/>
  <c r="R337" i="6" s="1"/>
  <c r="Q337" i="6" a="1"/>
  <c r="Q337" i="6" s="1"/>
  <c r="P337" i="6" a="1"/>
  <c r="P337" i="6" s="1"/>
  <c r="O337" i="6" a="1"/>
  <c r="O337" i="6" s="1"/>
  <c r="N337" i="6" a="1"/>
  <c r="N337" i="6" s="1"/>
  <c r="M337" i="6" a="1"/>
  <c r="M337" i="6" s="1"/>
  <c r="L337" i="6" a="1"/>
  <c r="L337" i="6" s="1"/>
  <c r="K337" i="6" a="1"/>
  <c r="K337" i="6" s="1"/>
  <c r="AI336" i="6" a="1"/>
  <c r="AI336" i="6" s="1"/>
  <c r="AH336" i="6" a="1"/>
  <c r="AH336" i="6" s="1"/>
  <c r="AG336" i="6" a="1"/>
  <c r="AG336" i="6" s="1"/>
  <c r="AF336" i="6" a="1"/>
  <c r="AF336" i="6" s="1"/>
  <c r="AE336" i="6" a="1"/>
  <c r="AE336" i="6" s="1"/>
  <c r="AD336" i="6" a="1"/>
  <c r="AD336" i="6" s="1"/>
  <c r="AC336" i="6" a="1"/>
  <c r="AC336" i="6" s="1"/>
  <c r="AB336" i="6" a="1"/>
  <c r="AB336" i="6" s="1"/>
  <c r="AA336" i="6" a="1"/>
  <c r="AA336" i="6" s="1"/>
  <c r="Z336" i="6" a="1"/>
  <c r="Z336" i="6" s="1"/>
  <c r="Y336" i="6" a="1"/>
  <c r="Y336" i="6" s="1"/>
  <c r="X336" i="6" a="1"/>
  <c r="X336" i="6" s="1"/>
  <c r="W336" i="6" a="1"/>
  <c r="W336" i="6" s="1"/>
  <c r="V336" i="6" a="1"/>
  <c r="V336" i="6" s="1"/>
  <c r="U336" i="6" a="1"/>
  <c r="U336" i="6" s="1"/>
  <c r="T336" i="6" a="1"/>
  <c r="T336" i="6" s="1"/>
  <c r="S336" i="6" a="1"/>
  <c r="S336" i="6" s="1"/>
  <c r="R336" i="6" a="1"/>
  <c r="R336" i="6" s="1"/>
  <c r="Q336" i="6" a="1"/>
  <c r="Q336" i="6" s="1"/>
  <c r="P336" i="6" a="1"/>
  <c r="P336" i="6" s="1"/>
  <c r="O336" i="6" a="1"/>
  <c r="O336" i="6" s="1"/>
  <c r="N336" i="6" a="1"/>
  <c r="N336" i="6" s="1"/>
  <c r="M336" i="6" a="1"/>
  <c r="M336" i="6" s="1"/>
  <c r="L336" i="6" a="1"/>
  <c r="L336" i="6" s="1"/>
  <c r="K336" i="6" a="1"/>
  <c r="K336" i="6" s="1"/>
  <c r="AI335" i="6" a="1"/>
  <c r="AI335" i="6" s="1"/>
  <c r="AH335" i="6" a="1"/>
  <c r="AH335" i="6" s="1"/>
  <c r="AG335" i="6" a="1"/>
  <c r="AG335" i="6" s="1"/>
  <c r="AF335" i="6" a="1"/>
  <c r="AF335" i="6" s="1"/>
  <c r="AE335" i="6" a="1"/>
  <c r="AE335" i="6" s="1"/>
  <c r="AD335" i="6" a="1"/>
  <c r="AD335" i="6" s="1"/>
  <c r="AC335" i="6" a="1"/>
  <c r="AC335" i="6" s="1"/>
  <c r="AB335" i="6" a="1"/>
  <c r="AB335" i="6" s="1"/>
  <c r="AA335" i="6" a="1"/>
  <c r="AA335" i="6" s="1"/>
  <c r="Z335" i="6" a="1"/>
  <c r="Z335" i="6" s="1"/>
  <c r="Y335" i="6" a="1"/>
  <c r="Y335" i="6" s="1"/>
  <c r="X335" i="6" a="1"/>
  <c r="X335" i="6" s="1"/>
  <c r="W335" i="6" a="1"/>
  <c r="W335" i="6" s="1"/>
  <c r="V335" i="6" a="1"/>
  <c r="V335" i="6" s="1"/>
  <c r="U335" i="6" a="1"/>
  <c r="U335" i="6" s="1"/>
  <c r="T335" i="6" a="1"/>
  <c r="T335" i="6" s="1"/>
  <c r="S335" i="6" a="1"/>
  <c r="S335" i="6" s="1"/>
  <c r="R335" i="6" a="1"/>
  <c r="R335" i="6" s="1"/>
  <c r="Q335" i="6" a="1"/>
  <c r="Q335" i="6" s="1"/>
  <c r="P335" i="6" a="1"/>
  <c r="P335" i="6" s="1"/>
  <c r="O335" i="6" a="1"/>
  <c r="O335" i="6" s="1"/>
  <c r="N335" i="6" a="1"/>
  <c r="N335" i="6" s="1"/>
  <c r="M335" i="6" a="1"/>
  <c r="M335" i="6" s="1"/>
  <c r="L335" i="6" a="1"/>
  <c r="L335" i="6" s="1"/>
  <c r="K335" i="6" a="1"/>
  <c r="K335" i="6" s="1"/>
  <c r="AI334" i="6" a="1"/>
  <c r="AI334" i="6" s="1"/>
  <c r="AH334" i="6" a="1"/>
  <c r="AH334" i="6" s="1"/>
  <c r="AG334" i="6" a="1"/>
  <c r="AG334" i="6" s="1"/>
  <c r="AF334" i="6" a="1"/>
  <c r="AF334" i="6" s="1"/>
  <c r="AE334" i="6" a="1"/>
  <c r="AE334" i="6" s="1"/>
  <c r="AD334" i="6" a="1"/>
  <c r="AD334" i="6" s="1"/>
  <c r="AC334" i="6" a="1"/>
  <c r="AC334" i="6" s="1"/>
  <c r="AB334" i="6" a="1"/>
  <c r="AB334" i="6" s="1"/>
  <c r="AA334" i="6" a="1"/>
  <c r="AA334" i="6" s="1"/>
  <c r="Z334" i="6" a="1"/>
  <c r="Z334" i="6" s="1"/>
  <c r="Y334" i="6" a="1"/>
  <c r="Y334" i="6" s="1"/>
  <c r="X334" i="6" a="1"/>
  <c r="X334" i="6" s="1"/>
  <c r="W334" i="6" a="1"/>
  <c r="W334" i="6" s="1"/>
  <c r="V334" i="6" a="1"/>
  <c r="V334" i="6" s="1"/>
  <c r="U334" i="6" a="1"/>
  <c r="U334" i="6" s="1"/>
  <c r="T334" i="6" a="1"/>
  <c r="T334" i="6" s="1"/>
  <c r="S334" i="6" a="1"/>
  <c r="S334" i="6" s="1"/>
  <c r="R334" i="6" a="1"/>
  <c r="R334" i="6" s="1"/>
  <c r="Q334" i="6" a="1"/>
  <c r="Q334" i="6" s="1"/>
  <c r="P334" i="6" a="1"/>
  <c r="P334" i="6" s="1"/>
  <c r="O334" i="6" a="1"/>
  <c r="O334" i="6" s="1"/>
  <c r="N334" i="6" a="1"/>
  <c r="N334" i="6" s="1"/>
  <c r="M334" i="6" a="1"/>
  <c r="M334" i="6" s="1"/>
  <c r="L334" i="6" a="1"/>
  <c r="L334" i="6" s="1"/>
  <c r="K334" i="6" a="1"/>
  <c r="K334" i="6" s="1"/>
  <c r="AI333" i="6" a="1"/>
  <c r="AI333" i="6" s="1"/>
  <c r="AH333" i="6" a="1"/>
  <c r="AH333" i="6" s="1"/>
  <c r="AG333" i="6" a="1"/>
  <c r="AG333" i="6" s="1"/>
  <c r="AF333" i="6" a="1"/>
  <c r="AF333" i="6" s="1"/>
  <c r="AE333" i="6" a="1"/>
  <c r="AE333" i="6" s="1"/>
  <c r="AD333" i="6" a="1"/>
  <c r="AD333" i="6" s="1"/>
  <c r="AC333" i="6" a="1"/>
  <c r="AC333" i="6" s="1"/>
  <c r="AB333" i="6" a="1"/>
  <c r="AB333" i="6" s="1"/>
  <c r="AA333" i="6" a="1"/>
  <c r="AA333" i="6" s="1"/>
  <c r="Z333" i="6" a="1"/>
  <c r="Z333" i="6" s="1"/>
  <c r="Y333" i="6" a="1"/>
  <c r="Y333" i="6" s="1"/>
  <c r="X333" i="6" a="1"/>
  <c r="X333" i="6" s="1"/>
  <c r="W333" i="6" a="1"/>
  <c r="W333" i="6" s="1"/>
  <c r="V333" i="6" a="1"/>
  <c r="V333" i="6" s="1"/>
  <c r="U333" i="6" a="1"/>
  <c r="U333" i="6" s="1"/>
  <c r="T333" i="6" a="1"/>
  <c r="T333" i="6" s="1"/>
  <c r="S333" i="6" a="1"/>
  <c r="S333" i="6" s="1"/>
  <c r="R333" i="6" a="1"/>
  <c r="R333" i="6" s="1"/>
  <c r="Q333" i="6" a="1"/>
  <c r="Q333" i="6" s="1"/>
  <c r="P333" i="6" a="1"/>
  <c r="P333" i="6" s="1"/>
  <c r="O333" i="6" a="1"/>
  <c r="O333" i="6" s="1"/>
  <c r="N333" i="6" a="1"/>
  <c r="N333" i="6" s="1"/>
  <c r="M333" i="6" a="1"/>
  <c r="M333" i="6" s="1"/>
  <c r="L333" i="6" a="1"/>
  <c r="L333" i="6" s="1"/>
  <c r="K333" i="6" a="1"/>
  <c r="K333" i="6" s="1"/>
  <c r="AI332" i="6" a="1"/>
  <c r="AI332" i="6" s="1"/>
  <c r="AH332" i="6" a="1"/>
  <c r="AH332" i="6" s="1"/>
  <c r="AG332" i="6" a="1"/>
  <c r="AG332" i="6" s="1"/>
  <c r="AF332" i="6" a="1"/>
  <c r="AF332" i="6" s="1"/>
  <c r="AE332" i="6" a="1"/>
  <c r="AE332" i="6" s="1"/>
  <c r="AD332" i="6" a="1"/>
  <c r="AD332" i="6" s="1"/>
  <c r="AC332" i="6" a="1"/>
  <c r="AC332" i="6" s="1"/>
  <c r="AB332" i="6" a="1"/>
  <c r="AB332" i="6" s="1"/>
  <c r="AA332" i="6" a="1"/>
  <c r="AA332" i="6" s="1"/>
  <c r="Z332" i="6" a="1"/>
  <c r="Z332" i="6" s="1"/>
  <c r="Y332" i="6" a="1"/>
  <c r="Y332" i="6" s="1"/>
  <c r="X332" i="6" a="1"/>
  <c r="X332" i="6" s="1"/>
  <c r="W332" i="6" a="1"/>
  <c r="W332" i="6" s="1"/>
  <c r="V332" i="6" a="1"/>
  <c r="V332" i="6" s="1"/>
  <c r="U332" i="6" a="1"/>
  <c r="U332" i="6" s="1"/>
  <c r="T332" i="6" a="1"/>
  <c r="T332" i="6" s="1"/>
  <c r="S332" i="6" a="1"/>
  <c r="S332" i="6" s="1"/>
  <c r="R332" i="6" a="1"/>
  <c r="R332" i="6" s="1"/>
  <c r="Q332" i="6" a="1"/>
  <c r="Q332" i="6" s="1"/>
  <c r="P332" i="6" a="1"/>
  <c r="P332" i="6" s="1"/>
  <c r="O332" i="6" a="1"/>
  <c r="O332" i="6" s="1"/>
  <c r="N332" i="6" a="1"/>
  <c r="N332" i="6" s="1"/>
  <c r="M332" i="6" a="1"/>
  <c r="M332" i="6" s="1"/>
  <c r="L332" i="6" a="1"/>
  <c r="L332" i="6" s="1"/>
  <c r="K332" i="6" a="1"/>
  <c r="K332" i="6" s="1"/>
  <c r="AI331" i="6" a="1"/>
  <c r="AI331" i="6" s="1"/>
  <c r="AH331" i="6" a="1"/>
  <c r="AH331" i="6" s="1"/>
  <c r="AG331" i="6" a="1"/>
  <c r="AG331" i="6" s="1"/>
  <c r="AF331" i="6" a="1"/>
  <c r="AF331" i="6" s="1"/>
  <c r="AE331" i="6" a="1"/>
  <c r="AE331" i="6" s="1"/>
  <c r="AD331" i="6" a="1"/>
  <c r="AD331" i="6" s="1"/>
  <c r="AC331" i="6" a="1"/>
  <c r="AC331" i="6" s="1"/>
  <c r="AB331" i="6" a="1"/>
  <c r="AB331" i="6" s="1"/>
  <c r="AA331" i="6" a="1"/>
  <c r="AA331" i="6" s="1"/>
  <c r="Z331" i="6" a="1"/>
  <c r="Z331" i="6" s="1"/>
  <c r="Y331" i="6" a="1"/>
  <c r="Y331" i="6" s="1"/>
  <c r="X331" i="6" a="1"/>
  <c r="X331" i="6" s="1"/>
  <c r="W331" i="6" a="1"/>
  <c r="W331" i="6" s="1"/>
  <c r="V331" i="6" a="1"/>
  <c r="V331" i="6" s="1"/>
  <c r="U331" i="6" a="1"/>
  <c r="U331" i="6" s="1"/>
  <c r="T331" i="6" a="1"/>
  <c r="T331" i="6" s="1"/>
  <c r="S331" i="6" a="1"/>
  <c r="S331" i="6" s="1"/>
  <c r="R331" i="6" a="1"/>
  <c r="R331" i="6" s="1"/>
  <c r="Q331" i="6" a="1"/>
  <c r="Q331" i="6" s="1"/>
  <c r="P331" i="6" a="1"/>
  <c r="P331" i="6" s="1"/>
  <c r="O331" i="6" a="1"/>
  <c r="O331" i="6" s="1"/>
  <c r="N331" i="6" a="1"/>
  <c r="N331" i="6" s="1"/>
  <c r="M331" i="6" a="1"/>
  <c r="M331" i="6" s="1"/>
  <c r="L331" i="6" a="1"/>
  <c r="L331" i="6" s="1"/>
  <c r="K331" i="6" a="1"/>
  <c r="K331" i="6" s="1"/>
  <c r="AI330" i="6" a="1"/>
  <c r="AI330" i="6" s="1"/>
  <c r="AH330" i="6" a="1"/>
  <c r="AH330" i="6" s="1"/>
  <c r="AG330" i="6" a="1"/>
  <c r="AG330" i="6" s="1"/>
  <c r="AF330" i="6" a="1"/>
  <c r="AF330" i="6" s="1"/>
  <c r="AE330" i="6" a="1"/>
  <c r="AE330" i="6" s="1"/>
  <c r="AD330" i="6" a="1"/>
  <c r="AD330" i="6" s="1"/>
  <c r="AC330" i="6" a="1"/>
  <c r="AC330" i="6" s="1"/>
  <c r="AB330" i="6" a="1"/>
  <c r="AB330" i="6" s="1"/>
  <c r="AA330" i="6" a="1"/>
  <c r="AA330" i="6" s="1"/>
  <c r="Z330" i="6" a="1"/>
  <c r="Z330" i="6" s="1"/>
  <c r="Y330" i="6" a="1"/>
  <c r="Y330" i="6" s="1"/>
  <c r="X330" i="6" a="1"/>
  <c r="X330" i="6" s="1"/>
  <c r="W330" i="6" a="1"/>
  <c r="W330" i="6" s="1"/>
  <c r="V330" i="6" a="1"/>
  <c r="V330" i="6" s="1"/>
  <c r="U330" i="6" a="1"/>
  <c r="U330" i="6" s="1"/>
  <c r="T330" i="6" a="1"/>
  <c r="T330" i="6" s="1"/>
  <c r="S330" i="6" a="1"/>
  <c r="S330" i="6" s="1"/>
  <c r="R330" i="6" a="1"/>
  <c r="R330" i="6" s="1"/>
  <c r="Q330" i="6" a="1"/>
  <c r="Q330" i="6" s="1"/>
  <c r="P330" i="6" a="1"/>
  <c r="P330" i="6" s="1"/>
  <c r="O330" i="6" a="1"/>
  <c r="O330" i="6" s="1"/>
  <c r="N330" i="6" a="1"/>
  <c r="N330" i="6" s="1"/>
  <c r="M330" i="6" a="1"/>
  <c r="M330" i="6" s="1"/>
  <c r="L330" i="6" a="1"/>
  <c r="L330" i="6" s="1"/>
  <c r="K330" i="6" a="1"/>
  <c r="K330" i="6" s="1"/>
  <c r="AI329" i="6" a="1"/>
  <c r="AI329" i="6" s="1"/>
  <c r="AH329" i="6" a="1"/>
  <c r="AH329" i="6" s="1"/>
  <c r="AG329" i="6" a="1"/>
  <c r="AG329" i="6" s="1"/>
  <c r="AF329" i="6" a="1"/>
  <c r="AF329" i="6" s="1"/>
  <c r="AE329" i="6" a="1"/>
  <c r="AE329" i="6" s="1"/>
  <c r="AD329" i="6" a="1"/>
  <c r="AD329" i="6" s="1"/>
  <c r="AC329" i="6" a="1"/>
  <c r="AC329" i="6" s="1"/>
  <c r="AB329" i="6" a="1"/>
  <c r="AB329" i="6" s="1"/>
  <c r="AA329" i="6" a="1"/>
  <c r="AA329" i="6" s="1"/>
  <c r="Z329" i="6" a="1"/>
  <c r="Z329" i="6" s="1"/>
  <c r="Y329" i="6" a="1"/>
  <c r="Y329" i="6" s="1"/>
  <c r="X329" i="6" a="1"/>
  <c r="X329" i="6" s="1"/>
  <c r="W329" i="6" a="1"/>
  <c r="W329" i="6" s="1"/>
  <c r="V329" i="6" a="1"/>
  <c r="V329" i="6" s="1"/>
  <c r="U329" i="6" a="1"/>
  <c r="U329" i="6" s="1"/>
  <c r="T329" i="6" a="1"/>
  <c r="T329" i="6" s="1"/>
  <c r="S329" i="6" a="1"/>
  <c r="S329" i="6" s="1"/>
  <c r="R329" i="6" a="1"/>
  <c r="R329" i="6" s="1"/>
  <c r="Q329" i="6" a="1"/>
  <c r="Q329" i="6" s="1"/>
  <c r="P329" i="6" a="1"/>
  <c r="P329" i="6" s="1"/>
  <c r="O329" i="6" a="1"/>
  <c r="O329" i="6" s="1"/>
  <c r="N329" i="6" a="1"/>
  <c r="N329" i="6" s="1"/>
  <c r="M329" i="6" a="1"/>
  <c r="M329" i="6" s="1"/>
  <c r="L329" i="6" a="1"/>
  <c r="L329" i="6" s="1"/>
  <c r="K329" i="6" a="1"/>
  <c r="K329" i="6" s="1"/>
  <c r="AI328" i="6" a="1"/>
  <c r="AI328" i="6" s="1"/>
  <c r="AH328" i="6" a="1"/>
  <c r="AH328" i="6" s="1"/>
  <c r="AG328" i="6" a="1"/>
  <c r="AG328" i="6" s="1"/>
  <c r="AF328" i="6" a="1"/>
  <c r="AF328" i="6" s="1"/>
  <c r="AE328" i="6" a="1"/>
  <c r="AE328" i="6" s="1"/>
  <c r="AD328" i="6" a="1"/>
  <c r="AD328" i="6" s="1"/>
  <c r="AC328" i="6" a="1"/>
  <c r="AC328" i="6" s="1"/>
  <c r="AB328" i="6" a="1"/>
  <c r="AB328" i="6" s="1"/>
  <c r="AA328" i="6" a="1"/>
  <c r="AA328" i="6" s="1"/>
  <c r="Z328" i="6" a="1"/>
  <c r="Z328" i="6" s="1"/>
  <c r="Y328" i="6" a="1"/>
  <c r="Y328" i="6" s="1"/>
  <c r="X328" i="6" a="1"/>
  <c r="X328" i="6" s="1"/>
  <c r="W328" i="6" a="1"/>
  <c r="W328" i="6" s="1"/>
  <c r="V328" i="6" a="1"/>
  <c r="V328" i="6" s="1"/>
  <c r="U328" i="6" a="1"/>
  <c r="U328" i="6" s="1"/>
  <c r="T328" i="6" a="1"/>
  <c r="T328" i="6" s="1"/>
  <c r="S328" i="6" a="1"/>
  <c r="S328" i="6" s="1"/>
  <c r="R328" i="6" a="1"/>
  <c r="R328" i="6" s="1"/>
  <c r="Q328" i="6" a="1"/>
  <c r="Q328" i="6" s="1"/>
  <c r="P328" i="6" a="1"/>
  <c r="P328" i="6" s="1"/>
  <c r="O328" i="6" a="1"/>
  <c r="O328" i="6" s="1"/>
  <c r="N328" i="6" a="1"/>
  <c r="N328" i="6" s="1"/>
  <c r="M328" i="6" a="1"/>
  <c r="M328" i="6" s="1"/>
  <c r="L328" i="6" a="1"/>
  <c r="L328" i="6" s="1"/>
  <c r="K328" i="6" a="1"/>
  <c r="K328" i="6" s="1"/>
  <c r="AI327" i="6" a="1"/>
  <c r="AI327" i="6" s="1"/>
  <c r="AH327" i="6" a="1"/>
  <c r="AH327" i="6" s="1"/>
  <c r="AG327" i="6" a="1"/>
  <c r="AG327" i="6" s="1"/>
  <c r="AF327" i="6" a="1"/>
  <c r="AF327" i="6" s="1"/>
  <c r="AE327" i="6" a="1"/>
  <c r="AE327" i="6" s="1"/>
  <c r="AD327" i="6" a="1"/>
  <c r="AD327" i="6" s="1"/>
  <c r="AC327" i="6" a="1"/>
  <c r="AC327" i="6" s="1"/>
  <c r="AB327" i="6" a="1"/>
  <c r="AB327" i="6" s="1"/>
  <c r="AA327" i="6" a="1"/>
  <c r="AA327" i="6" s="1"/>
  <c r="Z327" i="6" a="1"/>
  <c r="Z327" i="6" s="1"/>
  <c r="Y327" i="6" a="1"/>
  <c r="Y327" i="6" s="1"/>
  <c r="X327" i="6" a="1"/>
  <c r="X327" i="6" s="1"/>
  <c r="W327" i="6" a="1"/>
  <c r="W327" i="6" s="1"/>
  <c r="V327" i="6" a="1"/>
  <c r="V327" i="6" s="1"/>
  <c r="U327" i="6" a="1"/>
  <c r="U327" i="6" s="1"/>
  <c r="T327" i="6" a="1"/>
  <c r="T327" i="6" s="1"/>
  <c r="S327" i="6" a="1"/>
  <c r="S327" i="6" s="1"/>
  <c r="R327" i="6" a="1"/>
  <c r="R327" i="6" s="1"/>
  <c r="Q327" i="6" a="1"/>
  <c r="Q327" i="6" s="1"/>
  <c r="P327" i="6" a="1"/>
  <c r="P327" i="6" s="1"/>
  <c r="O327" i="6" a="1"/>
  <c r="O327" i="6" s="1"/>
  <c r="N327" i="6" a="1"/>
  <c r="N327" i="6" s="1"/>
  <c r="M327" i="6" a="1"/>
  <c r="M327" i="6" s="1"/>
  <c r="L327" i="6" a="1"/>
  <c r="L327" i="6" s="1"/>
  <c r="K327" i="6" a="1"/>
  <c r="K327" i="6" s="1"/>
  <c r="AI326" i="6" a="1"/>
  <c r="AI326" i="6" s="1"/>
  <c r="AH326" i="6" a="1"/>
  <c r="AH326" i="6" s="1"/>
  <c r="AG326" i="6" a="1"/>
  <c r="AG326" i="6" s="1"/>
  <c r="AF326" i="6" a="1"/>
  <c r="AF326" i="6" s="1"/>
  <c r="AE326" i="6" a="1"/>
  <c r="AE326" i="6" s="1"/>
  <c r="AD326" i="6" a="1"/>
  <c r="AD326" i="6" s="1"/>
  <c r="AC326" i="6" a="1"/>
  <c r="AC326" i="6" s="1"/>
  <c r="AB326" i="6" a="1"/>
  <c r="AB326" i="6" s="1"/>
  <c r="AA326" i="6" a="1"/>
  <c r="AA326" i="6" s="1"/>
  <c r="Z326" i="6" a="1"/>
  <c r="Z326" i="6" s="1"/>
  <c r="Y326" i="6" a="1"/>
  <c r="Y326" i="6" s="1"/>
  <c r="X326" i="6" a="1"/>
  <c r="X326" i="6" s="1"/>
  <c r="W326" i="6" a="1"/>
  <c r="W326" i="6" s="1"/>
  <c r="V326" i="6" a="1"/>
  <c r="V326" i="6" s="1"/>
  <c r="U326" i="6" a="1"/>
  <c r="U326" i="6" s="1"/>
  <c r="T326" i="6" a="1"/>
  <c r="T326" i="6" s="1"/>
  <c r="S326" i="6" a="1"/>
  <c r="S326" i="6" s="1"/>
  <c r="R326" i="6" a="1"/>
  <c r="R326" i="6" s="1"/>
  <c r="Q326" i="6" a="1"/>
  <c r="Q326" i="6" s="1"/>
  <c r="P326" i="6" a="1"/>
  <c r="P326" i="6" s="1"/>
  <c r="O326" i="6" a="1"/>
  <c r="O326" i="6" s="1"/>
  <c r="N326" i="6" a="1"/>
  <c r="N326" i="6" s="1"/>
  <c r="M326" i="6" a="1"/>
  <c r="M326" i="6" s="1"/>
  <c r="L326" i="6" a="1"/>
  <c r="L326" i="6" s="1"/>
  <c r="K326" i="6" a="1"/>
  <c r="K326" i="6" s="1"/>
  <c r="AI325" i="6" a="1"/>
  <c r="AI325" i="6" s="1"/>
  <c r="AH325" i="6" a="1"/>
  <c r="AH325" i="6" s="1"/>
  <c r="AG325" i="6" a="1"/>
  <c r="AG325" i="6" s="1"/>
  <c r="AF325" i="6" a="1"/>
  <c r="AF325" i="6" s="1"/>
  <c r="AE325" i="6" a="1"/>
  <c r="AE325" i="6" s="1"/>
  <c r="AD325" i="6" a="1"/>
  <c r="AD325" i="6" s="1"/>
  <c r="AC325" i="6" a="1"/>
  <c r="AC325" i="6" s="1"/>
  <c r="AB325" i="6" a="1"/>
  <c r="AB325" i="6" s="1"/>
  <c r="AA325" i="6" a="1"/>
  <c r="AA325" i="6" s="1"/>
  <c r="Z325" i="6" a="1"/>
  <c r="Z325" i="6" s="1"/>
  <c r="Y325" i="6" a="1"/>
  <c r="Y325" i="6" s="1"/>
  <c r="X325" i="6" a="1"/>
  <c r="X325" i="6" s="1"/>
  <c r="W325" i="6" a="1"/>
  <c r="W325" i="6" s="1"/>
  <c r="V325" i="6" a="1"/>
  <c r="V325" i="6" s="1"/>
  <c r="U325" i="6" a="1"/>
  <c r="U325" i="6" s="1"/>
  <c r="T325" i="6" a="1"/>
  <c r="T325" i="6" s="1"/>
  <c r="S325" i="6" a="1"/>
  <c r="S325" i="6" s="1"/>
  <c r="R325" i="6" a="1"/>
  <c r="R325" i="6" s="1"/>
  <c r="Q325" i="6" a="1"/>
  <c r="Q325" i="6" s="1"/>
  <c r="P325" i="6" a="1"/>
  <c r="P325" i="6" s="1"/>
  <c r="O325" i="6" a="1"/>
  <c r="O325" i="6" s="1"/>
  <c r="N325" i="6" a="1"/>
  <c r="N325" i="6" s="1"/>
  <c r="M325" i="6" a="1"/>
  <c r="M325" i="6" s="1"/>
  <c r="L325" i="6" a="1"/>
  <c r="L325" i="6" s="1"/>
  <c r="K325" i="6" a="1"/>
  <c r="K325" i="6" s="1"/>
  <c r="AI324" i="6" a="1"/>
  <c r="AI324" i="6" s="1"/>
  <c r="AH324" i="6" a="1"/>
  <c r="AH324" i="6" s="1"/>
  <c r="AG324" i="6" a="1"/>
  <c r="AG324" i="6" s="1"/>
  <c r="AF324" i="6" a="1"/>
  <c r="AF324" i="6" s="1"/>
  <c r="AE324" i="6" a="1"/>
  <c r="AE324" i="6" s="1"/>
  <c r="AD324" i="6" a="1"/>
  <c r="AD324" i="6" s="1"/>
  <c r="AC324" i="6" a="1"/>
  <c r="AC324" i="6" s="1"/>
  <c r="AB324" i="6" a="1"/>
  <c r="AB324" i="6" s="1"/>
  <c r="AA324" i="6" a="1"/>
  <c r="AA324" i="6" s="1"/>
  <c r="Z324" i="6" a="1"/>
  <c r="Z324" i="6" s="1"/>
  <c r="Y324" i="6" a="1"/>
  <c r="Y324" i="6" s="1"/>
  <c r="X324" i="6" a="1"/>
  <c r="X324" i="6" s="1"/>
  <c r="W324" i="6" a="1"/>
  <c r="W324" i="6" s="1"/>
  <c r="V324" i="6" a="1"/>
  <c r="V324" i="6" s="1"/>
  <c r="U324" i="6" a="1"/>
  <c r="U324" i="6" s="1"/>
  <c r="T324" i="6" a="1"/>
  <c r="T324" i="6" s="1"/>
  <c r="S324" i="6" a="1"/>
  <c r="S324" i="6" s="1"/>
  <c r="R324" i="6" a="1"/>
  <c r="R324" i="6" s="1"/>
  <c r="Q324" i="6" a="1"/>
  <c r="Q324" i="6" s="1"/>
  <c r="P324" i="6" a="1"/>
  <c r="P324" i="6" s="1"/>
  <c r="O324" i="6" a="1"/>
  <c r="O324" i="6" s="1"/>
  <c r="N324" i="6" a="1"/>
  <c r="N324" i="6" s="1"/>
  <c r="M324" i="6" a="1"/>
  <c r="M324" i="6" s="1"/>
  <c r="L324" i="6" a="1"/>
  <c r="L324" i="6" s="1"/>
  <c r="K324" i="6" a="1"/>
  <c r="K324" i="6" s="1"/>
  <c r="AI323" i="6" a="1"/>
  <c r="AI323" i="6" s="1"/>
  <c r="AH323" i="6" a="1"/>
  <c r="AH323" i="6" s="1"/>
  <c r="AG323" i="6" a="1"/>
  <c r="AG323" i="6" s="1"/>
  <c r="AF323" i="6" a="1"/>
  <c r="AF323" i="6" s="1"/>
  <c r="AE323" i="6" a="1"/>
  <c r="AE323" i="6" s="1"/>
  <c r="AD323" i="6" a="1"/>
  <c r="AD323" i="6" s="1"/>
  <c r="AC323" i="6" a="1"/>
  <c r="AC323" i="6" s="1"/>
  <c r="AB323" i="6" a="1"/>
  <c r="AB323" i="6" s="1"/>
  <c r="AA323" i="6" a="1"/>
  <c r="AA323" i="6" s="1"/>
  <c r="Z323" i="6" a="1"/>
  <c r="Z323" i="6" s="1"/>
  <c r="Y323" i="6" a="1"/>
  <c r="Y323" i="6" s="1"/>
  <c r="X323" i="6" a="1"/>
  <c r="X323" i="6" s="1"/>
  <c r="W323" i="6" a="1"/>
  <c r="W323" i="6" s="1"/>
  <c r="V323" i="6" a="1"/>
  <c r="V323" i="6" s="1"/>
  <c r="U323" i="6" a="1"/>
  <c r="U323" i="6" s="1"/>
  <c r="T323" i="6" a="1"/>
  <c r="T323" i="6" s="1"/>
  <c r="S323" i="6" a="1"/>
  <c r="S323" i="6" s="1"/>
  <c r="R323" i="6" a="1"/>
  <c r="R323" i="6" s="1"/>
  <c r="Q323" i="6" a="1"/>
  <c r="Q323" i="6" s="1"/>
  <c r="P323" i="6" a="1"/>
  <c r="P323" i="6" s="1"/>
  <c r="O323" i="6" a="1"/>
  <c r="O323" i="6" s="1"/>
  <c r="N323" i="6" a="1"/>
  <c r="N323" i="6" s="1"/>
  <c r="M323" i="6" a="1"/>
  <c r="M323" i="6" s="1"/>
  <c r="L323" i="6" a="1"/>
  <c r="L323" i="6" s="1"/>
  <c r="K323" i="6" a="1"/>
  <c r="K323" i="6" s="1"/>
  <c r="AI322" i="6" a="1"/>
  <c r="AI322" i="6" s="1"/>
  <c r="AH322" i="6" a="1"/>
  <c r="AH322" i="6" s="1"/>
  <c r="AG322" i="6" a="1"/>
  <c r="AG322" i="6" s="1"/>
  <c r="AF322" i="6" a="1"/>
  <c r="AF322" i="6" s="1"/>
  <c r="AE322" i="6" a="1"/>
  <c r="AE322" i="6" s="1"/>
  <c r="AD322" i="6" a="1"/>
  <c r="AD322" i="6" s="1"/>
  <c r="AC322" i="6" a="1"/>
  <c r="AC322" i="6" s="1"/>
  <c r="AB322" i="6" a="1"/>
  <c r="AB322" i="6" s="1"/>
  <c r="AA322" i="6" a="1"/>
  <c r="AA322" i="6" s="1"/>
  <c r="Z322" i="6" a="1"/>
  <c r="Z322" i="6" s="1"/>
  <c r="Y322" i="6" a="1"/>
  <c r="Y322" i="6" s="1"/>
  <c r="X322" i="6" a="1"/>
  <c r="X322" i="6" s="1"/>
  <c r="W322" i="6" a="1"/>
  <c r="W322" i="6" s="1"/>
  <c r="V322" i="6" a="1"/>
  <c r="V322" i="6" s="1"/>
  <c r="U322" i="6" a="1"/>
  <c r="U322" i="6" s="1"/>
  <c r="T322" i="6" a="1"/>
  <c r="T322" i="6" s="1"/>
  <c r="S322" i="6" a="1"/>
  <c r="S322" i="6" s="1"/>
  <c r="R322" i="6" a="1"/>
  <c r="R322" i="6" s="1"/>
  <c r="Q322" i="6" a="1"/>
  <c r="Q322" i="6" s="1"/>
  <c r="P322" i="6" a="1"/>
  <c r="P322" i="6" s="1"/>
  <c r="O322" i="6" a="1"/>
  <c r="O322" i="6" s="1"/>
  <c r="N322" i="6" a="1"/>
  <c r="N322" i="6" s="1"/>
  <c r="M322" i="6" a="1"/>
  <c r="M322" i="6" s="1"/>
  <c r="L322" i="6" a="1"/>
  <c r="L322" i="6" s="1"/>
  <c r="K322" i="6" a="1"/>
  <c r="K322" i="6" s="1"/>
  <c r="AI321" i="6" a="1"/>
  <c r="AI321" i="6" s="1"/>
  <c r="AH321" i="6" a="1"/>
  <c r="AH321" i="6" s="1"/>
  <c r="AG321" i="6" a="1"/>
  <c r="AG321" i="6" s="1"/>
  <c r="AF321" i="6" a="1"/>
  <c r="AF321" i="6" s="1"/>
  <c r="AE321" i="6" a="1"/>
  <c r="AE321" i="6" s="1"/>
  <c r="AD321" i="6" a="1"/>
  <c r="AD321" i="6" s="1"/>
  <c r="AC321" i="6" a="1"/>
  <c r="AC321" i="6" s="1"/>
  <c r="AB321" i="6" a="1"/>
  <c r="AB321" i="6" s="1"/>
  <c r="AA321" i="6" a="1"/>
  <c r="AA321" i="6" s="1"/>
  <c r="Z321" i="6" a="1"/>
  <c r="Z321" i="6" s="1"/>
  <c r="Y321" i="6" a="1"/>
  <c r="Y321" i="6" s="1"/>
  <c r="X321" i="6" a="1"/>
  <c r="X321" i="6" s="1"/>
  <c r="W321" i="6" a="1"/>
  <c r="W321" i="6" s="1"/>
  <c r="V321" i="6" a="1"/>
  <c r="V321" i="6" s="1"/>
  <c r="U321" i="6" a="1"/>
  <c r="U321" i="6" s="1"/>
  <c r="T321" i="6" a="1"/>
  <c r="T321" i="6" s="1"/>
  <c r="S321" i="6" a="1"/>
  <c r="S321" i="6" s="1"/>
  <c r="R321" i="6" a="1"/>
  <c r="R321" i="6" s="1"/>
  <c r="Q321" i="6" a="1"/>
  <c r="Q321" i="6" s="1"/>
  <c r="P321" i="6" a="1"/>
  <c r="P321" i="6" s="1"/>
  <c r="O321" i="6" a="1"/>
  <c r="O321" i="6" s="1"/>
  <c r="N321" i="6" a="1"/>
  <c r="N321" i="6" s="1"/>
  <c r="M321" i="6" a="1"/>
  <c r="M321" i="6" s="1"/>
  <c r="L321" i="6" a="1"/>
  <c r="L321" i="6" s="1"/>
  <c r="K321" i="6" a="1"/>
  <c r="K321" i="6" s="1"/>
  <c r="AI320" i="6" a="1"/>
  <c r="AI320" i="6" s="1"/>
  <c r="AH320" i="6" a="1"/>
  <c r="AH320" i="6" s="1"/>
  <c r="AG320" i="6" a="1"/>
  <c r="AG320" i="6" s="1"/>
  <c r="AF320" i="6" a="1"/>
  <c r="AF320" i="6" s="1"/>
  <c r="AE320" i="6" a="1"/>
  <c r="AE320" i="6" s="1"/>
  <c r="AD320" i="6" a="1"/>
  <c r="AD320" i="6" s="1"/>
  <c r="AC320" i="6" a="1"/>
  <c r="AC320" i="6" s="1"/>
  <c r="AB320" i="6" a="1"/>
  <c r="AB320" i="6" s="1"/>
  <c r="AA320" i="6" a="1"/>
  <c r="AA320" i="6" s="1"/>
  <c r="Z320" i="6" a="1"/>
  <c r="Z320" i="6" s="1"/>
  <c r="Y320" i="6" a="1"/>
  <c r="Y320" i="6" s="1"/>
  <c r="X320" i="6" a="1"/>
  <c r="X320" i="6" s="1"/>
  <c r="W320" i="6" a="1"/>
  <c r="W320" i="6" s="1"/>
  <c r="V320" i="6" a="1"/>
  <c r="V320" i="6" s="1"/>
  <c r="U320" i="6" a="1"/>
  <c r="U320" i="6" s="1"/>
  <c r="T320" i="6" a="1"/>
  <c r="T320" i="6" s="1"/>
  <c r="S320" i="6" a="1"/>
  <c r="S320" i="6" s="1"/>
  <c r="R320" i="6" a="1"/>
  <c r="R320" i="6" s="1"/>
  <c r="Q320" i="6" a="1"/>
  <c r="Q320" i="6" s="1"/>
  <c r="P320" i="6" a="1"/>
  <c r="P320" i="6" s="1"/>
  <c r="O320" i="6" a="1"/>
  <c r="O320" i="6" s="1"/>
  <c r="N320" i="6" a="1"/>
  <c r="N320" i="6" s="1"/>
  <c r="M320" i="6" a="1"/>
  <c r="M320" i="6" s="1"/>
  <c r="L320" i="6" a="1"/>
  <c r="L320" i="6" s="1"/>
  <c r="K320" i="6" a="1"/>
  <c r="K320" i="6" s="1"/>
  <c r="AI319" i="6" a="1"/>
  <c r="AI319" i="6" s="1"/>
  <c r="AH319" i="6" a="1"/>
  <c r="AH319" i="6" s="1"/>
  <c r="AG319" i="6" a="1"/>
  <c r="AG319" i="6" s="1"/>
  <c r="AF319" i="6" a="1"/>
  <c r="AF319" i="6" s="1"/>
  <c r="AE319" i="6" a="1"/>
  <c r="AE319" i="6" s="1"/>
  <c r="AD319" i="6" a="1"/>
  <c r="AD319" i="6" s="1"/>
  <c r="AC319" i="6" a="1"/>
  <c r="AC319" i="6" s="1"/>
  <c r="AB319" i="6" a="1"/>
  <c r="AB319" i="6" s="1"/>
  <c r="AA319" i="6" a="1"/>
  <c r="AA319" i="6" s="1"/>
  <c r="Z319" i="6" a="1"/>
  <c r="Z319" i="6" s="1"/>
  <c r="Y319" i="6" a="1"/>
  <c r="Y319" i="6" s="1"/>
  <c r="X319" i="6" a="1"/>
  <c r="X319" i="6" s="1"/>
  <c r="W319" i="6" a="1"/>
  <c r="W319" i="6" s="1"/>
  <c r="V319" i="6" a="1"/>
  <c r="V319" i="6" s="1"/>
  <c r="U319" i="6" a="1"/>
  <c r="U319" i="6" s="1"/>
  <c r="T319" i="6" a="1"/>
  <c r="T319" i="6" s="1"/>
  <c r="S319" i="6" a="1"/>
  <c r="S319" i="6" s="1"/>
  <c r="R319" i="6" a="1"/>
  <c r="R319" i="6" s="1"/>
  <c r="Q319" i="6" a="1"/>
  <c r="Q319" i="6" s="1"/>
  <c r="P319" i="6" a="1"/>
  <c r="P319" i="6" s="1"/>
  <c r="O319" i="6" a="1"/>
  <c r="O319" i="6" s="1"/>
  <c r="N319" i="6" a="1"/>
  <c r="N319" i="6" s="1"/>
  <c r="M319" i="6" a="1"/>
  <c r="M319" i="6" s="1"/>
  <c r="L319" i="6" a="1"/>
  <c r="L319" i="6" s="1"/>
  <c r="K319" i="6" a="1"/>
  <c r="K319" i="6" s="1"/>
  <c r="AI318" i="6" a="1"/>
  <c r="AI318" i="6" s="1"/>
  <c r="AH318" i="6" a="1"/>
  <c r="AH318" i="6" s="1"/>
  <c r="AG318" i="6" a="1"/>
  <c r="AG318" i="6" s="1"/>
  <c r="AF318" i="6" a="1"/>
  <c r="AF318" i="6" s="1"/>
  <c r="AE318" i="6" a="1"/>
  <c r="AE318" i="6" s="1"/>
  <c r="AD318" i="6" a="1"/>
  <c r="AD318" i="6" s="1"/>
  <c r="AC318" i="6" a="1"/>
  <c r="AC318" i="6" s="1"/>
  <c r="AB318" i="6" a="1"/>
  <c r="AB318" i="6" s="1"/>
  <c r="AA318" i="6" a="1"/>
  <c r="AA318" i="6" s="1"/>
  <c r="Z318" i="6" a="1"/>
  <c r="Z318" i="6" s="1"/>
  <c r="Y318" i="6" a="1"/>
  <c r="Y318" i="6" s="1"/>
  <c r="X318" i="6" a="1"/>
  <c r="X318" i="6" s="1"/>
  <c r="W318" i="6" a="1"/>
  <c r="W318" i="6" s="1"/>
  <c r="V318" i="6" a="1"/>
  <c r="V318" i="6" s="1"/>
  <c r="U318" i="6" a="1"/>
  <c r="U318" i="6" s="1"/>
  <c r="T318" i="6" a="1"/>
  <c r="T318" i="6" s="1"/>
  <c r="S318" i="6" a="1"/>
  <c r="S318" i="6" s="1"/>
  <c r="R318" i="6" a="1"/>
  <c r="R318" i="6" s="1"/>
  <c r="Q318" i="6" a="1"/>
  <c r="Q318" i="6" s="1"/>
  <c r="P318" i="6" a="1"/>
  <c r="P318" i="6" s="1"/>
  <c r="O318" i="6" a="1"/>
  <c r="O318" i="6" s="1"/>
  <c r="N318" i="6" a="1"/>
  <c r="N318" i="6" s="1"/>
  <c r="M318" i="6" a="1"/>
  <c r="M318" i="6" s="1"/>
  <c r="L318" i="6" a="1"/>
  <c r="L318" i="6" s="1"/>
  <c r="K318" i="6" a="1"/>
  <c r="K318" i="6" s="1"/>
  <c r="AI317" i="6" a="1"/>
  <c r="AI317" i="6" s="1"/>
  <c r="AH317" i="6" a="1"/>
  <c r="AH317" i="6" s="1"/>
  <c r="AG317" i="6" a="1"/>
  <c r="AG317" i="6" s="1"/>
  <c r="AF317" i="6" a="1"/>
  <c r="AF317" i="6" s="1"/>
  <c r="AE317" i="6" a="1"/>
  <c r="AE317" i="6" s="1"/>
  <c r="AD317" i="6" a="1"/>
  <c r="AD317" i="6" s="1"/>
  <c r="AC317" i="6" a="1"/>
  <c r="AC317" i="6" s="1"/>
  <c r="AB317" i="6" a="1"/>
  <c r="AB317" i="6" s="1"/>
  <c r="AA317" i="6" a="1"/>
  <c r="AA317" i="6" s="1"/>
  <c r="Z317" i="6" a="1"/>
  <c r="Z317" i="6" s="1"/>
  <c r="Y317" i="6" a="1"/>
  <c r="Y317" i="6" s="1"/>
  <c r="X317" i="6" a="1"/>
  <c r="X317" i="6" s="1"/>
  <c r="W317" i="6" a="1"/>
  <c r="W317" i="6" s="1"/>
  <c r="V317" i="6" a="1"/>
  <c r="V317" i="6" s="1"/>
  <c r="U317" i="6" a="1"/>
  <c r="U317" i="6" s="1"/>
  <c r="T317" i="6" a="1"/>
  <c r="T317" i="6" s="1"/>
  <c r="S317" i="6" a="1"/>
  <c r="S317" i="6" s="1"/>
  <c r="R317" i="6" a="1"/>
  <c r="R317" i="6" s="1"/>
  <c r="Q317" i="6" a="1"/>
  <c r="Q317" i="6" s="1"/>
  <c r="P317" i="6" a="1"/>
  <c r="P317" i="6" s="1"/>
  <c r="O317" i="6" a="1"/>
  <c r="O317" i="6" s="1"/>
  <c r="N317" i="6" a="1"/>
  <c r="N317" i="6" s="1"/>
  <c r="M317" i="6" a="1"/>
  <c r="M317" i="6" s="1"/>
  <c r="L317" i="6" a="1"/>
  <c r="L317" i="6" s="1"/>
  <c r="K317" i="6" a="1"/>
  <c r="K317" i="6" s="1"/>
  <c r="AI316" i="6" a="1"/>
  <c r="AI316" i="6" s="1"/>
  <c r="AH316" i="6" a="1"/>
  <c r="AH316" i="6" s="1"/>
  <c r="AG316" i="6" a="1"/>
  <c r="AG316" i="6" s="1"/>
  <c r="AF316" i="6" a="1"/>
  <c r="AF316" i="6" s="1"/>
  <c r="AE316" i="6" a="1"/>
  <c r="AE316" i="6" s="1"/>
  <c r="AD316" i="6" a="1"/>
  <c r="AD316" i="6" s="1"/>
  <c r="AC316" i="6" a="1"/>
  <c r="AC316" i="6" s="1"/>
  <c r="AB316" i="6" a="1"/>
  <c r="AB316" i="6" s="1"/>
  <c r="AA316" i="6" a="1"/>
  <c r="AA316" i="6" s="1"/>
  <c r="Z316" i="6" a="1"/>
  <c r="Z316" i="6" s="1"/>
  <c r="Y316" i="6" a="1"/>
  <c r="Y316" i="6" s="1"/>
  <c r="X316" i="6" a="1"/>
  <c r="X316" i="6" s="1"/>
  <c r="W316" i="6" a="1"/>
  <c r="W316" i="6" s="1"/>
  <c r="V316" i="6" a="1"/>
  <c r="V316" i="6" s="1"/>
  <c r="U316" i="6" a="1"/>
  <c r="U316" i="6" s="1"/>
  <c r="T316" i="6" a="1"/>
  <c r="T316" i="6" s="1"/>
  <c r="S316" i="6" a="1"/>
  <c r="S316" i="6" s="1"/>
  <c r="R316" i="6" a="1"/>
  <c r="R316" i="6" s="1"/>
  <c r="Q316" i="6" a="1"/>
  <c r="Q316" i="6" s="1"/>
  <c r="P316" i="6" a="1"/>
  <c r="P316" i="6" s="1"/>
  <c r="O316" i="6" a="1"/>
  <c r="O316" i="6" s="1"/>
  <c r="N316" i="6" a="1"/>
  <c r="N316" i="6" s="1"/>
  <c r="M316" i="6" a="1"/>
  <c r="M316" i="6" s="1"/>
  <c r="L316" i="6" a="1"/>
  <c r="L316" i="6" s="1"/>
  <c r="K316" i="6" a="1"/>
  <c r="K316" i="6" s="1"/>
  <c r="AI315" i="6" a="1"/>
  <c r="AI315" i="6" s="1"/>
  <c r="AH315" i="6" a="1"/>
  <c r="AH315" i="6" s="1"/>
  <c r="AG315" i="6" a="1"/>
  <c r="AG315" i="6" s="1"/>
  <c r="AF315" i="6" a="1"/>
  <c r="AF315" i="6" s="1"/>
  <c r="AE315" i="6" a="1"/>
  <c r="AE315" i="6" s="1"/>
  <c r="AD315" i="6" a="1"/>
  <c r="AD315" i="6" s="1"/>
  <c r="AC315" i="6" a="1"/>
  <c r="AC315" i="6" s="1"/>
  <c r="AB315" i="6" a="1"/>
  <c r="AB315" i="6" s="1"/>
  <c r="AA315" i="6" a="1"/>
  <c r="AA315" i="6" s="1"/>
  <c r="Z315" i="6" a="1"/>
  <c r="Z315" i="6" s="1"/>
  <c r="Y315" i="6" a="1"/>
  <c r="Y315" i="6" s="1"/>
  <c r="X315" i="6" a="1"/>
  <c r="X315" i="6" s="1"/>
  <c r="W315" i="6" a="1"/>
  <c r="W315" i="6" s="1"/>
  <c r="V315" i="6" a="1"/>
  <c r="V315" i="6" s="1"/>
  <c r="U315" i="6" a="1"/>
  <c r="U315" i="6" s="1"/>
  <c r="T315" i="6" a="1"/>
  <c r="T315" i="6" s="1"/>
  <c r="S315" i="6" a="1"/>
  <c r="S315" i="6" s="1"/>
  <c r="R315" i="6" a="1"/>
  <c r="R315" i="6" s="1"/>
  <c r="Q315" i="6" a="1"/>
  <c r="Q315" i="6" s="1"/>
  <c r="P315" i="6" a="1"/>
  <c r="P315" i="6" s="1"/>
  <c r="O315" i="6" a="1"/>
  <c r="O315" i="6" s="1"/>
  <c r="N315" i="6" a="1"/>
  <c r="N315" i="6" s="1"/>
  <c r="M315" i="6" a="1"/>
  <c r="M315" i="6" s="1"/>
  <c r="L315" i="6" a="1"/>
  <c r="L315" i="6" s="1"/>
  <c r="K315" i="6" a="1"/>
  <c r="K315" i="6" s="1"/>
  <c r="AI314" i="6" a="1"/>
  <c r="AI314" i="6" s="1"/>
  <c r="AH314" i="6" a="1"/>
  <c r="AH314" i="6" s="1"/>
  <c r="AG314" i="6" a="1"/>
  <c r="AG314" i="6" s="1"/>
  <c r="AF314" i="6" a="1"/>
  <c r="AF314" i="6" s="1"/>
  <c r="AE314" i="6" a="1"/>
  <c r="AE314" i="6" s="1"/>
  <c r="AD314" i="6" a="1"/>
  <c r="AD314" i="6" s="1"/>
  <c r="AC314" i="6" a="1"/>
  <c r="AC314" i="6" s="1"/>
  <c r="AB314" i="6" a="1"/>
  <c r="AB314" i="6" s="1"/>
  <c r="AA314" i="6" a="1"/>
  <c r="AA314" i="6" s="1"/>
  <c r="Z314" i="6" a="1"/>
  <c r="Z314" i="6" s="1"/>
  <c r="Y314" i="6" a="1"/>
  <c r="Y314" i="6" s="1"/>
  <c r="X314" i="6" a="1"/>
  <c r="X314" i="6" s="1"/>
  <c r="W314" i="6" a="1"/>
  <c r="W314" i="6" s="1"/>
  <c r="V314" i="6" a="1"/>
  <c r="V314" i="6" s="1"/>
  <c r="U314" i="6" a="1"/>
  <c r="U314" i="6" s="1"/>
  <c r="T314" i="6" a="1"/>
  <c r="T314" i="6" s="1"/>
  <c r="S314" i="6" a="1"/>
  <c r="S314" i="6" s="1"/>
  <c r="R314" i="6" a="1"/>
  <c r="R314" i="6" s="1"/>
  <c r="Q314" i="6" a="1"/>
  <c r="Q314" i="6" s="1"/>
  <c r="P314" i="6" a="1"/>
  <c r="P314" i="6" s="1"/>
  <c r="O314" i="6" a="1"/>
  <c r="O314" i="6" s="1"/>
  <c r="N314" i="6" a="1"/>
  <c r="N314" i="6" s="1"/>
  <c r="M314" i="6" a="1"/>
  <c r="M314" i="6" s="1"/>
  <c r="L314" i="6" a="1"/>
  <c r="L314" i="6" s="1"/>
  <c r="K314" i="6" a="1"/>
  <c r="K314" i="6" s="1"/>
  <c r="AI313" i="6" a="1"/>
  <c r="AI313" i="6" s="1"/>
  <c r="AH313" i="6" a="1"/>
  <c r="AH313" i="6" s="1"/>
  <c r="AG313" i="6" a="1"/>
  <c r="AG313" i="6" s="1"/>
  <c r="AF313" i="6" a="1"/>
  <c r="AF313" i="6" s="1"/>
  <c r="AE313" i="6" a="1"/>
  <c r="AE313" i="6" s="1"/>
  <c r="AD313" i="6" a="1"/>
  <c r="AD313" i="6" s="1"/>
  <c r="AC313" i="6" a="1"/>
  <c r="AC313" i="6" s="1"/>
  <c r="AB313" i="6" a="1"/>
  <c r="AB313" i="6" s="1"/>
  <c r="AA313" i="6" a="1"/>
  <c r="AA313" i="6" s="1"/>
  <c r="Z313" i="6" a="1"/>
  <c r="Z313" i="6" s="1"/>
  <c r="Y313" i="6" a="1"/>
  <c r="Y313" i="6" s="1"/>
  <c r="X313" i="6" a="1"/>
  <c r="X313" i="6" s="1"/>
  <c r="W313" i="6" a="1"/>
  <c r="W313" i="6" s="1"/>
  <c r="V313" i="6" a="1"/>
  <c r="V313" i="6" s="1"/>
  <c r="U313" i="6" a="1"/>
  <c r="U313" i="6" s="1"/>
  <c r="T313" i="6" a="1"/>
  <c r="T313" i="6" s="1"/>
  <c r="S313" i="6" a="1"/>
  <c r="S313" i="6" s="1"/>
  <c r="R313" i="6" a="1"/>
  <c r="R313" i="6" s="1"/>
  <c r="Q313" i="6" a="1"/>
  <c r="Q313" i="6" s="1"/>
  <c r="P313" i="6" a="1"/>
  <c r="P313" i="6" s="1"/>
  <c r="O313" i="6" a="1"/>
  <c r="O313" i="6" s="1"/>
  <c r="N313" i="6" a="1"/>
  <c r="N313" i="6" s="1"/>
  <c r="M313" i="6" a="1"/>
  <c r="M313" i="6" s="1"/>
  <c r="L313" i="6" a="1"/>
  <c r="L313" i="6" s="1"/>
  <c r="K313" i="6" a="1"/>
  <c r="K313" i="6" s="1"/>
  <c r="AI312" i="6" a="1"/>
  <c r="AI312" i="6" s="1"/>
  <c r="AH312" i="6" a="1"/>
  <c r="AH312" i="6" s="1"/>
  <c r="AG312" i="6" a="1"/>
  <c r="AG312" i="6" s="1"/>
  <c r="AF312" i="6" a="1"/>
  <c r="AF312" i="6" s="1"/>
  <c r="AE312" i="6" a="1"/>
  <c r="AE312" i="6" s="1"/>
  <c r="AD312" i="6" a="1"/>
  <c r="AD312" i="6" s="1"/>
  <c r="AC312" i="6" a="1"/>
  <c r="AC312" i="6" s="1"/>
  <c r="AB312" i="6" a="1"/>
  <c r="AB312" i="6" s="1"/>
  <c r="AA312" i="6" a="1"/>
  <c r="AA312" i="6" s="1"/>
  <c r="Z312" i="6" a="1"/>
  <c r="Z312" i="6" s="1"/>
  <c r="Y312" i="6" a="1"/>
  <c r="Y312" i="6" s="1"/>
  <c r="X312" i="6" a="1"/>
  <c r="X312" i="6" s="1"/>
  <c r="W312" i="6" a="1"/>
  <c r="W312" i="6" s="1"/>
  <c r="V312" i="6" a="1"/>
  <c r="V312" i="6" s="1"/>
  <c r="U312" i="6" a="1"/>
  <c r="U312" i="6" s="1"/>
  <c r="T312" i="6" a="1"/>
  <c r="T312" i="6" s="1"/>
  <c r="S312" i="6" a="1"/>
  <c r="S312" i="6" s="1"/>
  <c r="R312" i="6" a="1"/>
  <c r="R312" i="6" s="1"/>
  <c r="Q312" i="6" a="1"/>
  <c r="Q312" i="6" s="1"/>
  <c r="P312" i="6" a="1"/>
  <c r="P312" i="6" s="1"/>
  <c r="O312" i="6" a="1"/>
  <c r="O312" i="6" s="1"/>
  <c r="N312" i="6" a="1"/>
  <c r="N312" i="6" s="1"/>
  <c r="M312" i="6" a="1"/>
  <c r="M312" i="6" s="1"/>
  <c r="L312" i="6" a="1"/>
  <c r="L312" i="6" s="1"/>
  <c r="K312" i="6" a="1"/>
  <c r="K312" i="6" s="1"/>
  <c r="AI311" i="6" a="1"/>
  <c r="AI311" i="6" s="1"/>
  <c r="AH311" i="6" a="1"/>
  <c r="AH311" i="6" s="1"/>
  <c r="AG311" i="6" a="1"/>
  <c r="AG311" i="6" s="1"/>
  <c r="AF311" i="6" a="1"/>
  <c r="AF311" i="6" s="1"/>
  <c r="AE311" i="6" a="1"/>
  <c r="AE311" i="6" s="1"/>
  <c r="AD311" i="6" a="1"/>
  <c r="AD311" i="6" s="1"/>
  <c r="AC311" i="6" a="1"/>
  <c r="AC311" i="6" s="1"/>
  <c r="AB311" i="6" a="1"/>
  <c r="AB311" i="6" s="1"/>
  <c r="AA311" i="6" a="1"/>
  <c r="AA311" i="6" s="1"/>
  <c r="Z311" i="6" a="1"/>
  <c r="Z311" i="6" s="1"/>
  <c r="Y311" i="6" a="1"/>
  <c r="Y311" i="6" s="1"/>
  <c r="X311" i="6" a="1"/>
  <c r="X311" i="6" s="1"/>
  <c r="W311" i="6" a="1"/>
  <c r="W311" i="6" s="1"/>
  <c r="V311" i="6" a="1"/>
  <c r="V311" i="6" s="1"/>
  <c r="U311" i="6" a="1"/>
  <c r="U311" i="6" s="1"/>
  <c r="T311" i="6" a="1"/>
  <c r="T311" i="6" s="1"/>
  <c r="S311" i="6" a="1"/>
  <c r="S311" i="6" s="1"/>
  <c r="R311" i="6" a="1"/>
  <c r="R311" i="6" s="1"/>
  <c r="Q311" i="6" a="1"/>
  <c r="Q311" i="6" s="1"/>
  <c r="P311" i="6" a="1"/>
  <c r="P311" i="6" s="1"/>
  <c r="O311" i="6" a="1"/>
  <c r="O311" i="6" s="1"/>
  <c r="N311" i="6" a="1"/>
  <c r="N311" i="6" s="1"/>
  <c r="M311" i="6" a="1"/>
  <c r="M311" i="6" s="1"/>
  <c r="L311" i="6" a="1"/>
  <c r="L311" i="6" s="1"/>
  <c r="K311" i="6" a="1"/>
  <c r="K311" i="6" s="1"/>
  <c r="AI310" i="6" a="1"/>
  <c r="AI310" i="6" s="1"/>
  <c r="AH310" i="6" a="1"/>
  <c r="AH310" i="6" s="1"/>
  <c r="AG310" i="6" a="1"/>
  <c r="AG310" i="6" s="1"/>
  <c r="AF310" i="6" a="1"/>
  <c r="AF310" i="6" s="1"/>
  <c r="AE310" i="6" a="1"/>
  <c r="AE310" i="6" s="1"/>
  <c r="AD310" i="6" a="1"/>
  <c r="AD310" i="6" s="1"/>
  <c r="AC310" i="6" a="1"/>
  <c r="AC310" i="6" s="1"/>
  <c r="AB310" i="6" a="1"/>
  <c r="AB310" i="6" s="1"/>
  <c r="AA310" i="6" a="1"/>
  <c r="AA310" i="6" s="1"/>
  <c r="Z310" i="6" a="1"/>
  <c r="Z310" i="6" s="1"/>
  <c r="Y310" i="6" a="1"/>
  <c r="Y310" i="6" s="1"/>
  <c r="X310" i="6" a="1"/>
  <c r="X310" i="6" s="1"/>
  <c r="W310" i="6" a="1"/>
  <c r="W310" i="6" s="1"/>
  <c r="V310" i="6" a="1"/>
  <c r="V310" i="6" s="1"/>
  <c r="U310" i="6" a="1"/>
  <c r="U310" i="6" s="1"/>
  <c r="T310" i="6" a="1"/>
  <c r="T310" i="6" s="1"/>
  <c r="S310" i="6" a="1"/>
  <c r="S310" i="6" s="1"/>
  <c r="R310" i="6" a="1"/>
  <c r="R310" i="6" s="1"/>
  <c r="Q310" i="6" a="1"/>
  <c r="Q310" i="6" s="1"/>
  <c r="P310" i="6" a="1"/>
  <c r="P310" i="6" s="1"/>
  <c r="O310" i="6" a="1"/>
  <c r="O310" i="6" s="1"/>
  <c r="N310" i="6" a="1"/>
  <c r="N310" i="6" s="1"/>
  <c r="M310" i="6" a="1"/>
  <c r="M310" i="6" s="1"/>
  <c r="L310" i="6" a="1"/>
  <c r="L310" i="6" s="1"/>
  <c r="K310" i="6" a="1"/>
  <c r="K310" i="6" s="1"/>
  <c r="AI309" i="6" a="1"/>
  <c r="AI309" i="6" s="1"/>
  <c r="AH309" i="6" a="1"/>
  <c r="AH309" i="6" s="1"/>
  <c r="AG309" i="6" a="1"/>
  <c r="AG309" i="6" s="1"/>
  <c r="AF309" i="6" a="1"/>
  <c r="AF309" i="6" s="1"/>
  <c r="AE309" i="6" a="1"/>
  <c r="AE309" i="6" s="1"/>
  <c r="AD309" i="6" a="1"/>
  <c r="AD309" i="6" s="1"/>
  <c r="AC309" i="6" a="1"/>
  <c r="AC309" i="6" s="1"/>
  <c r="AB309" i="6" a="1"/>
  <c r="AB309" i="6" s="1"/>
  <c r="AA309" i="6" a="1"/>
  <c r="AA309" i="6" s="1"/>
  <c r="Z309" i="6" a="1"/>
  <c r="Z309" i="6" s="1"/>
  <c r="Y309" i="6" a="1"/>
  <c r="Y309" i="6" s="1"/>
  <c r="X309" i="6" a="1"/>
  <c r="X309" i="6" s="1"/>
  <c r="W309" i="6" a="1"/>
  <c r="W309" i="6" s="1"/>
  <c r="V309" i="6" a="1"/>
  <c r="V309" i="6" s="1"/>
  <c r="U309" i="6" a="1"/>
  <c r="U309" i="6" s="1"/>
  <c r="T309" i="6" a="1"/>
  <c r="T309" i="6" s="1"/>
  <c r="S309" i="6" a="1"/>
  <c r="S309" i="6" s="1"/>
  <c r="R309" i="6" a="1"/>
  <c r="R309" i="6" s="1"/>
  <c r="Q309" i="6" a="1"/>
  <c r="Q309" i="6" s="1"/>
  <c r="P309" i="6" a="1"/>
  <c r="P309" i="6" s="1"/>
  <c r="O309" i="6" a="1"/>
  <c r="O309" i="6" s="1"/>
  <c r="N309" i="6" a="1"/>
  <c r="N309" i="6" s="1"/>
  <c r="M309" i="6" a="1"/>
  <c r="M309" i="6" s="1"/>
  <c r="L309" i="6" a="1"/>
  <c r="L309" i="6" s="1"/>
  <c r="K309" i="6" a="1"/>
  <c r="K309" i="6" s="1"/>
  <c r="AI308" i="6" a="1"/>
  <c r="AI308" i="6" s="1"/>
  <c r="AH308" i="6" a="1"/>
  <c r="AH308" i="6" s="1"/>
  <c r="AG308" i="6" a="1"/>
  <c r="AG308" i="6" s="1"/>
  <c r="AF308" i="6" a="1"/>
  <c r="AF308" i="6" s="1"/>
  <c r="AE308" i="6" a="1"/>
  <c r="AE308" i="6" s="1"/>
  <c r="AD308" i="6" a="1"/>
  <c r="AD308" i="6" s="1"/>
  <c r="AC308" i="6" a="1"/>
  <c r="AC308" i="6" s="1"/>
  <c r="AB308" i="6" a="1"/>
  <c r="AB308" i="6" s="1"/>
  <c r="AA308" i="6" a="1"/>
  <c r="AA308" i="6" s="1"/>
  <c r="Z308" i="6" a="1"/>
  <c r="Z308" i="6" s="1"/>
  <c r="Y308" i="6" a="1"/>
  <c r="Y308" i="6" s="1"/>
  <c r="X308" i="6" a="1"/>
  <c r="X308" i="6" s="1"/>
  <c r="W308" i="6" a="1"/>
  <c r="W308" i="6" s="1"/>
  <c r="V308" i="6" a="1"/>
  <c r="V308" i="6" s="1"/>
  <c r="U308" i="6" a="1"/>
  <c r="U308" i="6" s="1"/>
  <c r="T308" i="6" a="1"/>
  <c r="T308" i="6" s="1"/>
  <c r="S308" i="6" a="1"/>
  <c r="S308" i="6" s="1"/>
  <c r="R308" i="6" a="1"/>
  <c r="R308" i="6" s="1"/>
  <c r="Q308" i="6" a="1"/>
  <c r="Q308" i="6" s="1"/>
  <c r="P308" i="6" a="1"/>
  <c r="P308" i="6" s="1"/>
  <c r="O308" i="6" a="1"/>
  <c r="O308" i="6" s="1"/>
  <c r="N308" i="6" a="1"/>
  <c r="N308" i="6" s="1"/>
  <c r="M308" i="6" a="1"/>
  <c r="M308" i="6" s="1"/>
  <c r="L308" i="6" a="1"/>
  <c r="L308" i="6" s="1"/>
  <c r="K308" i="6" a="1"/>
  <c r="K308" i="6" s="1"/>
  <c r="AI307" i="6" a="1"/>
  <c r="AI307" i="6" s="1"/>
  <c r="AH307" i="6" a="1"/>
  <c r="AH307" i="6" s="1"/>
  <c r="AG307" i="6" a="1"/>
  <c r="AG307" i="6" s="1"/>
  <c r="AF307" i="6" a="1"/>
  <c r="AF307" i="6" s="1"/>
  <c r="AE307" i="6" a="1"/>
  <c r="AE307" i="6" s="1"/>
  <c r="AD307" i="6" a="1"/>
  <c r="AD307" i="6" s="1"/>
  <c r="AC307" i="6" a="1"/>
  <c r="AC307" i="6" s="1"/>
  <c r="AB307" i="6" a="1"/>
  <c r="AB307" i="6" s="1"/>
  <c r="AA307" i="6" a="1"/>
  <c r="AA307" i="6" s="1"/>
  <c r="Z307" i="6" a="1"/>
  <c r="Z307" i="6" s="1"/>
  <c r="Y307" i="6" a="1"/>
  <c r="Y307" i="6" s="1"/>
  <c r="X307" i="6" a="1"/>
  <c r="X307" i="6" s="1"/>
  <c r="W307" i="6" a="1"/>
  <c r="W307" i="6" s="1"/>
  <c r="V307" i="6" a="1"/>
  <c r="V307" i="6" s="1"/>
  <c r="U307" i="6" a="1"/>
  <c r="U307" i="6" s="1"/>
  <c r="T307" i="6" a="1"/>
  <c r="T307" i="6" s="1"/>
  <c r="S307" i="6" a="1"/>
  <c r="S307" i="6" s="1"/>
  <c r="R307" i="6" a="1"/>
  <c r="R307" i="6" s="1"/>
  <c r="Q307" i="6" a="1"/>
  <c r="Q307" i="6" s="1"/>
  <c r="P307" i="6" a="1"/>
  <c r="P307" i="6" s="1"/>
  <c r="O307" i="6" a="1"/>
  <c r="O307" i="6" s="1"/>
  <c r="N307" i="6" a="1"/>
  <c r="N307" i="6" s="1"/>
  <c r="M307" i="6" a="1"/>
  <c r="M307" i="6" s="1"/>
  <c r="L307" i="6" a="1"/>
  <c r="L307" i="6" s="1"/>
  <c r="K307" i="6" a="1"/>
  <c r="K307" i="6" s="1"/>
  <c r="AI306" i="6" a="1"/>
  <c r="AI306" i="6" s="1"/>
  <c r="AH306" i="6" a="1"/>
  <c r="AH306" i="6" s="1"/>
  <c r="AG306" i="6" a="1"/>
  <c r="AG306" i="6" s="1"/>
  <c r="AF306" i="6" a="1"/>
  <c r="AF306" i="6" s="1"/>
  <c r="AE306" i="6" a="1"/>
  <c r="AE306" i="6" s="1"/>
  <c r="AD306" i="6" a="1"/>
  <c r="AD306" i="6" s="1"/>
  <c r="AC306" i="6" a="1"/>
  <c r="AC306" i="6" s="1"/>
  <c r="AB306" i="6" a="1"/>
  <c r="AB306" i="6" s="1"/>
  <c r="AA306" i="6" a="1"/>
  <c r="AA306" i="6" s="1"/>
  <c r="Z306" i="6" a="1"/>
  <c r="Z306" i="6" s="1"/>
  <c r="Y306" i="6" a="1"/>
  <c r="Y306" i="6" s="1"/>
  <c r="X306" i="6" a="1"/>
  <c r="X306" i="6" s="1"/>
  <c r="W306" i="6" a="1"/>
  <c r="W306" i="6" s="1"/>
  <c r="V306" i="6" a="1"/>
  <c r="V306" i="6" s="1"/>
  <c r="U306" i="6" a="1"/>
  <c r="U306" i="6" s="1"/>
  <c r="T306" i="6" a="1"/>
  <c r="T306" i="6" s="1"/>
  <c r="S306" i="6" a="1"/>
  <c r="S306" i="6" s="1"/>
  <c r="R306" i="6" a="1"/>
  <c r="R306" i="6" s="1"/>
  <c r="Q306" i="6" a="1"/>
  <c r="Q306" i="6" s="1"/>
  <c r="P306" i="6" a="1"/>
  <c r="P306" i="6" s="1"/>
  <c r="O306" i="6" a="1"/>
  <c r="O306" i="6" s="1"/>
  <c r="N306" i="6" a="1"/>
  <c r="N306" i="6" s="1"/>
  <c r="M306" i="6" a="1"/>
  <c r="M306" i="6" s="1"/>
  <c r="L306" i="6" a="1"/>
  <c r="L306" i="6" s="1"/>
  <c r="K306" i="6" a="1"/>
  <c r="K306" i="6" s="1"/>
  <c r="AI305" i="6" a="1"/>
  <c r="AI305" i="6" s="1"/>
  <c r="AH305" i="6" a="1"/>
  <c r="AH305" i="6" s="1"/>
  <c r="AG305" i="6" a="1"/>
  <c r="AG305" i="6" s="1"/>
  <c r="AF305" i="6" a="1"/>
  <c r="AF305" i="6" s="1"/>
  <c r="AE305" i="6" a="1"/>
  <c r="AE305" i="6" s="1"/>
  <c r="AD305" i="6" a="1"/>
  <c r="AD305" i="6" s="1"/>
  <c r="AC305" i="6" a="1"/>
  <c r="AC305" i="6" s="1"/>
  <c r="AB305" i="6" a="1"/>
  <c r="AB305" i="6" s="1"/>
  <c r="AA305" i="6" a="1"/>
  <c r="AA305" i="6" s="1"/>
  <c r="Z305" i="6" a="1"/>
  <c r="Z305" i="6" s="1"/>
  <c r="Y305" i="6" a="1"/>
  <c r="Y305" i="6" s="1"/>
  <c r="X305" i="6" a="1"/>
  <c r="X305" i="6" s="1"/>
  <c r="W305" i="6" a="1"/>
  <c r="W305" i="6" s="1"/>
  <c r="V305" i="6" a="1"/>
  <c r="V305" i="6" s="1"/>
  <c r="U305" i="6" a="1"/>
  <c r="U305" i="6" s="1"/>
  <c r="T305" i="6" a="1"/>
  <c r="T305" i="6" s="1"/>
  <c r="S305" i="6" a="1"/>
  <c r="S305" i="6" s="1"/>
  <c r="R305" i="6" a="1"/>
  <c r="R305" i="6" s="1"/>
  <c r="Q305" i="6" a="1"/>
  <c r="Q305" i="6" s="1"/>
  <c r="P305" i="6" a="1"/>
  <c r="P305" i="6" s="1"/>
  <c r="O305" i="6" a="1"/>
  <c r="O305" i="6" s="1"/>
  <c r="N305" i="6" a="1"/>
  <c r="N305" i="6" s="1"/>
  <c r="M305" i="6" a="1"/>
  <c r="M305" i="6" s="1"/>
  <c r="L305" i="6" a="1"/>
  <c r="L305" i="6" s="1"/>
  <c r="K305" i="6" a="1"/>
  <c r="K305" i="6" s="1"/>
  <c r="AI304" i="6" a="1"/>
  <c r="AI304" i="6" s="1"/>
  <c r="AH304" i="6" a="1"/>
  <c r="AH304" i="6" s="1"/>
  <c r="AG304" i="6" a="1"/>
  <c r="AG304" i="6" s="1"/>
  <c r="AF304" i="6" a="1"/>
  <c r="AF304" i="6" s="1"/>
  <c r="AE304" i="6" a="1"/>
  <c r="AE304" i="6" s="1"/>
  <c r="AD304" i="6" a="1"/>
  <c r="AD304" i="6" s="1"/>
  <c r="AC304" i="6" a="1"/>
  <c r="AC304" i="6" s="1"/>
  <c r="AB304" i="6" a="1"/>
  <c r="AB304" i="6" s="1"/>
  <c r="AA304" i="6" a="1"/>
  <c r="AA304" i="6" s="1"/>
  <c r="Z304" i="6" a="1"/>
  <c r="Z304" i="6" s="1"/>
  <c r="Y304" i="6" a="1"/>
  <c r="Y304" i="6" s="1"/>
  <c r="X304" i="6" a="1"/>
  <c r="X304" i="6" s="1"/>
  <c r="W304" i="6" a="1"/>
  <c r="W304" i="6" s="1"/>
  <c r="V304" i="6" a="1"/>
  <c r="V304" i="6" s="1"/>
  <c r="U304" i="6" a="1"/>
  <c r="U304" i="6" s="1"/>
  <c r="T304" i="6" a="1"/>
  <c r="T304" i="6" s="1"/>
  <c r="S304" i="6" a="1"/>
  <c r="S304" i="6" s="1"/>
  <c r="R304" i="6" a="1"/>
  <c r="R304" i="6" s="1"/>
  <c r="Q304" i="6" a="1"/>
  <c r="Q304" i="6" s="1"/>
  <c r="P304" i="6" a="1"/>
  <c r="P304" i="6" s="1"/>
  <c r="O304" i="6" a="1"/>
  <c r="O304" i="6" s="1"/>
  <c r="N304" i="6" a="1"/>
  <c r="N304" i="6" s="1"/>
  <c r="M304" i="6" a="1"/>
  <c r="M304" i="6" s="1"/>
  <c r="L304" i="6" a="1"/>
  <c r="L304" i="6" s="1"/>
  <c r="K304" i="6" a="1"/>
  <c r="K304" i="6" s="1"/>
  <c r="AI303" i="6" a="1"/>
  <c r="AI303" i="6" s="1"/>
  <c r="AH303" i="6" a="1"/>
  <c r="AH303" i="6" s="1"/>
  <c r="AG303" i="6" a="1"/>
  <c r="AG303" i="6" s="1"/>
  <c r="AF303" i="6" a="1"/>
  <c r="AF303" i="6" s="1"/>
  <c r="AE303" i="6" a="1"/>
  <c r="AE303" i="6" s="1"/>
  <c r="AD303" i="6" a="1"/>
  <c r="AD303" i="6" s="1"/>
  <c r="AC303" i="6" a="1"/>
  <c r="AC303" i="6" s="1"/>
  <c r="AB303" i="6" a="1"/>
  <c r="AB303" i="6" s="1"/>
  <c r="AA303" i="6" a="1"/>
  <c r="AA303" i="6" s="1"/>
  <c r="Z303" i="6" a="1"/>
  <c r="Z303" i="6" s="1"/>
  <c r="Y303" i="6" a="1"/>
  <c r="Y303" i="6" s="1"/>
  <c r="X303" i="6" a="1"/>
  <c r="X303" i="6" s="1"/>
  <c r="W303" i="6" a="1"/>
  <c r="W303" i="6" s="1"/>
  <c r="V303" i="6" a="1"/>
  <c r="V303" i="6" s="1"/>
  <c r="U303" i="6" a="1"/>
  <c r="U303" i="6" s="1"/>
  <c r="T303" i="6" a="1"/>
  <c r="T303" i="6" s="1"/>
  <c r="S303" i="6" a="1"/>
  <c r="S303" i="6" s="1"/>
  <c r="R303" i="6" a="1"/>
  <c r="R303" i="6" s="1"/>
  <c r="Q303" i="6" a="1"/>
  <c r="Q303" i="6" s="1"/>
  <c r="P303" i="6" a="1"/>
  <c r="P303" i="6" s="1"/>
  <c r="O303" i="6" a="1"/>
  <c r="O303" i="6" s="1"/>
  <c r="N303" i="6" a="1"/>
  <c r="N303" i="6" s="1"/>
  <c r="M303" i="6" a="1"/>
  <c r="M303" i="6" s="1"/>
  <c r="L303" i="6" a="1"/>
  <c r="L303" i="6" s="1"/>
  <c r="K303" i="6" a="1"/>
  <c r="K303" i="6" s="1"/>
  <c r="AI302" i="6" a="1"/>
  <c r="AI302" i="6" s="1"/>
  <c r="AH302" i="6" a="1"/>
  <c r="AH302" i="6" s="1"/>
  <c r="AG302" i="6" a="1"/>
  <c r="AG302" i="6" s="1"/>
  <c r="AF302" i="6" a="1"/>
  <c r="AF302" i="6" s="1"/>
  <c r="AE302" i="6" a="1"/>
  <c r="AE302" i="6" s="1"/>
  <c r="AD302" i="6" a="1"/>
  <c r="AD302" i="6" s="1"/>
  <c r="AC302" i="6" a="1"/>
  <c r="AC302" i="6" s="1"/>
  <c r="AB302" i="6" a="1"/>
  <c r="AB302" i="6" s="1"/>
  <c r="AA302" i="6" a="1"/>
  <c r="AA302" i="6" s="1"/>
  <c r="Z302" i="6" a="1"/>
  <c r="Z302" i="6" s="1"/>
  <c r="Y302" i="6" a="1"/>
  <c r="Y302" i="6" s="1"/>
  <c r="X302" i="6" a="1"/>
  <c r="X302" i="6" s="1"/>
  <c r="W302" i="6" a="1"/>
  <c r="W302" i="6" s="1"/>
  <c r="V302" i="6" a="1"/>
  <c r="V302" i="6" s="1"/>
  <c r="U302" i="6" a="1"/>
  <c r="U302" i="6" s="1"/>
  <c r="T302" i="6" a="1"/>
  <c r="T302" i="6" s="1"/>
  <c r="S302" i="6" a="1"/>
  <c r="S302" i="6" s="1"/>
  <c r="R302" i="6" a="1"/>
  <c r="R302" i="6" s="1"/>
  <c r="Q302" i="6" a="1"/>
  <c r="Q302" i="6" s="1"/>
  <c r="P302" i="6" a="1"/>
  <c r="P302" i="6" s="1"/>
  <c r="O302" i="6" a="1"/>
  <c r="O302" i="6" s="1"/>
  <c r="N302" i="6" a="1"/>
  <c r="N302" i="6" s="1"/>
  <c r="M302" i="6" a="1"/>
  <c r="M302" i="6" s="1"/>
  <c r="L302" i="6" a="1"/>
  <c r="L302" i="6" s="1"/>
  <c r="K302" i="6" a="1"/>
  <c r="K302" i="6" s="1"/>
  <c r="AI301" i="6" a="1"/>
  <c r="AI301" i="6" s="1"/>
  <c r="AH301" i="6" a="1"/>
  <c r="AH301" i="6" s="1"/>
  <c r="AG301" i="6" a="1"/>
  <c r="AG301" i="6" s="1"/>
  <c r="AF301" i="6" a="1"/>
  <c r="AF301" i="6" s="1"/>
  <c r="AE301" i="6" a="1"/>
  <c r="AE301" i="6" s="1"/>
  <c r="AD301" i="6" a="1"/>
  <c r="AD301" i="6" s="1"/>
  <c r="AC301" i="6" a="1"/>
  <c r="AC301" i="6" s="1"/>
  <c r="AB301" i="6" a="1"/>
  <c r="AB301" i="6" s="1"/>
  <c r="AA301" i="6" a="1"/>
  <c r="AA301" i="6" s="1"/>
  <c r="Z301" i="6" a="1"/>
  <c r="Z301" i="6" s="1"/>
  <c r="Y301" i="6" a="1"/>
  <c r="Y301" i="6" s="1"/>
  <c r="X301" i="6" a="1"/>
  <c r="X301" i="6" s="1"/>
  <c r="W301" i="6" a="1"/>
  <c r="W301" i="6" s="1"/>
  <c r="V301" i="6" a="1"/>
  <c r="V301" i="6" s="1"/>
  <c r="U301" i="6" a="1"/>
  <c r="U301" i="6" s="1"/>
  <c r="T301" i="6" a="1"/>
  <c r="T301" i="6" s="1"/>
  <c r="S301" i="6" a="1"/>
  <c r="S301" i="6" s="1"/>
  <c r="R301" i="6" a="1"/>
  <c r="R301" i="6" s="1"/>
  <c r="Q301" i="6" a="1"/>
  <c r="Q301" i="6" s="1"/>
  <c r="P301" i="6" a="1"/>
  <c r="P301" i="6" s="1"/>
  <c r="O301" i="6" a="1"/>
  <c r="O301" i="6" s="1"/>
  <c r="N301" i="6" a="1"/>
  <c r="N301" i="6" s="1"/>
  <c r="M301" i="6" a="1"/>
  <c r="M301" i="6" s="1"/>
  <c r="L301" i="6" a="1"/>
  <c r="L301" i="6" s="1"/>
  <c r="K301" i="6" a="1"/>
  <c r="K301" i="6" s="1"/>
  <c r="AI300" i="6" a="1"/>
  <c r="AI300" i="6" s="1"/>
  <c r="AH300" i="6" a="1"/>
  <c r="AH300" i="6" s="1"/>
  <c r="AG300" i="6" a="1"/>
  <c r="AG300" i="6" s="1"/>
  <c r="AF300" i="6" a="1"/>
  <c r="AF300" i="6" s="1"/>
  <c r="AE300" i="6" a="1"/>
  <c r="AE300" i="6" s="1"/>
  <c r="AD300" i="6" a="1"/>
  <c r="AD300" i="6" s="1"/>
  <c r="AC300" i="6" a="1"/>
  <c r="AC300" i="6" s="1"/>
  <c r="AB300" i="6" a="1"/>
  <c r="AB300" i="6" s="1"/>
  <c r="AA300" i="6" a="1"/>
  <c r="AA300" i="6" s="1"/>
  <c r="Z300" i="6" a="1"/>
  <c r="Z300" i="6" s="1"/>
  <c r="Y300" i="6" a="1"/>
  <c r="Y300" i="6" s="1"/>
  <c r="X300" i="6" a="1"/>
  <c r="X300" i="6" s="1"/>
  <c r="W300" i="6" a="1"/>
  <c r="W300" i="6" s="1"/>
  <c r="V300" i="6" a="1"/>
  <c r="V300" i="6" s="1"/>
  <c r="U300" i="6" a="1"/>
  <c r="U300" i="6" s="1"/>
  <c r="T300" i="6" a="1"/>
  <c r="T300" i="6" s="1"/>
  <c r="S300" i="6" a="1"/>
  <c r="S300" i="6" s="1"/>
  <c r="R300" i="6" a="1"/>
  <c r="R300" i="6" s="1"/>
  <c r="Q300" i="6" a="1"/>
  <c r="Q300" i="6" s="1"/>
  <c r="P300" i="6" a="1"/>
  <c r="P300" i="6" s="1"/>
  <c r="O300" i="6" a="1"/>
  <c r="O300" i="6" s="1"/>
  <c r="N300" i="6" a="1"/>
  <c r="N300" i="6" s="1"/>
  <c r="M300" i="6" a="1"/>
  <c r="M300" i="6" s="1"/>
  <c r="L300" i="6" a="1"/>
  <c r="L300" i="6" s="1"/>
  <c r="K300" i="6" a="1"/>
  <c r="K300" i="6" s="1"/>
  <c r="AI299" i="6" a="1"/>
  <c r="AI299" i="6" s="1"/>
  <c r="AH299" i="6" a="1"/>
  <c r="AH299" i="6" s="1"/>
  <c r="AG299" i="6" a="1"/>
  <c r="AG299" i="6" s="1"/>
  <c r="AF299" i="6" a="1"/>
  <c r="AF299" i="6" s="1"/>
  <c r="AE299" i="6" a="1"/>
  <c r="AE299" i="6" s="1"/>
  <c r="AD299" i="6" a="1"/>
  <c r="AD299" i="6" s="1"/>
  <c r="AC299" i="6" a="1"/>
  <c r="AC299" i="6" s="1"/>
  <c r="AB299" i="6" a="1"/>
  <c r="AB299" i="6" s="1"/>
  <c r="AA299" i="6" a="1"/>
  <c r="AA299" i="6" s="1"/>
  <c r="Z299" i="6" a="1"/>
  <c r="Z299" i="6" s="1"/>
  <c r="Y299" i="6" a="1"/>
  <c r="Y299" i="6" s="1"/>
  <c r="X299" i="6" a="1"/>
  <c r="X299" i="6" s="1"/>
  <c r="W299" i="6" a="1"/>
  <c r="W299" i="6" s="1"/>
  <c r="V299" i="6" a="1"/>
  <c r="V299" i="6" s="1"/>
  <c r="U299" i="6" a="1"/>
  <c r="U299" i="6" s="1"/>
  <c r="T299" i="6" a="1"/>
  <c r="T299" i="6" s="1"/>
  <c r="S299" i="6" a="1"/>
  <c r="S299" i="6" s="1"/>
  <c r="R299" i="6" a="1"/>
  <c r="R299" i="6" s="1"/>
  <c r="Q299" i="6" a="1"/>
  <c r="Q299" i="6" s="1"/>
  <c r="P299" i="6" a="1"/>
  <c r="P299" i="6" s="1"/>
  <c r="O299" i="6" a="1"/>
  <c r="O299" i="6" s="1"/>
  <c r="N299" i="6" a="1"/>
  <c r="N299" i="6" s="1"/>
  <c r="M299" i="6" a="1"/>
  <c r="M299" i="6" s="1"/>
  <c r="L299" i="6" a="1"/>
  <c r="L299" i="6" s="1"/>
  <c r="K299" i="6" a="1"/>
  <c r="K299" i="6" s="1"/>
  <c r="AI298" i="6" a="1"/>
  <c r="AI298" i="6" s="1"/>
  <c r="AH298" i="6" a="1"/>
  <c r="AH298" i="6" s="1"/>
  <c r="AG298" i="6" a="1"/>
  <c r="AG298" i="6" s="1"/>
  <c r="AF298" i="6" a="1"/>
  <c r="AF298" i="6" s="1"/>
  <c r="AE298" i="6" a="1"/>
  <c r="AE298" i="6" s="1"/>
  <c r="AD298" i="6" a="1"/>
  <c r="AD298" i="6" s="1"/>
  <c r="AC298" i="6" a="1"/>
  <c r="AC298" i="6" s="1"/>
  <c r="AB298" i="6" a="1"/>
  <c r="AB298" i="6" s="1"/>
  <c r="AA298" i="6" a="1"/>
  <c r="AA298" i="6" s="1"/>
  <c r="Z298" i="6" a="1"/>
  <c r="Z298" i="6" s="1"/>
  <c r="Y298" i="6" a="1"/>
  <c r="Y298" i="6" s="1"/>
  <c r="X298" i="6" a="1"/>
  <c r="X298" i="6" s="1"/>
  <c r="W298" i="6" a="1"/>
  <c r="W298" i="6" s="1"/>
  <c r="V298" i="6" a="1"/>
  <c r="V298" i="6" s="1"/>
  <c r="U298" i="6" a="1"/>
  <c r="U298" i="6" s="1"/>
  <c r="T298" i="6" a="1"/>
  <c r="T298" i="6" s="1"/>
  <c r="S298" i="6" a="1"/>
  <c r="S298" i="6" s="1"/>
  <c r="R298" i="6" a="1"/>
  <c r="R298" i="6" s="1"/>
  <c r="Q298" i="6" a="1"/>
  <c r="Q298" i="6" s="1"/>
  <c r="P298" i="6" a="1"/>
  <c r="P298" i="6" s="1"/>
  <c r="O298" i="6" a="1"/>
  <c r="O298" i="6" s="1"/>
  <c r="N298" i="6" a="1"/>
  <c r="N298" i="6" s="1"/>
  <c r="M298" i="6" a="1"/>
  <c r="M298" i="6" s="1"/>
  <c r="L298" i="6" a="1"/>
  <c r="L298" i="6" s="1"/>
  <c r="K298" i="6" a="1"/>
  <c r="K298" i="6" s="1"/>
  <c r="AI297" i="6" a="1"/>
  <c r="AI297" i="6" s="1"/>
  <c r="AH297" i="6" a="1"/>
  <c r="AH297" i="6" s="1"/>
  <c r="AG297" i="6" a="1"/>
  <c r="AG297" i="6" s="1"/>
  <c r="AF297" i="6" a="1"/>
  <c r="AF297" i="6" s="1"/>
  <c r="AE297" i="6" a="1"/>
  <c r="AE297" i="6" s="1"/>
  <c r="AD297" i="6" a="1"/>
  <c r="AD297" i="6" s="1"/>
  <c r="AC297" i="6" a="1"/>
  <c r="AC297" i="6" s="1"/>
  <c r="AB297" i="6" a="1"/>
  <c r="AB297" i="6" s="1"/>
  <c r="AA297" i="6" a="1"/>
  <c r="AA297" i="6" s="1"/>
  <c r="Z297" i="6" a="1"/>
  <c r="Z297" i="6" s="1"/>
  <c r="Y297" i="6" a="1"/>
  <c r="Y297" i="6" s="1"/>
  <c r="X297" i="6" a="1"/>
  <c r="X297" i="6" s="1"/>
  <c r="W297" i="6" a="1"/>
  <c r="W297" i="6" s="1"/>
  <c r="V297" i="6" a="1"/>
  <c r="V297" i="6" s="1"/>
  <c r="U297" i="6" a="1"/>
  <c r="U297" i="6" s="1"/>
  <c r="T297" i="6" a="1"/>
  <c r="T297" i="6" s="1"/>
  <c r="S297" i="6" a="1"/>
  <c r="S297" i="6" s="1"/>
  <c r="R297" i="6" a="1"/>
  <c r="R297" i="6" s="1"/>
  <c r="Q297" i="6" a="1"/>
  <c r="Q297" i="6" s="1"/>
  <c r="P297" i="6" a="1"/>
  <c r="P297" i="6" s="1"/>
  <c r="O297" i="6" a="1"/>
  <c r="O297" i="6" s="1"/>
  <c r="N297" i="6" a="1"/>
  <c r="N297" i="6" s="1"/>
  <c r="M297" i="6" a="1"/>
  <c r="M297" i="6" s="1"/>
  <c r="L297" i="6" a="1"/>
  <c r="L297" i="6" s="1"/>
  <c r="K297" i="6" a="1"/>
  <c r="K297" i="6" s="1"/>
  <c r="AI296" i="6" a="1"/>
  <c r="AI296" i="6" s="1"/>
  <c r="AH296" i="6" a="1"/>
  <c r="AH296" i="6" s="1"/>
  <c r="AG296" i="6" a="1"/>
  <c r="AG296" i="6" s="1"/>
  <c r="AF296" i="6" a="1"/>
  <c r="AF296" i="6" s="1"/>
  <c r="AE296" i="6" a="1"/>
  <c r="AE296" i="6" s="1"/>
  <c r="AD296" i="6" a="1"/>
  <c r="AD296" i="6" s="1"/>
  <c r="AC296" i="6" a="1"/>
  <c r="AC296" i="6" s="1"/>
  <c r="AB296" i="6" a="1"/>
  <c r="AB296" i="6" s="1"/>
  <c r="AA296" i="6" a="1"/>
  <c r="AA296" i="6" s="1"/>
  <c r="Z296" i="6" a="1"/>
  <c r="Z296" i="6" s="1"/>
  <c r="Y296" i="6" a="1"/>
  <c r="Y296" i="6" s="1"/>
  <c r="X296" i="6" a="1"/>
  <c r="X296" i="6" s="1"/>
  <c r="W296" i="6" a="1"/>
  <c r="W296" i="6" s="1"/>
  <c r="V296" i="6" a="1"/>
  <c r="V296" i="6" s="1"/>
  <c r="U296" i="6" a="1"/>
  <c r="U296" i="6" s="1"/>
  <c r="T296" i="6" a="1"/>
  <c r="T296" i="6" s="1"/>
  <c r="S296" i="6" a="1"/>
  <c r="S296" i="6" s="1"/>
  <c r="R296" i="6" a="1"/>
  <c r="R296" i="6" s="1"/>
  <c r="Q296" i="6" a="1"/>
  <c r="Q296" i="6" s="1"/>
  <c r="P296" i="6" a="1"/>
  <c r="P296" i="6" s="1"/>
  <c r="O296" i="6" a="1"/>
  <c r="O296" i="6" s="1"/>
  <c r="N296" i="6" a="1"/>
  <c r="N296" i="6" s="1"/>
  <c r="M296" i="6" a="1"/>
  <c r="M296" i="6" s="1"/>
  <c r="L296" i="6" a="1"/>
  <c r="L296" i="6" s="1"/>
  <c r="K296" i="6" a="1"/>
  <c r="K296" i="6" s="1"/>
  <c r="AI295" i="6" a="1"/>
  <c r="AI295" i="6" s="1"/>
  <c r="AH295" i="6" a="1"/>
  <c r="AH295" i="6" s="1"/>
  <c r="AG295" i="6" a="1"/>
  <c r="AG295" i="6" s="1"/>
  <c r="AF295" i="6" a="1"/>
  <c r="AF295" i="6" s="1"/>
  <c r="AE295" i="6" a="1"/>
  <c r="AE295" i="6" s="1"/>
  <c r="AD295" i="6" a="1"/>
  <c r="AD295" i="6" s="1"/>
  <c r="AC295" i="6" a="1"/>
  <c r="AC295" i="6" s="1"/>
  <c r="AB295" i="6" a="1"/>
  <c r="AB295" i="6" s="1"/>
  <c r="AA295" i="6" a="1"/>
  <c r="AA295" i="6" s="1"/>
  <c r="Z295" i="6" a="1"/>
  <c r="Z295" i="6" s="1"/>
  <c r="Y295" i="6" a="1"/>
  <c r="Y295" i="6" s="1"/>
  <c r="X295" i="6" a="1"/>
  <c r="X295" i="6" s="1"/>
  <c r="W295" i="6" a="1"/>
  <c r="W295" i="6" s="1"/>
  <c r="V295" i="6" a="1"/>
  <c r="V295" i="6" s="1"/>
  <c r="U295" i="6" a="1"/>
  <c r="U295" i="6" s="1"/>
  <c r="T295" i="6" a="1"/>
  <c r="T295" i="6" s="1"/>
  <c r="S295" i="6" a="1"/>
  <c r="S295" i="6" s="1"/>
  <c r="R295" i="6" a="1"/>
  <c r="R295" i="6" s="1"/>
  <c r="Q295" i="6" a="1"/>
  <c r="Q295" i="6" s="1"/>
  <c r="P295" i="6" a="1"/>
  <c r="P295" i="6" s="1"/>
  <c r="O295" i="6" a="1"/>
  <c r="O295" i="6" s="1"/>
  <c r="N295" i="6" a="1"/>
  <c r="N295" i="6" s="1"/>
  <c r="M295" i="6" a="1"/>
  <c r="M295" i="6" s="1"/>
  <c r="L295" i="6" a="1"/>
  <c r="L295" i="6" s="1"/>
  <c r="K295" i="6" a="1"/>
  <c r="K295" i="6" s="1"/>
  <c r="AI294" i="6" a="1"/>
  <c r="AI294" i="6" s="1"/>
  <c r="AH294" i="6" a="1"/>
  <c r="AH294" i="6" s="1"/>
  <c r="AG294" i="6" a="1"/>
  <c r="AG294" i="6" s="1"/>
  <c r="AF294" i="6" a="1"/>
  <c r="AF294" i="6" s="1"/>
  <c r="AE294" i="6" a="1"/>
  <c r="AE294" i="6" s="1"/>
  <c r="AD294" i="6" a="1"/>
  <c r="AD294" i="6" s="1"/>
  <c r="AC294" i="6" a="1"/>
  <c r="AC294" i="6" s="1"/>
  <c r="AB294" i="6" a="1"/>
  <c r="AB294" i="6" s="1"/>
  <c r="AA294" i="6" a="1"/>
  <c r="AA294" i="6" s="1"/>
  <c r="Z294" i="6" a="1"/>
  <c r="Z294" i="6" s="1"/>
  <c r="Y294" i="6" a="1"/>
  <c r="Y294" i="6" s="1"/>
  <c r="X294" i="6" a="1"/>
  <c r="X294" i="6" s="1"/>
  <c r="W294" i="6" a="1"/>
  <c r="W294" i="6" s="1"/>
  <c r="V294" i="6" a="1"/>
  <c r="V294" i="6" s="1"/>
  <c r="U294" i="6" a="1"/>
  <c r="U294" i="6" s="1"/>
  <c r="T294" i="6" a="1"/>
  <c r="T294" i="6" s="1"/>
  <c r="S294" i="6" a="1"/>
  <c r="S294" i="6" s="1"/>
  <c r="R294" i="6" a="1"/>
  <c r="R294" i="6" s="1"/>
  <c r="Q294" i="6" a="1"/>
  <c r="Q294" i="6" s="1"/>
  <c r="P294" i="6" a="1"/>
  <c r="P294" i="6" s="1"/>
  <c r="O294" i="6" a="1"/>
  <c r="O294" i="6" s="1"/>
  <c r="N294" i="6" a="1"/>
  <c r="N294" i="6" s="1"/>
  <c r="M294" i="6" a="1"/>
  <c r="M294" i="6" s="1"/>
  <c r="L294" i="6" a="1"/>
  <c r="L294" i="6" s="1"/>
  <c r="K294" i="6" a="1"/>
  <c r="K294" i="6" s="1"/>
  <c r="AI293" i="6" a="1"/>
  <c r="AI293" i="6" s="1"/>
  <c r="AH293" i="6" a="1"/>
  <c r="AH293" i="6" s="1"/>
  <c r="AG293" i="6" a="1"/>
  <c r="AG293" i="6" s="1"/>
  <c r="AF293" i="6" a="1"/>
  <c r="AF293" i="6" s="1"/>
  <c r="AE293" i="6" a="1"/>
  <c r="AE293" i="6" s="1"/>
  <c r="AD293" i="6" a="1"/>
  <c r="AD293" i="6" s="1"/>
  <c r="AC293" i="6" a="1"/>
  <c r="AC293" i="6" s="1"/>
  <c r="AB293" i="6" a="1"/>
  <c r="AB293" i="6" s="1"/>
  <c r="AA293" i="6" a="1"/>
  <c r="AA293" i="6" s="1"/>
  <c r="Z293" i="6" a="1"/>
  <c r="Z293" i="6" s="1"/>
  <c r="Y293" i="6" a="1"/>
  <c r="Y293" i="6" s="1"/>
  <c r="X293" i="6" a="1"/>
  <c r="X293" i="6" s="1"/>
  <c r="W293" i="6" a="1"/>
  <c r="W293" i="6" s="1"/>
  <c r="V293" i="6" a="1"/>
  <c r="V293" i="6" s="1"/>
  <c r="U293" i="6" a="1"/>
  <c r="U293" i="6" s="1"/>
  <c r="T293" i="6"/>
  <c r="T293" i="6" a="1"/>
  <c r="S293" i="6" a="1"/>
  <c r="S293" i="6" s="1"/>
  <c r="R293" i="6" a="1"/>
  <c r="R293" i="6" s="1"/>
  <c r="Q293" i="6" a="1"/>
  <c r="Q293" i="6" s="1"/>
  <c r="P293" i="6" a="1"/>
  <c r="P293" i="6" s="1"/>
  <c r="O293" i="6" a="1"/>
  <c r="O293" i="6" s="1"/>
  <c r="N293" i="6" a="1"/>
  <c r="N293" i="6" s="1"/>
  <c r="M293" i="6" a="1"/>
  <c r="M293" i="6" s="1"/>
  <c r="L293" i="6" a="1"/>
  <c r="L293" i="6" s="1"/>
  <c r="K293" i="6" a="1"/>
  <c r="K293" i="6" s="1"/>
  <c r="AI292" i="6" a="1"/>
  <c r="AI292" i="6" s="1"/>
  <c r="AH292" i="6" a="1"/>
  <c r="AH292" i="6" s="1"/>
  <c r="AG292" i="6" a="1"/>
  <c r="AG292" i="6" s="1"/>
  <c r="AF292" i="6" a="1"/>
  <c r="AF292" i="6" s="1"/>
  <c r="AE292" i="6" a="1"/>
  <c r="AE292" i="6" s="1"/>
  <c r="AD292" i="6" a="1"/>
  <c r="AD292" i="6" s="1"/>
  <c r="AC292" i="6" a="1"/>
  <c r="AC292" i="6" s="1"/>
  <c r="AB292" i="6" a="1"/>
  <c r="AB292" i="6" s="1"/>
  <c r="AA292" i="6" a="1"/>
  <c r="AA292" i="6" s="1"/>
  <c r="Z292" i="6" a="1"/>
  <c r="Z292" i="6" s="1"/>
  <c r="Y292" i="6" a="1"/>
  <c r="Y292" i="6" s="1"/>
  <c r="X292" i="6"/>
  <c r="X292" i="6" a="1"/>
  <c r="W292" i="6" a="1"/>
  <c r="W292" i="6" s="1"/>
  <c r="V292" i="6" a="1"/>
  <c r="V292" i="6" s="1"/>
  <c r="U292" i="6" a="1"/>
  <c r="U292" i="6" s="1"/>
  <c r="T292" i="6" a="1"/>
  <c r="T292" i="6" s="1"/>
  <c r="S292" i="6" a="1"/>
  <c r="S292" i="6" s="1"/>
  <c r="R292" i="6" a="1"/>
  <c r="R292" i="6" s="1"/>
  <c r="Q292" i="6" a="1"/>
  <c r="Q292" i="6" s="1"/>
  <c r="P292" i="6" a="1"/>
  <c r="P292" i="6" s="1"/>
  <c r="O292" i="6" a="1"/>
  <c r="O292" i="6" s="1"/>
  <c r="N292" i="6" a="1"/>
  <c r="N292" i="6" s="1"/>
  <c r="M292" i="6" a="1"/>
  <c r="M292" i="6" s="1"/>
  <c r="L292" i="6" a="1"/>
  <c r="L292" i="6" s="1"/>
  <c r="K292" i="6" a="1"/>
  <c r="K292" i="6" s="1"/>
  <c r="AI291" i="6" a="1"/>
  <c r="AI291" i="6" s="1"/>
  <c r="AH291" i="6" a="1"/>
  <c r="AH291" i="6" s="1"/>
  <c r="AG291" i="6" a="1"/>
  <c r="AG291" i="6" s="1"/>
  <c r="AF291" i="6" a="1"/>
  <c r="AF291" i="6" s="1"/>
  <c r="AE291" i="6" a="1"/>
  <c r="AE291" i="6" s="1"/>
  <c r="AD291" i="6" a="1"/>
  <c r="AD291" i="6" s="1"/>
  <c r="AC291" i="6" a="1"/>
  <c r="AC291" i="6" s="1"/>
  <c r="AB291" i="6" a="1"/>
  <c r="AB291" i="6" s="1"/>
  <c r="AA291" i="6" a="1"/>
  <c r="AA291" i="6" s="1"/>
  <c r="Z291" i="6" a="1"/>
  <c r="Z291" i="6" s="1"/>
  <c r="Y291" i="6" a="1"/>
  <c r="Y291" i="6" s="1"/>
  <c r="X291" i="6" a="1"/>
  <c r="X291" i="6" s="1"/>
  <c r="W291" i="6" a="1"/>
  <c r="W291" i="6" s="1"/>
  <c r="V291" i="6" a="1"/>
  <c r="V291" i="6" s="1"/>
  <c r="U291" i="6" a="1"/>
  <c r="U291" i="6" s="1"/>
  <c r="T291" i="6"/>
  <c r="T291" i="6" a="1"/>
  <c r="S291" i="6" a="1"/>
  <c r="S291" i="6" s="1"/>
  <c r="R291" i="6" a="1"/>
  <c r="R291" i="6" s="1"/>
  <c r="Q291" i="6" a="1"/>
  <c r="Q291" i="6" s="1"/>
  <c r="P291" i="6" a="1"/>
  <c r="P291" i="6" s="1"/>
  <c r="O291" i="6" a="1"/>
  <c r="O291" i="6" s="1"/>
  <c r="N291" i="6" a="1"/>
  <c r="N291" i="6" s="1"/>
  <c r="M291" i="6" a="1"/>
  <c r="M291" i="6" s="1"/>
  <c r="L291" i="6" a="1"/>
  <c r="L291" i="6" s="1"/>
  <c r="K291" i="6" a="1"/>
  <c r="K291" i="6" s="1"/>
  <c r="AI290" i="6" a="1"/>
  <c r="AI290" i="6" s="1"/>
  <c r="AH290" i="6" a="1"/>
  <c r="AH290" i="6" s="1"/>
  <c r="AG290" i="6" a="1"/>
  <c r="AG290" i="6" s="1"/>
  <c r="AF290" i="6" a="1"/>
  <c r="AF290" i="6" s="1"/>
  <c r="AE290" i="6" a="1"/>
  <c r="AE290" i="6" s="1"/>
  <c r="AD290" i="6" a="1"/>
  <c r="AD290" i="6" s="1"/>
  <c r="AC290" i="6" a="1"/>
  <c r="AC290" i="6" s="1"/>
  <c r="AB290" i="6" a="1"/>
  <c r="AB290" i="6" s="1"/>
  <c r="AA290" i="6" a="1"/>
  <c r="AA290" i="6" s="1"/>
  <c r="Z290" i="6" a="1"/>
  <c r="Z290" i="6" s="1"/>
  <c r="Y290" i="6" a="1"/>
  <c r="Y290" i="6" s="1"/>
  <c r="X290" i="6"/>
  <c r="X290" i="6" a="1"/>
  <c r="W290" i="6" a="1"/>
  <c r="W290" i="6" s="1"/>
  <c r="V290" i="6" a="1"/>
  <c r="V290" i="6" s="1"/>
  <c r="U290" i="6" a="1"/>
  <c r="U290" i="6" s="1"/>
  <c r="T290" i="6" a="1"/>
  <c r="T290" i="6" s="1"/>
  <c r="S290" i="6" a="1"/>
  <c r="S290" i="6" s="1"/>
  <c r="R290" i="6" a="1"/>
  <c r="R290" i="6" s="1"/>
  <c r="Q290" i="6" a="1"/>
  <c r="Q290" i="6" s="1"/>
  <c r="P290" i="6" a="1"/>
  <c r="P290" i="6" s="1"/>
  <c r="O290" i="6" a="1"/>
  <c r="O290" i="6" s="1"/>
  <c r="N290" i="6" a="1"/>
  <c r="N290" i="6" s="1"/>
  <c r="M290" i="6" a="1"/>
  <c r="M290" i="6" s="1"/>
  <c r="L290" i="6" a="1"/>
  <c r="L290" i="6" s="1"/>
  <c r="K290" i="6" a="1"/>
  <c r="K290" i="6" s="1"/>
  <c r="AI289" i="6" a="1"/>
  <c r="AI289" i="6" s="1"/>
  <c r="AH289" i="6" a="1"/>
  <c r="AH289" i="6" s="1"/>
  <c r="AG289" i="6" a="1"/>
  <c r="AG289" i="6" s="1"/>
  <c r="AF289" i="6" a="1"/>
  <c r="AF289" i="6" s="1"/>
  <c r="AE289" i="6" a="1"/>
  <c r="AE289" i="6" s="1"/>
  <c r="AD289" i="6" a="1"/>
  <c r="AD289" i="6" s="1"/>
  <c r="AC289" i="6" a="1"/>
  <c r="AC289" i="6" s="1"/>
  <c r="AB289" i="6" a="1"/>
  <c r="AB289" i="6" s="1"/>
  <c r="AA289" i="6" a="1"/>
  <c r="AA289" i="6" s="1"/>
  <c r="Z289" i="6" a="1"/>
  <c r="Z289" i="6" s="1"/>
  <c r="Y289" i="6" a="1"/>
  <c r="Y289" i="6" s="1"/>
  <c r="X289" i="6" a="1"/>
  <c r="X289" i="6" s="1"/>
  <c r="W289" i="6" a="1"/>
  <c r="W289" i="6" s="1"/>
  <c r="V289" i="6" a="1"/>
  <c r="V289" i="6" s="1"/>
  <c r="U289" i="6" a="1"/>
  <c r="U289" i="6" s="1"/>
  <c r="T289" i="6"/>
  <c r="T289" i="6" a="1"/>
  <c r="S289" i="6" a="1"/>
  <c r="S289" i="6" s="1"/>
  <c r="R289" i="6" a="1"/>
  <c r="R289" i="6" s="1"/>
  <c r="Q289" i="6" a="1"/>
  <c r="Q289" i="6" s="1"/>
  <c r="P289" i="6" a="1"/>
  <c r="P289" i="6" s="1"/>
  <c r="O289" i="6" a="1"/>
  <c r="O289" i="6" s="1"/>
  <c r="N289" i="6" a="1"/>
  <c r="N289" i="6" s="1"/>
  <c r="M289" i="6" a="1"/>
  <c r="M289" i="6" s="1"/>
  <c r="L289" i="6" a="1"/>
  <c r="L289" i="6" s="1"/>
  <c r="K289" i="6" a="1"/>
  <c r="K289" i="6" s="1"/>
  <c r="AI288" i="6" a="1"/>
  <c r="AI288" i="6" s="1"/>
  <c r="AH288" i="6" a="1"/>
  <c r="AH288" i="6" s="1"/>
  <c r="AG288" i="6" a="1"/>
  <c r="AG288" i="6" s="1"/>
  <c r="AF288" i="6" a="1"/>
  <c r="AF288" i="6" s="1"/>
  <c r="AE288" i="6" a="1"/>
  <c r="AE288" i="6" s="1"/>
  <c r="AD288" i="6" a="1"/>
  <c r="AD288" i="6" s="1"/>
  <c r="AC288" i="6" a="1"/>
  <c r="AC288" i="6" s="1"/>
  <c r="AB288" i="6" a="1"/>
  <c r="AB288" i="6" s="1"/>
  <c r="AA288" i="6" a="1"/>
  <c r="AA288" i="6" s="1"/>
  <c r="Z288" i="6" a="1"/>
  <c r="Z288" i="6" s="1"/>
  <c r="Y288" i="6" a="1"/>
  <c r="Y288" i="6" s="1"/>
  <c r="X288" i="6" a="1"/>
  <c r="X288" i="6" s="1"/>
  <c r="W288" i="6" a="1"/>
  <c r="W288" i="6" s="1"/>
  <c r="V288" i="6" a="1"/>
  <c r="V288" i="6" s="1"/>
  <c r="U288" i="6" a="1"/>
  <c r="U288" i="6" s="1"/>
  <c r="T288" i="6" a="1"/>
  <c r="T288" i="6" s="1"/>
  <c r="S288" i="6" a="1"/>
  <c r="S288" i="6" s="1"/>
  <c r="R288" i="6" a="1"/>
  <c r="R288" i="6" s="1"/>
  <c r="Q288" i="6" a="1"/>
  <c r="Q288" i="6" s="1"/>
  <c r="P288" i="6"/>
  <c r="P288" i="6" a="1"/>
  <c r="O288" i="6" a="1"/>
  <c r="O288" i="6" s="1"/>
  <c r="N288" i="6" a="1"/>
  <c r="N288" i="6" s="1"/>
  <c r="M288" i="6"/>
  <c r="M288" i="6" a="1"/>
  <c r="L288" i="6" a="1"/>
  <c r="L288" i="6" s="1"/>
  <c r="K288" i="6" a="1"/>
  <c r="K288" i="6" s="1"/>
  <c r="AI287" i="6" a="1"/>
  <c r="AI287" i="6" s="1"/>
  <c r="AH287" i="6" a="1"/>
  <c r="AH287" i="6" s="1"/>
  <c r="AG287" i="6"/>
  <c r="AG287" i="6" a="1"/>
  <c r="AF287" i="6"/>
  <c r="AF287" i="6" a="1"/>
  <c r="AE287" i="6" a="1"/>
  <c r="AE287" i="6" s="1"/>
  <c r="AD287" i="6" a="1"/>
  <c r="AD287" i="6" s="1"/>
  <c r="AC287" i="6" a="1"/>
  <c r="AC287" i="6" s="1"/>
  <c r="AB287" i="6" a="1"/>
  <c r="AB287" i="6" s="1"/>
  <c r="AA287" i="6" a="1"/>
  <c r="AA287" i="6" s="1"/>
  <c r="Z287" i="6" a="1"/>
  <c r="Z287" i="6" s="1"/>
  <c r="Y287" i="6" a="1"/>
  <c r="Y287" i="6" s="1"/>
  <c r="X287" i="6" a="1"/>
  <c r="X287" i="6" s="1"/>
  <c r="W287" i="6" a="1"/>
  <c r="W287" i="6" s="1"/>
  <c r="V287" i="6" a="1"/>
  <c r="V287" i="6" s="1"/>
  <c r="U287" i="6"/>
  <c r="U287" i="6" a="1"/>
  <c r="T287" i="6"/>
  <c r="T287" i="6" a="1"/>
  <c r="S287" i="6" a="1"/>
  <c r="S287" i="6" s="1"/>
  <c r="R287" i="6" a="1"/>
  <c r="R287" i="6" s="1"/>
  <c r="Q287" i="6"/>
  <c r="Q287" i="6" a="1"/>
  <c r="P287" i="6" a="1"/>
  <c r="P287" i="6" s="1"/>
  <c r="O287" i="6" a="1"/>
  <c r="O287" i="6" s="1"/>
  <c r="N287" i="6" a="1"/>
  <c r="N287" i="6" s="1"/>
  <c r="M287" i="6" a="1"/>
  <c r="M287" i="6" s="1"/>
  <c r="L287" i="6"/>
  <c r="L287" i="6" a="1"/>
  <c r="K287" i="6" a="1"/>
  <c r="K287" i="6" s="1"/>
  <c r="AI286" i="6" a="1"/>
  <c r="AI286" i="6" s="1"/>
  <c r="AH286" i="6" a="1"/>
  <c r="AH286" i="6" s="1"/>
  <c r="AG286" i="6" a="1"/>
  <c r="AG286" i="6" s="1"/>
  <c r="AF286" i="6"/>
  <c r="AF286" i="6" a="1"/>
  <c r="AE286" i="6" a="1"/>
  <c r="AE286" i="6" s="1"/>
  <c r="AD286" i="6" a="1"/>
  <c r="AD286" i="6" s="1"/>
  <c r="AC286" i="6"/>
  <c r="AC286" i="6" a="1"/>
  <c r="AB286" i="6" a="1"/>
  <c r="AB286" i="6" s="1"/>
  <c r="AA286" i="6" a="1"/>
  <c r="AA286" i="6" s="1"/>
  <c r="Z286" i="6" a="1"/>
  <c r="Z286" i="6" s="1"/>
  <c r="Y286" i="6" a="1"/>
  <c r="Y286" i="6" s="1"/>
  <c r="X286" i="6"/>
  <c r="X286" i="6" a="1"/>
  <c r="W286" i="6" a="1"/>
  <c r="W286" i="6" s="1"/>
  <c r="V286" i="6" a="1"/>
  <c r="V286" i="6" s="1"/>
  <c r="U286" i="6"/>
  <c r="U286" i="6" a="1"/>
  <c r="T286" i="6" a="1"/>
  <c r="T286" i="6" s="1"/>
  <c r="S286" i="6" a="1"/>
  <c r="S286" i="6" s="1"/>
  <c r="R286" i="6" a="1"/>
  <c r="R286" i="6" s="1"/>
  <c r="Q286" i="6" a="1"/>
  <c r="Q286" i="6" s="1"/>
  <c r="P286" i="6"/>
  <c r="P286" i="6" a="1"/>
  <c r="O286" i="6" a="1"/>
  <c r="O286" i="6" s="1"/>
  <c r="N286" i="6" a="1"/>
  <c r="N286" i="6" s="1"/>
  <c r="M286" i="6"/>
  <c r="M286" i="6" a="1"/>
  <c r="L286" i="6" a="1"/>
  <c r="L286" i="6" s="1"/>
  <c r="K286" i="6" a="1"/>
  <c r="K286" i="6" s="1"/>
  <c r="AI285" i="6" a="1"/>
  <c r="AI285" i="6" s="1"/>
  <c r="AH285" i="6" a="1"/>
  <c r="AH285" i="6" s="1"/>
  <c r="AG285" i="6"/>
  <c r="AG285" i="6" a="1"/>
  <c r="AF285" i="6" a="1"/>
  <c r="AF285" i="6" s="1"/>
  <c r="AE285" i="6" a="1"/>
  <c r="AE285" i="6" s="1"/>
  <c r="AD285" i="6" a="1"/>
  <c r="AD285" i="6" s="1"/>
  <c r="AC285" i="6" a="1"/>
  <c r="AC285" i="6" s="1"/>
  <c r="AB285" i="6"/>
  <c r="AB285" i="6" a="1"/>
  <c r="AA285" i="6" a="1"/>
  <c r="AA285" i="6" s="1"/>
  <c r="Z285" i="6" a="1"/>
  <c r="Z285" i="6" s="1"/>
  <c r="Y285" i="6"/>
  <c r="Y285" i="6" a="1"/>
  <c r="X285" i="6" a="1"/>
  <c r="X285" i="6" s="1"/>
  <c r="W285" i="6" a="1"/>
  <c r="W285" i="6" s="1"/>
  <c r="V285" i="6" a="1"/>
  <c r="V285" i="6" s="1"/>
  <c r="U285" i="6" a="1"/>
  <c r="U285" i="6" s="1"/>
  <c r="T285" i="6"/>
  <c r="T285" i="6" a="1"/>
  <c r="S285" i="6" a="1"/>
  <c r="S285" i="6" s="1"/>
  <c r="R285" i="6" a="1"/>
  <c r="R285" i="6" s="1"/>
  <c r="Q285" i="6"/>
  <c r="Q285" i="6" a="1"/>
  <c r="P285" i="6" a="1"/>
  <c r="P285" i="6" s="1"/>
  <c r="O285" i="6" a="1"/>
  <c r="O285" i="6" s="1"/>
  <c r="N285" i="6" a="1"/>
  <c r="N285" i="6" s="1"/>
  <c r="M285" i="6" a="1"/>
  <c r="M285" i="6" s="1"/>
  <c r="L285" i="6"/>
  <c r="L285" i="6" a="1"/>
  <c r="K285" i="6" a="1"/>
  <c r="K285" i="6" s="1"/>
  <c r="AI284" i="6" a="1"/>
  <c r="AI284" i="6" s="1"/>
  <c r="AH284" i="6" a="1"/>
  <c r="AH284" i="6" s="1"/>
  <c r="AG284" i="6" a="1"/>
  <c r="AG284" i="6" s="1"/>
  <c r="AF284" i="6"/>
  <c r="AF284" i="6" a="1"/>
  <c r="AE284" i="6" a="1"/>
  <c r="AE284" i="6" s="1"/>
  <c r="AD284" i="6" a="1"/>
  <c r="AD284" i="6" s="1"/>
  <c r="AC284" i="6"/>
  <c r="AC284" i="6" a="1"/>
  <c r="AB284" i="6" a="1"/>
  <c r="AB284" i="6" s="1"/>
  <c r="AA284" i="6" a="1"/>
  <c r="AA284" i="6" s="1"/>
  <c r="Z284" i="6" a="1"/>
  <c r="Z284" i="6" s="1"/>
  <c r="Y284" i="6" a="1"/>
  <c r="Y284" i="6" s="1"/>
  <c r="X284" i="6"/>
  <c r="X284" i="6" a="1"/>
  <c r="W284" i="6" a="1"/>
  <c r="W284" i="6" s="1"/>
  <c r="V284" i="6" a="1"/>
  <c r="V284" i="6" s="1"/>
  <c r="U284" i="6"/>
  <c r="U284" i="6" a="1"/>
  <c r="T284" i="6" a="1"/>
  <c r="T284" i="6" s="1"/>
  <c r="S284" i="6" a="1"/>
  <c r="S284" i="6" s="1"/>
  <c r="R284" i="6" a="1"/>
  <c r="R284" i="6" s="1"/>
  <c r="Q284" i="6" a="1"/>
  <c r="Q284" i="6" s="1"/>
  <c r="P284" i="6"/>
  <c r="P284" i="6" a="1"/>
  <c r="O284" i="6" a="1"/>
  <c r="O284" i="6" s="1"/>
  <c r="N284" i="6" a="1"/>
  <c r="N284" i="6" s="1"/>
  <c r="M284" i="6" a="1"/>
  <c r="M284" i="6" s="1"/>
  <c r="L284" i="6" a="1"/>
  <c r="L284" i="6" s="1"/>
  <c r="K284" i="6" a="1"/>
  <c r="K284" i="6" s="1"/>
  <c r="AI283" i="6" a="1"/>
  <c r="AI283" i="6" s="1"/>
  <c r="AH283" i="6" a="1"/>
  <c r="AH283" i="6" s="1"/>
  <c r="AG283" i="6"/>
  <c r="AG283" i="6" a="1"/>
  <c r="AF283" i="6" a="1"/>
  <c r="AF283" i="6" s="1"/>
  <c r="AE283" i="6" a="1"/>
  <c r="AE283" i="6" s="1"/>
  <c r="AD283" i="6" a="1"/>
  <c r="AD283" i="6" s="1"/>
  <c r="AC283" i="6" a="1"/>
  <c r="AC283" i="6" s="1"/>
  <c r="AB283" i="6" a="1"/>
  <c r="AB283" i="6" s="1"/>
  <c r="AA283" i="6" a="1"/>
  <c r="AA283" i="6" s="1"/>
  <c r="Z283" i="6" a="1"/>
  <c r="Z283" i="6" s="1"/>
  <c r="Y283" i="6" a="1"/>
  <c r="Y283" i="6" s="1"/>
  <c r="X283" i="6" a="1"/>
  <c r="X283" i="6" s="1"/>
  <c r="W283" i="6" a="1"/>
  <c r="W283" i="6" s="1"/>
  <c r="V283" i="6" a="1"/>
  <c r="V283" i="6" s="1"/>
  <c r="U283" i="6" a="1"/>
  <c r="U283" i="6" s="1"/>
  <c r="T283" i="6" a="1"/>
  <c r="T283" i="6" s="1"/>
  <c r="S283" i="6" a="1"/>
  <c r="S283" i="6" s="1"/>
  <c r="R283" i="6" a="1"/>
  <c r="R283" i="6" s="1"/>
  <c r="Q283" i="6" a="1"/>
  <c r="Q283" i="6" s="1"/>
  <c r="P283" i="6" a="1"/>
  <c r="P283" i="6" s="1"/>
  <c r="O283" i="6" a="1"/>
  <c r="O283" i="6" s="1"/>
  <c r="N283" i="6" a="1"/>
  <c r="N283" i="6" s="1"/>
  <c r="M283" i="6" a="1"/>
  <c r="M283" i="6" s="1"/>
  <c r="L283" i="6" a="1"/>
  <c r="L283" i="6" s="1"/>
  <c r="K283" i="6" a="1"/>
  <c r="K283" i="6" s="1"/>
  <c r="AI282" i="6" a="1"/>
  <c r="AI282" i="6" s="1"/>
  <c r="AH282" i="6" a="1"/>
  <c r="AH282" i="6" s="1"/>
  <c r="AG282" i="6" a="1"/>
  <c r="AG282" i="6" s="1"/>
  <c r="AF282" i="6" a="1"/>
  <c r="AF282" i="6" s="1"/>
  <c r="AE282" i="6" a="1"/>
  <c r="AE282" i="6" s="1"/>
  <c r="AD282" i="6" a="1"/>
  <c r="AD282" i="6" s="1"/>
  <c r="AC282" i="6" a="1"/>
  <c r="AC282" i="6" s="1"/>
  <c r="AB282" i="6" a="1"/>
  <c r="AB282" i="6" s="1"/>
  <c r="AA282" i="6" a="1"/>
  <c r="AA282" i="6" s="1"/>
  <c r="Z282" i="6" a="1"/>
  <c r="Z282" i="6" s="1"/>
  <c r="Y282" i="6" a="1"/>
  <c r="Y282" i="6" s="1"/>
  <c r="X282" i="6" a="1"/>
  <c r="X282" i="6" s="1"/>
  <c r="W282" i="6" a="1"/>
  <c r="W282" i="6" s="1"/>
  <c r="V282" i="6" a="1"/>
  <c r="V282" i="6" s="1"/>
  <c r="U282" i="6" a="1"/>
  <c r="U282" i="6" s="1"/>
  <c r="T282" i="6" a="1"/>
  <c r="T282" i="6" s="1"/>
  <c r="S282" i="6" a="1"/>
  <c r="S282" i="6" s="1"/>
  <c r="R282" i="6" a="1"/>
  <c r="R282" i="6" s="1"/>
  <c r="Q282" i="6" a="1"/>
  <c r="Q282" i="6" s="1"/>
  <c r="P282" i="6" a="1"/>
  <c r="P282" i="6" s="1"/>
  <c r="O282" i="6" a="1"/>
  <c r="O282" i="6" s="1"/>
  <c r="N282" i="6" a="1"/>
  <c r="N282" i="6" s="1"/>
  <c r="M282" i="6" a="1"/>
  <c r="M282" i="6" s="1"/>
  <c r="L282" i="6" a="1"/>
  <c r="L282" i="6" s="1"/>
  <c r="K282" i="6" a="1"/>
  <c r="K282" i="6" s="1"/>
  <c r="AI281" i="6" a="1"/>
  <c r="AI281" i="6" s="1"/>
  <c r="AH281" i="6" a="1"/>
  <c r="AH281" i="6" s="1"/>
  <c r="AG281" i="6" a="1"/>
  <c r="AG281" i="6" s="1"/>
  <c r="AF281" i="6" a="1"/>
  <c r="AF281" i="6" s="1"/>
  <c r="AE281" i="6" a="1"/>
  <c r="AE281" i="6" s="1"/>
  <c r="AD281" i="6" a="1"/>
  <c r="AD281" i="6" s="1"/>
  <c r="AC281" i="6" a="1"/>
  <c r="AC281" i="6" s="1"/>
  <c r="AB281" i="6" a="1"/>
  <c r="AB281" i="6" s="1"/>
  <c r="AA281" i="6" a="1"/>
  <c r="AA281" i="6" s="1"/>
  <c r="Z281" i="6" a="1"/>
  <c r="Z281" i="6" s="1"/>
  <c r="Y281" i="6" a="1"/>
  <c r="Y281" i="6" s="1"/>
  <c r="X281" i="6" a="1"/>
  <c r="X281" i="6" s="1"/>
  <c r="W281" i="6" a="1"/>
  <c r="W281" i="6" s="1"/>
  <c r="V281" i="6" a="1"/>
  <c r="V281" i="6" s="1"/>
  <c r="U281" i="6" a="1"/>
  <c r="U281" i="6" s="1"/>
  <c r="T281" i="6" a="1"/>
  <c r="T281" i="6" s="1"/>
  <c r="S281" i="6" a="1"/>
  <c r="S281" i="6" s="1"/>
  <c r="R281" i="6" a="1"/>
  <c r="R281" i="6" s="1"/>
  <c r="Q281" i="6" a="1"/>
  <c r="Q281" i="6" s="1"/>
  <c r="P281" i="6" a="1"/>
  <c r="P281" i="6" s="1"/>
  <c r="O281" i="6" a="1"/>
  <c r="O281" i="6" s="1"/>
  <c r="N281" i="6" a="1"/>
  <c r="N281" i="6" s="1"/>
  <c r="M281" i="6" a="1"/>
  <c r="M281" i="6" s="1"/>
  <c r="L281" i="6" a="1"/>
  <c r="L281" i="6" s="1"/>
  <c r="K281" i="6" a="1"/>
  <c r="K281" i="6" s="1"/>
  <c r="AI280" i="6" a="1"/>
  <c r="AI280" i="6" s="1"/>
  <c r="AH280" i="6" a="1"/>
  <c r="AH280" i="6" s="1"/>
  <c r="AG280" i="6" a="1"/>
  <c r="AG280" i="6" s="1"/>
  <c r="AF280" i="6" a="1"/>
  <c r="AF280" i="6" s="1"/>
  <c r="AE280" i="6" a="1"/>
  <c r="AE280" i="6" s="1"/>
  <c r="AD280" i="6" a="1"/>
  <c r="AD280" i="6" s="1"/>
  <c r="AC280" i="6" a="1"/>
  <c r="AC280" i="6" s="1"/>
  <c r="AB280" i="6" a="1"/>
  <c r="AB280" i="6" s="1"/>
  <c r="AA280" i="6" a="1"/>
  <c r="AA280" i="6" s="1"/>
  <c r="Z280" i="6" a="1"/>
  <c r="Z280" i="6" s="1"/>
  <c r="Y280" i="6" a="1"/>
  <c r="Y280" i="6" s="1"/>
  <c r="X280" i="6" a="1"/>
  <c r="X280" i="6" s="1"/>
  <c r="W280" i="6" a="1"/>
  <c r="W280" i="6" s="1"/>
  <c r="V280" i="6" a="1"/>
  <c r="V280" i="6" s="1"/>
  <c r="U280" i="6" a="1"/>
  <c r="U280" i="6" s="1"/>
  <c r="T280" i="6" a="1"/>
  <c r="T280" i="6" s="1"/>
  <c r="S280" i="6" a="1"/>
  <c r="S280" i="6" s="1"/>
  <c r="R280" i="6" a="1"/>
  <c r="R280" i="6" s="1"/>
  <c r="Q280" i="6" a="1"/>
  <c r="Q280" i="6" s="1"/>
  <c r="P280" i="6" a="1"/>
  <c r="P280" i="6" s="1"/>
  <c r="O280" i="6" a="1"/>
  <c r="O280" i="6" s="1"/>
  <c r="N280" i="6" a="1"/>
  <c r="N280" i="6" s="1"/>
  <c r="M280" i="6" a="1"/>
  <c r="M280" i="6" s="1"/>
  <c r="L280" i="6" a="1"/>
  <c r="L280" i="6" s="1"/>
  <c r="K280" i="6" a="1"/>
  <c r="K280" i="6" s="1"/>
  <c r="AI279" i="6" a="1"/>
  <c r="AI279" i="6" s="1"/>
  <c r="AH279" i="6" a="1"/>
  <c r="AH279" i="6" s="1"/>
  <c r="AG279" i="6" a="1"/>
  <c r="AG279" i="6" s="1"/>
  <c r="AF279" i="6" a="1"/>
  <c r="AF279" i="6" s="1"/>
  <c r="AE279" i="6" a="1"/>
  <c r="AE279" i="6" s="1"/>
  <c r="AD279" i="6" a="1"/>
  <c r="AD279" i="6" s="1"/>
  <c r="AC279" i="6" a="1"/>
  <c r="AC279" i="6" s="1"/>
  <c r="AB279" i="6" a="1"/>
  <c r="AB279" i="6" s="1"/>
  <c r="AA279" i="6" a="1"/>
  <c r="AA279" i="6" s="1"/>
  <c r="Z279" i="6" a="1"/>
  <c r="Z279" i="6" s="1"/>
  <c r="Y279" i="6" a="1"/>
  <c r="Y279" i="6" s="1"/>
  <c r="X279" i="6" a="1"/>
  <c r="X279" i="6" s="1"/>
  <c r="W279" i="6" a="1"/>
  <c r="W279" i="6" s="1"/>
  <c r="V279" i="6" a="1"/>
  <c r="V279" i="6" s="1"/>
  <c r="U279" i="6" a="1"/>
  <c r="U279" i="6" s="1"/>
  <c r="T279" i="6" a="1"/>
  <c r="T279" i="6" s="1"/>
  <c r="S279" i="6" a="1"/>
  <c r="S279" i="6" s="1"/>
  <c r="R279" i="6" a="1"/>
  <c r="R279" i="6" s="1"/>
  <c r="Q279" i="6" a="1"/>
  <c r="Q279" i="6" s="1"/>
  <c r="P279" i="6" a="1"/>
  <c r="P279" i="6" s="1"/>
  <c r="O279" i="6" a="1"/>
  <c r="O279" i="6" s="1"/>
  <c r="N279" i="6" a="1"/>
  <c r="N279" i="6" s="1"/>
  <c r="M279" i="6" a="1"/>
  <c r="M279" i="6" s="1"/>
  <c r="L279" i="6" a="1"/>
  <c r="L279" i="6" s="1"/>
  <c r="K279" i="6" a="1"/>
  <c r="K279" i="6" s="1"/>
  <c r="AI278" i="6" a="1"/>
  <c r="AI278" i="6" s="1"/>
  <c r="AH278" i="6" a="1"/>
  <c r="AH278" i="6" s="1"/>
  <c r="AG278" i="6" a="1"/>
  <c r="AG278" i="6" s="1"/>
  <c r="AF278" i="6" a="1"/>
  <c r="AF278" i="6" s="1"/>
  <c r="AE278" i="6" a="1"/>
  <c r="AE278" i="6" s="1"/>
  <c r="AD278" i="6" a="1"/>
  <c r="AD278" i="6" s="1"/>
  <c r="AC278" i="6" a="1"/>
  <c r="AC278" i="6" s="1"/>
  <c r="AB278" i="6" a="1"/>
  <c r="AB278" i="6" s="1"/>
  <c r="AA278" i="6" a="1"/>
  <c r="AA278" i="6" s="1"/>
  <c r="Z278" i="6" a="1"/>
  <c r="Z278" i="6" s="1"/>
  <c r="Y278" i="6" a="1"/>
  <c r="Y278" i="6" s="1"/>
  <c r="X278" i="6" a="1"/>
  <c r="X278" i="6" s="1"/>
  <c r="W278" i="6" a="1"/>
  <c r="W278" i="6" s="1"/>
  <c r="V278" i="6" a="1"/>
  <c r="V278" i="6" s="1"/>
  <c r="U278" i="6" a="1"/>
  <c r="U278" i="6" s="1"/>
  <c r="T278" i="6" a="1"/>
  <c r="T278" i="6" s="1"/>
  <c r="S278" i="6" a="1"/>
  <c r="S278" i="6" s="1"/>
  <c r="R278" i="6" a="1"/>
  <c r="R278" i="6" s="1"/>
  <c r="Q278" i="6" a="1"/>
  <c r="Q278" i="6" s="1"/>
  <c r="P278" i="6" a="1"/>
  <c r="P278" i="6" s="1"/>
  <c r="O278" i="6" a="1"/>
  <c r="O278" i="6" s="1"/>
  <c r="N278" i="6" a="1"/>
  <c r="N278" i="6" s="1"/>
  <c r="M278" i="6" a="1"/>
  <c r="M278" i="6" s="1"/>
  <c r="L278" i="6" a="1"/>
  <c r="L278" i="6" s="1"/>
  <c r="K278" i="6" a="1"/>
  <c r="K278" i="6" s="1"/>
  <c r="AI277" i="6" a="1"/>
  <c r="AI277" i="6" s="1"/>
  <c r="AH277" i="6" a="1"/>
  <c r="AH277" i="6" s="1"/>
  <c r="AG277" i="6" a="1"/>
  <c r="AG277" i="6" s="1"/>
  <c r="AF277" i="6" a="1"/>
  <c r="AF277" i="6" s="1"/>
  <c r="AE277" i="6" a="1"/>
  <c r="AE277" i="6" s="1"/>
  <c r="AD277" i="6" a="1"/>
  <c r="AD277" i="6" s="1"/>
  <c r="AC277" i="6" a="1"/>
  <c r="AC277" i="6" s="1"/>
  <c r="AB277" i="6" a="1"/>
  <c r="AB277" i="6" s="1"/>
  <c r="AA277" i="6" a="1"/>
  <c r="AA277" i="6" s="1"/>
  <c r="Z277" i="6" a="1"/>
  <c r="Z277" i="6" s="1"/>
  <c r="Y277" i="6" a="1"/>
  <c r="Y277" i="6" s="1"/>
  <c r="X277" i="6" a="1"/>
  <c r="X277" i="6" s="1"/>
  <c r="W277" i="6" a="1"/>
  <c r="W277" i="6" s="1"/>
  <c r="V277" i="6" a="1"/>
  <c r="V277" i="6" s="1"/>
  <c r="U277" i="6" a="1"/>
  <c r="U277" i="6" s="1"/>
  <c r="T277" i="6" a="1"/>
  <c r="T277" i="6" s="1"/>
  <c r="S277" i="6" a="1"/>
  <c r="S277" i="6" s="1"/>
  <c r="R277" i="6" a="1"/>
  <c r="R277" i="6" s="1"/>
  <c r="Q277" i="6" a="1"/>
  <c r="Q277" i="6" s="1"/>
  <c r="P277" i="6" a="1"/>
  <c r="P277" i="6" s="1"/>
  <c r="O277" i="6" a="1"/>
  <c r="O277" i="6" s="1"/>
  <c r="N277" i="6" a="1"/>
  <c r="N277" i="6" s="1"/>
  <c r="M277" i="6" a="1"/>
  <c r="M277" i="6" s="1"/>
  <c r="L277" i="6" a="1"/>
  <c r="L277" i="6" s="1"/>
  <c r="K277" i="6" a="1"/>
  <c r="K277" i="6" s="1"/>
  <c r="AI276" i="6" a="1"/>
  <c r="AI276" i="6" s="1"/>
  <c r="AH276" i="6" a="1"/>
  <c r="AH276" i="6" s="1"/>
  <c r="AG276" i="6" a="1"/>
  <c r="AG276" i="6" s="1"/>
  <c r="AF276" i="6" a="1"/>
  <c r="AF276" i="6" s="1"/>
  <c r="AE276" i="6" a="1"/>
  <c r="AE276" i="6" s="1"/>
  <c r="AD276" i="6" a="1"/>
  <c r="AD276" i="6" s="1"/>
  <c r="AC276" i="6" a="1"/>
  <c r="AC276" i="6" s="1"/>
  <c r="AB276" i="6" a="1"/>
  <c r="AB276" i="6" s="1"/>
  <c r="AA276" i="6" a="1"/>
  <c r="AA276" i="6" s="1"/>
  <c r="Z276" i="6" a="1"/>
  <c r="Z276" i="6" s="1"/>
  <c r="Y276" i="6" a="1"/>
  <c r="Y276" i="6" s="1"/>
  <c r="X276" i="6" a="1"/>
  <c r="X276" i="6" s="1"/>
  <c r="W276" i="6" a="1"/>
  <c r="W276" i="6" s="1"/>
  <c r="V276" i="6" a="1"/>
  <c r="V276" i="6" s="1"/>
  <c r="U276" i="6" a="1"/>
  <c r="U276" i="6" s="1"/>
  <c r="T276" i="6" a="1"/>
  <c r="T276" i="6" s="1"/>
  <c r="S276" i="6" a="1"/>
  <c r="S276" i="6" s="1"/>
  <c r="R276" i="6" a="1"/>
  <c r="R276" i="6" s="1"/>
  <c r="Q276" i="6" a="1"/>
  <c r="Q276" i="6" s="1"/>
  <c r="P276" i="6" a="1"/>
  <c r="P276" i="6" s="1"/>
  <c r="O276" i="6" a="1"/>
  <c r="O276" i="6" s="1"/>
  <c r="N276" i="6" a="1"/>
  <c r="N276" i="6" s="1"/>
  <c r="M276" i="6" a="1"/>
  <c r="M276" i="6" s="1"/>
  <c r="L276" i="6" a="1"/>
  <c r="L276" i="6" s="1"/>
  <c r="K276" i="6" a="1"/>
  <c r="K276" i="6" s="1"/>
  <c r="AI275" i="6" a="1"/>
  <c r="AI275" i="6" s="1"/>
  <c r="AH275" i="6" a="1"/>
  <c r="AH275" i="6" s="1"/>
  <c r="AG275" i="6" a="1"/>
  <c r="AG275" i="6" s="1"/>
  <c r="AF275" i="6" a="1"/>
  <c r="AF275" i="6" s="1"/>
  <c r="AE275" i="6" a="1"/>
  <c r="AE275" i="6" s="1"/>
  <c r="AD275" i="6" a="1"/>
  <c r="AD275" i="6" s="1"/>
  <c r="AC275" i="6" a="1"/>
  <c r="AC275" i="6" s="1"/>
  <c r="AB275" i="6" a="1"/>
  <c r="AB275" i="6" s="1"/>
  <c r="AA275" i="6" a="1"/>
  <c r="AA275" i="6" s="1"/>
  <c r="Z275" i="6" a="1"/>
  <c r="Z275" i="6" s="1"/>
  <c r="Y275" i="6" a="1"/>
  <c r="Y275" i="6" s="1"/>
  <c r="X275" i="6" a="1"/>
  <c r="X275" i="6" s="1"/>
  <c r="W275" i="6" a="1"/>
  <c r="W275" i="6" s="1"/>
  <c r="V275" i="6" a="1"/>
  <c r="V275" i="6" s="1"/>
  <c r="U275" i="6" a="1"/>
  <c r="U275" i="6" s="1"/>
  <c r="T275" i="6" a="1"/>
  <c r="T275" i="6" s="1"/>
  <c r="S275" i="6" a="1"/>
  <c r="S275" i="6" s="1"/>
  <c r="R275" i="6" a="1"/>
  <c r="R275" i="6" s="1"/>
  <c r="Q275" i="6" a="1"/>
  <c r="Q275" i="6" s="1"/>
  <c r="P275" i="6" a="1"/>
  <c r="P275" i="6" s="1"/>
  <c r="O275" i="6" a="1"/>
  <c r="O275" i="6" s="1"/>
  <c r="N275" i="6" a="1"/>
  <c r="N275" i="6" s="1"/>
  <c r="M275" i="6" a="1"/>
  <c r="M275" i="6" s="1"/>
  <c r="L275" i="6" a="1"/>
  <c r="L275" i="6" s="1"/>
  <c r="K275" i="6" a="1"/>
  <c r="K275" i="6" s="1"/>
  <c r="AI274" i="6" a="1"/>
  <c r="AI274" i="6" s="1"/>
  <c r="AH274" i="6" a="1"/>
  <c r="AH274" i="6" s="1"/>
  <c r="AG274" i="6" a="1"/>
  <c r="AG274" i="6" s="1"/>
  <c r="AF274" i="6" a="1"/>
  <c r="AF274" i="6" s="1"/>
  <c r="AE274" i="6" a="1"/>
  <c r="AE274" i="6" s="1"/>
  <c r="AD274" i="6" a="1"/>
  <c r="AD274" i="6" s="1"/>
  <c r="AC274" i="6" a="1"/>
  <c r="AC274" i="6" s="1"/>
  <c r="AB274" i="6" a="1"/>
  <c r="AB274" i="6" s="1"/>
  <c r="AA274" i="6" a="1"/>
  <c r="AA274" i="6" s="1"/>
  <c r="Z274" i="6" a="1"/>
  <c r="Z274" i="6" s="1"/>
  <c r="Y274" i="6" a="1"/>
  <c r="Y274" i="6" s="1"/>
  <c r="X274" i="6" a="1"/>
  <c r="X274" i="6" s="1"/>
  <c r="W274" i="6" a="1"/>
  <c r="W274" i="6" s="1"/>
  <c r="V274" i="6" a="1"/>
  <c r="V274" i="6" s="1"/>
  <c r="U274" i="6" a="1"/>
  <c r="U274" i="6" s="1"/>
  <c r="T274" i="6" a="1"/>
  <c r="T274" i="6" s="1"/>
  <c r="S274" i="6" a="1"/>
  <c r="S274" i="6" s="1"/>
  <c r="R274" i="6" a="1"/>
  <c r="R274" i="6" s="1"/>
  <c r="Q274" i="6" a="1"/>
  <c r="Q274" i="6" s="1"/>
  <c r="P274" i="6" a="1"/>
  <c r="P274" i="6" s="1"/>
  <c r="O274" i="6" a="1"/>
  <c r="O274" i="6" s="1"/>
  <c r="N274" i="6" a="1"/>
  <c r="N274" i="6" s="1"/>
  <c r="M274" i="6" a="1"/>
  <c r="M274" i="6" s="1"/>
  <c r="L274" i="6" a="1"/>
  <c r="L274" i="6" s="1"/>
  <c r="K274" i="6" a="1"/>
  <c r="K274" i="6" s="1"/>
  <c r="AI273" i="6" a="1"/>
  <c r="AI273" i="6" s="1"/>
  <c r="AH273" i="6" a="1"/>
  <c r="AH273" i="6" s="1"/>
  <c r="AG273" i="6" a="1"/>
  <c r="AG273" i="6" s="1"/>
  <c r="AF273" i="6" a="1"/>
  <c r="AF273" i="6" s="1"/>
  <c r="AE273" i="6" a="1"/>
  <c r="AE273" i="6" s="1"/>
  <c r="AD273" i="6" a="1"/>
  <c r="AD273" i="6" s="1"/>
  <c r="AC273" i="6" a="1"/>
  <c r="AC273" i="6" s="1"/>
  <c r="AB273" i="6" a="1"/>
  <c r="AB273" i="6" s="1"/>
  <c r="AA273" i="6" a="1"/>
  <c r="AA273" i="6" s="1"/>
  <c r="Z273" i="6" a="1"/>
  <c r="Z273" i="6" s="1"/>
  <c r="Y273" i="6" a="1"/>
  <c r="Y273" i="6" s="1"/>
  <c r="X273" i="6" a="1"/>
  <c r="X273" i="6" s="1"/>
  <c r="W273" i="6" a="1"/>
  <c r="W273" i="6" s="1"/>
  <c r="V273" i="6" a="1"/>
  <c r="V273" i="6" s="1"/>
  <c r="U273" i="6" a="1"/>
  <c r="U273" i="6" s="1"/>
  <c r="T273" i="6" a="1"/>
  <c r="T273" i="6" s="1"/>
  <c r="S273" i="6" a="1"/>
  <c r="S273" i="6" s="1"/>
  <c r="R273" i="6" a="1"/>
  <c r="R273" i="6" s="1"/>
  <c r="Q273" i="6" a="1"/>
  <c r="Q273" i="6" s="1"/>
  <c r="P273" i="6" a="1"/>
  <c r="P273" i="6" s="1"/>
  <c r="O273" i="6" a="1"/>
  <c r="O273" i="6" s="1"/>
  <c r="N273" i="6" a="1"/>
  <c r="N273" i="6" s="1"/>
  <c r="M273" i="6" a="1"/>
  <c r="M273" i="6" s="1"/>
  <c r="L273" i="6" a="1"/>
  <c r="L273" i="6" s="1"/>
  <c r="K273" i="6" a="1"/>
  <c r="K273" i="6" s="1"/>
  <c r="AI272" i="6" a="1"/>
  <c r="AI272" i="6" s="1"/>
  <c r="AH272" i="6" a="1"/>
  <c r="AH272" i="6" s="1"/>
  <c r="AG272" i="6" a="1"/>
  <c r="AG272" i="6" s="1"/>
  <c r="AF272" i="6" a="1"/>
  <c r="AF272" i="6" s="1"/>
  <c r="AE272" i="6" a="1"/>
  <c r="AE272" i="6" s="1"/>
  <c r="AD272" i="6" a="1"/>
  <c r="AD272" i="6" s="1"/>
  <c r="AC272" i="6" a="1"/>
  <c r="AC272" i="6" s="1"/>
  <c r="AB272" i="6" a="1"/>
  <c r="AB272" i="6" s="1"/>
  <c r="AA272" i="6" a="1"/>
  <c r="AA272" i="6" s="1"/>
  <c r="Z272" i="6" a="1"/>
  <c r="Z272" i="6" s="1"/>
  <c r="Y272" i="6" a="1"/>
  <c r="Y272" i="6" s="1"/>
  <c r="X272" i="6" a="1"/>
  <c r="X272" i="6" s="1"/>
  <c r="W272" i="6" a="1"/>
  <c r="W272" i="6" s="1"/>
  <c r="V272" i="6" a="1"/>
  <c r="V272" i="6" s="1"/>
  <c r="U272" i="6" a="1"/>
  <c r="U272" i="6" s="1"/>
  <c r="T272" i="6" a="1"/>
  <c r="T272" i="6" s="1"/>
  <c r="S272" i="6" a="1"/>
  <c r="S272" i="6" s="1"/>
  <c r="R272" i="6" a="1"/>
  <c r="R272" i="6" s="1"/>
  <c r="Q272" i="6" a="1"/>
  <c r="Q272" i="6" s="1"/>
  <c r="P272" i="6" a="1"/>
  <c r="P272" i="6" s="1"/>
  <c r="O272" i="6" a="1"/>
  <c r="O272" i="6" s="1"/>
  <c r="N272" i="6" a="1"/>
  <c r="N272" i="6" s="1"/>
  <c r="M272" i="6" a="1"/>
  <c r="M272" i="6" s="1"/>
  <c r="L272" i="6" a="1"/>
  <c r="L272" i="6" s="1"/>
  <c r="K272" i="6" a="1"/>
  <c r="K272" i="6" s="1"/>
  <c r="AI271" i="6" a="1"/>
  <c r="AI271" i="6" s="1"/>
  <c r="AH271" i="6" a="1"/>
  <c r="AH271" i="6" s="1"/>
  <c r="AG271" i="6" a="1"/>
  <c r="AG271" i="6" s="1"/>
  <c r="AF271" i="6" a="1"/>
  <c r="AF271" i="6" s="1"/>
  <c r="AE271" i="6" a="1"/>
  <c r="AE271" i="6" s="1"/>
  <c r="AD271" i="6" a="1"/>
  <c r="AD271" i="6" s="1"/>
  <c r="AC271" i="6" a="1"/>
  <c r="AC271" i="6" s="1"/>
  <c r="AB271" i="6" a="1"/>
  <c r="AB271" i="6" s="1"/>
  <c r="AA271" i="6" a="1"/>
  <c r="AA271" i="6" s="1"/>
  <c r="Z271" i="6" a="1"/>
  <c r="Z271" i="6" s="1"/>
  <c r="Y271" i="6" a="1"/>
  <c r="Y271" i="6" s="1"/>
  <c r="X271" i="6" a="1"/>
  <c r="X271" i="6" s="1"/>
  <c r="W271" i="6" a="1"/>
  <c r="W271" i="6" s="1"/>
  <c r="V271" i="6" a="1"/>
  <c r="V271" i="6" s="1"/>
  <c r="U271" i="6" a="1"/>
  <c r="U271" i="6" s="1"/>
  <c r="T271" i="6" a="1"/>
  <c r="T271" i="6" s="1"/>
  <c r="S271" i="6" a="1"/>
  <c r="S271" i="6" s="1"/>
  <c r="R271" i="6" a="1"/>
  <c r="R271" i="6" s="1"/>
  <c r="Q271" i="6" a="1"/>
  <c r="Q271" i="6" s="1"/>
  <c r="P271" i="6" a="1"/>
  <c r="P271" i="6" s="1"/>
  <c r="O271" i="6" a="1"/>
  <c r="O271" i="6" s="1"/>
  <c r="N271" i="6" a="1"/>
  <c r="N271" i="6" s="1"/>
  <c r="M271" i="6" a="1"/>
  <c r="M271" i="6" s="1"/>
  <c r="L271" i="6" a="1"/>
  <c r="L271" i="6" s="1"/>
  <c r="K271" i="6" a="1"/>
  <c r="K271" i="6" s="1"/>
  <c r="AI270" i="6" a="1"/>
  <c r="AI270" i="6" s="1"/>
  <c r="AH270" i="6" a="1"/>
  <c r="AH270" i="6" s="1"/>
  <c r="AG270" i="6" a="1"/>
  <c r="AG270" i="6" s="1"/>
  <c r="AF270" i="6" a="1"/>
  <c r="AF270" i="6" s="1"/>
  <c r="AE270" i="6" a="1"/>
  <c r="AE270" i="6" s="1"/>
  <c r="AD270" i="6" a="1"/>
  <c r="AD270" i="6" s="1"/>
  <c r="AC270" i="6" a="1"/>
  <c r="AC270" i="6" s="1"/>
  <c r="AB270" i="6" a="1"/>
  <c r="AB270" i="6" s="1"/>
  <c r="AA270" i="6" a="1"/>
  <c r="AA270" i="6" s="1"/>
  <c r="Z270" i="6" a="1"/>
  <c r="Z270" i="6" s="1"/>
  <c r="Y270" i="6" a="1"/>
  <c r="Y270" i="6" s="1"/>
  <c r="X270" i="6" a="1"/>
  <c r="X270" i="6" s="1"/>
  <c r="W270" i="6" a="1"/>
  <c r="W270" i="6" s="1"/>
  <c r="V270" i="6" a="1"/>
  <c r="V270" i="6" s="1"/>
  <c r="U270" i="6" a="1"/>
  <c r="U270" i="6" s="1"/>
  <c r="T270" i="6" a="1"/>
  <c r="T270" i="6" s="1"/>
  <c r="S270" i="6" a="1"/>
  <c r="S270" i="6" s="1"/>
  <c r="R270" i="6" a="1"/>
  <c r="R270" i="6" s="1"/>
  <c r="Q270" i="6" a="1"/>
  <c r="Q270" i="6" s="1"/>
  <c r="P270" i="6" a="1"/>
  <c r="P270" i="6" s="1"/>
  <c r="O270" i="6" a="1"/>
  <c r="O270" i="6" s="1"/>
  <c r="N270" i="6" a="1"/>
  <c r="N270" i="6" s="1"/>
  <c r="M270" i="6" a="1"/>
  <c r="M270" i="6" s="1"/>
  <c r="L270" i="6" a="1"/>
  <c r="L270" i="6" s="1"/>
  <c r="K270" i="6" a="1"/>
  <c r="K270" i="6" s="1"/>
  <c r="AI269" i="6" a="1"/>
  <c r="AI269" i="6" s="1"/>
  <c r="AH269" i="6" a="1"/>
  <c r="AH269" i="6" s="1"/>
  <c r="AG269" i="6" a="1"/>
  <c r="AG269" i="6" s="1"/>
  <c r="AF269" i="6" a="1"/>
  <c r="AF269" i="6" s="1"/>
  <c r="AE269" i="6" a="1"/>
  <c r="AE269" i="6" s="1"/>
  <c r="AD269" i="6" a="1"/>
  <c r="AD269" i="6" s="1"/>
  <c r="AC269" i="6" a="1"/>
  <c r="AC269" i="6" s="1"/>
  <c r="AB269" i="6" a="1"/>
  <c r="AB269" i="6" s="1"/>
  <c r="AA269" i="6" a="1"/>
  <c r="AA269" i="6" s="1"/>
  <c r="Z269" i="6" a="1"/>
  <c r="Z269" i="6" s="1"/>
  <c r="Y269" i="6" a="1"/>
  <c r="Y269" i="6" s="1"/>
  <c r="X269" i="6" a="1"/>
  <c r="X269" i="6" s="1"/>
  <c r="W269" i="6" a="1"/>
  <c r="W269" i="6" s="1"/>
  <c r="V269" i="6" a="1"/>
  <c r="V269" i="6" s="1"/>
  <c r="U269" i="6" a="1"/>
  <c r="U269" i="6" s="1"/>
  <c r="T269" i="6" a="1"/>
  <c r="T269" i="6" s="1"/>
  <c r="S269" i="6" a="1"/>
  <c r="S269" i="6" s="1"/>
  <c r="R269" i="6" a="1"/>
  <c r="R269" i="6" s="1"/>
  <c r="Q269" i="6" a="1"/>
  <c r="Q269" i="6" s="1"/>
  <c r="P269" i="6" a="1"/>
  <c r="P269" i="6" s="1"/>
  <c r="O269" i="6" a="1"/>
  <c r="O269" i="6" s="1"/>
  <c r="N269" i="6" a="1"/>
  <c r="N269" i="6" s="1"/>
  <c r="M269" i="6" a="1"/>
  <c r="M269" i="6" s="1"/>
  <c r="L269" i="6" a="1"/>
  <c r="L269" i="6" s="1"/>
  <c r="K269" i="6" a="1"/>
  <c r="K269" i="6" s="1"/>
  <c r="AI268" i="6" a="1"/>
  <c r="AI268" i="6" s="1"/>
  <c r="AH268" i="6" a="1"/>
  <c r="AH268" i="6" s="1"/>
  <c r="AG268" i="6" a="1"/>
  <c r="AG268" i="6" s="1"/>
  <c r="AF268" i="6" a="1"/>
  <c r="AF268" i="6" s="1"/>
  <c r="AE268" i="6" a="1"/>
  <c r="AE268" i="6" s="1"/>
  <c r="AD268" i="6" a="1"/>
  <c r="AD268" i="6" s="1"/>
  <c r="AC268" i="6" a="1"/>
  <c r="AC268" i="6" s="1"/>
  <c r="AB268" i="6" a="1"/>
  <c r="AB268" i="6" s="1"/>
  <c r="AA268" i="6" a="1"/>
  <c r="AA268" i="6" s="1"/>
  <c r="Z268" i="6" a="1"/>
  <c r="Z268" i="6" s="1"/>
  <c r="Y268" i="6" a="1"/>
  <c r="Y268" i="6" s="1"/>
  <c r="X268" i="6" a="1"/>
  <c r="X268" i="6" s="1"/>
  <c r="W268" i="6" a="1"/>
  <c r="W268" i="6" s="1"/>
  <c r="V268" i="6" a="1"/>
  <c r="V268" i="6" s="1"/>
  <c r="U268" i="6" a="1"/>
  <c r="U268" i="6" s="1"/>
  <c r="T268" i="6" a="1"/>
  <c r="T268" i="6" s="1"/>
  <c r="S268" i="6" a="1"/>
  <c r="S268" i="6" s="1"/>
  <c r="R268" i="6" a="1"/>
  <c r="R268" i="6" s="1"/>
  <c r="Q268" i="6" a="1"/>
  <c r="Q268" i="6" s="1"/>
  <c r="P268" i="6" a="1"/>
  <c r="P268" i="6" s="1"/>
  <c r="O268" i="6" a="1"/>
  <c r="O268" i="6" s="1"/>
  <c r="N268" i="6" a="1"/>
  <c r="N268" i="6" s="1"/>
  <c r="M268" i="6" a="1"/>
  <c r="M268" i="6" s="1"/>
  <c r="L268" i="6" a="1"/>
  <c r="L268" i="6" s="1"/>
  <c r="K268" i="6" a="1"/>
  <c r="K268" i="6" s="1"/>
  <c r="AI267" i="6" a="1"/>
  <c r="AI267" i="6" s="1"/>
  <c r="AH267" i="6" a="1"/>
  <c r="AH267" i="6" s="1"/>
  <c r="AG267" i="6" a="1"/>
  <c r="AG267" i="6" s="1"/>
  <c r="AF267" i="6" a="1"/>
  <c r="AF267" i="6" s="1"/>
  <c r="AE267" i="6" a="1"/>
  <c r="AE267" i="6" s="1"/>
  <c r="AD267" i="6" a="1"/>
  <c r="AD267" i="6" s="1"/>
  <c r="AC267" i="6" a="1"/>
  <c r="AC267" i="6" s="1"/>
  <c r="AB267" i="6" a="1"/>
  <c r="AB267" i="6" s="1"/>
  <c r="AA267" i="6" a="1"/>
  <c r="AA267" i="6" s="1"/>
  <c r="Z267" i="6" a="1"/>
  <c r="Z267" i="6" s="1"/>
  <c r="Y267" i="6" a="1"/>
  <c r="Y267" i="6" s="1"/>
  <c r="X267" i="6" a="1"/>
  <c r="X267" i="6" s="1"/>
  <c r="W267" i="6" a="1"/>
  <c r="W267" i="6" s="1"/>
  <c r="V267" i="6" a="1"/>
  <c r="V267" i="6" s="1"/>
  <c r="U267" i="6" a="1"/>
  <c r="U267" i="6" s="1"/>
  <c r="T267" i="6" a="1"/>
  <c r="T267" i="6" s="1"/>
  <c r="S267" i="6" a="1"/>
  <c r="S267" i="6" s="1"/>
  <c r="R267" i="6" a="1"/>
  <c r="R267" i="6" s="1"/>
  <c r="Q267" i="6" a="1"/>
  <c r="Q267" i="6" s="1"/>
  <c r="P267" i="6" a="1"/>
  <c r="P267" i="6" s="1"/>
  <c r="O267" i="6" a="1"/>
  <c r="O267" i="6" s="1"/>
  <c r="N267" i="6" a="1"/>
  <c r="N267" i="6" s="1"/>
  <c r="M267" i="6" a="1"/>
  <c r="M267" i="6" s="1"/>
  <c r="L267" i="6" a="1"/>
  <c r="L267" i="6" s="1"/>
  <c r="K267" i="6" a="1"/>
  <c r="K267" i="6" s="1"/>
  <c r="AI266" i="6" a="1"/>
  <c r="AI266" i="6" s="1"/>
  <c r="AH266" i="6" a="1"/>
  <c r="AH266" i="6" s="1"/>
  <c r="AG266" i="6" a="1"/>
  <c r="AG266" i="6" s="1"/>
  <c r="AF266" i="6" a="1"/>
  <c r="AF266" i="6" s="1"/>
  <c r="AE266" i="6" a="1"/>
  <c r="AE266" i="6" s="1"/>
  <c r="AD266" i="6" a="1"/>
  <c r="AD266" i="6" s="1"/>
  <c r="AC266" i="6" a="1"/>
  <c r="AC266" i="6" s="1"/>
  <c r="AB266" i="6" a="1"/>
  <c r="AB266" i="6" s="1"/>
  <c r="AA266" i="6" a="1"/>
  <c r="AA266" i="6" s="1"/>
  <c r="Z266" i="6" a="1"/>
  <c r="Z266" i="6" s="1"/>
  <c r="Y266" i="6" a="1"/>
  <c r="Y266" i="6" s="1"/>
  <c r="X266" i="6" a="1"/>
  <c r="X266" i="6" s="1"/>
  <c r="W266" i="6" a="1"/>
  <c r="W266" i="6" s="1"/>
  <c r="V266" i="6" a="1"/>
  <c r="V266" i="6" s="1"/>
  <c r="U266" i="6" a="1"/>
  <c r="U266" i="6" s="1"/>
  <c r="T266" i="6" a="1"/>
  <c r="T266" i="6" s="1"/>
  <c r="S266" i="6" a="1"/>
  <c r="S266" i="6" s="1"/>
  <c r="R266" i="6" a="1"/>
  <c r="R266" i="6" s="1"/>
  <c r="Q266" i="6" a="1"/>
  <c r="Q266" i="6" s="1"/>
  <c r="P266" i="6" a="1"/>
  <c r="P266" i="6" s="1"/>
  <c r="O266" i="6" a="1"/>
  <c r="O266" i="6" s="1"/>
  <c r="N266" i="6" a="1"/>
  <c r="N266" i="6" s="1"/>
  <c r="M266" i="6" a="1"/>
  <c r="M266" i="6" s="1"/>
  <c r="L266" i="6" a="1"/>
  <c r="L266" i="6" s="1"/>
  <c r="K266" i="6" a="1"/>
  <c r="K266" i="6" s="1"/>
  <c r="AI265" i="6" a="1"/>
  <c r="AI265" i="6" s="1"/>
  <c r="AH265" i="6" a="1"/>
  <c r="AH265" i="6" s="1"/>
  <c r="AG265" i="6" a="1"/>
  <c r="AG265" i="6" s="1"/>
  <c r="AF265" i="6" a="1"/>
  <c r="AF265" i="6" s="1"/>
  <c r="AE265" i="6" a="1"/>
  <c r="AE265" i="6" s="1"/>
  <c r="AD265" i="6" a="1"/>
  <c r="AD265" i="6" s="1"/>
  <c r="AC265" i="6" a="1"/>
  <c r="AC265" i="6" s="1"/>
  <c r="AB265" i="6" a="1"/>
  <c r="AB265" i="6" s="1"/>
  <c r="AA265" i="6" a="1"/>
  <c r="AA265" i="6" s="1"/>
  <c r="Z265" i="6" a="1"/>
  <c r="Z265" i="6" s="1"/>
  <c r="Y265" i="6" a="1"/>
  <c r="Y265" i="6" s="1"/>
  <c r="X265" i="6" a="1"/>
  <c r="X265" i="6" s="1"/>
  <c r="W265" i="6" a="1"/>
  <c r="W265" i="6" s="1"/>
  <c r="V265" i="6" a="1"/>
  <c r="V265" i="6" s="1"/>
  <c r="U265" i="6" a="1"/>
  <c r="U265" i="6" s="1"/>
  <c r="T265" i="6" a="1"/>
  <c r="T265" i="6" s="1"/>
  <c r="S265" i="6" a="1"/>
  <c r="S265" i="6" s="1"/>
  <c r="R265" i="6" a="1"/>
  <c r="R265" i="6" s="1"/>
  <c r="Q265" i="6" a="1"/>
  <c r="Q265" i="6" s="1"/>
  <c r="P265" i="6" a="1"/>
  <c r="P265" i="6" s="1"/>
  <c r="O265" i="6" a="1"/>
  <c r="O265" i="6" s="1"/>
  <c r="N265" i="6" a="1"/>
  <c r="N265" i="6" s="1"/>
  <c r="M265" i="6" a="1"/>
  <c r="M265" i="6" s="1"/>
  <c r="L265" i="6" a="1"/>
  <c r="L265" i="6" s="1"/>
  <c r="K265" i="6" a="1"/>
  <c r="K265" i="6" s="1"/>
  <c r="AI264" i="6" a="1"/>
  <c r="AI264" i="6" s="1"/>
  <c r="AH264" i="6" a="1"/>
  <c r="AH264" i="6" s="1"/>
  <c r="AG264" i="6" a="1"/>
  <c r="AG264" i="6" s="1"/>
  <c r="AF264" i="6" a="1"/>
  <c r="AF264" i="6" s="1"/>
  <c r="AE264" i="6" a="1"/>
  <c r="AE264" i="6" s="1"/>
  <c r="AD264" i="6" a="1"/>
  <c r="AD264" i="6" s="1"/>
  <c r="AC264" i="6" a="1"/>
  <c r="AC264" i="6" s="1"/>
  <c r="AB264" i="6" a="1"/>
  <c r="AB264" i="6" s="1"/>
  <c r="AA264" i="6" a="1"/>
  <c r="AA264" i="6" s="1"/>
  <c r="Z264" i="6" a="1"/>
  <c r="Z264" i="6" s="1"/>
  <c r="Y264" i="6" a="1"/>
  <c r="Y264" i="6" s="1"/>
  <c r="X264" i="6" a="1"/>
  <c r="X264" i="6" s="1"/>
  <c r="W264" i="6" a="1"/>
  <c r="W264" i="6" s="1"/>
  <c r="V264" i="6" a="1"/>
  <c r="V264" i="6" s="1"/>
  <c r="U264" i="6" a="1"/>
  <c r="U264" i="6" s="1"/>
  <c r="T264" i="6" a="1"/>
  <c r="T264" i="6" s="1"/>
  <c r="S264" i="6" a="1"/>
  <c r="S264" i="6" s="1"/>
  <c r="R264" i="6" a="1"/>
  <c r="R264" i="6" s="1"/>
  <c r="Q264" i="6" a="1"/>
  <c r="Q264" i="6" s="1"/>
  <c r="P264" i="6" a="1"/>
  <c r="P264" i="6" s="1"/>
  <c r="O264" i="6" a="1"/>
  <c r="O264" i="6" s="1"/>
  <c r="N264" i="6" a="1"/>
  <c r="N264" i="6" s="1"/>
  <c r="M264" i="6" a="1"/>
  <c r="M264" i="6" s="1"/>
  <c r="L264" i="6" a="1"/>
  <c r="L264" i="6" s="1"/>
  <c r="K264" i="6" a="1"/>
  <c r="K264" i="6" s="1"/>
  <c r="AI263" i="6" a="1"/>
  <c r="AI263" i="6" s="1"/>
  <c r="AH263" i="6" a="1"/>
  <c r="AH263" i="6" s="1"/>
  <c r="AG263" i="6" a="1"/>
  <c r="AG263" i="6" s="1"/>
  <c r="AF263" i="6" a="1"/>
  <c r="AF263" i="6" s="1"/>
  <c r="AE263" i="6" a="1"/>
  <c r="AE263" i="6" s="1"/>
  <c r="AD263" i="6" a="1"/>
  <c r="AD263" i="6" s="1"/>
  <c r="AC263" i="6" a="1"/>
  <c r="AC263" i="6" s="1"/>
  <c r="AB263" i="6" a="1"/>
  <c r="AB263" i="6" s="1"/>
  <c r="AA263" i="6" a="1"/>
  <c r="AA263" i="6" s="1"/>
  <c r="Z263" i="6" a="1"/>
  <c r="Z263" i="6" s="1"/>
  <c r="Y263" i="6" a="1"/>
  <c r="Y263" i="6" s="1"/>
  <c r="X263" i="6" a="1"/>
  <c r="X263" i="6" s="1"/>
  <c r="W263" i="6" a="1"/>
  <c r="W263" i="6" s="1"/>
  <c r="V263" i="6" a="1"/>
  <c r="V263" i="6" s="1"/>
  <c r="U263" i="6" a="1"/>
  <c r="U263" i="6" s="1"/>
  <c r="T263" i="6" a="1"/>
  <c r="T263" i="6" s="1"/>
  <c r="S263" i="6" a="1"/>
  <c r="S263" i="6" s="1"/>
  <c r="R263" i="6" a="1"/>
  <c r="R263" i="6" s="1"/>
  <c r="Q263" i="6" a="1"/>
  <c r="Q263" i="6" s="1"/>
  <c r="P263" i="6" a="1"/>
  <c r="P263" i="6" s="1"/>
  <c r="O263" i="6" a="1"/>
  <c r="O263" i="6" s="1"/>
  <c r="N263" i="6" a="1"/>
  <c r="N263" i="6" s="1"/>
  <c r="M263" i="6" a="1"/>
  <c r="M263" i="6" s="1"/>
  <c r="L263" i="6" a="1"/>
  <c r="L263" i="6" s="1"/>
  <c r="K263" i="6" a="1"/>
  <c r="K263" i="6" s="1"/>
  <c r="AI262" i="6" a="1"/>
  <c r="AI262" i="6" s="1"/>
  <c r="AH262" i="6" a="1"/>
  <c r="AH262" i="6" s="1"/>
  <c r="AG262" i="6" a="1"/>
  <c r="AG262" i="6" s="1"/>
  <c r="AF262" i="6" a="1"/>
  <c r="AF262" i="6" s="1"/>
  <c r="AE262" i="6" a="1"/>
  <c r="AE262" i="6" s="1"/>
  <c r="AD262" i="6" a="1"/>
  <c r="AD262" i="6" s="1"/>
  <c r="AC262" i="6" a="1"/>
  <c r="AC262" i="6" s="1"/>
  <c r="AB262" i="6" a="1"/>
  <c r="AB262" i="6" s="1"/>
  <c r="AA262" i="6" a="1"/>
  <c r="AA262" i="6" s="1"/>
  <c r="Z262" i="6" a="1"/>
  <c r="Z262" i="6" s="1"/>
  <c r="Y262" i="6" a="1"/>
  <c r="Y262" i="6" s="1"/>
  <c r="X262" i="6" a="1"/>
  <c r="X262" i="6" s="1"/>
  <c r="W262" i="6" a="1"/>
  <c r="W262" i="6" s="1"/>
  <c r="V262" i="6" a="1"/>
  <c r="V262" i="6" s="1"/>
  <c r="U262" i="6" a="1"/>
  <c r="U262" i="6" s="1"/>
  <c r="T262" i="6" a="1"/>
  <c r="T262" i="6" s="1"/>
  <c r="S262" i="6" a="1"/>
  <c r="S262" i="6" s="1"/>
  <c r="R262" i="6" a="1"/>
  <c r="R262" i="6" s="1"/>
  <c r="Q262" i="6" a="1"/>
  <c r="Q262" i="6" s="1"/>
  <c r="P262" i="6" a="1"/>
  <c r="P262" i="6" s="1"/>
  <c r="O262" i="6" a="1"/>
  <c r="O262" i="6" s="1"/>
  <c r="N262" i="6" a="1"/>
  <c r="N262" i="6" s="1"/>
  <c r="M262" i="6" a="1"/>
  <c r="M262" i="6" s="1"/>
  <c r="L262" i="6" a="1"/>
  <c r="L262" i="6" s="1"/>
  <c r="K262" i="6" a="1"/>
  <c r="K262" i="6" s="1"/>
  <c r="AI261" i="6" a="1"/>
  <c r="AI261" i="6" s="1"/>
  <c r="AH261" i="6" a="1"/>
  <c r="AH261" i="6" s="1"/>
  <c r="AG261" i="6" a="1"/>
  <c r="AG261" i="6" s="1"/>
  <c r="AF261" i="6" a="1"/>
  <c r="AF261" i="6" s="1"/>
  <c r="AE261" i="6" a="1"/>
  <c r="AE261" i="6" s="1"/>
  <c r="AD261" i="6" a="1"/>
  <c r="AD261" i="6" s="1"/>
  <c r="AC261" i="6" a="1"/>
  <c r="AC261" i="6" s="1"/>
  <c r="AB261" i="6" a="1"/>
  <c r="AB261" i="6" s="1"/>
  <c r="AA261" i="6" a="1"/>
  <c r="AA261" i="6" s="1"/>
  <c r="Z261" i="6" a="1"/>
  <c r="Z261" i="6" s="1"/>
  <c r="Y261" i="6" a="1"/>
  <c r="Y261" i="6" s="1"/>
  <c r="X261" i="6" a="1"/>
  <c r="X261" i="6" s="1"/>
  <c r="W261" i="6" a="1"/>
  <c r="W261" i="6" s="1"/>
  <c r="V261" i="6" a="1"/>
  <c r="V261" i="6" s="1"/>
  <c r="U261" i="6" a="1"/>
  <c r="U261" i="6" s="1"/>
  <c r="T261" i="6" a="1"/>
  <c r="T261" i="6" s="1"/>
  <c r="S261" i="6" a="1"/>
  <c r="S261" i="6" s="1"/>
  <c r="R261" i="6" a="1"/>
  <c r="R261" i="6" s="1"/>
  <c r="Q261" i="6" a="1"/>
  <c r="Q261" i="6" s="1"/>
  <c r="P261" i="6" a="1"/>
  <c r="P261" i="6" s="1"/>
  <c r="O261" i="6" a="1"/>
  <c r="O261" i="6" s="1"/>
  <c r="N261" i="6" a="1"/>
  <c r="N261" i="6" s="1"/>
  <c r="M261" i="6" a="1"/>
  <c r="M261" i="6" s="1"/>
  <c r="L261" i="6" a="1"/>
  <c r="L261" i="6" s="1"/>
  <c r="K261" i="6" a="1"/>
  <c r="K261" i="6" s="1"/>
  <c r="AI260" i="6" a="1"/>
  <c r="AI260" i="6" s="1"/>
  <c r="AH260" i="6" a="1"/>
  <c r="AH260" i="6" s="1"/>
  <c r="AG260" i="6" a="1"/>
  <c r="AG260" i="6" s="1"/>
  <c r="AF260" i="6" a="1"/>
  <c r="AF260" i="6" s="1"/>
  <c r="AE260" i="6" a="1"/>
  <c r="AE260" i="6" s="1"/>
  <c r="AD260" i="6" a="1"/>
  <c r="AD260" i="6" s="1"/>
  <c r="AC260" i="6" a="1"/>
  <c r="AC260" i="6" s="1"/>
  <c r="AB260" i="6" a="1"/>
  <c r="AB260" i="6" s="1"/>
  <c r="AA260" i="6" a="1"/>
  <c r="AA260" i="6" s="1"/>
  <c r="Z260" i="6" a="1"/>
  <c r="Z260" i="6" s="1"/>
  <c r="Y260" i="6" a="1"/>
  <c r="Y260" i="6" s="1"/>
  <c r="X260" i="6" a="1"/>
  <c r="X260" i="6" s="1"/>
  <c r="W260" i="6" a="1"/>
  <c r="W260" i="6" s="1"/>
  <c r="V260" i="6" a="1"/>
  <c r="V260" i="6" s="1"/>
  <c r="U260" i="6" a="1"/>
  <c r="U260" i="6" s="1"/>
  <c r="T260" i="6" a="1"/>
  <c r="T260" i="6" s="1"/>
  <c r="S260" i="6" a="1"/>
  <c r="S260" i="6" s="1"/>
  <c r="R260" i="6" a="1"/>
  <c r="R260" i="6" s="1"/>
  <c r="Q260" i="6" a="1"/>
  <c r="Q260" i="6" s="1"/>
  <c r="P260" i="6" a="1"/>
  <c r="P260" i="6" s="1"/>
  <c r="O260" i="6" a="1"/>
  <c r="O260" i="6" s="1"/>
  <c r="N260" i="6" a="1"/>
  <c r="N260" i="6" s="1"/>
  <c r="M260" i="6" a="1"/>
  <c r="M260" i="6" s="1"/>
  <c r="L260" i="6" a="1"/>
  <c r="L260" i="6" s="1"/>
  <c r="K260" i="6" a="1"/>
  <c r="K260" i="6" s="1"/>
  <c r="AI259" i="6" a="1"/>
  <c r="AI259" i="6" s="1"/>
  <c r="AH259" i="6" a="1"/>
  <c r="AH259" i="6" s="1"/>
  <c r="AG259" i="6" a="1"/>
  <c r="AG259" i="6" s="1"/>
  <c r="AF259" i="6" a="1"/>
  <c r="AF259" i="6" s="1"/>
  <c r="AE259" i="6" a="1"/>
  <c r="AE259" i="6" s="1"/>
  <c r="AD259" i="6" a="1"/>
  <c r="AD259" i="6" s="1"/>
  <c r="AC259" i="6" a="1"/>
  <c r="AC259" i="6" s="1"/>
  <c r="AB259" i="6" a="1"/>
  <c r="AB259" i="6" s="1"/>
  <c r="AA259" i="6" a="1"/>
  <c r="AA259" i="6" s="1"/>
  <c r="Z259" i="6" a="1"/>
  <c r="Z259" i="6" s="1"/>
  <c r="Y259" i="6" a="1"/>
  <c r="Y259" i="6" s="1"/>
  <c r="X259" i="6" a="1"/>
  <c r="X259" i="6" s="1"/>
  <c r="W259" i="6" a="1"/>
  <c r="W259" i="6" s="1"/>
  <c r="V259" i="6" a="1"/>
  <c r="V259" i="6" s="1"/>
  <c r="U259" i="6" a="1"/>
  <c r="U259" i="6" s="1"/>
  <c r="T259" i="6" a="1"/>
  <c r="T259" i="6" s="1"/>
  <c r="S259" i="6" a="1"/>
  <c r="S259" i="6" s="1"/>
  <c r="R259" i="6" a="1"/>
  <c r="R259" i="6" s="1"/>
  <c r="Q259" i="6" a="1"/>
  <c r="Q259" i="6" s="1"/>
  <c r="P259" i="6" a="1"/>
  <c r="P259" i="6" s="1"/>
  <c r="O259" i="6" a="1"/>
  <c r="O259" i="6" s="1"/>
  <c r="N259" i="6" a="1"/>
  <c r="N259" i="6" s="1"/>
  <c r="M259" i="6" a="1"/>
  <c r="M259" i="6" s="1"/>
  <c r="L259" i="6" a="1"/>
  <c r="L259" i="6" s="1"/>
  <c r="K259" i="6" a="1"/>
  <c r="K259" i="6" s="1"/>
  <c r="AI258" i="6" a="1"/>
  <c r="AI258" i="6" s="1"/>
  <c r="AH258" i="6" a="1"/>
  <c r="AH258" i="6" s="1"/>
  <c r="AG258" i="6" a="1"/>
  <c r="AG258" i="6" s="1"/>
  <c r="AF258" i="6" a="1"/>
  <c r="AF258" i="6" s="1"/>
  <c r="AE258" i="6" a="1"/>
  <c r="AE258" i="6" s="1"/>
  <c r="AD258" i="6" a="1"/>
  <c r="AD258" i="6" s="1"/>
  <c r="AC258" i="6" a="1"/>
  <c r="AC258" i="6" s="1"/>
  <c r="AB258" i="6" a="1"/>
  <c r="AB258" i="6" s="1"/>
  <c r="AA258" i="6" a="1"/>
  <c r="AA258" i="6" s="1"/>
  <c r="Z258" i="6" a="1"/>
  <c r="Z258" i="6" s="1"/>
  <c r="Y258" i="6" a="1"/>
  <c r="Y258" i="6" s="1"/>
  <c r="X258" i="6" a="1"/>
  <c r="X258" i="6" s="1"/>
  <c r="W258" i="6" a="1"/>
  <c r="W258" i="6" s="1"/>
  <c r="V258" i="6" a="1"/>
  <c r="V258" i="6" s="1"/>
  <c r="U258" i="6" a="1"/>
  <c r="U258" i="6" s="1"/>
  <c r="T258" i="6" a="1"/>
  <c r="T258" i="6" s="1"/>
  <c r="S258" i="6" a="1"/>
  <c r="S258" i="6" s="1"/>
  <c r="R258" i="6" a="1"/>
  <c r="R258" i="6" s="1"/>
  <c r="Q258" i="6" a="1"/>
  <c r="Q258" i="6" s="1"/>
  <c r="P258" i="6" a="1"/>
  <c r="P258" i="6" s="1"/>
  <c r="O258" i="6" a="1"/>
  <c r="O258" i="6" s="1"/>
  <c r="N258" i="6" a="1"/>
  <c r="N258" i="6" s="1"/>
  <c r="M258" i="6" a="1"/>
  <c r="M258" i="6" s="1"/>
  <c r="L258" i="6" a="1"/>
  <c r="L258" i="6" s="1"/>
  <c r="K258" i="6" a="1"/>
  <c r="K258" i="6" s="1"/>
  <c r="AI257" i="6" a="1"/>
  <c r="AI257" i="6" s="1"/>
  <c r="AH257" i="6" a="1"/>
  <c r="AH257" i="6" s="1"/>
  <c r="AG257" i="6" a="1"/>
  <c r="AG257" i="6" s="1"/>
  <c r="AF257" i="6" a="1"/>
  <c r="AF257" i="6" s="1"/>
  <c r="AE257" i="6" a="1"/>
  <c r="AE257" i="6" s="1"/>
  <c r="AD257" i="6" a="1"/>
  <c r="AD257" i="6" s="1"/>
  <c r="AC257" i="6" a="1"/>
  <c r="AC257" i="6" s="1"/>
  <c r="AB257" i="6" a="1"/>
  <c r="AB257" i="6" s="1"/>
  <c r="AA257" i="6" a="1"/>
  <c r="AA257" i="6" s="1"/>
  <c r="Z257" i="6" a="1"/>
  <c r="Z257" i="6" s="1"/>
  <c r="Y257" i="6" a="1"/>
  <c r="Y257" i="6" s="1"/>
  <c r="X257" i="6" a="1"/>
  <c r="X257" i="6" s="1"/>
  <c r="W257" i="6" a="1"/>
  <c r="W257" i="6" s="1"/>
  <c r="V257" i="6" a="1"/>
  <c r="V257" i="6" s="1"/>
  <c r="U257" i="6" a="1"/>
  <c r="U257" i="6" s="1"/>
  <c r="T257" i="6" a="1"/>
  <c r="T257" i="6" s="1"/>
  <c r="S257" i="6" a="1"/>
  <c r="S257" i="6" s="1"/>
  <c r="R257" i="6" a="1"/>
  <c r="R257" i="6" s="1"/>
  <c r="Q257" i="6" a="1"/>
  <c r="Q257" i="6" s="1"/>
  <c r="P257" i="6" a="1"/>
  <c r="P257" i="6" s="1"/>
  <c r="O257" i="6" a="1"/>
  <c r="O257" i="6" s="1"/>
  <c r="N257" i="6" a="1"/>
  <c r="N257" i="6" s="1"/>
  <c r="M257" i="6" a="1"/>
  <c r="M257" i="6" s="1"/>
  <c r="L257" i="6" a="1"/>
  <c r="L257" i="6" s="1"/>
  <c r="K257" i="6" a="1"/>
  <c r="K257" i="6" s="1"/>
  <c r="AI256" i="6" a="1"/>
  <c r="AI256" i="6" s="1"/>
  <c r="AH256" i="6" a="1"/>
  <c r="AH256" i="6" s="1"/>
  <c r="AG256" i="6" a="1"/>
  <c r="AG256" i="6" s="1"/>
  <c r="AF256" i="6" a="1"/>
  <c r="AF256" i="6" s="1"/>
  <c r="AE256" i="6" a="1"/>
  <c r="AE256" i="6" s="1"/>
  <c r="AD256" i="6" a="1"/>
  <c r="AD256" i="6" s="1"/>
  <c r="AC256" i="6" a="1"/>
  <c r="AC256" i="6" s="1"/>
  <c r="AB256" i="6" a="1"/>
  <c r="AB256" i="6" s="1"/>
  <c r="AA256" i="6" a="1"/>
  <c r="AA256" i="6" s="1"/>
  <c r="Z256" i="6" a="1"/>
  <c r="Z256" i="6" s="1"/>
  <c r="Y256" i="6" a="1"/>
  <c r="Y256" i="6" s="1"/>
  <c r="X256" i="6" a="1"/>
  <c r="X256" i="6" s="1"/>
  <c r="W256" i="6" a="1"/>
  <c r="W256" i="6" s="1"/>
  <c r="V256" i="6" a="1"/>
  <c r="V256" i="6" s="1"/>
  <c r="U256" i="6" a="1"/>
  <c r="U256" i="6" s="1"/>
  <c r="T256" i="6" a="1"/>
  <c r="T256" i="6" s="1"/>
  <c r="S256" i="6" a="1"/>
  <c r="S256" i="6" s="1"/>
  <c r="R256" i="6" a="1"/>
  <c r="R256" i="6" s="1"/>
  <c r="Q256" i="6" a="1"/>
  <c r="Q256" i="6" s="1"/>
  <c r="P256" i="6" a="1"/>
  <c r="P256" i="6" s="1"/>
  <c r="O256" i="6" a="1"/>
  <c r="O256" i="6" s="1"/>
  <c r="N256" i="6" a="1"/>
  <c r="N256" i="6" s="1"/>
  <c r="M256" i="6" a="1"/>
  <c r="M256" i="6" s="1"/>
  <c r="L256" i="6" a="1"/>
  <c r="L256" i="6" s="1"/>
  <c r="K256" i="6" a="1"/>
  <c r="K256" i="6" s="1"/>
  <c r="AI255" i="6" a="1"/>
  <c r="AI255" i="6" s="1"/>
  <c r="AH255" i="6" a="1"/>
  <c r="AH255" i="6" s="1"/>
  <c r="AG255" i="6" a="1"/>
  <c r="AG255" i="6" s="1"/>
  <c r="AF255" i="6" a="1"/>
  <c r="AF255" i="6" s="1"/>
  <c r="AE255" i="6" a="1"/>
  <c r="AE255" i="6" s="1"/>
  <c r="AD255" i="6" a="1"/>
  <c r="AD255" i="6" s="1"/>
  <c r="AC255" i="6" a="1"/>
  <c r="AC255" i="6" s="1"/>
  <c r="AB255" i="6" a="1"/>
  <c r="AB255" i="6" s="1"/>
  <c r="AA255" i="6" a="1"/>
  <c r="AA255" i="6" s="1"/>
  <c r="Z255" i="6" a="1"/>
  <c r="Z255" i="6" s="1"/>
  <c r="Y255" i="6" a="1"/>
  <c r="Y255" i="6" s="1"/>
  <c r="X255" i="6" a="1"/>
  <c r="X255" i="6" s="1"/>
  <c r="W255" i="6" a="1"/>
  <c r="W255" i="6" s="1"/>
  <c r="V255" i="6" a="1"/>
  <c r="V255" i="6" s="1"/>
  <c r="U255" i="6" a="1"/>
  <c r="U255" i="6" s="1"/>
  <c r="T255" i="6" a="1"/>
  <c r="T255" i="6" s="1"/>
  <c r="S255" i="6" a="1"/>
  <c r="S255" i="6" s="1"/>
  <c r="R255" i="6" a="1"/>
  <c r="R255" i="6" s="1"/>
  <c r="Q255" i="6" a="1"/>
  <c r="Q255" i="6" s="1"/>
  <c r="P255" i="6" a="1"/>
  <c r="P255" i="6" s="1"/>
  <c r="O255" i="6" a="1"/>
  <c r="O255" i="6" s="1"/>
  <c r="N255" i="6" a="1"/>
  <c r="N255" i="6" s="1"/>
  <c r="M255" i="6" a="1"/>
  <c r="M255" i="6" s="1"/>
  <c r="L255" i="6" a="1"/>
  <c r="L255" i="6" s="1"/>
  <c r="K255" i="6" a="1"/>
  <c r="K255" i="6" s="1"/>
  <c r="AI254" i="6" a="1"/>
  <c r="AI254" i="6" s="1"/>
  <c r="AH254" i="6" a="1"/>
  <c r="AH254" i="6" s="1"/>
  <c r="AG254" i="6" a="1"/>
  <c r="AG254" i="6" s="1"/>
  <c r="AF254" i="6" a="1"/>
  <c r="AF254" i="6" s="1"/>
  <c r="AE254" i="6" a="1"/>
  <c r="AE254" i="6" s="1"/>
  <c r="AD254" i="6" a="1"/>
  <c r="AD254" i="6" s="1"/>
  <c r="AC254" i="6" a="1"/>
  <c r="AC254" i="6" s="1"/>
  <c r="AB254" i="6" a="1"/>
  <c r="AB254" i="6" s="1"/>
  <c r="AA254" i="6" a="1"/>
  <c r="AA254" i="6" s="1"/>
  <c r="Z254" i="6" a="1"/>
  <c r="Z254" i="6" s="1"/>
  <c r="Y254" i="6" a="1"/>
  <c r="Y254" i="6" s="1"/>
  <c r="X254" i="6" a="1"/>
  <c r="X254" i="6" s="1"/>
  <c r="W254" i="6" a="1"/>
  <c r="W254" i="6" s="1"/>
  <c r="V254" i="6" a="1"/>
  <c r="V254" i="6" s="1"/>
  <c r="U254" i="6" a="1"/>
  <c r="U254" i="6" s="1"/>
  <c r="T254" i="6" a="1"/>
  <c r="T254" i="6" s="1"/>
  <c r="S254" i="6" a="1"/>
  <c r="S254" i="6" s="1"/>
  <c r="R254" i="6" a="1"/>
  <c r="R254" i="6" s="1"/>
  <c r="Q254" i="6" a="1"/>
  <c r="Q254" i="6" s="1"/>
  <c r="P254" i="6" a="1"/>
  <c r="P254" i="6" s="1"/>
  <c r="O254" i="6" a="1"/>
  <c r="O254" i="6" s="1"/>
  <c r="N254" i="6" a="1"/>
  <c r="N254" i="6" s="1"/>
  <c r="M254" i="6" a="1"/>
  <c r="M254" i="6" s="1"/>
  <c r="L254" i="6" a="1"/>
  <c r="L254" i="6" s="1"/>
  <c r="K254" i="6" a="1"/>
  <c r="K254" i="6" s="1"/>
  <c r="AI253" i="6" a="1"/>
  <c r="AI253" i="6" s="1"/>
  <c r="AH253" i="6" a="1"/>
  <c r="AH253" i="6" s="1"/>
  <c r="AG253" i="6" a="1"/>
  <c r="AG253" i="6" s="1"/>
  <c r="AF253" i="6" a="1"/>
  <c r="AF253" i="6" s="1"/>
  <c r="AE253" i="6" a="1"/>
  <c r="AE253" i="6" s="1"/>
  <c r="AD253" i="6" a="1"/>
  <c r="AD253" i="6" s="1"/>
  <c r="AC253" i="6" a="1"/>
  <c r="AC253" i="6" s="1"/>
  <c r="AB253" i="6" a="1"/>
  <c r="AB253" i="6" s="1"/>
  <c r="AA253" i="6" a="1"/>
  <c r="AA253" i="6" s="1"/>
  <c r="Z253" i="6" a="1"/>
  <c r="Z253" i="6" s="1"/>
  <c r="Y253" i="6" a="1"/>
  <c r="Y253" i="6" s="1"/>
  <c r="X253" i="6" a="1"/>
  <c r="X253" i="6" s="1"/>
  <c r="W253" i="6" a="1"/>
  <c r="W253" i="6" s="1"/>
  <c r="V253" i="6" a="1"/>
  <c r="V253" i="6" s="1"/>
  <c r="U253" i="6" a="1"/>
  <c r="U253" i="6" s="1"/>
  <c r="T253" i="6" a="1"/>
  <c r="T253" i="6" s="1"/>
  <c r="S253" i="6" a="1"/>
  <c r="S253" i="6" s="1"/>
  <c r="R253" i="6" a="1"/>
  <c r="R253" i="6" s="1"/>
  <c r="Q253" i="6" a="1"/>
  <c r="Q253" i="6" s="1"/>
  <c r="P253" i="6" a="1"/>
  <c r="P253" i="6" s="1"/>
  <c r="O253" i="6" a="1"/>
  <c r="O253" i="6" s="1"/>
  <c r="N253" i="6" a="1"/>
  <c r="N253" i="6" s="1"/>
  <c r="M253" i="6" a="1"/>
  <c r="M253" i="6" s="1"/>
  <c r="L253" i="6" a="1"/>
  <c r="L253" i="6" s="1"/>
  <c r="K253" i="6" a="1"/>
  <c r="K253" i="6" s="1"/>
  <c r="AI252" i="6" a="1"/>
  <c r="AI252" i="6" s="1"/>
  <c r="AH252" i="6" a="1"/>
  <c r="AH252" i="6" s="1"/>
  <c r="AG252" i="6" a="1"/>
  <c r="AG252" i="6" s="1"/>
  <c r="AF252" i="6" a="1"/>
  <c r="AF252" i="6" s="1"/>
  <c r="AE252" i="6" a="1"/>
  <c r="AE252" i="6" s="1"/>
  <c r="AD252" i="6" a="1"/>
  <c r="AD252" i="6" s="1"/>
  <c r="AC252" i="6" a="1"/>
  <c r="AC252" i="6" s="1"/>
  <c r="AB252" i="6" a="1"/>
  <c r="AB252" i="6" s="1"/>
  <c r="AA252" i="6" a="1"/>
  <c r="AA252" i="6" s="1"/>
  <c r="Z252" i="6" a="1"/>
  <c r="Z252" i="6" s="1"/>
  <c r="Y252" i="6" a="1"/>
  <c r="Y252" i="6" s="1"/>
  <c r="X252" i="6" a="1"/>
  <c r="X252" i="6" s="1"/>
  <c r="W252" i="6" a="1"/>
  <c r="W252" i="6" s="1"/>
  <c r="V252" i="6" a="1"/>
  <c r="V252" i="6" s="1"/>
  <c r="U252" i="6" a="1"/>
  <c r="U252" i="6" s="1"/>
  <c r="T252" i="6" a="1"/>
  <c r="T252" i="6" s="1"/>
  <c r="S252" i="6" a="1"/>
  <c r="S252" i="6" s="1"/>
  <c r="R252" i="6" a="1"/>
  <c r="R252" i="6" s="1"/>
  <c r="Q252" i="6" a="1"/>
  <c r="Q252" i="6" s="1"/>
  <c r="P252" i="6" a="1"/>
  <c r="P252" i="6" s="1"/>
  <c r="O252" i="6" a="1"/>
  <c r="O252" i="6" s="1"/>
  <c r="N252" i="6" a="1"/>
  <c r="N252" i="6" s="1"/>
  <c r="M252" i="6" a="1"/>
  <c r="M252" i="6" s="1"/>
  <c r="L252" i="6" a="1"/>
  <c r="L252" i="6" s="1"/>
  <c r="K252" i="6" a="1"/>
  <c r="K252" i="6" s="1"/>
  <c r="AI251" i="6" a="1"/>
  <c r="AI251" i="6" s="1"/>
  <c r="AH251" i="6" a="1"/>
  <c r="AH251" i="6" s="1"/>
  <c r="AG251" i="6" a="1"/>
  <c r="AG251" i="6" s="1"/>
  <c r="AF251" i="6" a="1"/>
  <c r="AF251" i="6" s="1"/>
  <c r="AE251" i="6" a="1"/>
  <c r="AE251" i="6" s="1"/>
  <c r="AD251" i="6" a="1"/>
  <c r="AD251" i="6" s="1"/>
  <c r="AC251" i="6" a="1"/>
  <c r="AC251" i="6" s="1"/>
  <c r="AB251" i="6" a="1"/>
  <c r="AB251" i="6" s="1"/>
  <c r="AA251" i="6" a="1"/>
  <c r="AA251" i="6" s="1"/>
  <c r="Z251" i="6" a="1"/>
  <c r="Z251" i="6" s="1"/>
  <c r="Y251" i="6" a="1"/>
  <c r="Y251" i="6" s="1"/>
  <c r="X251" i="6" a="1"/>
  <c r="X251" i="6" s="1"/>
  <c r="W251" i="6" a="1"/>
  <c r="W251" i="6" s="1"/>
  <c r="V251" i="6" a="1"/>
  <c r="V251" i="6" s="1"/>
  <c r="U251" i="6" a="1"/>
  <c r="U251" i="6" s="1"/>
  <c r="T251" i="6" a="1"/>
  <c r="T251" i="6" s="1"/>
  <c r="S251" i="6" a="1"/>
  <c r="S251" i="6" s="1"/>
  <c r="R251" i="6" a="1"/>
  <c r="R251" i="6" s="1"/>
  <c r="Q251" i="6" a="1"/>
  <c r="Q251" i="6" s="1"/>
  <c r="P251" i="6" a="1"/>
  <c r="P251" i="6" s="1"/>
  <c r="O251" i="6" a="1"/>
  <c r="O251" i="6" s="1"/>
  <c r="N251" i="6" a="1"/>
  <c r="N251" i="6" s="1"/>
  <c r="M251" i="6" a="1"/>
  <c r="M251" i="6" s="1"/>
  <c r="L251" i="6" a="1"/>
  <c r="L251" i="6" s="1"/>
  <c r="K251" i="6" a="1"/>
  <c r="K251" i="6" s="1"/>
  <c r="AI250" i="6" a="1"/>
  <c r="AI250" i="6" s="1"/>
  <c r="AH250" i="6" a="1"/>
  <c r="AH250" i="6" s="1"/>
  <c r="AG250" i="6" a="1"/>
  <c r="AG250" i="6" s="1"/>
  <c r="AF250" i="6" a="1"/>
  <c r="AF250" i="6" s="1"/>
  <c r="AE250" i="6" a="1"/>
  <c r="AE250" i="6" s="1"/>
  <c r="AD250" i="6" a="1"/>
  <c r="AD250" i="6" s="1"/>
  <c r="AC250" i="6" a="1"/>
  <c r="AC250" i="6" s="1"/>
  <c r="AB250" i="6" a="1"/>
  <c r="AB250" i="6" s="1"/>
  <c r="AA250" i="6" a="1"/>
  <c r="AA250" i="6" s="1"/>
  <c r="Z250" i="6" a="1"/>
  <c r="Z250" i="6" s="1"/>
  <c r="Y250" i="6"/>
  <c r="Y250" i="6" a="1"/>
  <c r="X250" i="6" a="1"/>
  <c r="X250" i="6" s="1"/>
  <c r="W250" i="6" a="1"/>
  <c r="W250" i="6" s="1"/>
  <c r="V250" i="6" a="1"/>
  <c r="V250" i="6" s="1"/>
  <c r="U250" i="6" a="1"/>
  <c r="U250" i="6" s="1"/>
  <c r="T250" i="6" a="1"/>
  <c r="T250" i="6" s="1"/>
  <c r="S250" i="6" a="1"/>
  <c r="S250" i="6" s="1"/>
  <c r="R250" i="6"/>
  <c r="R250" i="6" a="1"/>
  <c r="Q250" i="6"/>
  <c r="Q250" i="6" a="1"/>
  <c r="P250" i="6"/>
  <c r="P250" i="6" a="1"/>
  <c r="O250" i="6" a="1"/>
  <c r="O250" i="6" s="1"/>
  <c r="N250" i="6" a="1"/>
  <c r="N250" i="6" s="1"/>
  <c r="M250" i="6" a="1"/>
  <c r="M250" i="6" s="1"/>
  <c r="L250" i="6" a="1"/>
  <c r="L250" i="6" s="1"/>
  <c r="K250" i="6" a="1"/>
  <c r="K250" i="6" s="1"/>
  <c r="AI249" i="6" a="1"/>
  <c r="AI249" i="6" s="1"/>
  <c r="AH249" i="6" a="1"/>
  <c r="AH249" i="6" s="1"/>
  <c r="AG249" i="6" a="1"/>
  <c r="AG249" i="6" s="1"/>
  <c r="AF249" i="6" a="1"/>
  <c r="AF249" i="6" s="1"/>
  <c r="AE249" i="6"/>
  <c r="AE249" i="6" a="1"/>
  <c r="AD249" i="6" a="1"/>
  <c r="AD249" i="6" s="1"/>
  <c r="AC249" i="6"/>
  <c r="AC249" i="6" a="1"/>
  <c r="AB249" i="6" a="1"/>
  <c r="AB249" i="6" s="1"/>
  <c r="AA249" i="6" a="1"/>
  <c r="AA249" i="6" s="1"/>
  <c r="Z249" i="6" a="1"/>
  <c r="Z249" i="6" s="1"/>
  <c r="Y249" i="6"/>
  <c r="Y249" i="6" a="1"/>
  <c r="X249" i="6" a="1"/>
  <c r="X249" i="6" s="1"/>
  <c r="W249" i="6" a="1"/>
  <c r="W249" i="6" s="1"/>
  <c r="V249" i="6" a="1"/>
  <c r="V249" i="6" s="1"/>
  <c r="U249" i="6" a="1"/>
  <c r="U249" i="6" s="1"/>
  <c r="T249" i="6" a="1"/>
  <c r="T249" i="6" s="1"/>
  <c r="S249" i="6" a="1"/>
  <c r="S249" i="6" s="1"/>
  <c r="R249" i="6" a="1"/>
  <c r="R249" i="6" s="1"/>
  <c r="Q249" i="6" a="1"/>
  <c r="Q249" i="6" s="1"/>
  <c r="P249" i="6" a="1"/>
  <c r="P249" i="6" s="1"/>
  <c r="O249" i="6"/>
  <c r="O249" i="6" a="1"/>
  <c r="N249" i="6" a="1"/>
  <c r="N249" i="6" s="1"/>
  <c r="M249" i="6"/>
  <c r="M249" i="6" a="1"/>
  <c r="L249" i="6" a="1"/>
  <c r="L249" i="6" s="1"/>
  <c r="K249" i="6"/>
  <c r="K249" i="6" a="1"/>
  <c r="AI248" i="6" a="1"/>
  <c r="AI248" i="6" s="1"/>
  <c r="AH248" i="6"/>
  <c r="AH248" i="6" a="1"/>
  <c r="AG248" i="6" a="1"/>
  <c r="AG248" i="6" s="1"/>
  <c r="AF248" i="6" a="1"/>
  <c r="AF248" i="6" s="1"/>
  <c r="AE248" i="6" a="1"/>
  <c r="AE248" i="6" s="1"/>
  <c r="AD248" i="6"/>
  <c r="AD248" i="6" a="1"/>
  <c r="AC248" i="6" a="1"/>
  <c r="AC248" i="6" s="1"/>
  <c r="AB248" i="6" a="1"/>
  <c r="AB248" i="6" s="1"/>
  <c r="AA248" i="6" a="1"/>
  <c r="AA248" i="6" s="1"/>
  <c r="Z248" i="6"/>
  <c r="Z248" i="6" a="1"/>
  <c r="Y248" i="6" a="1"/>
  <c r="Y248" i="6" s="1"/>
  <c r="X248" i="6"/>
  <c r="X248" i="6" a="1"/>
  <c r="W248" i="6" a="1"/>
  <c r="W248" i="6" s="1"/>
  <c r="V248" i="6"/>
  <c r="V248" i="6" a="1"/>
  <c r="U248" i="6" a="1"/>
  <c r="U248" i="6" s="1"/>
  <c r="T248" i="6" a="1"/>
  <c r="T248" i="6" s="1"/>
  <c r="S248" i="6" a="1"/>
  <c r="S248" i="6" s="1"/>
  <c r="R248" i="6"/>
  <c r="R248" i="6" a="1"/>
  <c r="Q248" i="6" a="1"/>
  <c r="Q248" i="6" s="1"/>
  <c r="P248" i="6" a="1"/>
  <c r="P248" i="6" s="1"/>
  <c r="O248" i="6" a="1"/>
  <c r="O248" i="6" s="1"/>
  <c r="N248" i="6" a="1"/>
  <c r="N248" i="6" s="1"/>
  <c r="M248" i="6" a="1"/>
  <c r="M248" i="6" s="1"/>
  <c r="L248" i="6" a="1"/>
  <c r="L248" i="6" s="1"/>
  <c r="K248" i="6" a="1"/>
  <c r="K248" i="6" s="1"/>
  <c r="AI247" i="6" a="1"/>
  <c r="AI247" i="6" s="1"/>
  <c r="AH247" i="6" a="1"/>
  <c r="AH247" i="6" s="1"/>
  <c r="AG247" i="6"/>
  <c r="AG247" i="6" a="1"/>
  <c r="AF247" i="6" a="1"/>
  <c r="AF247" i="6" s="1"/>
  <c r="AE247" i="6"/>
  <c r="AE247" i="6" a="1"/>
  <c r="AD247" i="6" a="1"/>
  <c r="AD247" i="6" s="1"/>
  <c r="AC247" i="6"/>
  <c r="AC247" i="6" a="1"/>
  <c r="AB247" i="6" a="1"/>
  <c r="AB247" i="6" s="1"/>
  <c r="AA247" i="6"/>
  <c r="AA247" i="6" a="1"/>
  <c r="Z247" i="6" a="1"/>
  <c r="Z247" i="6" s="1"/>
  <c r="Y247" i="6" a="1"/>
  <c r="Y247" i="6" s="1"/>
  <c r="X247" i="6" a="1"/>
  <c r="X247" i="6" s="1"/>
  <c r="W247" i="6"/>
  <c r="W247" i="6" a="1"/>
  <c r="V247" i="6" a="1"/>
  <c r="V247" i="6" s="1"/>
  <c r="U247" i="6" a="1"/>
  <c r="U247" i="6" s="1"/>
  <c r="T247" i="6" a="1"/>
  <c r="T247" i="6" s="1"/>
  <c r="S247" i="6" a="1"/>
  <c r="S247" i="6" s="1"/>
  <c r="R247" i="6" a="1"/>
  <c r="R247" i="6" s="1"/>
  <c r="Q247" i="6"/>
  <c r="Q247" i="6" a="1"/>
  <c r="P247" i="6" a="1"/>
  <c r="P247" i="6" s="1"/>
  <c r="O247" i="6"/>
  <c r="O247" i="6" a="1"/>
  <c r="N247" i="6" a="1"/>
  <c r="N247" i="6" s="1"/>
  <c r="M247" i="6" a="1"/>
  <c r="M247" i="6" s="1"/>
  <c r="L247" i="6" a="1"/>
  <c r="L247" i="6" s="1"/>
  <c r="K247" i="6"/>
  <c r="K247" i="6" a="1"/>
  <c r="AI246" i="6" a="1"/>
  <c r="AI246" i="6" s="1"/>
  <c r="AH246" i="6" a="1"/>
  <c r="AH246" i="6" s="1"/>
  <c r="AG246" i="6" a="1"/>
  <c r="AG246" i="6" s="1"/>
  <c r="AF246" i="6" a="1"/>
  <c r="AF246" i="6" s="1"/>
  <c r="AE246" i="6" a="1"/>
  <c r="AE246" i="6" s="1"/>
  <c r="AD246" i="6" a="1"/>
  <c r="AD246" i="6" s="1"/>
  <c r="AC246" i="6" a="1"/>
  <c r="AC246" i="6" s="1"/>
  <c r="AB246" i="6" a="1"/>
  <c r="AB246" i="6" s="1"/>
  <c r="AA246" i="6" a="1"/>
  <c r="AA246" i="6" s="1"/>
  <c r="Z246" i="6"/>
  <c r="Z246" i="6" a="1"/>
  <c r="Y246" i="6" a="1"/>
  <c r="Y246" i="6" s="1"/>
  <c r="X246" i="6"/>
  <c r="X246" i="6" a="1"/>
  <c r="W246" i="6" a="1"/>
  <c r="W246" i="6" s="1"/>
  <c r="V246" i="6"/>
  <c r="V246" i="6" a="1"/>
  <c r="U246" i="6" a="1"/>
  <c r="U246" i="6" s="1"/>
  <c r="T246" i="6"/>
  <c r="T246" i="6" a="1"/>
  <c r="S246" i="6" a="1"/>
  <c r="S246" i="6" s="1"/>
  <c r="R246" i="6" a="1"/>
  <c r="R246" i="6" s="1"/>
  <c r="Q246" i="6" a="1"/>
  <c r="Q246" i="6" s="1"/>
  <c r="P246" i="6"/>
  <c r="P246" i="6" a="1"/>
  <c r="O246" i="6" a="1"/>
  <c r="O246" i="6" s="1"/>
  <c r="N246" i="6" a="1"/>
  <c r="N246" i="6" s="1"/>
  <c r="M246" i="6" a="1"/>
  <c r="M246" i="6" s="1"/>
  <c r="L246" i="6"/>
  <c r="L246" i="6" a="1"/>
  <c r="K246" i="6" a="1"/>
  <c r="K246" i="6" s="1"/>
  <c r="AI245" i="6"/>
  <c r="AI245" i="6" a="1"/>
  <c r="AH245" i="6" a="1"/>
  <c r="AH245" i="6" s="1"/>
  <c r="AG245" i="6"/>
  <c r="AG245" i="6" a="1"/>
  <c r="AF245" i="6" a="1"/>
  <c r="AF245" i="6" s="1"/>
  <c r="AE245" i="6" a="1"/>
  <c r="AE245" i="6" s="1"/>
  <c r="AD245" i="6" a="1"/>
  <c r="AD245" i="6" s="1"/>
  <c r="AC245" i="6"/>
  <c r="AC245" i="6" a="1"/>
  <c r="AB245" i="6" a="1"/>
  <c r="AB245" i="6" s="1"/>
  <c r="AA245" i="6" a="1"/>
  <c r="AA245" i="6" s="1"/>
  <c r="Z245" i="6" a="1"/>
  <c r="Z245" i="6" s="1"/>
  <c r="Y245" i="6" a="1"/>
  <c r="Y245" i="6" s="1"/>
  <c r="X245" i="6" a="1"/>
  <c r="X245" i="6" s="1"/>
  <c r="W245" i="6" a="1"/>
  <c r="W245" i="6" s="1"/>
  <c r="V245" i="6" a="1"/>
  <c r="V245" i="6" s="1"/>
  <c r="U245" i="6" a="1"/>
  <c r="U245" i="6" s="1"/>
  <c r="T245" i="6" a="1"/>
  <c r="T245" i="6" s="1"/>
  <c r="S245" i="6"/>
  <c r="S245" i="6" a="1"/>
  <c r="R245" i="6" a="1"/>
  <c r="R245" i="6" s="1"/>
  <c r="Q245" i="6"/>
  <c r="Q245" i="6" a="1"/>
  <c r="P245" i="6" a="1"/>
  <c r="P245" i="6" s="1"/>
  <c r="O245" i="6"/>
  <c r="O245" i="6" a="1"/>
  <c r="N245" i="6" a="1"/>
  <c r="N245" i="6" s="1"/>
  <c r="M245" i="6"/>
  <c r="M245" i="6" a="1"/>
  <c r="L245" i="6" a="1"/>
  <c r="L245" i="6" s="1"/>
  <c r="K245" i="6" a="1"/>
  <c r="K245" i="6" s="1"/>
  <c r="AI244" i="6" a="1"/>
  <c r="AI244" i="6" s="1"/>
  <c r="AH244" i="6"/>
  <c r="AH244" i="6" a="1"/>
  <c r="AG244" i="6" a="1"/>
  <c r="AG244" i="6" s="1"/>
  <c r="AF244" i="6" a="1"/>
  <c r="AF244" i="6" s="1"/>
  <c r="AE244" i="6" a="1"/>
  <c r="AE244" i="6" s="1"/>
  <c r="AD244" i="6" a="1"/>
  <c r="AD244" i="6" s="1"/>
  <c r="AC244" i="6" a="1"/>
  <c r="AC244" i="6" s="1"/>
  <c r="AB244" i="6"/>
  <c r="AB244" i="6" a="1"/>
  <c r="AA244" i="6" a="1"/>
  <c r="AA244" i="6" s="1"/>
  <c r="Z244" i="6"/>
  <c r="Z244" i="6" a="1"/>
  <c r="Y244" i="6" a="1"/>
  <c r="Y244" i="6" s="1"/>
  <c r="X244" i="6" a="1"/>
  <c r="X244" i="6" s="1"/>
  <c r="W244" i="6" a="1"/>
  <c r="W244" i="6" s="1"/>
  <c r="V244" i="6"/>
  <c r="V244" i="6" a="1"/>
  <c r="U244" i="6" a="1"/>
  <c r="U244" i="6" s="1"/>
  <c r="T244" i="6" a="1"/>
  <c r="T244" i="6" s="1"/>
  <c r="S244" i="6" a="1"/>
  <c r="S244" i="6" s="1"/>
  <c r="R244" i="6" a="1"/>
  <c r="R244" i="6" s="1"/>
  <c r="Q244" i="6" a="1"/>
  <c r="Q244" i="6" s="1"/>
  <c r="P244" i="6" a="1"/>
  <c r="P244" i="6" s="1"/>
  <c r="O244" i="6" a="1"/>
  <c r="O244" i="6" s="1"/>
  <c r="N244" i="6" a="1"/>
  <c r="N244" i="6" s="1"/>
  <c r="M244" i="6" a="1"/>
  <c r="M244" i="6" s="1"/>
  <c r="L244" i="6"/>
  <c r="L244" i="6" a="1"/>
  <c r="K244" i="6" a="1"/>
  <c r="K244" i="6" s="1"/>
  <c r="AI243" i="6"/>
  <c r="AI243" i="6" a="1"/>
  <c r="AH243" i="6" a="1"/>
  <c r="AH243" i="6" s="1"/>
  <c r="AG243" i="6"/>
  <c r="AG243" i="6" a="1"/>
  <c r="AF243" i="6" a="1"/>
  <c r="AF243" i="6" s="1"/>
  <c r="AE243" i="6"/>
  <c r="AE243" i="6" a="1"/>
  <c r="AD243" i="6" a="1"/>
  <c r="AD243" i="6" s="1"/>
  <c r="AC243" i="6" a="1"/>
  <c r="AC243" i="6" s="1"/>
  <c r="AB243" i="6" a="1"/>
  <c r="AB243" i="6" s="1"/>
  <c r="AA243" i="6"/>
  <c r="AA243" i="6" a="1"/>
  <c r="Z243" i="6" a="1"/>
  <c r="Z243" i="6" s="1"/>
  <c r="Y243" i="6" a="1"/>
  <c r="Y243" i="6" s="1"/>
  <c r="X243" i="6" a="1"/>
  <c r="X243" i="6" s="1"/>
  <c r="W243" i="6"/>
  <c r="W243" i="6" a="1"/>
  <c r="V243" i="6" a="1"/>
  <c r="V243" i="6" s="1"/>
  <c r="U243" i="6"/>
  <c r="U243" i="6" a="1"/>
  <c r="T243" i="6" a="1"/>
  <c r="T243" i="6" s="1"/>
  <c r="S243" i="6"/>
  <c r="S243" i="6" a="1"/>
  <c r="R243" i="6" a="1"/>
  <c r="R243" i="6" s="1"/>
  <c r="Q243" i="6" a="1"/>
  <c r="Q243" i="6" s="1"/>
  <c r="P243" i="6"/>
  <c r="P243" i="6" a="1"/>
  <c r="O243" i="6" a="1"/>
  <c r="O243" i="6" s="1"/>
  <c r="N243" i="6" a="1"/>
  <c r="N243" i="6" s="1"/>
  <c r="M243" i="6"/>
  <c r="M243" i="6" a="1"/>
  <c r="L243" i="6" a="1"/>
  <c r="L243" i="6" s="1"/>
  <c r="K243" i="6"/>
  <c r="K243" i="6" a="1"/>
  <c r="AI242" i="6" a="1"/>
  <c r="AI242" i="6" s="1"/>
  <c r="AH242" i="6" a="1"/>
  <c r="AH242" i="6" s="1"/>
  <c r="AG242" i="6"/>
  <c r="AG242" i="6" a="1"/>
  <c r="AF242" i="6"/>
  <c r="AF242" i="6" a="1"/>
  <c r="AE242" i="6" a="1"/>
  <c r="AE242" i="6" s="1"/>
  <c r="AD242" i="6"/>
  <c r="AD242" i="6" a="1"/>
  <c r="AC242" i="6" a="1"/>
  <c r="AC242" i="6" s="1"/>
  <c r="AB242" i="6"/>
  <c r="AB242" i="6" a="1"/>
  <c r="AA242" i="6" a="1"/>
  <c r="AA242" i="6" s="1"/>
  <c r="Z242" i="6" a="1"/>
  <c r="Z242" i="6" s="1"/>
  <c r="Y242" i="6" a="1"/>
  <c r="Y242" i="6" s="1"/>
  <c r="X242" i="6" a="1"/>
  <c r="X242" i="6" s="1"/>
  <c r="W242" i="6"/>
  <c r="W242" i="6" a="1"/>
  <c r="V242" i="6" a="1"/>
  <c r="V242" i="6" s="1"/>
  <c r="U242" i="6" a="1"/>
  <c r="U242" i="6" s="1"/>
  <c r="T242" i="6"/>
  <c r="T242" i="6" a="1"/>
  <c r="S242" i="6"/>
  <c r="S242" i="6" a="1"/>
  <c r="R242" i="6" a="1"/>
  <c r="R242" i="6" s="1"/>
  <c r="Q242" i="6" a="1"/>
  <c r="Q242" i="6" s="1"/>
  <c r="P242" i="6" a="1"/>
  <c r="P242" i="6" s="1"/>
  <c r="O242" i="6"/>
  <c r="O242" i="6" a="1"/>
  <c r="N242" i="6" a="1"/>
  <c r="N242" i="6" s="1"/>
  <c r="M242" i="6" a="1"/>
  <c r="M242" i="6" s="1"/>
  <c r="L242" i="6"/>
  <c r="L242" i="6" a="1"/>
  <c r="K242" i="6"/>
  <c r="K242" i="6" a="1"/>
  <c r="AI241" i="6" a="1"/>
  <c r="AI241" i="6" s="1"/>
  <c r="AH241" i="6" a="1"/>
  <c r="AH241" i="6" s="1"/>
  <c r="AG241" i="6" a="1"/>
  <c r="AG241" i="6" s="1"/>
  <c r="AF241" i="6"/>
  <c r="AF241" i="6" a="1"/>
  <c r="AE241" i="6" a="1"/>
  <c r="AE241" i="6" s="1"/>
  <c r="AD241" i="6" a="1"/>
  <c r="AD241" i="6" s="1"/>
  <c r="AC241" i="6"/>
  <c r="AC241" i="6" a="1"/>
  <c r="AB241" i="6"/>
  <c r="AB241" i="6" a="1"/>
  <c r="AA241" i="6" a="1"/>
  <c r="AA241" i="6" s="1"/>
  <c r="Z241" i="6" a="1"/>
  <c r="Z241" i="6" s="1"/>
  <c r="Y241" i="6" a="1"/>
  <c r="Y241" i="6" s="1"/>
  <c r="X241" i="6"/>
  <c r="X241" i="6" a="1"/>
  <c r="W241" i="6" a="1"/>
  <c r="W241" i="6" s="1"/>
  <c r="V241" i="6" a="1"/>
  <c r="V241" i="6" s="1"/>
  <c r="U241" i="6"/>
  <c r="U241" i="6" a="1"/>
  <c r="T241" i="6"/>
  <c r="T241" i="6" a="1"/>
  <c r="S241" i="6" a="1"/>
  <c r="S241" i="6" s="1"/>
  <c r="R241" i="6" a="1"/>
  <c r="R241" i="6" s="1"/>
  <c r="Q241" i="6" a="1"/>
  <c r="Q241" i="6" s="1"/>
  <c r="P241" i="6"/>
  <c r="P241" i="6" a="1"/>
  <c r="O241" i="6" a="1"/>
  <c r="O241" i="6" s="1"/>
  <c r="N241" i="6" a="1"/>
  <c r="N241" i="6" s="1"/>
  <c r="M241" i="6"/>
  <c r="M241" i="6" a="1"/>
  <c r="L241" i="6"/>
  <c r="L241" i="6" a="1"/>
  <c r="K241" i="6" a="1"/>
  <c r="K241" i="6" s="1"/>
  <c r="AI240" i="6" a="1"/>
  <c r="AI240" i="6" s="1"/>
  <c r="AH240" i="6" a="1"/>
  <c r="AH240" i="6" s="1"/>
  <c r="AG240" i="6"/>
  <c r="AG240" i="6" a="1"/>
  <c r="AF240" i="6" a="1"/>
  <c r="AF240" i="6" s="1"/>
  <c r="AE240" i="6" a="1"/>
  <c r="AE240" i="6" s="1"/>
  <c r="AD240" i="6"/>
  <c r="AD240" i="6" a="1"/>
  <c r="AC240" i="6"/>
  <c r="AC240" i="6" a="1"/>
  <c r="AB240" i="6" a="1"/>
  <c r="AB240" i="6" s="1"/>
  <c r="AA240" i="6" a="1"/>
  <c r="AA240" i="6" s="1"/>
  <c r="Z240" i="6" a="1"/>
  <c r="Z240" i="6" s="1"/>
  <c r="Y240" i="6"/>
  <c r="Y240" i="6" a="1"/>
  <c r="X240" i="6" a="1"/>
  <c r="X240" i="6" s="1"/>
  <c r="W240" i="6" a="1"/>
  <c r="W240" i="6" s="1"/>
  <c r="V240" i="6"/>
  <c r="V240" i="6" a="1"/>
  <c r="U240" i="6"/>
  <c r="U240" i="6" a="1"/>
  <c r="T240" i="6" a="1"/>
  <c r="T240" i="6" s="1"/>
  <c r="S240" i="6" a="1"/>
  <c r="S240" i="6" s="1"/>
  <c r="R240" i="6" a="1"/>
  <c r="R240" i="6" s="1"/>
  <c r="Q240" i="6"/>
  <c r="Q240" i="6" a="1"/>
  <c r="P240" i="6" a="1"/>
  <c r="P240" i="6" s="1"/>
  <c r="O240" i="6" a="1"/>
  <c r="O240" i="6" s="1"/>
  <c r="N240" i="6"/>
  <c r="N240" i="6" a="1"/>
  <c r="M240" i="6"/>
  <c r="M240" i="6" a="1"/>
  <c r="L240" i="6" a="1"/>
  <c r="L240" i="6" s="1"/>
  <c r="K240" i="6" a="1"/>
  <c r="K240" i="6" s="1"/>
  <c r="AI239" i="6" a="1"/>
  <c r="AI239" i="6" s="1"/>
  <c r="AH239" i="6"/>
  <c r="AH239" i="6" a="1"/>
  <c r="AG239" i="6" a="1"/>
  <c r="AG239" i="6" s="1"/>
  <c r="AF239" i="6" a="1"/>
  <c r="AF239" i="6" s="1"/>
  <c r="AE239" i="6"/>
  <c r="AE239" i="6" a="1"/>
  <c r="AD239" i="6"/>
  <c r="AD239" i="6" a="1"/>
  <c r="AC239" i="6" a="1"/>
  <c r="AC239" i="6" s="1"/>
  <c r="AB239" i="6" a="1"/>
  <c r="AB239" i="6" s="1"/>
  <c r="AA239" i="6" a="1"/>
  <c r="AA239" i="6" s="1"/>
  <c r="Z239" i="6"/>
  <c r="Z239" i="6" a="1"/>
  <c r="Y239" i="6" a="1"/>
  <c r="Y239" i="6" s="1"/>
  <c r="X239" i="6" a="1"/>
  <c r="X239" i="6" s="1"/>
  <c r="W239" i="6"/>
  <c r="W239" i="6" a="1"/>
  <c r="V239" i="6"/>
  <c r="V239" i="6" a="1"/>
  <c r="U239" i="6" a="1"/>
  <c r="U239" i="6" s="1"/>
  <c r="T239" i="6" a="1"/>
  <c r="T239" i="6" s="1"/>
  <c r="S239" i="6" a="1"/>
  <c r="S239" i="6" s="1"/>
  <c r="R239" i="6"/>
  <c r="R239" i="6" a="1"/>
  <c r="Q239" i="6" a="1"/>
  <c r="Q239" i="6" s="1"/>
  <c r="P239" i="6" a="1"/>
  <c r="P239" i="6" s="1"/>
  <c r="O239" i="6"/>
  <c r="O239" i="6" a="1"/>
  <c r="N239" i="6"/>
  <c r="N239" i="6" a="1"/>
  <c r="M239" i="6" a="1"/>
  <c r="M239" i="6" s="1"/>
  <c r="L239" i="6" a="1"/>
  <c r="L239" i="6" s="1"/>
  <c r="K239" i="6" a="1"/>
  <c r="K239" i="6" s="1"/>
  <c r="AI238" i="6"/>
  <c r="AI238" i="6" a="1"/>
  <c r="AH238" i="6" a="1"/>
  <c r="AH238" i="6" s="1"/>
  <c r="AG238" i="6" a="1"/>
  <c r="AG238" i="6" s="1"/>
  <c r="AF238" i="6"/>
  <c r="AF238" i="6" a="1"/>
  <c r="AE238" i="6"/>
  <c r="AE238" i="6" a="1"/>
  <c r="AD238" i="6" a="1"/>
  <c r="AD238" i="6" s="1"/>
  <c r="AC238" i="6" a="1"/>
  <c r="AC238" i="6" s="1"/>
  <c r="AB238" i="6" a="1"/>
  <c r="AB238" i="6" s="1"/>
  <c r="AA238" i="6"/>
  <c r="AA238" i="6" a="1"/>
  <c r="Z238" i="6" a="1"/>
  <c r="Z238" i="6" s="1"/>
  <c r="Y238" i="6" a="1"/>
  <c r="Y238" i="6" s="1"/>
  <c r="X238" i="6"/>
  <c r="X238" i="6" a="1"/>
  <c r="W238" i="6"/>
  <c r="W238" i="6" a="1"/>
  <c r="V238" i="6" a="1"/>
  <c r="V238" i="6" s="1"/>
  <c r="U238" i="6" a="1"/>
  <c r="U238" i="6" s="1"/>
  <c r="T238" i="6" a="1"/>
  <c r="T238" i="6" s="1"/>
  <c r="S238" i="6"/>
  <c r="S238" i="6" a="1"/>
  <c r="R238" i="6" a="1"/>
  <c r="R238" i="6" s="1"/>
  <c r="Q238" i="6" a="1"/>
  <c r="Q238" i="6" s="1"/>
  <c r="P238" i="6"/>
  <c r="P238" i="6" a="1"/>
  <c r="O238" i="6"/>
  <c r="O238" i="6" a="1"/>
  <c r="N238" i="6" a="1"/>
  <c r="N238" i="6" s="1"/>
  <c r="M238" i="6" a="1"/>
  <c r="M238" i="6" s="1"/>
  <c r="L238" i="6" a="1"/>
  <c r="L238" i="6" s="1"/>
  <c r="K238" i="6"/>
  <c r="K238" i="6" a="1"/>
  <c r="AI237" i="6" a="1"/>
  <c r="AI237" i="6" s="1"/>
  <c r="AH237" i="6" a="1"/>
  <c r="AH237" i="6" s="1"/>
  <c r="AG237" i="6"/>
  <c r="AG237" i="6" a="1"/>
  <c r="AF237" i="6"/>
  <c r="AF237" i="6" a="1"/>
  <c r="AE237" i="6" a="1"/>
  <c r="AE237" i="6" s="1"/>
  <c r="AD237" i="6" a="1"/>
  <c r="AD237" i="6" s="1"/>
  <c r="AC237" i="6" a="1"/>
  <c r="AC237" i="6" s="1"/>
  <c r="AB237" i="6"/>
  <c r="AB237" i="6" a="1"/>
  <c r="AA237" i="6" a="1"/>
  <c r="AA237" i="6" s="1"/>
  <c r="Z237" i="6" a="1"/>
  <c r="Z237" i="6" s="1"/>
  <c r="Y237" i="6"/>
  <c r="Y237" i="6" a="1"/>
  <c r="X237" i="6"/>
  <c r="X237" i="6" a="1"/>
  <c r="W237" i="6" a="1"/>
  <c r="W237" i="6" s="1"/>
  <c r="V237" i="6" a="1"/>
  <c r="V237" i="6" s="1"/>
  <c r="U237" i="6" a="1"/>
  <c r="U237" i="6" s="1"/>
  <c r="T237" i="6"/>
  <c r="T237" i="6" a="1"/>
  <c r="S237" i="6" a="1"/>
  <c r="S237" i="6" s="1"/>
  <c r="R237" i="6" a="1"/>
  <c r="R237" i="6" s="1"/>
  <c r="Q237" i="6"/>
  <c r="Q237" i="6" a="1"/>
  <c r="P237" i="6"/>
  <c r="P237" i="6" a="1"/>
  <c r="O237" i="6" a="1"/>
  <c r="O237" i="6" s="1"/>
  <c r="N237" i="6" a="1"/>
  <c r="N237" i="6" s="1"/>
  <c r="M237" i="6" a="1"/>
  <c r="M237" i="6" s="1"/>
  <c r="L237" i="6"/>
  <c r="L237" i="6" a="1"/>
  <c r="K237" i="6" a="1"/>
  <c r="K237" i="6" s="1"/>
  <c r="AI236" i="6" a="1"/>
  <c r="AI236" i="6" s="1"/>
  <c r="AH236" i="6"/>
  <c r="AH236" i="6" a="1"/>
  <c r="AG236" i="6"/>
  <c r="AG236" i="6" a="1"/>
  <c r="AF236" i="6" a="1"/>
  <c r="AF236" i="6" s="1"/>
  <c r="AE236" i="6" a="1"/>
  <c r="AE236" i="6" s="1"/>
  <c r="AD236" i="6" a="1"/>
  <c r="AD236" i="6" s="1"/>
  <c r="AC236" i="6"/>
  <c r="AC236" i="6" a="1"/>
  <c r="AB236" i="6" a="1"/>
  <c r="AB236" i="6" s="1"/>
  <c r="AA236" i="6" a="1"/>
  <c r="AA236" i="6" s="1"/>
  <c r="Z236" i="6"/>
  <c r="Z236" i="6" a="1"/>
  <c r="Y236" i="6"/>
  <c r="Y236" i="6" a="1"/>
  <c r="X236" i="6" a="1"/>
  <c r="X236" i="6" s="1"/>
  <c r="W236" i="6" a="1"/>
  <c r="W236" i="6" s="1"/>
  <c r="V236" i="6" a="1"/>
  <c r="V236" i="6" s="1"/>
  <c r="U236" i="6"/>
  <c r="U236" i="6" a="1"/>
  <c r="T236" i="6" a="1"/>
  <c r="T236" i="6" s="1"/>
  <c r="S236" i="6" a="1"/>
  <c r="S236" i="6" s="1"/>
  <c r="R236" i="6"/>
  <c r="R236" i="6" a="1"/>
  <c r="Q236" i="6"/>
  <c r="Q236" i="6" a="1"/>
  <c r="P236" i="6" a="1"/>
  <c r="P236" i="6" s="1"/>
  <c r="O236" i="6" a="1"/>
  <c r="O236" i="6" s="1"/>
  <c r="N236" i="6" a="1"/>
  <c r="N236" i="6" s="1"/>
  <c r="M236" i="6" a="1"/>
  <c r="M236" i="6" s="1"/>
  <c r="L236" i="6"/>
  <c r="L236" i="6" a="1"/>
  <c r="K236" i="6" a="1"/>
  <c r="K236" i="6" s="1"/>
  <c r="AI235" i="6" a="1"/>
  <c r="AI235" i="6" s="1"/>
  <c r="AH235" i="6" a="1"/>
  <c r="AH235" i="6" s="1"/>
  <c r="AG235" i="6" a="1"/>
  <c r="AG235" i="6" s="1"/>
  <c r="AF235" i="6"/>
  <c r="AF235" i="6" a="1"/>
  <c r="AE235" i="6" a="1"/>
  <c r="AE235" i="6" s="1"/>
  <c r="AD235" i="6" a="1"/>
  <c r="AD235" i="6" s="1"/>
  <c r="AC235" i="6" a="1"/>
  <c r="AC235" i="6" s="1"/>
  <c r="AB235" i="6"/>
  <c r="AB235" i="6" a="1"/>
  <c r="AA235" i="6"/>
  <c r="AA235" i="6" a="1"/>
  <c r="Z235" i="6" a="1"/>
  <c r="Z235" i="6" s="1"/>
  <c r="Y235" i="6" a="1"/>
  <c r="Y235" i="6" s="1"/>
  <c r="X235" i="6" a="1"/>
  <c r="X235" i="6" s="1"/>
  <c r="W235" i="6"/>
  <c r="W235" i="6" a="1"/>
  <c r="V235" i="6" a="1"/>
  <c r="V235" i="6" s="1"/>
  <c r="U235" i="6" a="1"/>
  <c r="U235" i="6" s="1"/>
  <c r="T235" i="6" a="1"/>
  <c r="T235" i="6" s="1"/>
  <c r="S235" i="6"/>
  <c r="S235" i="6" a="1"/>
  <c r="R235" i="6" a="1"/>
  <c r="R235" i="6" s="1"/>
  <c r="Q235" i="6"/>
  <c r="Q235" i="6" a="1"/>
  <c r="P235" i="6" a="1"/>
  <c r="P235" i="6" s="1"/>
  <c r="O235" i="6"/>
  <c r="O235" i="6" a="1"/>
  <c r="N235" i="6" a="1"/>
  <c r="N235" i="6" s="1"/>
  <c r="M235" i="6" a="1"/>
  <c r="M235" i="6" s="1"/>
  <c r="L235" i="6" a="1"/>
  <c r="L235" i="6" s="1"/>
  <c r="K235" i="6"/>
  <c r="K235" i="6" a="1"/>
  <c r="AI234" i="6"/>
  <c r="AI234" i="6" a="1"/>
  <c r="AH234" i="6" a="1"/>
  <c r="AH234" i="6" s="1"/>
  <c r="AG234" i="6" a="1"/>
  <c r="AG234" i="6" s="1"/>
  <c r="AF234" i="6" a="1"/>
  <c r="AF234" i="6" s="1"/>
  <c r="AE234" i="6"/>
  <c r="AE234" i="6" a="1"/>
  <c r="AD234" i="6" a="1"/>
  <c r="AD234" i="6" s="1"/>
  <c r="AC234" i="6" a="1"/>
  <c r="AC234" i="6" s="1"/>
  <c r="AB234" i="6" a="1"/>
  <c r="AB234" i="6" s="1"/>
  <c r="AA234" i="6" a="1"/>
  <c r="AA234" i="6" s="1"/>
  <c r="Z234" i="6" a="1"/>
  <c r="Z234" i="6" s="1"/>
  <c r="Y234" i="6"/>
  <c r="Y234" i="6" a="1"/>
  <c r="X234" i="6" a="1"/>
  <c r="X234" i="6" s="1"/>
  <c r="W234" i="6" a="1"/>
  <c r="W234" i="6" s="1"/>
  <c r="V234" i="6" a="1"/>
  <c r="V234" i="6" s="1"/>
  <c r="U234" i="6" a="1"/>
  <c r="U234" i="6" s="1"/>
  <c r="T234" i="6" a="1"/>
  <c r="T234" i="6" s="1"/>
  <c r="S234" i="6" a="1"/>
  <c r="S234" i="6" s="1"/>
  <c r="R234" i="6" a="1"/>
  <c r="R234" i="6" s="1"/>
  <c r="Q234" i="6" a="1"/>
  <c r="Q234" i="6" s="1"/>
  <c r="P234" i="6" a="1"/>
  <c r="P234" i="6" s="1"/>
  <c r="O234" i="6" a="1"/>
  <c r="O234" i="6" s="1"/>
  <c r="N234" i="6" a="1"/>
  <c r="N234" i="6" s="1"/>
  <c r="M234" i="6"/>
  <c r="M234" i="6" a="1"/>
  <c r="L234" i="6" a="1"/>
  <c r="L234" i="6" s="1"/>
  <c r="K234" i="6" a="1"/>
  <c r="K234" i="6" s="1"/>
  <c r="AI233" i="6" a="1"/>
  <c r="AI233" i="6" s="1"/>
  <c r="AH233" i="6" a="1"/>
  <c r="AH233" i="6" s="1"/>
  <c r="AG233" i="6"/>
  <c r="AG233" i="6" a="1"/>
  <c r="AF233" i="6" a="1"/>
  <c r="AF233" i="6" s="1"/>
  <c r="AE233" i="6"/>
  <c r="AE233" i="6" a="1"/>
  <c r="AD233" i="6" a="1"/>
  <c r="AD233" i="6" s="1"/>
  <c r="AC233" i="6" a="1"/>
  <c r="AC233" i="6" s="1"/>
  <c r="AB233" i="6" a="1"/>
  <c r="AB233" i="6" s="1"/>
  <c r="AA233" i="6" a="1"/>
  <c r="AA233" i="6" s="1"/>
  <c r="Z233" i="6" a="1"/>
  <c r="Z233" i="6" s="1"/>
  <c r="Y233" i="6"/>
  <c r="Y233" i="6" a="1"/>
  <c r="X233" i="6" a="1"/>
  <c r="X233" i="6" s="1"/>
  <c r="W233" i="6" a="1"/>
  <c r="W233" i="6" s="1"/>
  <c r="V233" i="6" a="1"/>
  <c r="V233" i="6" s="1"/>
  <c r="U233" i="6" a="1"/>
  <c r="U233" i="6" s="1"/>
  <c r="T233" i="6" a="1"/>
  <c r="T233" i="6" s="1"/>
  <c r="S233" i="6" a="1"/>
  <c r="S233" i="6" s="1"/>
  <c r="R233" i="6" a="1"/>
  <c r="R233" i="6" s="1"/>
  <c r="Q233" i="6" a="1"/>
  <c r="Q233" i="6" s="1"/>
  <c r="P233" i="6" a="1"/>
  <c r="P233" i="6" s="1"/>
  <c r="O233" i="6"/>
  <c r="O233" i="6" a="1"/>
  <c r="N233" i="6" a="1"/>
  <c r="N233" i="6" s="1"/>
  <c r="M233" i="6"/>
  <c r="M233" i="6" a="1"/>
  <c r="L233" i="6" a="1"/>
  <c r="L233" i="6" s="1"/>
  <c r="K233" i="6" a="1"/>
  <c r="K233" i="6" s="1"/>
  <c r="AI232" i="6" a="1"/>
  <c r="AI232" i="6" s="1"/>
  <c r="AH232" i="6" a="1"/>
  <c r="AH232" i="6" s="1"/>
  <c r="AG232" i="6" a="1"/>
  <c r="AG232" i="6" s="1"/>
  <c r="AF232" i="6" a="1"/>
  <c r="AF232" i="6" s="1"/>
  <c r="AE232" i="6" a="1"/>
  <c r="AE232" i="6" s="1"/>
  <c r="AD232" i="6" a="1"/>
  <c r="AD232" i="6" s="1"/>
  <c r="AC232" i="6" a="1"/>
  <c r="AC232" i="6" s="1"/>
  <c r="AB232" i="6" a="1"/>
  <c r="AB232" i="6" s="1"/>
  <c r="AA232" i="6"/>
  <c r="AA232" i="6" a="1"/>
  <c r="Z232" i="6" a="1"/>
  <c r="Z232" i="6" s="1"/>
  <c r="Y232" i="6"/>
  <c r="Y232" i="6" a="1"/>
  <c r="X232" i="6" a="1"/>
  <c r="X232" i="6" s="1"/>
  <c r="W232" i="6" a="1"/>
  <c r="W232" i="6" s="1"/>
  <c r="V232" i="6" a="1"/>
  <c r="V232" i="6" s="1"/>
  <c r="U232" i="6"/>
  <c r="U232" i="6" a="1"/>
  <c r="T232" i="6" a="1"/>
  <c r="T232" i="6" s="1"/>
  <c r="S232" i="6" a="1"/>
  <c r="S232" i="6" s="1"/>
  <c r="R232" i="6" a="1"/>
  <c r="R232" i="6" s="1"/>
  <c r="Q232" i="6" a="1"/>
  <c r="Q232" i="6" s="1"/>
  <c r="P232" i="6" a="1"/>
  <c r="P232" i="6" s="1"/>
  <c r="O232" i="6" a="1"/>
  <c r="O232" i="6" s="1"/>
  <c r="N232" i="6" a="1"/>
  <c r="N232" i="6" s="1"/>
  <c r="M232" i="6"/>
  <c r="M232" i="6" a="1"/>
  <c r="L232" i="6" a="1"/>
  <c r="L232" i="6" s="1"/>
  <c r="K232" i="6"/>
  <c r="K232" i="6" a="1"/>
  <c r="AI231" i="6" a="1"/>
  <c r="AI231" i="6" s="1"/>
  <c r="AH231" i="6" a="1"/>
  <c r="AH231" i="6" s="1"/>
  <c r="AG231" i="6"/>
  <c r="AG231" i="6" a="1"/>
  <c r="AF231" i="6" a="1"/>
  <c r="AF231" i="6" s="1"/>
  <c r="AE231" i="6" a="1"/>
  <c r="AE231" i="6" s="1"/>
  <c r="AD231" i="6" a="1"/>
  <c r="AD231" i="6" s="1"/>
  <c r="AC231" i="6" a="1"/>
  <c r="AC231" i="6" s="1"/>
  <c r="AB231" i="6" a="1"/>
  <c r="AB231" i="6" s="1"/>
  <c r="AA231" i="6" a="1"/>
  <c r="AA231" i="6" s="1"/>
  <c r="Z231" i="6" a="1"/>
  <c r="Z231" i="6" s="1"/>
  <c r="Y231" i="6"/>
  <c r="Y231" i="6" a="1"/>
  <c r="X231" i="6" a="1"/>
  <c r="X231" i="6" s="1"/>
  <c r="W231" i="6"/>
  <c r="W231" i="6" a="1"/>
  <c r="V231" i="6" a="1"/>
  <c r="V231" i="6" s="1"/>
  <c r="U231" i="6" a="1"/>
  <c r="U231" i="6" s="1"/>
  <c r="T231" i="6" a="1"/>
  <c r="T231" i="6" s="1"/>
  <c r="S231" i="6" a="1"/>
  <c r="S231" i="6" s="1"/>
  <c r="R231" i="6" a="1"/>
  <c r="R231" i="6" s="1"/>
  <c r="Q231" i="6"/>
  <c r="Q231" i="6" a="1"/>
  <c r="P231" i="6" a="1"/>
  <c r="P231" i="6" s="1"/>
  <c r="O231" i="6" a="1"/>
  <c r="O231" i="6" s="1"/>
  <c r="N231" i="6" a="1"/>
  <c r="N231" i="6" s="1"/>
  <c r="M231" i="6" a="1"/>
  <c r="M231" i="6" s="1"/>
  <c r="L231" i="6" a="1"/>
  <c r="L231" i="6" s="1"/>
  <c r="K231" i="6" a="1"/>
  <c r="K231" i="6" s="1"/>
  <c r="AI230" i="6"/>
  <c r="AI230" i="6" a="1"/>
  <c r="AH230" i="6" a="1"/>
  <c r="AH230" i="6" s="1"/>
  <c r="AG230" i="6" a="1"/>
  <c r="AG230" i="6" s="1"/>
  <c r="AF230" i="6" a="1"/>
  <c r="AF230" i="6" s="1"/>
  <c r="AE230" i="6" a="1"/>
  <c r="AE230" i="6" s="1"/>
  <c r="AD230" i="6" a="1"/>
  <c r="AD230" i="6" s="1"/>
  <c r="AC230" i="6"/>
  <c r="AC230" i="6" a="1"/>
  <c r="AB230" i="6" a="1"/>
  <c r="AB230" i="6" s="1"/>
  <c r="AA230" i="6" a="1"/>
  <c r="AA230" i="6" s="1"/>
  <c r="Z230" i="6" a="1"/>
  <c r="Z230" i="6" s="1"/>
  <c r="Y230" i="6" a="1"/>
  <c r="Y230" i="6" s="1"/>
  <c r="X230" i="6" a="1"/>
  <c r="X230" i="6" s="1"/>
  <c r="W230" i="6" a="1"/>
  <c r="W230" i="6" s="1"/>
  <c r="V230" i="6" a="1"/>
  <c r="V230" i="6" s="1"/>
  <c r="U230" i="6" a="1"/>
  <c r="U230" i="6" s="1"/>
  <c r="T230" i="6" a="1"/>
  <c r="T230" i="6" s="1"/>
  <c r="S230" i="6"/>
  <c r="S230" i="6" a="1"/>
  <c r="R230" i="6" a="1"/>
  <c r="R230" i="6" s="1"/>
  <c r="Q230" i="6"/>
  <c r="Q230" i="6" a="1"/>
  <c r="P230" i="6" a="1"/>
  <c r="P230" i="6" s="1"/>
  <c r="O230" i="6" a="1"/>
  <c r="O230" i="6" s="1"/>
  <c r="N230" i="6" a="1"/>
  <c r="N230" i="6" s="1"/>
  <c r="M230" i="6"/>
  <c r="M230" i="6" a="1"/>
  <c r="L230" i="6" a="1"/>
  <c r="L230" i="6" s="1"/>
  <c r="K230" i="6" a="1"/>
  <c r="K230" i="6" s="1"/>
  <c r="AI229" i="6" a="1"/>
  <c r="AI229" i="6" s="1"/>
  <c r="AH229" i="6" a="1"/>
  <c r="AH229" i="6" s="1"/>
  <c r="AG229" i="6"/>
  <c r="AG229" i="6" a="1"/>
  <c r="AF229" i="6" a="1"/>
  <c r="AF229" i="6" s="1"/>
  <c r="AE229" i="6" a="1"/>
  <c r="AE229" i="6" s="1"/>
  <c r="AD229" i="6" a="1"/>
  <c r="AD229" i="6" s="1"/>
  <c r="AC229" i="6"/>
  <c r="AC229" i="6" a="1"/>
  <c r="AB229" i="6" a="1"/>
  <c r="AB229" i="6" s="1"/>
  <c r="AA229" i="6" a="1"/>
  <c r="AA229" i="6" s="1"/>
  <c r="Z229" i="6" a="1"/>
  <c r="Z229" i="6" s="1"/>
  <c r="Y229" i="6" a="1"/>
  <c r="Y229" i="6" s="1"/>
  <c r="X229" i="6" a="1"/>
  <c r="X229" i="6" s="1"/>
  <c r="W229" i="6" a="1"/>
  <c r="W229" i="6" s="1"/>
  <c r="V229" i="6" a="1"/>
  <c r="V229" i="6" s="1"/>
  <c r="U229" i="6" a="1"/>
  <c r="U229" i="6" s="1"/>
  <c r="T229" i="6" a="1"/>
  <c r="T229" i="6" s="1"/>
  <c r="S229" i="6" a="1"/>
  <c r="S229" i="6" s="1"/>
  <c r="R229" i="6" a="1"/>
  <c r="R229" i="6" s="1"/>
  <c r="Q229" i="6"/>
  <c r="Q229" i="6" a="1"/>
  <c r="P229" i="6" a="1"/>
  <c r="P229" i="6" s="1"/>
  <c r="O229" i="6" a="1"/>
  <c r="O229" i="6" s="1"/>
  <c r="N229" i="6" a="1"/>
  <c r="N229" i="6" s="1"/>
  <c r="M229" i="6"/>
  <c r="M229" i="6" a="1"/>
  <c r="L229" i="6" a="1"/>
  <c r="L229" i="6" s="1"/>
  <c r="K229" i="6" a="1"/>
  <c r="K229" i="6" s="1"/>
  <c r="AI228" i="6" a="1"/>
  <c r="AI228" i="6" s="1"/>
  <c r="AH228" i="6" a="1"/>
  <c r="AH228" i="6" s="1"/>
  <c r="AG228" i="6" a="1"/>
  <c r="AG228" i="6" s="1"/>
  <c r="AF228" i="6" a="1"/>
  <c r="AF228" i="6" s="1"/>
  <c r="AE228" i="6" a="1"/>
  <c r="AE228" i="6" s="1"/>
  <c r="AD228" i="6" a="1"/>
  <c r="AD228" i="6" s="1"/>
  <c r="AC228" i="6" a="1"/>
  <c r="AC228" i="6" s="1"/>
  <c r="AB228" i="6" a="1"/>
  <c r="AB228" i="6" s="1"/>
  <c r="AA228" i="6" a="1"/>
  <c r="AA228" i="6" s="1"/>
  <c r="Z228" i="6" a="1"/>
  <c r="Z228" i="6" s="1"/>
  <c r="Y228" i="6" a="1"/>
  <c r="Y228" i="6" s="1"/>
  <c r="X228" i="6" a="1"/>
  <c r="X228" i="6" s="1"/>
  <c r="W228" i="6" a="1"/>
  <c r="W228" i="6" s="1"/>
  <c r="V228" i="6" a="1"/>
  <c r="V228" i="6" s="1"/>
  <c r="U228" i="6"/>
  <c r="U228" i="6" a="1"/>
  <c r="T228" i="6" a="1"/>
  <c r="T228" i="6" s="1"/>
  <c r="S228" i="6" a="1"/>
  <c r="S228" i="6" s="1"/>
  <c r="R228" i="6" a="1"/>
  <c r="R228" i="6" s="1"/>
  <c r="Q228" i="6" a="1"/>
  <c r="Q228" i="6" s="1"/>
  <c r="P228" i="6" a="1"/>
  <c r="P228" i="6" s="1"/>
  <c r="O228" i="6" a="1"/>
  <c r="O228" i="6" s="1"/>
  <c r="N228" i="6" a="1"/>
  <c r="N228" i="6" s="1"/>
  <c r="M228" i="6" a="1"/>
  <c r="M228" i="6" s="1"/>
  <c r="L228" i="6" a="1"/>
  <c r="L228" i="6" s="1"/>
  <c r="K228" i="6" a="1"/>
  <c r="K228" i="6" s="1"/>
  <c r="AI227" i="6" a="1"/>
  <c r="AI227" i="6" s="1"/>
  <c r="AH227" i="6" a="1"/>
  <c r="AH227" i="6" s="1"/>
  <c r="AG227" i="6"/>
  <c r="AG227" i="6" a="1"/>
  <c r="AF227" i="6" a="1"/>
  <c r="AF227" i="6" s="1"/>
  <c r="AE227" i="6" a="1"/>
  <c r="AE227" i="6" s="1"/>
  <c r="AD227" i="6" a="1"/>
  <c r="AD227" i="6" s="1"/>
  <c r="AC227" i="6" a="1"/>
  <c r="AC227" i="6" s="1"/>
  <c r="AB227" i="6" a="1"/>
  <c r="AB227" i="6" s="1"/>
  <c r="AA227" i="6" a="1"/>
  <c r="AA227" i="6" s="1"/>
  <c r="Z227" i="6" a="1"/>
  <c r="Z227" i="6" s="1"/>
  <c r="Y227" i="6"/>
  <c r="Y227" i="6" a="1"/>
  <c r="X227" i="6" a="1"/>
  <c r="X227" i="6" s="1"/>
  <c r="W227" i="6" a="1"/>
  <c r="W227" i="6" s="1"/>
  <c r="V227" i="6" a="1"/>
  <c r="V227" i="6" s="1"/>
  <c r="U227" i="6" a="1"/>
  <c r="U227" i="6" s="1"/>
  <c r="T227" i="6" a="1"/>
  <c r="T227" i="6" s="1"/>
  <c r="S227" i="6" a="1"/>
  <c r="S227" i="6" s="1"/>
  <c r="R227" i="6" a="1"/>
  <c r="R227" i="6" s="1"/>
  <c r="Q227" i="6"/>
  <c r="Q227" i="6" a="1"/>
  <c r="P227" i="6" a="1"/>
  <c r="P227" i="6" s="1"/>
  <c r="O227" i="6" a="1"/>
  <c r="O227" i="6" s="1"/>
  <c r="N227" i="6" a="1"/>
  <c r="N227" i="6" s="1"/>
  <c r="M227" i="6" a="1"/>
  <c r="M227" i="6" s="1"/>
  <c r="L227" i="6" a="1"/>
  <c r="L227" i="6" s="1"/>
  <c r="K227" i="6" a="1"/>
  <c r="K227" i="6" s="1"/>
  <c r="AI226" i="6" a="1"/>
  <c r="AI226" i="6" s="1"/>
  <c r="AH226" i="6" a="1"/>
  <c r="AH226" i="6" s="1"/>
  <c r="AG226" i="6" a="1"/>
  <c r="AG226" i="6" s="1"/>
  <c r="AF226" i="6" a="1"/>
  <c r="AF226" i="6" s="1"/>
  <c r="AE226" i="6" a="1"/>
  <c r="AE226" i="6" s="1"/>
  <c r="AD226" i="6" a="1"/>
  <c r="AD226" i="6" s="1"/>
  <c r="AC226" i="6" a="1"/>
  <c r="AC226" i="6" s="1"/>
  <c r="AB226" i="6" a="1"/>
  <c r="AB226" i="6" s="1"/>
  <c r="AA226" i="6" a="1"/>
  <c r="AA226" i="6" s="1"/>
  <c r="Z226" i="6" a="1"/>
  <c r="Z226" i="6" s="1"/>
  <c r="Y226" i="6" a="1"/>
  <c r="Y226" i="6" s="1"/>
  <c r="X226" i="6" a="1"/>
  <c r="X226" i="6" s="1"/>
  <c r="W226" i="6" a="1"/>
  <c r="W226" i="6" s="1"/>
  <c r="V226" i="6" a="1"/>
  <c r="V226" i="6" s="1"/>
  <c r="U226" i="6"/>
  <c r="U226" i="6" a="1"/>
  <c r="T226" i="6" a="1"/>
  <c r="T226" i="6" s="1"/>
  <c r="S226" i="6" a="1"/>
  <c r="S226" i="6" s="1"/>
  <c r="R226" i="6" a="1"/>
  <c r="R226" i="6" s="1"/>
  <c r="Q226" i="6"/>
  <c r="Q226" i="6" a="1"/>
  <c r="P226" i="6" a="1"/>
  <c r="P226" i="6" s="1"/>
  <c r="O226" i="6" a="1"/>
  <c r="O226" i="6" s="1"/>
  <c r="N226" i="6" a="1"/>
  <c r="N226" i="6" s="1"/>
  <c r="M226" i="6" a="1"/>
  <c r="M226" i="6" s="1"/>
  <c r="L226" i="6" a="1"/>
  <c r="L226" i="6" s="1"/>
  <c r="K226" i="6" a="1"/>
  <c r="K226" i="6" s="1"/>
  <c r="AI225" i="6" a="1"/>
  <c r="AI225" i="6" s="1"/>
  <c r="AH225" i="6" a="1"/>
  <c r="AH225" i="6" s="1"/>
  <c r="AG225" i="6"/>
  <c r="AG225" i="6" a="1"/>
  <c r="AF225" i="6" a="1"/>
  <c r="AF225" i="6" s="1"/>
  <c r="AE225" i="6" a="1"/>
  <c r="AE225" i="6" s="1"/>
  <c r="AD225" i="6" a="1"/>
  <c r="AD225" i="6" s="1"/>
  <c r="AC225" i="6"/>
  <c r="AC225" i="6" a="1"/>
  <c r="AB225" i="6" a="1"/>
  <c r="AB225" i="6" s="1"/>
  <c r="AA225" i="6" a="1"/>
  <c r="AA225" i="6" s="1"/>
  <c r="Z225" i="6" a="1"/>
  <c r="Z225" i="6" s="1"/>
  <c r="Y225" i="6" a="1"/>
  <c r="Y225" i="6" s="1"/>
  <c r="X225" i="6" a="1"/>
  <c r="X225" i="6" s="1"/>
  <c r="W225" i="6" a="1"/>
  <c r="W225" i="6" s="1"/>
  <c r="V225" i="6" a="1"/>
  <c r="V225" i="6" s="1"/>
  <c r="U225" i="6" a="1"/>
  <c r="U225" i="6" s="1"/>
  <c r="T225" i="6" a="1"/>
  <c r="T225" i="6" s="1"/>
  <c r="S225" i="6" a="1"/>
  <c r="S225" i="6" s="1"/>
  <c r="R225" i="6" a="1"/>
  <c r="R225" i="6" s="1"/>
  <c r="Q225" i="6" a="1"/>
  <c r="Q225" i="6" s="1"/>
  <c r="P225" i="6" a="1"/>
  <c r="P225" i="6" s="1"/>
  <c r="O225" i="6" a="1"/>
  <c r="O225" i="6" s="1"/>
  <c r="N225" i="6" a="1"/>
  <c r="N225" i="6" s="1"/>
  <c r="M225" i="6"/>
  <c r="M225" i="6" a="1"/>
  <c r="L225" i="6" a="1"/>
  <c r="L225" i="6" s="1"/>
  <c r="K225" i="6" a="1"/>
  <c r="K225" i="6" s="1"/>
  <c r="AI224" i="6" a="1"/>
  <c r="AI224" i="6" s="1"/>
  <c r="AH224" i="6" a="1"/>
  <c r="AH224" i="6" s="1"/>
  <c r="AG224" i="6" a="1"/>
  <c r="AG224" i="6" s="1"/>
  <c r="AF224" i="6" a="1"/>
  <c r="AF224" i="6" s="1"/>
  <c r="AE224" i="6" a="1"/>
  <c r="AE224" i="6" s="1"/>
  <c r="AD224" i="6" a="1"/>
  <c r="AD224" i="6" s="1"/>
  <c r="AC224" i="6" a="1"/>
  <c r="AC224" i="6" s="1"/>
  <c r="AB224" i="6" a="1"/>
  <c r="AB224" i="6" s="1"/>
  <c r="AA224" i="6" a="1"/>
  <c r="AA224" i="6" s="1"/>
  <c r="Z224" i="6" a="1"/>
  <c r="Z224" i="6" s="1"/>
  <c r="Y224" i="6" a="1"/>
  <c r="Y224" i="6" s="1"/>
  <c r="X224" i="6" a="1"/>
  <c r="X224" i="6" s="1"/>
  <c r="W224" i="6" a="1"/>
  <c r="W224" i="6" s="1"/>
  <c r="V224" i="6" a="1"/>
  <c r="V224" i="6" s="1"/>
  <c r="U224" i="6" a="1"/>
  <c r="U224" i="6" s="1"/>
  <c r="T224" i="6" a="1"/>
  <c r="T224" i="6" s="1"/>
  <c r="S224" i="6" a="1"/>
  <c r="S224" i="6" s="1"/>
  <c r="R224" i="6" a="1"/>
  <c r="R224" i="6" s="1"/>
  <c r="Q224" i="6" a="1"/>
  <c r="Q224" i="6" s="1"/>
  <c r="P224" i="6" a="1"/>
  <c r="P224" i="6" s="1"/>
  <c r="O224" i="6" a="1"/>
  <c r="O224" i="6" s="1"/>
  <c r="N224" i="6" a="1"/>
  <c r="N224" i="6" s="1"/>
  <c r="M224" i="6"/>
  <c r="M224" i="6" a="1"/>
  <c r="L224" i="6" a="1"/>
  <c r="L224" i="6" s="1"/>
  <c r="K224" i="6" a="1"/>
  <c r="K224" i="6" s="1"/>
  <c r="AI223" i="6" a="1"/>
  <c r="AI223" i="6" s="1"/>
  <c r="AH223" i="6" a="1"/>
  <c r="AH223" i="6" s="1"/>
  <c r="AG223" i="6" a="1"/>
  <c r="AG223" i="6" s="1"/>
  <c r="AF223" i="6" a="1"/>
  <c r="AF223" i="6" s="1"/>
  <c r="AE223" i="6" a="1"/>
  <c r="AE223" i="6" s="1"/>
  <c r="AD223" i="6" a="1"/>
  <c r="AD223" i="6" s="1"/>
  <c r="AC223" i="6" a="1"/>
  <c r="AC223" i="6" s="1"/>
  <c r="AB223" i="6" a="1"/>
  <c r="AB223" i="6" s="1"/>
  <c r="AA223" i="6" a="1"/>
  <c r="AA223" i="6" s="1"/>
  <c r="Z223" i="6" a="1"/>
  <c r="Z223" i="6" s="1"/>
  <c r="Y223" i="6" a="1"/>
  <c r="Y223" i="6" s="1"/>
  <c r="X223" i="6" a="1"/>
  <c r="X223" i="6" s="1"/>
  <c r="W223" i="6" a="1"/>
  <c r="W223" i="6" s="1"/>
  <c r="V223" i="6" a="1"/>
  <c r="V223" i="6" s="1"/>
  <c r="U223" i="6" a="1"/>
  <c r="U223" i="6" s="1"/>
  <c r="T223" i="6" a="1"/>
  <c r="T223" i="6" s="1"/>
  <c r="S223" i="6" a="1"/>
  <c r="S223" i="6" s="1"/>
  <c r="R223" i="6" a="1"/>
  <c r="R223" i="6" s="1"/>
  <c r="Q223" i="6"/>
  <c r="Q223" i="6" a="1"/>
  <c r="P223" i="6" a="1"/>
  <c r="P223" i="6" s="1"/>
  <c r="O223" i="6" a="1"/>
  <c r="O223" i="6" s="1"/>
  <c r="N223" i="6" a="1"/>
  <c r="N223" i="6" s="1"/>
  <c r="M223" i="6" a="1"/>
  <c r="M223" i="6" s="1"/>
  <c r="L223" i="6" a="1"/>
  <c r="L223" i="6" s="1"/>
  <c r="K223" i="6" a="1"/>
  <c r="K223" i="6" s="1"/>
  <c r="AI222" i="6" a="1"/>
  <c r="AI222" i="6" s="1"/>
  <c r="AH222" i="6" a="1"/>
  <c r="AH222" i="6" s="1"/>
  <c r="AG222" i="6"/>
  <c r="AG222" i="6" a="1"/>
  <c r="AF222" i="6" a="1"/>
  <c r="AF222" i="6" s="1"/>
  <c r="AE222" i="6" a="1"/>
  <c r="AE222" i="6" s="1"/>
  <c r="AD222" i="6" a="1"/>
  <c r="AD222" i="6" s="1"/>
  <c r="AC222" i="6" a="1"/>
  <c r="AC222" i="6" s="1"/>
  <c r="AB222" i="6" a="1"/>
  <c r="AB222" i="6" s="1"/>
  <c r="AA222" i="6" a="1"/>
  <c r="AA222" i="6" s="1"/>
  <c r="Z222" i="6" a="1"/>
  <c r="Z222" i="6" s="1"/>
  <c r="Y222" i="6" a="1"/>
  <c r="Y222" i="6" s="1"/>
  <c r="X222" i="6" a="1"/>
  <c r="X222" i="6" s="1"/>
  <c r="W222" i="6" a="1"/>
  <c r="W222" i="6" s="1"/>
  <c r="V222" i="6" a="1"/>
  <c r="V222" i="6" s="1"/>
  <c r="U222" i="6"/>
  <c r="U222" i="6" a="1"/>
  <c r="T222" i="6" a="1"/>
  <c r="T222" i="6" s="1"/>
  <c r="S222" i="6" a="1"/>
  <c r="S222" i="6" s="1"/>
  <c r="R222" i="6" a="1"/>
  <c r="R222" i="6" s="1"/>
  <c r="Q222" i="6"/>
  <c r="Q222" i="6" a="1"/>
  <c r="P222" i="6" a="1"/>
  <c r="P222" i="6" s="1"/>
  <c r="O222" i="6" a="1"/>
  <c r="O222" i="6" s="1"/>
  <c r="N222" i="6" a="1"/>
  <c r="N222" i="6" s="1"/>
  <c r="M222" i="6"/>
  <c r="M222" i="6" a="1"/>
  <c r="L222" i="6" a="1"/>
  <c r="L222" i="6" s="1"/>
  <c r="K222" i="6" a="1"/>
  <c r="K222" i="6" s="1"/>
  <c r="AI221" i="6" a="1"/>
  <c r="AI221" i="6" s="1"/>
  <c r="AH221" i="6" a="1"/>
  <c r="AH221" i="6" s="1"/>
  <c r="AG221" i="6"/>
  <c r="AG221" i="6" a="1"/>
  <c r="AF221" i="6" a="1"/>
  <c r="AF221" i="6" s="1"/>
  <c r="AE221" i="6" a="1"/>
  <c r="AE221" i="6" s="1"/>
  <c r="AD221" i="6" a="1"/>
  <c r="AD221" i="6" s="1"/>
  <c r="AC221" i="6"/>
  <c r="AC221" i="6" a="1"/>
  <c r="AB221" i="6" a="1"/>
  <c r="AB221" i="6" s="1"/>
  <c r="AA221" i="6" a="1"/>
  <c r="AA221" i="6" s="1"/>
  <c r="Z221" i="6" a="1"/>
  <c r="Z221" i="6" s="1"/>
  <c r="Y221" i="6"/>
  <c r="Y221" i="6" a="1"/>
  <c r="X221" i="6" a="1"/>
  <c r="X221" i="6" s="1"/>
  <c r="W221" i="6" a="1"/>
  <c r="W221" i="6" s="1"/>
  <c r="V221" i="6" a="1"/>
  <c r="V221" i="6" s="1"/>
  <c r="U221" i="6" a="1"/>
  <c r="U221" i="6" s="1"/>
  <c r="T221" i="6" a="1"/>
  <c r="T221" i="6" s="1"/>
  <c r="S221" i="6" a="1"/>
  <c r="S221" i="6" s="1"/>
  <c r="R221" i="6" a="1"/>
  <c r="R221" i="6" s="1"/>
  <c r="Q221" i="6" a="1"/>
  <c r="Q221" i="6" s="1"/>
  <c r="P221" i="6" a="1"/>
  <c r="P221" i="6" s="1"/>
  <c r="O221" i="6" a="1"/>
  <c r="O221" i="6" s="1"/>
  <c r="N221" i="6" a="1"/>
  <c r="N221" i="6" s="1"/>
  <c r="M221" i="6"/>
  <c r="M221" i="6" a="1"/>
  <c r="L221" i="6" a="1"/>
  <c r="L221" i="6" s="1"/>
  <c r="K221" i="6" a="1"/>
  <c r="K221" i="6" s="1"/>
  <c r="AI220" i="6" a="1"/>
  <c r="AI220" i="6" s="1"/>
  <c r="AH220" i="6" a="1"/>
  <c r="AH220" i="6" s="1"/>
  <c r="AG220" i="6" a="1"/>
  <c r="AG220" i="6" s="1"/>
  <c r="AF220" i="6" a="1"/>
  <c r="AF220" i="6" s="1"/>
  <c r="AE220" i="6" a="1"/>
  <c r="AE220" i="6" s="1"/>
  <c r="AD220" i="6" a="1"/>
  <c r="AD220" i="6" s="1"/>
  <c r="AC220" i="6"/>
  <c r="AC220" i="6" a="1"/>
  <c r="AB220" i="6" a="1"/>
  <c r="AB220" i="6" s="1"/>
  <c r="AA220" i="6" a="1"/>
  <c r="AA220" i="6" s="1"/>
  <c r="Z220" i="6" a="1"/>
  <c r="Z220" i="6" s="1"/>
  <c r="Y220" i="6"/>
  <c r="Y220" i="6" a="1"/>
  <c r="X220" i="6" a="1"/>
  <c r="X220" i="6" s="1"/>
  <c r="W220" i="6" a="1"/>
  <c r="W220" i="6" s="1"/>
  <c r="V220" i="6" a="1"/>
  <c r="V220" i="6" s="1"/>
  <c r="U220" i="6" a="1"/>
  <c r="U220" i="6" s="1"/>
  <c r="T220" i="6" a="1"/>
  <c r="T220" i="6" s="1"/>
  <c r="S220" i="6" a="1"/>
  <c r="S220" i="6" s="1"/>
  <c r="R220" i="6" a="1"/>
  <c r="R220" i="6" s="1"/>
  <c r="Q220" i="6" a="1"/>
  <c r="Q220" i="6" s="1"/>
  <c r="P220" i="6" a="1"/>
  <c r="P220" i="6" s="1"/>
  <c r="O220" i="6" a="1"/>
  <c r="O220" i="6" s="1"/>
  <c r="N220" i="6" a="1"/>
  <c r="N220" i="6" s="1"/>
  <c r="M220" i="6"/>
  <c r="M220" i="6" a="1"/>
  <c r="L220" i="6" a="1"/>
  <c r="L220" i="6" s="1"/>
  <c r="K220" i="6" a="1"/>
  <c r="K220" i="6" s="1"/>
  <c r="AI219" i="6" a="1"/>
  <c r="AI219" i="6" s="1"/>
  <c r="AH219" i="6" a="1"/>
  <c r="AH219" i="6" s="1"/>
  <c r="AG219" i="6" a="1"/>
  <c r="AG219" i="6" s="1"/>
  <c r="AF219" i="6" a="1"/>
  <c r="AF219" i="6" s="1"/>
  <c r="AE219" i="6" a="1"/>
  <c r="AE219" i="6" s="1"/>
  <c r="AD219" i="6" a="1"/>
  <c r="AD219" i="6" s="1"/>
  <c r="AC219" i="6" a="1"/>
  <c r="AC219" i="6" s="1"/>
  <c r="AB219" i="6" a="1"/>
  <c r="AB219" i="6" s="1"/>
  <c r="AA219" i="6" a="1"/>
  <c r="AA219" i="6" s="1"/>
  <c r="Z219" i="6" a="1"/>
  <c r="Z219" i="6" s="1"/>
  <c r="Y219" i="6"/>
  <c r="Y219" i="6" a="1"/>
  <c r="X219" i="6" a="1"/>
  <c r="X219" i="6" s="1"/>
  <c r="W219" i="6" a="1"/>
  <c r="W219" i="6" s="1"/>
  <c r="V219" i="6" a="1"/>
  <c r="V219" i="6" s="1"/>
  <c r="U219" i="6" a="1"/>
  <c r="U219" i="6" s="1"/>
  <c r="T219" i="6" a="1"/>
  <c r="T219" i="6" s="1"/>
  <c r="S219" i="6" a="1"/>
  <c r="S219" i="6" s="1"/>
  <c r="R219" i="6" a="1"/>
  <c r="R219" i="6" s="1"/>
  <c r="Q219" i="6" a="1"/>
  <c r="Q219" i="6" s="1"/>
  <c r="P219" i="6" a="1"/>
  <c r="P219" i="6" s="1"/>
  <c r="O219" i="6" a="1"/>
  <c r="O219" i="6" s="1"/>
  <c r="N219" i="6" a="1"/>
  <c r="N219" i="6" s="1"/>
  <c r="M219" i="6" a="1"/>
  <c r="M219" i="6" s="1"/>
  <c r="L219" i="6" a="1"/>
  <c r="L219" i="6" s="1"/>
  <c r="K219" i="6" a="1"/>
  <c r="K219" i="6" s="1"/>
  <c r="AI218" i="6" a="1"/>
  <c r="AI218" i="6" s="1"/>
  <c r="AH218" i="6" a="1"/>
  <c r="AH218" i="6" s="1"/>
  <c r="AG218" i="6"/>
  <c r="AG218" i="6" a="1"/>
  <c r="AF218" i="6" a="1"/>
  <c r="AF218" i="6" s="1"/>
  <c r="AE218" i="6" a="1"/>
  <c r="AE218" i="6" s="1"/>
  <c r="AD218" i="6" a="1"/>
  <c r="AD218" i="6" s="1"/>
  <c r="AC218" i="6"/>
  <c r="AC218" i="6" a="1"/>
  <c r="AB218" i="6" a="1"/>
  <c r="AB218" i="6" s="1"/>
  <c r="AA218" i="6" a="1"/>
  <c r="AA218" i="6" s="1"/>
  <c r="Z218" i="6" a="1"/>
  <c r="Z218" i="6" s="1"/>
  <c r="Y218" i="6" a="1"/>
  <c r="Y218" i="6" s="1"/>
  <c r="X218" i="6" a="1"/>
  <c r="X218" i="6" s="1"/>
  <c r="W218" i="6" a="1"/>
  <c r="W218" i="6" s="1"/>
  <c r="V218" i="6" a="1"/>
  <c r="V218" i="6" s="1"/>
  <c r="U218" i="6" a="1"/>
  <c r="U218" i="6" s="1"/>
  <c r="T218" i="6" a="1"/>
  <c r="T218" i="6" s="1"/>
  <c r="S218" i="6" a="1"/>
  <c r="S218" i="6" s="1"/>
  <c r="R218" i="6" a="1"/>
  <c r="R218" i="6" s="1"/>
  <c r="Q218" i="6" a="1"/>
  <c r="Q218" i="6" s="1"/>
  <c r="P218" i="6" a="1"/>
  <c r="P218" i="6" s="1"/>
  <c r="O218" i="6" a="1"/>
  <c r="O218" i="6" s="1"/>
  <c r="N218" i="6" a="1"/>
  <c r="N218" i="6" s="1"/>
  <c r="M218" i="6"/>
  <c r="M218" i="6" a="1"/>
  <c r="L218" i="6" a="1"/>
  <c r="L218" i="6" s="1"/>
  <c r="K218" i="6" a="1"/>
  <c r="K218" i="6" s="1"/>
  <c r="AI217" i="6" a="1"/>
  <c r="AI217" i="6" s="1"/>
  <c r="AH217" i="6" a="1"/>
  <c r="AH217" i="6" s="1"/>
  <c r="AG217" i="6"/>
  <c r="AG217" i="6" a="1"/>
  <c r="AF217" i="6" a="1"/>
  <c r="AF217" i="6" s="1"/>
  <c r="AE217" i="6" a="1"/>
  <c r="AE217" i="6" s="1"/>
  <c r="AD217" i="6" a="1"/>
  <c r="AD217" i="6" s="1"/>
  <c r="AC217" i="6" a="1"/>
  <c r="AC217" i="6" s="1"/>
  <c r="AB217" i="6" a="1"/>
  <c r="AB217" i="6" s="1"/>
  <c r="AA217" i="6" a="1"/>
  <c r="AA217" i="6" s="1"/>
  <c r="Z217" i="6" a="1"/>
  <c r="Z217" i="6" s="1"/>
  <c r="Y217" i="6"/>
  <c r="Y217" i="6" a="1"/>
  <c r="X217" i="6" a="1"/>
  <c r="X217" i="6" s="1"/>
  <c r="W217" i="6" a="1"/>
  <c r="W217" i="6" s="1"/>
  <c r="V217" i="6" a="1"/>
  <c r="V217" i="6" s="1"/>
  <c r="U217" i="6" a="1"/>
  <c r="U217" i="6" s="1"/>
  <c r="T217" i="6" a="1"/>
  <c r="T217" i="6" s="1"/>
  <c r="S217" i="6" a="1"/>
  <c r="S217" i="6" s="1"/>
  <c r="R217" i="6" a="1"/>
  <c r="R217" i="6" s="1"/>
  <c r="Q217" i="6" a="1"/>
  <c r="Q217" i="6" s="1"/>
  <c r="P217" i="6" a="1"/>
  <c r="P217" i="6" s="1"/>
  <c r="O217" i="6" a="1"/>
  <c r="O217" i="6" s="1"/>
  <c r="N217" i="6" a="1"/>
  <c r="N217" i="6" s="1"/>
  <c r="M217" i="6" a="1"/>
  <c r="M217" i="6" s="1"/>
  <c r="L217" i="6" a="1"/>
  <c r="L217" i="6" s="1"/>
  <c r="K217" i="6" a="1"/>
  <c r="K217" i="6" s="1"/>
  <c r="AI216" i="6" a="1"/>
  <c r="AI216" i="6" s="1"/>
  <c r="AH216" i="6" a="1"/>
  <c r="AH216" i="6" s="1"/>
  <c r="AG216" i="6" a="1"/>
  <c r="AG216" i="6" s="1"/>
  <c r="AF216" i="6" a="1"/>
  <c r="AF216" i="6" s="1"/>
  <c r="AE216" i="6"/>
  <c r="AE216" i="6" a="1"/>
  <c r="AD216" i="6" a="1"/>
  <c r="AD216" i="6" s="1"/>
  <c r="AC216" i="6" a="1"/>
  <c r="AC216" i="6" s="1"/>
  <c r="AB216" i="6" a="1"/>
  <c r="AB216" i="6" s="1"/>
  <c r="AA216" i="6" a="1"/>
  <c r="AA216" i="6" s="1"/>
  <c r="Z216" i="6" a="1"/>
  <c r="Z216" i="6" s="1"/>
  <c r="Y216" i="6" a="1"/>
  <c r="Y216" i="6" s="1"/>
  <c r="X216" i="6" a="1"/>
  <c r="X216" i="6" s="1"/>
  <c r="W216" i="6" a="1"/>
  <c r="W216" i="6" s="1"/>
  <c r="V216" i="6" a="1"/>
  <c r="V216" i="6" s="1"/>
  <c r="U216" i="6" a="1"/>
  <c r="U216" i="6" s="1"/>
  <c r="T216" i="6" a="1"/>
  <c r="T216" i="6" s="1"/>
  <c r="S216" i="6" a="1"/>
  <c r="S216" i="6" s="1"/>
  <c r="R216" i="6" a="1"/>
  <c r="R216" i="6" s="1"/>
  <c r="Q216" i="6"/>
  <c r="Q216" i="6" a="1"/>
  <c r="P216" i="6"/>
  <c r="P216" i="6" a="1"/>
  <c r="O216" i="6" a="1"/>
  <c r="O216" i="6" s="1"/>
  <c r="N216" i="6" a="1"/>
  <c r="N216" i="6" s="1"/>
  <c r="M216" i="6" a="1"/>
  <c r="M216" i="6" s="1"/>
  <c r="L216" i="6" a="1"/>
  <c r="L216" i="6" s="1"/>
  <c r="K216" i="6" a="1"/>
  <c r="K216" i="6" s="1"/>
  <c r="AI215" i="6" a="1"/>
  <c r="AI215" i="6" s="1"/>
  <c r="AH215" i="6" a="1"/>
  <c r="AH215" i="6" s="1"/>
  <c r="AG215" i="6" a="1"/>
  <c r="AG215" i="6" s="1"/>
  <c r="AF215" i="6" a="1"/>
  <c r="AF215" i="6" s="1"/>
  <c r="AE215" i="6" a="1"/>
  <c r="AE215" i="6" s="1"/>
  <c r="AD215" i="6" a="1"/>
  <c r="AD215" i="6" s="1"/>
  <c r="AC215" i="6" a="1"/>
  <c r="AC215" i="6" s="1"/>
  <c r="AB215" i="6" a="1"/>
  <c r="AB215" i="6" s="1"/>
  <c r="AA215" i="6" a="1"/>
  <c r="AA215" i="6" s="1"/>
  <c r="Z215" i="6" a="1"/>
  <c r="Z215" i="6" s="1"/>
  <c r="Y215" i="6" a="1"/>
  <c r="Y215" i="6" s="1"/>
  <c r="X215" i="6" a="1"/>
  <c r="X215" i="6" s="1"/>
  <c r="W215" i="6" a="1"/>
  <c r="W215" i="6" s="1"/>
  <c r="V215" i="6" a="1"/>
  <c r="V215" i="6" s="1"/>
  <c r="U215" i="6"/>
  <c r="U215" i="6" a="1"/>
  <c r="T215" i="6" a="1"/>
  <c r="T215" i="6" s="1"/>
  <c r="S215" i="6" a="1"/>
  <c r="S215" i="6" s="1"/>
  <c r="R215" i="6" a="1"/>
  <c r="R215" i="6" s="1"/>
  <c r="Q215" i="6" a="1"/>
  <c r="Q215" i="6" s="1"/>
  <c r="P215" i="6" a="1"/>
  <c r="P215" i="6" s="1"/>
  <c r="O215" i="6" a="1"/>
  <c r="O215" i="6" s="1"/>
  <c r="N215" i="6" a="1"/>
  <c r="N215" i="6" s="1"/>
  <c r="M215" i="6"/>
  <c r="M215" i="6" a="1"/>
  <c r="L215" i="6"/>
  <c r="L215" i="6" a="1"/>
  <c r="K215" i="6" a="1"/>
  <c r="K215" i="6" s="1"/>
  <c r="AI214" i="6" a="1"/>
  <c r="AI214" i="6" s="1"/>
  <c r="AH214" i="6" a="1"/>
  <c r="AH214" i="6" s="1"/>
  <c r="AG214" i="6" a="1"/>
  <c r="AG214" i="6" s="1"/>
  <c r="AF214" i="6"/>
  <c r="AF214" i="6" a="1"/>
  <c r="AE214" i="6"/>
  <c r="AE214" i="6" a="1"/>
  <c r="AD214" i="6" a="1"/>
  <c r="AD214" i="6" s="1"/>
  <c r="AC214" i="6" a="1"/>
  <c r="AC214" i="6" s="1"/>
  <c r="AB214" i="6" a="1"/>
  <c r="AB214" i="6" s="1"/>
  <c r="AA214" i="6" a="1"/>
  <c r="AA214" i="6" s="1"/>
  <c r="Z214" i="6" a="1"/>
  <c r="Z214" i="6" s="1"/>
  <c r="Y214" i="6" a="1"/>
  <c r="Y214" i="6" s="1"/>
  <c r="X214" i="6"/>
  <c r="X214" i="6" a="1"/>
  <c r="W214" i="6" a="1"/>
  <c r="W214" i="6" s="1"/>
  <c r="V214" i="6" a="1"/>
  <c r="V214" i="6" s="1"/>
  <c r="U214" i="6" a="1"/>
  <c r="U214" i="6" s="1"/>
  <c r="T214" i="6" a="1"/>
  <c r="T214" i="6" s="1"/>
  <c r="S214" i="6" a="1"/>
  <c r="S214" i="6" s="1"/>
  <c r="R214" i="6" a="1"/>
  <c r="R214" i="6" s="1"/>
  <c r="Q214" i="6"/>
  <c r="Q214" i="6" a="1"/>
  <c r="P214" i="6" a="1"/>
  <c r="P214" i="6" s="1"/>
  <c r="O214" i="6" a="1"/>
  <c r="O214" i="6" s="1"/>
  <c r="N214" i="6" a="1"/>
  <c r="N214" i="6" s="1"/>
  <c r="M214" i="6" a="1"/>
  <c r="M214" i="6" s="1"/>
  <c r="L214" i="6" a="1"/>
  <c r="L214" i="6" s="1"/>
  <c r="K214" i="6" a="1"/>
  <c r="K214" i="6" s="1"/>
  <c r="AI213" i="6" a="1"/>
  <c r="AI213" i="6" s="1"/>
  <c r="AH213" i="6" a="1"/>
  <c r="AH213" i="6" s="1"/>
  <c r="AG213" i="6" a="1"/>
  <c r="AG213" i="6" s="1"/>
  <c r="AF213" i="6" a="1"/>
  <c r="AF213" i="6" s="1"/>
  <c r="AE213" i="6" a="1"/>
  <c r="AE213" i="6" s="1"/>
  <c r="AD213" i="6" a="1"/>
  <c r="AD213" i="6" s="1"/>
  <c r="AC213" i="6"/>
  <c r="AC213" i="6" a="1"/>
  <c r="AB213" i="6" a="1"/>
  <c r="AB213" i="6" s="1"/>
  <c r="AA213" i="6" a="1"/>
  <c r="AA213" i="6" s="1"/>
  <c r="Z213" i="6" a="1"/>
  <c r="Z213" i="6" s="1"/>
  <c r="Y213" i="6" a="1"/>
  <c r="Y213" i="6" s="1"/>
  <c r="X213" i="6" a="1"/>
  <c r="X213" i="6" s="1"/>
  <c r="W213" i="6" a="1"/>
  <c r="W213" i="6" s="1"/>
  <c r="V213" i="6" a="1"/>
  <c r="V213" i="6" s="1"/>
  <c r="U213" i="6" a="1"/>
  <c r="U213" i="6" s="1"/>
  <c r="T213" i="6" a="1"/>
  <c r="T213" i="6" s="1"/>
  <c r="S213" i="6"/>
  <c r="S213" i="6" a="1"/>
  <c r="R213" i="6" a="1"/>
  <c r="R213" i="6" s="1"/>
  <c r="Q213" i="6" a="1"/>
  <c r="Q213" i="6" s="1"/>
  <c r="P213" i="6" a="1"/>
  <c r="P213" i="6" s="1"/>
  <c r="O213" i="6" a="1"/>
  <c r="O213" i="6" s="1"/>
  <c r="N213" i="6" a="1"/>
  <c r="N213" i="6" s="1"/>
  <c r="M213" i="6"/>
  <c r="M213" i="6" a="1"/>
  <c r="L213" i="6" a="1"/>
  <c r="L213" i="6" s="1"/>
  <c r="K213" i="6" a="1"/>
  <c r="K213" i="6" s="1"/>
  <c r="AI212" i="6" a="1"/>
  <c r="AI212" i="6" s="1"/>
  <c r="AH212" i="6" a="1"/>
  <c r="AH212" i="6" s="1"/>
  <c r="AG212" i="6" a="1"/>
  <c r="AG212" i="6" s="1"/>
  <c r="AF212" i="6"/>
  <c r="AF212" i="6" a="1"/>
  <c r="AE212" i="6" a="1"/>
  <c r="AE212" i="6" s="1"/>
  <c r="AD212" i="6" a="1"/>
  <c r="AD212" i="6" s="1"/>
  <c r="AC212" i="6" a="1"/>
  <c r="AC212" i="6" s="1"/>
  <c r="AB212" i="6" a="1"/>
  <c r="AB212" i="6" s="1"/>
  <c r="AA212" i="6" a="1"/>
  <c r="AA212" i="6" s="1"/>
  <c r="Z212" i="6" a="1"/>
  <c r="Z212" i="6" s="1"/>
  <c r="Y212" i="6"/>
  <c r="Y212" i="6" a="1"/>
  <c r="X212" i="6"/>
  <c r="X212" i="6" a="1"/>
  <c r="W212" i="6" a="1"/>
  <c r="W212" i="6" s="1"/>
  <c r="V212" i="6" a="1"/>
  <c r="V212" i="6" s="1"/>
  <c r="U212" i="6" a="1"/>
  <c r="U212" i="6" s="1"/>
  <c r="T212" i="6" a="1"/>
  <c r="T212" i="6" s="1"/>
  <c r="S212" i="6" a="1"/>
  <c r="S212" i="6" s="1"/>
  <c r="R212" i="6" a="1"/>
  <c r="R212" i="6" s="1"/>
  <c r="Q212" i="6" a="1"/>
  <c r="Q212" i="6" s="1"/>
  <c r="P212" i="6" a="1"/>
  <c r="P212" i="6" s="1"/>
  <c r="O212" i="6" a="1"/>
  <c r="O212" i="6" s="1"/>
  <c r="N212" i="6" a="1"/>
  <c r="N212" i="6" s="1"/>
  <c r="M212" i="6" a="1"/>
  <c r="M212" i="6" s="1"/>
  <c r="L212" i="6" a="1"/>
  <c r="L212" i="6" s="1"/>
  <c r="K212" i="6" a="1"/>
  <c r="K212" i="6" s="1"/>
  <c r="AI211" i="6" a="1"/>
  <c r="AI211" i="6" s="1"/>
  <c r="AH211" i="6" a="1"/>
  <c r="AH211" i="6" s="1"/>
  <c r="AG211" i="6" a="1"/>
  <c r="AG211" i="6" s="1"/>
  <c r="AF211" i="6" a="1"/>
  <c r="AF211" i="6" s="1"/>
  <c r="AE211" i="6" a="1"/>
  <c r="AE211" i="6" s="1"/>
  <c r="AD211" i="6" a="1"/>
  <c r="AD211" i="6" s="1"/>
  <c r="AC211" i="6"/>
  <c r="AC211" i="6" a="1"/>
  <c r="AB211" i="6"/>
  <c r="AB211" i="6" a="1"/>
  <c r="AA211" i="6" a="1"/>
  <c r="AA211" i="6" s="1"/>
  <c r="Z211" i="6" a="1"/>
  <c r="Z211" i="6" s="1"/>
  <c r="Y211" i="6" a="1"/>
  <c r="Y211" i="6" s="1"/>
  <c r="X211" i="6" a="1"/>
  <c r="X211" i="6" s="1"/>
  <c r="W211" i="6" a="1"/>
  <c r="W211" i="6" s="1"/>
  <c r="V211" i="6" a="1"/>
  <c r="V211" i="6" s="1"/>
  <c r="U211" i="6"/>
  <c r="U211" i="6" a="1"/>
  <c r="T211" i="6" a="1"/>
  <c r="T211" i="6" s="1"/>
  <c r="S211" i="6"/>
  <c r="S211" i="6" a="1"/>
  <c r="R211" i="6" a="1"/>
  <c r="R211" i="6" s="1"/>
  <c r="Q211" i="6" a="1"/>
  <c r="Q211" i="6" s="1"/>
  <c r="P211" i="6" a="1"/>
  <c r="P211" i="6" s="1"/>
  <c r="O211" i="6" a="1"/>
  <c r="O211" i="6" s="1"/>
  <c r="N211" i="6" a="1"/>
  <c r="N211" i="6" s="1"/>
  <c r="M211" i="6" a="1"/>
  <c r="M211" i="6" s="1"/>
  <c r="L211" i="6"/>
  <c r="L211" i="6" a="1"/>
  <c r="K211" i="6"/>
  <c r="K211" i="6" a="1"/>
  <c r="AI210" i="6" a="1"/>
  <c r="AI210" i="6" s="1"/>
  <c r="AH210" i="6" a="1"/>
  <c r="AH210" i="6" s="1"/>
  <c r="AG210" i="6" a="1"/>
  <c r="AG210" i="6" s="1"/>
  <c r="AF210" i="6" a="1"/>
  <c r="AF210" i="6" s="1"/>
  <c r="AE210" i="6"/>
  <c r="AE210" i="6" a="1"/>
  <c r="AD210" i="6" a="1"/>
  <c r="AD210" i="6" s="1"/>
  <c r="AC210" i="6" a="1"/>
  <c r="AC210" i="6" s="1"/>
  <c r="AB210" i="6" a="1"/>
  <c r="AB210" i="6" s="1"/>
  <c r="AA210" i="6" a="1"/>
  <c r="AA210" i="6" s="1"/>
  <c r="Z210" i="6" a="1"/>
  <c r="Z210" i="6" s="1"/>
  <c r="Y210" i="6"/>
  <c r="Y210" i="6" a="1"/>
  <c r="X210" i="6"/>
  <c r="X210" i="6" a="1"/>
  <c r="W210" i="6" a="1"/>
  <c r="W210" i="6" s="1"/>
  <c r="V210" i="6" a="1"/>
  <c r="V210" i="6" s="1"/>
  <c r="U210" i="6" a="1"/>
  <c r="U210" i="6" s="1"/>
  <c r="T210" i="6" a="1"/>
  <c r="T210" i="6" s="1"/>
  <c r="S210" i="6" a="1"/>
  <c r="S210" i="6" s="1"/>
  <c r="R210" i="6" a="1"/>
  <c r="R210" i="6" s="1"/>
  <c r="Q210" i="6"/>
  <c r="Q210" i="6" a="1"/>
  <c r="P210" i="6"/>
  <c r="P210" i="6" a="1"/>
  <c r="O210" i="6" a="1"/>
  <c r="O210" i="6" s="1"/>
  <c r="N210" i="6" a="1"/>
  <c r="N210" i="6" s="1"/>
  <c r="M210" i="6" a="1"/>
  <c r="M210" i="6" s="1"/>
  <c r="L210" i="6" a="1"/>
  <c r="L210" i="6" s="1"/>
  <c r="K210" i="6" a="1"/>
  <c r="K210" i="6" s="1"/>
  <c r="AI209" i="6"/>
  <c r="AI209" i="6" a="1"/>
  <c r="AH209" i="6" a="1"/>
  <c r="AH209" i="6" s="1"/>
  <c r="AG209" i="6" a="1"/>
  <c r="AG209" i="6" s="1"/>
  <c r="AF209" i="6" a="1"/>
  <c r="AF209" i="6" s="1"/>
  <c r="AE209" i="6" a="1"/>
  <c r="AE209" i="6" s="1"/>
  <c r="AD209" i="6" a="1"/>
  <c r="AD209" i="6" s="1"/>
  <c r="AC209" i="6" a="1"/>
  <c r="AC209" i="6" s="1"/>
  <c r="AB209" i="6" a="1"/>
  <c r="AB209" i="6" s="1"/>
  <c r="AA209" i="6" a="1"/>
  <c r="AA209" i="6" s="1"/>
  <c r="Z209" i="6" a="1"/>
  <c r="Z209" i="6" s="1"/>
  <c r="Y209" i="6" a="1"/>
  <c r="Y209" i="6" s="1"/>
  <c r="X209" i="6" a="1"/>
  <c r="X209" i="6" s="1"/>
  <c r="W209" i="6" a="1"/>
  <c r="W209" i="6" s="1"/>
  <c r="V209" i="6" a="1"/>
  <c r="V209" i="6" s="1"/>
  <c r="U209" i="6" a="1"/>
  <c r="U209" i="6" s="1"/>
  <c r="T209" i="6" a="1"/>
  <c r="T209" i="6" s="1"/>
  <c r="S209" i="6" a="1"/>
  <c r="S209" i="6" s="1"/>
  <c r="R209" i="6" a="1"/>
  <c r="R209" i="6" s="1"/>
  <c r="Q209" i="6" a="1"/>
  <c r="Q209" i="6" s="1"/>
  <c r="P209" i="6" a="1"/>
  <c r="P209" i="6" s="1"/>
  <c r="O209" i="6" a="1"/>
  <c r="O209" i="6" s="1"/>
  <c r="N209" i="6" a="1"/>
  <c r="N209" i="6" s="1"/>
  <c r="M209" i="6" a="1"/>
  <c r="M209" i="6" s="1"/>
  <c r="L209" i="6" a="1"/>
  <c r="L209" i="6" s="1"/>
  <c r="K209" i="6" a="1"/>
  <c r="K209" i="6" s="1"/>
  <c r="AI208" i="6" a="1"/>
  <c r="AI208" i="6" s="1"/>
  <c r="AH208" i="6" a="1"/>
  <c r="AH208" i="6" s="1"/>
  <c r="AG208" i="6" a="1"/>
  <c r="AG208" i="6" s="1"/>
  <c r="AF208" i="6" a="1"/>
  <c r="AF208" i="6" s="1"/>
  <c r="AE208" i="6"/>
  <c r="AE208" i="6" a="1"/>
  <c r="AD208" i="6" a="1"/>
  <c r="AD208" i="6" s="1"/>
  <c r="AC208" i="6" a="1"/>
  <c r="AC208" i="6" s="1"/>
  <c r="AB208" i="6" a="1"/>
  <c r="AB208" i="6" s="1"/>
  <c r="AA208" i="6" a="1"/>
  <c r="AA208" i="6" s="1"/>
  <c r="Z208" i="6" a="1"/>
  <c r="Z208" i="6" s="1"/>
  <c r="Y208" i="6" a="1"/>
  <c r="Y208" i="6" s="1"/>
  <c r="X208" i="6" a="1"/>
  <c r="X208" i="6" s="1"/>
  <c r="W208" i="6"/>
  <c r="W208" i="6" a="1"/>
  <c r="V208" i="6" a="1"/>
  <c r="V208" i="6" s="1"/>
  <c r="U208" i="6" a="1"/>
  <c r="U208" i="6" s="1"/>
  <c r="T208" i="6" a="1"/>
  <c r="T208" i="6" s="1"/>
  <c r="S208" i="6" a="1"/>
  <c r="S208" i="6" s="1"/>
  <c r="R208" i="6" a="1"/>
  <c r="R208" i="6" s="1"/>
  <c r="Q208" i="6" a="1"/>
  <c r="Q208" i="6" s="1"/>
  <c r="P208" i="6" a="1"/>
  <c r="P208" i="6" s="1"/>
  <c r="O208" i="6" a="1"/>
  <c r="O208" i="6" s="1"/>
  <c r="N208" i="6" a="1"/>
  <c r="N208" i="6" s="1"/>
  <c r="M208" i="6" a="1"/>
  <c r="M208" i="6" s="1"/>
  <c r="L208" i="6" a="1"/>
  <c r="L208" i="6" s="1"/>
  <c r="K208" i="6" a="1"/>
  <c r="K208" i="6" s="1"/>
  <c r="AI207" i="6"/>
  <c r="AI207" i="6" a="1"/>
  <c r="AH207" i="6" a="1"/>
  <c r="AH207" i="6" s="1"/>
  <c r="AG207" i="6" a="1"/>
  <c r="AG207" i="6" s="1"/>
  <c r="AF207" i="6" a="1"/>
  <c r="AF207" i="6" s="1"/>
  <c r="AE207" i="6" a="1"/>
  <c r="AE207" i="6" s="1"/>
  <c r="AD207" i="6" a="1"/>
  <c r="AD207" i="6" s="1"/>
  <c r="AC207" i="6" a="1"/>
  <c r="AC207" i="6" s="1"/>
  <c r="AB207" i="6"/>
  <c r="AB207" i="6" a="1"/>
  <c r="AA207" i="6"/>
  <c r="AA207" i="6" a="1"/>
  <c r="Z207" i="6" a="1"/>
  <c r="Z207" i="6" s="1"/>
  <c r="Y207" i="6" a="1"/>
  <c r="Y207" i="6" s="1"/>
  <c r="X207" i="6" a="1"/>
  <c r="X207" i="6" s="1"/>
  <c r="W207" i="6" a="1"/>
  <c r="W207" i="6" s="1"/>
  <c r="V207" i="6" a="1"/>
  <c r="V207" i="6" s="1"/>
  <c r="U207" i="6" a="1"/>
  <c r="U207" i="6" s="1"/>
  <c r="T207" i="6" a="1"/>
  <c r="T207" i="6" s="1"/>
  <c r="S207" i="6" a="1"/>
  <c r="S207" i="6" s="1"/>
  <c r="R207" i="6" a="1"/>
  <c r="R207" i="6" s="1"/>
  <c r="Q207" i="6" a="1"/>
  <c r="Q207" i="6" s="1"/>
  <c r="P207" i="6" a="1"/>
  <c r="P207" i="6" s="1"/>
  <c r="O207" i="6" a="1"/>
  <c r="O207" i="6" s="1"/>
  <c r="N207" i="6" a="1"/>
  <c r="N207" i="6" s="1"/>
  <c r="M207" i="6"/>
  <c r="M207" i="6" a="1"/>
  <c r="L207" i="6"/>
  <c r="L207" i="6" a="1"/>
  <c r="K207" i="6" a="1"/>
  <c r="K207" i="6" s="1"/>
  <c r="AI206" i="6" a="1"/>
  <c r="AI206" i="6" s="1"/>
  <c r="AH206" i="6" a="1"/>
  <c r="AH206" i="6" s="1"/>
  <c r="AG206" i="6"/>
  <c r="AG206" i="6" a="1"/>
  <c r="AF206" i="6" a="1"/>
  <c r="AF206" i="6" s="1"/>
  <c r="AE206" i="6"/>
  <c r="AE206" i="6" a="1"/>
  <c r="AD206" i="6" a="1"/>
  <c r="AD206" i="6" s="1"/>
  <c r="AC206" i="6" a="1"/>
  <c r="AC206" i="6" s="1"/>
  <c r="AB206" i="6" a="1"/>
  <c r="AB206" i="6" s="1"/>
  <c r="AA206" i="6" a="1"/>
  <c r="AA206" i="6" s="1"/>
  <c r="Z206" i="6" a="1"/>
  <c r="Z206" i="6" s="1"/>
  <c r="Y206" i="6" a="1"/>
  <c r="Y206" i="6" s="1"/>
  <c r="X206" i="6"/>
  <c r="X206" i="6" a="1"/>
  <c r="W206" i="6"/>
  <c r="W206" i="6" a="1"/>
  <c r="V206" i="6" a="1"/>
  <c r="V206" i="6" s="1"/>
  <c r="U206" i="6" a="1"/>
  <c r="U206" i="6" s="1"/>
  <c r="T206" i="6" a="1"/>
  <c r="T206" i="6" s="1"/>
  <c r="S206" i="6" a="1"/>
  <c r="S206" i="6" s="1"/>
  <c r="R206" i="6" a="1"/>
  <c r="R206" i="6" s="1"/>
  <c r="Q206" i="6" a="1"/>
  <c r="Q206" i="6" s="1"/>
  <c r="P206" i="6" a="1"/>
  <c r="P206" i="6" s="1"/>
  <c r="O206" i="6" a="1"/>
  <c r="O206" i="6" s="1"/>
  <c r="N206" i="6" a="1"/>
  <c r="N206" i="6" s="1"/>
  <c r="M206" i="6" a="1"/>
  <c r="M206" i="6" s="1"/>
  <c r="L206" i="6" a="1"/>
  <c r="L206" i="6" s="1"/>
  <c r="K206" i="6" a="1"/>
  <c r="K206" i="6" s="1"/>
  <c r="AI205" i="6" a="1"/>
  <c r="AI205" i="6" s="1"/>
  <c r="AH205" i="6" a="1"/>
  <c r="AH205" i="6" s="1"/>
  <c r="AG205" i="6" a="1"/>
  <c r="AG205" i="6" s="1"/>
  <c r="AF205" i="6" a="1"/>
  <c r="AF205" i="6" s="1"/>
  <c r="AE205" i="6" a="1"/>
  <c r="AE205" i="6" s="1"/>
  <c r="AD205" i="6" a="1"/>
  <c r="AD205" i="6" s="1"/>
  <c r="AC205" i="6" a="1"/>
  <c r="AC205" i="6" s="1"/>
  <c r="AB205" i="6" a="1"/>
  <c r="AB205" i="6" s="1"/>
  <c r="AA205" i="6" a="1"/>
  <c r="AA205" i="6" s="1"/>
  <c r="Z205" i="6" a="1"/>
  <c r="Z205" i="6" s="1"/>
  <c r="Y205" i="6"/>
  <c r="Y205" i="6" a="1"/>
  <c r="X205" i="6" a="1"/>
  <c r="X205" i="6" s="1"/>
  <c r="W205" i="6" a="1"/>
  <c r="W205" i="6" s="1"/>
  <c r="V205" i="6" a="1"/>
  <c r="V205" i="6" s="1"/>
  <c r="U205" i="6" a="1"/>
  <c r="U205" i="6" s="1"/>
  <c r="T205" i="6" a="1"/>
  <c r="T205" i="6" s="1"/>
  <c r="S205" i="6"/>
  <c r="S205" i="6" a="1"/>
  <c r="R205" i="6" a="1"/>
  <c r="R205" i="6" s="1"/>
  <c r="Q205" i="6" a="1"/>
  <c r="Q205" i="6" s="1"/>
  <c r="P205" i="6"/>
  <c r="P205" i="6" a="1"/>
  <c r="O205" i="6" a="1"/>
  <c r="O205" i="6" s="1"/>
  <c r="N205" i="6" a="1"/>
  <c r="N205" i="6" s="1"/>
  <c r="M205" i="6"/>
  <c r="M205" i="6" a="1"/>
  <c r="L205" i="6" a="1"/>
  <c r="L205" i="6" s="1"/>
  <c r="K205" i="6" a="1"/>
  <c r="K205" i="6" s="1"/>
  <c r="AI204" i="6"/>
  <c r="AI204" i="6" a="1"/>
  <c r="AH204" i="6" a="1"/>
  <c r="AH204" i="6" s="1"/>
  <c r="AG204" i="6"/>
  <c r="AG204" i="6" a="1"/>
  <c r="AF204" i="6"/>
  <c r="AF204" i="6" a="1"/>
  <c r="AE204" i="6" a="1"/>
  <c r="AE204" i="6" s="1"/>
  <c r="AD204" i="6" a="1"/>
  <c r="AD204" i="6" s="1"/>
  <c r="AC204" i="6" a="1"/>
  <c r="AC204" i="6" s="1"/>
  <c r="AB204" i="6" a="1"/>
  <c r="AB204" i="6" s="1"/>
  <c r="AA204" i="6" a="1"/>
  <c r="AA204" i="6" s="1"/>
  <c r="Z204" i="6" a="1"/>
  <c r="Z204" i="6" s="1"/>
  <c r="Y204" i="6"/>
  <c r="Y204" i="6" a="1"/>
  <c r="X204" i="6"/>
  <c r="X204" i="6" a="1"/>
  <c r="W204" i="6" a="1"/>
  <c r="W204" i="6" s="1"/>
  <c r="V204" i="6" a="1"/>
  <c r="V204" i="6" s="1"/>
  <c r="U204" i="6" a="1"/>
  <c r="U204" i="6" s="1"/>
  <c r="T204" i="6" a="1"/>
  <c r="T204" i="6" s="1"/>
  <c r="S204" i="6" a="1"/>
  <c r="S204" i="6" s="1"/>
  <c r="R204" i="6" a="1"/>
  <c r="R204" i="6" s="1"/>
  <c r="Q204" i="6" a="1"/>
  <c r="Q204" i="6" s="1"/>
  <c r="P204" i="6" a="1"/>
  <c r="P204" i="6" s="1"/>
  <c r="O204" i="6" a="1"/>
  <c r="O204" i="6" s="1"/>
  <c r="N204" i="6" a="1"/>
  <c r="N204" i="6" s="1"/>
  <c r="M204" i="6" a="1"/>
  <c r="M204" i="6" s="1"/>
  <c r="L204" i="6" a="1"/>
  <c r="L204" i="6" s="1"/>
  <c r="K204" i="6" a="1"/>
  <c r="K204" i="6" s="1"/>
  <c r="AI203" i="6"/>
  <c r="AI203" i="6" a="1"/>
  <c r="AH203" i="6" a="1"/>
  <c r="AH203" i="6" s="1"/>
  <c r="AG203" i="6" a="1"/>
  <c r="AG203" i="6" s="1"/>
  <c r="AF203" i="6" a="1"/>
  <c r="AF203" i="6" s="1"/>
  <c r="AE203" i="6" a="1"/>
  <c r="AE203" i="6" s="1"/>
  <c r="AD203" i="6" a="1"/>
  <c r="AD203" i="6" s="1"/>
  <c r="AC203" i="6"/>
  <c r="AC203" i="6" a="1"/>
  <c r="AB203" i="6"/>
  <c r="AB203" i="6" a="1"/>
  <c r="AA203" i="6" a="1"/>
  <c r="AA203" i="6" s="1"/>
  <c r="Z203" i="6" a="1"/>
  <c r="Z203" i="6" s="1"/>
  <c r="Y203" i="6" a="1"/>
  <c r="Y203" i="6" s="1"/>
  <c r="X203" i="6" a="1"/>
  <c r="X203" i="6" s="1"/>
  <c r="W203" i="6" a="1"/>
  <c r="W203" i="6" s="1"/>
  <c r="V203" i="6" a="1"/>
  <c r="V203" i="6" s="1"/>
  <c r="U203" i="6"/>
  <c r="U203" i="6" a="1"/>
  <c r="T203" i="6"/>
  <c r="T203" i="6" a="1"/>
  <c r="S203" i="6"/>
  <c r="S203" i="6" a="1"/>
  <c r="R203" i="6" a="1"/>
  <c r="R203" i="6" s="1"/>
  <c r="Q203" i="6" a="1"/>
  <c r="Q203" i="6" s="1"/>
  <c r="P203" i="6" a="1"/>
  <c r="P203" i="6" s="1"/>
  <c r="O203" i="6" a="1"/>
  <c r="O203" i="6" s="1"/>
  <c r="N203" i="6" a="1"/>
  <c r="N203" i="6" s="1"/>
  <c r="M203" i="6" a="1"/>
  <c r="M203" i="6" s="1"/>
  <c r="L203" i="6"/>
  <c r="L203" i="6" a="1"/>
  <c r="K203" i="6" a="1"/>
  <c r="K203" i="6" s="1"/>
  <c r="AI202" i="6" a="1"/>
  <c r="AI202" i="6" s="1"/>
  <c r="AH202" i="6" a="1"/>
  <c r="AH202" i="6" s="1"/>
  <c r="AG202" i="6"/>
  <c r="AG202" i="6" a="1"/>
  <c r="AF202" i="6" a="1"/>
  <c r="AF202" i="6" s="1"/>
  <c r="AE202" i="6"/>
  <c r="AE202" i="6" a="1"/>
  <c r="AD202" i="6" a="1"/>
  <c r="AD202" i="6" s="1"/>
  <c r="AC202" i="6" a="1"/>
  <c r="AC202" i="6" s="1"/>
  <c r="AB202" i="6" a="1"/>
  <c r="AB202" i="6" s="1"/>
  <c r="AA202" i="6"/>
  <c r="AA202" i="6" a="1"/>
  <c r="Z202" i="6" a="1"/>
  <c r="Z202" i="6" s="1"/>
  <c r="Y202" i="6"/>
  <c r="Y202" i="6" a="1"/>
  <c r="X202" i="6"/>
  <c r="X202" i="6" a="1"/>
  <c r="W202" i="6" a="1"/>
  <c r="W202" i="6" s="1"/>
  <c r="V202" i="6" a="1"/>
  <c r="V202" i="6" s="1"/>
  <c r="U202" i="6" a="1"/>
  <c r="U202" i="6" s="1"/>
  <c r="T202" i="6" a="1"/>
  <c r="T202" i="6" s="1"/>
  <c r="S202" i="6" a="1"/>
  <c r="S202" i="6" s="1"/>
  <c r="R202" i="6" a="1"/>
  <c r="R202" i="6" s="1"/>
  <c r="Q202" i="6"/>
  <c r="Q202" i="6" a="1"/>
  <c r="P202" i="6" a="1"/>
  <c r="P202" i="6" s="1"/>
  <c r="O202" i="6"/>
  <c r="O202" i="6" a="1"/>
  <c r="N202" i="6" a="1"/>
  <c r="N202" i="6" s="1"/>
  <c r="M202" i="6" a="1"/>
  <c r="M202" i="6" s="1"/>
  <c r="L202" i="6" a="1"/>
  <c r="L202" i="6" s="1"/>
  <c r="K202" i="6" a="1"/>
  <c r="K202" i="6" s="1"/>
  <c r="AI201" i="6" a="1"/>
  <c r="AI201" i="6" s="1"/>
  <c r="AH201" i="6" a="1"/>
  <c r="AH201" i="6" s="1"/>
  <c r="AG201" i="6" a="1"/>
  <c r="AG201" i="6" s="1"/>
  <c r="AF201" i="6" a="1"/>
  <c r="AF201" i="6" s="1"/>
  <c r="AE201" i="6" a="1"/>
  <c r="AE201" i="6" s="1"/>
  <c r="AD201" i="6" a="1"/>
  <c r="AD201" i="6" s="1"/>
  <c r="AC201" i="6" a="1"/>
  <c r="AC201" i="6" s="1"/>
  <c r="AB201" i="6" a="1"/>
  <c r="AB201" i="6" s="1"/>
  <c r="AA201" i="6"/>
  <c r="AA201" i="6" a="1"/>
  <c r="Z201" i="6" a="1"/>
  <c r="Z201" i="6" s="1"/>
  <c r="Y201" i="6" a="1"/>
  <c r="Y201" i="6" s="1"/>
  <c r="X201" i="6" a="1"/>
  <c r="X201" i="6" s="1"/>
  <c r="W201" i="6" a="1"/>
  <c r="W201" i="6" s="1"/>
  <c r="V201" i="6" a="1"/>
  <c r="V201" i="6" s="1"/>
  <c r="U201" i="6"/>
  <c r="U201" i="6" a="1"/>
  <c r="T201" i="6"/>
  <c r="T201" i="6" a="1"/>
  <c r="S201" i="6" a="1"/>
  <c r="S201" i="6" s="1"/>
  <c r="R201" i="6" a="1"/>
  <c r="R201" i="6" s="1"/>
  <c r="Q201" i="6" a="1"/>
  <c r="Q201" i="6" s="1"/>
  <c r="P201" i="6" a="1"/>
  <c r="P201" i="6" s="1"/>
  <c r="O201" i="6" a="1"/>
  <c r="O201" i="6" s="1"/>
  <c r="N201" i="6" a="1"/>
  <c r="N201" i="6" s="1"/>
  <c r="M201" i="6"/>
  <c r="M201" i="6" a="1"/>
  <c r="L201" i="6" a="1"/>
  <c r="L201" i="6" s="1"/>
  <c r="K201" i="6" a="1"/>
  <c r="K201" i="6" s="1"/>
  <c r="AI200" i="6" a="1"/>
  <c r="AI200" i="6" s="1"/>
  <c r="AH200" i="6" a="1"/>
  <c r="AH200" i="6" s="1"/>
  <c r="AG200" i="6" a="1"/>
  <c r="AG200" i="6" s="1"/>
  <c r="AF200" i="6" a="1"/>
  <c r="AF200" i="6" s="1"/>
  <c r="AE200" i="6" a="1"/>
  <c r="AE200" i="6" s="1"/>
  <c r="AD200" i="6" a="1"/>
  <c r="AD200" i="6" s="1"/>
  <c r="AC200" i="6" a="1"/>
  <c r="AC200" i="6" s="1"/>
  <c r="AB200" i="6"/>
  <c r="AB200" i="6" a="1"/>
  <c r="AA200" i="6" a="1"/>
  <c r="AA200" i="6" s="1"/>
  <c r="Z200" i="6" a="1"/>
  <c r="Z200" i="6" s="1"/>
  <c r="Y200" i="6" a="1"/>
  <c r="Y200" i="6" s="1"/>
  <c r="X200" i="6" a="1"/>
  <c r="X200" i="6" s="1"/>
  <c r="W200" i="6"/>
  <c r="W200" i="6" a="1"/>
  <c r="V200" i="6" a="1"/>
  <c r="V200" i="6" s="1"/>
  <c r="U200" i="6" a="1"/>
  <c r="U200" i="6" s="1"/>
  <c r="T200" i="6" a="1"/>
  <c r="T200" i="6" s="1"/>
  <c r="S200" i="6" a="1"/>
  <c r="S200" i="6" s="1"/>
  <c r="R200" i="6" a="1"/>
  <c r="R200" i="6" s="1"/>
  <c r="Q200" i="6"/>
  <c r="Q200" i="6" a="1"/>
  <c r="P200" i="6"/>
  <c r="P200" i="6" a="1"/>
  <c r="O200" i="6" a="1"/>
  <c r="O200" i="6" s="1"/>
  <c r="N200" i="6" a="1"/>
  <c r="N200" i="6" s="1"/>
  <c r="M200" i="6" a="1"/>
  <c r="M200" i="6" s="1"/>
  <c r="L200" i="6" a="1"/>
  <c r="L200" i="6" s="1"/>
  <c r="K200" i="6" a="1"/>
  <c r="K200" i="6" s="1"/>
  <c r="AI199" i="6"/>
  <c r="AI199" i="6" a="1"/>
  <c r="AH199" i="6" a="1"/>
  <c r="AH199" i="6" s="1"/>
  <c r="AG199" i="6"/>
  <c r="AG199" i="6" a="1"/>
  <c r="AF199" i="6" a="1"/>
  <c r="AF199" i="6" s="1"/>
  <c r="AE199" i="6" a="1"/>
  <c r="AE199" i="6" s="1"/>
  <c r="AD199" i="6" a="1"/>
  <c r="AD199" i="6" s="1"/>
  <c r="AC199" i="6" a="1"/>
  <c r="AC199" i="6" s="1"/>
  <c r="AB199" i="6"/>
  <c r="AB199" i="6" a="1"/>
  <c r="AA199" i="6"/>
  <c r="AA199" i="6" a="1"/>
  <c r="Z199" i="6" a="1"/>
  <c r="Z199" i="6" s="1"/>
  <c r="Y199" i="6" a="1"/>
  <c r="Y199" i="6" s="1"/>
  <c r="X199" i="6"/>
  <c r="X199" i="6" a="1"/>
  <c r="W199" i="6" a="1"/>
  <c r="W199" i="6" s="1"/>
  <c r="V199" i="6" a="1"/>
  <c r="V199" i="6" s="1"/>
  <c r="U199" i="6"/>
  <c r="U199" i="6" a="1"/>
  <c r="T199" i="6" a="1"/>
  <c r="T199" i="6" s="1"/>
  <c r="S199" i="6" a="1"/>
  <c r="S199" i="6" s="1"/>
  <c r="R199" i="6" a="1"/>
  <c r="R199" i="6" s="1"/>
  <c r="Q199" i="6" a="1"/>
  <c r="Q199" i="6" s="1"/>
  <c r="P199" i="6" a="1"/>
  <c r="P199" i="6" s="1"/>
  <c r="O199" i="6"/>
  <c r="O199" i="6" a="1"/>
  <c r="N199" i="6" a="1"/>
  <c r="N199" i="6" s="1"/>
  <c r="M199" i="6" a="1"/>
  <c r="M199" i="6" s="1"/>
  <c r="L199" i="6"/>
  <c r="L199" i="6" a="1"/>
  <c r="K199" i="6" a="1"/>
  <c r="K199" i="6" s="1"/>
  <c r="AI198" i="6" a="1"/>
  <c r="AI198" i="6" s="1"/>
  <c r="AH198" i="6" a="1"/>
  <c r="AH198" i="6" s="1"/>
  <c r="AG198" i="6" a="1"/>
  <c r="AG198" i="6" s="1"/>
  <c r="AF198" i="6"/>
  <c r="AF198" i="6" a="1"/>
  <c r="AE198" i="6"/>
  <c r="AE198" i="6" a="1"/>
  <c r="AD198" i="6" a="1"/>
  <c r="AD198" i="6" s="1"/>
  <c r="AC198" i="6" a="1"/>
  <c r="AC198" i="6" s="1"/>
  <c r="AB198" i="6" a="1"/>
  <c r="AB198" i="6" s="1"/>
  <c r="AA198" i="6" a="1"/>
  <c r="AA198" i="6" s="1"/>
  <c r="Z198" i="6" a="1"/>
  <c r="Z198" i="6" s="1"/>
  <c r="Y198" i="6" a="1"/>
  <c r="Y198" i="6" s="1"/>
  <c r="X198" i="6" a="1"/>
  <c r="X198" i="6" s="1"/>
  <c r="W198" i="6"/>
  <c r="W198" i="6" a="1"/>
  <c r="V198" i="6" a="1"/>
  <c r="V198" i="6" s="1"/>
  <c r="U198" i="6" a="1"/>
  <c r="U198" i="6" s="1"/>
  <c r="T198" i="6"/>
  <c r="T198" i="6" a="1"/>
  <c r="S198" i="6" a="1"/>
  <c r="S198" i="6" s="1"/>
  <c r="R198" i="6" a="1"/>
  <c r="R198" i="6" s="1"/>
  <c r="Q198" i="6"/>
  <c r="Q198" i="6" a="1"/>
  <c r="P198" i="6" a="1"/>
  <c r="P198" i="6" s="1"/>
  <c r="O198" i="6" a="1"/>
  <c r="O198" i="6" s="1"/>
  <c r="N198" i="6" a="1"/>
  <c r="N198" i="6" s="1"/>
  <c r="M198" i="6" a="1"/>
  <c r="M198" i="6" s="1"/>
  <c r="L198" i="6" a="1"/>
  <c r="L198" i="6" s="1"/>
  <c r="K198" i="6"/>
  <c r="K198" i="6" a="1"/>
  <c r="AI197" i="6" a="1"/>
  <c r="AI197" i="6" s="1"/>
  <c r="AH197" i="6" a="1"/>
  <c r="AH197" i="6" s="1"/>
  <c r="AG197" i="6"/>
  <c r="AG197" i="6" a="1"/>
  <c r="AF197" i="6"/>
  <c r="AF197" i="6" a="1"/>
  <c r="AE197" i="6" a="1"/>
  <c r="AE197" i="6" s="1"/>
  <c r="AD197" i="6" a="1"/>
  <c r="AD197" i="6" s="1"/>
  <c r="AC197" i="6" a="1"/>
  <c r="AC197" i="6" s="1"/>
  <c r="AB197" i="6"/>
  <c r="AB197" i="6" a="1"/>
  <c r="AA197" i="6" a="1"/>
  <c r="AA197" i="6" s="1"/>
  <c r="Z197" i="6"/>
  <c r="Z197" i="6" a="1"/>
  <c r="Y197" i="6" a="1"/>
  <c r="Y197" i="6" s="1"/>
  <c r="X197" i="6" a="1"/>
  <c r="X197" i="6" s="1"/>
  <c r="W197" i="6" a="1"/>
  <c r="W197" i="6" s="1"/>
  <c r="V197" i="6" a="1"/>
  <c r="V197" i="6" s="1"/>
  <c r="U197" i="6" a="1"/>
  <c r="U197" i="6" s="1"/>
  <c r="T197" i="6"/>
  <c r="T197" i="6" a="1"/>
  <c r="S197" i="6" a="1"/>
  <c r="S197" i="6" s="1"/>
  <c r="R197" i="6" a="1"/>
  <c r="R197" i="6" s="1"/>
  <c r="Q197" i="6" a="1"/>
  <c r="Q197" i="6" s="1"/>
  <c r="P197" i="6" a="1"/>
  <c r="P197" i="6" s="1"/>
  <c r="O197" i="6" a="1"/>
  <c r="O197" i="6" s="1"/>
  <c r="N197" i="6" a="1"/>
  <c r="N197" i="6" s="1"/>
  <c r="M197" i="6" a="1"/>
  <c r="M197" i="6" s="1"/>
  <c r="L197" i="6"/>
  <c r="L197" i="6" a="1"/>
  <c r="K197" i="6" a="1"/>
  <c r="K197" i="6" s="1"/>
  <c r="AI196" i="6" a="1"/>
  <c r="AI196" i="6" s="1"/>
  <c r="AH196" i="6"/>
  <c r="AH196" i="6" a="1"/>
  <c r="AG196" i="6" a="1"/>
  <c r="AG196" i="6" s="1"/>
  <c r="AF196" i="6" a="1"/>
  <c r="AF196" i="6" s="1"/>
  <c r="AE196" i="6" a="1"/>
  <c r="AE196" i="6" s="1"/>
  <c r="AD196" i="6" a="1"/>
  <c r="AD196" i="6" s="1"/>
  <c r="AC196" i="6" a="1"/>
  <c r="AC196" i="6" s="1"/>
  <c r="AB196" i="6" a="1"/>
  <c r="AB196" i="6" s="1"/>
  <c r="AA196" i="6" a="1"/>
  <c r="AA196" i="6" s="1"/>
  <c r="Z196" i="6"/>
  <c r="Z196" i="6" a="1"/>
  <c r="Y196" i="6" a="1"/>
  <c r="Y196" i="6" s="1"/>
  <c r="X196" i="6"/>
  <c r="X196" i="6" a="1"/>
  <c r="W196" i="6" a="1"/>
  <c r="W196" i="6" s="1"/>
  <c r="V196" i="6" a="1"/>
  <c r="V196" i="6" s="1"/>
  <c r="U196" i="6" a="1"/>
  <c r="U196" i="6" s="1"/>
  <c r="T196" i="6" a="1"/>
  <c r="T196" i="6" s="1"/>
  <c r="S196" i="6" a="1"/>
  <c r="S196" i="6" s="1"/>
  <c r="R196" i="6"/>
  <c r="R196" i="6" a="1"/>
  <c r="Q196" i="6" a="1"/>
  <c r="Q196" i="6" s="1"/>
  <c r="P196" i="6" a="1"/>
  <c r="P196" i="6" s="1"/>
  <c r="O196" i="6" a="1"/>
  <c r="O196" i="6" s="1"/>
  <c r="N196" i="6"/>
  <c r="N196" i="6" a="1"/>
  <c r="M196" i="6" a="1"/>
  <c r="M196" i="6" s="1"/>
  <c r="L196" i="6"/>
  <c r="L196" i="6" a="1"/>
  <c r="K196" i="6" a="1"/>
  <c r="K196" i="6" s="1"/>
  <c r="AI195" i="6" a="1"/>
  <c r="AI195" i="6" s="1"/>
  <c r="AH195" i="6" a="1"/>
  <c r="AH195" i="6" s="1"/>
  <c r="AG195" i="6" a="1"/>
  <c r="AG195" i="6" s="1"/>
  <c r="AF195" i="6" a="1"/>
  <c r="AF195" i="6" s="1"/>
  <c r="AE195" i="6" a="1"/>
  <c r="AE195" i="6" s="1"/>
  <c r="AD195" i="6" a="1"/>
  <c r="AD195" i="6" s="1"/>
  <c r="AC195" i="6" a="1"/>
  <c r="AC195" i="6" s="1"/>
  <c r="AB195" i="6"/>
  <c r="AB195" i="6" a="1"/>
  <c r="AA195" i="6" a="1"/>
  <c r="AA195" i="6" s="1"/>
  <c r="Z195" i="6"/>
  <c r="Z195" i="6" a="1"/>
  <c r="Y195" i="6" a="1"/>
  <c r="Y195" i="6" s="1"/>
  <c r="X195" i="6"/>
  <c r="X195" i="6" a="1"/>
  <c r="W195" i="6" a="1"/>
  <c r="W195" i="6" s="1"/>
  <c r="V195" i="6"/>
  <c r="V195" i="6" a="1"/>
  <c r="U195" i="6" a="1"/>
  <c r="U195" i="6" s="1"/>
  <c r="T195" i="6"/>
  <c r="T195" i="6" a="1"/>
  <c r="S195" i="6" a="1"/>
  <c r="S195" i="6" s="1"/>
  <c r="R195" i="6" a="1"/>
  <c r="R195" i="6" s="1"/>
  <c r="Q195" i="6" a="1"/>
  <c r="Q195" i="6" s="1"/>
  <c r="P195" i="6"/>
  <c r="P195" i="6" a="1"/>
  <c r="O195" i="6" a="1"/>
  <c r="O195" i="6" s="1"/>
  <c r="N195" i="6"/>
  <c r="N195" i="6" a="1"/>
  <c r="M195" i="6" a="1"/>
  <c r="M195" i="6" s="1"/>
  <c r="L195" i="6" a="1"/>
  <c r="L195" i="6" s="1"/>
  <c r="K195" i="6" a="1"/>
  <c r="K195" i="6" s="1"/>
  <c r="AI194" i="6" a="1"/>
  <c r="AI194" i="6" s="1"/>
  <c r="AH194" i="6"/>
  <c r="AH194" i="6" a="1"/>
  <c r="AG194" i="6" a="1"/>
  <c r="AG194" i="6" s="1"/>
  <c r="AF194" i="6" a="1"/>
  <c r="AF194" i="6" s="1"/>
  <c r="AE194" i="6" a="1"/>
  <c r="AE194" i="6" s="1"/>
  <c r="AD194" i="6"/>
  <c r="AD194" i="6" a="1"/>
  <c r="AC194" i="6" a="1"/>
  <c r="AC194" i="6" s="1"/>
  <c r="AB194" i="6"/>
  <c r="AB194" i="6" a="1"/>
  <c r="AA194" i="6" a="1"/>
  <c r="AA194" i="6" s="1"/>
  <c r="Z194" i="6" a="1"/>
  <c r="Z194" i="6" s="1"/>
  <c r="Y194" i="6" a="1"/>
  <c r="Y194" i="6" s="1"/>
  <c r="X194" i="6"/>
  <c r="X194" i="6" a="1"/>
  <c r="W194" i="6" a="1"/>
  <c r="W194" i="6" s="1"/>
  <c r="V194" i="6"/>
  <c r="V194" i="6" a="1"/>
  <c r="U194" i="6" a="1"/>
  <c r="U194" i="6" s="1"/>
  <c r="T194" i="6" a="1"/>
  <c r="T194" i="6" s="1"/>
  <c r="S194" i="6" a="1"/>
  <c r="S194" i="6" s="1"/>
  <c r="R194" i="6" a="1"/>
  <c r="R194" i="6" s="1"/>
  <c r="Q194" i="6" a="1"/>
  <c r="Q194" i="6" s="1"/>
  <c r="P194" i="6" a="1"/>
  <c r="P194" i="6" s="1"/>
  <c r="O194" i="6" a="1"/>
  <c r="O194" i="6" s="1"/>
  <c r="N194" i="6" a="1"/>
  <c r="N194" i="6" s="1"/>
  <c r="M194" i="6" a="1"/>
  <c r="M194" i="6" s="1"/>
  <c r="L194" i="6" a="1"/>
  <c r="L194" i="6" s="1"/>
  <c r="K194" i="6" a="1"/>
  <c r="K194" i="6" s="1"/>
  <c r="AI193" i="6" a="1"/>
  <c r="AI193" i="6" s="1"/>
  <c r="AH193" i="6" a="1"/>
  <c r="AH193" i="6" s="1"/>
  <c r="AG193" i="6" a="1"/>
  <c r="AG193" i="6" s="1"/>
  <c r="AF193" i="6" a="1"/>
  <c r="AF193" i="6" s="1"/>
  <c r="AE193" i="6" a="1"/>
  <c r="AE193" i="6" s="1"/>
  <c r="AD193" i="6" a="1"/>
  <c r="AD193" i="6" s="1"/>
  <c r="AC193" i="6" a="1"/>
  <c r="AC193" i="6" s="1"/>
  <c r="AB193" i="6" a="1"/>
  <c r="AB193" i="6" s="1"/>
  <c r="AA193" i="6" a="1"/>
  <c r="AA193" i="6" s="1"/>
  <c r="Z193" i="6" a="1"/>
  <c r="Z193" i="6" s="1"/>
  <c r="Y193" i="6" a="1"/>
  <c r="Y193" i="6" s="1"/>
  <c r="X193" i="6" a="1"/>
  <c r="X193" i="6" s="1"/>
  <c r="W193" i="6" a="1"/>
  <c r="W193" i="6" s="1"/>
  <c r="V193" i="6" a="1"/>
  <c r="V193" i="6" s="1"/>
  <c r="U193" i="6" a="1"/>
  <c r="U193" i="6" s="1"/>
  <c r="T193" i="6" a="1"/>
  <c r="T193" i="6" s="1"/>
  <c r="S193" i="6" a="1"/>
  <c r="S193" i="6" s="1"/>
  <c r="R193" i="6" a="1"/>
  <c r="R193" i="6" s="1"/>
  <c r="Q193" i="6" a="1"/>
  <c r="Q193" i="6" s="1"/>
  <c r="P193" i="6" a="1"/>
  <c r="P193" i="6" s="1"/>
  <c r="O193" i="6" a="1"/>
  <c r="O193" i="6" s="1"/>
  <c r="N193" i="6" a="1"/>
  <c r="N193" i="6" s="1"/>
  <c r="M193" i="6" a="1"/>
  <c r="M193" i="6" s="1"/>
  <c r="L193" i="6" a="1"/>
  <c r="L193" i="6" s="1"/>
  <c r="K193" i="6" a="1"/>
  <c r="K193" i="6" s="1"/>
  <c r="AI192" i="6" a="1"/>
  <c r="AI192" i="6" s="1"/>
  <c r="AH192" i="6" a="1"/>
  <c r="AH192" i="6" s="1"/>
  <c r="AG192" i="6" a="1"/>
  <c r="AG192" i="6" s="1"/>
  <c r="AF192" i="6" a="1"/>
  <c r="AF192" i="6" s="1"/>
  <c r="AE192" i="6" a="1"/>
  <c r="AE192" i="6" s="1"/>
  <c r="AD192" i="6" a="1"/>
  <c r="AD192" i="6" s="1"/>
  <c r="AC192" i="6" a="1"/>
  <c r="AC192" i="6" s="1"/>
  <c r="AB192" i="6" a="1"/>
  <c r="AB192" i="6" s="1"/>
  <c r="AA192" i="6" a="1"/>
  <c r="AA192" i="6" s="1"/>
  <c r="Z192" i="6" a="1"/>
  <c r="Z192" i="6" s="1"/>
  <c r="Y192" i="6" a="1"/>
  <c r="Y192" i="6" s="1"/>
  <c r="X192" i="6" a="1"/>
  <c r="X192" i="6" s="1"/>
  <c r="W192" i="6" a="1"/>
  <c r="W192" i="6" s="1"/>
  <c r="V192" i="6" a="1"/>
  <c r="V192" i="6" s="1"/>
  <c r="U192" i="6" a="1"/>
  <c r="U192" i="6" s="1"/>
  <c r="T192" i="6" a="1"/>
  <c r="T192" i="6" s="1"/>
  <c r="S192" i="6" a="1"/>
  <c r="S192" i="6" s="1"/>
  <c r="R192" i="6" a="1"/>
  <c r="R192" i="6" s="1"/>
  <c r="Q192" i="6" a="1"/>
  <c r="Q192" i="6" s="1"/>
  <c r="P192" i="6" a="1"/>
  <c r="P192" i="6" s="1"/>
  <c r="O192" i="6" a="1"/>
  <c r="O192" i="6" s="1"/>
  <c r="N192" i="6" a="1"/>
  <c r="N192" i="6" s="1"/>
  <c r="M192" i="6" a="1"/>
  <c r="M192" i="6" s="1"/>
  <c r="L192" i="6" a="1"/>
  <c r="L192" i="6" s="1"/>
  <c r="K192" i="6" a="1"/>
  <c r="K192" i="6" s="1"/>
  <c r="AI191" i="6" a="1"/>
  <c r="AI191" i="6" s="1"/>
  <c r="AH191" i="6" a="1"/>
  <c r="AH191" i="6" s="1"/>
  <c r="AG191" i="6" a="1"/>
  <c r="AG191" i="6" s="1"/>
  <c r="AF191" i="6" a="1"/>
  <c r="AF191" i="6" s="1"/>
  <c r="AE191" i="6" a="1"/>
  <c r="AE191" i="6" s="1"/>
  <c r="AD191" i="6" a="1"/>
  <c r="AD191" i="6" s="1"/>
  <c r="AC191" i="6" a="1"/>
  <c r="AC191" i="6" s="1"/>
  <c r="AB191" i="6" a="1"/>
  <c r="AB191" i="6" s="1"/>
  <c r="AA191" i="6" a="1"/>
  <c r="AA191" i="6" s="1"/>
  <c r="Z191" i="6" a="1"/>
  <c r="Z191" i="6" s="1"/>
  <c r="Y191" i="6" a="1"/>
  <c r="Y191" i="6" s="1"/>
  <c r="X191" i="6" a="1"/>
  <c r="X191" i="6" s="1"/>
  <c r="W191" i="6" a="1"/>
  <c r="W191" i="6" s="1"/>
  <c r="V191" i="6" a="1"/>
  <c r="V191" i="6" s="1"/>
  <c r="U191" i="6" a="1"/>
  <c r="U191" i="6" s="1"/>
  <c r="T191" i="6" a="1"/>
  <c r="T191" i="6" s="1"/>
  <c r="S191" i="6" a="1"/>
  <c r="S191" i="6" s="1"/>
  <c r="R191" i="6" a="1"/>
  <c r="R191" i="6" s="1"/>
  <c r="Q191" i="6" a="1"/>
  <c r="Q191" i="6" s="1"/>
  <c r="P191" i="6" a="1"/>
  <c r="P191" i="6" s="1"/>
  <c r="O191" i="6" a="1"/>
  <c r="O191" i="6" s="1"/>
  <c r="N191" i="6" a="1"/>
  <c r="N191" i="6" s="1"/>
  <c r="M191" i="6" a="1"/>
  <c r="M191" i="6" s="1"/>
  <c r="L191" i="6" a="1"/>
  <c r="L191" i="6" s="1"/>
  <c r="K191" i="6" a="1"/>
  <c r="K191" i="6" s="1"/>
  <c r="AI190" i="6" a="1"/>
  <c r="AI190" i="6" s="1"/>
  <c r="AH190" i="6" a="1"/>
  <c r="AH190" i="6" s="1"/>
  <c r="AG190" i="6" a="1"/>
  <c r="AG190" i="6" s="1"/>
  <c r="AF190" i="6" a="1"/>
  <c r="AF190" i="6" s="1"/>
  <c r="AE190" i="6" a="1"/>
  <c r="AE190" i="6" s="1"/>
  <c r="AD190" i="6" a="1"/>
  <c r="AD190" i="6" s="1"/>
  <c r="AC190" i="6" a="1"/>
  <c r="AC190" i="6" s="1"/>
  <c r="AB190" i="6" a="1"/>
  <c r="AB190" i="6" s="1"/>
  <c r="AA190" i="6" a="1"/>
  <c r="AA190" i="6" s="1"/>
  <c r="Z190" i="6" a="1"/>
  <c r="Z190" i="6" s="1"/>
  <c r="Y190" i="6" a="1"/>
  <c r="Y190" i="6" s="1"/>
  <c r="X190" i="6" a="1"/>
  <c r="X190" i="6" s="1"/>
  <c r="W190" i="6" a="1"/>
  <c r="W190" i="6" s="1"/>
  <c r="V190" i="6" a="1"/>
  <c r="V190" i="6" s="1"/>
  <c r="U190" i="6" a="1"/>
  <c r="U190" i="6" s="1"/>
  <c r="T190" i="6" a="1"/>
  <c r="T190" i="6" s="1"/>
  <c r="S190" i="6" a="1"/>
  <c r="S190" i="6" s="1"/>
  <c r="R190" i="6" a="1"/>
  <c r="R190" i="6" s="1"/>
  <c r="Q190" i="6" a="1"/>
  <c r="Q190" i="6" s="1"/>
  <c r="P190" i="6" a="1"/>
  <c r="P190" i="6" s="1"/>
  <c r="O190" i="6" a="1"/>
  <c r="O190" i="6" s="1"/>
  <c r="N190" i="6" a="1"/>
  <c r="N190" i="6" s="1"/>
  <c r="M190" i="6" a="1"/>
  <c r="M190" i="6" s="1"/>
  <c r="L190" i="6" a="1"/>
  <c r="L190" i="6" s="1"/>
  <c r="K190" i="6" a="1"/>
  <c r="K190" i="6" s="1"/>
  <c r="AI189" i="6" a="1"/>
  <c r="AI189" i="6" s="1"/>
  <c r="AH189" i="6" a="1"/>
  <c r="AH189" i="6" s="1"/>
  <c r="AG189" i="6" a="1"/>
  <c r="AG189" i="6" s="1"/>
  <c r="AF189" i="6" a="1"/>
  <c r="AF189" i="6" s="1"/>
  <c r="AE189" i="6" a="1"/>
  <c r="AE189" i="6" s="1"/>
  <c r="AD189" i="6" a="1"/>
  <c r="AD189" i="6" s="1"/>
  <c r="AC189" i="6" a="1"/>
  <c r="AC189" i="6" s="1"/>
  <c r="AB189" i="6" a="1"/>
  <c r="AB189" i="6" s="1"/>
  <c r="AA189" i="6" a="1"/>
  <c r="AA189" i="6" s="1"/>
  <c r="Z189" i="6" a="1"/>
  <c r="Z189" i="6" s="1"/>
  <c r="Y189" i="6" a="1"/>
  <c r="Y189" i="6" s="1"/>
  <c r="X189" i="6" a="1"/>
  <c r="X189" i="6" s="1"/>
  <c r="W189" i="6" a="1"/>
  <c r="W189" i="6" s="1"/>
  <c r="V189" i="6" a="1"/>
  <c r="V189" i="6" s="1"/>
  <c r="U189" i="6" a="1"/>
  <c r="U189" i="6" s="1"/>
  <c r="T189" i="6" a="1"/>
  <c r="T189" i="6" s="1"/>
  <c r="S189" i="6" a="1"/>
  <c r="S189" i="6" s="1"/>
  <c r="R189" i="6" a="1"/>
  <c r="R189" i="6" s="1"/>
  <c r="Q189" i="6" a="1"/>
  <c r="Q189" i="6" s="1"/>
  <c r="P189" i="6" a="1"/>
  <c r="P189" i="6" s="1"/>
  <c r="O189" i="6" a="1"/>
  <c r="O189" i="6" s="1"/>
  <c r="N189" i="6" a="1"/>
  <c r="N189" i="6" s="1"/>
  <c r="M189" i="6" a="1"/>
  <c r="M189" i="6" s="1"/>
  <c r="L189" i="6" a="1"/>
  <c r="L189" i="6" s="1"/>
  <c r="K189" i="6" a="1"/>
  <c r="K189" i="6" s="1"/>
  <c r="AI188" i="6" a="1"/>
  <c r="AI188" i="6" s="1"/>
  <c r="AH188" i="6" a="1"/>
  <c r="AH188" i="6" s="1"/>
  <c r="AG188" i="6" a="1"/>
  <c r="AG188" i="6" s="1"/>
  <c r="AF188" i="6" a="1"/>
  <c r="AF188" i="6" s="1"/>
  <c r="AE188" i="6" a="1"/>
  <c r="AE188" i="6" s="1"/>
  <c r="AD188" i="6" a="1"/>
  <c r="AD188" i="6" s="1"/>
  <c r="AC188" i="6" a="1"/>
  <c r="AC188" i="6" s="1"/>
  <c r="AB188" i="6" a="1"/>
  <c r="AB188" i="6" s="1"/>
  <c r="AA188" i="6" a="1"/>
  <c r="AA188" i="6" s="1"/>
  <c r="Z188" i="6" a="1"/>
  <c r="Z188" i="6" s="1"/>
  <c r="Y188" i="6" a="1"/>
  <c r="Y188" i="6" s="1"/>
  <c r="X188" i="6" a="1"/>
  <c r="X188" i="6" s="1"/>
  <c r="W188" i="6" a="1"/>
  <c r="W188" i="6" s="1"/>
  <c r="V188" i="6" a="1"/>
  <c r="V188" i="6" s="1"/>
  <c r="U188" i="6" a="1"/>
  <c r="U188" i="6" s="1"/>
  <c r="T188" i="6" a="1"/>
  <c r="T188" i="6" s="1"/>
  <c r="S188" i="6" a="1"/>
  <c r="S188" i="6" s="1"/>
  <c r="R188" i="6" a="1"/>
  <c r="R188" i="6" s="1"/>
  <c r="Q188" i="6" a="1"/>
  <c r="Q188" i="6" s="1"/>
  <c r="P188" i="6" a="1"/>
  <c r="P188" i="6" s="1"/>
  <c r="O188" i="6" a="1"/>
  <c r="O188" i="6" s="1"/>
  <c r="N188" i="6" a="1"/>
  <c r="N188" i="6" s="1"/>
  <c r="M188" i="6" a="1"/>
  <c r="M188" i="6" s="1"/>
  <c r="L188" i="6" a="1"/>
  <c r="L188" i="6" s="1"/>
  <c r="K188" i="6" a="1"/>
  <c r="K188" i="6" s="1"/>
  <c r="AI187" i="6" a="1"/>
  <c r="AI187" i="6" s="1"/>
  <c r="AH187" i="6" a="1"/>
  <c r="AH187" i="6" s="1"/>
  <c r="AG187" i="6" a="1"/>
  <c r="AG187" i="6" s="1"/>
  <c r="AF187" i="6" a="1"/>
  <c r="AF187" i="6" s="1"/>
  <c r="AE187" i="6" a="1"/>
  <c r="AE187" i="6" s="1"/>
  <c r="AD187" i="6" a="1"/>
  <c r="AD187" i="6" s="1"/>
  <c r="AC187" i="6" a="1"/>
  <c r="AC187" i="6" s="1"/>
  <c r="AB187" i="6" a="1"/>
  <c r="AB187" i="6" s="1"/>
  <c r="AA187" i="6" a="1"/>
  <c r="AA187" i="6" s="1"/>
  <c r="Z187" i="6" a="1"/>
  <c r="Z187" i="6" s="1"/>
  <c r="Y187" i="6" a="1"/>
  <c r="Y187" i="6" s="1"/>
  <c r="X187" i="6" a="1"/>
  <c r="X187" i="6" s="1"/>
  <c r="W187" i="6" a="1"/>
  <c r="W187" i="6" s="1"/>
  <c r="V187" i="6" a="1"/>
  <c r="V187" i="6" s="1"/>
  <c r="U187" i="6" a="1"/>
  <c r="U187" i="6" s="1"/>
  <c r="T187" i="6" a="1"/>
  <c r="T187" i="6" s="1"/>
  <c r="S187" i="6" a="1"/>
  <c r="S187" i="6" s="1"/>
  <c r="R187" i="6" a="1"/>
  <c r="R187" i="6" s="1"/>
  <c r="Q187" i="6" a="1"/>
  <c r="Q187" i="6" s="1"/>
  <c r="P187" i="6" a="1"/>
  <c r="P187" i="6" s="1"/>
  <c r="O187" i="6" a="1"/>
  <c r="O187" i="6" s="1"/>
  <c r="N187" i="6" a="1"/>
  <c r="N187" i="6" s="1"/>
  <c r="M187" i="6" a="1"/>
  <c r="M187" i="6" s="1"/>
  <c r="L187" i="6" a="1"/>
  <c r="L187" i="6" s="1"/>
  <c r="K187" i="6" a="1"/>
  <c r="K187" i="6" s="1"/>
  <c r="AI186" i="6" a="1"/>
  <c r="AI186" i="6" s="1"/>
  <c r="AH186" i="6" a="1"/>
  <c r="AH186" i="6" s="1"/>
  <c r="AG186" i="6" a="1"/>
  <c r="AG186" i="6" s="1"/>
  <c r="AF186" i="6" a="1"/>
  <c r="AF186" i="6" s="1"/>
  <c r="AE186" i="6" a="1"/>
  <c r="AE186" i="6" s="1"/>
  <c r="AD186" i="6" a="1"/>
  <c r="AD186" i="6" s="1"/>
  <c r="AC186" i="6" a="1"/>
  <c r="AC186" i="6" s="1"/>
  <c r="AB186" i="6" a="1"/>
  <c r="AB186" i="6" s="1"/>
  <c r="AA186" i="6" a="1"/>
  <c r="AA186" i="6" s="1"/>
  <c r="Z186" i="6" a="1"/>
  <c r="Z186" i="6" s="1"/>
  <c r="Y186" i="6" a="1"/>
  <c r="Y186" i="6" s="1"/>
  <c r="X186" i="6" a="1"/>
  <c r="X186" i="6" s="1"/>
  <c r="W186" i="6" a="1"/>
  <c r="W186" i="6" s="1"/>
  <c r="V186" i="6" a="1"/>
  <c r="V186" i="6" s="1"/>
  <c r="U186" i="6" a="1"/>
  <c r="U186" i="6" s="1"/>
  <c r="T186" i="6" a="1"/>
  <c r="T186" i="6" s="1"/>
  <c r="S186" i="6" a="1"/>
  <c r="S186" i="6" s="1"/>
  <c r="R186" i="6" a="1"/>
  <c r="R186" i="6" s="1"/>
  <c r="Q186" i="6" a="1"/>
  <c r="Q186" i="6" s="1"/>
  <c r="P186" i="6" a="1"/>
  <c r="P186" i="6" s="1"/>
  <c r="O186" i="6" a="1"/>
  <c r="O186" i="6" s="1"/>
  <c r="N186" i="6" a="1"/>
  <c r="N186" i="6" s="1"/>
  <c r="M186" i="6" a="1"/>
  <c r="M186" i="6" s="1"/>
  <c r="L186" i="6" a="1"/>
  <c r="L186" i="6" s="1"/>
  <c r="K186" i="6" a="1"/>
  <c r="K186" i="6" s="1"/>
  <c r="AI185" i="6" a="1"/>
  <c r="AI185" i="6" s="1"/>
  <c r="AH185" i="6" a="1"/>
  <c r="AH185" i="6" s="1"/>
  <c r="AG185" i="6" a="1"/>
  <c r="AG185" i="6" s="1"/>
  <c r="AF185" i="6" a="1"/>
  <c r="AF185" i="6" s="1"/>
  <c r="AE185" i="6" a="1"/>
  <c r="AE185" i="6" s="1"/>
  <c r="AD185" i="6" a="1"/>
  <c r="AD185" i="6" s="1"/>
  <c r="AC185" i="6" a="1"/>
  <c r="AC185" i="6" s="1"/>
  <c r="AB185" i="6" a="1"/>
  <c r="AB185" i="6" s="1"/>
  <c r="AA185" i="6" a="1"/>
  <c r="AA185" i="6" s="1"/>
  <c r="Z185" i="6" a="1"/>
  <c r="Z185" i="6" s="1"/>
  <c r="Y185" i="6" a="1"/>
  <c r="Y185" i="6" s="1"/>
  <c r="X185" i="6" a="1"/>
  <c r="X185" i="6" s="1"/>
  <c r="W185" i="6" a="1"/>
  <c r="W185" i="6" s="1"/>
  <c r="V185" i="6" a="1"/>
  <c r="V185" i="6" s="1"/>
  <c r="U185" i="6" a="1"/>
  <c r="U185" i="6" s="1"/>
  <c r="T185" i="6" a="1"/>
  <c r="T185" i="6" s="1"/>
  <c r="S185" i="6" a="1"/>
  <c r="S185" i="6" s="1"/>
  <c r="R185" i="6" a="1"/>
  <c r="R185" i="6" s="1"/>
  <c r="Q185" i="6" a="1"/>
  <c r="Q185" i="6" s="1"/>
  <c r="P185" i="6" a="1"/>
  <c r="P185" i="6" s="1"/>
  <c r="O185" i="6" a="1"/>
  <c r="O185" i="6" s="1"/>
  <c r="N185" i="6" a="1"/>
  <c r="N185" i="6" s="1"/>
  <c r="M185" i="6" a="1"/>
  <c r="M185" i="6" s="1"/>
  <c r="L185" i="6" a="1"/>
  <c r="L185" i="6" s="1"/>
  <c r="K185" i="6" a="1"/>
  <c r="K185" i="6" s="1"/>
  <c r="AI184" i="6" a="1"/>
  <c r="AI184" i="6" s="1"/>
  <c r="AH184" i="6" a="1"/>
  <c r="AH184" i="6" s="1"/>
  <c r="AG184" i="6" a="1"/>
  <c r="AG184" i="6" s="1"/>
  <c r="AF184" i="6" a="1"/>
  <c r="AF184" i="6" s="1"/>
  <c r="AE184" i="6" a="1"/>
  <c r="AE184" i="6" s="1"/>
  <c r="AD184" i="6" a="1"/>
  <c r="AD184" i="6" s="1"/>
  <c r="AC184" i="6" a="1"/>
  <c r="AC184" i="6" s="1"/>
  <c r="AB184" i="6" a="1"/>
  <c r="AB184" i="6" s="1"/>
  <c r="AA184" i="6" a="1"/>
  <c r="AA184" i="6" s="1"/>
  <c r="Z184" i="6" a="1"/>
  <c r="Z184" i="6" s="1"/>
  <c r="Y184" i="6" a="1"/>
  <c r="Y184" i="6" s="1"/>
  <c r="X184" i="6" a="1"/>
  <c r="X184" i="6" s="1"/>
  <c r="W184" i="6" a="1"/>
  <c r="W184" i="6" s="1"/>
  <c r="V184" i="6" a="1"/>
  <c r="V184" i="6" s="1"/>
  <c r="U184" i="6" a="1"/>
  <c r="U184" i="6" s="1"/>
  <c r="T184" i="6" a="1"/>
  <c r="T184" i="6" s="1"/>
  <c r="S184" i="6" a="1"/>
  <c r="S184" i="6" s="1"/>
  <c r="R184" i="6" a="1"/>
  <c r="R184" i="6" s="1"/>
  <c r="Q184" i="6" a="1"/>
  <c r="Q184" i="6" s="1"/>
  <c r="P184" i="6" a="1"/>
  <c r="P184" i="6" s="1"/>
  <c r="O184" i="6" a="1"/>
  <c r="O184" i="6" s="1"/>
  <c r="N184" i="6" a="1"/>
  <c r="N184" i="6" s="1"/>
  <c r="M184" i="6" a="1"/>
  <c r="M184" i="6" s="1"/>
  <c r="L184" i="6" a="1"/>
  <c r="L184" i="6" s="1"/>
  <c r="K184" i="6" a="1"/>
  <c r="K184" i="6" s="1"/>
  <c r="AI183" i="6" a="1"/>
  <c r="AI183" i="6" s="1"/>
  <c r="AH183" i="6" a="1"/>
  <c r="AH183" i="6" s="1"/>
  <c r="AG183" i="6" a="1"/>
  <c r="AG183" i="6" s="1"/>
  <c r="AF183" i="6" a="1"/>
  <c r="AF183" i="6" s="1"/>
  <c r="AE183" i="6" a="1"/>
  <c r="AE183" i="6" s="1"/>
  <c r="AD183" i="6" a="1"/>
  <c r="AD183" i="6" s="1"/>
  <c r="AC183" i="6" a="1"/>
  <c r="AC183" i="6" s="1"/>
  <c r="AB183" i="6" a="1"/>
  <c r="AB183" i="6" s="1"/>
  <c r="AA183" i="6" a="1"/>
  <c r="AA183" i="6" s="1"/>
  <c r="Z183" i="6" a="1"/>
  <c r="Z183" i="6" s="1"/>
  <c r="Y183" i="6" a="1"/>
  <c r="Y183" i="6" s="1"/>
  <c r="X183" i="6" a="1"/>
  <c r="X183" i="6" s="1"/>
  <c r="W183" i="6" a="1"/>
  <c r="W183" i="6" s="1"/>
  <c r="V183" i="6" a="1"/>
  <c r="V183" i="6" s="1"/>
  <c r="U183" i="6" a="1"/>
  <c r="U183" i="6" s="1"/>
  <c r="T183" i="6" a="1"/>
  <c r="T183" i="6" s="1"/>
  <c r="S183" i="6" a="1"/>
  <c r="S183" i="6" s="1"/>
  <c r="R183" i="6" a="1"/>
  <c r="R183" i="6" s="1"/>
  <c r="Q183" i="6" a="1"/>
  <c r="Q183" i="6" s="1"/>
  <c r="P183" i="6" a="1"/>
  <c r="P183" i="6" s="1"/>
  <c r="O183" i="6" a="1"/>
  <c r="O183" i="6" s="1"/>
  <c r="N183" i="6" a="1"/>
  <c r="N183" i="6" s="1"/>
  <c r="M183" i="6" a="1"/>
  <c r="M183" i="6" s="1"/>
  <c r="L183" i="6" a="1"/>
  <c r="L183" i="6" s="1"/>
  <c r="K183" i="6" a="1"/>
  <c r="K183" i="6" s="1"/>
  <c r="AI182" i="6" a="1"/>
  <c r="AI182" i="6" s="1"/>
  <c r="AH182" i="6" a="1"/>
  <c r="AH182" i="6" s="1"/>
  <c r="AG182" i="6" a="1"/>
  <c r="AG182" i="6" s="1"/>
  <c r="AF182" i="6" a="1"/>
  <c r="AF182" i="6" s="1"/>
  <c r="AE182" i="6" a="1"/>
  <c r="AE182" i="6" s="1"/>
  <c r="AD182" i="6" a="1"/>
  <c r="AD182" i="6" s="1"/>
  <c r="AC182" i="6" a="1"/>
  <c r="AC182" i="6" s="1"/>
  <c r="AB182" i="6" a="1"/>
  <c r="AB182" i="6" s="1"/>
  <c r="AA182" i="6" a="1"/>
  <c r="AA182" i="6" s="1"/>
  <c r="Z182" i="6" a="1"/>
  <c r="Z182" i="6" s="1"/>
  <c r="Y182" i="6" a="1"/>
  <c r="Y182" i="6" s="1"/>
  <c r="X182" i="6" a="1"/>
  <c r="X182" i="6" s="1"/>
  <c r="W182" i="6" a="1"/>
  <c r="W182" i="6" s="1"/>
  <c r="V182" i="6" a="1"/>
  <c r="V182" i="6" s="1"/>
  <c r="U182" i="6" a="1"/>
  <c r="U182" i="6" s="1"/>
  <c r="T182" i="6" a="1"/>
  <c r="T182" i="6" s="1"/>
  <c r="S182" i="6" a="1"/>
  <c r="S182" i="6" s="1"/>
  <c r="R182" i="6" a="1"/>
  <c r="R182" i="6" s="1"/>
  <c r="Q182" i="6" a="1"/>
  <c r="Q182" i="6" s="1"/>
  <c r="P182" i="6" a="1"/>
  <c r="P182" i="6" s="1"/>
  <c r="O182" i="6" a="1"/>
  <c r="O182" i="6" s="1"/>
  <c r="N182" i="6" a="1"/>
  <c r="N182" i="6" s="1"/>
  <c r="M182" i="6" a="1"/>
  <c r="M182" i="6" s="1"/>
  <c r="L182" i="6" a="1"/>
  <c r="L182" i="6" s="1"/>
  <c r="K182" i="6" a="1"/>
  <c r="K182" i="6" s="1"/>
  <c r="AI181" i="6" a="1"/>
  <c r="AI181" i="6" s="1"/>
  <c r="AH181" i="6" a="1"/>
  <c r="AH181" i="6" s="1"/>
  <c r="AG181" i="6" a="1"/>
  <c r="AG181" i="6" s="1"/>
  <c r="AF181" i="6" a="1"/>
  <c r="AF181" i="6" s="1"/>
  <c r="AE181" i="6" a="1"/>
  <c r="AE181" i="6" s="1"/>
  <c r="AD181" i="6" a="1"/>
  <c r="AD181" i="6" s="1"/>
  <c r="AC181" i="6" a="1"/>
  <c r="AC181" i="6" s="1"/>
  <c r="AB181" i="6" a="1"/>
  <c r="AB181" i="6" s="1"/>
  <c r="AA181" i="6" a="1"/>
  <c r="AA181" i="6" s="1"/>
  <c r="Z181" i="6" a="1"/>
  <c r="Z181" i="6" s="1"/>
  <c r="Y181" i="6" a="1"/>
  <c r="Y181" i="6" s="1"/>
  <c r="X181" i="6" a="1"/>
  <c r="X181" i="6" s="1"/>
  <c r="W181" i="6" a="1"/>
  <c r="W181" i="6" s="1"/>
  <c r="V181" i="6" a="1"/>
  <c r="V181" i="6" s="1"/>
  <c r="U181" i="6" a="1"/>
  <c r="U181" i="6" s="1"/>
  <c r="T181" i="6" a="1"/>
  <c r="T181" i="6" s="1"/>
  <c r="S181" i="6" a="1"/>
  <c r="S181" i="6" s="1"/>
  <c r="R181" i="6" a="1"/>
  <c r="R181" i="6" s="1"/>
  <c r="Q181" i="6" a="1"/>
  <c r="Q181" i="6" s="1"/>
  <c r="P181" i="6" a="1"/>
  <c r="P181" i="6" s="1"/>
  <c r="O181" i="6" a="1"/>
  <c r="O181" i="6" s="1"/>
  <c r="N181" i="6" a="1"/>
  <c r="N181" i="6" s="1"/>
  <c r="M181" i="6" a="1"/>
  <c r="M181" i="6" s="1"/>
  <c r="L181" i="6" a="1"/>
  <c r="L181" i="6" s="1"/>
  <c r="K181" i="6" a="1"/>
  <c r="K181" i="6" s="1"/>
  <c r="AI180" i="6" a="1"/>
  <c r="AI180" i="6" s="1"/>
  <c r="AH180" i="6" a="1"/>
  <c r="AH180" i="6" s="1"/>
  <c r="AG180" i="6" a="1"/>
  <c r="AG180" i="6" s="1"/>
  <c r="AF180" i="6" a="1"/>
  <c r="AF180" i="6" s="1"/>
  <c r="AE180" i="6" a="1"/>
  <c r="AE180" i="6" s="1"/>
  <c r="AD180" i="6" a="1"/>
  <c r="AD180" i="6" s="1"/>
  <c r="AC180" i="6" a="1"/>
  <c r="AC180" i="6" s="1"/>
  <c r="AB180" i="6" a="1"/>
  <c r="AB180" i="6" s="1"/>
  <c r="AA180" i="6" a="1"/>
  <c r="AA180" i="6" s="1"/>
  <c r="Z180" i="6" a="1"/>
  <c r="Z180" i="6" s="1"/>
  <c r="Y180" i="6" a="1"/>
  <c r="Y180" i="6" s="1"/>
  <c r="X180" i="6" a="1"/>
  <c r="X180" i="6" s="1"/>
  <c r="W180" i="6" a="1"/>
  <c r="W180" i="6" s="1"/>
  <c r="V180" i="6" a="1"/>
  <c r="V180" i="6" s="1"/>
  <c r="U180" i="6" a="1"/>
  <c r="U180" i="6" s="1"/>
  <c r="T180" i="6" a="1"/>
  <c r="T180" i="6" s="1"/>
  <c r="S180" i="6" a="1"/>
  <c r="S180" i="6" s="1"/>
  <c r="R180" i="6" a="1"/>
  <c r="R180" i="6" s="1"/>
  <c r="Q180" i="6" a="1"/>
  <c r="Q180" i="6" s="1"/>
  <c r="P180" i="6" a="1"/>
  <c r="P180" i="6" s="1"/>
  <c r="O180" i="6" a="1"/>
  <c r="O180" i="6" s="1"/>
  <c r="N180" i="6" a="1"/>
  <c r="N180" i="6" s="1"/>
  <c r="M180" i="6" a="1"/>
  <c r="M180" i="6" s="1"/>
  <c r="L180" i="6" a="1"/>
  <c r="L180" i="6" s="1"/>
  <c r="K180" i="6" a="1"/>
  <c r="K180" i="6" s="1"/>
  <c r="AI179" i="6" a="1"/>
  <c r="AI179" i="6" s="1"/>
  <c r="AH179" i="6" a="1"/>
  <c r="AH179" i="6" s="1"/>
  <c r="AG179" i="6" a="1"/>
  <c r="AG179" i="6" s="1"/>
  <c r="AF179" i="6" a="1"/>
  <c r="AF179" i="6" s="1"/>
  <c r="AE179" i="6" a="1"/>
  <c r="AE179" i="6" s="1"/>
  <c r="AD179" i="6" a="1"/>
  <c r="AD179" i="6" s="1"/>
  <c r="AC179" i="6" a="1"/>
  <c r="AC179" i="6" s="1"/>
  <c r="AB179" i="6" a="1"/>
  <c r="AB179" i="6" s="1"/>
  <c r="AA179" i="6" a="1"/>
  <c r="AA179" i="6" s="1"/>
  <c r="Z179" i="6" a="1"/>
  <c r="Z179" i="6" s="1"/>
  <c r="Y179" i="6" a="1"/>
  <c r="Y179" i="6" s="1"/>
  <c r="X179" i="6" a="1"/>
  <c r="X179" i="6" s="1"/>
  <c r="W179" i="6" a="1"/>
  <c r="W179" i="6" s="1"/>
  <c r="V179" i="6" a="1"/>
  <c r="V179" i="6" s="1"/>
  <c r="U179" i="6" a="1"/>
  <c r="U179" i="6" s="1"/>
  <c r="T179" i="6" a="1"/>
  <c r="T179" i="6" s="1"/>
  <c r="S179" i="6" a="1"/>
  <c r="S179" i="6" s="1"/>
  <c r="R179" i="6" a="1"/>
  <c r="R179" i="6" s="1"/>
  <c r="Q179" i="6" a="1"/>
  <c r="Q179" i="6" s="1"/>
  <c r="P179" i="6" a="1"/>
  <c r="P179" i="6" s="1"/>
  <c r="O179" i="6" a="1"/>
  <c r="O179" i="6" s="1"/>
  <c r="N179" i="6" a="1"/>
  <c r="N179" i="6" s="1"/>
  <c r="M179" i="6" a="1"/>
  <c r="M179" i="6" s="1"/>
  <c r="L179" i="6" a="1"/>
  <c r="L179" i="6" s="1"/>
  <c r="K179" i="6" a="1"/>
  <c r="K179" i="6" s="1"/>
  <c r="AI178" i="6" a="1"/>
  <c r="AI178" i="6" s="1"/>
  <c r="AH178" i="6" a="1"/>
  <c r="AH178" i="6" s="1"/>
  <c r="AG178" i="6" a="1"/>
  <c r="AG178" i="6" s="1"/>
  <c r="AF178" i="6" a="1"/>
  <c r="AF178" i="6" s="1"/>
  <c r="AE178" i="6" a="1"/>
  <c r="AE178" i="6" s="1"/>
  <c r="AD178" i="6" a="1"/>
  <c r="AD178" i="6" s="1"/>
  <c r="AC178" i="6" a="1"/>
  <c r="AC178" i="6" s="1"/>
  <c r="AB178" i="6" a="1"/>
  <c r="AB178" i="6" s="1"/>
  <c r="AA178" i="6" a="1"/>
  <c r="AA178" i="6" s="1"/>
  <c r="Z178" i="6" a="1"/>
  <c r="Z178" i="6" s="1"/>
  <c r="Y178" i="6" a="1"/>
  <c r="Y178" i="6" s="1"/>
  <c r="X178" i="6" a="1"/>
  <c r="X178" i="6" s="1"/>
  <c r="W178" i="6" a="1"/>
  <c r="W178" i="6" s="1"/>
  <c r="V178" i="6" a="1"/>
  <c r="V178" i="6" s="1"/>
  <c r="U178" i="6" a="1"/>
  <c r="U178" i="6" s="1"/>
  <c r="T178" i="6" a="1"/>
  <c r="T178" i="6" s="1"/>
  <c r="S178" i="6" a="1"/>
  <c r="S178" i="6" s="1"/>
  <c r="R178" i="6" a="1"/>
  <c r="R178" i="6" s="1"/>
  <c r="Q178" i="6" a="1"/>
  <c r="Q178" i="6" s="1"/>
  <c r="P178" i="6" a="1"/>
  <c r="P178" i="6" s="1"/>
  <c r="O178" i="6" a="1"/>
  <c r="O178" i="6" s="1"/>
  <c r="N178" i="6" a="1"/>
  <c r="N178" i="6" s="1"/>
  <c r="M178" i="6" a="1"/>
  <c r="M178" i="6" s="1"/>
  <c r="L178" i="6" a="1"/>
  <c r="L178" i="6" s="1"/>
  <c r="K178" i="6" a="1"/>
  <c r="K178" i="6" s="1"/>
  <c r="AI177" i="6" a="1"/>
  <c r="AI177" i="6" s="1"/>
  <c r="AH177" i="6" a="1"/>
  <c r="AH177" i="6" s="1"/>
  <c r="AG177" i="6" a="1"/>
  <c r="AG177" i="6" s="1"/>
  <c r="AF177" i="6" a="1"/>
  <c r="AF177" i="6" s="1"/>
  <c r="AE177" i="6" a="1"/>
  <c r="AE177" i="6" s="1"/>
  <c r="AD177" i="6" a="1"/>
  <c r="AD177" i="6" s="1"/>
  <c r="AC177" i="6" a="1"/>
  <c r="AC177" i="6" s="1"/>
  <c r="AB177" i="6" a="1"/>
  <c r="AB177" i="6" s="1"/>
  <c r="AA177" i="6" a="1"/>
  <c r="AA177" i="6" s="1"/>
  <c r="Z177" i="6" a="1"/>
  <c r="Z177" i="6" s="1"/>
  <c r="Y177" i="6" a="1"/>
  <c r="Y177" i="6" s="1"/>
  <c r="X177" i="6" a="1"/>
  <c r="X177" i="6" s="1"/>
  <c r="W177" i="6" a="1"/>
  <c r="W177" i="6" s="1"/>
  <c r="V177" i="6" a="1"/>
  <c r="V177" i="6" s="1"/>
  <c r="U177" i="6" a="1"/>
  <c r="U177" i="6" s="1"/>
  <c r="T177" i="6" a="1"/>
  <c r="T177" i="6" s="1"/>
  <c r="S177" i="6" a="1"/>
  <c r="S177" i="6" s="1"/>
  <c r="R177" i="6" a="1"/>
  <c r="R177" i="6" s="1"/>
  <c r="Q177" i="6" a="1"/>
  <c r="Q177" i="6" s="1"/>
  <c r="P177" i="6" a="1"/>
  <c r="P177" i="6" s="1"/>
  <c r="O177" i="6" a="1"/>
  <c r="O177" i="6" s="1"/>
  <c r="N177" i="6" a="1"/>
  <c r="N177" i="6" s="1"/>
  <c r="M177" i="6" a="1"/>
  <c r="M177" i="6" s="1"/>
  <c r="L177" i="6" a="1"/>
  <c r="L177" i="6" s="1"/>
  <c r="K177" i="6" a="1"/>
  <c r="K177" i="6" s="1"/>
  <c r="AI176" i="6" a="1"/>
  <c r="AI176" i="6" s="1"/>
  <c r="AH176" i="6" a="1"/>
  <c r="AH176" i="6" s="1"/>
  <c r="AG176" i="6" a="1"/>
  <c r="AG176" i="6" s="1"/>
  <c r="AF176" i="6" a="1"/>
  <c r="AF176" i="6" s="1"/>
  <c r="AE176" i="6" a="1"/>
  <c r="AE176" i="6" s="1"/>
  <c r="AD176" i="6" a="1"/>
  <c r="AD176" i="6" s="1"/>
  <c r="AC176" i="6" a="1"/>
  <c r="AC176" i="6" s="1"/>
  <c r="AB176" i="6" a="1"/>
  <c r="AB176" i="6" s="1"/>
  <c r="AA176" i="6" a="1"/>
  <c r="AA176" i="6" s="1"/>
  <c r="Z176" i="6" a="1"/>
  <c r="Z176" i="6" s="1"/>
  <c r="Y176" i="6" a="1"/>
  <c r="Y176" i="6" s="1"/>
  <c r="X176" i="6" a="1"/>
  <c r="X176" i="6" s="1"/>
  <c r="W176" i="6" a="1"/>
  <c r="W176" i="6" s="1"/>
  <c r="V176" i="6" a="1"/>
  <c r="V176" i="6" s="1"/>
  <c r="U176" i="6" a="1"/>
  <c r="U176" i="6" s="1"/>
  <c r="T176" i="6" a="1"/>
  <c r="T176" i="6" s="1"/>
  <c r="S176" i="6" a="1"/>
  <c r="S176" i="6" s="1"/>
  <c r="R176" i="6" a="1"/>
  <c r="R176" i="6" s="1"/>
  <c r="Q176" i="6" a="1"/>
  <c r="Q176" i="6" s="1"/>
  <c r="P176" i="6" a="1"/>
  <c r="P176" i="6" s="1"/>
  <c r="O176" i="6" a="1"/>
  <c r="O176" i="6" s="1"/>
  <c r="N176" i="6" a="1"/>
  <c r="N176" i="6" s="1"/>
  <c r="M176" i="6" a="1"/>
  <c r="M176" i="6" s="1"/>
  <c r="L176" i="6" a="1"/>
  <c r="L176" i="6" s="1"/>
  <c r="K176" i="6" a="1"/>
  <c r="K176" i="6" s="1"/>
  <c r="AI175" i="6" a="1"/>
  <c r="AI175" i="6" s="1"/>
  <c r="AH175" i="6" a="1"/>
  <c r="AH175" i="6" s="1"/>
  <c r="AG175" i="6" a="1"/>
  <c r="AG175" i="6" s="1"/>
  <c r="AF175" i="6" a="1"/>
  <c r="AF175" i="6" s="1"/>
  <c r="AE175" i="6" a="1"/>
  <c r="AE175" i="6" s="1"/>
  <c r="AD175" i="6" a="1"/>
  <c r="AD175" i="6" s="1"/>
  <c r="AC175" i="6" a="1"/>
  <c r="AC175" i="6" s="1"/>
  <c r="AB175" i="6" a="1"/>
  <c r="AB175" i="6" s="1"/>
  <c r="AA175" i="6" a="1"/>
  <c r="AA175" i="6" s="1"/>
  <c r="Z175" i="6" a="1"/>
  <c r="Z175" i="6" s="1"/>
  <c r="Y175" i="6" a="1"/>
  <c r="Y175" i="6" s="1"/>
  <c r="X175" i="6" a="1"/>
  <c r="X175" i="6" s="1"/>
  <c r="W175" i="6" a="1"/>
  <c r="W175" i="6" s="1"/>
  <c r="V175" i="6" a="1"/>
  <c r="V175" i="6" s="1"/>
  <c r="U175" i="6" a="1"/>
  <c r="U175" i="6" s="1"/>
  <c r="T175" i="6" a="1"/>
  <c r="T175" i="6" s="1"/>
  <c r="S175" i="6" a="1"/>
  <c r="S175" i="6" s="1"/>
  <c r="R175" i="6" a="1"/>
  <c r="R175" i="6" s="1"/>
  <c r="Q175" i="6" a="1"/>
  <c r="Q175" i="6" s="1"/>
  <c r="P175" i="6" a="1"/>
  <c r="P175" i="6" s="1"/>
  <c r="O175" i="6" a="1"/>
  <c r="O175" i="6" s="1"/>
  <c r="N175" i="6" a="1"/>
  <c r="N175" i="6" s="1"/>
  <c r="M175" i="6" a="1"/>
  <c r="M175" i="6" s="1"/>
  <c r="L175" i="6" a="1"/>
  <c r="L175" i="6" s="1"/>
  <c r="K175" i="6" a="1"/>
  <c r="K175" i="6" s="1"/>
  <c r="AI174" i="6" a="1"/>
  <c r="AI174" i="6" s="1"/>
  <c r="AH174" i="6" a="1"/>
  <c r="AH174" i="6" s="1"/>
  <c r="AG174" i="6" a="1"/>
  <c r="AG174" i="6" s="1"/>
  <c r="AF174" i="6" a="1"/>
  <c r="AF174" i="6" s="1"/>
  <c r="AE174" i="6" a="1"/>
  <c r="AE174" i="6" s="1"/>
  <c r="AD174" i="6" a="1"/>
  <c r="AD174" i="6" s="1"/>
  <c r="AC174" i="6" a="1"/>
  <c r="AC174" i="6" s="1"/>
  <c r="AB174" i="6" a="1"/>
  <c r="AB174" i="6" s="1"/>
  <c r="AA174" i="6" a="1"/>
  <c r="AA174" i="6" s="1"/>
  <c r="Z174" i="6" a="1"/>
  <c r="Z174" i="6" s="1"/>
  <c r="Y174" i="6" a="1"/>
  <c r="Y174" i="6" s="1"/>
  <c r="X174" i="6" a="1"/>
  <c r="X174" i="6" s="1"/>
  <c r="W174" i="6" a="1"/>
  <c r="W174" i="6" s="1"/>
  <c r="V174" i="6" a="1"/>
  <c r="V174" i="6" s="1"/>
  <c r="U174" i="6" a="1"/>
  <c r="U174" i="6" s="1"/>
  <c r="T174" i="6" a="1"/>
  <c r="T174" i="6" s="1"/>
  <c r="S174" i="6" a="1"/>
  <c r="S174" i="6" s="1"/>
  <c r="R174" i="6" a="1"/>
  <c r="R174" i="6" s="1"/>
  <c r="Q174" i="6" a="1"/>
  <c r="Q174" i="6" s="1"/>
  <c r="P174" i="6" a="1"/>
  <c r="P174" i="6" s="1"/>
  <c r="O174" i="6" a="1"/>
  <c r="O174" i="6" s="1"/>
  <c r="N174" i="6" a="1"/>
  <c r="N174" i="6" s="1"/>
  <c r="M174" i="6" a="1"/>
  <c r="M174" i="6" s="1"/>
  <c r="L174" i="6" a="1"/>
  <c r="L174" i="6" s="1"/>
  <c r="K174" i="6" a="1"/>
  <c r="K174" i="6" s="1"/>
  <c r="AI173" i="6" a="1"/>
  <c r="AI173" i="6" s="1"/>
  <c r="AH173" i="6" a="1"/>
  <c r="AH173" i="6" s="1"/>
  <c r="AG173" i="6" a="1"/>
  <c r="AG173" i="6" s="1"/>
  <c r="AF173" i="6" a="1"/>
  <c r="AF173" i="6" s="1"/>
  <c r="AE173" i="6" a="1"/>
  <c r="AE173" i="6" s="1"/>
  <c r="AD173" i="6" a="1"/>
  <c r="AD173" i="6" s="1"/>
  <c r="AC173" i="6" a="1"/>
  <c r="AC173" i="6" s="1"/>
  <c r="AB173" i="6" a="1"/>
  <c r="AB173" i="6" s="1"/>
  <c r="AA173" i="6" a="1"/>
  <c r="AA173" i="6" s="1"/>
  <c r="Z173" i="6" a="1"/>
  <c r="Z173" i="6" s="1"/>
  <c r="Y173" i="6" a="1"/>
  <c r="Y173" i="6" s="1"/>
  <c r="X173" i="6" a="1"/>
  <c r="X173" i="6" s="1"/>
  <c r="W173" i="6" a="1"/>
  <c r="W173" i="6" s="1"/>
  <c r="V173" i="6" a="1"/>
  <c r="V173" i="6" s="1"/>
  <c r="U173" i="6" a="1"/>
  <c r="U173" i="6" s="1"/>
  <c r="T173" i="6" a="1"/>
  <c r="T173" i="6" s="1"/>
  <c r="S173" i="6" a="1"/>
  <c r="S173" i="6" s="1"/>
  <c r="R173" i="6" a="1"/>
  <c r="R173" i="6" s="1"/>
  <c r="Q173" i="6" a="1"/>
  <c r="Q173" i="6" s="1"/>
  <c r="P173" i="6" a="1"/>
  <c r="P173" i="6" s="1"/>
  <c r="O173" i="6" a="1"/>
  <c r="O173" i="6" s="1"/>
  <c r="N173" i="6" a="1"/>
  <c r="N173" i="6" s="1"/>
  <c r="M173" i="6" a="1"/>
  <c r="M173" i="6" s="1"/>
  <c r="L173" i="6" a="1"/>
  <c r="L173" i="6" s="1"/>
  <c r="K173" i="6" a="1"/>
  <c r="K173" i="6" s="1"/>
  <c r="AI172" i="6" a="1"/>
  <c r="AI172" i="6" s="1"/>
  <c r="AH172" i="6" a="1"/>
  <c r="AH172" i="6" s="1"/>
  <c r="AG172" i="6" a="1"/>
  <c r="AG172" i="6" s="1"/>
  <c r="AF172" i="6" a="1"/>
  <c r="AF172" i="6" s="1"/>
  <c r="AE172" i="6" a="1"/>
  <c r="AE172" i="6" s="1"/>
  <c r="AD172" i="6" a="1"/>
  <c r="AD172" i="6" s="1"/>
  <c r="AC172" i="6" a="1"/>
  <c r="AC172" i="6" s="1"/>
  <c r="AB172" i="6" a="1"/>
  <c r="AB172" i="6" s="1"/>
  <c r="AA172" i="6" a="1"/>
  <c r="AA172" i="6" s="1"/>
  <c r="Z172" i="6" a="1"/>
  <c r="Z172" i="6" s="1"/>
  <c r="Y172" i="6" a="1"/>
  <c r="Y172" i="6" s="1"/>
  <c r="X172" i="6" a="1"/>
  <c r="X172" i="6" s="1"/>
  <c r="W172" i="6" a="1"/>
  <c r="W172" i="6" s="1"/>
  <c r="V172" i="6" a="1"/>
  <c r="V172" i="6" s="1"/>
  <c r="U172" i="6" a="1"/>
  <c r="U172" i="6" s="1"/>
  <c r="T172" i="6" a="1"/>
  <c r="T172" i="6" s="1"/>
  <c r="S172" i="6" a="1"/>
  <c r="S172" i="6" s="1"/>
  <c r="R172" i="6" a="1"/>
  <c r="R172" i="6" s="1"/>
  <c r="Q172" i="6" a="1"/>
  <c r="Q172" i="6" s="1"/>
  <c r="P172" i="6" a="1"/>
  <c r="P172" i="6" s="1"/>
  <c r="O172" i="6" a="1"/>
  <c r="O172" i="6" s="1"/>
  <c r="N172" i="6" a="1"/>
  <c r="N172" i="6" s="1"/>
  <c r="M172" i="6" a="1"/>
  <c r="M172" i="6" s="1"/>
  <c r="L172" i="6" a="1"/>
  <c r="L172" i="6" s="1"/>
  <c r="K172" i="6" a="1"/>
  <c r="K172" i="6" s="1"/>
  <c r="AI171" i="6" a="1"/>
  <c r="AI171" i="6" s="1"/>
  <c r="AH171" i="6" a="1"/>
  <c r="AH171" i="6" s="1"/>
  <c r="AG171" i="6" a="1"/>
  <c r="AG171" i="6" s="1"/>
  <c r="AF171" i="6" a="1"/>
  <c r="AF171" i="6" s="1"/>
  <c r="AE171" i="6" a="1"/>
  <c r="AE171" i="6" s="1"/>
  <c r="AD171" i="6" a="1"/>
  <c r="AD171" i="6" s="1"/>
  <c r="AC171" i="6" a="1"/>
  <c r="AC171" i="6" s="1"/>
  <c r="AB171" i="6" a="1"/>
  <c r="AB171" i="6" s="1"/>
  <c r="AA171" i="6" a="1"/>
  <c r="AA171" i="6" s="1"/>
  <c r="Z171" i="6" a="1"/>
  <c r="Z171" i="6" s="1"/>
  <c r="Y171" i="6" a="1"/>
  <c r="Y171" i="6" s="1"/>
  <c r="X171" i="6" a="1"/>
  <c r="X171" i="6" s="1"/>
  <c r="W171" i="6" a="1"/>
  <c r="W171" i="6" s="1"/>
  <c r="V171" i="6" a="1"/>
  <c r="V171" i="6" s="1"/>
  <c r="U171" i="6" a="1"/>
  <c r="U171" i="6" s="1"/>
  <c r="T171" i="6" a="1"/>
  <c r="T171" i="6" s="1"/>
  <c r="S171" i="6" a="1"/>
  <c r="S171" i="6" s="1"/>
  <c r="R171" i="6" a="1"/>
  <c r="R171" i="6" s="1"/>
  <c r="Q171" i="6" a="1"/>
  <c r="Q171" i="6" s="1"/>
  <c r="P171" i="6" a="1"/>
  <c r="P171" i="6" s="1"/>
  <c r="O171" i="6" a="1"/>
  <c r="O171" i="6" s="1"/>
  <c r="N171" i="6" a="1"/>
  <c r="N171" i="6" s="1"/>
  <c r="M171" i="6" a="1"/>
  <c r="M171" i="6" s="1"/>
  <c r="L171" i="6" a="1"/>
  <c r="L171" i="6" s="1"/>
  <c r="K171" i="6" a="1"/>
  <c r="K171" i="6" s="1"/>
  <c r="AI170" i="6" a="1"/>
  <c r="AI170" i="6" s="1"/>
  <c r="AH170" i="6" a="1"/>
  <c r="AH170" i="6" s="1"/>
  <c r="AG170" i="6" a="1"/>
  <c r="AG170" i="6" s="1"/>
  <c r="AF170" i="6" a="1"/>
  <c r="AF170" i="6" s="1"/>
  <c r="AE170" i="6" a="1"/>
  <c r="AE170" i="6" s="1"/>
  <c r="AD170" i="6" a="1"/>
  <c r="AD170" i="6" s="1"/>
  <c r="AC170" i="6" a="1"/>
  <c r="AC170" i="6" s="1"/>
  <c r="AB170" i="6" a="1"/>
  <c r="AB170" i="6" s="1"/>
  <c r="AA170" i="6" a="1"/>
  <c r="AA170" i="6" s="1"/>
  <c r="Z170" i="6" a="1"/>
  <c r="Z170" i="6" s="1"/>
  <c r="Y170" i="6" a="1"/>
  <c r="Y170" i="6" s="1"/>
  <c r="X170" i="6" a="1"/>
  <c r="X170" i="6" s="1"/>
  <c r="W170" i="6" a="1"/>
  <c r="W170" i="6" s="1"/>
  <c r="V170" i="6" a="1"/>
  <c r="V170" i="6" s="1"/>
  <c r="U170" i="6" a="1"/>
  <c r="U170" i="6" s="1"/>
  <c r="T170" i="6" a="1"/>
  <c r="T170" i="6" s="1"/>
  <c r="S170" i="6" a="1"/>
  <c r="S170" i="6" s="1"/>
  <c r="R170" i="6" a="1"/>
  <c r="R170" i="6" s="1"/>
  <c r="Q170" i="6" a="1"/>
  <c r="Q170" i="6" s="1"/>
  <c r="P170" i="6" a="1"/>
  <c r="P170" i="6" s="1"/>
  <c r="O170" i="6" a="1"/>
  <c r="O170" i="6" s="1"/>
  <c r="N170" i="6" a="1"/>
  <c r="N170" i="6" s="1"/>
  <c r="M170" i="6" a="1"/>
  <c r="M170" i="6" s="1"/>
  <c r="L170" i="6" a="1"/>
  <c r="L170" i="6" s="1"/>
  <c r="K170" i="6" a="1"/>
  <c r="K170" i="6" s="1"/>
  <c r="AI169" i="6" a="1"/>
  <c r="AI169" i="6" s="1"/>
  <c r="AH169" i="6" a="1"/>
  <c r="AH169" i="6" s="1"/>
  <c r="AG169" i="6" a="1"/>
  <c r="AG169" i="6" s="1"/>
  <c r="AF169" i="6" a="1"/>
  <c r="AF169" i="6" s="1"/>
  <c r="AE169" i="6" a="1"/>
  <c r="AE169" i="6" s="1"/>
  <c r="AD169" i="6" a="1"/>
  <c r="AD169" i="6" s="1"/>
  <c r="AC169" i="6" a="1"/>
  <c r="AC169" i="6" s="1"/>
  <c r="AB169" i="6" a="1"/>
  <c r="AB169" i="6" s="1"/>
  <c r="AA169" i="6" a="1"/>
  <c r="AA169" i="6" s="1"/>
  <c r="Z169" i="6" a="1"/>
  <c r="Z169" i="6" s="1"/>
  <c r="Y169" i="6" a="1"/>
  <c r="Y169" i="6" s="1"/>
  <c r="X169" i="6" a="1"/>
  <c r="X169" i="6" s="1"/>
  <c r="W169" i="6" a="1"/>
  <c r="W169" i="6" s="1"/>
  <c r="V169" i="6" a="1"/>
  <c r="V169" i="6" s="1"/>
  <c r="U169" i="6" a="1"/>
  <c r="U169" i="6" s="1"/>
  <c r="T169" i="6" a="1"/>
  <c r="T169" i="6" s="1"/>
  <c r="S169" i="6" a="1"/>
  <c r="S169" i="6" s="1"/>
  <c r="R169" i="6" a="1"/>
  <c r="R169" i="6" s="1"/>
  <c r="Q169" i="6" a="1"/>
  <c r="Q169" i="6" s="1"/>
  <c r="P169" i="6" a="1"/>
  <c r="P169" i="6" s="1"/>
  <c r="O169" i="6" a="1"/>
  <c r="O169" i="6" s="1"/>
  <c r="N169" i="6" a="1"/>
  <c r="N169" i="6" s="1"/>
  <c r="M169" i="6" a="1"/>
  <c r="M169" i="6" s="1"/>
  <c r="L169" i="6" a="1"/>
  <c r="L169" i="6" s="1"/>
  <c r="K169" i="6" a="1"/>
  <c r="K169" i="6" s="1"/>
  <c r="AI168" i="6" a="1"/>
  <c r="AI168" i="6" s="1"/>
  <c r="AH168" i="6" a="1"/>
  <c r="AH168" i="6" s="1"/>
  <c r="AG168" i="6" a="1"/>
  <c r="AG168" i="6" s="1"/>
  <c r="AF168" i="6" a="1"/>
  <c r="AF168" i="6" s="1"/>
  <c r="AE168" i="6" a="1"/>
  <c r="AE168" i="6" s="1"/>
  <c r="AD168" i="6" a="1"/>
  <c r="AD168" i="6" s="1"/>
  <c r="AC168" i="6" a="1"/>
  <c r="AC168" i="6" s="1"/>
  <c r="AB168" i="6" a="1"/>
  <c r="AB168" i="6" s="1"/>
  <c r="AA168" i="6" a="1"/>
  <c r="AA168" i="6" s="1"/>
  <c r="Z168" i="6" a="1"/>
  <c r="Z168" i="6" s="1"/>
  <c r="Y168" i="6" a="1"/>
  <c r="Y168" i="6" s="1"/>
  <c r="X168" i="6" a="1"/>
  <c r="X168" i="6" s="1"/>
  <c r="W168" i="6" a="1"/>
  <c r="W168" i="6" s="1"/>
  <c r="V168" i="6" a="1"/>
  <c r="V168" i="6" s="1"/>
  <c r="U168" i="6" a="1"/>
  <c r="U168" i="6" s="1"/>
  <c r="T168" i="6" a="1"/>
  <c r="T168" i="6" s="1"/>
  <c r="S168" i="6" a="1"/>
  <c r="S168" i="6" s="1"/>
  <c r="R168" i="6" a="1"/>
  <c r="R168" i="6" s="1"/>
  <c r="Q168" i="6" a="1"/>
  <c r="Q168" i="6" s="1"/>
  <c r="P168" i="6" a="1"/>
  <c r="P168" i="6" s="1"/>
  <c r="O168" i="6" a="1"/>
  <c r="O168" i="6" s="1"/>
  <c r="N168" i="6" a="1"/>
  <c r="N168" i="6" s="1"/>
  <c r="M168" i="6" a="1"/>
  <c r="M168" i="6" s="1"/>
  <c r="L168" i="6" a="1"/>
  <c r="L168" i="6" s="1"/>
  <c r="K168" i="6" a="1"/>
  <c r="K168" i="6" s="1"/>
  <c r="AI167" i="6" a="1"/>
  <c r="AI167" i="6" s="1"/>
  <c r="AH167" i="6" a="1"/>
  <c r="AH167" i="6" s="1"/>
  <c r="AG167" i="6" a="1"/>
  <c r="AG167" i="6" s="1"/>
  <c r="AF167" i="6" a="1"/>
  <c r="AF167" i="6" s="1"/>
  <c r="AE167" i="6" a="1"/>
  <c r="AE167" i="6" s="1"/>
  <c r="AD167" i="6" a="1"/>
  <c r="AD167" i="6" s="1"/>
  <c r="AC167" i="6" a="1"/>
  <c r="AC167" i="6" s="1"/>
  <c r="AB167" i="6" a="1"/>
  <c r="AB167" i="6" s="1"/>
  <c r="AA167" i="6" a="1"/>
  <c r="AA167" i="6" s="1"/>
  <c r="Z167" i="6" a="1"/>
  <c r="Z167" i="6" s="1"/>
  <c r="Y167" i="6" a="1"/>
  <c r="Y167" i="6" s="1"/>
  <c r="X167" i="6" a="1"/>
  <c r="X167" i="6" s="1"/>
  <c r="W167" i="6" a="1"/>
  <c r="W167" i="6" s="1"/>
  <c r="V167" i="6" a="1"/>
  <c r="V167" i="6" s="1"/>
  <c r="U167" i="6" a="1"/>
  <c r="U167" i="6" s="1"/>
  <c r="T167" i="6" a="1"/>
  <c r="T167" i="6" s="1"/>
  <c r="S167" i="6" a="1"/>
  <c r="S167" i="6" s="1"/>
  <c r="R167" i="6" a="1"/>
  <c r="R167" i="6" s="1"/>
  <c r="Q167" i="6" a="1"/>
  <c r="Q167" i="6" s="1"/>
  <c r="P167" i="6" a="1"/>
  <c r="P167" i="6" s="1"/>
  <c r="O167" i="6" a="1"/>
  <c r="O167" i="6" s="1"/>
  <c r="N167" i="6" a="1"/>
  <c r="N167" i="6" s="1"/>
  <c r="M167" i="6" a="1"/>
  <c r="M167" i="6" s="1"/>
  <c r="L167" i="6" a="1"/>
  <c r="L167" i="6" s="1"/>
  <c r="K167" i="6" a="1"/>
  <c r="K167" i="6" s="1"/>
  <c r="AI166" i="6" a="1"/>
  <c r="AI166" i="6" s="1"/>
  <c r="AH166" i="6" a="1"/>
  <c r="AH166" i="6" s="1"/>
  <c r="AG166" i="6" a="1"/>
  <c r="AG166" i="6" s="1"/>
  <c r="AF166" i="6" a="1"/>
  <c r="AF166" i="6" s="1"/>
  <c r="AE166" i="6" a="1"/>
  <c r="AE166" i="6" s="1"/>
  <c r="AD166" i="6" a="1"/>
  <c r="AD166" i="6" s="1"/>
  <c r="AC166" i="6" a="1"/>
  <c r="AC166" i="6" s="1"/>
  <c r="AB166" i="6" a="1"/>
  <c r="AB166" i="6" s="1"/>
  <c r="AA166" i="6" a="1"/>
  <c r="AA166" i="6" s="1"/>
  <c r="Z166" i="6" a="1"/>
  <c r="Z166" i="6" s="1"/>
  <c r="Y166" i="6" a="1"/>
  <c r="Y166" i="6" s="1"/>
  <c r="X166" i="6" a="1"/>
  <c r="X166" i="6" s="1"/>
  <c r="W166" i="6" a="1"/>
  <c r="W166" i="6" s="1"/>
  <c r="V166" i="6" a="1"/>
  <c r="V166" i="6" s="1"/>
  <c r="U166" i="6" a="1"/>
  <c r="U166" i="6" s="1"/>
  <c r="T166" i="6" a="1"/>
  <c r="T166" i="6" s="1"/>
  <c r="S166" i="6" a="1"/>
  <c r="S166" i="6" s="1"/>
  <c r="R166" i="6" a="1"/>
  <c r="R166" i="6" s="1"/>
  <c r="Q166" i="6" a="1"/>
  <c r="Q166" i="6" s="1"/>
  <c r="P166" i="6" a="1"/>
  <c r="P166" i="6" s="1"/>
  <c r="O166" i="6" a="1"/>
  <c r="O166" i="6" s="1"/>
  <c r="N166" i="6" a="1"/>
  <c r="N166" i="6" s="1"/>
  <c r="M166" i="6" a="1"/>
  <c r="M166" i="6" s="1"/>
  <c r="L166" i="6" a="1"/>
  <c r="L166" i="6" s="1"/>
  <c r="K166" i="6" a="1"/>
  <c r="K166" i="6" s="1"/>
  <c r="AI165" i="6" a="1"/>
  <c r="AI165" i="6" s="1"/>
  <c r="AH165" i="6" a="1"/>
  <c r="AH165" i="6" s="1"/>
  <c r="AG165" i="6" a="1"/>
  <c r="AG165" i="6" s="1"/>
  <c r="AF165" i="6" a="1"/>
  <c r="AF165" i="6" s="1"/>
  <c r="AE165" i="6" a="1"/>
  <c r="AE165" i="6" s="1"/>
  <c r="AD165" i="6" a="1"/>
  <c r="AD165" i="6" s="1"/>
  <c r="AC165" i="6" a="1"/>
  <c r="AC165" i="6" s="1"/>
  <c r="AB165" i="6" a="1"/>
  <c r="AB165" i="6" s="1"/>
  <c r="AA165" i="6" a="1"/>
  <c r="AA165" i="6" s="1"/>
  <c r="Z165" i="6" a="1"/>
  <c r="Z165" i="6" s="1"/>
  <c r="Y165" i="6" a="1"/>
  <c r="Y165" i="6" s="1"/>
  <c r="X165" i="6" a="1"/>
  <c r="X165" i="6" s="1"/>
  <c r="W165" i="6" a="1"/>
  <c r="W165" i="6" s="1"/>
  <c r="V165" i="6" a="1"/>
  <c r="V165" i="6" s="1"/>
  <c r="U165" i="6" a="1"/>
  <c r="U165" i="6" s="1"/>
  <c r="T165" i="6" a="1"/>
  <c r="T165" i="6" s="1"/>
  <c r="S165" i="6" a="1"/>
  <c r="S165" i="6" s="1"/>
  <c r="R165" i="6" a="1"/>
  <c r="R165" i="6" s="1"/>
  <c r="Q165" i="6" a="1"/>
  <c r="Q165" i="6" s="1"/>
  <c r="P165" i="6" a="1"/>
  <c r="P165" i="6" s="1"/>
  <c r="O165" i="6" a="1"/>
  <c r="O165" i="6" s="1"/>
  <c r="N165" i="6" a="1"/>
  <c r="N165" i="6" s="1"/>
  <c r="M165" i="6" a="1"/>
  <c r="M165" i="6" s="1"/>
  <c r="L165" i="6" a="1"/>
  <c r="L165" i="6" s="1"/>
  <c r="K165" i="6" a="1"/>
  <c r="K165" i="6" s="1"/>
  <c r="AI164" i="6" a="1"/>
  <c r="AI164" i="6" s="1"/>
  <c r="AH164" i="6" a="1"/>
  <c r="AH164" i="6" s="1"/>
  <c r="AG164" i="6" a="1"/>
  <c r="AG164" i="6" s="1"/>
  <c r="AF164" i="6" a="1"/>
  <c r="AF164" i="6" s="1"/>
  <c r="AE164" i="6" a="1"/>
  <c r="AE164" i="6" s="1"/>
  <c r="AD164" i="6" a="1"/>
  <c r="AD164" i="6" s="1"/>
  <c r="AC164" i="6" a="1"/>
  <c r="AC164" i="6" s="1"/>
  <c r="AB164" i="6" a="1"/>
  <c r="AB164" i="6" s="1"/>
  <c r="AA164" i="6" a="1"/>
  <c r="AA164" i="6" s="1"/>
  <c r="Z164" i="6" a="1"/>
  <c r="Z164" i="6" s="1"/>
  <c r="Y164" i="6" a="1"/>
  <c r="Y164" i="6" s="1"/>
  <c r="X164" i="6" a="1"/>
  <c r="X164" i="6" s="1"/>
  <c r="W164" i="6" a="1"/>
  <c r="W164" i="6" s="1"/>
  <c r="V164" i="6" a="1"/>
  <c r="V164" i="6" s="1"/>
  <c r="U164" i="6" a="1"/>
  <c r="U164" i="6" s="1"/>
  <c r="T164" i="6" a="1"/>
  <c r="T164" i="6" s="1"/>
  <c r="S164" i="6" a="1"/>
  <c r="S164" i="6" s="1"/>
  <c r="R164" i="6" a="1"/>
  <c r="R164" i="6" s="1"/>
  <c r="Q164" i="6" a="1"/>
  <c r="Q164" i="6" s="1"/>
  <c r="P164" i="6" a="1"/>
  <c r="P164" i="6" s="1"/>
  <c r="O164" i="6" a="1"/>
  <c r="O164" i="6" s="1"/>
  <c r="N164" i="6" a="1"/>
  <c r="N164" i="6" s="1"/>
  <c r="M164" i="6" a="1"/>
  <c r="M164" i="6" s="1"/>
  <c r="L164" i="6" a="1"/>
  <c r="L164" i="6" s="1"/>
  <c r="K164" i="6" a="1"/>
  <c r="K164" i="6" s="1"/>
  <c r="AI163" i="6" a="1"/>
  <c r="AI163" i="6" s="1"/>
  <c r="AH163" i="6" a="1"/>
  <c r="AH163" i="6" s="1"/>
  <c r="AG163" i="6" a="1"/>
  <c r="AG163" i="6" s="1"/>
  <c r="AF163" i="6" a="1"/>
  <c r="AF163" i="6" s="1"/>
  <c r="AE163" i="6" a="1"/>
  <c r="AE163" i="6" s="1"/>
  <c r="AD163" i="6" a="1"/>
  <c r="AD163" i="6" s="1"/>
  <c r="AC163" i="6" a="1"/>
  <c r="AC163" i="6" s="1"/>
  <c r="AB163" i="6" a="1"/>
  <c r="AB163" i="6" s="1"/>
  <c r="AA163" i="6" a="1"/>
  <c r="AA163" i="6" s="1"/>
  <c r="Z163" i="6" a="1"/>
  <c r="Z163" i="6" s="1"/>
  <c r="Y163" i="6" a="1"/>
  <c r="Y163" i="6" s="1"/>
  <c r="X163" i="6" a="1"/>
  <c r="X163" i="6" s="1"/>
  <c r="W163" i="6" a="1"/>
  <c r="W163" i="6" s="1"/>
  <c r="V163" i="6" a="1"/>
  <c r="V163" i="6" s="1"/>
  <c r="U163" i="6" a="1"/>
  <c r="U163" i="6" s="1"/>
  <c r="T163" i="6" a="1"/>
  <c r="T163" i="6" s="1"/>
  <c r="S163" i="6" a="1"/>
  <c r="S163" i="6" s="1"/>
  <c r="R163" i="6" a="1"/>
  <c r="R163" i="6" s="1"/>
  <c r="Q163" i="6" a="1"/>
  <c r="Q163" i="6" s="1"/>
  <c r="P163" i="6" a="1"/>
  <c r="P163" i="6" s="1"/>
  <c r="O163" i="6" a="1"/>
  <c r="O163" i="6" s="1"/>
  <c r="N163" i="6" a="1"/>
  <c r="N163" i="6" s="1"/>
  <c r="M163" i="6" a="1"/>
  <c r="M163" i="6" s="1"/>
  <c r="L163" i="6" a="1"/>
  <c r="L163" i="6" s="1"/>
  <c r="K163" i="6" a="1"/>
  <c r="K163" i="6" s="1"/>
  <c r="AI162" i="6" a="1"/>
  <c r="AI162" i="6" s="1"/>
  <c r="AH162" i="6" a="1"/>
  <c r="AH162" i="6" s="1"/>
  <c r="AG162" i="6" a="1"/>
  <c r="AG162" i="6" s="1"/>
  <c r="AF162" i="6" a="1"/>
  <c r="AF162" i="6" s="1"/>
  <c r="AE162" i="6" a="1"/>
  <c r="AE162" i="6" s="1"/>
  <c r="AD162" i="6" a="1"/>
  <c r="AD162" i="6" s="1"/>
  <c r="AC162" i="6" a="1"/>
  <c r="AC162" i="6" s="1"/>
  <c r="AB162" i="6" a="1"/>
  <c r="AB162" i="6" s="1"/>
  <c r="AA162" i="6" a="1"/>
  <c r="AA162" i="6" s="1"/>
  <c r="Z162" i="6" a="1"/>
  <c r="Z162" i="6" s="1"/>
  <c r="Y162" i="6" a="1"/>
  <c r="Y162" i="6" s="1"/>
  <c r="X162" i="6" a="1"/>
  <c r="X162" i="6" s="1"/>
  <c r="W162" i="6" a="1"/>
  <c r="W162" i="6" s="1"/>
  <c r="V162" i="6" a="1"/>
  <c r="V162" i="6" s="1"/>
  <c r="U162" i="6" a="1"/>
  <c r="U162" i="6" s="1"/>
  <c r="T162" i="6" a="1"/>
  <c r="T162" i="6" s="1"/>
  <c r="S162" i="6" a="1"/>
  <c r="S162" i="6" s="1"/>
  <c r="R162" i="6" a="1"/>
  <c r="R162" i="6" s="1"/>
  <c r="Q162" i="6" a="1"/>
  <c r="Q162" i="6" s="1"/>
  <c r="P162" i="6" a="1"/>
  <c r="P162" i="6" s="1"/>
  <c r="O162" i="6" a="1"/>
  <c r="O162" i="6" s="1"/>
  <c r="N162" i="6" a="1"/>
  <c r="N162" i="6" s="1"/>
  <c r="M162" i="6" a="1"/>
  <c r="M162" i="6" s="1"/>
  <c r="L162" i="6" a="1"/>
  <c r="L162" i="6" s="1"/>
  <c r="K162" i="6" a="1"/>
  <c r="K162" i="6" s="1"/>
  <c r="AI161" i="6" a="1"/>
  <c r="AI161" i="6" s="1"/>
  <c r="AH161" i="6" a="1"/>
  <c r="AH161" i="6" s="1"/>
  <c r="AG161" i="6" a="1"/>
  <c r="AG161" i="6" s="1"/>
  <c r="AF161" i="6" a="1"/>
  <c r="AF161" i="6" s="1"/>
  <c r="AE161" i="6" a="1"/>
  <c r="AE161" i="6" s="1"/>
  <c r="AD161" i="6" a="1"/>
  <c r="AD161" i="6" s="1"/>
  <c r="AC161" i="6" a="1"/>
  <c r="AC161" i="6" s="1"/>
  <c r="AB161" i="6" a="1"/>
  <c r="AB161" i="6" s="1"/>
  <c r="AA161" i="6" a="1"/>
  <c r="AA161" i="6" s="1"/>
  <c r="Z161" i="6" a="1"/>
  <c r="Z161" i="6" s="1"/>
  <c r="Y161" i="6" a="1"/>
  <c r="Y161" i="6" s="1"/>
  <c r="X161" i="6" a="1"/>
  <c r="X161" i="6" s="1"/>
  <c r="W161" i="6" a="1"/>
  <c r="W161" i="6" s="1"/>
  <c r="V161" i="6" a="1"/>
  <c r="V161" i="6" s="1"/>
  <c r="U161" i="6" a="1"/>
  <c r="U161" i="6" s="1"/>
  <c r="T161" i="6" a="1"/>
  <c r="T161" i="6" s="1"/>
  <c r="S161" i="6" a="1"/>
  <c r="S161" i="6" s="1"/>
  <c r="R161" i="6" a="1"/>
  <c r="R161" i="6" s="1"/>
  <c r="Q161" i="6" a="1"/>
  <c r="Q161" i="6" s="1"/>
  <c r="P161" i="6" a="1"/>
  <c r="P161" i="6" s="1"/>
  <c r="O161" i="6" a="1"/>
  <c r="O161" i="6" s="1"/>
  <c r="N161" i="6" a="1"/>
  <c r="N161" i="6" s="1"/>
  <c r="M161" i="6" a="1"/>
  <c r="M161" i="6" s="1"/>
  <c r="L161" i="6" a="1"/>
  <c r="L161" i="6" s="1"/>
  <c r="K161" i="6" a="1"/>
  <c r="K161" i="6" s="1"/>
  <c r="AI160" i="6" a="1"/>
  <c r="AI160" i="6" s="1"/>
  <c r="AH160" i="6" a="1"/>
  <c r="AH160" i="6" s="1"/>
  <c r="AG160" i="6" a="1"/>
  <c r="AG160" i="6" s="1"/>
  <c r="AF160" i="6" a="1"/>
  <c r="AF160" i="6" s="1"/>
  <c r="AE160" i="6" a="1"/>
  <c r="AE160" i="6" s="1"/>
  <c r="AD160" i="6" a="1"/>
  <c r="AD160" i="6" s="1"/>
  <c r="AC160" i="6" a="1"/>
  <c r="AC160" i="6" s="1"/>
  <c r="AB160" i="6" a="1"/>
  <c r="AB160" i="6" s="1"/>
  <c r="AA160" i="6" a="1"/>
  <c r="AA160" i="6" s="1"/>
  <c r="Z160" i="6" a="1"/>
  <c r="Z160" i="6" s="1"/>
  <c r="Y160" i="6" a="1"/>
  <c r="Y160" i="6" s="1"/>
  <c r="X160" i="6" a="1"/>
  <c r="X160" i="6" s="1"/>
  <c r="W160" i="6" a="1"/>
  <c r="W160" i="6" s="1"/>
  <c r="V160" i="6" a="1"/>
  <c r="V160" i="6" s="1"/>
  <c r="U160" i="6" a="1"/>
  <c r="U160" i="6" s="1"/>
  <c r="T160" i="6" a="1"/>
  <c r="T160" i="6" s="1"/>
  <c r="S160" i="6" a="1"/>
  <c r="S160" i="6" s="1"/>
  <c r="R160" i="6" a="1"/>
  <c r="R160" i="6" s="1"/>
  <c r="Q160" i="6" a="1"/>
  <c r="Q160" i="6" s="1"/>
  <c r="P160" i="6" a="1"/>
  <c r="P160" i="6" s="1"/>
  <c r="O160" i="6" a="1"/>
  <c r="O160" i="6" s="1"/>
  <c r="N160" i="6" a="1"/>
  <c r="N160" i="6" s="1"/>
  <c r="M160" i="6" a="1"/>
  <c r="M160" i="6" s="1"/>
  <c r="L160" i="6" a="1"/>
  <c r="L160" i="6" s="1"/>
  <c r="K160" i="6" a="1"/>
  <c r="K160" i="6" s="1"/>
  <c r="AI159" i="6" a="1"/>
  <c r="AI159" i="6" s="1"/>
  <c r="AH159" i="6" a="1"/>
  <c r="AH159" i="6" s="1"/>
  <c r="AG159" i="6" a="1"/>
  <c r="AG159" i="6" s="1"/>
  <c r="AF159" i="6" a="1"/>
  <c r="AF159" i="6" s="1"/>
  <c r="AE159" i="6" a="1"/>
  <c r="AE159" i="6" s="1"/>
  <c r="AD159" i="6" a="1"/>
  <c r="AD159" i="6" s="1"/>
  <c r="AC159" i="6" a="1"/>
  <c r="AC159" i="6" s="1"/>
  <c r="AB159" i="6" a="1"/>
  <c r="AB159" i="6" s="1"/>
  <c r="AA159" i="6" a="1"/>
  <c r="AA159" i="6" s="1"/>
  <c r="Z159" i="6" a="1"/>
  <c r="Z159" i="6" s="1"/>
  <c r="Y159" i="6" a="1"/>
  <c r="Y159" i="6" s="1"/>
  <c r="X159" i="6" a="1"/>
  <c r="X159" i="6" s="1"/>
  <c r="W159" i="6" a="1"/>
  <c r="W159" i="6" s="1"/>
  <c r="V159" i="6" a="1"/>
  <c r="V159" i="6" s="1"/>
  <c r="U159" i="6" a="1"/>
  <c r="U159" i="6" s="1"/>
  <c r="T159" i="6" a="1"/>
  <c r="T159" i="6" s="1"/>
  <c r="S159" i="6" a="1"/>
  <c r="S159" i="6" s="1"/>
  <c r="R159" i="6" a="1"/>
  <c r="R159" i="6" s="1"/>
  <c r="Q159" i="6" a="1"/>
  <c r="Q159" i="6" s="1"/>
  <c r="P159" i="6" a="1"/>
  <c r="P159" i="6" s="1"/>
  <c r="O159" i="6" a="1"/>
  <c r="O159" i="6" s="1"/>
  <c r="N159" i="6" a="1"/>
  <c r="N159" i="6" s="1"/>
  <c r="M159" i="6" a="1"/>
  <c r="M159" i="6" s="1"/>
  <c r="L159" i="6" a="1"/>
  <c r="L159" i="6" s="1"/>
  <c r="K159" i="6" a="1"/>
  <c r="K159" i="6" s="1"/>
  <c r="AI158" i="6" a="1"/>
  <c r="AI158" i="6" s="1"/>
  <c r="AH158" i="6" a="1"/>
  <c r="AH158" i="6" s="1"/>
  <c r="AG158" i="6" a="1"/>
  <c r="AG158" i="6" s="1"/>
  <c r="AF158" i="6" a="1"/>
  <c r="AF158" i="6" s="1"/>
  <c r="AE158" i="6" a="1"/>
  <c r="AE158" i="6" s="1"/>
  <c r="AD158" i="6" a="1"/>
  <c r="AD158" i="6" s="1"/>
  <c r="AC158" i="6" a="1"/>
  <c r="AC158" i="6" s="1"/>
  <c r="AB158" i="6" a="1"/>
  <c r="AB158" i="6" s="1"/>
  <c r="AA158" i="6" a="1"/>
  <c r="AA158" i="6" s="1"/>
  <c r="Z158" i="6" a="1"/>
  <c r="Z158" i="6" s="1"/>
  <c r="Y158" i="6" a="1"/>
  <c r="Y158" i="6" s="1"/>
  <c r="X158" i="6" a="1"/>
  <c r="X158" i="6" s="1"/>
  <c r="W158" i="6" a="1"/>
  <c r="W158" i="6" s="1"/>
  <c r="V158" i="6" a="1"/>
  <c r="V158" i="6" s="1"/>
  <c r="U158" i="6" a="1"/>
  <c r="U158" i="6" s="1"/>
  <c r="T158" i="6" a="1"/>
  <c r="T158" i="6" s="1"/>
  <c r="S158" i="6" a="1"/>
  <c r="S158" i="6" s="1"/>
  <c r="R158" i="6" a="1"/>
  <c r="R158" i="6" s="1"/>
  <c r="Q158" i="6" a="1"/>
  <c r="Q158" i="6" s="1"/>
  <c r="P158" i="6" a="1"/>
  <c r="P158" i="6" s="1"/>
  <c r="O158" i="6" a="1"/>
  <c r="O158" i="6" s="1"/>
  <c r="N158" i="6" a="1"/>
  <c r="N158" i="6" s="1"/>
  <c r="M158" i="6" a="1"/>
  <c r="M158" i="6" s="1"/>
  <c r="L158" i="6" a="1"/>
  <c r="L158" i="6" s="1"/>
  <c r="K158" i="6" a="1"/>
  <c r="K158" i="6" s="1"/>
  <c r="AI157" i="6" a="1"/>
  <c r="AI157" i="6" s="1"/>
  <c r="AH157" i="6" a="1"/>
  <c r="AH157" i="6" s="1"/>
  <c r="AG157" i="6" a="1"/>
  <c r="AG157" i="6" s="1"/>
  <c r="AF157" i="6" a="1"/>
  <c r="AF157" i="6" s="1"/>
  <c r="AE157" i="6" a="1"/>
  <c r="AE157" i="6" s="1"/>
  <c r="AD157" i="6" a="1"/>
  <c r="AD157" i="6" s="1"/>
  <c r="AC157" i="6" a="1"/>
  <c r="AC157" i="6" s="1"/>
  <c r="AB157" i="6" a="1"/>
  <c r="AB157" i="6" s="1"/>
  <c r="AA157" i="6" a="1"/>
  <c r="AA157" i="6" s="1"/>
  <c r="Z157" i="6" a="1"/>
  <c r="Z157" i="6" s="1"/>
  <c r="Y157" i="6" a="1"/>
  <c r="Y157" i="6" s="1"/>
  <c r="X157" i="6" a="1"/>
  <c r="X157" i="6" s="1"/>
  <c r="W157" i="6" a="1"/>
  <c r="W157" i="6" s="1"/>
  <c r="V157" i="6" a="1"/>
  <c r="V157" i="6" s="1"/>
  <c r="U157" i="6" a="1"/>
  <c r="U157" i="6" s="1"/>
  <c r="T157" i="6" a="1"/>
  <c r="T157" i="6" s="1"/>
  <c r="S157" i="6" a="1"/>
  <c r="S157" i="6" s="1"/>
  <c r="R157" i="6" a="1"/>
  <c r="R157" i="6" s="1"/>
  <c r="Q157" i="6" a="1"/>
  <c r="Q157" i="6" s="1"/>
  <c r="P157" i="6" a="1"/>
  <c r="P157" i="6" s="1"/>
  <c r="O157" i="6" a="1"/>
  <c r="O157" i="6" s="1"/>
  <c r="N157" i="6" a="1"/>
  <c r="N157" i="6" s="1"/>
  <c r="M157" i="6" a="1"/>
  <c r="M157" i="6" s="1"/>
  <c r="L157" i="6" a="1"/>
  <c r="L157" i="6" s="1"/>
  <c r="K157" i="6" a="1"/>
  <c r="K157" i="6" s="1"/>
  <c r="AI156" i="6" a="1"/>
  <c r="AI156" i="6" s="1"/>
  <c r="AH156" i="6" a="1"/>
  <c r="AH156" i="6" s="1"/>
  <c r="AG156" i="6" a="1"/>
  <c r="AG156" i="6" s="1"/>
  <c r="AF156" i="6" a="1"/>
  <c r="AF156" i="6" s="1"/>
  <c r="AE156" i="6" a="1"/>
  <c r="AE156" i="6" s="1"/>
  <c r="AD156" i="6" a="1"/>
  <c r="AD156" i="6" s="1"/>
  <c r="AC156" i="6" a="1"/>
  <c r="AC156" i="6" s="1"/>
  <c r="AB156" i="6" a="1"/>
  <c r="AB156" i="6" s="1"/>
  <c r="AA156" i="6" a="1"/>
  <c r="AA156" i="6" s="1"/>
  <c r="Z156" i="6" a="1"/>
  <c r="Z156" i="6" s="1"/>
  <c r="Y156" i="6" a="1"/>
  <c r="Y156" i="6" s="1"/>
  <c r="X156" i="6" a="1"/>
  <c r="X156" i="6" s="1"/>
  <c r="W156" i="6" a="1"/>
  <c r="W156" i="6" s="1"/>
  <c r="V156" i="6" a="1"/>
  <c r="V156" i="6" s="1"/>
  <c r="U156" i="6" a="1"/>
  <c r="U156" i="6" s="1"/>
  <c r="T156" i="6" a="1"/>
  <c r="T156" i="6" s="1"/>
  <c r="S156" i="6" a="1"/>
  <c r="S156" i="6" s="1"/>
  <c r="R156" i="6" a="1"/>
  <c r="R156" i="6" s="1"/>
  <c r="Q156" i="6" a="1"/>
  <c r="Q156" i="6" s="1"/>
  <c r="P156" i="6" a="1"/>
  <c r="P156" i="6" s="1"/>
  <c r="O156" i="6" a="1"/>
  <c r="O156" i="6" s="1"/>
  <c r="N156" i="6" a="1"/>
  <c r="N156" i="6" s="1"/>
  <c r="M156" i="6" a="1"/>
  <c r="M156" i="6" s="1"/>
  <c r="L156" i="6" a="1"/>
  <c r="L156" i="6" s="1"/>
  <c r="K156" i="6" a="1"/>
  <c r="K156" i="6" s="1"/>
  <c r="AI155" i="6" a="1"/>
  <c r="AI155" i="6" s="1"/>
  <c r="AH155" i="6" a="1"/>
  <c r="AH155" i="6" s="1"/>
  <c r="AG155" i="6" a="1"/>
  <c r="AG155" i="6" s="1"/>
  <c r="AF155" i="6" a="1"/>
  <c r="AF155" i="6" s="1"/>
  <c r="AE155" i="6" a="1"/>
  <c r="AE155" i="6" s="1"/>
  <c r="AD155" i="6" a="1"/>
  <c r="AD155" i="6" s="1"/>
  <c r="AC155" i="6" a="1"/>
  <c r="AC155" i="6" s="1"/>
  <c r="AB155" i="6" a="1"/>
  <c r="AB155" i="6" s="1"/>
  <c r="AA155" i="6" a="1"/>
  <c r="AA155" i="6" s="1"/>
  <c r="Z155" i="6" a="1"/>
  <c r="Z155" i="6" s="1"/>
  <c r="Y155" i="6" a="1"/>
  <c r="Y155" i="6" s="1"/>
  <c r="X155" i="6" a="1"/>
  <c r="X155" i="6" s="1"/>
  <c r="W155" i="6" a="1"/>
  <c r="W155" i="6" s="1"/>
  <c r="V155" i="6" a="1"/>
  <c r="V155" i="6" s="1"/>
  <c r="U155" i="6" a="1"/>
  <c r="U155" i="6" s="1"/>
  <c r="T155" i="6" a="1"/>
  <c r="T155" i="6" s="1"/>
  <c r="S155" i="6" a="1"/>
  <c r="S155" i="6" s="1"/>
  <c r="R155" i="6" a="1"/>
  <c r="R155" i="6" s="1"/>
  <c r="Q155" i="6" a="1"/>
  <c r="Q155" i="6" s="1"/>
  <c r="P155" i="6" a="1"/>
  <c r="P155" i="6" s="1"/>
  <c r="O155" i="6" a="1"/>
  <c r="O155" i="6" s="1"/>
  <c r="N155" i="6" a="1"/>
  <c r="N155" i="6" s="1"/>
  <c r="M155" i="6" a="1"/>
  <c r="M155" i="6" s="1"/>
  <c r="L155" i="6" a="1"/>
  <c r="L155" i="6" s="1"/>
  <c r="K155" i="6" a="1"/>
  <c r="K155" i="6" s="1"/>
  <c r="AI154" i="6" a="1"/>
  <c r="AI154" i="6" s="1"/>
  <c r="AH154" i="6" a="1"/>
  <c r="AH154" i="6" s="1"/>
  <c r="AG154" i="6" a="1"/>
  <c r="AG154" i="6" s="1"/>
  <c r="AF154" i="6" a="1"/>
  <c r="AF154" i="6" s="1"/>
  <c r="AE154" i="6" a="1"/>
  <c r="AE154" i="6" s="1"/>
  <c r="AD154" i="6" a="1"/>
  <c r="AD154" i="6" s="1"/>
  <c r="AC154" i="6" a="1"/>
  <c r="AC154" i="6" s="1"/>
  <c r="AB154" i="6" a="1"/>
  <c r="AB154" i="6" s="1"/>
  <c r="AA154" i="6" a="1"/>
  <c r="AA154" i="6" s="1"/>
  <c r="Z154" i="6" a="1"/>
  <c r="Z154" i="6" s="1"/>
  <c r="Y154" i="6" a="1"/>
  <c r="Y154" i="6" s="1"/>
  <c r="X154" i="6" a="1"/>
  <c r="X154" i="6" s="1"/>
  <c r="W154" i="6" a="1"/>
  <c r="W154" i="6" s="1"/>
  <c r="V154" i="6" a="1"/>
  <c r="V154" i="6" s="1"/>
  <c r="U154" i="6" a="1"/>
  <c r="U154" i="6" s="1"/>
  <c r="T154" i="6" a="1"/>
  <c r="T154" i="6" s="1"/>
  <c r="S154" i="6" a="1"/>
  <c r="S154" i="6" s="1"/>
  <c r="R154" i="6" a="1"/>
  <c r="R154" i="6" s="1"/>
  <c r="Q154" i="6" a="1"/>
  <c r="Q154" i="6" s="1"/>
  <c r="P154" i="6" a="1"/>
  <c r="P154" i="6" s="1"/>
  <c r="O154" i="6" a="1"/>
  <c r="O154" i="6" s="1"/>
  <c r="N154" i="6" a="1"/>
  <c r="N154" i="6" s="1"/>
  <c r="M154" i="6" a="1"/>
  <c r="M154" i="6" s="1"/>
  <c r="L154" i="6" a="1"/>
  <c r="L154" i="6" s="1"/>
  <c r="K154" i="6" a="1"/>
  <c r="K154" i="6" s="1"/>
  <c r="AI153" i="6" a="1"/>
  <c r="AI153" i="6" s="1"/>
  <c r="AH153" i="6" a="1"/>
  <c r="AH153" i="6" s="1"/>
  <c r="AG153" i="6" a="1"/>
  <c r="AG153" i="6" s="1"/>
  <c r="AF153" i="6" a="1"/>
  <c r="AF153" i="6" s="1"/>
  <c r="AE153" i="6" a="1"/>
  <c r="AE153" i="6" s="1"/>
  <c r="AD153" i="6" a="1"/>
  <c r="AD153" i="6" s="1"/>
  <c r="AC153" i="6" a="1"/>
  <c r="AC153" i="6" s="1"/>
  <c r="AB153" i="6" a="1"/>
  <c r="AB153" i="6" s="1"/>
  <c r="AA153" i="6" a="1"/>
  <c r="AA153" i="6" s="1"/>
  <c r="Z153" i="6" a="1"/>
  <c r="Z153" i="6" s="1"/>
  <c r="Y153" i="6" a="1"/>
  <c r="Y153" i="6" s="1"/>
  <c r="X153" i="6" a="1"/>
  <c r="X153" i="6" s="1"/>
  <c r="W153" i="6" a="1"/>
  <c r="W153" i="6" s="1"/>
  <c r="V153" i="6" a="1"/>
  <c r="V153" i="6" s="1"/>
  <c r="U153" i="6" a="1"/>
  <c r="U153" i="6" s="1"/>
  <c r="T153" i="6" a="1"/>
  <c r="T153" i="6" s="1"/>
  <c r="S153" i="6" a="1"/>
  <c r="S153" i="6" s="1"/>
  <c r="R153" i="6" a="1"/>
  <c r="R153" i="6" s="1"/>
  <c r="Q153" i="6" a="1"/>
  <c r="Q153" i="6" s="1"/>
  <c r="P153" i="6" a="1"/>
  <c r="P153" i="6" s="1"/>
  <c r="O153" i="6" a="1"/>
  <c r="O153" i="6" s="1"/>
  <c r="N153" i="6" a="1"/>
  <c r="N153" i="6" s="1"/>
  <c r="M153" i="6" a="1"/>
  <c r="M153" i="6" s="1"/>
  <c r="L153" i="6" a="1"/>
  <c r="L153" i="6" s="1"/>
  <c r="K153" i="6" a="1"/>
  <c r="K153" i="6" s="1"/>
  <c r="AI152" i="6" a="1"/>
  <c r="AI152" i="6" s="1"/>
  <c r="AH152" i="6" a="1"/>
  <c r="AH152" i="6" s="1"/>
  <c r="AG152" i="6" a="1"/>
  <c r="AG152" i="6" s="1"/>
  <c r="AF152" i="6" a="1"/>
  <c r="AF152" i="6" s="1"/>
  <c r="AE152" i="6" a="1"/>
  <c r="AE152" i="6" s="1"/>
  <c r="AD152" i="6" a="1"/>
  <c r="AD152" i="6" s="1"/>
  <c r="AC152" i="6" a="1"/>
  <c r="AC152" i="6" s="1"/>
  <c r="AB152" i="6" a="1"/>
  <c r="AB152" i="6" s="1"/>
  <c r="AA152" i="6" a="1"/>
  <c r="AA152" i="6" s="1"/>
  <c r="Z152" i="6" a="1"/>
  <c r="Z152" i="6" s="1"/>
  <c r="Y152" i="6" a="1"/>
  <c r="Y152" i="6" s="1"/>
  <c r="X152" i="6" a="1"/>
  <c r="X152" i="6" s="1"/>
  <c r="W152" i="6" a="1"/>
  <c r="W152" i="6" s="1"/>
  <c r="V152" i="6" a="1"/>
  <c r="V152" i="6" s="1"/>
  <c r="U152" i="6" a="1"/>
  <c r="U152" i="6" s="1"/>
  <c r="T152" i="6" a="1"/>
  <c r="T152" i="6" s="1"/>
  <c r="S152" i="6" a="1"/>
  <c r="S152" i="6" s="1"/>
  <c r="R152" i="6" a="1"/>
  <c r="R152" i="6" s="1"/>
  <c r="Q152" i="6" a="1"/>
  <c r="Q152" i="6" s="1"/>
  <c r="P152" i="6" a="1"/>
  <c r="P152" i="6" s="1"/>
  <c r="O152" i="6" a="1"/>
  <c r="O152" i="6" s="1"/>
  <c r="N152" i="6" a="1"/>
  <c r="N152" i="6" s="1"/>
  <c r="M152" i="6" a="1"/>
  <c r="M152" i="6" s="1"/>
  <c r="L152" i="6" a="1"/>
  <c r="L152" i="6" s="1"/>
  <c r="K152" i="6" a="1"/>
  <c r="K152" i="6" s="1"/>
  <c r="AI151" i="6" a="1"/>
  <c r="AI151" i="6" s="1"/>
  <c r="AH151" i="6" a="1"/>
  <c r="AH151" i="6" s="1"/>
  <c r="AG151" i="6" a="1"/>
  <c r="AG151" i="6" s="1"/>
  <c r="AF151" i="6" a="1"/>
  <c r="AF151" i="6" s="1"/>
  <c r="AE151" i="6" a="1"/>
  <c r="AE151" i="6" s="1"/>
  <c r="AD151" i="6" a="1"/>
  <c r="AD151" i="6" s="1"/>
  <c r="AC151" i="6" a="1"/>
  <c r="AC151" i="6" s="1"/>
  <c r="AB151" i="6"/>
  <c r="AB151" i="6" a="1"/>
  <c r="AA151" i="6" a="1"/>
  <c r="AA151" i="6" s="1"/>
  <c r="Z151" i="6" a="1"/>
  <c r="Z151" i="6" s="1"/>
  <c r="Y151" i="6" a="1"/>
  <c r="Y151" i="6" s="1"/>
  <c r="X151" i="6"/>
  <c r="X151" i="6" a="1"/>
  <c r="W151" i="6" a="1"/>
  <c r="W151" i="6" s="1"/>
  <c r="V151" i="6" a="1"/>
  <c r="V151" i="6" s="1"/>
  <c r="U151" i="6" a="1"/>
  <c r="U151" i="6" s="1"/>
  <c r="T151" i="6" a="1"/>
  <c r="T151" i="6" s="1"/>
  <c r="S151" i="6" a="1"/>
  <c r="S151" i="6" s="1"/>
  <c r="R151" i="6" a="1"/>
  <c r="R151" i="6" s="1"/>
  <c r="Q151" i="6" a="1"/>
  <c r="Q151" i="6" s="1"/>
  <c r="P151" i="6" a="1"/>
  <c r="P151" i="6" s="1"/>
  <c r="O151" i="6" a="1"/>
  <c r="O151" i="6" s="1"/>
  <c r="N151" i="6" a="1"/>
  <c r="N151" i="6" s="1"/>
  <c r="M151" i="6" a="1"/>
  <c r="M151" i="6" s="1"/>
  <c r="L151" i="6" a="1"/>
  <c r="L151" i="6" s="1"/>
  <c r="K151" i="6" a="1"/>
  <c r="K151" i="6" s="1"/>
  <c r="AI150" i="6" a="1"/>
  <c r="AI150" i="6" s="1"/>
  <c r="AH150" i="6" a="1"/>
  <c r="AH150" i="6" s="1"/>
  <c r="AG150" i="6" a="1"/>
  <c r="AG150" i="6" s="1"/>
  <c r="AF150" i="6" a="1"/>
  <c r="AF150" i="6" s="1"/>
  <c r="AE150" i="6" a="1"/>
  <c r="AE150" i="6" s="1"/>
  <c r="AD150" i="6" a="1"/>
  <c r="AD150" i="6" s="1"/>
  <c r="AC150" i="6" a="1"/>
  <c r="AC150" i="6" s="1"/>
  <c r="AB150" i="6" a="1"/>
  <c r="AB150" i="6" s="1"/>
  <c r="AA150" i="6" a="1"/>
  <c r="AA150" i="6" s="1"/>
  <c r="Z150" i="6" a="1"/>
  <c r="Z150" i="6" s="1"/>
  <c r="Y150" i="6" a="1"/>
  <c r="Y150" i="6" s="1"/>
  <c r="X150" i="6"/>
  <c r="X150" i="6" a="1"/>
  <c r="W150" i="6" a="1"/>
  <c r="W150" i="6" s="1"/>
  <c r="V150" i="6" a="1"/>
  <c r="V150" i="6" s="1"/>
  <c r="U150" i="6" a="1"/>
  <c r="U150" i="6" s="1"/>
  <c r="T150" i="6"/>
  <c r="T150" i="6" a="1"/>
  <c r="S150" i="6" a="1"/>
  <c r="S150" i="6" s="1"/>
  <c r="R150" i="6" a="1"/>
  <c r="R150" i="6" s="1"/>
  <c r="Q150" i="6" a="1"/>
  <c r="Q150" i="6" s="1"/>
  <c r="P150" i="6" a="1"/>
  <c r="P150" i="6" s="1"/>
  <c r="O150" i="6" a="1"/>
  <c r="O150" i="6" s="1"/>
  <c r="N150" i="6" a="1"/>
  <c r="N150" i="6" s="1"/>
  <c r="M150" i="6" a="1"/>
  <c r="M150" i="6" s="1"/>
  <c r="L150" i="6" a="1"/>
  <c r="L150" i="6" s="1"/>
  <c r="K150" i="6" a="1"/>
  <c r="K150" i="6" s="1"/>
  <c r="AI149" i="6" a="1"/>
  <c r="AI149" i="6" s="1"/>
  <c r="AH149" i="6" a="1"/>
  <c r="AH149" i="6" s="1"/>
  <c r="AG149" i="6" a="1"/>
  <c r="AG149" i="6" s="1"/>
  <c r="AF149" i="6" a="1"/>
  <c r="AF149" i="6" s="1"/>
  <c r="AE149" i="6" a="1"/>
  <c r="AE149" i="6" s="1"/>
  <c r="AD149" i="6" a="1"/>
  <c r="AD149" i="6" s="1"/>
  <c r="AC149" i="6" a="1"/>
  <c r="AC149" i="6" s="1"/>
  <c r="AB149" i="6" a="1"/>
  <c r="AB149" i="6" s="1"/>
  <c r="AA149" i="6" a="1"/>
  <c r="AA149" i="6" s="1"/>
  <c r="Z149" i="6" a="1"/>
  <c r="Z149" i="6" s="1"/>
  <c r="Y149" i="6" a="1"/>
  <c r="Y149" i="6" s="1"/>
  <c r="X149" i="6" a="1"/>
  <c r="X149" i="6" s="1"/>
  <c r="W149" i="6" a="1"/>
  <c r="W149" i="6" s="1"/>
  <c r="V149" i="6" a="1"/>
  <c r="V149" i="6" s="1"/>
  <c r="U149" i="6" a="1"/>
  <c r="U149" i="6" s="1"/>
  <c r="T149" i="6"/>
  <c r="T149" i="6" a="1"/>
  <c r="S149" i="6" a="1"/>
  <c r="S149" i="6" s="1"/>
  <c r="R149" i="6" a="1"/>
  <c r="R149" i="6" s="1"/>
  <c r="Q149" i="6" a="1"/>
  <c r="Q149" i="6" s="1"/>
  <c r="P149" i="6"/>
  <c r="P149" i="6" a="1"/>
  <c r="O149" i="6" a="1"/>
  <c r="O149" i="6" s="1"/>
  <c r="N149" i="6" a="1"/>
  <c r="N149" i="6" s="1"/>
  <c r="M149" i="6" a="1"/>
  <c r="M149" i="6" s="1"/>
  <c r="L149" i="6" a="1"/>
  <c r="L149" i="6" s="1"/>
  <c r="K149" i="6" a="1"/>
  <c r="K149" i="6" s="1"/>
  <c r="AI148" i="6" a="1"/>
  <c r="AI148" i="6" s="1"/>
  <c r="AH148" i="6" a="1"/>
  <c r="AH148" i="6" s="1"/>
  <c r="AG148" i="6" a="1"/>
  <c r="AG148" i="6" s="1"/>
  <c r="AF148" i="6" a="1"/>
  <c r="AF148" i="6" s="1"/>
  <c r="AE148" i="6" a="1"/>
  <c r="AE148" i="6" s="1"/>
  <c r="AD148" i="6" a="1"/>
  <c r="AD148" i="6" s="1"/>
  <c r="AC148" i="6" a="1"/>
  <c r="AC148" i="6" s="1"/>
  <c r="AB148" i="6" a="1"/>
  <c r="AB148" i="6" s="1"/>
  <c r="AA148" i="6" a="1"/>
  <c r="AA148" i="6" s="1"/>
  <c r="Z148" i="6" a="1"/>
  <c r="Z148" i="6" s="1"/>
  <c r="Y148" i="6" a="1"/>
  <c r="Y148" i="6" s="1"/>
  <c r="X148" i="6" a="1"/>
  <c r="X148" i="6" s="1"/>
  <c r="W148" i="6" a="1"/>
  <c r="W148" i="6" s="1"/>
  <c r="V148" i="6" a="1"/>
  <c r="V148" i="6" s="1"/>
  <c r="U148" i="6" a="1"/>
  <c r="U148" i="6" s="1"/>
  <c r="T148" i="6" a="1"/>
  <c r="T148" i="6" s="1"/>
  <c r="S148" i="6" a="1"/>
  <c r="S148" i="6" s="1"/>
  <c r="R148" i="6" a="1"/>
  <c r="R148" i="6" s="1"/>
  <c r="Q148" i="6" a="1"/>
  <c r="Q148" i="6" s="1"/>
  <c r="P148" i="6"/>
  <c r="P148" i="6" a="1"/>
  <c r="O148" i="6" a="1"/>
  <c r="O148" i="6" s="1"/>
  <c r="N148" i="6" a="1"/>
  <c r="N148" i="6" s="1"/>
  <c r="M148" i="6" a="1"/>
  <c r="M148" i="6" s="1"/>
  <c r="L148" i="6"/>
  <c r="L148" i="6" a="1"/>
  <c r="K148" i="6" a="1"/>
  <c r="K148" i="6" s="1"/>
  <c r="AI147" i="6" a="1"/>
  <c r="AI147" i="6" s="1"/>
  <c r="AH147" i="6" a="1"/>
  <c r="AH147" i="6" s="1"/>
  <c r="AG147" i="6" a="1"/>
  <c r="AG147" i="6" s="1"/>
  <c r="AF147" i="6" a="1"/>
  <c r="AF147" i="6" s="1"/>
  <c r="AE147" i="6" a="1"/>
  <c r="AE147" i="6" s="1"/>
  <c r="AD147" i="6" a="1"/>
  <c r="AD147" i="6" s="1"/>
  <c r="AC147" i="6" a="1"/>
  <c r="AC147" i="6" s="1"/>
  <c r="AB147" i="6" a="1"/>
  <c r="AB147" i="6" s="1"/>
  <c r="AA147" i="6" a="1"/>
  <c r="AA147" i="6" s="1"/>
  <c r="Z147" i="6" a="1"/>
  <c r="Z147" i="6" s="1"/>
  <c r="Y147" i="6" a="1"/>
  <c r="Y147" i="6" s="1"/>
  <c r="X147" i="6" a="1"/>
  <c r="X147" i="6" s="1"/>
  <c r="W147" i="6" a="1"/>
  <c r="W147" i="6" s="1"/>
  <c r="V147" i="6" a="1"/>
  <c r="V147" i="6" s="1"/>
  <c r="U147" i="6" a="1"/>
  <c r="U147" i="6" s="1"/>
  <c r="T147" i="6" a="1"/>
  <c r="T147" i="6" s="1"/>
  <c r="S147" i="6" a="1"/>
  <c r="S147" i="6" s="1"/>
  <c r="R147" i="6" a="1"/>
  <c r="R147" i="6" s="1"/>
  <c r="Q147" i="6" a="1"/>
  <c r="Q147" i="6" s="1"/>
  <c r="P147" i="6" a="1"/>
  <c r="P147" i="6" s="1"/>
  <c r="O147" i="6" a="1"/>
  <c r="O147" i="6" s="1"/>
  <c r="N147" i="6" a="1"/>
  <c r="N147" i="6" s="1"/>
  <c r="M147" i="6" a="1"/>
  <c r="M147" i="6" s="1"/>
  <c r="L147" i="6"/>
  <c r="L147" i="6" a="1"/>
  <c r="K147" i="6" a="1"/>
  <c r="K147" i="6" s="1"/>
  <c r="AI146" i="6" a="1"/>
  <c r="AI146" i="6" s="1"/>
  <c r="AH146" i="6" a="1"/>
  <c r="AH146" i="6" s="1"/>
  <c r="AG146" i="6" a="1"/>
  <c r="AG146" i="6" s="1"/>
  <c r="AF146" i="6" a="1"/>
  <c r="AF146" i="6" s="1"/>
  <c r="AE146" i="6" a="1"/>
  <c r="AE146" i="6" s="1"/>
  <c r="AD146" i="6" a="1"/>
  <c r="AD146" i="6" s="1"/>
  <c r="AC146" i="6" a="1"/>
  <c r="AC146" i="6" s="1"/>
  <c r="AB146" i="6" a="1"/>
  <c r="AB146" i="6" s="1"/>
  <c r="AA146" i="6" a="1"/>
  <c r="AA146" i="6" s="1"/>
  <c r="Z146" i="6" a="1"/>
  <c r="Z146" i="6" s="1"/>
  <c r="Y146" i="6" a="1"/>
  <c r="Y146" i="6" s="1"/>
  <c r="X146" i="6" a="1"/>
  <c r="X146" i="6" s="1"/>
  <c r="W146" i="6" a="1"/>
  <c r="W146" i="6" s="1"/>
  <c r="V146" i="6" a="1"/>
  <c r="V146" i="6" s="1"/>
  <c r="U146" i="6" a="1"/>
  <c r="U146" i="6" s="1"/>
  <c r="T146" i="6" a="1"/>
  <c r="T146" i="6" s="1"/>
  <c r="S146" i="6" a="1"/>
  <c r="S146" i="6" s="1"/>
  <c r="R146" i="6" a="1"/>
  <c r="R146" i="6" s="1"/>
  <c r="Q146" i="6" a="1"/>
  <c r="Q146" i="6" s="1"/>
  <c r="P146" i="6" a="1"/>
  <c r="P146" i="6" s="1"/>
  <c r="O146" i="6" a="1"/>
  <c r="O146" i="6" s="1"/>
  <c r="N146" i="6" a="1"/>
  <c r="N146" i="6" s="1"/>
  <c r="M146" i="6" a="1"/>
  <c r="M146" i="6" s="1"/>
  <c r="L146" i="6" a="1"/>
  <c r="L146" i="6" s="1"/>
  <c r="K146" i="6" a="1"/>
  <c r="K146" i="6" s="1"/>
  <c r="AI145" i="6" a="1"/>
  <c r="AI145" i="6" s="1"/>
  <c r="AH145" i="6" a="1"/>
  <c r="AH145" i="6" s="1"/>
  <c r="AG145" i="6" a="1"/>
  <c r="AG145" i="6" s="1"/>
  <c r="AF145" i="6"/>
  <c r="AF145" i="6" a="1"/>
  <c r="AE145" i="6" a="1"/>
  <c r="AE145" i="6" s="1"/>
  <c r="AD145" i="6" a="1"/>
  <c r="AD145" i="6" s="1"/>
  <c r="AC145" i="6" a="1"/>
  <c r="AC145" i="6" s="1"/>
  <c r="AB145" i="6" a="1"/>
  <c r="AB145" i="6" s="1"/>
  <c r="AA145" i="6" a="1"/>
  <c r="AA145" i="6" s="1"/>
  <c r="Z145" i="6" a="1"/>
  <c r="Z145" i="6" s="1"/>
  <c r="Y145" i="6" a="1"/>
  <c r="Y145" i="6" s="1"/>
  <c r="X145" i="6" a="1"/>
  <c r="X145" i="6" s="1"/>
  <c r="W145" i="6" a="1"/>
  <c r="W145" i="6" s="1"/>
  <c r="V145" i="6" a="1"/>
  <c r="V145" i="6" s="1"/>
  <c r="U145" i="6" a="1"/>
  <c r="U145" i="6" s="1"/>
  <c r="T145" i="6" a="1"/>
  <c r="T145" i="6" s="1"/>
  <c r="S145" i="6" a="1"/>
  <c r="S145" i="6" s="1"/>
  <c r="R145" i="6" a="1"/>
  <c r="R145" i="6" s="1"/>
  <c r="Q145" i="6" a="1"/>
  <c r="Q145" i="6" s="1"/>
  <c r="P145" i="6"/>
  <c r="P145" i="6" a="1"/>
  <c r="O145" i="6" a="1"/>
  <c r="O145" i="6" s="1"/>
  <c r="N145" i="6" a="1"/>
  <c r="N145" i="6" s="1"/>
  <c r="M145" i="6" a="1"/>
  <c r="M145" i="6" s="1"/>
  <c r="L145" i="6" a="1"/>
  <c r="L145" i="6" s="1"/>
  <c r="K145" i="6" a="1"/>
  <c r="K145" i="6" s="1"/>
  <c r="AI144" i="6" a="1"/>
  <c r="AI144" i="6" s="1"/>
  <c r="AH144" i="6" a="1"/>
  <c r="AH144" i="6" s="1"/>
  <c r="AG144" i="6" a="1"/>
  <c r="AG144" i="6" s="1"/>
  <c r="AF144" i="6" a="1"/>
  <c r="AF144" i="6" s="1"/>
  <c r="AE144" i="6" a="1"/>
  <c r="AE144" i="6" s="1"/>
  <c r="AD144" i="6" a="1"/>
  <c r="AD144" i="6" s="1"/>
  <c r="AC144" i="6" a="1"/>
  <c r="AC144" i="6" s="1"/>
  <c r="AB144" i="6"/>
  <c r="AB144" i="6" a="1"/>
  <c r="AA144" i="6" a="1"/>
  <c r="AA144" i="6" s="1"/>
  <c r="Z144" i="6" a="1"/>
  <c r="Z144" i="6" s="1"/>
  <c r="Y144" i="6" a="1"/>
  <c r="Y144" i="6" s="1"/>
  <c r="X144" i="6" a="1"/>
  <c r="X144" i="6" s="1"/>
  <c r="W144" i="6" a="1"/>
  <c r="W144" i="6" s="1"/>
  <c r="V144" i="6" a="1"/>
  <c r="V144" i="6" s="1"/>
  <c r="U144" i="6" a="1"/>
  <c r="U144" i="6" s="1"/>
  <c r="T144" i="6" a="1"/>
  <c r="T144" i="6" s="1"/>
  <c r="S144" i="6" a="1"/>
  <c r="S144" i="6" s="1"/>
  <c r="R144" i="6" a="1"/>
  <c r="R144" i="6" s="1"/>
  <c r="Q144" i="6" a="1"/>
  <c r="Q144" i="6" s="1"/>
  <c r="P144" i="6"/>
  <c r="P144" i="6" a="1"/>
  <c r="O144" i="6" a="1"/>
  <c r="O144" i="6" s="1"/>
  <c r="N144" i="6" a="1"/>
  <c r="N144" i="6" s="1"/>
  <c r="M144" i="6" a="1"/>
  <c r="M144" i="6" s="1"/>
  <c r="L144" i="6" a="1"/>
  <c r="L144" i="6" s="1"/>
  <c r="K144" i="6" a="1"/>
  <c r="K144" i="6" s="1"/>
  <c r="AI143" i="6" a="1"/>
  <c r="AI143" i="6" s="1"/>
  <c r="AH143" i="6" a="1"/>
  <c r="AH143" i="6" s="1"/>
  <c r="AG143" i="6" a="1"/>
  <c r="AG143" i="6" s="1"/>
  <c r="AF143" i="6"/>
  <c r="AF143" i="6" a="1"/>
  <c r="AE143" i="6" a="1"/>
  <c r="AE143" i="6" s="1"/>
  <c r="AD143" i="6" a="1"/>
  <c r="AD143" i="6" s="1"/>
  <c r="AC143" i="6" a="1"/>
  <c r="AC143" i="6" s="1"/>
  <c r="AB143" i="6" a="1"/>
  <c r="AB143" i="6" s="1"/>
  <c r="AA143" i="6" a="1"/>
  <c r="AA143" i="6" s="1"/>
  <c r="Z143" i="6" a="1"/>
  <c r="Z143" i="6" s="1"/>
  <c r="Y143" i="6" a="1"/>
  <c r="Y143" i="6" s="1"/>
  <c r="X143" i="6" a="1"/>
  <c r="X143" i="6" s="1"/>
  <c r="W143" i="6" a="1"/>
  <c r="W143" i="6" s="1"/>
  <c r="V143" i="6" a="1"/>
  <c r="V143" i="6" s="1"/>
  <c r="U143" i="6"/>
  <c r="U143" i="6" a="1"/>
  <c r="T143" i="6" a="1"/>
  <c r="T143" i="6" s="1"/>
  <c r="S143" i="6" a="1"/>
  <c r="S143" i="6" s="1"/>
  <c r="R143" i="6" a="1"/>
  <c r="R143" i="6" s="1"/>
  <c r="Q143" i="6" a="1"/>
  <c r="Q143" i="6" s="1"/>
  <c r="P143" i="6" a="1"/>
  <c r="P143" i="6" s="1"/>
  <c r="O143" i="6" a="1"/>
  <c r="O143" i="6" s="1"/>
  <c r="N143" i="6" a="1"/>
  <c r="N143" i="6" s="1"/>
  <c r="M143" i="6"/>
  <c r="M143" i="6" a="1"/>
  <c r="L143" i="6" a="1"/>
  <c r="L143" i="6" s="1"/>
  <c r="K143" i="6" a="1"/>
  <c r="K143" i="6" s="1"/>
  <c r="AI142" i="6" a="1"/>
  <c r="AI142" i="6" s="1"/>
  <c r="AH142" i="6" a="1"/>
  <c r="AH142" i="6" s="1"/>
  <c r="AG142" i="6"/>
  <c r="AG142" i="6" a="1"/>
  <c r="AF142" i="6" a="1"/>
  <c r="AF142" i="6" s="1"/>
  <c r="AE142" i="6" a="1"/>
  <c r="AE142" i="6" s="1"/>
  <c r="AD142" i="6" a="1"/>
  <c r="AD142" i="6" s="1"/>
  <c r="AC142" i="6" a="1"/>
  <c r="AC142" i="6" s="1"/>
  <c r="AB142" i="6" a="1"/>
  <c r="AB142" i="6" s="1"/>
  <c r="AA142" i="6" a="1"/>
  <c r="AA142" i="6" s="1"/>
  <c r="Z142" i="6" a="1"/>
  <c r="Z142" i="6" s="1"/>
  <c r="Y142" i="6"/>
  <c r="Y142" i="6" a="1"/>
  <c r="X142" i="6" a="1"/>
  <c r="X142" i="6" s="1"/>
  <c r="W142" i="6" a="1"/>
  <c r="W142" i="6" s="1"/>
  <c r="V142" i="6" a="1"/>
  <c r="V142" i="6" s="1"/>
  <c r="U142" i="6" a="1"/>
  <c r="U142" i="6" s="1"/>
  <c r="T142" i="6" a="1"/>
  <c r="T142" i="6" s="1"/>
  <c r="S142" i="6" a="1"/>
  <c r="S142" i="6" s="1"/>
  <c r="R142" i="6" a="1"/>
  <c r="R142" i="6" s="1"/>
  <c r="Q142" i="6"/>
  <c r="Q142" i="6" a="1"/>
  <c r="P142" i="6" a="1"/>
  <c r="P142" i="6" s="1"/>
  <c r="O142" i="6" a="1"/>
  <c r="O142" i="6" s="1"/>
  <c r="N142" i="6" a="1"/>
  <c r="N142" i="6" s="1"/>
  <c r="M142" i="6" a="1"/>
  <c r="M142" i="6" s="1"/>
  <c r="L142" i="6" a="1"/>
  <c r="L142" i="6" s="1"/>
  <c r="K142" i="6" a="1"/>
  <c r="K142" i="6" s="1"/>
  <c r="AI141" i="6" a="1"/>
  <c r="AI141" i="6" s="1"/>
  <c r="AH141" i="6" a="1"/>
  <c r="AH141" i="6" s="1"/>
  <c r="AG141" i="6" a="1"/>
  <c r="AG141" i="6" s="1"/>
  <c r="AF141" i="6" a="1"/>
  <c r="AF141" i="6" s="1"/>
  <c r="AE141" i="6" a="1"/>
  <c r="AE141" i="6" s="1"/>
  <c r="AD141" i="6" a="1"/>
  <c r="AD141" i="6" s="1"/>
  <c r="AC141" i="6"/>
  <c r="AC141" i="6" a="1"/>
  <c r="AB141" i="6" a="1"/>
  <c r="AB141" i="6" s="1"/>
  <c r="AA141" i="6" a="1"/>
  <c r="AA141" i="6" s="1"/>
  <c r="Z141" i="6" a="1"/>
  <c r="Z141" i="6" s="1"/>
  <c r="Y141" i="6" a="1"/>
  <c r="Y141" i="6" s="1"/>
  <c r="X141" i="6"/>
  <c r="X141" i="6" a="1"/>
  <c r="W141" i="6" a="1"/>
  <c r="W141" i="6" s="1"/>
  <c r="V141" i="6" a="1"/>
  <c r="V141" i="6" s="1"/>
  <c r="U141" i="6" a="1"/>
  <c r="U141" i="6" s="1"/>
  <c r="T141" i="6" a="1"/>
  <c r="T141" i="6" s="1"/>
  <c r="S141" i="6" a="1"/>
  <c r="S141" i="6" s="1"/>
  <c r="R141" i="6" a="1"/>
  <c r="R141" i="6" s="1"/>
  <c r="Q141" i="6" a="1"/>
  <c r="Q141" i="6" s="1"/>
  <c r="P141" i="6" a="1"/>
  <c r="P141" i="6" s="1"/>
  <c r="O141" i="6" a="1"/>
  <c r="O141" i="6" s="1"/>
  <c r="N141" i="6" a="1"/>
  <c r="N141" i="6" s="1"/>
  <c r="M141" i="6" a="1"/>
  <c r="M141" i="6" s="1"/>
  <c r="L141" i="6" a="1"/>
  <c r="L141" i="6" s="1"/>
  <c r="K141" i="6" a="1"/>
  <c r="K141" i="6" s="1"/>
  <c r="AI140" i="6" a="1"/>
  <c r="AI140" i="6" s="1"/>
  <c r="AH140" i="6" a="1"/>
  <c r="AH140" i="6" s="1"/>
  <c r="AG140" i="6" a="1"/>
  <c r="AG140" i="6" s="1"/>
  <c r="AF140" i="6" a="1"/>
  <c r="AF140" i="6" s="1"/>
  <c r="AE140" i="6" a="1"/>
  <c r="AE140" i="6" s="1"/>
  <c r="AD140" i="6" a="1"/>
  <c r="AD140" i="6" s="1"/>
  <c r="AC140" i="6" a="1"/>
  <c r="AC140" i="6" s="1"/>
  <c r="AB140" i="6" a="1"/>
  <c r="AB140" i="6" s="1"/>
  <c r="AA140" i="6" a="1"/>
  <c r="AA140" i="6" s="1"/>
  <c r="Z140" i="6" a="1"/>
  <c r="Z140" i="6" s="1"/>
  <c r="Y140" i="6"/>
  <c r="Y140" i="6" a="1"/>
  <c r="X140" i="6" a="1"/>
  <c r="X140" i="6" s="1"/>
  <c r="W140" i="6" a="1"/>
  <c r="W140" i="6" s="1"/>
  <c r="V140" i="6" a="1"/>
  <c r="V140" i="6" s="1"/>
  <c r="U140" i="6" a="1"/>
  <c r="U140" i="6" s="1"/>
  <c r="T140" i="6"/>
  <c r="T140" i="6" a="1"/>
  <c r="S140" i="6" a="1"/>
  <c r="S140" i="6" s="1"/>
  <c r="R140" i="6" a="1"/>
  <c r="R140" i="6" s="1"/>
  <c r="Q140" i="6" a="1"/>
  <c r="Q140" i="6" s="1"/>
  <c r="P140" i="6" a="1"/>
  <c r="P140" i="6" s="1"/>
  <c r="O140" i="6" a="1"/>
  <c r="O140" i="6" s="1"/>
  <c r="N140" i="6" a="1"/>
  <c r="N140" i="6" s="1"/>
  <c r="M140" i="6" a="1"/>
  <c r="M140" i="6" s="1"/>
  <c r="L140" i="6" a="1"/>
  <c r="L140" i="6" s="1"/>
  <c r="K140" i="6" a="1"/>
  <c r="K140" i="6" s="1"/>
  <c r="AI139" i="6" a="1"/>
  <c r="AI139" i="6" s="1"/>
  <c r="AH139" i="6" a="1"/>
  <c r="AH139" i="6" s="1"/>
  <c r="AG139" i="6" a="1"/>
  <c r="AG139" i="6" s="1"/>
  <c r="AF139" i="6" a="1"/>
  <c r="AF139" i="6" s="1"/>
  <c r="AE139" i="6" a="1"/>
  <c r="AE139" i="6" s="1"/>
  <c r="AD139" i="6" a="1"/>
  <c r="AD139" i="6" s="1"/>
  <c r="AC139" i="6" a="1"/>
  <c r="AC139" i="6" s="1"/>
  <c r="AB139" i="6" a="1"/>
  <c r="AB139" i="6" s="1"/>
  <c r="AA139" i="6" a="1"/>
  <c r="AA139" i="6" s="1"/>
  <c r="Z139" i="6" a="1"/>
  <c r="Z139" i="6" s="1"/>
  <c r="Y139" i="6" a="1"/>
  <c r="Y139" i="6" s="1"/>
  <c r="X139" i="6" a="1"/>
  <c r="X139" i="6" s="1"/>
  <c r="W139" i="6" a="1"/>
  <c r="W139" i="6" s="1"/>
  <c r="V139" i="6" a="1"/>
  <c r="V139" i="6" s="1"/>
  <c r="U139" i="6"/>
  <c r="U139" i="6" a="1"/>
  <c r="T139" i="6" a="1"/>
  <c r="T139" i="6" s="1"/>
  <c r="S139" i="6" a="1"/>
  <c r="S139" i="6" s="1"/>
  <c r="R139" i="6" a="1"/>
  <c r="R139" i="6" s="1"/>
  <c r="Q139" i="6" a="1"/>
  <c r="Q139" i="6" s="1"/>
  <c r="P139" i="6"/>
  <c r="P139" i="6" a="1"/>
  <c r="O139" i="6" a="1"/>
  <c r="O139" i="6" s="1"/>
  <c r="N139" i="6" a="1"/>
  <c r="N139" i="6" s="1"/>
  <c r="M139" i="6" a="1"/>
  <c r="M139" i="6" s="1"/>
  <c r="L139" i="6" a="1"/>
  <c r="L139" i="6" s="1"/>
  <c r="K139" i="6" a="1"/>
  <c r="K139" i="6" s="1"/>
  <c r="AI138" i="6" a="1"/>
  <c r="AI138" i="6" s="1"/>
  <c r="AH138" i="6" a="1"/>
  <c r="AH138" i="6" s="1"/>
  <c r="AG138" i="6" a="1"/>
  <c r="AG138" i="6" s="1"/>
  <c r="AF138" i="6" a="1"/>
  <c r="AF138" i="6" s="1"/>
  <c r="AE138" i="6" a="1"/>
  <c r="AE138" i="6" s="1"/>
  <c r="AD138" i="6" a="1"/>
  <c r="AD138" i="6" s="1"/>
  <c r="AC138" i="6" a="1"/>
  <c r="AC138" i="6" s="1"/>
  <c r="AB138" i="6"/>
  <c r="AB138" i="6" a="1"/>
  <c r="AA138" i="6" a="1"/>
  <c r="AA138" i="6" s="1"/>
  <c r="Z138" i="6" a="1"/>
  <c r="Z138" i="6" s="1"/>
  <c r="Y138" i="6" a="1"/>
  <c r="Y138" i="6" s="1"/>
  <c r="X138" i="6" a="1"/>
  <c r="X138" i="6" s="1"/>
  <c r="W138" i="6" a="1"/>
  <c r="W138" i="6" s="1"/>
  <c r="V138" i="6" a="1"/>
  <c r="V138" i="6" s="1"/>
  <c r="U138" i="6" a="1"/>
  <c r="U138" i="6" s="1"/>
  <c r="T138" i="6" a="1"/>
  <c r="T138" i="6" s="1"/>
  <c r="S138" i="6" a="1"/>
  <c r="S138" i="6" s="1"/>
  <c r="R138" i="6" a="1"/>
  <c r="R138" i="6" s="1"/>
  <c r="Q138" i="6"/>
  <c r="Q138" i="6" a="1"/>
  <c r="P138" i="6" a="1"/>
  <c r="P138" i="6" s="1"/>
  <c r="O138" i="6" a="1"/>
  <c r="O138" i="6" s="1"/>
  <c r="N138" i="6" a="1"/>
  <c r="N138" i="6" s="1"/>
  <c r="M138" i="6" a="1"/>
  <c r="M138" i="6" s="1"/>
  <c r="L138" i="6" a="1"/>
  <c r="L138" i="6" s="1"/>
  <c r="K138" i="6" a="1"/>
  <c r="K138" i="6" s="1"/>
  <c r="AI137" i="6" a="1"/>
  <c r="AI137" i="6" s="1"/>
  <c r="AH137" i="6" a="1"/>
  <c r="AH137" i="6" s="1"/>
  <c r="AG137" i="6" a="1"/>
  <c r="AG137" i="6" s="1"/>
  <c r="AF137" i="6" a="1"/>
  <c r="AF137" i="6" s="1"/>
  <c r="AE137" i="6" a="1"/>
  <c r="AE137" i="6" s="1"/>
  <c r="AD137" i="6" a="1"/>
  <c r="AD137" i="6" s="1"/>
  <c r="AC137" i="6"/>
  <c r="AC137" i="6" a="1"/>
  <c r="AB137" i="6" a="1"/>
  <c r="AB137" i="6" s="1"/>
  <c r="AA137" i="6" a="1"/>
  <c r="AA137" i="6" s="1"/>
  <c r="Z137" i="6" a="1"/>
  <c r="Z137" i="6" s="1"/>
  <c r="Y137" i="6" a="1"/>
  <c r="Y137" i="6" s="1"/>
  <c r="X137" i="6"/>
  <c r="X137" i="6" a="1"/>
  <c r="W137" i="6" a="1"/>
  <c r="W137" i="6" s="1"/>
  <c r="V137" i="6" a="1"/>
  <c r="V137" i="6" s="1"/>
  <c r="U137" i="6" a="1"/>
  <c r="U137" i="6" s="1"/>
  <c r="T137" i="6" a="1"/>
  <c r="T137" i="6" s="1"/>
  <c r="S137" i="6" a="1"/>
  <c r="S137" i="6" s="1"/>
  <c r="R137" i="6" a="1"/>
  <c r="R137" i="6" s="1"/>
  <c r="Q137" i="6" a="1"/>
  <c r="Q137" i="6" s="1"/>
  <c r="P137" i="6" a="1"/>
  <c r="P137" i="6" s="1"/>
  <c r="O137" i="6" a="1"/>
  <c r="O137" i="6" s="1"/>
  <c r="N137" i="6" a="1"/>
  <c r="N137" i="6" s="1"/>
  <c r="M137" i="6" a="1"/>
  <c r="M137" i="6" s="1"/>
  <c r="L137" i="6" a="1"/>
  <c r="L137" i="6" s="1"/>
  <c r="K137" i="6" a="1"/>
  <c r="K137" i="6" s="1"/>
  <c r="AI136" i="6" a="1"/>
  <c r="AI136" i="6" s="1"/>
  <c r="AH136" i="6" a="1"/>
  <c r="AH136" i="6" s="1"/>
  <c r="AG136" i="6" a="1"/>
  <c r="AG136" i="6" s="1"/>
  <c r="AF136" i="6" a="1"/>
  <c r="AF136" i="6" s="1"/>
  <c r="AE136" i="6" a="1"/>
  <c r="AE136" i="6" s="1"/>
  <c r="AD136" i="6" a="1"/>
  <c r="AD136" i="6" s="1"/>
  <c r="AC136" i="6" a="1"/>
  <c r="AC136" i="6" s="1"/>
  <c r="AB136" i="6" a="1"/>
  <c r="AB136" i="6" s="1"/>
  <c r="AA136" i="6" a="1"/>
  <c r="AA136" i="6" s="1"/>
  <c r="Z136" i="6" a="1"/>
  <c r="Z136" i="6" s="1"/>
  <c r="Y136" i="6"/>
  <c r="Y136" i="6" a="1"/>
  <c r="X136" i="6" a="1"/>
  <c r="X136" i="6" s="1"/>
  <c r="W136" i="6" a="1"/>
  <c r="W136" i="6" s="1"/>
  <c r="V136" i="6" a="1"/>
  <c r="V136" i="6" s="1"/>
  <c r="U136" i="6" a="1"/>
  <c r="U136" i="6" s="1"/>
  <c r="T136" i="6"/>
  <c r="T136" i="6" a="1"/>
  <c r="S136" i="6" a="1"/>
  <c r="S136" i="6" s="1"/>
  <c r="R136" i="6" a="1"/>
  <c r="R136" i="6" s="1"/>
  <c r="Q136" i="6" a="1"/>
  <c r="Q136" i="6" s="1"/>
  <c r="P136" i="6" a="1"/>
  <c r="P136" i="6" s="1"/>
  <c r="O136" i="6" a="1"/>
  <c r="O136" i="6" s="1"/>
  <c r="N136" i="6" a="1"/>
  <c r="N136" i="6" s="1"/>
  <c r="M136" i="6" a="1"/>
  <c r="M136" i="6" s="1"/>
  <c r="L136" i="6" a="1"/>
  <c r="L136" i="6" s="1"/>
  <c r="K136" i="6" a="1"/>
  <c r="K136" i="6" s="1"/>
  <c r="AI135" i="6" a="1"/>
  <c r="AI135" i="6" s="1"/>
  <c r="AH135" i="6" a="1"/>
  <c r="AH135" i="6" s="1"/>
  <c r="AG135" i="6" a="1"/>
  <c r="AG135" i="6" s="1"/>
  <c r="AF135" i="6" a="1"/>
  <c r="AF135" i="6" s="1"/>
  <c r="AE135" i="6" a="1"/>
  <c r="AE135" i="6" s="1"/>
  <c r="AD135" i="6" a="1"/>
  <c r="AD135" i="6" s="1"/>
  <c r="AC135" i="6" a="1"/>
  <c r="AC135" i="6" s="1"/>
  <c r="AB135" i="6" a="1"/>
  <c r="AB135" i="6" s="1"/>
  <c r="AA135" i="6" a="1"/>
  <c r="AA135" i="6" s="1"/>
  <c r="Z135" i="6" a="1"/>
  <c r="Z135" i="6" s="1"/>
  <c r="Y135" i="6" a="1"/>
  <c r="Y135" i="6" s="1"/>
  <c r="X135" i="6" a="1"/>
  <c r="X135" i="6" s="1"/>
  <c r="W135" i="6" a="1"/>
  <c r="W135" i="6" s="1"/>
  <c r="V135" i="6" a="1"/>
  <c r="V135" i="6" s="1"/>
  <c r="U135" i="6"/>
  <c r="U135" i="6" a="1"/>
  <c r="T135" i="6" a="1"/>
  <c r="T135" i="6" s="1"/>
  <c r="S135" i="6" a="1"/>
  <c r="S135" i="6" s="1"/>
  <c r="R135" i="6" a="1"/>
  <c r="R135" i="6" s="1"/>
  <c r="Q135" i="6" a="1"/>
  <c r="Q135" i="6" s="1"/>
  <c r="P135" i="6"/>
  <c r="P135" i="6" a="1"/>
  <c r="O135" i="6" a="1"/>
  <c r="O135" i="6" s="1"/>
  <c r="N135" i="6" a="1"/>
  <c r="N135" i="6" s="1"/>
  <c r="M135" i="6" a="1"/>
  <c r="M135" i="6" s="1"/>
  <c r="L135" i="6" a="1"/>
  <c r="L135" i="6" s="1"/>
  <c r="K135" i="6" a="1"/>
  <c r="K135" i="6" s="1"/>
  <c r="AI134" i="6" a="1"/>
  <c r="AI134" i="6" s="1"/>
  <c r="AH134" i="6" a="1"/>
  <c r="AH134" i="6" s="1"/>
  <c r="AG134" i="6" a="1"/>
  <c r="AG134" i="6" s="1"/>
  <c r="AF134" i="6" a="1"/>
  <c r="AF134" i="6" s="1"/>
  <c r="AE134" i="6" a="1"/>
  <c r="AE134" i="6" s="1"/>
  <c r="AD134" i="6" a="1"/>
  <c r="AD134" i="6" s="1"/>
  <c r="AC134" i="6" a="1"/>
  <c r="AC134" i="6" s="1"/>
  <c r="AB134" i="6"/>
  <c r="AB134" i="6" a="1"/>
  <c r="AA134" i="6" a="1"/>
  <c r="AA134" i="6" s="1"/>
  <c r="Z134" i="6" a="1"/>
  <c r="Z134" i="6" s="1"/>
  <c r="Y134" i="6" a="1"/>
  <c r="Y134" i="6" s="1"/>
  <c r="X134" i="6" a="1"/>
  <c r="X134" i="6" s="1"/>
  <c r="W134" i="6" a="1"/>
  <c r="W134" i="6" s="1"/>
  <c r="V134" i="6" a="1"/>
  <c r="V134" i="6" s="1"/>
  <c r="U134" i="6" a="1"/>
  <c r="U134" i="6" s="1"/>
  <c r="T134" i="6" a="1"/>
  <c r="T134" i="6" s="1"/>
  <c r="S134" i="6" a="1"/>
  <c r="S134" i="6" s="1"/>
  <c r="R134" i="6" a="1"/>
  <c r="R134" i="6" s="1"/>
  <c r="Q134" i="6"/>
  <c r="Q134" i="6" a="1"/>
  <c r="P134" i="6" a="1"/>
  <c r="P134" i="6" s="1"/>
  <c r="O134" i="6" a="1"/>
  <c r="O134" i="6" s="1"/>
  <c r="N134" i="6" a="1"/>
  <c r="N134" i="6" s="1"/>
  <c r="M134" i="6" a="1"/>
  <c r="M134" i="6" s="1"/>
  <c r="L134" i="6" a="1"/>
  <c r="L134" i="6" s="1"/>
  <c r="K134" i="6" a="1"/>
  <c r="K134" i="6" s="1"/>
  <c r="AI133" i="6" a="1"/>
  <c r="AI133" i="6" s="1"/>
  <c r="AH133" i="6" a="1"/>
  <c r="AH133" i="6" s="1"/>
  <c r="AG133" i="6" a="1"/>
  <c r="AG133" i="6" s="1"/>
  <c r="AF133" i="6" a="1"/>
  <c r="AF133" i="6" s="1"/>
  <c r="AE133" i="6" a="1"/>
  <c r="AE133" i="6" s="1"/>
  <c r="AD133" i="6" a="1"/>
  <c r="AD133" i="6" s="1"/>
  <c r="AC133" i="6"/>
  <c r="AC133" i="6" a="1"/>
  <c r="AB133" i="6" a="1"/>
  <c r="AB133" i="6" s="1"/>
  <c r="AA133" i="6" a="1"/>
  <c r="AA133" i="6" s="1"/>
  <c r="Z133" i="6" a="1"/>
  <c r="Z133" i="6" s="1"/>
  <c r="Y133" i="6" a="1"/>
  <c r="Y133" i="6" s="1"/>
  <c r="X133" i="6"/>
  <c r="X133" i="6" a="1"/>
  <c r="W133" i="6" a="1"/>
  <c r="W133" i="6" s="1"/>
  <c r="V133" i="6" a="1"/>
  <c r="V133" i="6" s="1"/>
  <c r="U133" i="6" a="1"/>
  <c r="U133" i="6" s="1"/>
  <c r="T133" i="6" a="1"/>
  <c r="T133" i="6" s="1"/>
  <c r="S133" i="6" a="1"/>
  <c r="S133" i="6" s="1"/>
  <c r="R133" i="6" a="1"/>
  <c r="R133" i="6" s="1"/>
  <c r="Q133" i="6" a="1"/>
  <c r="Q133" i="6" s="1"/>
  <c r="P133" i="6" a="1"/>
  <c r="P133" i="6" s="1"/>
  <c r="O133" i="6" a="1"/>
  <c r="O133" i="6" s="1"/>
  <c r="N133" i="6" a="1"/>
  <c r="N133" i="6" s="1"/>
  <c r="M133" i="6" a="1"/>
  <c r="M133" i="6" s="1"/>
  <c r="L133" i="6" a="1"/>
  <c r="L133" i="6" s="1"/>
  <c r="K133" i="6" a="1"/>
  <c r="K133" i="6" s="1"/>
  <c r="AI132" i="6" a="1"/>
  <c r="AI132" i="6" s="1"/>
  <c r="AH132" i="6" a="1"/>
  <c r="AH132" i="6" s="1"/>
  <c r="AG132" i="6" a="1"/>
  <c r="AG132" i="6" s="1"/>
  <c r="AF132" i="6" a="1"/>
  <c r="AF132" i="6" s="1"/>
  <c r="AE132" i="6" a="1"/>
  <c r="AE132" i="6" s="1"/>
  <c r="AD132" i="6" a="1"/>
  <c r="AD132" i="6" s="1"/>
  <c r="AC132" i="6" a="1"/>
  <c r="AC132" i="6" s="1"/>
  <c r="AB132" i="6" a="1"/>
  <c r="AB132" i="6" s="1"/>
  <c r="AA132" i="6" a="1"/>
  <c r="AA132" i="6" s="1"/>
  <c r="Z132" i="6" a="1"/>
  <c r="Z132" i="6" s="1"/>
  <c r="Y132" i="6"/>
  <c r="Y132" i="6" a="1"/>
  <c r="X132" i="6" a="1"/>
  <c r="X132" i="6" s="1"/>
  <c r="W132" i="6" a="1"/>
  <c r="W132" i="6" s="1"/>
  <c r="V132" i="6" a="1"/>
  <c r="V132" i="6" s="1"/>
  <c r="U132" i="6" a="1"/>
  <c r="U132" i="6" s="1"/>
  <c r="T132" i="6"/>
  <c r="T132" i="6" a="1"/>
  <c r="S132" i="6" a="1"/>
  <c r="S132" i="6" s="1"/>
  <c r="R132" i="6" a="1"/>
  <c r="R132" i="6" s="1"/>
  <c r="Q132" i="6" a="1"/>
  <c r="Q132" i="6" s="1"/>
  <c r="P132" i="6" a="1"/>
  <c r="P132" i="6" s="1"/>
  <c r="O132" i="6" a="1"/>
  <c r="O132" i="6" s="1"/>
  <c r="N132" i="6" a="1"/>
  <c r="N132" i="6" s="1"/>
  <c r="M132" i="6" a="1"/>
  <c r="M132" i="6" s="1"/>
  <c r="L132" i="6" a="1"/>
  <c r="L132" i="6" s="1"/>
  <c r="K132" i="6" a="1"/>
  <c r="K132" i="6" s="1"/>
  <c r="AI131" i="6" a="1"/>
  <c r="AI131" i="6" s="1"/>
  <c r="AH131" i="6" a="1"/>
  <c r="AH131" i="6" s="1"/>
  <c r="AG131" i="6" a="1"/>
  <c r="AG131" i="6" s="1"/>
  <c r="AF131" i="6" a="1"/>
  <c r="AF131" i="6" s="1"/>
  <c r="AE131" i="6" a="1"/>
  <c r="AE131" i="6" s="1"/>
  <c r="AD131" i="6" a="1"/>
  <c r="AD131" i="6" s="1"/>
  <c r="AC131" i="6" a="1"/>
  <c r="AC131" i="6" s="1"/>
  <c r="AB131" i="6" a="1"/>
  <c r="AB131" i="6" s="1"/>
  <c r="AA131" i="6" a="1"/>
  <c r="AA131" i="6" s="1"/>
  <c r="Z131" i="6" a="1"/>
  <c r="Z131" i="6" s="1"/>
  <c r="Y131" i="6" a="1"/>
  <c r="Y131" i="6" s="1"/>
  <c r="X131" i="6" a="1"/>
  <c r="X131" i="6" s="1"/>
  <c r="W131" i="6" a="1"/>
  <c r="W131" i="6" s="1"/>
  <c r="V131" i="6" a="1"/>
  <c r="V131" i="6" s="1"/>
  <c r="U131" i="6"/>
  <c r="U131" i="6" a="1"/>
  <c r="T131" i="6" a="1"/>
  <c r="T131" i="6" s="1"/>
  <c r="S131" i="6" a="1"/>
  <c r="S131" i="6" s="1"/>
  <c r="R131" i="6" a="1"/>
  <c r="R131" i="6" s="1"/>
  <c r="Q131" i="6" a="1"/>
  <c r="Q131" i="6" s="1"/>
  <c r="P131" i="6"/>
  <c r="P131" i="6" a="1"/>
  <c r="O131" i="6" a="1"/>
  <c r="O131" i="6" s="1"/>
  <c r="N131" i="6" a="1"/>
  <c r="N131" i="6" s="1"/>
  <c r="M131" i="6" a="1"/>
  <c r="M131" i="6" s="1"/>
  <c r="L131" i="6" a="1"/>
  <c r="L131" i="6" s="1"/>
  <c r="K131" i="6" a="1"/>
  <c r="K131" i="6" s="1"/>
  <c r="AI130" i="6" a="1"/>
  <c r="AI130" i="6" s="1"/>
  <c r="AH130" i="6" a="1"/>
  <c r="AH130" i="6" s="1"/>
  <c r="AG130" i="6" a="1"/>
  <c r="AG130" i="6" s="1"/>
  <c r="AF130" i="6" a="1"/>
  <c r="AF130" i="6" s="1"/>
  <c r="AE130" i="6" a="1"/>
  <c r="AE130" i="6" s="1"/>
  <c r="AD130" i="6" a="1"/>
  <c r="AD130" i="6" s="1"/>
  <c r="AC130" i="6" a="1"/>
  <c r="AC130" i="6" s="1"/>
  <c r="AB130" i="6"/>
  <c r="AB130" i="6" a="1"/>
  <c r="AA130" i="6" a="1"/>
  <c r="AA130" i="6" s="1"/>
  <c r="Z130" i="6" a="1"/>
  <c r="Z130" i="6" s="1"/>
  <c r="Y130" i="6" a="1"/>
  <c r="Y130" i="6" s="1"/>
  <c r="X130" i="6" a="1"/>
  <c r="X130" i="6" s="1"/>
  <c r="W130" i="6" a="1"/>
  <c r="W130" i="6" s="1"/>
  <c r="V130" i="6" a="1"/>
  <c r="V130" i="6" s="1"/>
  <c r="U130" i="6" a="1"/>
  <c r="U130" i="6" s="1"/>
  <c r="T130" i="6" a="1"/>
  <c r="T130" i="6" s="1"/>
  <c r="S130" i="6" a="1"/>
  <c r="S130" i="6" s="1"/>
  <c r="R130" i="6" a="1"/>
  <c r="R130" i="6" s="1"/>
  <c r="Q130" i="6"/>
  <c r="Q130" i="6" a="1"/>
  <c r="P130" i="6" a="1"/>
  <c r="P130" i="6" s="1"/>
  <c r="O130" i="6" a="1"/>
  <c r="O130" i="6" s="1"/>
  <c r="N130" i="6" a="1"/>
  <c r="N130" i="6" s="1"/>
  <c r="M130" i="6" a="1"/>
  <c r="M130" i="6" s="1"/>
  <c r="L130" i="6" a="1"/>
  <c r="L130" i="6" s="1"/>
  <c r="K130" i="6" a="1"/>
  <c r="K130" i="6" s="1"/>
  <c r="AI129" i="6" a="1"/>
  <c r="AI129" i="6" s="1"/>
  <c r="AH129" i="6" a="1"/>
  <c r="AH129" i="6" s="1"/>
  <c r="AG129" i="6" a="1"/>
  <c r="AG129" i="6" s="1"/>
  <c r="AF129" i="6" a="1"/>
  <c r="AF129" i="6" s="1"/>
  <c r="AE129" i="6" a="1"/>
  <c r="AE129" i="6" s="1"/>
  <c r="AD129" i="6" a="1"/>
  <c r="AD129" i="6" s="1"/>
  <c r="AC129" i="6"/>
  <c r="AC129" i="6" a="1"/>
  <c r="AB129" i="6" a="1"/>
  <c r="AB129" i="6" s="1"/>
  <c r="AA129" i="6" a="1"/>
  <c r="AA129" i="6" s="1"/>
  <c r="Z129" i="6" a="1"/>
  <c r="Z129" i="6" s="1"/>
  <c r="Y129" i="6" a="1"/>
  <c r="Y129" i="6" s="1"/>
  <c r="X129" i="6"/>
  <c r="X129" i="6" a="1"/>
  <c r="W129" i="6" a="1"/>
  <c r="W129" i="6" s="1"/>
  <c r="V129" i="6" a="1"/>
  <c r="V129" i="6" s="1"/>
  <c r="U129" i="6" a="1"/>
  <c r="U129" i="6" s="1"/>
  <c r="T129" i="6" a="1"/>
  <c r="T129" i="6" s="1"/>
  <c r="S129" i="6" a="1"/>
  <c r="S129" i="6" s="1"/>
  <c r="R129" i="6" a="1"/>
  <c r="R129" i="6" s="1"/>
  <c r="Q129" i="6" a="1"/>
  <c r="Q129" i="6" s="1"/>
  <c r="P129" i="6" a="1"/>
  <c r="P129" i="6" s="1"/>
  <c r="O129" i="6" a="1"/>
  <c r="O129" i="6" s="1"/>
  <c r="N129" i="6" a="1"/>
  <c r="N129" i="6" s="1"/>
  <c r="M129" i="6" a="1"/>
  <c r="M129" i="6" s="1"/>
  <c r="L129" i="6" a="1"/>
  <c r="L129" i="6" s="1"/>
  <c r="K129" i="6" a="1"/>
  <c r="K129" i="6" s="1"/>
  <c r="AI128" i="6" a="1"/>
  <c r="AI128" i="6" s="1"/>
  <c r="AH128" i="6" a="1"/>
  <c r="AH128" i="6" s="1"/>
  <c r="AG128" i="6" a="1"/>
  <c r="AG128" i="6" s="1"/>
  <c r="AF128" i="6" a="1"/>
  <c r="AF128" i="6" s="1"/>
  <c r="AE128" i="6" a="1"/>
  <c r="AE128" i="6" s="1"/>
  <c r="AD128" i="6" a="1"/>
  <c r="AD128" i="6" s="1"/>
  <c r="AC128" i="6" a="1"/>
  <c r="AC128" i="6" s="1"/>
  <c r="AB128" i="6" a="1"/>
  <c r="AB128" i="6" s="1"/>
  <c r="AA128" i="6" a="1"/>
  <c r="AA128" i="6" s="1"/>
  <c r="Z128" i="6" a="1"/>
  <c r="Z128" i="6" s="1"/>
  <c r="Y128" i="6"/>
  <c r="Y128" i="6" a="1"/>
  <c r="X128" i="6" a="1"/>
  <c r="X128" i="6" s="1"/>
  <c r="W128" i="6" a="1"/>
  <c r="W128" i="6" s="1"/>
  <c r="V128" i="6" a="1"/>
  <c r="V128" i="6" s="1"/>
  <c r="U128" i="6" a="1"/>
  <c r="U128" i="6" s="1"/>
  <c r="T128" i="6"/>
  <c r="T128" i="6" a="1"/>
  <c r="S128" i="6" a="1"/>
  <c r="S128" i="6" s="1"/>
  <c r="R128" i="6" a="1"/>
  <c r="R128" i="6" s="1"/>
  <c r="Q128" i="6" a="1"/>
  <c r="Q128" i="6" s="1"/>
  <c r="P128" i="6" a="1"/>
  <c r="P128" i="6" s="1"/>
  <c r="O128" i="6" a="1"/>
  <c r="O128" i="6" s="1"/>
  <c r="N128" i="6" a="1"/>
  <c r="N128" i="6" s="1"/>
  <c r="M128" i="6" a="1"/>
  <c r="M128" i="6" s="1"/>
  <c r="L128" i="6" a="1"/>
  <c r="L128" i="6" s="1"/>
  <c r="K128" i="6" a="1"/>
  <c r="K128" i="6" s="1"/>
  <c r="AI127" i="6" a="1"/>
  <c r="AI127" i="6" s="1"/>
  <c r="AH127" i="6" a="1"/>
  <c r="AH127" i="6" s="1"/>
  <c r="AG127" i="6" a="1"/>
  <c r="AG127" i="6" s="1"/>
  <c r="AF127" i="6" a="1"/>
  <c r="AF127" i="6" s="1"/>
  <c r="AE127" i="6" a="1"/>
  <c r="AE127" i="6" s="1"/>
  <c r="AD127" i="6" a="1"/>
  <c r="AD127" i="6" s="1"/>
  <c r="AC127" i="6" a="1"/>
  <c r="AC127" i="6" s="1"/>
  <c r="AB127" i="6" a="1"/>
  <c r="AB127" i="6" s="1"/>
  <c r="AA127" i="6" a="1"/>
  <c r="AA127" i="6" s="1"/>
  <c r="Z127" i="6" a="1"/>
  <c r="Z127" i="6" s="1"/>
  <c r="Y127" i="6" a="1"/>
  <c r="Y127" i="6" s="1"/>
  <c r="X127" i="6" a="1"/>
  <c r="X127" i="6" s="1"/>
  <c r="W127" i="6" a="1"/>
  <c r="W127" i="6" s="1"/>
  <c r="V127" i="6" a="1"/>
  <c r="V127" i="6" s="1"/>
  <c r="U127" i="6"/>
  <c r="U127" i="6" a="1"/>
  <c r="T127" i="6" a="1"/>
  <c r="T127" i="6" s="1"/>
  <c r="S127" i="6" a="1"/>
  <c r="S127" i="6" s="1"/>
  <c r="R127" i="6" a="1"/>
  <c r="R127" i="6" s="1"/>
  <c r="Q127" i="6" a="1"/>
  <c r="Q127" i="6" s="1"/>
  <c r="P127" i="6"/>
  <c r="P127" i="6" a="1"/>
  <c r="O127" i="6" a="1"/>
  <c r="O127" i="6" s="1"/>
  <c r="N127" i="6" a="1"/>
  <c r="N127" i="6" s="1"/>
  <c r="M127" i="6" a="1"/>
  <c r="M127" i="6" s="1"/>
  <c r="L127" i="6" a="1"/>
  <c r="L127" i="6" s="1"/>
  <c r="K127" i="6" a="1"/>
  <c r="K127" i="6" s="1"/>
  <c r="AI126" i="6" a="1"/>
  <c r="AI126" i="6" s="1"/>
  <c r="AH126" i="6" a="1"/>
  <c r="AH126" i="6" s="1"/>
  <c r="AG126" i="6" a="1"/>
  <c r="AG126" i="6" s="1"/>
  <c r="AF126" i="6" a="1"/>
  <c r="AF126" i="6" s="1"/>
  <c r="AE126" i="6" a="1"/>
  <c r="AE126" i="6" s="1"/>
  <c r="AD126" i="6" a="1"/>
  <c r="AD126" i="6" s="1"/>
  <c r="AC126" i="6" a="1"/>
  <c r="AC126" i="6" s="1"/>
  <c r="AB126" i="6"/>
  <c r="AB126" i="6" a="1"/>
  <c r="AA126" i="6" a="1"/>
  <c r="AA126" i="6" s="1"/>
  <c r="Z126" i="6" a="1"/>
  <c r="Z126" i="6" s="1"/>
  <c r="Y126" i="6" a="1"/>
  <c r="Y126" i="6" s="1"/>
  <c r="X126" i="6" a="1"/>
  <c r="X126" i="6" s="1"/>
  <c r="W126" i="6" a="1"/>
  <c r="W126" i="6" s="1"/>
  <c r="V126" i="6" a="1"/>
  <c r="V126" i="6" s="1"/>
  <c r="U126" i="6" a="1"/>
  <c r="U126" i="6" s="1"/>
  <c r="T126" i="6" a="1"/>
  <c r="T126" i="6" s="1"/>
  <c r="S126" i="6" a="1"/>
  <c r="S126" i="6" s="1"/>
  <c r="R126" i="6" a="1"/>
  <c r="R126" i="6" s="1"/>
  <c r="Q126" i="6"/>
  <c r="Q126" i="6" a="1"/>
  <c r="P126" i="6" a="1"/>
  <c r="P126" i="6" s="1"/>
  <c r="O126" i="6" a="1"/>
  <c r="O126" i="6" s="1"/>
  <c r="N126" i="6" a="1"/>
  <c r="N126" i="6" s="1"/>
  <c r="M126" i="6" a="1"/>
  <c r="M126" i="6" s="1"/>
  <c r="L126" i="6" a="1"/>
  <c r="L126" i="6" s="1"/>
  <c r="K126" i="6" a="1"/>
  <c r="K126" i="6" s="1"/>
  <c r="AI125" i="6" a="1"/>
  <c r="AI125" i="6" s="1"/>
  <c r="AH125" i="6" a="1"/>
  <c r="AH125" i="6" s="1"/>
  <c r="AG125" i="6" a="1"/>
  <c r="AG125" i="6" s="1"/>
  <c r="AF125" i="6" a="1"/>
  <c r="AF125" i="6" s="1"/>
  <c r="AE125" i="6" a="1"/>
  <c r="AE125" i="6" s="1"/>
  <c r="AD125" i="6" a="1"/>
  <c r="AD125" i="6" s="1"/>
  <c r="AC125" i="6"/>
  <c r="AC125" i="6" a="1"/>
  <c r="AB125" i="6" a="1"/>
  <c r="AB125" i="6" s="1"/>
  <c r="AA125" i="6" a="1"/>
  <c r="AA125" i="6" s="1"/>
  <c r="Z125" i="6" a="1"/>
  <c r="Z125" i="6" s="1"/>
  <c r="Y125" i="6" a="1"/>
  <c r="Y125" i="6" s="1"/>
  <c r="X125" i="6"/>
  <c r="X125" i="6" a="1"/>
  <c r="W125" i="6" a="1"/>
  <c r="W125" i="6" s="1"/>
  <c r="V125" i="6" a="1"/>
  <c r="V125" i="6" s="1"/>
  <c r="U125" i="6" a="1"/>
  <c r="U125" i="6" s="1"/>
  <c r="T125" i="6" a="1"/>
  <c r="T125" i="6" s="1"/>
  <c r="S125" i="6" a="1"/>
  <c r="S125" i="6" s="1"/>
  <c r="R125" i="6" a="1"/>
  <c r="R125" i="6" s="1"/>
  <c r="Q125" i="6" a="1"/>
  <c r="Q125" i="6" s="1"/>
  <c r="P125" i="6" a="1"/>
  <c r="P125" i="6" s="1"/>
  <c r="O125" i="6" a="1"/>
  <c r="O125" i="6" s="1"/>
  <c r="N125" i="6" a="1"/>
  <c r="N125" i="6" s="1"/>
  <c r="M125" i="6" a="1"/>
  <c r="M125" i="6" s="1"/>
  <c r="L125" i="6" a="1"/>
  <c r="L125" i="6" s="1"/>
  <c r="K125" i="6" a="1"/>
  <c r="K125" i="6" s="1"/>
  <c r="AI124" i="6" a="1"/>
  <c r="AI124" i="6" s="1"/>
  <c r="AH124" i="6" a="1"/>
  <c r="AH124" i="6" s="1"/>
  <c r="AG124" i="6" a="1"/>
  <c r="AG124" i="6" s="1"/>
  <c r="AF124" i="6" a="1"/>
  <c r="AF124" i="6" s="1"/>
  <c r="AE124" i="6" a="1"/>
  <c r="AE124" i="6" s="1"/>
  <c r="AD124" i="6" a="1"/>
  <c r="AD124" i="6" s="1"/>
  <c r="AC124" i="6" a="1"/>
  <c r="AC124" i="6" s="1"/>
  <c r="AB124" i="6" a="1"/>
  <c r="AB124" i="6" s="1"/>
  <c r="AA124" i="6" a="1"/>
  <c r="AA124" i="6" s="1"/>
  <c r="Z124" i="6" a="1"/>
  <c r="Z124" i="6" s="1"/>
  <c r="Y124" i="6"/>
  <c r="Y124" i="6" a="1"/>
  <c r="X124" i="6" a="1"/>
  <c r="X124" i="6" s="1"/>
  <c r="W124" i="6" a="1"/>
  <c r="W124" i="6" s="1"/>
  <c r="V124" i="6" a="1"/>
  <c r="V124" i="6" s="1"/>
  <c r="U124" i="6" a="1"/>
  <c r="U124" i="6" s="1"/>
  <c r="T124" i="6"/>
  <c r="T124" i="6" a="1"/>
  <c r="S124" i="6" a="1"/>
  <c r="S124" i="6" s="1"/>
  <c r="R124" i="6" a="1"/>
  <c r="R124" i="6" s="1"/>
  <c r="Q124" i="6" a="1"/>
  <c r="Q124" i="6" s="1"/>
  <c r="P124" i="6" a="1"/>
  <c r="P124" i="6" s="1"/>
  <c r="O124" i="6" a="1"/>
  <c r="O124" i="6" s="1"/>
  <c r="N124" i="6" a="1"/>
  <c r="N124" i="6" s="1"/>
  <c r="M124" i="6" a="1"/>
  <c r="M124" i="6" s="1"/>
  <c r="L124" i="6" a="1"/>
  <c r="L124" i="6" s="1"/>
  <c r="K124" i="6" a="1"/>
  <c r="K124" i="6" s="1"/>
  <c r="AI123" i="6" a="1"/>
  <c r="AI123" i="6" s="1"/>
  <c r="AH123" i="6" a="1"/>
  <c r="AH123" i="6" s="1"/>
  <c r="AG123" i="6" a="1"/>
  <c r="AG123" i="6" s="1"/>
  <c r="AF123" i="6" a="1"/>
  <c r="AF123" i="6" s="1"/>
  <c r="AE123" i="6" a="1"/>
  <c r="AE123" i="6" s="1"/>
  <c r="AD123" i="6" a="1"/>
  <c r="AD123" i="6" s="1"/>
  <c r="AC123" i="6" a="1"/>
  <c r="AC123" i="6" s="1"/>
  <c r="AB123" i="6" a="1"/>
  <c r="AB123" i="6" s="1"/>
  <c r="AA123" i="6" a="1"/>
  <c r="AA123" i="6" s="1"/>
  <c r="Z123" i="6" a="1"/>
  <c r="Z123" i="6" s="1"/>
  <c r="Y123" i="6" a="1"/>
  <c r="Y123" i="6" s="1"/>
  <c r="X123" i="6" a="1"/>
  <c r="X123" i="6" s="1"/>
  <c r="W123" i="6" a="1"/>
  <c r="W123" i="6" s="1"/>
  <c r="V123" i="6" a="1"/>
  <c r="V123" i="6" s="1"/>
  <c r="U123" i="6"/>
  <c r="U123" i="6" a="1"/>
  <c r="T123" i="6" a="1"/>
  <c r="T123" i="6" s="1"/>
  <c r="S123" i="6" a="1"/>
  <c r="S123" i="6" s="1"/>
  <c r="R123" i="6" a="1"/>
  <c r="R123" i="6" s="1"/>
  <c r="Q123" i="6" a="1"/>
  <c r="Q123" i="6" s="1"/>
  <c r="P123" i="6"/>
  <c r="P123" i="6" a="1"/>
  <c r="O123" i="6" a="1"/>
  <c r="O123" i="6" s="1"/>
  <c r="N123" i="6" a="1"/>
  <c r="N123" i="6" s="1"/>
  <c r="M123" i="6" a="1"/>
  <c r="M123" i="6" s="1"/>
  <c r="L123" i="6" a="1"/>
  <c r="L123" i="6" s="1"/>
  <c r="K123" i="6" a="1"/>
  <c r="K123" i="6" s="1"/>
  <c r="AI122" i="6" a="1"/>
  <c r="AI122" i="6" s="1"/>
  <c r="AH122" i="6" a="1"/>
  <c r="AH122" i="6" s="1"/>
  <c r="AG122" i="6" a="1"/>
  <c r="AG122" i="6" s="1"/>
  <c r="AF122" i="6" a="1"/>
  <c r="AF122" i="6" s="1"/>
  <c r="AE122" i="6" a="1"/>
  <c r="AE122" i="6" s="1"/>
  <c r="AD122" i="6" a="1"/>
  <c r="AD122" i="6" s="1"/>
  <c r="AC122" i="6" a="1"/>
  <c r="AC122" i="6" s="1"/>
  <c r="AB122" i="6"/>
  <c r="AB122" i="6" a="1"/>
  <c r="AA122" i="6" a="1"/>
  <c r="AA122" i="6" s="1"/>
  <c r="Z122" i="6" a="1"/>
  <c r="Z122" i="6" s="1"/>
  <c r="Y122" i="6" a="1"/>
  <c r="Y122" i="6" s="1"/>
  <c r="X122" i="6" a="1"/>
  <c r="X122" i="6" s="1"/>
  <c r="W122" i="6" a="1"/>
  <c r="W122" i="6" s="1"/>
  <c r="V122" i="6" a="1"/>
  <c r="V122" i="6" s="1"/>
  <c r="U122" i="6" a="1"/>
  <c r="U122" i="6" s="1"/>
  <c r="T122" i="6" a="1"/>
  <c r="T122" i="6" s="1"/>
  <c r="S122" i="6" a="1"/>
  <c r="S122" i="6" s="1"/>
  <c r="R122" i="6" a="1"/>
  <c r="R122" i="6" s="1"/>
  <c r="Q122" i="6"/>
  <c r="Q122" i="6" a="1"/>
  <c r="P122" i="6" a="1"/>
  <c r="P122" i="6" s="1"/>
  <c r="O122" i="6" a="1"/>
  <c r="O122" i="6" s="1"/>
  <c r="N122" i="6" a="1"/>
  <c r="N122" i="6" s="1"/>
  <c r="M122" i="6" a="1"/>
  <c r="M122" i="6" s="1"/>
  <c r="L122" i="6" a="1"/>
  <c r="L122" i="6" s="1"/>
  <c r="K122" i="6" a="1"/>
  <c r="K122" i="6" s="1"/>
  <c r="AI121" i="6" a="1"/>
  <c r="AI121" i="6" s="1"/>
  <c r="AH121" i="6" a="1"/>
  <c r="AH121" i="6" s="1"/>
  <c r="AG121" i="6" a="1"/>
  <c r="AG121" i="6" s="1"/>
  <c r="AF121" i="6" a="1"/>
  <c r="AF121" i="6" s="1"/>
  <c r="AE121" i="6" a="1"/>
  <c r="AE121" i="6" s="1"/>
  <c r="AD121" i="6" a="1"/>
  <c r="AD121" i="6" s="1"/>
  <c r="AC121" i="6"/>
  <c r="AC121" i="6" a="1"/>
  <c r="AB121" i="6" a="1"/>
  <c r="AB121" i="6" s="1"/>
  <c r="AA121" i="6" a="1"/>
  <c r="AA121" i="6" s="1"/>
  <c r="Z121" i="6" a="1"/>
  <c r="Z121" i="6" s="1"/>
  <c r="Y121" i="6" a="1"/>
  <c r="Y121" i="6" s="1"/>
  <c r="X121" i="6"/>
  <c r="X121" i="6" a="1"/>
  <c r="W121" i="6" a="1"/>
  <c r="W121" i="6" s="1"/>
  <c r="V121" i="6" a="1"/>
  <c r="V121" i="6" s="1"/>
  <c r="U121" i="6" a="1"/>
  <c r="U121" i="6" s="1"/>
  <c r="T121" i="6" a="1"/>
  <c r="T121" i="6" s="1"/>
  <c r="S121" i="6" a="1"/>
  <c r="S121" i="6" s="1"/>
  <c r="R121" i="6" a="1"/>
  <c r="R121" i="6" s="1"/>
  <c r="Q121" i="6" a="1"/>
  <c r="Q121" i="6" s="1"/>
  <c r="P121" i="6" a="1"/>
  <c r="P121" i="6" s="1"/>
  <c r="O121" i="6" a="1"/>
  <c r="O121" i="6" s="1"/>
  <c r="N121" i="6" a="1"/>
  <c r="N121" i="6" s="1"/>
  <c r="M121" i="6" a="1"/>
  <c r="M121" i="6" s="1"/>
  <c r="L121" i="6" a="1"/>
  <c r="L121" i="6" s="1"/>
  <c r="K121" i="6" a="1"/>
  <c r="K121" i="6" s="1"/>
  <c r="AI120" i="6" a="1"/>
  <c r="AI120" i="6" s="1"/>
  <c r="AH120" i="6" a="1"/>
  <c r="AH120" i="6" s="1"/>
  <c r="AG120" i="6" a="1"/>
  <c r="AG120" i="6" s="1"/>
  <c r="AF120" i="6" a="1"/>
  <c r="AF120" i="6" s="1"/>
  <c r="AE120" i="6" a="1"/>
  <c r="AE120" i="6" s="1"/>
  <c r="AD120" i="6" a="1"/>
  <c r="AD120" i="6" s="1"/>
  <c r="AC120" i="6" a="1"/>
  <c r="AC120" i="6" s="1"/>
  <c r="AB120" i="6" a="1"/>
  <c r="AB120" i="6" s="1"/>
  <c r="AA120" i="6" a="1"/>
  <c r="AA120" i="6" s="1"/>
  <c r="Z120" i="6" a="1"/>
  <c r="Z120" i="6" s="1"/>
  <c r="Y120" i="6"/>
  <c r="Y120" i="6" a="1"/>
  <c r="X120" i="6" a="1"/>
  <c r="X120" i="6" s="1"/>
  <c r="W120" i="6" a="1"/>
  <c r="W120" i="6" s="1"/>
  <c r="V120" i="6" a="1"/>
  <c r="V120" i="6" s="1"/>
  <c r="U120" i="6" a="1"/>
  <c r="U120" i="6" s="1"/>
  <c r="T120" i="6"/>
  <c r="T120" i="6" a="1"/>
  <c r="S120" i="6" a="1"/>
  <c r="S120" i="6" s="1"/>
  <c r="R120" i="6" a="1"/>
  <c r="R120" i="6" s="1"/>
  <c r="Q120" i="6" a="1"/>
  <c r="Q120" i="6" s="1"/>
  <c r="P120" i="6" a="1"/>
  <c r="P120" i="6" s="1"/>
  <c r="O120" i="6" a="1"/>
  <c r="O120" i="6" s="1"/>
  <c r="N120" i="6" a="1"/>
  <c r="N120" i="6" s="1"/>
  <c r="M120" i="6" a="1"/>
  <c r="M120" i="6" s="1"/>
  <c r="L120" i="6" a="1"/>
  <c r="L120" i="6" s="1"/>
  <c r="K120" i="6" a="1"/>
  <c r="K120" i="6" s="1"/>
  <c r="AI119" i="6" a="1"/>
  <c r="AI119" i="6" s="1"/>
  <c r="AH119" i="6" a="1"/>
  <c r="AH119" i="6" s="1"/>
  <c r="AG119" i="6" a="1"/>
  <c r="AG119" i="6" s="1"/>
  <c r="AF119" i="6"/>
  <c r="AF119" i="6" a="1"/>
  <c r="AE119" i="6" a="1"/>
  <c r="AE119" i="6" s="1"/>
  <c r="AD119" i="6" a="1"/>
  <c r="AD119" i="6" s="1"/>
  <c r="AC119" i="6" a="1"/>
  <c r="AC119" i="6" s="1"/>
  <c r="AB119" i="6" a="1"/>
  <c r="AB119" i="6" s="1"/>
  <c r="AA119" i="6" a="1"/>
  <c r="AA119" i="6" s="1"/>
  <c r="Z119" i="6"/>
  <c r="Z119" i="6" a="1"/>
  <c r="Y119" i="6"/>
  <c r="Y119" i="6" a="1"/>
  <c r="X119" i="6" a="1"/>
  <c r="X119" i="6" s="1"/>
  <c r="W119" i="6" a="1"/>
  <c r="W119" i="6" s="1"/>
  <c r="V119" i="6" a="1"/>
  <c r="V119" i="6" s="1"/>
  <c r="U119" i="6" a="1"/>
  <c r="U119" i="6" s="1"/>
  <c r="T119" i="6" a="1"/>
  <c r="T119" i="6" s="1"/>
  <c r="S119" i="6" a="1"/>
  <c r="S119" i="6" s="1"/>
  <c r="R119" i="6"/>
  <c r="R119" i="6" a="1"/>
  <c r="Q119" i="6" a="1"/>
  <c r="Q119" i="6" s="1"/>
  <c r="P119" i="6"/>
  <c r="P119" i="6" a="1"/>
  <c r="O119" i="6" a="1"/>
  <c r="O119" i="6" s="1"/>
  <c r="N119" i="6" a="1"/>
  <c r="N119" i="6" s="1"/>
  <c r="M119" i="6" a="1"/>
  <c r="M119" i="6" s="1"/>
  <c r="L119" i="6" a="1"/>
  <c r="L119" i="6" s="1"/>
  <c r="K119" i="6" a="1"/>
  <c r="K119" i="6" s="1"/>
  <c r="AI118" i="6" a="1"/>
  <c r="AI118" i="6" s="1"/>
  <c r="AH118" i="6" a="1"/>
  <c r="AH118" i="6" s="1"/>
  <c r="AG118" i="6" a="1"/>
  <c r="AG118" i="6" s="1"/>
  <c r="AF118" i="6" a="1"/>
  <c r="AF118" i="6" s="1"/>
  <c r="AE118" i="6" a="1"/>
  <c r="AE118" i="6" s="1"/>
  <c r="AD118" i="6"/>
  <c r="AD118" i="6" a="1"/>
  <c r="AC118" i="6" a="1"/>
  <c r="AC118" i="6" s="1"/>
  <c r="AB118" i="6"/>
  <c r="AB118" i="6" a="1"/>
  <c r="AA118" i="6" a="1"/>
  <c r="AA118" i="6" s="1"/>
  <c r="Z118" i="6" a="1"/>
  <c r="Z118" i="6" s="1"/>
  <c r="Y118" i="6" a="1"/>
  <c r="Y118" i="6" s="1"/>
  <c r="X118" i="6" a="1"/>
  <c r="X118" i="6" s="1"/>
  <c r="W118" i="6" a="1"/>
  <c r="W118" i="6" s="1"/>
  <c r="V118" i="6" a="1"/>
  <c r="V118" i="6" s="1"/>
  <c r="U118" i="6"/>
  <c r="U118" i="6" a="1"/>
  <c r="T118" i="6"/>
  <c r="T118" i="6" a="1"/>
  <c r="S118" i="6" a="1"/>
  <c r="S118" i="6" s="1"/>
  <c r="R118" i="6" a="1"/>
  <c r="R118" i="6" s="1"/>
  <c r="Q118" i="6" a="1"/>
  <c r="Q118" i="6" s="1"/>
  <c r="P118" i="6" a="1"/>
  <c r="P118" i="6" s="1"/>
  <c r="O118" i="6" a="1"/>
  <c r="O118" i="6" s="1"/>
  <c r="N118" i="6" a="1"/>
  <c r="N118" i="6" s="1"/>
  <c r="M118" i="6"/>
  <c r="M118" i="6" a="1"/>
  <c r="L118" i="6" a="1"/>
  <c r="L118" i="6" s="1"/>
  <c r="K118" i="6" a="1"/>
  <c r="K118" i="6" s="1"/>
  <c r="AI117" i="6" a="1"/>
  <c r="AI117" i="6" s="1"/>
  <c r="AH117" i="6" a="1"/>
  <c r="AH117" i="6" s="1"/>
  <c r="AG117" i="6"/>
  <c r="AG117" i="6" a="1"/>
  <c r="AF117" i="6" a="1"/>
  <c r="AF117" i="6" s="1"/>
  <c r="AE117" i="6" a="1"/>
  <c r="AE117" i="6" s="1"/>
  <c r="AD117" i="6" a="1"/>
  <c r="AD117" i="6" s="1"/>
  <c r="AC117" i="6" a="1"/>
  <c r="AC117" i="6" s="1"/>
  <c r="AB117" i="6" a="1"/>
  <c r="AB117" i="6" s="1"/>
  <c r="AA117" i="6" a="1"/>
  <c r="AA117" i="6" s="1"/>
  <c r="Z117" i="6" a="1"/>
  <c r="Z117" i="6" s="1"/>
  <c r="Y117" i="6" a="1"/>
  <c r="Y117" i="6" s="1"/>
  <c r="X117" i="6"/>
  <c r="X117" i="6" a="1"/>
  <c r="W117" i="6" a="1"/>
  <c r="W117" i="6" s="1"/>
  <c r="V117" i="6" a="1"/>
  <c r="V117" i="6" s="1"/>
  <c r="U117" i="6" a="1"/>
  <c r="U117" i="6" s="1"/>
  <c r="T117" i="6" a="1"/>
  <c r="T117" i="6" s="1"/>
  <c r="S117" i="6" a="1"/>
  <c r="S117" i="6" s="1"/>
  <c r="R117" i="6"/>
  <c r="R117" i="6" a="1"/>
  <c r="Q117" i="6"/>
  <c r="Q117" i="6" a="1"/>
  <c r="P117" i="6" a="1"/>
  <c r="P117" i="6" s="1"/>
  <c r="O117" i="6" a="1"/>
  <c r="O117" i="6" s="1"/>
  <c r="N117" i="6" a="1"/>
  <c r="N117" i="6" s="1"/>
  <c r="M117" i="6" a="1"/>
  <c r="M117" i="6" s="1"/>
  <c r="L117" i="6" a="1"/>
  <c r="L117" i="6" s="1"/>
  <c r="K117" i="6" a="1"/>
  <c r="K117" i="6" s="1"/>
  <c r="AI116" i="6" a="1"/>
  <c r="AI116" i="6" s="1"/>
  <c r="AH116" i="6" a="1"/>
  <c r="AH116" i="6" s="1"/>
  <c r="AG116" i="6" a="1"/>
  <c r="AG116" i="6" s="1"/>
  <c r="AF116" i="6" a="1"/>
  <c r="AF116" i="6" s="1"/>
  <c r="AE116" i="6" a="1"/>
  <c r="AE116" i="6" s="1"/>
  <c r="AD116" i="6" a="1"/>
  <c r="AD116" i="6" s="1"/>
  <c r="AC116" i="6"/>
  <c r="AC116" i="6" a="1"/>
  <c r="AB116" i="6" a="1"/>
  <c r="AB116" i="6" s="1"/>
  <c r="AA116" i="6" a="1"/>
  <c r="AA116" i="6" s="1"/>
  <c r="Z116" i="6" a="1"/>
  <c r="Z116" i="6" s="1"/>
  <c r="Y116" i="6" a="1"/>
  <c r="Y116" i="6" s="1"/>
  <c r="X116" i="6" a="1"/>
  <c r="X116" i="6" s="1"/>
  <c r="W116" i="6" a="1"/>
  <c r="W116" i="6" s="1"/>
  <c r="V116" i="6" a="1"/>
  <c r="V116" i="6" s="1"/>
  <c r="U116" i="6"/>
  <c r="U116" i="6" a="1"/>
  <c r="T116" i="6" a="1"/>
  <c r="T116" i="6" s="1"/>
  <c r="S116" i="6" a="1"/>
  <c r="S116" i="6" s="1"/>
  <c r="R116" i="6" a="1"/>
  <c r="R116" i="6" s="1"/>
  <c r="Q116" i="6" a="1"/>
  <c r="Q116" i="6" s="1"/>
  <c r="P116" i="6" a="1"/>
  <c r="P116" i="6" s="1"/>
  <c r="O116" i="6" a="1"/>
  <c r="O116" i="6" s="1"/>
  <c r="N116" i="6"/>
  <c r="N116" i="6" a="1"/>
  <c r="M116" i="6"/>
  <c r="M116" i="6" a="1"/>
  <c r="L116" i="6" a="1"/>
  <c r="L116" i="6" s="1"/>
  <c r="K116" i="6" a="1"/>
  <c r="K116" i="6" s="1"/>
  <c r="AI115" i="6" a="1"/>
  <c r="AI115" i="6" s="1"/>
  <c r="AH115" i="6"/>
  <c r="AH115" i="6" a="1"/>
  <c r="AG115" i="6"/>
  <c r="AG115" i="6" a="1"/>
  <c r="AF115" i="6" a="1"/>
  <c r="AF115" i="6" s="1"/>
  <c r="AE115" i="6" a="1"/>
  <c r="AE115" i="6" s="1"/>
  <c r="AD115" i="6" a="1"/>
  <c r="AD115" i="6" s="1"/>
  <c r="AC115" i="6" a="1"/>
  <c r="AC115" i="6" s="1"/>
  <c r="AB115" i="6" a="1"/>
  <c r="AB115" i="6" s="1"/>
  <c r="AA115" i="6" a="1"/>
  <c r="AA115" i="6" s="1"/>
  <c r="Z115" i="6" a="1"/>
  <c r="Z115" i="6" s="1"/>
  <c r="Y115" i="6" a="1"/>
  <c r="Y115" i="6" s="1"/>
  <c r="X115" i="6" a="1"/>
  <c r="X115" i="6" s="1"/>
  <c r="W115" i="6" a="1"/>
  <c r="W115" i="6" s="1"/>
  <c r="V115" i="6" a="1"/>
  <c r="V115" i="6" s="1"/>
  <c r="U115" i="6" a="1"/>
  <c r="U115" i="6" s="1"/>
  <c r="T115" i="6" a="1"/>
  <c r="T115" i="6" s="1"/>
  <c r="S115" i="6" a="1"/>
  <c r="S115" i="6" s="1"/>
  <c r="R115" i="6" a="1"/>
  <c r="R115" i="6" s="1"/>
  <c r="Q115" i="6" a="1"/>
  <c r="Q115" i="6" s="1"/>
  <c r="P115" i="6"/>
  <c r="P115" i="6" a="1"/>
  <c r="O115" i="6" a="1"/>
  <c r="O115" i="6" s="1"/>
  <c r="N115" i="6" a="1"/>
  <c r="N115" i="6" s="1"/>
  <c r="M115" i="6" a="1"/>
  <c r="M115" i="6" s="1"/>
  <c r="L115" i="6" a="1"/>
  <c r="L115" i="6" s="1"/>
  <c r="K115" i="6" a="1"/>
  <c r="K115" i="6" s="1"/>
  <c r="AI114" i="6" a="1"/>
  <c r="AI114" i="6" s="1"/>
  <c r="AH114" i="6" a="1"/>
  <c r="AH114" i="6" s="1"/>
  <c r="AG114" i="6" a="1"/>
  <c r="AG114" i="6" s="1"/>
  <c r="AF114" i="6" a="1"/>
  <c r="AF114" i="6" s="1"/>
  <c r="AE114" i="6" a="1"/>
  <c r="AE114" i="6" s="1"/>
  <c r="AD114" i="6" a="1"/>
  <c r="AD114" i="6" s="1"/>
  <c r="AC114" i="6"/>
  <c r="AC114" i="6" a="1"/>
  <c r="AB114" i="6" a="1"/>
  <c r="AB114" i="6" s="1"/>
  <c r="AA114" i="6" a="1"/>
  <c r="AA114" i="6" s="1"/>
  <c r="Z114" i="6" a="1"/>
  <c r="Z114" i="6" s="1"/>
  <c r="Y114" i="6" a="1"/>
  <c r="Y114" i="6" s="1"/>
  <c r="X114" i="6" a="1"/>
  <c r="X114" i="6" s="1"/>
  <c r="W114" i="6" a="1"/>
  <c r="W114" i="6" s="1"/>
  <c r="V114" i="6"/>
  <c r="V114" i="6" a="1"/>
  <c r="U114" i="6"/>
  <c r="U114" i="6" a="1"/>
  <c r="T114" i="6" a="1"/>
  <c r="T114" i="6" s="1"/>
  <c r="S114" i="6" a="1"/>
  <c r="S114" i="6" s="1"/>
  <c r="R114" i="6" a="1"/>
  <c r="R114" i="6" s="1"/>
  <c r="Q114" i="6"/>
  <c r="Q114" i="6" a="1"/>
  <c r="P114" i="6" a="1"/>
  <c r="P114" i="6" s="1"/>
  <c r="O114" i="6" a="1"/>
  <c r="O114" i="6" s="1"/>
  <c r="N114" i="6" a="1"/>
  <c r="N114" i="6" s="1"/>
  <c r="M114" i="6" a="1"/>
  <c r="M114" i="6" s="1"/>
  <c r="L114" i="6" a="1"/>
  <c r="L114" i="6" s="1"/>
  <c r="K114" i="6" a="1"/>
  <c r="K114" i="6" s="1"/>
  <c r="AI113" i="6" a="1"/>
  <c r="AI113" i="6" s="1"/>
  <c r="AH113" i="6" a="1"/>
  <c r="AH113" i="6" s="1"/>
  <c r="AG113" i="6"/>
  <c r="AG113" i="6" a="1"/>
  <c r="AF113" i="6" a="1"/>
  <c r="AF113" i="6" s="1"/>
  <c r="AE113" i="6" a="1"/>
  <c r="AE113" i="6" s="1"/>
  <c r="AD113" i="6" a="1"/>
  <c r="AD113" i="6" s="1"/>
  <c r="AC113" i="6" a="1"/>
  <c r="AC113" i="6" s="1"/>
  <c r="AB113" i="6" a="1"/>
  <c r="AB113" i="6" s="1"/>
  <c r="AA113" i="6" a="1"/>
  <c r="AA113" i="6" s="1"/>
  <c r="Z113" i="6" a="1"/>
  <c r="Z113" i="6" s="1"/>
  <c r="Y113" i="6" a="1"/>
  <c r="Y113" i="6" s="1"/>
  <c r="X113" i="6" a="1"/>
  <c r="X113" i="6" s="1"/>
  <c r="W113" i="6" a="1"/>
  <c r="W113" i="6" s="1"/>
  <c r="V113" i="6" a="1"/>
  <c r="V113" i="6" s="1"/>
  <c r="U113" i="6" a="1"/>
  <c r="U113" i="6" s="1"/>
  <c r="T113" i="6" a="1"/>
  <c r="T113" i="6" s="1"/>
  <c r="S113" i="6" a="1"/>
  <c r="S113" i="6" s="1"/>
  <c r="R113" i="6" a="1"/>
  <c r="R113" i="6" s="1"/>
  <c r="Q113" i="6" a="1"/>
  <c r="Q113" i="6" s="1"/>
  <c r="P113" i="6" a="1"/>
  <c r="P113" i="6" s="1"/>
  <c r="O113" i="6" a="1"/>
  <c r="O113" i="6" s="1"/>
  <c r="N113" i="6" a="1"/>
  <c r="N113" i="6" s="1"/>
  <c r="M113" i="6"/>
  <c r="M113" i="6" a="1"/>
  <c r="L113" i="6" a="1"/>
  <c r="L113" i="6" s="1"/>
  <c r="K113" i="6" a="1"/>
  <c r="K113" i="6" s="1"/>
  <c r="AI112" i="6" a="1"/>
  <c r="AI112" i="6" s="1"/>
  <c r="AH112" i="6" a="1"/>
  <c r="AH112" i="6" s="1"/>
  <c r="AG112" i="6" a="1"/>
  <c r="AG112" i="6" s="1"/>
  <c r="AF112" i="6" a="1"/>
  <c r="AF112" i="6" s="1"/>
  <c r="AE112" i="6" a="1"/>
  <c r="AE112" i="6" s="1"/>
  <c r="AD112" i="6" a="1"/>
  <c r="AD112" i="6" s="1"/>
  <c r="AC112" i="6"/>
  <c r="AC112" i="6" a="1"/>
  <c r="AB112" i="6" a="1"/>
  <c r="AB112" i="6" s="1"/>
  <c r="AA112" i="6" a="1"/>
  <c r="AA112" i="6" s="1"/>
  <c r="Z112" i="6" a="1"/>
  <c r="Z112" i="6" s="1"/>
  <c r="Y112" i="6" a="1"/>
  <c r="Y112" i="6" s="1"/>
  <c r="X112" i="6" a="1"/>
  <c r="X112" i="6" s="1"/>
  <c r="W112" i="6" a="1"/>
  <c r="W112" i="6" s="1"/>
  <c r="V112" i="6" a="1"/>
  <c r="V112" i="6" s="1"/>
  <c r="U112" i="6" a="1"/>
  <c r="U112" i="6" s="1"/>
  <c r="T112" i="6" a="1"/>
  <c r="T112" i="6" s="1"/>
  <c r="S112" i="6" a="1"/>
  <c r="S112" i="6" s="1"/>
  <c r="R112" i="6" a="1"/>
  <c r="R112" i="6" s="1"/>
  <c r="Q112" i="6" a="1"/>
  <c r="Q112" i="6" s="1"/>
  <c r="P112" i="6" a="1"/>
  <c r="P112" i="6" s="1"/>
  <c r="O112" i="6" a="1"/>
  <c r="O112" i="6" s="1"/>
  <c r="N112" i="6" a="1"/>
  <c r="N112" i="6" s="1"/>
  <c r="M112" i="6" a="1"/>
  <c r="M112" i="6" s="1"/>
  <c r="L112" i="6" a="1"/>
  <c r="L112" i="6" s="1"/>
  <c r="K112" i="6" a="1"/>
  <c r="K112" i="6" s="1"/>
  <c r="AI111" i="6" a="1"/>
  <c r="AI111" i="6" s="1"/>
  <c r="AH111" i="6" a="1"/>
  <c r="AH111" i="6" s="1"/>
  <c r="AG111" i="6" a="1"/>
  <c r="AG111" i="6" s="1"/>
  <c r="AF111" i="6" a="1"/>
  <c r="AF111" i="6" s="1"/>
  <c r="AE111" i="6" a="1"/>
  <c r="AE111" i="6" s="1"/>
  <c r="AD111" i="6" a="1"/>
  <c r="AD111" i="6" s="1"/>
  <c r="AC111" i="6" a="1"/>
  <c r="AC111" i="6" s="1"/>
  <c r="AB111" i="6" a="1"/>
  <c r="AB111" i="6" s="1"/>
  <c r="AA111" i="6" a="1"/>
  <c r="AA111" i="6" s="1"/>
  <c r="Z111" i="6" a="1"/>
  <c r="Z111" i="6" s="1"/>
  <c r="Y111" i="6"/>
  <c r="Y111" i="6" a="1"/>
  <c r="X111" i="6" a="1"/>
  <c r="X111" i="6" s="1"/>
  <c r="W111" i="6" a="1"/>
  <c r="W111" i="6" s="1"/>
  <c r="V111" i="6" a="1"/>
  <c r="V111" i="6" s="1"/>
  <c r="U111" i="6" a="1"/>
  <c r="U111" i="6" s="1"/>
  <c r="T111" i="6" a="1"/>
  <c r="T111" i="6" s="1"/>
  <c r="S111" i="6" a="1"/>
  <c r="S111" i="6" s="1"/>
  <c r="R111" i="6" a="1"/>
  <c r="R111" i="6" s="1"/>
  <c r="Q111" i="6" a="1"/>
  <c r="Q111" i="6" s="1"/>
  <c r="P111" i="6" a="1"/>
  <c r="P111" i="6" s="1"/>
  <c r="O111" i="6" a="1"/>
  <c r="O111" i="6" s="1"/>
  <c r="N111" i="6" a="1"/>
  <c r="N111" i="6" s="1"/>
  <c r="M111" i="6" a="1"/>
  <c r="M111" i="6" s="1"/>
  <c r="L111" i="6" a="1"/>
  <c r="L111" i="6" s="1"/>
  <c r="K111" i="6" a="1"/>
  <c r="K111" i="6" s="1"/>
  <c r="AI110" i="6" a="1"/>
  <c r="AI110" i="6" s="1"/>
  <c r="AH110" i="6" a="1"/>
  <c r="AH110" i="6" s="1"/>
  <c r="AG110" i="6" a="1"/>
  <c r="AG110" i="6" s="1"/>
  <c r="AF110" i="6" a="1"/>
  <c r="AF110" i="6" s="1"/>
  <c r="AE110" i="6" a="1"/>
  <c r="AE110" i="6" s="1"/>
  <c r="AD110" i="6" a="1"/>
  <c r="AD110" i="6" s="1"/>
  <c r="AC110" i="6"/>
  <c r="AC110" i="6" a="1"/>
  <c r="AB110" i="6" a="1"/>
  <c r="AB110" i="6" s="1"/>
  <c r="AA110" i="6" a="1"/>
  <c r="AA110" i="6" s="1"/>
  <c r="Z110" i="6" a="1"/>
  <c r="Z110" i="6" s="1"/>
  <c r="Y110" i="6"/>
  <c r="Y110" i="6" a="1"/>
  <c r="X110" i="6" a="1"/>
  <c r="X110" i="6" s="1"/>
  <c r="W110" i="6" a="1"/>
  <c r="W110" i="6" s="1"/>
  <c r="V110" i="6" a="1"/>
  <c r="V110" i="6" s="1"/>
  <c r="U110" i="6" a="1"/>
  <c r="U110" i="6" s="1"/>
  <c r="T110" i="6" a="1"/>
  <c r="T110" i="6" s="1"/>
  <c r="S110" i="6" a="1"/>
  <c r="S110" i="6" s="1"/>
  <c r="R110" i="6" a="1"/>
  <c r="R110" i="6" s="1"/>
  <c r="Q110" i="6" a="1"/>
  <c r="Q110" i="6" s="1"/>
  <c r="P110" i="6" a="1"/>
  <c r="P110" i="6" s="1"/>
  <c r="O110" i="6" a="1"/>
  <c r="O110" i="6" s="1"/>
  <c r="N110" i="6" a="1"/>
  <c r="N110" i="6" s="1"/>
  <c r="M110" i="6" a="1"/>
  <c r="M110" i="6" s="1"/>
  <c r="L110" i="6" a="1"/>
  <c r="L110" i="6" s="1"/>
  <c r="K110" i="6" a="1"/>
  <c r="K110" i="6" s="1"/>
  <c r="AI109" i="6" a="1"/>
  <c r="AI109" i="6" s="1"/>
  <c r="AH109" i="6" a="1"/>
  <c r="AH109" i="6" s="1"/>
  <c r="AG109" i="6" a="1"/>
  <c r="AG109" i="6" s="1"/>
  <c r="AF109" i="6" a="1"/>
  <c r="AF109" i="6" s="1"/>
  <c r="AE109" i="6" a="1"/>
  <c r="AE109" i="6" s="1"/>
  <c r="AD109" i="6" a="1"/>
  <c r="AD109" i="6" s="1"/>
  <c r="AC109" i="6" a="1"/>
  <c r="AC109" i="6" s="1"/>
  <c r="AB109" i="6" a="1"/>
  <c r="AB109" i="6" s="1"/>
  <c r="AA109" i="6" a="1"/>
  <c r="AA109" i="6" s="1"/>
  <c r="Z109" i="6" a="1"/>
  <c r="Z109" i="6" s="1"/>
  <c r="Y109" i="6"/>
  <c r="Y109" i="6" a="1"/>
  <c r="X109" i="6" a="1"/>
  <c r="X109" i="6" s="1"/>
  <c r="W109" i="6" a="1"/>
  <c r="W109" i="6" s="1"/>
  <c r="V109" i="6" a="1"/>
  <c r="V109" i="6" s="1"/>
  <c r="U109" i="6"/>
  <c r="U109" i="6" a="1"/>
  <c r="T109" i="6" a="1"/>
  <c r="T109" i="6" s="1"/>
  <c r="S109" i="6" a="1"/>
  <c r="S109" i="6" s="1"/>
  <c r="R109" i="6" a="1"/>
  <c r="R109" i="6" s="1"/>
  <c r="Q109" i="6" a="1"/>
  <c r="Q109" i="6" s="1"/>
  <c r="P109" i="6" a="1"/>
  <c r="P109" i="6" s="1"/>
  <c r="O109" i="6" a="1"/>
  <c r="O109" i="6" s="1"/>
  <c r="N109" i="6" a="1"/>
  <c r="N109" i="6" s="1"/>
  <c r="M109" i="6" a="1"/>
  <c r="M109" i="6" s="1"/>
  <c r="L109" i="6" a="1"/>
  <c r="L109" i="6" s="1"/>
  <c r="K109" i="6" a="1"/>
  <c r="K109" i="6" s="1"/>
  <c r="AI108" i="6" a="1"/>
  <c r="AI108" i="6" s="1"/>
  <c r="AH108" i="6" a="1"/>
  <c r="AH108" i="6" s="1"/>
  <c r="AG108" i="6" a="1"/>
  <c r="AG108" i="6" s="1"/>
  <c r="AF108" i="6" a="1"/>
  <c r="AF108" i="6" s="1"/>
  <c r="AE108" i="6" a="1"/>
  <c r="AE108" i="6" s="1"/>
  <c r="AD108" i="6" a="1"/>
  <c r="AD108" i="6" s="1"/>
  <c r="AC108" i="6" a="1"/>
  <c r="AC108" i="6" s="1"/>
  <c r="AB108" i="6" a="1"/>
  <c r="AB108" i="6" s="1"/>
  <c r="AA108" i="6" a="1"/>
  <c r="AA108" i="6" s="1"/>
  <c r="Z108" i="6" a="1"/>
  <c r="Z108" i="6" s="1"/>
  <c r="Y108" i="6"/>
  <c r="Y108" i="6" a="1"/>
  <c r="X108" i="6" a="1"/>
  <c r="X108" i="6" s="1"/>
  <c r="W108" i="6" a="1"/>
  <c r="W108" i="6" s="1"/>
  <c r="V108" i="6" a="1"/>
  <c r="V108" i="6" s="1"/>
  <c r="U108" i="6" a="1"/>
  <c r="U108" i="6" s="1"/>
  <c r="T108" i="6" a="1"/>
  <c r="T108" i="6" s="1"/>
  <c r="S108" i="6" a="1"/>
  <c r="S108" i="6" s="1"/>
  <c r="R108" i="6" a="1"/>
  <c r="R108" i="6" s="1"/>
  <c r="Q108" i="6" a="1"/>
  <c r="Q108" i="6" s="1"/>
  <c r="P108" i="6" a="1"/>
  <c r="P108" i="6" s="1"/>
  <c r="O108" i="6" a="1"/>
  <c r="O108" i="6" s="1"/>
  <c r="N108" i="6" a="1"/>
  <c r="N108" i="6" s="1"/>
  <c r="M108" i="6" a="1"/>
  <c r="M108" i="6" s="1"/>
  <c r="L108" i="6" a="1"/>
  <c r="L108" i="6" s="1"/>
  <c r="K108" i="6" a="1"/>
  <c r="K108" i="6" s="1"/>
  <c r="AI107" i="6" a="1"/>
  <c r="AI107" i="6" s="1"/>
  <c r="AH107" i="6" a="1"/>
  <c r="AH107" i="6" s="1"/>
  <c r="AG107" i="6" a="1"/>
  <c r="AG107" i="6" s="1"/>
  <c r="AF107" i="6" a="1"/>
  <c r="AF107" i="6" s="1"/>
  <c r="AE107" i="6" a="1"/>
  <c r="AE107" i="6" s="1"/>
  <c r="AD107" i="6" a="1"/>
  <c r="AD107" i="6" s="1"/>
  <c r="AC107" i="6" a="1"/>
  <c r="AC107" i="6" s="1"/>
  <c r="AB107" i="6" a="1"/>
  <c r="AB107" i="6" s="1"/>
  <c r="AA107" i="6" a="1"/>
  <c r="AA107" i="6" s="1"/>
  <c r="Z107" i="6" a="1"/>
  <c r="Z107" i="6" s="1"/>
  <c r="Y107" i="6" a="1"/>
  <c r="Y107" i="6" s="1"/>
  <c r="X107" i="6" a="1"/>
  <c r="X107" i="6" s="1"/>
  <c r="W107" i="6" a="1"/>
  <c r="W107" i="6" s="1"/>
  <c r="V107" i="6" a="1"/>
  <c r="V107" i="6" s="1"/>
  <c r="U107" i="6"/>
  <c r="U107" i="6" a="1"/>
  <c r="T107" i="6" a="1"/>
  <c r="T107" i="6" s="1"/>
  <c r="S107" i="6" a="1"/>
  <c r="S107" i="6" s="1"/>
  <c r="R107" i="6" a="1"/>
  <c r="R107" i="6" s="1"/>
  <c r="Q107" i="6" a="1"/>
  <c r="Q107" i="6" s="1"/>
  <c r="P107" i="6" a="1"/>
  <c r="P107" i="6" s="1"/>
  <c r="O107" i="6" a="1"/>
  <c r="O107" i="6" s="1"/>
  <c r="N107" i="6" a="1"/>
  <c r="N107" i="6" s="1"/>
  <c r="M107" i="6"/>
  <c r="M107" i="6" a="1"/>
  <c r="L107" i="6" a="1"/>
  <c r="L107" i="6" s="1"/>
  <c r="K107" i="6" a="1"/>
  <c r="K107" i="6" s="1"/>
  <c r="AI106" i="6" a="1"/>
  <c r="AI106" i="6" s="1"/>
  <c r="AH106" i="6" a="1"/>
  <c r="AH106" i="6" s="1"/>
  <c r="AG106" i="6" a="1"/>
  <c r="AG106" i="6" s="1"/>
  <c r="AF106" i="6" a="1"/>
  <c r="AF106" i="6" s="1"/>
  <c r="AE106" i="6" a="1"/>
  <c r="AE106" i="6" s="1"/>
  <c r="AD106" i="6" a="1"/>
  <c r="AD106" i="6" s="1"/>
  <c r="AC106" i="6" a="1"/>
  <c r="AC106" i="6" s="1"/>
  <c r="AB106" i="6" a="1"/>
  <c r="AB106" i="6" s="1"/>
  <c r="AA106" i="6" a="1"/>
  <c r="AA106" i="6" s="1"/>
  <c r="Z106" i="6" a="1"/>
  <c r="Z106" i="6" s="1"/>
  <c r="Y106" i="6" a="1"/>
  <c r="Y106" i="6" s="1"/>
  <c r="X106" i="6" a="1"/>
  <c r="X106" i="6" s="1"/>
  <c r="W106" i="6" a="1"/>
  <c r="W106" i="6" s="1"/>
  <c r="V106" i="6" a="1"/>
  <c r="V106" i="6" s="1"/>
  <c r="U106" i="6" a="1"/>
  <c r="U106" i="6" s="1"/>
  <c r="T106" i="6" a="1"/>
  <c r="T106" i="6" s="1"/>
  <c r="S106" i="6" a="1"/>
  <c r="S106" i="6" s="1"/>
  <c r="R106" i="6" a="1"/>
  <c r="R106" i="6" s="1"/>
  <c r="Q106" i="6"/>
  <c r="Q106" i="6" a="1"/>
  <c r="P106" i="6" a="1"/>
  <c r="P106" i="6" s="1"/>
  <c r="O106" i="6" a="1"/>
  <c r="O106" i="6" s="1"/>
  <c r="N106" i="6" a="1"/>
  <c r="N106" i="6" s="1"/>
  <c r="M106" i="6" a="1"/>
  <c r="M106" i="6" s="1"/>
  <c r="L106" i="6" a="1"/>
  <c r="L106" i="6" s="1"/>
  <c r="K106" i="6" a="1"/>
  <c r="K106" i="6" s="1"/>
  <c r="AI105" i="6" a="1"/>
  <c r="AI105" i="6" s="1"/>
  <c r="AH105" i="6" a="1"/>
  <c r="AH105" i="6" s="1"/>
  <c r="AG105" i="6"/>
  <c r="AG105" i="6" a="1"/>
  <c r="AF105" i="6" a="1"/>
  <c r="AF105" i="6" s="1"/>
  <c r="AE105" i="6" a="1"/>
  <c r="AE105" i="6" s="1"/>
  <c r="AD105" i="6" a="1"/>
  <c r="AD105" i="6" s="1"/>
  <c r="AC105" i="6" a="1"/>
  <c r="AC105" i="6" s="1"/>
  <c r="AB105" i="6" a="1"/>
  <c r="AB105" i="6" s="1"/>
  <c r="AA105" i="6" a="1"/>
  <c r="AA105" i="6" s="1"/>
  <c r="Z105" i="6" a="1"/>
  <c r="Z105" i="6" s="1"/>
  <c r="Y105" i="6" a="1"/>
  <c r="Y105" i="6" s="1"/>
  <c r="X105" i="6" a="1"/>
  <c r="X105" i="6" s="1"/>
  <c r="W105" i="6" a="1"/>
  <c r="W105" i="6" s="1"/>
  <c r="V105" i="6" a="1"/>
  <c r="V105" i="6" s="1"/>
  <c r="U105" i="6" a="1"/>
  <c r="U105" i="6" s="1"/>
  <c r="T105" i="6" a="1"/>
  <c r="T105" i="6" s="1"/>
  <c r="S105" i="6" a="1"/>
  <c r="S105" i="6" s="1"/>
  <c r="R105" i="6" a="1"/>
  <c r="R105" i="6" s="1"/>
  <c r="Q105" i="6" a="1"/>
  <c r="Q105" i="6" s="1"/>
  <c r="P105" i="6" a="1"/>
  <c r="P105" i="6" s="1"/>
  <c r="O105" i="6" a="1"/>
  <c r="O105" i="6" s="1"/>
  <c r="N105" i="6" a="1"/>
  <c r="N105" i="6" s="1"/>
  <c r="M105" i="6"/>
  <c r="M105" i="6" a="1"/>
  <c r="L105" i="6" a="1"/>
  <c r="L105" i="6" s="1"/>
  <c r="K105" i="6" a="1"/>
  <c r="K105" i="6" s="1"/>
  <c r="AI104" i="6" a="1"/>
  <c r="AI104" i="6" s="1"/>
  <c r="AH104" i="6" a="1"/>
  <c r="AH104" i="6" s="1"/>
  <c r="AG104" i="6" a="1"/>
  <c r="AG104" i="6" s="1"/>
  <c r="AF104" i="6" a="1"/>
  <c r="AF104" i="6" s="1"/>
  <c r="AE104" i="6" a="1"/>
  <c r="AE104" i="6" s="1"/>
  <c r="AD104" i="6" a="1"/>
  <c r="AD104" i="6" s="1"/>
  <c r="AC104" i="6"/>
  <c r="AC104" i="6" a="1"/>
  <c r="AB104" i="6" a="1"/>
  <c r="AB104" i="6" s="1"/>
  <c r="AA104" i="6" a="1"/>
  <c r="AA104" i="6" s="1"/>
  <c r="Z104" i="6" a="1"/>
  <c r="Z104" i="6" s="1"/>
  <c r="Y104" i="6" a="1"/>
  <c r="Y104" i="6" s="1"/>
  <c r="X104" i="6" a="1"/>
  <c r="X104" i="6" s="1"/>
  <c r="W104" i="6" a="1"/>
  <c r="W104" i="6" s="1"/>
  <c r="V104" i="6" a="1"/>
  <c r="V104" i="6" s="1"/>
  <c r="U104" i="6" a="1"/>
  <c r="U104" i="6" s="1"/>
  <c r="T104" i="6" a="1"/>
  <c r="T104" i="6" s="1"/>
  <c r="S104" i="6" a="1"/>
  <c r="S104" i="6" s="1"/>
  <c r="R104" i="6" a="1"/>
  <c r="R104" i="6" s="1"/>
  <c r="Q104" i="6" a="1"/>
  <c r="Q104" i="6" s="1"/>
  <c r="P104" i="6" a="1"/>
  <c r="P104" i="6" s="1"/>
  <c r="O104" i="6" a="1"/>
  <c r="O104" i="6" s="1"/>
  <c r="N104" i="6" a="1"/>
  <c r="N104" i="6" s="1"/>
  <c r="M104" i="6" a="1"/>
  <c r="M104" i="6" s="1"/>
  <c r="L104" i="6" a="1"/>
  <c r="L104" i="6" s="1"/>
  <c r="K104" i="6" a="1"/>
  <c r="K104" i="6" s="1"/>
  <c r="AI103" i="6" a="1"/>
  <c r="AI103" i="6" s="1"/>
  <c r="AH103" i="6" a="1"/>
  <c r="AH103" i="6" s="1"/>
  <c r="AG103" i="6" a="1"/>
  <c r="AG103" i="6" s="1"/>
  <c r="AF103" i="6" a="1"/>
  <c r="AF103" i="6" s="1"/>
  <c r="AE103" i="6" a="1"/>
  <c r="AE103" i="6" s="1"/>
  <c r="AD103" i="6" a="1"/>
  <c r="AD103" i="6" s="1"/>
  <c r="AC103" i="6" a="1"/>
  <c r="AC103" i="6" s="1"/>
  <c r="AB103" i="6" a="1"/>
  <c r="AB103" i="6" s="1"/>
  <c r="AA103" i="6" a="1"/>
  <c r="AA103" i="6" s="1"/>
  <c r="Z103" i="6" a="1"/>
  <c r="Z103" i="6" s="1"/>
  <c r="Y103" i="6"/>
  <c r="Y103" i="6" a="1"/>
  <c r="X103" i="6" a="1"/>
  <c r="X103" i="6" s="1"/>
  <c r="W103" i="6" a="1"/>
  <c r="W103" i="6" s="1"/>
  <c r="V103" i="6" a="1"/>
  <c r="V103" i="6" s="1"/>
  <c r="U103" i="6" a="1"/>
  <c r="U103" i="6" s="1"/>
  <c r="T103" i="6" a="1"/>
  <c r="T103" i="6" s="1"/>
  <c r="S103" i="6" a="1"/>
  <c r="S103" i="6" s="1"/>
  <c r="R103" i="6" a="1"/>
  <c r="R103" i="6" s="1"/>
  <c r="Q103" i="6" a="1"/>
  <c r="Q103" i="6" s="1"/>
  <c r="P103" i="6" a="1"/>
  <c r="P103" i="6" s="1"/>
  <c r="O103" i="6" a="1"/>
  <c r="O103" i="6" s="1"/>
  <c r="N103" i="6" a="1"/>
  <c r="N103" i="6" s="1"/>
  <c r="M103" i="6" a="1"/>
  <c r="M103" i="6" s="1"/>
  <c r="L103" i="6" a="1"/>
  <c r="L103" i="6" s="1"/>
  <c r="K103" i="6" a="1"/>
  <c r="K103" i="6" s="1"/>
  <c r="AI102" i="6" a="1"/>
  <c r="AI102" i="6" s="1"/>
  <c r="AH102" i="6" a="1"/>
  <c r="AH102" i="6" s="1"/>
  <c r="AG102" i="6" a="1"/>
  <c r="AG102" i="6" s="1"/>
  <c r="AF102" i="6" a="1"/>
  <c r="AF102" i="6" s="1"/>
  <c r="AE102" i="6" a="1"/>
  <c r="AE102" i="6" s="1"/>
  <c r="AD102" i="6" a="1"/>
  <c r="AD102" i="6" s="1"/>
  <c r="AC102" i="6"/>
  <c r="AC102" i="6" a="1"/>
  <c r="AB102" i="6" a="1"/>
  <c r="AB102" i="6" s="1"/>
  <c r="AA102" i="6" a="1"/>
  <c r="AA102" i="6" s="1"/>
  <c r="Z102" i="6" a="1"/>
  <c r="Z102" i="6" s="1"/>
  <c r="Y102" i="6"/>
  <c r="Y102" i="6" a="1"/>
  <c r="X102" i="6" a="1"/>
  <c r="X102" i="6" s="1"/>
  <c r="W102" i="6" a="1"/>
  <c r="W102" i="6" s="1"/>
  <c r="V102" i="6" a="1"/>
  <c r="V102" i="6" s="1"/>
  <c r="U102" i="6"/>
  <c r="U102" i="6" a="1"/>
  <c r="T102" i="6" a="1"/>
  <c r="T102" i="6" s="1"/>
  <c r="S102" i="6" a="1"/>
  <c r="S102" i="6" s="1"/>
  <c r="R102" i="6" a="1"/>
  <c r="R102" i="6" s="1"/>
  <c r="Q102" i="6" a="1"/>
  <c r="Q102" i="6" s="1"/>
  <c r="P102" i="6" a="1"/>
  <c r="P102" i="6" s="1"/>
  <c r="O102" i="6" a="1"/>
  <c r="O102" i="6" s="1"/>
  <c r="N102" i="6" a="1"/>
  <c r="N102" i="6" s="1"/>
  <c r="M102" i="6" a="1"/>
  <c r="M102" i="6" s="1"/>
  <c r="L102" i="6" a="1"/>
  <c r="L102" i="6" s="1"/>
  <c r="K102" i="6" a="1"/>
  <c r="K102" i="6" s="1"/>
  <c r="AI101" i="6" a="1"/>
  <c r="AI101" i="6" s="1"/>
  <c r="AH101" i="6" a="1"/>
  <c r="AH101" i="6" s="1"/>
  <c r="AG101" i="6" a="1"/>
  <c r="AG101" i="6" s="1"/>
  <c r="AF101" i="6" a="1"/>
  <c r="AF101" i="6" s="1"/>
  <c r="AE101" i="6" a="1"/>
  <c r="AE101" i="6" s="1"/>
  <c r="AD101" i="6" a="1"/>
  <c r="AD101" i="6" s="1"/>
  <c r="AC101" i="6" a="1"/>
  <c r="AC101" i="6" s="1"/>
  <c r="AB101" i="6" a="1"/>
  <c r="AB101" i="6" s="1"/>
  <c r="AA101" i="6" a="1"/>
  <c r="AA101" i="6" s="1"/>
  <c r="Z101" i="6" a="1"/>
  <c r="Z101" i="6" s="1"/>
  <c r="Y101" i="6"/>
  <c r="Y101" i="6" a="1"/>
  <c r="X101" i="6" a="1"/>
  <c r="X101" i="6" s="1"/>
  <c r="W101" i="6" a="1"/>
  <c r="W101" i="6" s="1"/>
  <c r="V101" i="6" a="1"/>
  <c r="V101" i="6" s="1"/>
  <c r="U101" i="6"/>
  <c r="U101" i="6" a="1"/>
  <c r="T101" i="6" a="1"/>
  <c r="T101" i="6" s="1"/>
  <c r="S101" i="6" a="1"/>
  <c r="S101" i="6" s="1"/>
  <c r="R101" i="6" a="1"/>
  <c r="R101" i="6" s="1"/>
  <c r="Q101" i="6" a="1"/>
  <c r="Q101" i="6" s="1"/>
  <c r="P101" i="6" a="1"/>
  <c r="P101" i="6" s="1"/>
  <c r="O101" i="6" a="1"/>
  <c r="O101" i="6" s="1"/>
  <c r="N101" i="6" a="1"/>
  <c r="N101" i="6" s="1"/>
  <c r="M101" i="6" a="1"/>
  <c r="M101" i="6" s="1"/>
  <c r="L101" i="6" a="1"/>
  <c r="L101" i="6" s="1"/>
  <c r="K101" i="6" a="1"/>
  <c r="K101" i="6" s="1"/>
  <c r="AI100" i="6" a="1"/>
  <c r="AI100" i="6" s="1"/>
  <c r="AH100" i="6" a="1"/>
  <c r="AH100" i="6" s="1"/>
  <c r="AG100" i="6" a="1"/>
  <c r="AG100" i="6" s="1"/>
  <c r="AF100" i="6" a="1"/>
  <c r="AF100" i="6" s="1"/>
  <c r="AE100" i="6" a="1"/>
  <c r="AE100" i="6" s="1"/>
  <c r="AD100" i="6" a="1"/>
  <c r="AD100" i="6" s="1"/>
  <c r="AC100" i="6" a="1"/>
  <c r="AC100" i="6" s="1"/>
  <c r="AB100" i="6" a="1"/>
  <c r="AB100" i="6" s="1"/>
  <c r="AA100" i="6" a="1"/>
  <c r="AA100" i="6" s="1"/>
  <c r="Z100" i="6" a="1"/>
  <c r="Z100" i="6" s="1"/>
  <c r="Y100" i="6"/>
  <c r="Y100" i="6" a="1"/>
  <c r="X100" i="6" a="1"/>
  <c r="X100" i="6" s="1"/>
  <c r="W100" i="6" a="1"/>
  <c r="W100" i="6" s="1"/>
  <c r="V100" i="6" a="1"/>
  <c r="V100" i="6" s="1"/>
  <c r="U100" i="6"/>
  <c r="U100" i="6" a="1"/>
  <c r="T100" i="6" a="1"/>
  <c r="T100" i="6" s="1"/>
  <c r="S100" i="6" a="1"/>
  <c r="S100" i="6" s="1"/>
  <c r="R100" i="6" a="1"/>
  <c r="R100" i="6" s="1"/>
  <c r="Q100" i="6" a="1"/>
  <c r="Q100" i="6" s="1"/>
  <c r="P100" i="6" a="1"/>
  <c r="P100" i="6" s="1"/>
  <c r="O100" i="6" a="1"/>
  <c r="O100" i="6" s="1"/>
  <c r="N100" i="6" a="1"/>
  <c r="N100" i="6" s="1"/>
  <c r="M100" i="6" a="1"/>
  <c r="M100" i="6" s="1"/>
  <c r="L100" i="6" a="1"/>
  <c r="L100" i="6" s="1"/>
  <c r="K100" i="6" a="1"/>
  <c r="K100" i="6" s="1"/>
  <c r="AI99" i="6" a="1"/>
  <c r="AI99" i="6" s="1"/>
  <c r="AH99" i="6" a="1"/>
  <c r="AH99" i="6" s="1"/>
  <c r="AG99" i="6" a="1"/>
  <c r="AG99" i="6" s="1"/>
  <c r="AF99" i="6" a="1"/>
  <c r="AF99" i="6" s="1"/>
  <c r="AE99" i="6" a="1"/>
  <c r="AE99" i="6" s="1"/>
  <c r="AD99" i="6" a="1"/>
  <c r="AD99" i="6" s="1"/>
  <c r="AC99" i="6" a="1"/>
  <c r="AC99" i="6" s="1"/>
  <c r="AB99" i="6" a="1"/>
  <c r="AB99" i="6" s="1"/>
  <c r="AA99" i="6" a="1"/>
  <c r="AA99" i="6" s="1"/>
  <c r="Z99" i="6" a="1"/>
  <c r="Z99" i="6" s="1"/>
  <c r="Y99" i="6" a="1"/>
  <c r="Y99" i="6" s="1"/>
  <c r="X99" i="6" a="1"/>
  <c r="X99" i="6" s="1"/>
  <c r="W99" i="6" a="1"/>
  <c r="W99" i="6" s="1"/>
  <c r="V99" i="6" a="1"/>
  <c r="V99" i="6" s="1"/>
  <c r="U99" i="6"/>
  <c r="U99" i="6" a="1"/>
  <c r="T99" i="6" a="1"/>
  <c r="T99" i="6" s="1"/>
  <c r="S99" i="6" a="1"/>
  <c r="S99" i="6" s="1"/>
  <c r="R99" i="6" a="1"/>
  <c r="R99" i="6" s="1"/>
  <c r="Q99" i="6" a="1"/>
  <c r="Q99" i="6" s="1"/>
  <c r="P99" i="6" a="1"/>
  <c r="P99" i="6" s="1"/>
  <c r="O99" i="6" a="1"/>
  <c r="O99" i="6" s="1"/>
  <c r="N99" i="6" a="1"/>
  <c r="N99" i="6" s="1"/>
  <c r="M99" i="6"/>
  <c r="M99" i="6" a="1"/>
  <c r="L99" i="6" a="1"/>
  <c r="L99" i="6" s="1"/>
  <c r="K99" i="6" a="1"/>
  <c r="K99" i="6" s="1"/>
  <c r="AI98" i="6" a="1"/>
  <c r="AI98" i="6" s="1"/>
  <c r="AH98" i="6" a="1"/>
  <c r="AH98" i="6" s="1"/>
  <c r="AG98" i="6"/>
  <c r="AG98" i="6" a="1"/>
  <c r="AF98" i="6" a="1"/>
  <c r="AF98" i="6" s="1"/>
  <c r="AE98" i="6" a="1"/>
  <c r="AE98" i="6" s="1"/>
  <c r="AD98" i="6" a="1"/>
  <c r="AD98" i="6" s="1"/>
  <c r="AC98" i="6" a="1"/>
  <c r="AC98" i="6" s="1"/>
  <c r="AB98" i="6" a="1"/>
  <c r="AB98" i="6" s="1"/>
  <c r="AA98" i="6" a="1"/>
  <c r="AA98" i="6" s="1"/>
  <c r="Z98" i="6" a="1"/>
  <c r="Z98" i="6" s="1"/>
  <c r="Y98" i="6" a="1"/>
  <c r="Y98" i="6" s="1"/>
  <c r="X98" i="6" a="1"/>
  <c r="X98" i="6" s="1"/>
  <c r="W98" i="6" a="1"/>
  <c r="W98" i="6" s="1"/>
  <c r="V98" i="6" a="1"/>
  <c r="V98" i="6" s="1"/>
  <c r="U98" i="6" a="1"/>
  <c r="U98" i="6" s="1"/>
  <c r="T98" i="6" a="1"/>
  <c r="T98" i="6" s="1"/>
  <c r="S98" i="6" a="1"/>
  <c r="S98" i="6" s="1"/>
  <c r="R98" i="6" a="1"/>
  <c r="R98" i="6" s="1"/>
  <c r="Q98" i="6" a="1"/>
  <c r="Q98" i="6" s="1"/>
  <c r="P98" i="6" a="1"/>
  <c r="P98" i="6" s="1"/>
  <c r="O98" i="6" a="1"/>
  <c r="O98" i="6" s="1"/>
  <c r="N98" i="6" a="1"/>
  <c r="N98" i="6" s="1"/>
  <c r="M98" i="6" a="1"/>
  <c r="M98" i="6" s="1"/>
  <c r="L98" i="6" a="1"/>
  <c r="L98" i="6" s="1"/>
  <c r="K98" i="6" a="1"/>
  <c r="K98" i="6" s="1"/>
  <c r="AI97" i="6" a="1"/>
  <c r="AI97" i="6" s="1"/>
  <c r="AH97" i="6" a="1"/>
  <c r="AH97" i="6" s="1"/>
  <c r="AG97" i="6"/>
  <c r="AG97" i="6" a="1"/>
  <c r="AF97" i="6" a="1"/>
  <c r="AF97" i="6" s="1"/>
  <c r="AE97" i="6" a="1"/>
  <c r="AE97" i="6" s="1"/>
  <c r="AD97" i="6" a="1"/>
  <c r="AD97" i="6" s="1"/>
  <c r="AC97" i="6" a="1"/>
  <c r="AC97" i="6" s="1"/>
  <c r="AB97" i="6" a="1"/>
  <c r="AB97" i="6" s="1"/>
  <c r="AA97" i="6" a="1"/>
  <c r="AA97" i="6" s="1"/>
  <c r="Z97" i="6" a="1"/>
  <c r="Z97" i="6" s="1"/>
  <c r="Y97" i="6" a="1"/>
  <c r="Y97" i="6" s="1"/>
  <c r="X97" i="6" a="1"/>
  <c r="X97" i="6" s="1"/>
  <c r="W97" i="6" a="1"/>
  <c r="W97" i="6" s="1"/>
  <c r="V97" i="6" a="1"/>
  <c r="V97" i="6" s="1"/>
  <c r="U97" i="6" a="1"/>
  <c r="U97" i="6" s="1"/>
  <c r="T97" i="6" a="1"/>
  <c r="T97" i="6" s="1"/>
  <c r="S97" i="6" a="1"/>
  <c r="S97" i="6" s="1"/>
  <c r="R97" i="6" a="1"/>
  <c r="R97" i="6" s="1"/>
  <c r="Q97" i="6" a="1"/>
  <c r="Q97" i="6" s="1"/>
  <c r="P97" i="6" a="1"/>
  <c r="P97" i="6" s="1"/>
  <c r="O97" i="6" a="1"/>
  <c r="O97" i="6" s="1"/>
  <c r="N97" i="6" a="1"/>
  <c r="N97" i="6" s="1"/>
  <c r="M97" i="6"/>
  <c r="M97" i="6" a="1"/>
  <c r="L97" i="6" a="1"/>
  <c r="L97" i="6" s="1"/>
  <c r="K97" i="6" a="1"/>
  <c r="K97" i="6" s="1"/>
  <c r="AI96" i="6" a="1"/>
  <c r="AI96" i="6" s="1"/>
  <c r="AH96" i="6" a="1"/>
  <c r="AH96" i="6" s="1"/>
  <c r="AG96" i="6"/>
  <c r="AG96" i="6" a="1"/>
  <c r="AF96" i="6" a="1"/>
  <c r="AF96" i="6" s="1"/>
  <c r="AE96" i="6" a="1"/>
  <c r="AE96" i="6" s="1"/>
  <c r="AD96" i="6" a="1"/>
  <c r="AD96" i="6" s="1"/>
  <c r="AC96" i="6" a="1"/>
  <c r="AC96" i="6" s="1"/>
  <c r="AB96" i="6" a="1"/>
  <c r="AB96" i="6" s="1"/>
  <c r="AA96" i="6" a="1"/>
  <c r="AA96" i="6" s="1"/>
  <c r="Z96" i="6" a="1"/>
  <c r="Z96" i="6" s="1"/>
  <c r="Y96" i="6" a="1"/>
  <c r="Y96" i="6" s="1"/>
  <c r="X96" i="6" a="1"/>
  <c r="X96" i="6" s="1"/>
  <c r="W96" i="6" a="1"/>
  <c r="W96" i="6" s="1"/>
  <c r="V96" i="6" a="1"/>
  <c r="V96" i="6" s="1"/>
  <c r="U96" i="6" a="1"/>
  <c r="U96" i="6" s="1"/>
  <c r="T96" i="6" a="1"/>
  <c r="T96" i="6" s="1"/>
  <c r="S96" i="6" a="1"/>
  <c r="S96" i="6" s="1"/>
  <c r="R96" i="6" a="1"/>
  <c r="R96" i="6" s="1"/>
  <c r="Q96" i="6" a="1"/>
  <c r="Q96" i="6" s="1"/>
  <c r="P96" i="6" a="1"/>
  <c r="P96" i="6" s="1"/>
  <c r="O96" i="6" a="1"/>
  <c r="O96" i="6" s="1"/>
  <c r="N96" i="6" a="1"/>
  <c r="N96" i="6" s="1"/>
  <c r="M96" i="6" a="1"/>
  <c r="M96" i="6" s="1"/>
  <c r="L96" i="6" a="1"/>
  <c r="L96" i="6" s="1"/>
  <c r="K96" i="6" a="1"/>
  <c r="K96" i="6" s="1"/>
  <c r="AI95" i="6" a="1"/>
  <c r="AI95" i="6" s="1"/>
  <c r="AH95" i="6" a="1"/>
  <c r="AH95" i="6" s="1"/>
  <c r="AG95" i="6"/>
  <c r="AG95" i="6" a="1"/>
  <c r="AF95" i="6" a="1"/>
  <c r="AF95" i="6" s="1"/>
  <c r="AE95" i="6" a="1"/>
  <c r="AE95" i="6" s="1"/>
  <c r="AD95" i="6" a="1"/>
  <c r="AD95" i="6" s="1"/>
  <c r="AC95" i="6"/>
  <c r="AC95" i="6" a="1"/>
  <c r="AB95" i="6" a="1"/>
  <c r="AB95" i="6" s="1"/>
  <c r="AA95" i="6" a="1"/>
  <c r="AA95" i="6" s="1"/>
  <c r="Z95" i="6" a="1"/>
  <c r="Z95" i="6" s="1"/>
  <c r="Y95" i="6" a="1"/>
  <c r="Y95" i="6" s="1"/>
  <c r="X95" i="6" a="1"/>
  <c r="X95" i="6" s="1"/>
  <c r="W95" i="6" a="1"/>
  <c r="W95" i="6" s="1"/>
  <c r="V95" i="6" a="1"/>
  <c r="V95" i="6" s="1"/>
  <c r="U95" i="6" a="1"/>
  <c r="U95" i="6" s="1"/>
  <c r="T95" i="6" a="1"/>
  <c r="T95" i="6" s="1"/>
  <c r="S95" i="6" a="1"/>
  <c r="S95" i="6" s="1"/>
  <c r="R95" i="6" a="1"/>
  <c r="R95" i="6" s="1"/>
  <c r="Q95" i="6" a="1"/>
  <c r="Q95" i="6" s="1"/>
  <c r="P95" i="6" a="1"/>
  <c r="P95" i="6" s="1"/>
  <c r="O95" i="6" a="1"/>
  <c r="O95" i="6" s="1"/>
  <c r="N95" i="6" a="1"/>
  <c r="N95" i="6" s="1"/>
  <c r="M95" i="6" a="1"/>
  <c r="M95" i="6" s="1"/>
  <c r="L95" i="6" a="1"/>
  <c r="L95" i="6" s="1"/>
  <c r="K95" i="6" a="1"/>
  <c r="K95" i="6" s="1"/>
  <c r="AI94" i="6" a="1"/>
  <c r="AI94" i="6" s="1"/>
  <c r="AH94" i="6" a="1"/>
  <c r="AH94" i="6" s="1"/>
  <c r="AG94" i="6"/>
  <c r="AG94" i="6" a="1"/>
  <c r="AF94" i="6" a="1"/>
  <c r="AF94" i="6" s="1"/>
  <c r="AE94" i="6" a="1"/>
  <c r="AE94" i="6" s="1"/>
  <c r="AD94" i="6" a="1"/>
  <c r="AD94" i="6" s="1"/>
  <c r="AC94" i="6"/>
  <c r="AC94" i="6" a="1"/>
  <c r="AB94" i="6" a="1"/>
  <c r="AB94" i="6" s="1"/>
  <c r="AA94" i="6" a="1"/>
  <c r="AA94" i="6" s="1"/>
  <c r="Z94" i="6" a="1"/>
  <c r="Z94" i="6" s="1"/>
  <c r="Y94" i="6" a="1"/>
  <c r="Y94" i="6" s="1"/>
  <c r="X94" i="6" a="1"/>
  <c r="X94" i="6" s="1"/>
  <c r="W94" i="6" a="1"/>
  <c r="W94" i="6" s="1"/>
  <c r="V94" i="6" a="1"/>
  <c r="V94" i="6" s="1"/>
  <c r="U94" i="6" a="1"/>
  <c r="U94" i="6" s="1"/>
  <c r="T94" i="6" a="1"/>
  <c r="T94" i="6" s="1"/>
  <c r="S94" i="6" a="1"/>
  <c r="S94" i="6" s="1"/>
  <c r="R94" i="6" a="1"/>
  <c r="R94" i="6" s="1"/>
  <c r="Q94" i="6" a="1"/>
  <c r="Q94" i="6" s="1"/>
  <c r="P94" i="6" a="1"/>
  <c r="P94" i="6" s="1"/>
  <c r="O94" i="6" a="1"/>
  <c r="O94" i="6" s="1"/>
  <c r="N94" i="6" a="1"/>
  <c r="N94" i="6" s="1"/>
  <c r="M94" i="6" a="1"/>
  <c r="M94" i="6" s="1"/>
  <c r="L94" i="6" a="1"/>
  <c r="L94" i="6" s="1"/>
  <c r="K94" i="6" a="1"/>
  <c r="K94" i="6" s="1"/>
  <c r="AI93" i="6" a="1"/>
  <c r="AI93" i="6" s="1"/>
  <c r="AH93" i="6" a="1"/>
  <c r="AH93" i="6" s="1"/>
  <c r="AG93" i="6" a="1"/>
  <c r="AG93" i="6" s="1"/>
  <c r="AF93" i="6" a="1"/>
  <c r="AF93" i="6" s="1"/>
  <c r="AE93" i="6" a="1"/>
  <c r="AE93" i="6" s="1"/>
  <c r="AD93" i="6" a="1"/>
  <c r="AD93" i="6" s="1"/>
  <c r="AC93" i="6"/>
  <c r="AC93" i="6" a="1"/>
  <c r="AB93" i="6" a="1"/>
  <c r="AB93" i="6" s="1"/>
  <c r="AA93" i="6" a="1"/>
  <c r="AA93" i="6" s="1"/>
  <c r="Z93" i="6" a="1"/>
  <c r="Z93" i="6" s="1"/>
  <c r="Y93" i="6" a="1"/>
  <c r="Y93" i="6" s="1"/>
  <c r="X93" i="6" a="1"/>
  <c r="X93" i="6" s="1"/>
  <c r="W93" i="6" a="1"/>
  <c r="W93" i="6" s="1"/>
  <c r="V93" i="6" a="1"/>
  <c r="V93" i="6" s="1"/>
  <c r="U93" i="6"/>
  <c r="U93" i="6" a="1"/>
  <c r="T93" i="6" a="1"/>
  <c r="T93" i="6" s="1"/>
  <c r="S93" i="6" a="1"/>
  <c r="S93" i="6" s="1"/>
  <c r="R93" i="6" a="1"/>
  <c r="R93" i="6" s="1"/>
  <c r="Q93" i="6"/>
  <c r="Q93" i="6" a="1"/>
  <c r="P93" i="6" a="1"/>
  <c r="P93" i="6" s="1"/>
  <c r="O93" i="6" a="1"/>
  <c r="O93" i="6" s="1"/>
  <c r="N93" i="6" a="1"/>
  <c r="N93" i="6" s="1"/>
  <c r="M93" i="6"/>
  <c r="M93" i="6" a="1"/>
  <c r="L93" i="6" a="1"/>
  <c r="L93" i="6" s="1"/>
  <c r="K93" i="6" a="1"/>
  <c r="K93" i="6" s="1"/>
  <c r="AI92" i="6" a="1"/>
  <c r="AI92" i="6" s="1"/>
  <c r="AH92" i="6" a="1"/>
  <c r="AH92" i="6" s="1"/>
  <c r="AG92" i="6" a="1"/>
  <c r="AG92" i="6" s="1"/>
  <c r="AF92" i="6" a="1"/>
  <c r="AF92" i="6" s="1"/>
  <c r="AE92" i="6" a="1"/>
  <c r="AE92" i="6" s="1"/>
  <c r="AD92" i="6" a="1"/>
  <c r="AD92" i="6" s="1"/>
  <c r="AC92" i="6" a="1"/>
  <c r="AC92" i="6" s="1"/>
  <c r="AB92" i="6" a="1"/>
  <c r="AB92" i="6" s="1"/>
  <c r="AA92" i="6" a="1"/>
  <c r="AA92" i="6" s="1"/>
  <c r="Z92" i="6" a="1"/>
  <c r="Z92" i="6" s="1"/>
  <c r="Y92" i="6"/>
  <c r="Y92" i="6" a="1"/>
  <c r="X92" i="6" a="1"/>
  <c r="X92" i="6" s="1"/>
  <c r="W92" i="6" a="1"/>
  <c r="W92" i="6" s="1"/>
  <c r="V92" i="6" a="1"/>
  <c r="V92" i="6" s="1"/>
  <c r="U92" i="6"/>
  <c r="U92" i="6" a="1"/>
  <c r="T92" i="6" a="1"/>
  <c r="T92" i="6" s="1"/>
  <c r="S92" i="6" a="1"/>
  <c r="S92" i="6" s="1"/>
  <c r="R92" i="6" a="1"/>
  <c r="R92" i="6" s="1"/>
  <c r="Q92" i="6"/>
  <c r="Q92" i="6" a="1"/>
  <c r="P92" i="6" a="1"/>
  <c r="P92" i="6" s="1"/>
  <c r="O92" i="6" a="1"/>
  <c r="O92" i="6" s="1"/>
  <c r="N92" i="6" a="1"/>
  <c r="N92" i="6" s="1"/>
  <c r="M92" i="6" a="1"/>
  <c r="M92" i="6" s="1"/>
  <c r="L92" i="6" a="1"/>
  <c r="L92" i="6" s="1"/>
  <c r="K92" i="6" a="1"/>
  <c r="K92" i="6" s="1"/>
  <c r="AI91" i="6" a="1"/>
  <c r="AI91" i="6" s="1"/>
  <c r="AH91" i="6" a="1"/>
  <c r="AH91" i="6" s="1"/>
  <c r="AG91" i="6" a="1"/>
  <c r="AG91" i="6" s="1"/>
  <c r="AF91" i="6" a="1"/>
  <c r="AF91" i="6" s="1"/>
  <c r="AE91" i="6" a="1"/>
  <c r="AE91" i="6" s="1"/>
  <c r="AD91" i="6" a="1"/>
  <c r="AD91" i="6" s="1"/>
  <c r="AC91" i="6" a="1"/>
  <c r="AC91" i="6" s="1"/>
  <c r="AB91" i="6" a="1"/>
  <c r="AB91" i="6" s="1"/>
  <c r="AA91" i="6" a="1"/>
  <c r="AA91" i="6" s="1"/>
  <c r="Z91" i="6" a="1"/>
  <c r="Z91" i="6" s="1"/>
  <c r="Y91" i="6" a="1"/>
  <c r="Y91" i="6" s="1"/>
  <c r="X91" i="6" a="1"/>
  <c r="X91" i="6" s="1"/>
  <c r="W91" i="6" a="1"/>
  <c r="W91" i="6" s="1"/>
  <c r="V91" i="6" a="1"/>
  <c r="V91" i="6" s="1"/>
  <c r="U91" i="6"/>
  <c r="U91" i="6" a="1"/>
  <c r="T91" i="6" a="1"/>
  <c r="T91" i="6" s="1"/>
  <c r="S91" i="6" a="1"/>
  <c r="S91" i="6" s="1"/>
  <c r="R91" i="6" a="1"/>
  <c r="R91" i="6" s="1"/>
  <c r="Q91" i="6"/>
  <c r="Q91" i="6" a="1"/>
  <c r="P91" i="6" a="1"/>
  <c r="P91" i="6" s="1"/>
  <c r="O91" i="6" a="1"/>
  <c r="O91" i="6" s="1"/>
  <c r="N91" i="6" a="1"/>
  <c r="N91" i="6" s="1"/>
  <c r="M91" i="6" a="1"/>
  <c r="M91" i="6" s="1"/>
  <c r="L91" i="6" a="1"/>
  <c r="L91" i="6" s="1"/>
  <c r="K91" i="6" a="1"/>
  <c r="K91" i="6" s="1"/>
  <c r="AI90" i="6" a="1"/>
  <c r="AI90" i="6" s="1"/>
  <c r="AH90" i="6" a="1"/>
  <c r="AH90" i="6" s="1"/>
  <c r="AG90" i="6"/>
  <c r="AG90" i="6" a="1"/>
  <c r="AF90" i="6" a="1"/>
  <c r="AF90" i="6" s="1"/>
  <c r="AE90" i="6" a="1"/>
  <c r="AE90" i="6" s="1"/>
  <c r="AD90" i="6" a="1"/>
  <c r="AD90" i="6" s="1"/>
  <c r="AC90" i="6" a="1"/>
  <c r="AC90" i="6" s="1"/>
  <c r="AB90" i="6" a="1"/>
  <c r="AB90" i="6" s="1"/>
  <c r="AA90" i="6" a="1"/>
  <c r="AA90" i="6" s="1"/>
  <c r="Z90" i="6" a="1"/>
  <c r="Z90" i="6" s="1"/>
  <c r="Y90" i="6" a="1"/>
  <c r="Y90" i="6" s="1"/>
  <c r="X90" i="6" a="1"/>
  <c r="X90" i="6" s="1"/>
  <c r="W90" i="6" a="1"/>
  <c r="W90" i="6" s="1"/>
  <c r="V90" i="6" a="1"/>
  <c r="V90" i="6" s="1"/>
  <c r="U90" i="6" a="1"/>
  <c r="U90" i="6" s="1"/>
  <c r="T90" i="6" a="1"/>
  <c r="T90" i="6" s="1"/>
  <c r="S90" i="6" a="1"/>
  <c r="S90" i="6" s="1"/>
  <c r="R90" i="6" a="1"/>
  <c r="R90" i="6" s="1"/>
  <c r="Q90" i="6"/>
  <c r="Q90" i="6" a="1"/>
  <c r="P90" i="6" a="1"/>
  <c r="P90" i="6" s="1"/>
  <c r="O90" i="6" a="1"/>
  <c r="O90" i="6" s="1"/>
  <c r="N90" i="6" a="1"/>
  <c r="N90" i="6" s="1"/>
  <c r="M90" i="6" a="1"/>
  <c r="M90" i="6" s="1"/>
  <c r="L90" i="6" a="1"/>
  <c r="L90" i="6" s="1"/>
  <c r="K90" i="6" a="1"/>
  <c r="K90" i="6" s="1"/>
  <c r="AI89" i="6" a="1"/>
  <c r="AI89" i="6" s="1"/>
  <c r="AH89" i="6" a="1"/>
  <c r="AH89" i="6" s="1"/>
  <c r="AG89" i="6"/>
  <c r="AG89" i="6" a="1"/>
  <c r="AF89" i="6" a="1"/>
  <c r="AF89" i="6" s="1"/>
  <c r="AE89" i="6" a="1"/>
  <c r="AE89" i="6" s="1"/>
  <c r="AD89" i="6" a="1"/>
  <c r="AD89" i="6" s="1"/>
  <c r="AC89" i="6"/>
  <c r="AC89" i="6" a="1"/>
  <c r="AB89" i="6" a="1"/>
  <c r="AB89" i="6" s="1"/>
  <c r="AA89" i="6" a="1"/>
  <c r="AA89" i="6" s="1"/>
  <c r="Z89" i="6" a="1"/>
  <c r="Z89" i="6" s="1"/>
  <c r="Y89" i="6" a="1"/>
  <c r="Y89" i="6" s="1"/>
  <c r="X89" i="6" a="1"/>
  <c r="X89" i="6" s="1"/>
  <c r="W89" i="6" a="1"/>
  <c r="W89" i="6" s="1"/>
  <c r="V89" i="6" a="1"/>
  <c r="V89" i="6" s="1"/>
  <c r="U89" i="6" a="1"/>
  <c r="U89" i="6" s="1"/>
  <c r="T89" i="6" a="1"/>
  <c r="T89" i="6" s="1"/>
  <c r="S89" i="6" a="1"/>
  <c r="S89" i="6" s="1"/>
  <c r="R89" i="6" a="1"/>
  <c r="R89" i="6" s="1"/>
  <c r="Q89" i="6" a="1"/>
  <c r="Q89" i="6" s="1"/>
  <c r="P89" i="6" a="1"/>
  <c r="P89" i="6" s="1"/>
  <c r="O89" i="6" a="1"/>
  <c r="O89" i="6" s="1"/>
  <c r="N89" i="6" a="1"/>
  <c r="N89" i="6" s="1"/>
  <c r="M89" i="6" a="1"/>
  <c r="M89" i="6" s="1"/>
  <c r="L89" i="6" a="1"/>
  <c r="L89" i="6" s="1"/>
  <c r="K89" i="6" a="1"/>
  <c r="K89" i="6" s="1"/>
  <c r="AI88" i="6" a="1"/>
  <c r="AI88" i="6" s="1"/>
  <c r="AH88" i="6" a="1"/>
  <c r="AH88" i="6" s="1"/>
  <c r="AG88" i="6"/>
  <c r="AG88" i="6" a="1"/>
  <c r="AF88" i="6" a="1"/>
  <c r="AF88" i="6" s="1"/>
  <c r="AE88" i="6" a="1"/>
  <c r="AE88" i="6" s="1"/>
  <c r="AD88" i="6" a="1"/>
  <c r="AD88" i="6" s="1"/>
  <c r="AC88" i="6"/>
  <c r="AC88" i="6" a="1"/>
  <c r="AB88" i="6" a="1"/>
  <c r="AB88" i="6" s="1"/>
  <c r="AA88" i="6" a="1"/>
  <c r="AA88" i="6" s="1"/>
  <c r="Z88" i="6" a="1"/>
  <c r="Z88" i="6" s="1"/>
  <c r="Y88" i="6" a="1"/>
  <c r="Y88" i="6" s="1"/>
  <c r="X88" i="6" a="1"/>
  <c r="X88" i="6" s="1"/>
  <c r="W88" i="6" a="1"/>
  <c r="W88" i="6" s="1"/>
  <c r="V88" i="6" a="1"/>
  <c r="V88" i="6" s="1"/>
  <c r="U88" i="6" a="1"/>
  <c r="U88" i="6" s="1"/>
  <c r="T88" i="6" a="1"/>
  <c r="T88" i="6" s="1"/>
  <c r="S88" i="6" a="1"/>
  <c r="S88" i="6" s="1"/>
  <c r="R88" i="6" a="1"/>
  <c r="R88" i="6" s="1"/>
  <c r="Q88" i="6" a="1"/>
  <c r="Q88" i="6" s="1"/>
  <c r="P88" i="6" a="1"/>
  <c r="P88" i="6" s="1"/>
  <c r="O88" i="6" a="1"/>
  <c r="O88" i="6" s="1"/>
  <c r="N88" i="6" a="1"/>
  <c r="N88" i="6" s="1"/>
  <c r="M88" i="6" a="1"/>
  <c r="M88" i="6" s="1"/>
  <c r="L88" i="6" a="1"/>
  <c r="L88" i="6" s="1"/>
  <c r="K88" i="6" a="1"/>
  <c r="K88" i="6" s="1"/>
  <c r="AI87" i="6" a="1"/>
  <c r="AI87" i="6" s="1"/>
  <c r="AH87" i="6" a="1"/>
  <c r="AH87" i="6" s="1"/>
  <c r="AG87" i="6"/>
  <c r="AG87" i="6" a="1"/>
  <c r="AF87" i="6" a="1"/>
  <c r="AF87" i="6" s="1"/>
  <c r="AE87" i="6" a="1"/>
  <c r="AE87" i="6" s="1"/>
  <c r="AD87" i="6" a="1"/>
  <c r="AD87" i="6" s="1"/>
  <c r="AC87" i="6"/>
  <c r="AC87" i="6" a="1"/>
  <c r="AB87" i="6" a="1"/>
  <c r="AB87" i="6" s="1"/>
  <c r="AA87" i="6" a="1"/>
  <c r="AA87" i="6" s="1"/>
  <c r="Z87" i="6" a="1"/>
  <c r="Z87" i="6" s="1"/>
  <c r="Y87" i="6" a="1"/>
  <c r="Y87" i="6" s="1"/>
  <c r="X87" i="6" a="1"/>
  <c r="X87" i="6" s="1"/>
  <c r="W87" i="6" a="1"/>
  <c r="W87" i="6" s="1"/>
  <c r="V87" i="6" a="1"/>
  <c r="V87" i="6" s="1"/>
  <c r="U87" i="6" a="1"/>
  <c r="U87" i="6" s="1"/>
  <c r="T87" i="6" a="1"/>
  <c r="T87" i="6" s="1"/>
  <c r="S87" i="6" a="1"/>
  <c r="S87" i="6" s="1"/>
  <c r="R87" i="6" a="1"/>
  <c r="R87" i="6" s="1"/>
  <c r="Q87" i="6" a="1"/>
  <c r="Q87" i="6" s="1"/>
  <c r="P87" i="6" a="1"/>
  <c r="P87" i="6" s="1"/>
  <c r="O87" i="6" a="1"/>
  <c r="O87" i="6" s="1"/>
  <c r="N87" i="6" a="1"/>
  <c r="N87" i="6" s="1"/>
  <c r="M87" i="6" a="1"/>
  <c r="M87" i="6" s="1"/>
  <c r="L87" i="6" a="1"/>
  <c r="L87" i="6" s="1"/>
  <c r="K87" i="6" a="1"/>
  <c r="K87" i="6" s="1"/>
  <c r="AI86" i="6" a="1"/>
  <c r="AI86" i="6" s="1"/>
  <c r="AH86" i="6" a="1"/>
  <c r="AH86" i="6" s="1"/>
  <c r="AG86" i="6"/>
  <c r="AG86" i="6" a="1"/>
  <c r="AF86" i="6" a="1"/>
  <c r="AF86" i="6" s="1"/>
  <c r="AE86" i="6" a="1"/>
  <c r="AE86" i="6" s="1"/>
  <c r="AD86" i="6" a="1"/>
  <c r="AD86" i="6" s="1"/>
  <c r="AC86" i="6" a="1"/>
  <c r="AC86" i="6" s="1"/>
  <c r="AB86" i="6" a="1"/>
  <c r="AB86" i="6" s="1"/>
  <c r="AA86" i="6" a="1"/>
  <c r="AA86" i="6" s="1"/>
  <c r="Z86" i="6" a="1"/>
  <c r="Z86" i="6" s="1"/>
  <c r="Y86" i="6" a="1"/>
  <c r="Y86" i="6" s="1"/>
  <c r="X86" i="6" a="1"/>
  <c r="X86" i="6" s="1"/>
  <c r="W86" i="6" a="1"/>
  <c r="W86" i="6" s="1"/>
  <c r="V86" i="6" a="1"/>
  <c r="V86" i="6" s="1"/>
  <c r="U86" i="6"/>
  <c r="U86" i="6" a="1"/>
  <c r="T86" i="6" a="1"/>
  <c r="T86" i="6" s="1"/>
  <c r="S86" i="6" a="1"/>
  <c r="S86" i="6" s="1"/>
  <c r="R86" i="6" a="1"/>
  <c r="R86" i="6" s="1"/>
  <c r="Q86" i="6"/>
  <c r="Q86" i="6" a="1"/>
  <c r="P86" i="6" a="1"/>
  <c r="P86" i="6" s="1"/>
  <c r="O86" i="6" a="1"/>
  <c r="O86" i="6" s="1"/>
  <c r="N86" i="6" a="1"/>
  <c r="N86" i="6" s="1"/>
  <c r="M86" i="6" a="1"/>
  <c r="M86" i="6" s="1"/>
  <c r="L86" i="6" a="1"/>
  <c r="L86" i="6" s="1"/>
  <c r="K86" i="6" a="1"/>
  <c r="K86" i="6" s="1"/>
  <c r="AI85" i="6" a="1"/>
  <c r="AI85" i="6" s="1"/>
  <c r="AH85" i="6" a="1"/>
  <c r="AH85" i="6" s="1"/>
  <c r="AG85" i="6" a="1"/>
  <c r="AG85" i="6" s="1"/>
  <c r="AF85" i="6" a="1"/>
  <c r="AF85" i="6" s="1"/>
  <c r="AE85" i="6" a="1"/>
  <c r="AE85" i="6" s="1"/>
  <c r="AD85" i="6" a="1"/>
  <c r="AD85" i="6" s="1"/>
  <c r="AC85" i="6" a="1"/>
  <c r="AC85" i="6" s="1"/>
  <c r="AB85" i="6" a="1"/>
  <c r="AB85" i="6" s="1"/>
  <c r="AA85" i="6" a="1"/>
  <c r="AA85" i="6" s="1"/>
  <c r="Z85" i="6" a="1"/>
  <c r="Z85" i="6" s="1"/>
  <c r="Y85" i="6"/>
  <c r="Y85" i="6" a="1"/>
  <c r="X85" i="6" a="1"/>
  <c r="X85" i="6" s="1"/>
  <c r="W85" i="6" a="1"/>
  <c r="W85" i="6" s="1"/>
  <c r="V85" i="6" a="1"/>
  <c r="V85" i="6" s="1"/>
  <c r="U85" i="6"/>
  <c r="U85" i="6" a="1"/>
  <c r="T85" i="6" a="1"/>
  <c r="T85" i="6" s="1"/>
  <c r="S85" i="6" a="1"/>
  <c r="S85" i="6" s="1"/>
  <c r="R85" i="6" a="1"/>
  <c r="R85" i="6" s="1"/>
  <c r="Q85" i="6" a="1"/>
  <c r="Q85" i="6" s="1"/>
  <c r="P85" i="6" a="1"/>
  <c r="P85" i="6" s="1"/>
  <c r="O85" i="6" a="1"/>
  <c r="O85" i="6" s="1"/>
  <c r="N85" i="6" a="1"/>
  <c r="N85" i="6" s="1"/>
  <c r="M85" i="6"/>
  <c r="M85" i="6" a="1"/>
  <c r="L85" i="6" a="1"/>
  <c r="L85" i="6" s="1"/>
  <c r="K85" i="6" a="1"/>
  <c r="K85" i="6" s="1"/>
  <c r="AI84" i="6" a="1"/>
  <c r="AI84" i="6" s="1"/>
  <c r="AH84" i="6" a="1"/>
  <c r="AH84" i="6" s="1"/>
  <c r="AG84" i="6" a="1"/>
  <c r="AG84" i="6" s="1"/>
  <c r="AF84" i="6" a="1"/>
  <c r="AF84" i="6" s="1"/>
  <c r="AE84" i="6" a="1"/>
  <c r="AE84" i="6" s="1"/>
  <c r="AD84" i="6" a="1"/>
  <c r="AD84" i="6" s="1"/>
  <c r="AC84" i="6" a="1"/>
  <c r="AC84" i="6" s="1"/>
  <c r="AB84" i="6" a="1"/>
  <c r="AB84" i="6" s="1"/>
  <c r="AA84" i="6" a="1"/>
  <c r="AA84" i="6" s="1"/>
  <c r="Z84" i="6" a="1"/>
  <c r="Z84" i="6" s="1"/>
  <c r="Y84" i="6"/>
  <c r="Y84" i="6" a="1"/>
  <c r="X84" i="6" a="1"/>
  <c r="X84" i="6" s="1"/>
  <c r="W84" i="6" a="1"/>
  <c r="W84" i="6" s="1"/>
  <c r="V84" i="6" a="1"/>
  <c r="V84" i="6" s="1"/>
  <c r="U84" i="6" a="1"/>
  <c r="U84" i="6" s="1"/>
  <c r="T84" i="6" a="1"/>
  <c r="T84" i="6" s="1"/>
  <c r="S84" i="6" a="1"/>
  <c r="S84" i="6" s="1"/>
  <c r="R84" i="6" a="1"/>
  <c r="R84" i="6" s="1"/>
  <c r="Q84" i="6"/>
  <c r="Q84" i="6" a="1"/>
  <c r="P84" i="6" a="1"/>
  <c r="P84" i="6" s="1"/>
  <c r="O84" i="6" a="1"/>
  <c r="O84" i="6" s="1"/>
  <c r="N84" i="6" a="1"/>
  <c r="N84" i="6" s="1"/>
  <c r="M84" i="6"/>
  <c r="M84" i="6" a="1"/>
  <c r="L84" i="6" a="1"/>
  <c r="L84" i="6" s="1"/>
  <c r="K84" i="6" a="1"/>
  <c r="K84" i="6" s="1"/>
  <c r="AI83" i="6" a="1"/>
  <c r="AI83" i="6" s="1"/>
  <c r="AH83" i="6" a="1"/>
  <c r="AH83" i="6" s="1"/>
  <c r="AG83" i="6" a="1"/>
  <c r="AG83" i="6" s="1"/>
  <c r="AF83" i="6" a="1"/>
  <c r="AF83" i="6" s="1"/>
  <c r="AE83" i="6" a="1"/>
  <c r="AE83" i="6" s="1"/>
  <c r="AD83" i="6" a="1"/>
  <c r="AD83" i="6" s="1"/>
  <c r="AC83" i="6" a="1"/>
  <c r="AC83" i="6" s="1"/>
  <c r="AB83" i="6" a="1"/>
  <c r="AB83" i="6" s="1"/>
  <c r="AA83" i="6" a="1"/>
  <c r="AA83" i="6" s="1"/>
  <c r="Z83" i="6" a="1"/>
  <c r="Z83" i="6" s="1"/>
  <c r="Y83" i="6" a="1"/>
  <c r="Y83" i="6" s="1"/>
  <c r="X83" i="6" a="1"/>
  <c r="X83" i="6" s="1"/>
  <c r="W83" i="6" a="1"/>
  <c r="W83" i="6" s="1"/>
  <c r="V83" i="6" a="1"/>
  <c r="V83" i="6" s="1"/>
  <c r="U83" i="6" a="1"/>
  <c r="U83" i="6" s="1"/>
  <c r="T83" i="6" a="1"/>
  <c r="T83" i="6" s="1"/>
  <c r="S83" i="6" a="1"/>
  <c r="S83" i="6" s="1"/>
  <c r="R83" i="6" a="1"/>
  <c r="R83" i="6" s="1"/>
  <c r="Q83" i="6" a="1"/>
  <c r="Q83" i="6" s="1"/>
  <c r="P83" i="6" a="1"/>
  <c r="P83" i="6" s="1"/>
  <c r="O83" i="6" a="1"/>
  <c r="O83" i="6" s="1"/>
  <c r="N83" i="6" a="1"/>
  <c r="N83" i="6" s="1"/>
  <c r="M83" i="6"/>
  <c r="M83" i="6" a="1"/>
  <c r="L83" i="6" a="1"/>
  <c r="L83" i="6" s="1"/>
  <c r="K83" i="6" a="1"/>
  <c r="K83" i="6" s="1"/>
  <c r="AI82" i="6" a="1"/>
  <c r="AI82" i="6" s="1"/>
  <c r="AH82" i="6" a="1"/>
  <c r="AH82" i="6" s="1"/>
  <c r="AG82" i="6" a="1"/>
  <c r="AG82" i="6" s="1"/>
  <c r="AF82" i="6" a="1"/>
  <c r="AF82" i="6" s="1"/>
  <c r="AE82" i="6" a="1"/>
  <c r="AE82" i="6" s="1"/>
  <c r="AD82" i="6" a="1"/>
  <c r="AD82" i="6" s="1"/>
  <c r="AC82" i="6" a="1"/>
  <c r="AC82" i="6" s="1"/>
  <c r="AB82" i="6" a="1"/>
  <c r="AB82" i="6" s="1"/>
  <c r="AA82" i="6" a="1"/>
  <c r="AA82" i="6" s="1"/>
  <c r="Z82" i="6" a="1"/>
  <c r="Z82" i="6" s="1"/>
  <c r="Y82" i="6" a="1"/>
  <c r="Y82" i="6" s="1"/>
  <c r="X82" i="6" a="1"/>
  <c r="X82" i="6" s="1"/>
  <c r="W82" i="6" a="1"/>
  <c r="W82" i="6" s="1"/>
  <c r="V82" i="6" a="1"/>
  <c r="V82" i="6" s="1"/>
  <c r="U82" i="6" a="1"/>
  <c r="U82" i="6" s="1"/>
  <c r="T82" i="6" a="1"/>
  <c r="T82" i="6" s="1"/>
  <c r="S82" i="6" a="1"/>
  <c r="S82" i="6" s="1"/>
  <c r="R82" i="6" a="1"/>
  <c r="R82" i="6" s="1"/>
  <c r="Q82" i="6"/>
  <c r="Q82" i="6" a="1"/>
  <c r="P82" i="6" a="1"/>
  <c r="P82" i="6" s="1"/>
  <c r="O82" i="6" a="1"/>
  <c r="O82" i="6" s="1"/>
  <c r="N82" i="6" a="1"/>
  <c r="N82" i="6" s="1"/>
  <c r="M82" i="6"/>
  <c r="M82" i="6" a="1"/>
  <c r="L82" i="6" a="1"/>
  <c r="L82" i="6" s="1"/>
  <c r="K82" i="6" a="1"/>
  <c r="K82" i="6" s="1"/>
  <c r="AI81" i="6" a="1"/>
  <c r="AI81" i="6" s="1"/>
  <c r="AH81" i="6" a="1"/>
  <c r="AH81" i="6" s="1"/>
  <c r="AG81" i="6" a="1"/>
  <c r="AG81" i="6" s="1"/>
  <c r="AF81" i="6" a="1"/>
  <c r="AF81" i="6" s="1"/>
  <c r="AE81" i="6" a="1"/>
  <c r="AE81" i="6" s="1"/>
  <c r="AD81" i="6" a="1"/>
  <c r="AD81" i="6" s="1"/>
  <c r="AC81" i="6"/>
  <c r="AC81" i="6" a="1"/>
  <c r="AB81" i="6" a="1"/>
  <c r="AB81" i="6" s="1"/>
  <c r="AA81" i="6" a="1"/>
  <c r="AA81" i="6" s="1"/>
  <c r="Z81" i="6" a="1"/>
  <c r="Z81" i="6" s="1"/>
  <c r="Y81" i="6" a="1"/>
  <c r="Y81" i="6" s="1"/>
  <c r="X81" i="6" a="1"/>
  <c r="X81" i="6" s="1"/>
  <c r="W81" i="6" a="1"/>
  <c r="W81" i="6" s="1"/>
  <c r="V81" i="6" a="1"/>
  <c r="V81" i="6" s="1"/>
  <c r="U81" i="6" a="1"/>
  <c r="U81" i="6" s="1"/>
  <c r="T81" i="6" a="1"/>
  <c r="T81" i="6" s="1"/>
  <c r="S81" i="6" a="1"/>
  <c r="S81" i="6" s="1"/>
  <c r="R81" i="6" a="1"/>
  <c r="R81" i="6" s="1"/>
  <c r="Q81" i="6" a="1"/>
  <c r="Q81" i="6" s="1"/>
  <c r="P81" i="6" a="1"/>
  <c r="P81" i="6" s="1"/>
  <c r="O81" i="6" a="1"/>
  <c r="O81" i="6" s="1"/>
  <c r="N81" i="6" a="1"/>
  <c r="N81" i="6" s="1"/>
  <c r="M81" i="6"/>
  <c r="M81" i="6" a="1"/>
  <c r="L81" i="6" a="1"/>
  <c r="L81" i="6" s="1"/>
  <c r="K81" i="6" a="1"/>
  <c r="K81" i="6" s="1"/>
  <c r="AI80" i="6" a="1"/>
  <c r="AI80" i="6" s="1"/>
  <c r="AH80" i="6" a="1"/>
  <c r="AH80" i="6" s="1"/>
  <c r="AG80" i="6" a="1"/>
  <c r="AG80" i="6" s="1"/>
  <c r="AF80" i="6" a="1"/>
  <c r="AF80" i="6" s="1"/>
  <c r="AE80" i="6" a="1"/>
  <c r="AE80" i="6" s="1"/>
  <c r="AD80" i="6" a="1"/>
  <c r="AD80" i="6" s="1"/>
  <c r="AC80" i="6" a="1"/>
  <c r="AC80" i="6" s="1"/>
  <c r="AB80" i="6" a="1"/>
  <c r="AB80" i="6" s="1"/>
  <c r="AA80" i="6" a="1"/>
  <c r="AA80" i="6" s="1"/>
  <c r="Z80" i="6" a="1"/>
  <c r="Z80" i="6" s="1"/>
  <c r="Y80" i="6"/>
  <c r="Y80" i="6" a="1"/>
  <c r="X80" i="6" a="1"/>
  <c r="X80" i="6" s="1"/>
  <c r="W80" i="6" a="1"/>
  <c r="W80" i="6" s="1"/>
  <c r="V80" i="6" a="1"/>
  <c r="V80" i="6" s="1"/>
  <c r="U80" i="6" a="1"/>
  <c r="U80" i="6" s="1"/>
  <c r="T80" i="6" a="1"/>
  <c r="T80" i="6" s="1"/>
  <c r="S80" i="6" a="1"/>
  <c r="S80" i="6" s="1"/>
  <c r="R80" i="6" a="1"/>
  <c r="R80" i="6" s="1"/>
  <c r="Q80" i="6" a="1"/>
  <c r="Q80" i="6" s="1"/>
  <c r="P80" i="6" a="1"/>
  <c r="P80" i="6" s="1"/>
  <c r="O80" i="6" a="1"/>
  <c r="O80" i="6" s="1"/>
  <c r="N80" i="6" a="1"/>
  <c r="N80" i="6" s="1"/>
  <c r="M80" i="6" a="1"/>
  <c r="M80" i="6" s="1"/>
  <c r="L80" i="6" a="1"/>
  <c r="L80" i="6" s="1"/>
  <c r="K80" i="6" a="1"/>
  <c r="K80" i="6" s="1"/>
  <c r="AI79" i="6" a="1"/>
  <c r="AI79" i="6" s="1"/>
  <c r="AH79" i="6" a="1"/>
  <c r="AH79" i="6" s="1"/>
  <c r="AG79" i="6" a="1"/>
  <c r="AG79" i="6" s="1"/>
  <c r="AF79" i="6" a="1"/>
  <c r="AF79" i="6" s="1"/>
  <c r="AE79" i="6" a="1"/>
  <c r="AE79" i="6" s="1"/>
  <c r="AD79" i="6" a="1"/>
  <c r="AD79" i="6" s="1"/>
  <c r="AC79" i="6"/>
  <c r="AC79" i="6" a="1"/>
  <c r="AB79" i="6" a="1"/>
  <c r="AB79" i="6" s="1"/>
  <c r="AA79" i="6" a="1"/>
  <c r="AA79" i="6" s="1"/>
  <c r="Z79" i="6" a="1"/>
  <c r="Z79" i="6" s="1"/>
  <c r="Y79" i="6"/>
  <c r="Y79" i="6" a="1"/>
  <c r="X79" i="6" a="1"/>
  <c r="X79" i="6" s="1"/>
  <c r="W79" i="6" a="1"/>
  <c r="W79" i="6" s="1"/>
  <c r="V79" i="6" a="1"/>
  <c r="V79" i="6" s="1"/>
  <c r="U79" i="6"/>
  <c r="U79" i="6" a="1"/>
  <c r="T79" i="6" a="1"/>
  <c r="T79" i="6" s="1"/>
  <c r="S79" i="6" a="1"/>
  <c r="S79" i="6" s="1"/>
  <c r="R79" i="6" a="1"/>
  <c r="R79" i="6" s="1"/>
  <c r="Q79" i="6" a="1"/>
  <c r="Q79" i="6" s="1"/>
  <c r="P79" i="6" a="1"/>
  <c r="P79" i="6" s="1"/>
  <c r="O79" i="6" a="1"/>
  <c r="O79" i="6" s="1"/>
  <c r="N79" i="6" a="1"/>
  <c r="N79" i="6" s="1"/>
  <c r="M79" i="6" a="1"/>
  <c r="M79" i="6" s="1"/>
  <c r="L79" i="6" a="1"/>
  <c r="L79" i="6" s="1"/>
  <c r="K79" i="6" a="1"/>
  <c r="K79" i="6" s="1"/>
  <c r="AI78" i="6" a="1"/>
  <c r="AI78" i="6" s="1"/>
  <c r="AH78" i="6" a="1"/>
  <c r="AH78" i="6" s="1"/>
  <c r="AG78" i="6"/>
  <c r="AG78" i="6" a="1"/>
  <c r="AF78" i="6" a="1"/>
  <c r="AF78" i="6" s="1"/>
  <c r="AE78" i="6" a="1"/>
  <c r="AE78" i="6" s="1"/>
  <c r="AD78" i="6" a="1"/>
  <c r="AD78" i="6" s="1"/>
  <c r="AC78" i="6"/>
  <c r="AC78" i="6" a="1"/>
  <c r="AB78" i="6" a="1"/>
  <c r="AB78" i="6" s="1"/>
  <c r="AA78" i="6" a="1"/>
  <c r="AA78" i="6" s="1"/>
  <c r="Z78" i="6" a="1"/>
  <c r="Z78" i="6" s="1"/>
  <c r="Y78" i="6"/>
  <c r="Y78" i="6" a="1"/>
  <c r="X78" i="6" a="1"/>
  <c r="X78" i="6" s="1"/>
  <c r="W78" i="6" a="1"/>
  <c r="W78" i="6" s="1"/>
  <c r="V78" i="6" a="1"/>
  <c r="V78" i="6" s="1"/>
  <c r="U78" i="6" a="1"/>
  <c r="U78" i="6" s="1"/>
  <c r="T78" i="6" a="1"/>
  <c r="T78" i="6" s="1"/>
  <c r="S78" i="6" a="1"/>
  <c r="S78" i="6" s="1"/>
  <c r="R78" i="6" a="1"/>
  <c r="R78" i="6" s="1"/>
  <c r="Q78" i="6" a="1"/>
  <c r="Q78" i="6" s="1"/>
  <c r="P78" i="6" a="1"/>
  <c r="P78" i="6" s="1"/>
  <c r="O78" i="6" a="1"/>
  <c r="O78" i="6" s="1"/>
  <c r="N78" i="6" a="1"/>
  <c r="N78" i="6" s="1"/>
  <c r="M78" i="6" a="1"/>
  <c r="M78" i="6" s="1"/>
  <c r="L78" i="6" a="1"/>
  <c r="L78" i="6" s="1"/>
  <c r="K78" i="6" a="1"/>
  <c r="K78" i="6" s="1"/>
  <c r="AI77" i="6" a="1"/>
  <c r="AI77" i="6" s="1"/>
  <c r="AH77" i="6" a="1"/>
  <c r="AH77" i="6" s="1"/>
  <c r="AG77" i="6" a="1"/>
  <c r="AG77" i="6" s="1"/>
  <c r="AF77" i="6" a="1"/>
  <c r="AF77" i="6" s="1"/>
  <c r="AE77" i="6" a="1"/>
  <c r="AE77" i="6" s="1"/>
  <c r="AD77" i="6" a="1"/>
  <c r="AD77" i="6" s="1"/>
  <c r="AC77" i="6"/>
  <c r="AC77" i="6" a="1"/>
  <c r="AB77" i="6" a="1"/>
  <c r="AB77" i="6" s="1"/>
  <c r="AA77" i="6" a="1"/>
  <c r="AA77" i="6" s="1"/>
  <c r="Z77" i="6" a="1"/>
  <c r="Z77" i="6" s="1"/>
  <c r="Y77" i="6" a="1"/>
  <c r="Y77" i="6" s="1"/>
  <c r="X77" i="6" a="1"/>
  <c r="X77" i="6" s="1"/>
  <c r="W77" i="6" a="1"/>
  <c r="W77" i="6" s="1"/>
  <c r="V77" i="6" a="1"/>
  <c r="V77" i="6" s="1"/>
  <c r="U77" i="6" a="1"/>
  <c r="U77" i="6" s="1"/>
  <c r="T77" i="6" a="1"/>
  <c r="T77" i="6" s="1"/>
  <c r="S77" i="6" a="1"/>
  <c r="S77" i="6" s="1"/>
  <c r="R77" i="6" a="1"/>
  <c r="R77" i="6" s="1"/>
  <c r="Q77" i="6"/>
  <c r="Q77" i="6" a="1"/>
  <c r="P77" i="6" a="1"/>
  <c r="P77" i="6" s="1"/>
  <c r="O77" i="6" a="1"/>
  <c r="O77" i="6" s="1"/>
  <c r="N77" i="6" a="1"/>
  <c r="N77" i="6" s="1"/>
  <c r="M77" i="6"/>
  <c r="M77" i="6" a="1"/>
  <c r="L77" i="6" a="1"/>
  <c r="L77" i="6" s="1"/>
  <c r="K77" i="6" a="1"/>
  <c r="K77" i="6" s="1"/>
  <c r="AI76" i="6" a="1"/>
  <c r="AI76" i="6" s="1"/>
  <c r="AH76" i="6" a="1"/>
  <c r="AH76" i="6" s="1"/>
  <c r="AG76" i="6" a="1"/>
  <c r="AG76" i="6" s="1"/>
  <c r="AF76" i="6" a="1"/>
  <c r="AF76" i="6" s="1"/>
  <c r="AE76" i="6" a="1"/>
  <c r="AE76" i="6" s="1"/>
  <c r="AD76" i="6" a="1"/>
  <c r="AD76" i="6" s="1"/>
  <c r="AC76" i="6" a="1"/>
  <c r="AC76" i="6" s="1"/>
  <c r="AB76" i="6" a="1"/>
  <c r="AB76" i="6" s="1"/>
  <c r="AA76" i="6" a="1"/>
  <c r="AA76" i="6" s="1"/>
  <c r="Z76" i="6" a="1"/>
  <c r="Z76" i="6" s="1"/>
  <c r="Y76" i="6" a="1"/>
  <c r="Y76" i="6" s="1"/>
  <c r="X76" i="6" a="1"/>
  <c r="X76" i="6" s="1"/>
  <c r="W76" i="6" a="1"/>
  <c r="W76" i="6" s="1"/>
  <c r="V76" i="6" a="1"/>
  <c r="V76" i="6" s="1"/>
  <c r="U76" i="6"/>
  <c r="U76" i="6" a="1"/>
  <c r="T76" i="6" a="1"/>
  <c r="T76" i="6" s="1"/>
  <c r="S76" i="6" a="1"/>
  <c r="S76" i="6" s="1"/>
  <c r="R76" i="6" a="1"/>
  <c r="R76" i="6" s="1"/>
  <c r="Q76" i="6"/>
  <c r="Q76" i="6" a="1"/>
  <c r="P76" i="6" a="1"/>
  <c r="P76" i="6" s="1"/>
  <c r="O76" i="6" a="1"/>
  <c r="O76" i="6" s="1"/>
  <c r="N76" i="6" a="1"/>
  <c r="N76" i="6" s="1"/>
  <c r="M76" i="6" a="1"/>
  <c r="M76" i="6" s="1"/>
  <c r="L76" i="6" a="1"/>
  <c r="L76" i="6" s="1"/>
  <c r="K76" i="6" a="1"/>
  <c r="K76" i="6" s="1"/>
  <c r="AI75" i="6" a="1"/>
  <c r="AI75" i="6" s="1"/>
  <c r="AH75" i="6" a="1"/>
  <c r="AH75" i="6" s="1"/>
  <c r="AG75" i="6" a="1"/>
  <c r="AG75" i="6" s="1"/>
  <c r="AF75" i="6" a="1"/>
  <c r="AF75" i="6" s="1"/>
  <c r="AE75" i="6" a="1"/>
  <c r="AE75" i="6" s="1"/>
  <c r="AD75" i="6" a="1"/>
  <c r="AD75" i="6" s="1"/>
  <c r="AC75" i="6" a="1"/>
  <c r="AC75" i="6" s="1"/>
  <c r="AB75" i="6" a="1"/>
  <c r="AB75" i="6" s="1"/>
  <c r="AA75" i="6" a="1"/>
  <c r="AA75" i="6" s="1"/>
  <c r="Z75" i="6" a="1"/>
  <c r="Z75" i="6" s="1"/>
  <c r="Y75" i="6" a="1"/>
  <c r="Y75" i="6" s="1"/>
  <c r="X75" i="6" a="1"/>
  <c r="X75" i="6" s="1"/>
  <c r="W75" i="6" a="1"/>
  <c r="W75" i="6" s="1"/>
  <c r="V75" i="6" a="1"/>
  <c r="V75" i="6" s="1"/>
  <c r="U75" i="6"/>
  <c r="U75" i="6" a="1"/>
  <c r="T75" i="6" a="1"/>
  <c r="T75" i="6" s="1"/>
  <c r="S75" i="6" a="1"/>
  <c r="S75" i="6" s="1"/>
  <c r="R75" i="6" a="1"/>
  <c r="R75" i="6" s="1"/>
  <c r="Q75" i="6"/>
  <c r="Q75" i="6" a="1"/>
  <c r="P75" i="6" a="1"/>
  <c r="P75" i="6" s="1"/>
  <c r="O75" i="6" a="1"/>
  <c r="O75" i="6" s="1"/>
  <c r="N75" i="6" a="1"/>
  <c r="N75" i="6" s="1"/>
  <c r="M75" i="6" a="1"/>
  <c r="M75" i="6" s="1"/>
  <c r="L75" i="6" a="1"/>
  <c r="L75" i="6" s="1"/>
  <c r="K75" i="6" a="1"/>
  <c r="K75" i="6" s="1"/>
  <c r="AI74" i="6" a="1"/>
  <c r="AI74" i="6" s="1"/>
  <c r="AH74" i="6" a="1"/>
  <c r="AH74" i="6" s="1"/>
  <c r="AG74" i="6"/>
  <c r="AG74" i="6" a="1"/>
  <c r="AF74" i="6" a="1"/>
  <c r="AF74" i="6" s="1"/>
  <c r="AE74" i="6" a="1"/>
  <c r="AE74" i="6" s="1"/>
  <c r="AD74" i="6" a="1"/>
  <c r="AD74" i="6" s="1"/>
  <c r="AC74" i="6" a="1"/>
  <c r="AC74" i="6" s="1"/>
  <c r="AB74" i="6" a="1"/>
  <c r="AB74" i="6" s="1"/>
  <c r="AA74" i="6" a="1"/>
  <c r="AA74" i="6" s="1"/>
  <c r="Z74" i="6" a="1"/>
  <c r="Z74" i="6" s="1"/>
  <c r="Y74" i="6" a="1"/>
  <c r="Y74" i="6" s="1"/>
  <c r="X74" i="6" a="1"/>
  <c r="X74" i="6" s="1"/>
  <c r="W74" i="6" a="1"/>
  <c r="W74" i="6" s="1"/>
  <c r="V74" i="6" a="1"/>
  <c r="V74" i="6" s="1"/>
  <c r="U74" i="6" a="1"/>
  <c r="U74" i="6" s="1"/>
  <c r="T74" i="6" a="1"/>
  <c r="T74" i="6" s="1"/>
  <c r="S74" i="6" a="1"/>
  <c r="S74" i="6" s="1"/>
  <c r="R74" i="6" a="1"/>
  <c r="R74" i="6" s="1"/>
  <c r="Q74" i="6"/>
  <c r="Q74" i="6" a="1"/>
  <c r="P74" i="6" a="1"/>
  <c r="P74" i="6" s="1"/>
  <c r="O74" i="6" a="1"/>
  <c r="O74" i="6" s="1"/>
  <c r="N74" i="6" a="1"/>
  <c r="N74" i="6" s="1"/>
  <c r="M74" i="6" a="1"/>
  <c r="M74" i="6" s="1"/>
  <c r="L74" i="6" a="1"/>
  <c r="L74" i="6" s="1"/>
  <c r="K74" i="6" a="1"/>
  <c r="K74" i="6" s="1"/>
  <c r="AI73" i="6" a="1"/>
  <c r="AI73" i="6" s="1"/>
  <c r="AH73" i="6" a="1"/>
  <c r="AH73" i="6" s="1"/>
  <c r="AG73" i="6"/>
  <c r="AG73" i="6" a="1"/>
  <c r="AF73" i="6" a="1"/>
  <c r="AF73" i="6" s="1"/>
  <c r="AE73" i="6" a="1"/>
  <c r="AE73" i="6" s="1"/>
  <c r="AD73" i="6" a="1"/>
  <c r="AD73" i="6" s="1"/>
  <c r="AC73" i="6"/>
  <c r="AC73" i="6" a="1"/>
  <c r="AB73" i="6" a="1"/>
  <c r="AB73" i="6" s="1"/>
  <c r="AA73" i="6" a="1"/>
  <c r="AA73" i="6" s="1"/>
  <c r="Z73" i="6" a="1"/>
  <c r="Z73" i="6" s="1"/>
  <c r="Y73" i="6" a="1"/>
  <c r="Y73" i="6" s="1"/>
  <c r="X73" i="6" a="1"/>
  <c r="X73" i="6" s="1"/>
  <c r="W73" i="6" a="1"/>
  <c r="W73" i="6" s="1"/>
  <c r="V73" i="6" a="1"/>
  <c r="V73" i="6" s="1"/>
  <c r="U73" i="6" a="1"/>
  <c r="U73" i="6" s="1"/>
  <c r="T73" i="6" a="1"/>
  <c r="T73" i="6" s="1"/>
  <c r="S73" i="6" a="1"/>
  <c r="S73" i="6" s="1"/>
  <c r="R73" i="6" a="1"/>
  <c r="R73" i="6" s="1"/>
  <c r="Q73" i="6" a="1"/>
  <c r="Q73" i="6" s="1"/>
  <c r="P73" i="6" a="1"/>
  <c r="P73" i="6" s="1"/>
  <c r="O73" i="6" a="1"/>
  <c r="O73" i="6" s="1"/>
  <c r="N73" i="6" a="1"/>
  <c r="N73" i="6" s="1"/>
  <c r="M73" i="6" a="1"/>
  <c r="M73" i="6" s="1"/>
  <c r="L73" i="6" a="1"/>
  <c r="L73" i="6" s="1"/>
  <c r="K73" i="6" a="1"/>
  <c r="K73" i="6" s="1"/>
  <c r="AI72" i="6" a="1"/>
  <c r="AI72" i="6" s="1"/>
  <c r="AH72" i="6" a="1"/>
  <c r="AH72" i="6" s="1"/>
  <c r="AG72" i="6"/>
  <c r="AG72" i="6" a="1"/>
  <c r="AF72" i="6" a="1"/>
  <c r="AF72" i="6" s="1"/>
  <c r="AE72" i="6" a="1"/>
  <c r="AE72" i="6" s="1"/>
  <c r="AD72" i="6" a="1"/>
  <c r="AD72" i="6" s="1"/>
  <c r="AC72" i="6"/>
  <c r="AC72" i="6" a="1"/>
  <c r="AB72" i="6" a="1"/>
  <c r="AB72" i="6" s="1"/>
  <c r="AA72" i="6" a="1"/>
  <c r="AA72" i="6" s="1"/>
  <c r="Z72" i="6" a="1"/>
  <c r="Z72" i="6" s="1"/>
  <c r="Y72" i="6" a="1"/>
  <c r="Y72" i="6" s="1"/>
  <c r="X72" i="6" a="1"/>
  <c r="X72" i="6" s="1"/>
  <c r="W72" i="6" a="1"/>
  <c r="W72" i="6" s="1"/>
  <c r="V72" i="6" a="1"/>
  <c r="V72" i="6" s="1"/>
  <c r="U72" i="6" a="1"/>
  <c r="U72" i="6" s="1"/>
  <c r="T72" i="6" a="1"/>
  <c r="T72" i="6" s="1"/>
  <c r="S72" i="6" a="1"/>
  <c r="S72" i="6" s="1"/>
  <c r="R72" i="6" a="1"/>
  <c r="R72" i="6" s="1"/>
  <c r="Q72" i="6" a="1"/>
  <c r="Q72" i="6" s="1"/>
  <c r="P72" i="6" a="1"/>
  <c r="P72" i="6" s="1"/>
  <c r="O72" i="6" a="1"/>
  <c r="O72" i="6" s="1"/>
  <c r="N72" i="6" a="1"/>
  <c r="N72" i="6" s="1"/>
  <c r="M72" i="6" a="1"/>
  <c r="M72" i="6" s="1"/>
  <c r="L72" i="6" a="1"/>
  <c r="L72" i="6" s="1"/>
  <c r="K72" i="6" a="1"/>
  <c r="K72" i="6" s="1"/>
  <c r="AI71" i="6" a="1"/>
  <c r="AI71" i="6" s="1"/>
  <c r="AH71" i="6" a="1"/>
  <c r="AH71" i="6" s="1"/>
  <c r="AG71" i="6"/>
  <c r="AG71" i="6" a="1"/>
  <c r="AF71" i="6" a="1"/>
  <c r="AF71" i="6" s="1"/>
  <c r="AE71" i="6" a="1"/>
  <c r="AE71" i="6" s="1"/>
  <c r="AD71" i="6" a="1"/>
  <c r="AD71" i="6" s="1"/>
  <c r="AC71" i="6"/>
  <c r="AC71" i="6" a="1"/>
  <c r="AB71" i="6" a="1"/>
  <c r="AB71" i="6" s="1"/>
  <c r="AA71" i="6" a="1"/>
  <c r="AA71" i="6" s="1"/>
  <c r="Z71" i="6" a="1"/>
  <c r="Z71" i="6" s="1"/>
  <c r="Y71" i="6" a="1"/>
  <c r="Y71" i="6" s="1"/>
  <c r="X71" i="6" a="1"/>
  <c r="X71" i="6" s="1"/>
  <c r="W71" i="6" a="1"/>
  <c r="W71" i="6" s="1"/>
  <c r="V71" i="6" a="1"/>
  <c r="V71" i="6" s="1"/>
  <c r="U71" i="6"/>
  <c r="U71" i="6" a="1"/>
  <c r="T71" i="6" a="1"/>
  <c r="T71" i="6" s="1"/>
  <c r="S71" i="6" a="1"/>
  <c r="S71" i="6" s="1"/>
  <c r="R71" i="6" a="1"/>
  <c r="R71" i="6" s="1"/>
  <c r="Q71" i="6" a="1"/>
  <c r="Q71" i="6" s="1"/>
  <c r="P71" i="6" a="1"/>
  <c r="P71" i="6" s="1"/>
  <c r="O71" i="6" a="1"/>
  <c r="O71" i="6" s="1"/>
  <c r="N71" i="6" a="1"/>
  <c r="N71" i="6" s="1"/>
  <c r="M71" i="6" a="1"/>
  <c r="M71" i="6" s="1"/>
  <c r="L71" i="6" a="1"/>
  <c r="L71" i="6" s="1"/>
  <c r="K71" i="6" a="1"/>
  <c r="K71" i="6" s="1"/>
  <c r="AI70" i="6" a="1"/>
  <c r="AI70" i="6" s="1"/>
  <c r="AH70" i="6" a="1"/>
  <c r="AH70" i="6" s="1"/>
  <c r="AG70" i="6"/>
  <c r="AG70" i="6" a="1"/>
  <c r="AF70" i="6" a="1"/>
  <c r="AF70" i="6" s="1"/>
  <c r="AE70" i="6" a="1"/>
  <c r="AE70" i="6" s="1"/>
  <c r="AD70" i="6" a="1"/>
  <c r="AD70" i="6" s="1"/>
  <c r="AC70" i="6" a="1"/>
  <c r="AC70" i="6" s="1"/>
  <c r="AB70" i="6" a="1"/>
  <c r="AB70" i="6" s="1"/>
  <c r="AA70" i="6" a="1"/>
  <c r="AA70" i="6" s="1"/>
  <c r="Z70" i="6" a="1"/>
  <c r="Z70" i="6" s="1"/>
  <c r="Y70" i="6"/>
  <c r="Y70" i="6" a="1"/>
  <c r="X70" i="6" a="1"/>
  <c r="X70" i="6" s="1"/>
  <c r="W70" i="6" a="1"/>
  <c r="W70" i="6" s="1"/>
  <c r="V70" i="6" a="1"/>
  <c r="V70" i="6" s="1"/>
  <c r="U70" i="6"/>
  <c r="U70" i="6" a="1"/>
  <c r="T70" i="6" a="1"/>
  <c r="T70" i="6" s="1"/>
  <c r="S70" i="6" a="1"/>
  <c r="S70" i="6" s="1"/>
  <c r="R70" i="6" a="1"/>
  <c r="R70" i="6" s="1"/>
  <c r="Q70" i="6"/>
  <c r="Q70" i="6" a="1"/>
  <c r="P70" i="6" a="1"/>
  <c r="P70" i="6" s="1"/>
  <c r="O70" i="6" a="1"/>
  <c r="O70" i="6" s="1"/>
  <c r="N70" i="6" a="1"/>
  <c r="N70" i="6" s="1"/>
  <c r="M70" i="6" a="1"/>
  <c r="M70" i="6" s="1"/>
  <c r="L70" i="6" a="1"/>
  <c r="L70" i="6" s="1"/>
  <c r="K70" i="6" a="1"/>
  <c r="K70" i="6" s="1"/>
  <c r="AI69" i="6" a="1"/>
  <c r="AI69" i="6" s="1"/>
  <c r="AH69" i="6" a="1"/>
  <c r="AH69" i="6" s="1"/>
  <c r="AG69" i="6" a="1"/>
  <c r="AG69" i="6" s="1"/>
  <c r="AF69" i="6" a="1"/>
  <c r="AF69" i="6" s="1"/>
  <c r="AE69" i="6" a="1"/>
  <c r="AE69" i="6" s="1"/>
  <c r="AD69" i="6" a="1"/>
  <c r="AD69" i="6" s="1"/>
  <c r="AC69" i="6"/>
  <c r="AC69" i="6" a="1"/>
  <c r="AB69" i="6" a="1"/>
  <c r="AB69" i="6" s="1"/>
  <c r="AA69" i="6" a="1"/>
  <c r="AA69" i="6" s="1"/>
  <c r="Z69" i="6" a="1"/>
  <c r="Z69" i="6" s="1"/>
  <c r="Y69" i="6"/>
  <c r="Y69" i="6" a="1"/>
  <c r="X69" i="6" a="1"/>
  <c r="X69" i="6" s="1"/>
  <c r="W69" i="6" a="1"/>
  <c r="W69" i="6" s="1"/>
  <c r="V69" i="6" a="1"/>
  <c r="V69" i="6" s="1"/>
  <c r="U69" i="6"/>
  <c r="U69" i="6" a="1"/>
  <c r="T69" i="6" a="1"/>
  <c r="T69" i="6" s="1"/>
  <c r="S69" i="6" a="1"/>
  <c r="S69" i="6" s="1"/>
  <c r="R69" i="6" a="1"/>
  <c r="R69" i="6" s="1"/>
  <c r="Q69" i="6" a="1"/>
  <c r="Q69" i="6" s="1"/>
  <c r="P69" i="6" a="1"/>
  <c r="P69" i="6" s="1"/>
  <c r="O69" i="6" a="1"/>
  <c r="O69" i="6" s="1"/>
  <c r="N69" i="6" a="1"/>
  <c r="N69" i="6" s="1"/>
  <c r="M69" i="6" a="1"/>
  <c r="M69" i="6" s="1"/>
  <c r="L69" i="6" a="1"/>
  <c r="L69" i="6" s="1"/>
  <c r="K69" i="6" a="1"/>
  <c r="K69" i="6" s="1"/>
  <c r="AI68" i="6" a="1"/>
  <c r="AI68" i="6" s="1"/>
  <c r="AH68" i="6" a="1"/>
  <c r="AH68" i="6" s="1"/>
  <c r="AG68" i="6" a="1"/>
  <c r="AG68" i="6" s="1"/>
  <c r="AF68" i="6" a="1"/>
  <c r="AF68" i="6" s="1"/>
  <c r="AE68" i="6" a="1"/>
  <c r="AE68" i="6" s="1"/>
  <c r="AD68" i="6" a="1"/>
  <c r="AD68" i="6" s="1"/>
  <c r="AC68" i="6" a="1"/>
  <c r="AC68" i="6" s="1"/>
  <c r="AB68" i="6" a="1"/>
  <c r="AB68" i="6" s="1"/>
  <c r="AA68" i="6" a="1"/>
  <c r="AA68" i="6" s="1"/>
  <c r="Z68" i="6" a="1"/>
  <c r="Z68" i="6" s="1"/>
  <c r="Y68" i="6"/>
  <c r="Y68" i="6" a="1"/>
  <c r="X68" i="6" a="1"/>
  <c r="X68" i="6" s="1"/>
  <c r="W68" i="6" a="1"/>
  <c r="W68" i="6" s="1"/>
  <c r="V68" i="6" a="1"/>
  <c r="V68" i="6" s="1"/>
  <c r="U68" i="6" a="1"/>
  <c r="U68" i="6" s="1"/>
  <c r="T68" i="6" a="1"/>
  <c r="T68" i="6" s="1"/>
  <c r="S68" i="6" a="1"/>
  <c r="S68" i="6" s="1"/>
  <c r="R68" i="6" a="1"/>
  <c r="R68" i="6" s="1"/>
  <c r="Q68" i="6" a="1"/>
  <c r="Q68" i="6" s="1"/>
  <c r="P68" i="6" a="1"/>
  <c r="P68" i="6" s="1"/>
  <c r="O68" i="6" a="1"/>
  <c r="O68" i="6" s="1"/>
  <c r="N68" i="6" a="1"/>
  <c r="N68" i="6" s="1"/>
  <c r="M68" i="6"/>
  <c r="M68" i="6" a="1"/>
  <c r="L68" i="6" a="1"/>
  <c r="L68" i="6" s="1"/>
  <c r="K68" i="6" a="1"/>
  <c r="K68" i="6" s="1"/>
  <c r="AI67" i="6" a="1"/>
  <c r="AI67" i="6" s="1"/>
  <c r="AH67" i="6" a="1"/>
  <c r="AH67" i="6" s="1"/>
  <c r="AG67" i="6" a="1"/>
  <c r="AG67" i="6" s="1"/>
  <c r="AF67" i="6" a="1"/>
  <c r="AF67" i="6" s="1"/>
  <c r="AE67" i="6" a="1"/>
  <c r="AE67" i="6" s="1"/>
  <c r="AD67" i="6" a="1"/>
  <c r="AD67" i="6" s="1"/>
  <c r="AC67" i="6" a="1"/>
  <c r="AC67" i="6" s="1"/>
  <c r="AB67" i="6" a="1"/>
  <c r="AB67" i="6" s="1"/>
  <c r="AA67" i="6" a="1"/>
  <c r="AA67" i="6" s="1"/>
  <c r="Z67" i="6" a="1"/>
  <c r="Z67" i="6" s="1"/>
  <c r="Y67" i="6" a="1"/>
  <c r="Y67" i="6" s="1"/>
  <c r="X67" i="6" a="1"/>
  <c r="X67" i="6" s="1"/>
  <c r="W67" i="6" a="1"/>
  <c r="W67" i="6" s="1"/>
  <c r="V67" i="6" a="1"/>
  <c r="V67" i="6" s="1"/>
  <c r="U67" i="6" a="1"/>
  <c r="U67" i="6" s="1"/>
  <c r="T67" i="6" a="1"/>
  <c r="T67" i="6" s="1"/>
  <c r="S67" i="6" a="1"/>
  <c r="S67" i="6" s="1"/>
  <c r="R67" i="6" a="1"/>
  <c r="R67" i="6" s="1"/>
  <c r="Q67" i="6"/>
  <c r="Q67" i="6" a="1"/>
  <c r="P67" i="6" a="1"/>
  <c r="P67" i="6" s="1"/>
  <c r="O67" i="6" a="1"/>
  <c r="O67" i="6" s="1"/>
  <c r="N67" i="6" a="1"/>
  <c r="N67" i="6" s="1"/>
  <c r="M67" i="6"/>
  <c r="M67" i="6" a="1"/>
  <c r="L67" i="6" a="1"/>
  <c r="L67" i="6" s="1"/>
  <c r="K67" i="6" a="1"/>
  <c r="K67" i="6" s="1"/>
  <c r="AI66" i="6" a="1"/>
  <c r="AI66" i="6" s="1"/>
  <c r="AH66" i="6" a="1"/>
  <c r="AH66" i="6" s="1"/>
  <c r="AG66" i="6" a="1"/>
  <c r="AG66" i="6" s="1"/>
  <c r="AF66" i="6" a="1"/>
  <c r="AF66" i="6" s="1"/>
  <c r="AE66" i="6" a="1"/>
  <c r="AE66" i="6" s="1"/>
  <c r="AD66" i="6" a="1"/>
  <c r="AD66" i="6" s="1"/>
  <c r="AC66" i="6" a="1"/>
  <c r="AC66" i="6" s="1"/>
  <c r="AB66" i="6" a="1"/>
  <c r="AB66" i="6" s="1"/>
  <c r="AA66" i="6" a="1"/>
  <c r="AA66" i="6" s="1"/>
  <c r="Z66" i="6" a="1"/>
  <c r="Z66" i="6" s="1"/>
  <c r="Y66" i="6" a="1"/>
  <c r="Y66" i="6" s="1"/>
  <c r="X66" i="6" a="1"/>
  <c r="X66" i="6" s="1"/>
  <c r="W66" i="6" a="1"/>
  <c r="W66" i="6" s="1"/>
  <c r="V66" i="6" a="1"/>
  <c r="V66" i="6" s="1"/>
  <c r="U66" i="6" a="1"/>
  <c r="U66" i="6" s="1"/>
  <c r="T66" i="6" a="1"/>
  <c r="T66" i="6" s="1"/>
  <c r="S66" i="6" a="1"/>
  <c r="S66" i="6" s="1"/>
  <c r="R66" i="6" a="1"/>
  <c r="R66" i="6" s="1"/>
  <c r="Q66" i="6" a="1"/>
  <c r="Q66" i="6" s="1"/>
  <c r="P66" i="6" a="1"/>
  <c r="P66" i="6" s="1"/>
  <c r="O66" i="6" a="1"/>
  <c r="O66" i="6" s="1"/>
  <c r="N66" i="6" a="1"/>
  <c r="N66" i="6" s="1"/>
  <c r="M66" i="6"/>
  <c r="M66" i="6" a="1"/>
  <c r="L66" i="6" a="1"/>
  <c r="L66" i="6" s="1"/>
  <c r="K66" i="6" a="1"/>
  <c r="K66" i="6" s="1"/>
  <c r="AI65" i="6" a="1"/>
  <c r="AI65" i="6" s="1"/>
  <c r="AH65" i="6" a="1"/>
  <c r="AH65" i="6" s="1"/>
  <c r="AG65" i="6" a="1"/>
  <c r="AG65" i="6" s="1"/>
  <c r="AF65" i="6" a="1"/>
  <c r="AF65" i="6" s="1"/>
  <c r="AE65" i="6" a="1"/>
  <c r="AE65" i="6" s="1"/>
  <c r="AD65" i="6" a="1"/>
  <c r="AD65" i="6" s="1"/>
  <c r="AC65" i="6" a="1"/>
  <c r="AC65" i="6" s="1"/>
  <c r="AB65" i="6" a="1"/>
  <c r="AB65" i="6" s="1"/>
  <c r="AA65" i="6" a="1"/>
  <c r="AA65" i="6" s="1"/>
  <c r="Z65" i="6" a="1"/>
  <c r="Z65" i="6" s="1"/>
  <c r="Y65" i="6" a="1"/>
  <c r="Y65" i="6" s="1"/>
  <c r="X65" i="6" a="1"/>
  <c r="X65" i="6" s="1"/>
  <c r="W65" i="6" a="1"/>
  <c r="W65" i="6" s="1"/>
  <c r="V65" i="6" a="1"/>
  <c r="V65" i="6" s="1"/>
  <c r="U65" i="6" a="1"/>
  <c r="U65" i="6" s="1"/>
  <c r="T65" i="6" a="1"/>
  <c r="T65" i="6" s="1"/>
  <c r="S65" i="6" a="1"/>
  <c r="S65" i="6" s="1"/>
  <c r="R65" i="6" a="1"/>
  <c r="R65" i="6" s="1"/>
  <c r="Q65" i="6" a="1"/>
  <c r="Q65" i="6" s="1"/>
  <c r="P65" i="6" a="1"/>
  <c r="P65" i="6" s="1"/>
  <c r="O65" i="6" a="1"/>
  <c r="O65" i="6" s="1"/>
  <c r="N65" i="6" a="1"/>
  <c r="N65" i="6" s="1"/>
  <c r="M65" i="6"/>
  <c r="M65" i="6" a="1"/>
  <c r="L65" i="6" a="1"/>
  <c r="L65" i="6" s="1"/>
  <c r="K65" i="6" a="1"/>
  <c r="K65" i="6" s="1"/>
  <c r="AI64" i="6" a="1"/>
  <c r="AI64" i="6" s="1"/>
  <c r="AH64" i="6" a="1"/>
  <c r="AH64" i="6" s="1"/>
  <c r="AG64" i="6" a="1"/>
  <c r="AG64" i="6" s="1"/>
  <c r="AF64" i="6" a="1"/>
  <c r="AF64" i="6" s="1"/>
  <c r="AE64" i="6" a="1"/>
  <c r="AE64" i="6" s="1"/>
  <c r="AD64" i="6" a="1"/>
  <c r="AD64" i="6" s="1"/>
  <c r="AC64" i="6"/>
  <c r="AC64" i="6" a="1"/>
  <c r="AB64" i="6" a="1"/>
  <c r="AB64" i="6" s="1"/>
  <c r="AA64" i="6" a="1"/>
  <c r="AA64" i="6" s="1"/>
  <c r="Z64" i="6" a="1"/>
  <c r="Z64" i="6" s="1"/>
  <c r="Y64" i="6"/>
  <c r="Y64" i="6" a="1"/>
  <c r="X64" i="6" a="1"/>
  <c r="X64" i="6" s="1"/>
  <c r="W64" i="6" a="1"/>
  <c r="W64" i="6" s="1"/>
  <c r="V64" i="6" a="1"/>
  <c r="V64" i="6" s="1"/>
  <c r="U64" i="6" a="1"/>
  <c r="U64" i="6" s="1"/>
  <c r="T64" i="6" a="1"/>
  <c r="T64" i="6" s="1"/>
  <c r="S64" i="6" a="1"/>
  <c r="S64" i="6" s="1"/>
  <c r="R64" i="6" a="1"/>
  <c r="R64" i="6" s="1"/>
  <c r="Q64" i="6" a="1"/>
  <c r="Q64" i="6" s="1"/>
  <c r="P64" i="6" a="1"/>
  <c r="P64" i="6" s="1"/>
  <c r="O64" i="6" a="1"/>
  <c r="O64" i="6" s="1"/>
  <c r="N64" i="6" a="1"/>
  <c r="N64" i="6" s="1"/>
  <c r="M64" i="6" a="1"/>
  <c r="M64" i="6" s="1"/>
  <c r="L64" i="6" a="1"/>
  <c r="L64" i="6" s="1"/>
  <c r="K64" i="6" a="1"/>
  <c r="K64" i="6" s="1"/>
  <c r="AI63" i="6" a="1"/>
  <c r="AI63" i="6" s="1"/>
  <c r="AH63" i="6" a="1"/>
  <c r="AH63" i="6" s="1"/>
  <c r="AG63" i="6" a="1"/>
  <c r="AG63" i="6" s="1"/>
  <c r="AF63" i="6" a="1"/>
  <c r="AF63" i="6" s="1"/>
  <c r="AE63" i="6" a="1"/>
  <c r="AE63" i="6" s="1"/>
  <c r="AD63" i="6" a="1"/>
  <c r="AD63" i="6" s="1"/>
  <c r="AC63" i="6" a="1"/>
  <c r="AC63" i="6" s="1"/>
  <c r="AB63" i="6" a="1"/>
  <c r="AB63" i="6" s="1"/>
  <c r="AA63" i="6" a="1"/>
  <c r="AA63" i="6" s="1"/>
  <c r="Z63" i="6" a="1"/>
  <c r="Z63" i="6" s="1"/>
  <c r="Y63" i="6"/>
  <c r="Y63" i="6" a="1"/>
  <c r="X63" i="6" a="1"/>
  <c r="X63" i="6" s="1"/>
  <c r="W63" i="6" a="1"/>
  <c r="W63" i="6" s="1"/>
  <c r="V63" i="6" a="1"/>
  <c r="V63" i="6" s="1"/>
  <c r="U63" i="6"/>
  <c r="U63" i="6" a="1"/>
  <c r="T63" i="6" a="1"/>
  <c r="T63" i="6" s="1"/>
  <c r="S63" i="6" a="1"/>
  <c r="S63" i="6" s="1"/>
  <c r="R63" i="6" a="1"/>
  <c r="R63" i="6" s="1"/>
  <c r="Q63" i="6" a="1"/>
  <c r="Q63" i="6" s="1"/>
  <c r="P63" i="6" a="1"/>
  <c r="P63" i="6" s="1"/>
  <c r="O63" i="6" a="1"/>
  <c r="O63" i="6" s="1"/>
  <c r="N63" i="6" a="1"/>
  <c r="N63" i="6" s="1"/>
  <c r="M63" i="6" a="1"/>
  <c r="M63" i="6" s="1"/>
  <c r="L63" i="6" a="1"/>
  <c r="L63" i="6" s="1"/>
  <c r="K63" i="6" a="1"/>
  <c r="K63" i="6" s="1"/>
  <c r="AI62" i="6" a="1"/>
  <c r="AI62" i="6" s="1"/>
  <c r="AH62" i="6" a="1"/>
  <c r="AH62" i="6" s="1"/>
  <c r="AG62" i="6" a="1"/>
  <c r="AG62" i="6" s="1"/>
  <c r="AF62" i="6" a="1"/>
  <c r="AF62" i="6" s="1"/>
  <c r="AE62" i="6" a="1"/>
  <c r="AE62" i="6" s="1"/>
  <c r="AD62" i="6" a="1"/>
  <c r="AD62" i="6" s="1"/>
  <c r="AC62" i="6"/>
  <c r="AC62" i="6" a="1"/>
  <c r="AB62" i="6" a="1"/>
  <c r="AB62" i="6" s="1"/>
  <c r="AA62" i="6" a="1"/>
  <c r="AA62" i="6" s="1"/>
  <c r="Z62" i="6" a="1"/>
  <c r="Z62" i="6" s="1"/>
  <c r="Y62" i="6"/>
  <c r="Y62" i="6" a="1"/>
  <c r="X62" i="6" a="1"/>
  <c r="X62" i="6" s="1"/>
  <c r="W62" i="6" a="1"/>
  <c r="W62" i="6" s="1"/>
  <c r="V62" i="6" a="1"/>
  <c r="V62" i="6" s="1"/>
  <c r="U62" i="6" a="1"/>
  <c r="U62" i="6" s="1"/>
  <c r="T62" i="6" a="1"/>
  <c r="T62" i="6" s="1"/>
  <c r="S62" i="6" a="1"/>
  <c r="S62" i="6" s="1"/>
  <c r="R62" i="6" a="1"/>
  <c r="R62" i="6" s="1"/>
  <c r="Q62" i="6"/>
  <c r="Q62" i="6" a="1"/>
  <c r="P62" i="6" a="1"/>
  <c r="P62" i="6" s="1"/>
  <c r="O62" i="6" a="1"/>
  <c r="O62" i="6" s="1"/>
  <c r="N62" i="6" a="1"/>
  <c r="N62" i="6" s="1"/>
  <c r="M62" i="6" a="1"/>
  <c r="M62" i="6" s="1"/>
  <c r="L62" i="6" a="1"/>
  <c r="L62" i="6" s="1"/>
  <c r="K62" i="6" a="1"/>
  <c r="K62" i="6" s="1"/>
  <c r="AI61" i="6" a="1"/>
  <c r="AI61" i="6" s="1"/>
  <c r="AH61" i="6" a="1"/>
  <c r="AH61" i="6" s="1"/>
  <c r="AG61" i="6" a="1"/>
  <c r="AG61" i="6" s="1"/>
  <c r="AF61" i="6" a="1"/>
  <c r="AF61" i="6" s="1"/>
  <c r="AE61" i="6" a="1"/>
  <c r="AE61" i="6" s="1"/>
  <c r="AD61" i="6" a="1"/>
  <c r="AD61" i="6" s="1"/>
  <c r="AC61" i="6"/>
  <c r="AC61" i="6" a="1"/>
  <c r="AB61" i="6" a="1"/>
  <c r="AB61" i="6" s="1"/>
  <c r="AA61" i="6" a="1"/>
  <c r="AA61" i="6" s="1"/>
  <c r="Z61" i="6" a="1"/>
  <c r="Z61" i="6" s="1"/>
  <c r="Y61" i="6" a="1"/>
  <c r="Y61" i="6" s="1"/>
  <c r="X61" i="6" a="1"/>
  <c r="X61" i="6" s="1"/>
  <c r="W61" i="6" a="1"/>
  <c r="W61" i="6" s="1"/>
  <c r="V61" i="6" a="1"/>
  <c r="V61" i="6" s="1"/>
  <c r="U61" i="6"/>
  <c r="U61" i="6" a="1"/>
  <c r="T61" i="6" a="1"/>
  <c r="T61" i="6" s="1"/>
  <c r="S61" i="6" a="1"/>
  <c r="S61" i="6" s="1"/>
  <c r="R61" i="6" a="1"/>
  <c r="R61" i="6" s="1"/>
  <c r="Q61" i="6"/>
  <c r="Q61" i="6" a="1"/>
  <c r="P61" i="6" a="1"/>
  <c r="P61" i="6" s="1"/>
  <c r="O61" i="6" a="1"/>
  <c r="O61" i="6" s="1"/>
  <c r="N61" i="6" a="1"/>
  <c r="N61" i="6" s="1"/>
  <c r="M61" i="6"/>
  <c r="M61" i="6" a="1"/>
  <c r="L61" i="6" a="1"/>
  <c r="L61" i="6" s="1"/>
  <c r="K61" i="6" a="1"/>
  <c r="K61" i="6" s="1"/>
  <c r="AI60" i="6" a="1"/>
  <c r="AI60" i="6" s="1"/>
  <c r="AH60" i="6" a="1"/>
  <c r="AH60" i="6" s="1"/>
  <c r="AG60" i="6" a="1"/>
  <c r="AG60" i="6" s="1"/>
  <c r="AF60" i="6" a="1"/>
  <c r="AF60" i="6" s="1"/>
  <c r="AE60" i="6" a="1"/>
  <c r="AE60" i="6" s="1"/>
  <c r="AD60" i="6" a="1"/>
  <c r="AD60" i="6" s="1"/>
  <c r="AC60" i="6" a="1"/>
  <c r="AC60" i="6" s="1"/>
  <c r="AB60" i="6" a="1"/>
  <c r="AB60" i="6" s="1"/>
  <c r="AA60" i="6" a="1"/>
  <c r="AA60" i="6" s="1"/>
  <c r="Z60" i="6" a="1"/>
  <c r="Z60" i="6" s="1"/>
  <c r="Y60" i="6"/>
  <c r="Y60" i="6" a="1"/>
  <c r="X60" i="6" a="1"/>
  <c r="X60" i="6" s="1"/>
  <c r="W60" i="6" a="1"/>
  <c r="W60" i="6" s="1"/>
  <c r="V60" i="6" a="1"/>
  <c r="V60" i="6" s="1"/>
  <c r="U60" i="6"/>
  <c r="U60" i="6" a="1"/>
  <c r="T60" i="6" a="1"/>
  <c r="T60" i="6" s="1"/>
  <c r="S60" i="6" a="1"/>
  <c r="S60" i="6" s="1"/>
  <c r="R60" i="6" a="1"/>
  <c r="R60" i="6" s="1"/>
  <c r="Q60" i="6"/>
  <c r="Q60" i="6" a="1"/>
  <c r="P60" i="6" a="1"/>
  <c r="P60" i="6" s="1"/>
  <c r="O60" i="6" a="1"/>
  <c r="O60" i="6" s="1"/>
  <c r="N60" i="6" a="1"/>
  <c r="N60" i="6" s="1"/>
  <c r="M60" i="6" a="1"/>
  <c r="M60" i="6" s="1"/>
  <c r="L60" i="6" a="1"/>
  <c r="L60" i="6" s="1"/>
  <c r="K60" i="6" a="1"/>
  <c r="K60" i="6" s="1"/>
  <c r="AI59" i="6" a="1"/>
  <c r="AI59" i="6" s="1"/>
  <c r="AH59" i="6" a="1"/>
  <c r="AH59" i="6" s="1"/>
  <c r="AG59" i="6" a="1"/>
  <c r="AG59" i="6" s="1"/>
  <c r="AF59" i="6" a="1"/>
  <c r="AF59" i="6" s="1"/>
  <c r="AE59" i="6" a="1"/>
  <c r="AE59" i="6" s="1"/>
  <c r="AD59" i="6" a="1"/>
  <c r="AD59" i="6" s="1"/>
  <c r="AC59" i="6" a="1"/>
  <c r="AC59" i="6" s="1"/>
  <c r="AB59" i="6" a="1"/>
  <c r="AB59" i="6" s="1"/>
  <c r="AA59" i="6" a="1"/>
  <c r="AA59" i="6" s="1"/>
  <c r="Z59" i="6" a="1"/>
  <c r="Z59" i="6" s="1"/>
  <c r="Y59" i="6" a="1"/>
  <c r="Y59" i="6" s="1"/>
  <c r="X59" i="6" a="1"/>
  <c r="X59" i="6" s="1"/>
  <c r="W59" i="6" a="1"/>
  <c r="W59" i="6" s="1"/>
  <c r="V59" i="6" a="1"/>
  <c r="V59" i="6" s="1"/>
  <c r="U59" i="6"/>
  <c r="U59" i="6" a="1"/>
  <c r="T59" i="6" a="1"/>
  <c r="T59" i="6" s="1"/>
  <c r="S59" i="6" a="1"/>
  <c r="S59" i="6" s="1"/>
  <c r="R59" i="6" a="1"/>
  <c r="R59" i="6" s="1"/>
  <c r="Q59" i="6"/>
  <c r="Q59" i="6" a="1"/>
  <c r="P59" i="6" a="1"/>
  <c r="P59" i="6" s="1"/>
  <c r="O59" i="6" a="1"/>
  <c r="O59" i="6" s="1"/>
  <c r="N59" i="6" a="1"/>
  <c r="N59" i="6" s="1"/>
  <c r="M59" i="6" a="1"/>
  <c r="M59" i="6" s="1"/>
  <c r="L59" i="6" a="1"/>
  <c r="L59" i="6" s="1"/>
  <c r="K59" i="6" a="1"/>
  <c r="K59" i="6" s="1"/>
  <c r="AI58" i="6" a="1"/>
  <c r="AI58" i="6" s="1"/>
  <c r="AH58" i="6" a="1"/>
  <c r="AH58" i="6" s="1"/>
  <c r="AG58" i="6"/>
  <c r="AG58" i="6" a="1"/>
  <c r="AF58" i="6" a="1"/>
  <c r="AF58" i="6" s="1"/>
  <c r="AE58" i="6" a="1"/>
  <c r="AE58" i="6" s="1"/>
  <c r="AD58" i="6" a="1"/>
  <c r="AD58" i="6" s="1"/>
  <c r="AC58" i="6" a="1"/>
  <c r="AC58" i="6" s="1"/>
  <c r="AB58" i="6" a="1"/>
  <c r="AB58" i="6" s="1"/>
  <c r="AA58" i="6" a="1"/>
  <c r="AA58" i="6" s="1"/>
  <c r="Z58" i="6" a="1"/>
  <c r="Z58" i="6" s="1"/>
  <c r="Y58" i="6" a="1"/>
  <c r="Y58" i="6" s="1"/>
  <c r="X58" i="6" a="1"/>
  <c r="X58" i="6" s="1"/>
  <c r="W58" i="6" a="1"/>
  <c r="W58" i="6" s="1"/>
  <c r="V58" i="6" a="1"/>
  <c r="V58" i="6" s="1"/>
  <c r="U58" i="6" a="1"/>
  <c r="U58" i="6" s="1"/>
  <c r="T58" i="6" a="1"/>
  <c r="T58" i="6" s="1"/>
  <c r="S58" i="6" a="1"/>
  <c r="S58" i="6" s="1"/>
  <c r="R58" i="6" a="1"/>
  <c r="R58" i="6" s="1"/>
  <c r="Q58" i="6"/>
  <c r="Q58" i="6" a="1"/>
  <c r="P58" i="6" a="1"/>
  <c r="P58" i="6" s="1"/>
  <c r="O58" i="6" a="1"/>
  <c r="O58" i="6" s="1"/>
  <c r="N58" i="6" a="1"/>
  <c r="N58" i="6" s="1"/>
  <c r="M58" i="6" a="1"/>
  <c r="M58" i="6" s="1"/>
  <c r="L58" i="6" a="1"/>
  <c r="L58" i="6" s="1"/>
  <c r="K58" i="6" a="1"/>
  <c r="K58" i="6" s="1"/>
  <c r="AI57" i="6" a="1"/>
  <c r="AI57" i="6" s="1"/>
  <c r="AH57" i="6" a="1"/>
  <c r="AH57" i="6" s="1"/>
  <c r="AG57" i="6"/>
  <c r="AG57" i="6" a="1"/>
  <c r="AF57" i="6" a="1"/>
  <c r="AF57" i="6" s="1"/>
  <c r="AE57" i="6" a="1"/>
  <c r="AE57" i="6" s="1"/>
  <c r="AD57" i="6" a="1"/>
  <c r="AD57" i="6" s="1"/>
  <c r="AC57" i="6"/>
  <c r="AC57" i="6" a="1"/>
  <c r="AB57" i="6" a="1"/>
  <c r="AB57" i="6" s="1"/>
  <c r="AA57" i="6" a="1"/>
  <c r="AA57" i="6" s="1"/>
  <c r="Z57" i="6" a="1"/>
  <c r="Z57" i="6" s="1"/>
  <c r="Y57" i="6" a="1"/>
  <c r="Y57" i="6" s="1"/>
  <c r="X57" i="6" a="1"/>
  <c r="X57" i="6" s="1"/>
  <c r="W57" i="6" a="1"/>
  <c r="W57" i="6" s="1"/>
  <c r="V57" i="6" a="1"/>
  <c r="V57" i="6" s="1"/>
  <c r="U57" i="6" a="1"/>
  <c r="U57" i="6" s="1"/>
  <c r="T57" i="6" a="1"/>
  <c r="T57" i="6" s="1"/>
  <c r="S57" i="6" a="1"/>
  <c r="S57" i="6" s="1"/>
  <c r="R57" i="6" a="1"/>
  <c r="R57" i="6" s="1"/>
  <c r="Q57" i="6" a="1"/>
  <c r="Q57" i="6" s="1"/>
  <c r="P57" i="6" a="1"/>
  <c r="P57" i="6" s="1"/>
  <c r="O57" i="6" a="1"/>
  <c r="O57" i="6" s="1"/>
  <c r="N57" i="6" a="1"/>
  <c r="N57" i="6" s="1"/>
  <c r="M57" i="6" a="1"/>
  <c r="M57" i="6" s="1"/>
  <c r="L57" i="6" a="1"/>
  <c r="L57" i="6" s="1"/>
  <c r="K57" i="6" a="1"/>
  <c r="K57" i="6" s="1"/>
  <c r="AI56" i="6" a="1"/>
  <c r="AI56" i="6" s="1"/>
  <c r="AH56" i="6" a="1"/>
  <c r="AH56" i="6" s="1"/>
  <c r="AG56" i="6"/>
  <c r="AG56" i="6" a="1"/>
  <c r="AF56" i="6" a="1"/>
  <c r="AF56" i="6" s="1"/>
  <c r="AE56" i="6" a="1"/>
  <c r="AE56" i="6" s="1"/>
  <c r="AD56" i="6" a="1"/>
  <c r="AD56" i="6" s="1"/>
  <c r="AC56" i="6"/>
  <c r="AC56" i="6" a="1"/>
  <c r="AB56" i="6" a="1"/>
  <c r="AB56" i="6" s="1"/>
  <c r="AA56" i="6" a="1"/>
  <c r="AA56" i="6" s="1"/>
  <c r="Z56" i="6" a="1"/>
  <c r="Z56" i="6" s="1"/>
  <c r="Y56" i="6" a="1"/>
  <c r="Y56" i="6" s="1"/>
  <c r="X56" i="6" a="1"/>
  <c r="X56" i="6" s="1"/>
  <c r="W56" i="6" a="1"/>
  <c r="W56" i="6" s="1"/>
  <c r="V56" i="6" a="1"/>
  <c r="V56" i="6" s="1"/>
  <c r="U56" i="6" a="1"/>
  <c r="U56" i="6" s="1"/>
  <c r="T56" i="6" a="1"/>
  <c r="T56" i="6" s="1"/>
  <c r="S56" i="6" a="1"/>
  <c r="S56" i="6" s="1"/>
  <c r="R56" i="6" a="1"/>
  <c r="R56" i="6" s="1"/>
  <c r="Q56" i="6" a="1"/>
  <c r="Q56" i="6" s="1"/>
  <c r="P56" i="6" a="1"/>
  <c r="P56" i="6" s="1"/>
  <c r="O56" i="6" a="1"/>
  <c r="O56" i="6" s="1"/>
  <c r="N56" i="6" a="1"/>
  <c r="N56" i="6" s="1"/>
  <c r="M56" i="6" a="1"/>
  <c r="M56" i="6" s="1"/>
  <c r="L56" i="6" a="1"/>
  <c r="L56" i="6" s="1"/>
  <c r="K56" i="6" a="1"/>
  <c r="K56" i="6" s="1"/>
  <c r="AI55" i="6" a="1"/>
  <c r="AI55" i="6" s="1"/>
  <c r="AH55" i="6" a="1"/>
  <c r="AH55" i="6" s="1"/>
  <c r="AG55" i="6"/>
  <c r="AG55" i="6" a="1"/>
  <c r="AF55" i="6" a="1"/>
  <c r="AF55" i="6" s="1"/>
  <c r="AE55" i="6" a="1"/>
  <c r="AE55" i="6" s="1"/>
  <c r="AD55" i="6" a="1"/>
  <c r="AD55" i="6" s="1"/>
  <c r="AC55" i="6"/>
  <c r="AC55" i="6" a="1"/>
  <c r="AB55" i="6" a="1"/>
  <c r="AB55" i="6" s="1"/>
  <c r="AA55" i="6" a="1"/>
  <c r="AA55" i="6" s="1"/>
  <c r="Z55" i="6" a="1"/>
  <c r="Z55" i="6" s="1"/>
  <c r="Y55" i="6" a="1"/>
  <c r="Y55" i="6" s="1"/>
  <c r="X55" i="6" a="1"/>
  <c r="X55" i="6" s="1"/>
  <c r="W55" i="6" a="1"/>
  <c r="W55" i="6" s="1"/>
  <c r="V55" i="6" a="1"/>
  <c r="V55" i="6" s="1"/>
  <c r="U55" i="6" a="1"/>
  <c r="U55" i="6" s="1"/>
  <c r="T55" i="6" a="1"/>
  <c r="T55" i="6" s="1"/>
  <c r="S55" i="6" a="1"/>
  <c r="S55" i="6" s="1"/>
  <c r="R55" i="6" a="1"/>
  <c r="R55" i="6" s="1"/>
  <c r="Q55" i="6" a="1"/>
  <c r="Q55" i="6" s="1"/>
  <c r="P55" i="6" a="1"/>
  <c r="P55" i="6" s="1"/>
  <c r="O55" i="6" a="1"/>
  <c r="O55" i="6" s="1"/>
  <c r="N55" i="6" a="1"/>
  <c r="N55" i="6" s="1"/>
  <c r="M55" i="6" a="1"/>
  <c r="M55" i="6" s="1"/>
  <c r="L55" i="6" a="1"/>
  <c r="L55" i="6" s="1"/>
  <c r="K55" i="6" a="1"/>
  <c r="K55" i="6" s="1"/>
  <c r="AI54" i="6" a="1"/>
  <c r="AI54" i="6" s="1"/>
  <c r="AH54" i="6" a="1"/>
  <c r="AH54" i="6" s="1"/>
  <c r="AG54" i="6"/>
  <c r="AG54" i="6" a="1"/>
  <c r="AF54" i="6" a="1"/>
  <c r="AF54" i="6" s="1"/>
  <c r="AE54" i="6" a="1"/>
  <c r="AE54" i="6" s="1"/>
  <c r="AD54" i="6" a="1"/>
  <c r="AD54" i="6" s="1"/>
  <c r="AC54" i="6" a="1"/>
  <c r="AC54" i="6" s="1"/>
  <c r="AB54" i="6" a="1"/>
  <c r="AB54" i="6" s="1"/>
  <c r="AA54" i="6" a="1"/>
  <c r="AA54" i="6" s="1"/>
  <c r="Z54" i="6" a="1"/>
  <c r="Z54" i="6" s="1"/>
  <c r="Y54" i="6" a="1"/>
  <c r="Y54" i="6" s="1"/>
  <c r="X54" i="6" a="1"/>
  <c r="X54" i="6" s="1"/>
  <c r="W54" i="6" a="1"/>
  <c r="W54" i="6" s="1"/>
  <c r="V54" i="6" a="1"/>
  <c r="V54" i="6" s="1"/>
  <c r="U54" i="6"/>
  <c r="U54" i="6" a="1"/>
  <c r="T54" i="6" a="1"/>
  <c r="T54" i="6" s="1"/>
  <c r="S54" i="6" a="1"/>
  <c r="S54" i="6" s="1"/>
  <c r="R54" i="6" a="1"/>
  <c r="R54" i="6" s="1"/>
  <c r="Q54" i="6"/>
  <c r="Q54" i="6" a="1"/>
  <c r="P54" i="6" a="1"/>
  <c r="P54" i="6" s="1"/>
  <c r="O54" i="6" a="1"/>
  <c r="O54" i="6" s="1"/>
  <c r="N54" i="6" a="1"/>
  <c r="N54" i="6" s="1"/>
  <c r="M54" i="6" a="1"/>
  <c r="M54" i="6" s="1"/>
  <c r="L54" i="6" a="1"/>
  <c r="L54" i="6" s="1"/>
  <c r="K54" i="6" a="1"/>
  <c r="K54" i="6" s="1"/>
  <c r="AI53" i="6" a="1"/>
  <c r="AI53" i="6" s="1"/>
  <c r="AH53" i="6" a="1"/>
  <c r="AH53" i="6" s="1"/>
  <c r="AG53" i="6" a="1"/>
  <c r="AG53" i="6" s="1"/>
  <c r="AF53" i="6" a="1"/>
  <c r="AF53" i="6" s="1"/>
  <c r="AE53" i="6" a="1"/>
  <c r="AE53" i="6" s="1"/>
  <c r="AD53" i="6" a="1"/>
  <c r="AD53" i="6" s="1"/>
  <c r="AC53" i="6" a="1"/>
  <c r="AC53" i="6" s="1"/>
  <c r="AB53" i="6" a="1"/>
  <c r="AB53" i="6" s="1"/>
  <c r="AA53" i="6" a="1"/>
  <c r="AA53" i="6" s="1"/>
  <c r="Z53" i="6" a="1"/>
  <c r="Z53" i="6" s="1"/>
  <c r="Y53" i="6" a="1"/>
  <c r="Y53" i="6" s="1"/>
  <c r="X53" i="6" a="1"/>
  <c r="X53" i="6" s="1"/>
  <c r="W53" i="6" a="1"/>
  <c r="W53" i="6" s="1"/>
  <c r="V53" i="6" a="1"/>
  <c r="V53" i="6" s="1"/>
  <c r="U53" i="6" a="1"/>
  <c r="U53" i="6" s="1"/>
  <c r="T53" i="6" a="1"/>
  <c r="T53" i="6" s="1"/>
  <c r="S53" i="6" a="1"/>
  <c r="S53" i="6" s="1"/>
  <c r="R53" i="6" a="1"/>
  <c r="R53" i="6" s="1"/>
  <c r="Q53" i="6"/>
  <c r="Q53" i="6" a="1"/>
  <c r="P53" i="6" a="1"/>
  <c r="P53" i="6" s="1"/>
  <c r="O53" i="6" a="1"/>
  <c r="O53" i="6" s="1"/>
  <c r="N53" i="6" a="1"/>
  <c r="N53" i="6" s="1"/>
  <c r="M53" i="6"/>
  <c r="M53" i="6" a="1"/>
  <c r="L53" i="6" a="1"/>
  <c r="L53" i="6" s="1"/>
  <c r="K53" i="6" a="1"/>
  <c r="K53" i="6" s="1"/>
  <c r="AI52" i="6" a="1"/>
  <c r="AI52" i="6" s="1"/>
  <c r="AH52" i="6" a="1"/>
  <c r="AH52" i="6" s="1"/>
  <c r="AG52" i="6" a="1"/>
  <c r="AG52" i="6" s="1"/>
  <c r="AF52" i="6" a="1"/>
  <c r="AF52" i="6" s="1"/>
  <c r="AE52" i="6" a="1"/>
  <c r="AE52" i="6" s="1"/>
  <c r="AD52" i="6" a="1"/>
  <c r="AD52" i="6" s="1"/>
  <c r="AC52" i="6" a="1"/>
  <c r="AC52" i="6" s="1"/>
  <c r="AB52" i="6" a="1"/>
  <c r="AB52" i="6" s="1"/>
  <c r="AA52" i="6" a="1"/>
  <c r="AA52" i="6" s="1"/>
  <c r="Z52" i="6" a="1"/>
  <c r="Z52" i="6" s="1"/>
  <c r="Y52" i="6" a="1"/>
  <c r="Y52" i="6" s="1"/>
  <c r="X52" i="6" a="1"/>
  <c r="X52" i="6" s="1"/>
  <c r="W52" i="6" a="1"/>
  <c r="W52" i="6" s="1"/>
  <c r="V52" i="6" a="1"/>
  <c r="V52" i="6" s="1"/>
  <c r="U52" i="6" a="1"/>
  <c r="U52" i="6" s="1"/>
  <c r="T52" i="6" a="1"/>
  <c r="T52" i="6" s="1"/>
  <c r="S52" i="6" a="1"/>
  <c r="S52" i="6" s="1"/>
  <c r="R52" i="6" a="1"/>
  <c r="R52" i="6" s="1"/>
  <c r="Q52" i="6" a="1"/>
  <c r="Q52" i="6" s="1"/>
  <c r="P52" i="6" a="1"/>
  <c r="P52" i="6" s="1"/>
  <c r="O52" i="6" a="1"/>
  <c r="O52" i="6" s="1"/>
  <c r="N52" i="6" a="1"/>
  <c r="N52" i="6" s="1"/>
  <c r="M52" i="6"/>
  <c r="M52" i="6" a="1"/>
  <c r="L52" i="6" a="1"/>
  <c r="L52" i="6" s="1"/>
  <c r="K52" i="6" a="1"/>
  <c r="K52" i="6" s="1"/>
  <c r="AI51" i="6" a="1"/>
  <c r="AI51" i="6" s="1"/>
  <c r="AH51" i="6" a="1"/>
  <c r="AH51" i="6" s="1"/>
  <c r="AG51" i="6" a="1"/>
  <c r="AG51" i="6" s="1"/>
  <c r="AF51" i="6" a="1"/>
  <c r="AF51" i="6" s="1"/>
  <c r="AE51" i="6" a="1"/>
  <c r="AE51" i="6" s="1"/>
  <c r="AD51" i="6" a="1"/>
  <c r="AD51" i="6" s="1"/>
  <c r="AC51" i="6" a="1"/>
  <c r="AC51" i="6" s="1"/>
  <c r="AB51" i="6" a="1"/>
  <c r="AB51" i="6" s="1"/>
  <c r="AA51" i="6" a="1"/>
  <c r="AA51" i="6" s="1"/>
  <c r="Z51" i="6" a="1"/>
  <c r="Z51" i="6" s="1"/>
  <c r="Y51" i="6" a="1"/>
  <c r="Y51" i="6" s="1"/>
  <c r="X51" i="6" a="1"/>
  <c r="X51" i="6" s="1"/>
  <c r="W51" i="6" a="1"/>
  <c r="W51" i="6" s="1"/>
  <c r="V51" i="6" a="1"/>
  <c r="V51" i="6" s="1"/>
  <c r="U51" i="6" a="1"/>
  <c r="U51" i="6" s="1"/>
  <c r="T51" i="6" a="1"/>
  <c r="T51" i="6" s="1"/>
  <c r="S51" i="6" a="1"/>
  <c r="S51" i="6" s="1"/>
  <c r="R51" i="6" a="1"/>
  <c r="R51" i="6" s="1"/>
  <c r="Q51" i="6" a="1"/>
  <c r="Q51" i="6" s="1"/>
  <c r="P51" i="6" a="1"/>
  <c r="P51" i="6" s="1"/>
  <c r="O51" i="6" a="1"/>
  <c r="O51" i="6" s="1"/>
  <c r="N51" i="6" a="1"/>
  <c r="N51" i="6" s="1"/>
  <c r="M51" i="6" a="1"/>
  <c r="M51" i="6" s="1"/>
  <c r="L51" i="6" a="1"/>
  <c r="L51" i="6" s="1"/>
  <c r="K51" i="6" a="1"/>
  <c r="K51" i="6" s="1"/>
  <c r="AI50" i="6" a="1"/>
  <c r="AI50" i="6" s="1"/>
  <c r="AH50" i="6" a="1"/>
  <c r="AH50" i="6" s="1"/>
  <c r="AG50" i="6"/>
  <c r="AG50" i="6" a="1"/>
  <c r="AF50" i="6" a="1"/>
  <c r="AF50" i="6" s="1"/>
  <c r="AE50" i="6" a="1"/>
  <c r="AE50" i="6" s="1"/>
  <c r="AD50" i="6" a="1"/>
  <c r="AD50" i="6" s="1"/>
  <c r="AC50" i="6" a="1"/>
  <c r="AC50" i="6" s="1"/>
  <c r="AB50" i="6"/>
  <c r="AB50" i="6" a="1"/>
  <c r="AA50" i="6" a="1"/>
  <c r="AA50" i="6" s="1"/>
  <c r="Z50" i="6" a="1"/>
  <c r="Z50" i="6" s="1"/>
  <c r="Y50" i="6" a="1"/>
  <c r="Y50" i="6" s="1"/>
  <c r="X50" i="6" a="1"/>
  <c r="X50" i="6" s="1"/>
  <c r="W50" i="6" a="1"/>
  <c r="W50" i="6" s="1"/>
  <c r="V50" i="6" a="1"/>
  <c r="V50" i="6" s="1"/>
  <c r="U50" i="6" a="1"/>
  <c r="U50" i="6" s="1"/>
  <c r="T50" i="6"/>
  <c r="T50" i="6" a="1"/>
  <c r="S50" i="6" a="1"/>
  <c r="S50" i="6" s="1"/>
  <c r="R50" i="6" a="1"/>
  <c r="R50" i="6" s="1"/>
  <c r="Q50" i="6"/>
  <c r="Q50" i="6" a="1"/>
  <c r="P50" i="6" a="1"/>
  <c r="P50" i="6" s="1"/>
  <c r="O50" i="6" a="1"/>
  <c r="O50" i="6" s="1"/>
  <c r="N50" i="6" a="1"/>
  <c r="N50" i="6" s="1"/>
  <c r="M50" i="6" a="1"/>
  <c r="M50" i="6" s="1"/>
  <c r="L50" i="6" a="1"/>
  <c r="L50" i="6" s="1"/>
  <c r="K50" i="6" a="1"/>
  <c r="K50" i="6" s="1"/>
  <c r="AI49" i="6" a="1"/>
  <c r="AI49" i="6" s="1"/>
  <c r="AH49" i="6" a="1"/>
  <c r="AH49" i="6" s="1"/>
  <c r="AG49" i="6" a="1"/>
  <c r="AG49" i="6" s="1"/>
  <c r="AF49" i="6" a="1"/>
  <c r="AF49" i="6" s="1"/>
  <c r="AE49" i="6" a="1"/>
  <c r="AE49" i="6" s="1"/>
  <c r="AD49" i="6" a="1"/>
  <c r="AD49" i="6" s="1"/>
  <c r="AC49" i="6"/>
  <c r="AC49" i="6" a="1"/>
  <c r="AB49" i="6" a="1"/>
  <c r="AB49" i="6" s="1"/>
  <c r="AA49" i="6" a="1"/>
  <c r="AA49" i="6" s="1"/>
  <c r="Z49" i="6" a="1"/>
  <c r="Z49" i="6" s="1"/>
  <c r="Y49" i="6" a="1"/>
  <c r="Y49" i="6" s="1"/>
  <c r="X49" i="6" a="1"/>
  <c r="X49" i="6" s="1"/>
  <c r="W49" i="6" a="1"/>
  <c r="W49" i="6" s="1"/>
  <c r="V49" i="6" a="1"/>
  <c r="V49" i="6" s="1"/>
  <c r="U49" i="6" a="1"/>
  <c r="U49" i="6" s="1"/>
  <c r="T49" i="6" a="1"/>
  <c r="T49" i="6" s="1"/>
  <c r="S49" i="6" a="1"/>
  <c r="S49" i="6" s="1"/>
  <c r="R49" i="6" a="1"/>
  <c r="R49" i="6" s="1"/>
  <c r="Q49" i="6" a="1"/>
  <c r="Q49" i="6" s="1"/>
  <c r="P49" i="6" a="1"/>
  <c r="P49" i="6" s="1"/>
  <c r="O49" i="6" a="1"/>
  <c r="O49" i="6" s="1"/>
  <c r="N49" i="6" a="1"/>
  <c r="N49" i="6" s="1"/>
  <c r="M49" i="6" a="1"/>
  <c r="M49" i="6" s="1"/>
  <c r="L49" i="6" a="1"/>
  <c r="L49" i="6" s="1"/>
  <c r="K49" i="6" a="1"/>
  <c r="K49" i="6" s="1"/>
  <c r="AI48" i="6" a="1"/>
  <c r="AI48" i="6" s="1"/>
  <c r="AH48" i="6" a="1"/>
  <c r="AH48" i="6" s="1"/>
  <c r="AG48" i="6" a="1"/>
  <c r="AG48" i="6" s="1"/>
  <c r="AF48" i="6" a="1"/>
  <c r="AF48" i="6" s="1"/>
  <c r="AE48" i="6" a="1"/>
  <c r="AE48" i="6" s="1"/>
  <c r="AD48" i="6" a="1"/>
  <c r="AD48" i="6" s="1"/>
  <c r="AC48" i="6" a="1"/>
  <c r="AC48" i="6" s="1"/>
  <c r="AB48" i="6" a="1"/>
  <c r="AB48" i="6" s="1"/>
  <c r="AA48" i="6" a="1"/>
  <c r="AA48" i="6" s="1"/>
  <c r="Z48" i="6" a="1"/>
  <c r="Z48" i="6" s="1"/>
  <c r="Y48" i="6" a="1"/>
  <c r="Y48" i="6" s="1"/>
  <c r="X48" i="6" a="1"/>
  <c r="X48" i="6" s="1"/>
  <c r="W48" i="6" a="1"/>
  <c r="W48" i="6" s="1"/>
  <c r="V48" i="6" a="1"/>
  <c r="V48" i="6" s="1"/>
  <c r="U48" i="6" a="1"/>
  <c r="U48" i="6" s="1"/>
  <c r="T48" i="6" a="1"/>
  <c r="T48" i="6" s="1"/>
  <c r="S48" i="6" a="1"/>
  <c r="S48" i="6" s="1"/>
  <c r="R48" i="6" a="1"/>
  <c r="R48" i="6" s="1"/>
  <c r="Q48" i="6" a="1"/>
  <c r="Q48" i="6" s="1"/>
  <c r="P48" i="6" a="1"/>
  <c r="P48" i="6" s="1"/>
  <c r="O48" i="6" a="1"/>
  <c r="O48" i="6" s="1"/>
  <c r="N48" i="6" a="1"/>
  <c r="N48" i="6" s="1"/>
  <c r="M48" i="6" a="1"/>
  <c r="M48" i="6" s="1"/>
  <c r="L48" i="6" a="1"/>
  <c r="L48" i="6" s="1"/>
  <c r="K48" i="6" a="1"/>
  <c r="K48" i="6" s="1"/>
  <c r="AI47" i="6" a="1"/>
  <c r="AI47" i="6" s="1"/>
  <c r="AH47" i="6" a="1"/>
  <c r="AH47" i="6" s="1"/>
  <c r="AG47" i="6" a="1"/>
  <c r="AG47" i="6" s="1"/>
  <c r="AF47" i="6" a="1"/>
  <c r="AF47" i="6" s="1"/>
  <c r="AE47" i="6" a="1"/>
  <c r="AE47" i="6" s="1"/>
  <c r="AD47" i="6" a="1"/>
  <c r="AD47" i="6" s="1"/>
  <c r="AC47" i="6" a="1"/>
  <c r="AC47" i="6" s="1"/>
  <c r="AB47" i="6" a="1"/>
  <c r="AB47" i="6" s="1"/>
  <c r="AA47" i="6" a="1"/>
  <c r="AA47" i="6" s="1"/>
  <c r="Z47" i="6" a="1"/>
  <c r="Z47" i="6" s="1"/>
  <c r="Y47" i="6" a="1"/>
  <c r="Y47" i="6" s="1"/>
  <c r="X47" i="6" a="1"/>
  <c r="X47" i="6" s="1"/>
  <c r="W47" i="6" a="1"/>
  <c r="W47" i="6" s="1"/>
  <c r="V47" i="6" a="1"/>
  <c r="V47" i="6" s="1"/>
  <c r="U47" i="6" a="1"/>
  <c r="U47" i="6" s="1"/>
  <c r="T47" i="6" a="1"/>
  <c r="T47" i="6" s="1"/>
  <c r="S47" i="6" a="1"/>
  <c r="S47" i="6" s="1"/>
  <c r="R47" i="6" a="1"/>
  <c r="R47" i="6" s="1"/>
  <c r="Q47" i="6" a="1"/>
  <c r="Q47" i="6" s="1"/>
  <c r="P47" i="6" a="1"/>
  <c r="P47" i="6" s="1"/>
  <c r="O47" i="6" a="1"/>
  <c r="O47" i="6" s="1"/>
  <c r="N47" i="6" a="1"/>
  <c r="N47" i="6" s="1"/>
  <c r="M47" i="6" a="1"/>
  <c r="M47" i="6" s="1"/>
  <c r="L47" i="6" a="1"/>
  <c r="L47" i="6" s="1"/>
  <c r="K47" i="6" a="1"/>
  <c r="K47" i="6" s="1"/>
  <c r="AI46" i="6" a="1"/>
  <c r="AI46" i="6" s="1"/>
  <c r="AH46" i="6" a="1"/>
  <c r="AH46" i="6" s="1"/>
  <c r="AG46" i="6" a="1"/>
  <c r="AG46" i="6" s="1"/>
  <c r="AF46" i="6" a="1"/>
  <c r="AF46" i="6" s="1"/>
  <c r="AE46" i="6" a="1"/>
  <c r="AE46" i="6" s="1"/>
  <c r="AD46" i="6" a="1"/>
  <c r="AD46" i="6" s="1"/>
  <c r="AC46" i="6" a="1"/>
  <c r="AC46" i="6" s="1"/>
  <c r="AB46" i="6" a="1"/>
  <c r="AB46" i="6" s="1"/>
  <c r="AA46" i="6" a="1"/>
  <c r="AA46" i="6" s="1"/>
  <c r="Z46" i="6" a="1"/>
  <c r="Z46" i="6" s="1"/>
  <c r="Y46" i="6" a="1"/>
  <c r="Y46" i="6" s="1"/>
  <c r="X46" i="6" a="1"/>
  <c r="X46" i="6" s="1"/>
  <c r="W46" i="6" a="1"/>
  <c r="W46" i="6" s="1"/>
  <c r="V46" i="6" a="1"/>
  <c r="V46" i="6" s="1"/>
  <c r="U46" i="6" a="1"/>
  <c r="U46" i="6" s="1"/>
  <c r="T46" i="6" a="1"/>
  <c r="T46" i="6" s="1"/>
  <c r="S46" i="6" a="1"/>
  <c r="S46" i="6" s="1"/>
  <c r="R46" i="6" a="1"/>
  <c r="R46" i="6" s="1"/>
  <c r="Q46" i="6" a="1"/>
  <c r="Q46" i="6" s="1"/>
  <c r="P46" i="6" a="1"/>
  <c r="P46" i="6" s="1"/>
  <c r="O46" i="6" a="1"/>
  <c r="O46" i="6" s="1"/>
  <c r="N46" i="6" a="1"/>
  <c r="N46" i="6" s="1"/>
  <c r="M46" i="6" a="1"/>
  <c r="M46" i="6" s="1"/>
  <c r="L46" i="6" a="1"/>
  <c r="L46" i="6" s="1"/>
  <c r="K46" i="6" a="1"/>
  <c r="K46" i="6" s="1"/>
  <c r="AI45" i="6" a="1"/>
  <c r="AI45" i="6" s="1"/>
  <c r="AH45" i="6" a="1"/>
  <c r="AH45" i="6" s="1"/>
  <c r="AG45" i="6" a="1"/>
  <c r="AG45" i="6" s="1"/>
  <c r="AF45" i="6" a="1"/>
  <c r="AF45" i="6" s="1"/>
  <c r="AE45" i="6" a="1"/>
  <c r="AE45" i="6" s="1"/>
  <c r="AD45" i="6" a="1"/>
  <c r="AD45" i="6" s="1"/>
  <c r="AC45" i="6" a="1"/>
  <c r="AC45" i="6" s="1"/>
  <c r="AB45" i="6" a="1"/>
  <c r="AB45" i="6" s="1"/>
  <c r="AA45" i="6" a="1"/>
  <c r="AA45" i="6" s="1"/>
  <c r="Z45" i="6" a="1"/>
  <c r="Z45" i="6" s="1"/>
  <c r="Y45" i="6" a="1"/>
  <c r="Y45" i="6" s="1"/>
  <c r="X45" i="6" a="1"/>
  <c r="X45" i="6" s="1"/>
  <c r="W45" i="6" a="1"/>
  <c r="W45" i="6" s="1"/>
  <c r="V45" i="6" a="1"/>
  <c r="V45" i="6" s="1"/>
  <c r="U45" i="6" a="1"/>
  <c r="U45" i="6" s="1"/>
  <c r="T45" i="6" a="1"/>
  <c r="T45" i="6" s="1"/>
  <c r="S45" i="6" a="1"/>
  <c r="S45" i="6" s="1"/>
  <c r="R45" i="6" a="1"/>
  <c r="R45" i="6" s="1"/>
  <c r="Q45" i="6" a="1"/>
  <c r="Q45" i="6" s="1"/>
  <c r="P45" i="6" a="1"/>
  <c r="P45" i="6" s="1"/>
  <c r="O45" i="6" a="1"/>
  <c r="O45" i="6" s="1"/>
  <c r="N45" i="6" a="1"/>
  <c r="N45" i="6" s="1"/>
  <c r="M45" i="6" a="1"/>
  <c r="M45" i="6" s="1"/>
  <c r="L45" i="6" a="1"/>
  <c r="L45" i="6" s="1"/>
  <c r="K45" i="6" a="1"/>
  <c r="K45" i="6" s="1"/>
  <c r="AI44" i="6" a="1"/>
  <c r="AI44" i="6" s="1"/>
  <c r="AH44" i="6" a="1"/>
  <c r="AH44" i="6" s="1"/>
  <c r="AG44" i="6" a="1"/>
  <c r="AG44" i="6" s="1"/>
  <c r="AF44" i="6" a="1"/>
  <c r="AF44" i="6" s="1"/>
  <c r="AE44" i="6" a="1"/>
  <c r="AE44" i="6" s="1"/>
  <c r="AD44" i="6" a="1"/>
  <c r="AD44" i="6" s="1"/>
  <c r="AC44" i="6" a="1"/>
  <c r="AC44" i="6" s="1"/>
  <c r="AB44" i="6" a="1"/>
  <c r="AB44" i="6" s="1"/>
  <c r="AA44" i="6" a="1"/>
  <c r="AA44" i="6" s="1"/>
  <c r="Z44" i="6" a="1"/>
  <c r="Z44" i="6" s="1"/>
  <c r="Y44" i="6" a="1"/>
  <c r="Y44" i="6" s="1"/>
  <c r="X44" i="6" a="1"/>
  <c r="X44" i="6" s="1"/>
  <c r="W44" i="6" a="1"/>
  <c r="W44" i="6" s="1"/>
  <c r="V44" i="6" a="1"/>
  <c r="V44" i="6" s="1"/>
  <c r="U44" i="6" a="1"/>
  <c r="U44" i="6" s="1"/>
  <c r="T44" i="6" a="1"/>
  <c r="T44" i="6" s="1"/>
  <c r="S44" i="6" a="1"/>
  <c r="S44" i="6" s="1"/>
  <c r="R44" i="6" a="1"/>
  <c r="R44" i="6" s="1"/>
  <c r="Q44" i="6" a="1"/>
  <c r="Q44" i="6" s="1"/>
  <c r="P44" i="6" a="1"/>
  <c r="P44" i="6" s="1"/>
  <c r="O44" i="6" a="1"/>
  <c r="O44" i="6" s="1"/>
  <c r="N44" i="6" a="1"/>
  <c r="N44" i="6" s="1"/>
  <c r="M44" i="6" a="1"/>
  <c r="M44" i="6" s="1"/>
  <c r="L44" i="6" a="1"/>
  <c r="L44" i="6" s="1"/>
  <c r="K44" i="6" a="1"/>
  <c r="K44" i="6" s="1"/>
  <c r="AI43" i="6" a="1"/>
  <c r="AI43" i="6" s="1"/>
  <c r="AH43" i="6" a="1"/>
  <c r="AH43" i="6" s="1"/>
  <c r="AG43" i="6" a="1"/>
  <c r="AG43" i="6" s="1"/>
  <c r="AF43" i="6" a="1"/>
  <c r="AF43" i="6" s="1"/>
  <c r="AE43" i="6" a="1"/>
  <c r="AE43" i="6" s="1"/>
  <c r="AD43" i="6" a="1"/>
  <c r="AD43" i="6" s="1"/>
  <c r="AC43" i="6" a="1"/>
  <c r="AC43" i="6" s="1"/>
  <c r="AB43" i="6" a="1"/>
  <c r="AB43" i="6" s="1"/>
  <c r="AA43" i="6" a="1"/>
  <c r="AA43" i="6" s="1"/>
  <c r="Z43" i="6" a="1"/>
  <c r="Z43" i="6" s="1"/>
  <c r="Y43" i="6" a="1"/>
  <c r="Y43" i="6" s="1"/>
  <c r="X43" i="6" a="1"/>
  <c r="X43" i="6" s="1"/>
  <c r="W43" i="6" a="1"/>
  <c r="W43" i="6" s="1"/>
  <c r="V43" i="6" a="1"/>
  <c r="V43" i="6" s="1"/>
  <c r="U43" i="6" a="1"/>
  <c r="U43" i="6" s="1"/>
  <c r="T43" i="6" a="1"/>
  <c r="T43" i="6" s="1"/>
  <c r="S43" i="6" a="1"/>
  <c r="S43" i="6" s="1"/>
  <c r="R43" i="6" a="1"/>
  <c r="R43" i="6" s="1"/>
  <c r="Q43" i="6" a="1"/>
  <c r="Q43" i="6" s="1"/>
  <c r="P43" i="6" a="1"/>
  <c r="P43" i="6" s="1"/>
  <c r="O43" i="6" a="1"/>
  <c r="O43" i="6" s="1"/>
  <c r="N43" i="6" a="1"/>
  <c r="N43" i="6" s="1"/>
  <c r="M43" i="6" a="1"/>
  <c r="M43" i="6" s="1"/>
  <c r="L43" i="6" a="1"/>
  <c r="L43" i="6" s="1"/>
  <c r="K43" i="6" a="1"/>
  <c r="K43" i="6" s="1"/>
  <c r="AI42" i="6" a="1"/>
  <c r="AI42" i="6" s="1"/>
  <c r="AH42" i="6" a="1"/>
  <c r="AH42" i="6" s="1"/>
  <c r="AG42" i="6" a="1"/>
  <c r="AG42" i="6" s="1"/>
  <c r="AF42" i="6" a="1"/>
  <c r="AF42" i="6" s="1"/>
  <c r="AE42" i="6" a="1"/>
  <c r="AE42" i="6" s="1"/>
  <c r="AD42" i="6" a="1"/>
  <c r="AD42" i="6" s="1"/>
  <c r="AC42" i="6" a="1"/>
  <c r="AC42" i="6" s="1"/>
  <c r="AB42" i="6" a="1"/>
  <c r="AB42" i="6" s="1"/>
  <c r="AA42" i="6" a="1"/>
  <c r="AA42" i="6" s="1"/>
  <c r="Z42" i="6" a="1"/>
  <c r="Z42" i="6" s="1"/>
  <c r="Y42" i="6" a="1"/>
  <c r="Y42" i="6" s="1"/>
  <c r="X42" i="6" a="1"/>
  <c r="X42" i="6" s="1"/>
  <c r="W42" i="6" a="1"/>
  <c r="W42" i="6" s="1"/>
  <c r="V42" i="6" a="1"/>
  <c r="V42" i="6" s="1"/>
  <c r="U42" i="6" a="1"/>
  <c r="U42" i="6" s="1"/>
  <c r="T42" i="6" a="1"/>
  <c r="T42" i="6" s="1"/>
  <c r="S42" i="6" a="1"/>
  <c r="S42" i="6" s="1"/>
  <c r="R42" i="6" a="1"/>
  <c r="R42" i="6" s="1"/>
  <c r="Q42" i="6" a="1"/>
  <c r="Q42" i="6" s="1"/>
  <c r="P42" i="6" a="1"/>
  <c r="P42" i="6" s="1"/>
  <c r="O42" i="6" a="1"/>
  <c r="O42" i="6" s="1"/>
  <c r="N42" i="6" a="1"/>
  <c r="N42" i="6" s="1"/>
  <c r="M42" i="6" a="1"/>
  <c r="M42" i="6" s="1"/>
  <c r="L42" i="6" a="1"/>
  <c r="L42" i="6" s="1"/>
  <c r="K42" i="6" a="1"/>
  <c r="K42" i="6" s="1"/>
  <c r="AI41" i="6" a="1"/>
  <c r="AI41" i="6" s="1"/>
  <c r="AH41" i="6" a="1"/>
  <c r="AH41" i="6" s="1"/>
  <c r="AG41" i="6" a="1"/>
  <c r="AG41" i="6" s="1"/>
  <c r="AF41" i="6" a="1"/>
  <c r="AF41" i="6" s="1"/>
  <c r="AE41" i="6" a="1"/>
  <c r="AE41" i="6" s="1"/>
  <c r="AD41" i="6" a="1"/>
  <c r="AD41" i="6" s="1"/>
  <c r="AC41" i="6" a="1"/>
  <c r="AC41" i="6" s="1"/>
  <c r="AB41" i="6" a="1"/>
  <c r="AB41" i="6" s="1"/>
  <c r="AA41" i="6" a="1"/>
  <c r="AA41" i="6" s="1"/>
  <c r="Z41" i="6" a="1"/>
  <c r="Z41" i="6" s="1"/>
  <c r="Y41" i="6" a="1"/>
  <c r="Y41" i="6" s="1"/>
  <c r="X41" i="6" a="1"/>
  <c r="X41" i="6" s="1"/>
  <c r="W41" i="6" a="1"/>
  <c r="W41" i="6" s="1"/>
  <c r="V41" i="6" a="1"/>
  <c r="V41" i="6" s="1"/>
  <c r="U41" i="6" a="1"/>
  <c r="U41" i="6" s="1"/>
  <c r="T41" i="6" a="1"/>
  <c r="T41" i="6" s="1"/>
  <c r="S41" i="6" a="1"/>
  <c r="S41" i="6" s="1"/>
  <c r="R41" i="6" a="1"/>
  <c r="R41" i="6" s="1"/>
  <c r="Q41" i="6" a="1"/>
  <c r="Q41" i="6" s="1"/>
  <c r="P41" i="6" a="1"/>
  <c r="P41" i="6" s="1"/>
  <c r="O41" i="6" a="1"/>
  <c r="O41" i="6" s="1"/>
  <c r="N41" i="6" a="1"/>
  <c r="N41" i="6" s="1"/>
  <c r="M41" i="6" a="1"/>
  <c r="M41" i="6" s="1"/>
  <c r="L41" i="6" a="1"/>
  <c r="L41" i="6" s="1"/>
  <c r="K41" i="6" a="1"/>
  <c r="K41" i="6" s="1"/>
  <c r="AI40" i="6" a="1"/>
  <c r="AI40" i="6" s="1"/>
  <c r="AH40" i="6" a="1"/>
  <c r="AH40" i="6" s="1"/>
  <c r="AG40" i="6" a="1"/>
  <c r="AG40" i="6" s="1"/>
  <c r="AF40" i="6" a="1"/>
  <c r="AF40" i="6" s="1"/>
  <c r="AE40" i="6" a="1"/>
  <c r="AE40" i="6" s="1"/>
  <c r="AD40" i="6" a="1"/>
  <c r="AD40" i="6" s="1"/>
  <c r="AC40" i="6" a="1"/>
  <c r="AC40" i="6" s="1"/>
  <c r="AB40" i="6" a="1"/>
  <c r="AB40" i="6" s="1"/>
  <c r="AA40" i="6" a="1"/>
  <c r="AA40" i="6" s="1"/>
  <c r="Z40" i="6" a="1"/>
  <c r="Z40" i="6" s="1"/>
  <c r="Y40" i="6" a="1"/>
  <c r="Y40" i="6" s="1"/>
  <c r="X40" i="6" a="1"/>
  <c r="X40" i="6" s="1"/>
  <c r="W40" i="6" a="1"/>
  <c r="W40" i="6" s="1"/>
  <c r="V40" i="6" a="1"/>
  <c r="V40" i="6" s="1"/>
  <c r="U40" i="6" a="1"/>
  <c r="U40" i="6" s="1"/>
  <c r="T40" i="6" a="1"/>
  <c r="T40" i="6" s="1"/>
  <c r="S40" i="6" a="1"/>
  <c r="S40" i="6" s="1"/>
  <c r="R40" i="6" a="1"/>
  <c r="R40" i="6" s="1"/>
  <c r="Q40" i="6" a="1"/>
  <c r="Q40" i="6" s="1"/>
  <c r="P40" i="6" a="1"/>
  <c r="P40" i="6" s="1"/>
  <c r="O40" i="6" a="1"/>
  <c r="O40" i="6" s="1"/>
  <c r="N40" i="6" a="1"/>
  <c r="N40" i="6" s="1"/>
  <c r="M40" i="6" a="1"/>
  <c r="M40" i="6" s="1"/>
  <c r="L40" i="6" a="1"/>
  <c r="L40" i="6" s="1"/>
  <c r="K40" i="6" a="1"/>
  <c r="K40" i="6" s="1"/>
  <c r="AI39" i="6" a="1"/>
  <c r="AI39" i="6" s="1"/>
  <c r="AH39" i="6" a="1"/>
  <c r="AH39" i="6" s="1"/>
  <c r="AG39" i="6" a="1"/>
  <c r="AG39" i="6" s="1"/>
  <c r="AF39" i="6" a="1"/>
  <c r="AF39" i="6" s="1"/>
  <c r="AE39" i="6" a="1"/>
  <c r="AE39" i="6" s="1"/>
  <c r="AD39" i="6" a="1"/>
  <c r="AD39" i="6" s="1"/>
  <c r="AC39" i="6" a="1"/>
  <c r="AC39" i="6" s="1"/>
  <c r="AB39" i="6" a="1"/>
  <c r="AB39" i="6" s="1"/>
  <c r="AA39" i="6" a="1"/>
  <c r="AA39" i="6" s="1"/>
  <c r="Z39" i="6" a="1"/>
  <c r="Z39" i="6" s="1"/>
  <c r="Y39" i="6" a="1"/>
  <c r="Y39" i="6" s="1"/>
  <c r="X39" i="6" a="1"/>
  <c r="X39" i="6" s="1"/>
  <c r="W39" i="6" a="1"/>
  <c r="W39" i="6" s="1"/>
  <c r="V39" i="6" a="1"/>
  <c r="V39" i="6" s="1"/>
  <c r="U39" i="6" a="1"/>
  <c r="U39" i="6" s="1"/>
  <c r="T39" i="6" a="1"/>
  <c r="T39" i="6" s="1"/>
  <c r="S39" i="6" a="1"/>
  <c r="S39" i="6" s="1"/>
  <c r="R39" i="6" a="1"/>
  <c r="R39" i="6" s="1"/>
  <c r="Q39" i="6" a="1"/>
  <c r="Q39" i="6" s="1"/>
  <c r="P39" i="6" a="1"/>
  <c r="P39" i="6" s="1"/>
  <c r="O39" i="6" a="1"/>
  <c r="O39" i="6" s="1"/>
  <c r="N39" i="6" a="1"/>
  <c r="N39" i="6" s="1"/>
  <c r="M39" i="6" a="1"/>
  <c r="M39" i="6" s="1"/>
  <c r="L39" i="6" a="1"/>
  <c r="L39" i="6" s="1"/>
  <c r="K39" i="6" a="1"/>
  <c r="K39" i="6" s="1"/>
  <c r="AI38" i="6" a="1"/>
  <c r="AI38" i="6" s="1"/>
  <c r="AH38" i="6" a="1"/>
  <c r="AH38" i="6" s="1"/>
  <c r="AG38" i="6" a="1"/>
  <c r="AG38" i="6" s="1"/>
  <c r="AF38" i="6" a="1"/>
  <c r="AF38" i="6" s="1"/>
  <c r="AE38" i="6" a="1"/>
  <c r="AE38" i="6" s="1"/>
  <c r="AD38" i="6" a="1"/>
  <c r="AD38" i="6" s="1"/>
  <c r="AC38" i="6" a="1"/>
  <c r="AC38" i="6" s="1"/>
  <c r="AB38" i="6" a="1"/>
  <c r="AB38" i="6" s="1"/>
  <c r="AA38" i="6" a="1"/>
  <c r="AA38" i="6" s="1"/>
  <c r="Z38" i="6" a="1"/>
  <c r="Z38" i="6" s="1"/>
  <c r="Y38" i="6" a="1"/>
  <c r="Y38" i="6" s="1"/>
  <c r="X38" i="6" a="1"/>
  <c r="X38" i="6" s="1"/>
  <c r="W38" i="6" a="1"/>
  <c r="W38" i="6" s="1"/>
  <c r="V38" i="6" a="1"/>
  <c r="V38" i="6" s="1"/>
  <c r="U38" i="6" a="1"/>
  <c r="U38" i="6" s="1"/>
  <c r="T38" i="6" a="1"/>
  <c r="T38" i="6" s="1"/>
  <c r="S38" i="6" a="1"/>
  <c r="S38" i="6" s="1"/>
  <c r="R38" i="6" a="1"/>
  <c r="R38" i="6" s="1"/>
  <c r="Q38" i="6" a="1"/>
  <c r="Q38" i="6" s="1"/>
  <c r="P38" i="6" a="1"/>
  <c r="P38" i="6" s="1"/>
  <c r="O38" i="6" a="1"/>
  <c r="O38" i="6" s="1"/>
  <c r="N38" i="6" a="1"/>
  <c r="N38" i="6" s="1"/>
  <c r="M38" i="6" a="1"/>
  <c r="M38" i="6" s="1"/>
  <c r="L38" i="6" a="1"/>
  <c r="L38" i="6" s="1"/>
  <c r="K38" i="6" a="1"/>
  <c r="K38" i="6" s="1"/>
  <c r="AI37" i="6" a="1"/>
  <c r="AI37" i="6" s="1"/>
  <c r="AH37" i="6" a="1"/>
  <c r="AH37" i="6" s="1"/>
  <c r="AG37" i="6" a="1"/>
  <c r="AG37" i="6" s="1"/>
  <c r="AF37" i="6" a="1"/>
  <c r="AF37" i="6" s="1"/>
  <c r="AE37" i="6" a="1"/>
  <c r="AE37" i="6" s="1"/>
  <c r="AD37" i="6" a="1"/>
  <c r="AD37" i="6" s="1"/>
  <c r="AC37" i="6" a="1"/>
  <c r="AC37" i="6" s="1"/>
  <c r="AB37" i="6" a="1"/>
  <c r="AB37" i="6" s="1"/>
  <c r="AA37" i="6" a="1"/>
  <c r="AA37" i="6" s="1"/>
  <c r="Z37" i="6" a="1"/>
  <c r="Z37" i="6" s="1"/>
  <c r="Y37" i="6" a="1"/>
  <c r="Y37" i="6" s="1"/>
  <c r="X37" i="6" a="1"/>
  <c r="X37" i="6" s="1"/>
  <c r="W37" i="6" a="1"/>
  <c r="W37" i="6" s="1"/>
  <c r="V37" i="6" a="1"/>
  <c r="V37" i="6" s="1"/>
  <c r="U37" i="6" a="1"/>
  <c r="U37" i="6" s="1"/>
  <c r="T37" i="6" a="1"/>
  <c r="T37" i="6" s="1"/>
  <c r="S37" i="6" a="1"/>
  <c r="S37" i="6" s="1"/>
  <c r="R37" i="6" a="1"/>
  <c r="R37" i="6" s="1"/>
  <c r="Q37" i="6" a="1"/>
  <c r="Q37" i="6" s="1"/>
  <c r="P37" i="6" a="1"/>
  <c r="P37" i="6" s="1"/>
  <c r="O37" i="6" a="1"/>
  <c r="O37" i="6" s="1"/>
  <c r="N37" i="6" a="1"/>
  <c r="N37" i="6" s="1"/>
  <c r="M37" i="6" a="1"/>
  <c r="M37" i="6" s="1"/>
  <c r="L37" i="6" a="1"/>
  <c r="L37" i="6" s="1"/>
  <c r="K37" i="6" a="1"/>
  <c r="K37" i="6" s="1"/>
  <c r="AI36" i="6" a="1"/>
  <c r="AI36" i="6" s="1"/>
  <c r="AH36" i="6" a="1"/>
  <c r="AH36" i="6" s="1"/>
  <c r="AG36" i="6" a="1"/>
  <c r="AG36" i="6" s="1"/>
  <c r="AF36" i="6" a="1"/>
  <c r="AF36" i="6" s="1"/>
  <c r="AE36" i="6" a="1"/>
  <c r="AE36" i="6" s="1"/>
  <c r="AD36" i="6" a="1"/>
  <c r="AD36" i="6" s="1"/>
  <c r="AC36" i="6" a="1"/>
  <c r="AC36" i="6" s="1"/>
  <c r="AB36" i="6" a="1"/>
  <c r="AB36" i="6" s="1"/>
  <c r="AA36" i="6" a="1"/>
  <c r="AA36" i="6" s="1"/>
  <c r="Z36" i="6" a="1"/>
  <c r="Z36" i="6" s="1"/>
  <c r="Y36" i="6" a="1"/>
  <c r="Y36" i="6" s="1"/>
  <c r="X36" i="6" a="1"/>
  <c r="X36" i="6" s="1"/>
  <c r="W36" i="6" a="1"/>
  <c r="W36" i="6" s="1"/>
  <c r="V36" i="6" a="1"/>
  <c r="V36" i="6" s="1"/>
  <c r="U36" i="6" a="1"/>
  <c r="U36" i="6" s="1"/>
  <c r="T36" i="6" a="1"/>
  <c r="T36" i="6" s="1"/>
  <c r="S36" i="6" a="1"/>
  <c r="S36" i="6" s="1"/>
  <c r="R36" i="6" a="1"/>
  <c r="R36" i="6" s="1"/>
  <c r="Q36" i="6" a="1"/>
  <c r="Q36" i="6" s="1"/>
  <c r="P36" i="6" a="1"/>
  <c r="P36" i="6" s="1"/>
  <c r="O36" i="6" a="1"/>
  <c r="O36" i="6" s="1"/>
  <c r="N36" i="6" a="1"/>
  <c r="N36" i="6" s="1"/>
  <c r="M36" i="6" a="1"/>
  <c r="M36" i="6" s="1"/>
  <c r="L36" i="6" a="1"/>
  <c r="L36" i="6" s="1"/>
  <c r="K36" i="6" a="1"/>
  <c r="K36" i="6" s="1"/>
  <c r="AI35" i="6" a="1"/>
  <c r="AI35" i="6" s="1"/>
  <c r="AH35" i="6" a="1"/>
  <c r="AH35" i="6" s="1"/>
  <c r="AG35" i="6" a="1"/>
  <c r="AG35" i="6" s="1"/>
  <c r="AF35" i="6" a="1"/>
  <c r="AF35" i="6" s="1"/>
  <c r="AE35" i="6" a="1"/>
  <c r="AE35" i="6" s="1"/>
  <c r="AD35" i="6" a="1"/>
  <c r="AD35" i="6" s="1"/>
  <c r="AC35" i="6" a="1"/>
  <c r="AC35" i="6" s="1"/>
  <c r="AB35" i="6" a="1"/>
  <c r="AB35" i="6" s="1"/>
  <c r="AA35" i="6" a="1"/>
  <c r="AA35" i="6" s="1"/>
  <c r="Z35" i="6" a="1"/>
  <c r="Z35" i="6" s="1"/>
  <c r="Y35" i="6" a="1"/>
  <c r="Y35" i="6" s="1"/>
  <c r="X35" i="6" a="1"/>
  <c r="X35" i="6" s="1"/>
  <c r="W35" i="6" a="1"/>
  <c r="W35" i="6" s="1"/>
  <c r="V35" i="6" a="1"/>
  <c r="V35" i="6" s="1"/>
  <c r="U35" i="6"/>
  <c r="U35" i="6" a="1"/>
  <c r="T35" i="6" a="1"/>
  <c r="T35" i="6" s="1"/>
  <c r="S35" i="6" a="1"/>
  <c r="S35" i="6" s="1"/>
  <c r="R35" i="6" a="1"/>
  <c r="R35" i="6" s="1"/>
  <c r="Q35" i="6" a="1"/>
  <c r="Q35" i="6" s="1"/>
  <c r="P35" i="6" a="1"/>
  <c r="P35" i="6" s="1"/>
  <c r="O35" i="6" a="1"/>
  <c r="O35" i="6" s="1"/>
  <c r="N35" i="6" a="1"/>
  <c r="N35" i="6" s="1"/>
  <c r="M35" i="6" a="1"/>
  <c r="M35" i="6" s="1"/>
  <c r="L35" i="6" a="1"/>
  <c r="L35" i="6" s="1"/>
  <c r="K35" i="6" a="1"/>
  <c r="K35" i="6" s="1"/>
  <c r="AI34" i="6" a="1"/>
  <c r="AI34" i="6" s="1"/>
  <c r="AH34" i="6" a="1"/>
  <c r="AH34" i="6" s="1"/>
  <c r="AG34" i="6" a="1"/>
  <c r="AG34" i="6" s="1"/>
  <c r="AF34" i="6" a="1"/>
  <c r="AF34" i="6" s="1"/>
  <c r="AE34" i="6" a="1"/>
  <c r="AE34" i="6" s="1"/>
  <c r="AD34" i="6" a="1"/>
  <c r="AD34" i="6" s="1"/>
  <c r="AC34" i="6" a="1"/>
  <c r="AC34" i="6" s="1"/>
  <c r="AB34" i="6" a="1"/>
  <c r="AB34" i="6" s="1"/>
  <c r="AA34" i="6" a="1"/>
  <c r="AA34" i="6" s="1"/>
  <c r="Z34" i="6" a="1"/>
  <c r="Z34" i="6" s="1"/>
  <c r="Y34" i="6" a="1"/>
  <c r="Y34" i="6" s="1"/>
  <c r="X34" i="6" a="1"/>
  <c r="X34" i="6" s="1"/>
  <c r="W34" i="6" a="1"/>
  <c r="W34" i="6" s="1"/>
  <c r="V34" i="6" a="1"/>
  <c r="V34" i="6" s="1"/>
  <c r="U34" i="6" a="1"/>
  <c r="U34" i="6" s="1"/>
  <c r="T34" i="6" a="1"/>
  <c r="T34" i="6" s="1"/>
  <c r="S34" i="6" a="1"/>
  <c r="S34" i="6" s="1"/>
  <c r="R34" i="6" a="1"/>
  <c r="R34" i="6" s="1"/>
  <c r="Q34" i="6"/>
  <c r="Q34" i="6" a="1"/>
  <c r="P34" i="6" a="1"/>
  <c r="P34" i="6" s="1"/>
  <c r="O34" i="6"/>
  <c r="O34" i="6" a="1"/>
  <c r="N34" i="6" a="1"/>
  <c r="N34" i="6" s="1"/>
  <c r="M34" i="6" a="1"/>
  <c r="M34" i="6" s="1"/>
  <c r="L34" i="6" a="1"/>
  <c r="L34" i="6" s="1"/>
  <c r="K34" i="6" a="1"/>
  <c r="K34" i="6" s="1"/>
  <c r="AI33" i="6" a="1"/>
  <c r="AI33" i="6" s="1"/>
  <c r="AH33" i="6" a="1"/>
  <c r="AH33" i="6" s="1"/>
  <c r="AG33" i="6" a="1"/>
  <c r="AG33" i="6" s="1"/>
  <c r="AF33" i="6" a="1"/>
  <c r="AF33" i="6" s="1"/>
  <c r="AE33" i="6" a="1"/>
  <c r="AE33" i="6" s="1"/>
  <c r="AD33" i="6" a="1"/>
  <c r="AD33" i="6" s="1"/>
  <c r="AC33" i="6"/>
  <c r="AC33" i="6" a="1"/>
  <c r="AB33" i="6" a="1"/>
  <c r="AB33" i="6" s="1"/>
  <c r="AA33" i="6"/>
  <c r="AA33" i="6" a="1"/>
  <c r="Z33" i="6" a="1"/>
  <c r="Z33" i="6" s="1"/>
  <c r="Y33" i="6" a="1"/>
  <c r="Y33" i="6" s="1"/>
  <c r="X33" i="6" a="1"/>
  <c r="X33" i="6" s="1"/>
  <c r="W33" i="6" a="1"/>
  <c r="W33" i="6" s="1"/>
  <c r="V33" i="6" a="1"/>
  <c r="V33" i="6" s="1"/>
  <c r="U33" i="6" a="1"/>
  <c r="U33" i="6" s="1"/>
  <c r="T33" i="6" a="1"/>
  <c r="T33" i="6" s="1"/>
  <c r="S33" i="6" a="1"/>
  <c r="S33" i="6" s="1"/>
  <c r="R33" i="6" a="1"/>
  <c r="R33" i="6" s="1"/>
  <c r="Q33" i="6" a="1"/>
  <c r="Q33" i="6" s="1"/>
  <c r="P33" i="6" a="1"/>
  <c r="P33" i="6" s="1"/>
  <c r="O33" i="6" a="1"/>
  <c r="O33" i="6" s="1"/>
  <c r="N33" i="6" a="1"/>
  <c r="N33" i="6" s="1"/>
  <c r="M33" i="6"/>
  <c r="M33" i="6" a="1"/>
  <c r="L33" i="6" a="1"/>
  <c r="L33" i="6" s="1"/>
  <c r="K33" i="6" a="1"/>
  <c r="K33" i="6" s="1"/>
  <c r="AI32" i="6" a="1"/>
  <c r="AI32" i="6" s="1"/>
  <c r="AH32" i="6" a="1"/>
  <c r="AH32" i="6" s="1"/>
  <c r="AG32" i="6" a="1"/>
  <c r="AG32" i="6" s="1"/>
  <c r="AF32" i="6" a="1"/>
  <c r="AF32" i="6" s="1"/>
  <c r="AE32" i="6" a="1"/>
  <c r="AE32" i="6" s="1"/>
  <c r="AD32" i="6" a="1"/>
  <c r="AD32" i="6" s="1"/>
  <c r="AC32" i="6" a="1"/>
  <c r="AC32" i="6" s="1"/>
  <c r="AB32" i="6" a="1"/>
  <c r="AB32" i="6" s="1"/>
  <c r="AA32" i="6" a="1"/>
  <c r="AA32" i="6" s="1"/>
  <c r="Z32" i="6" a="1"/>
  <c r="Z32" i="6" s="1"/>
  <c r="Y32" i="6"/>
  <c r="Y32" i="6" a="1"/>
  <c r="X32" i="6" a="1"/>
  <c r="X32" i="6" s="1"/>
  <c r="W32" i="6" a="1"/>
  <c r="W32" i="6" s="1"/>
  <c r="V32" i="6" a="1"/>
  <c r="V32" i="6" s="1"/>
  <c r="U32" i="6" a="1"/>
  <c r="U32" i="6" s="1"/>
  <c r="T32" i="6" a="1"/>
  <c r="T32" i="6" s="1"/>
  <c r="S32" i="6" a="1"/>
  <c r="S32" i="6" s="1"/>
  <c r="R32" i="6" a="1"/>
  <c r="R32" i="6" s="1"/>
  <c r="Q32" i="6"/>
  <c r="Q32" i="6" a="1"/>
  <c r="P32" i="6" a="1"/>
  <c r="P32" i="6" s="1"/>
  <c r="O32" i="6" a="1"/>
  <c r="O32" i="6" s="1"/>
  <c r="N32" i="6" a="1"/>
  <c r="N32" i="6" s="1"/>
  <c r="M32" i="6" a="1"/>
  <c r="M32" i="6" s="1"/>
  <c r="L32" i="6"/>
  <c r="L32" i="6" a="1"/>
  <c r="K32" i="6" a="1"/>
  <c r="K32" i="6" s="1"/>
  <c r="AI31" i="6" a="1"/>
  <c r="AI31" i="6" s="1"/>
  <c r="AH31" i="6" a="1"/>
  <c r="AH31" i="6" s="1"/>
  <c r="AG31" i="6"/>
  <c r="AG31" i="6" a="1"/>
  <c r="AF31" i="6" a="1"/>
  <c r="AF31" i="6" s="1"/>
  <c r="AE31" i="6"/>
  <c r="AE31" i="6" a="1"/>
  <c r="AD31" i="6" a="1"/>
  <c r="AD31" i="6" s="1"/>
  <c r="AC31" i="6" a="1"/>
  <c r="AC31" i="6" s="1"/>
  <c r="AB31" i="6" a="1"/>
  <c r="AB31" i="6" s="1"/>
  <c r="AA31" i="6"/>
  <c r="AA31" i="6" a="1"/>
  <c r="Z31" i="6" a="1"/>
  <c r="Z31" i="6" s="1"/>
  <c r="Y31" i="6" a="1"/>
  <c r="Y31" i="6" s="1"/>
  <c r="X31" i="6"/>
  <c r="X31" i="6" a="1"/>
  <c r="W31" i="6" a="1"/>
  <c r="W31" i="6" s="1"/>
  <c r="V31" i="6" a="1"/>
  <c r="V31" i="6" s="1"/>
  <c r="U31" i="6" a="1"/>
  <c r="U31" i="6" s="1"/>
  <c r="T31" i="6" a="1"/>
  <c r="T31" i="6" s="1"/>
  <c r="S31" i="6" a="1"/>
  <c r="S31" i="6" s="1"/>
  <c r="R31" i="6" a="1"/>
  <c r="R31" i="6" s="1"/>
  <c r="Q31" i="6"/>
  <c r="Q31" i="6" a="1"/>
  <c r="P31" i="6" a="1"/>
  <c r="P31" i="6" s="1"/>
  <c r="O31" i="6" a="1"/>
  <c r="O31" i="6" s="1"/>
  <c r="N31" i="6" a="1"/>
  <c r="N31" i="6" s="1"/>
  <c r="M31" i="6" a="1"/>
  <c r="M31" i="6" s="1"/>
  <c r="L31" i="6" a="1"/>
  <c r="L31" i="6" s="1"/>
  <c r="K31" i="6" a="1"/>
  <c r="K31" i="6" s="1"/>
  <c r="AI30" i="6" a="1"/>
  <c r="AI30" i="6" s="1"/>
  <c r="AH30" i="6" a="1"/>
  <c r="AH30" i="6" s="1"/>
  <c r="AG30" i="6" a="1"/>
  <c r="AG30" i="6" s="1"/>
  <c r="AF30" i="6" a="1"/>
  <c r="AF30" i="6" s="1"/>
  <c r="AE30" i="6" a="1"/>
  <c r="AE30" i="6" s="1"/>
  <c r="AD30" i="6" a="1"/>
  <c r="AD30" i="6" s="1"/>
  <c r="AC30" i="6"/>
  <c r="AC30" i="6" a="1"/>
  <c r="AB30" i="6" a="1"/>
  <c r="AB30" i="6" s="1"/>
  <c r="AA30" i="6"/>
  <c r="AA30" i="6" a="1"/>
  <c r="Z30" i="6" a="1"/>
  <c r="Z30" i="6" s="1"/>
  <c r="Y30" i="6" a="1"/>
  <c r="Y30" i="6" s="1"/>
  <c r="X30" i="6" a="1"/>
  <c r="X30" i="6" s="1"/>
  <c r="W30" i="6"/>
  <c r="W30" i="6" a="1"/>
  <c r="V30" i="6" a="1"/>
  <c r="V30" i="6" s="1"/>
  <c r="U30" i="6"/>
  <c r="U30" i="6" a="1"/>
  <c r="T30" i="6" a="1"/>
  <c r="T30" i="6" s="1"/>
  <c r="S30" i="6" a="1"/>
  <c r="S30" i="6" s="1"/>
  <c r="R30" i="6" a="1"/>
  <c r="R30" i="6" s="1"/>
  <c r="Q30" i="6" a="1"/>
  <c r="Q30" i="6" s="1"/>
  <c r="P30" i="6" a="1"/>
  <c r="P30" i="6" s="1"/>
  <c r="O30" i="6" a="1"/>
  <c r="O30" i="6" s="1"/>
  <c r="N30" i="6" a="1"/>
  <c r="N30" i="6" s="1"/>
  <c r="M30" i="6"/>
  <c r="M30" i="6" a="1"/>
  <c r="L30" i="6" a="1"/>
  <c r="L30" i="6" s="1"/>
  <c r="K30" i="6"/>
  <c r="K30" i="6" a="1"/>
  <c r="AI29" i="6" a="1"/>
  <c r="AI29" i="6" s="1"/>
  <c r="AH29" i="6" a="1"/>
  <c r="AH29" i="6" s="1"/>
  <c r="AG29" i="6"/>
  <c r="AG29" i="6" a="1"/>
  <c r="AF29" i="6" a="1"/>
  <c r="AF29" i="6" s="1"/>
  <c r="AE29" i="6"/>
  <c r="AE29" i="6" a="1"/>
  <c r="AD29" i="6" a="1"/>
  <c r="AD29" i="6" s="1"/>
  <c r="AC29" i="6" a="1"/>
  <c r="AC29" i="6" s="1"/>
  <c r="AB29" i="6" a="1"/>
  <c r="AB29" i="6" s="1"/>
  <c r="AA29" i="6"/>
  <c r="AA29" i="6" a="1"/>
  <c r="Z29" i="6" a="1"/>
  <c r="Z29" i="6" s="1"/>
  <c r="Y29" i="6"/>
  <c r="Y29" i="6" a="1"/>
  <c r="X29" i="6" a="1"/>
  <c r="X29" i="6" s="1"/>
  <c r="W29" i="6" a="1"/>
  <c r="W29" i="6" s="1"/>
  <c r="V29" i="6" a="1"/>
  <c r="V29" i="6" s="1"/>
  <c r="U29" i="6" a="1"/>
  <c r="U29" i="6" s="1"/>
  <c r="T29" i="6" a="1"/>
  <c r="T29" i="6" s="1"/>
  <c r="S29" i="6" a="1"/>
  <c r="S29" i="6" s="1"/>
  <c r="R29" i="6" a="1"/>
  <c r="R29" i="6" s="1"/>
  <c r="Q29" i="6"/>
  <c r="Q29" i="6" a="1"/>
  <c r="P29" i="6" a="1"/>
  <c r="P29" i="6" s="1"/>
  <c r="O29" i="6"/>
  <c r="O29" i="6" a="1"/>
  <c r="N29" i="6" a="1"/>
  <c r="N29" i="6" s="1"/>
  <c r="M29" i="6" a="1"/>
  <c r="M29" i="6" s="1"/>
  <c r="L29" i="6" a="1"/>
  <c r="L29" i="6" s="1"/>
  <c r="K29" i="6"/>
  <c r="K29" i="6" a="1"/>
  <c r="AI28" i="6"/>
  <c r="AI28" i="6" a="1"/>
  <c r="AH28" i="6" a="1"/>
  <c r="AH28" i="6" s="1"/>
  <c r="AG28" i="6" a="1"/>
  <c r="AG28" i="6" s="1"/>
  <c r="AF28" i="6" a="1"/>
  <c r="AF28" i="6" s="1"/>
  <c r="AE28" i="6"/>
  <c r="AE28" i="6" a="1"/>
  <c r="AD28" i="6" a="1"/>
  <c r="AD28" i="6" s="1"/>
  <c r="AC28" i="6"/>
  <c r="AC28" i="6" a="1"/>
  <c r="AB28" i="6" a="1"/>
  <c r="AB28" i="6" s="1"/>
  <c r="AA28" i="6" a="1"/>
  <c r="AA28" i="6" s="1"/>
  <c r="Z28" i="6" a="1"/>
  <c r="Z28" i="6" s="1"/>
  <c r="Y28" i="6" a="1"/>
  <c r="Y28" i="6" s="1"/>
  <c r="X28" i="6" a="1"/>
  <c r="X28" i="6" s="1"/>
  <c r="W28" i="6" a="1"/>
  <c r="W28" i="6" s="1"/>
  <c r="V28" i="6" a="1"/>
  <c r="V28" i="6" s="1"/>
  <c r="U28" i="6"/>
  <c r="U28" i="6" a="1"/>
  <c r="T28" i="6" a="1"/>
  <c r="T28" i="6" s="1"/>
  <c r="S28" i="6"/>
  <c r="S28" i="6" a="1"/>
  <c r="R28" i="6" a="1"/>
  <c r="R28" i="6" s="1"/>
  <c r="Q28" i="6" a="1"/>
  <c r="Q28" i="6" s="1"/>
  <c r="P28" i="6" a="1"/>
  <c r="P28" i="6" s="1"/>
  <c r="O28" i="6"/>
  <c r="O28" i="6" a="1"/>
  <c r="N28" i="6" a="1"/>
  <c r="N28" i="6" s="1"/>
  <c r="M28" i="6"/>
  <c r="M28" i="6" a="1"/>
  <c r="L28" i="6" a="1"/>
  <c r="L28" i="6" s="1"/>
  <c r="K28" i="6" a="1"/>
  <c r="K28" i="6" s="1"/>
  <c r="AI27" i="6"/>
  <c r="AI27" i="6" a="1"/>
  <c r="AH27" i="6" a="1"/>
  <c r="AH27" i="6" s="1"/>
  <c r="AG27" i="6" a="1"/>
  <c r="AG27" i="6" s="1"/>
  <c r="AF27" i="6" a="1"/>
  <c r="AF27" i="6" s="1"/>
  <c r="AE27" i="6" a="1"/>
  <c r="AE27" i="6" s="1"/>
  <c r="AD27" i="6" a="1"/>
  <c r="AD27" i="6" s="1"/>
  <c r="AC27" i="6" a="1"/>
  <c r="AC27" i="6" s="1"/>
  <c r="AB27" i="6" a="1"/>
  <c r="AB27" i="6" s="1"/>
  <c r="AA27" i="6"/>
  <c r="AA27" i="6" a="1"/>
  <c r="Z27" i="6" a="1"/>
  <c r="Z27" i="6" s="1"/>
  <c r="Y27" i="6" a="1"/>
  <c r="Y27" i="6" s="1"/>
  <c r="X27" i="6" a="1"/>
  <c r="X27" i="6" s="1"/>
  <c r="W27" i="6"/>
  <c r="W27" i="6" a="1"/>
  <c r="V27" i="6" a="1"/>
  <c r="V27" i="6" s="1"/>
  <c r="U27" i="6" a="1"/>
  <c r="U27" i="6" s="1"/>
  <c r="T27" i="6" a="1"/>
  <c r="T27" i="6" s="1"/>
  <c r="S27" i="6"/>
  <c r="S27" i="6" a="1"/>
  <c r="R27" i="6" a="1"/>
  <c r="R27" i="6" s="1"/>
  <c r="Q27" i="6" a="1"/>
  <c r="Q27" i="6" s="1"/>
  <c r="P27" i="6" a="1"/>
  <c r="P27" i="6" s="1"/>
  <c r="O27" i="6" a="1"/>
  <c r="O27" i="6" s="1"/>
  <c r="N27" i="6" a="1"/>
  <c r="N27" i="6" s="1"/>
  <c r="M27" i="6" a="1"/>
  <c r="M27" i="6" s="1"/>
  <c r="L27" i="6" a="1"/>
  <c r="L27" i="6" s="1"/>
  <c r="K27" i="6" a="1"/>
  <c r="K27" i="6" s="1"/>
  <c r="AI26" i="6"/>
  <c r="AI26" i="6" a="1"/>
  <c r="AH26" i="6" a="1"/>
  <c r="AH26" i="6" s="1"/>
  <c r="AG26" i="6" a="1"/>
  <c r="AG26" i="6" s="1"/>
  <c r="AF26" i="6" a="1"/>
  <c r="AF26" i="6" s="1"/>
  <c r="AE26" i="6" a="1"/>
  <c r="AE26" i="6" s="1"/>
  <c r="AD26" i="6" a="1"/>
  <c r="AD26" i="6" s="1"/>
  <c r="AC26" i="6" a="1"/>
  <c r="AC26" i="6" s="1"/>
  <c r="AB26" i="6" a="1"/>
  <c r="AB26" i="6" s="1"/>
  <c r="AA26" i="6"/>
  <c r="AA26" i="6" a="1"/>
  <c r="Z26" i="6" a="1"/>
  <c r="Z26" i="6" s="1"/>
  <c r="Y26" i="6" a="1"/>
  <c r="Y26" i="6" s="1"/>
  <c r="X26" i="6" a="1"/>
  <c r="X26" i="6" s="1"/>
  <c r="W26" i="6"/>
  <c r="W26" i="6" a="1"/>
  <c r="V26" i="6" a="1"/>
  <c r="V26" i="6" s="1"/>
  <c r="U26" i="6" a="1"/>
  <c r="U26" i="6" s="1"/>
  <c r="T26" i="6" a="1"/>
  <c r="T26" i="6" s="1"/>
  <c r="S26" i="6"/>
  <c r="S26" i="6" a="1"/>
  <c r="R26" i="6" a="1"/>
  <c r="R26" i="6" s="1"/>
  <c r="Q26" i="6" a="1"/>
  <c r="Q26" i="6" s="1"/>
  <c r="P26" i="6" a="1"/>
  <c r="P26" i="6" s="1"/>
  <c r="O26" i="6" a="1"/>
  <c r="O26" i="6" s="1"/>
  <c r="N26" i="6" a="1"/>
  <c r="N26" i="6" s="1"/>
  <c r="M26" i="6" a="1"/>
  <c r="M26" i="6" s="1"/>
  <c r="L26" i="6" a="1"/>
  <c r="L26" i="6" s="1"/>
  <c r="K26" i="6" a="1"/>
  <c r="K26" i="6" s="1"/>
  <c r="AI25" i="6"/>
  <c r="AI25" i="6" a="1"/>
  <c r="AH25" i="6" a="1"/>
  <c r="AH25" i="6" s="1"/>
  <c r="AG25" i="6" a="1"/>
  <c r="AG25" i="6" s="1"/>
  <c r="AF25" i="6" a="1"/>
  <c r="AF25" i="6" s="1"/>
  <c r="AE25" i="6" a="1"/>
  <c r="AE25" i="6" s="1"/>
  <c r="AD25" i="6" a="1"/>
  <c r="AD25" i="6" s="1"/>
  <c r="AC25" i="6" a="1"/>
  <c r="AC25" i="6" s="1"/>
  <c r="AB25" i="6" a="1"/>
  <c r="AB25" i="6" s="1"/>
  <c r="AA25" i="6"/>
  <c r="AA25" i="6" a="1"/>
  <c r="Z25" i="6" a="1"/>
  <c r="Z25" i="6" s="1"/>
  <c r="Y25" i="6" a="1"/>
  <c r="Y25" i="6" s="1"/>
  <c r="X25" i="6" a="1"/>
  <c r="X25" i="6" s="1"/>
  <c r="W25" i="6"/>
  <c r="W25" i="6" a="1"/>
  <c r="V25" i="6" a="1"/>
  <c r="V25" i="6" s="1"/>
  <c r="U25" i="6" a="1"/>
  <c r="U25" i="6" s="1"/>
  <c r="T25" i="6" a="1"/>
  <c r="T25" i="6" s="1"/>
  <c r="S25" i="6"/>
  <c r="S25" i="6" a="1"/>
  <c r="R25" i="6" a="1"/>
  <c r="R25" i="6" s="1"/>
  <c r="Q25" i="6" a="1"/>
  <c r="Q25" i="6" s="1"/>
  <c r="P25" i="6" a="1"/>
  <c r="P25" i="6" s="1"/>
  <c r="O25" i="6" a="1"/>
  <c r="O25" i="6" s="1"/>
  <c r="N25" i="6" a="1"/>
  <c r="N25" i="6" s="1"/>
  <c r="M25" i="6" a="1"/>
  <c r="M25" i="6" s="1"/>
  <c r="L25" i="6" a="1"/>
  <c r="L25" i="6" s="1"/>
  <c r="K25" i="6" a="1"/>
  <c r="K25" i="6" s="1"/>
  <c r="AI24" i="6"/>
  <c r="AI24" i="6" a="1"/>
  <c r="AH24" i="6" a="1"/>
  <c r="AH24" i="6" s="1"/>
  <c r="AG24" i="6" a="1"/>
  <c r="AG24" i="6" s="1"/>
  <c r="AF24" i="6" a="1"/>
  <c r="AF24" i="6" s="1"/>
  <c r="AE24" i="6" a="1"/>
  <c r="AE24" i="6" s="1"/>
  <c r="AD24" i="6" a="1"/>
  <c r="AD24" i="6" s="1"/>
  <c r="AC24" i="6" a="1"/>
  <c r="AC24" i="6" s="1"/>
  <c r="AB24" i="6" a="1"/>
  <c r="AB24" i="6" s="1"/>
  <c r="AA24" i="6"/>
  <c r="AA24" i="6" a="1"/>
  <c r="Z24" i="6" a="1"/>
  <c r="Z24" i="6" s="1"/>
  <c r="Y24" i="6" a="1"/>
  <c r="Y24" i="6" s="1"/>
  <c r="X24" i="6" a="1"/>
  <c r="X24" i="6" s="1"/>
  <c r="W24" i="6"/>
  <c r="W24" i="6" a="1"/>
  <c r="V24" i="6" a="1"/>
  <c r="V24" i="6" s="1"/>
  <c r="U24" i="6" a="1"/>
  <c r="U24" i="6" s="1"/>
  <c r="T24" i="6" a="1"/>
  <c r="T24" i="6" s="1"/>
  <c r="S24" i="6"/>
  <c r="S24" i="6" a="1"/>
  <c r="R24" i="6" a="1"/>
  <c r="R24" i="6" s="1"/>
  <c r="Q24" i="6" a="1"/>
  <c r="Q24" i="6" s="1"/>
  <c r="P24" i="6" a="1"/>
  <c r="P24" i="6" s="1"/>
  <c r="O24" i="6" a="1"/>
  <c r="O24" i="6" s="1"/>
  <c r="N24" i="6" a="1"/>
  <c r="N24" i="6" s="1"/>
  <c r="M24" i="6" a="1"/>
  <c r="M24" i="6" s="1"/>
  <c r="L24" i="6" a="1"/>
  <c r="L24" i="6" s="1"/>
  <c r="K24" i="6" a="1"/>
  <c r="K24" i="6" s="1"/>
  <c r="AI23" i="6"/>
  <c r="AI23" i="6" a="1"/>
  <c r="AH23" i="6" a="1"/>
  <c r="AH23" i="6" s="1"/>
  <c r="AG23" i="6" a="1"/>
  <c r="AG23" i="6" s="1"/>
  <c r="AF23" i="6" a="1"/>
  <c r="AF23" i="6" s="1"/>
  <c r="AE23" i="6" a="1"/>
  <c r="AE23" i="6" s="1"/>
  <c r="AD23" i="6" a="1"/>
  <c r="AD23" i="6" s="1"/>
  <c r="AC23" i="6" a="1"/>
  <c r="AC23" i="6" s="1"/>
  <c r="AB23" i="6" a="1"/>
  <c r="AB23" i="6" s="1"/>
  <c r="AA23" i="6"/>
  <c r="AA23" i="6" a="1"/>
  <c r="Z23" i="6" a="1"/>
  <c r="Z23" i="6" s="1"/>
  <c r="Y23" i="6" a="1"/>
  <c r="Y23" i="6" s="1"/>
  <c r="X23" i="6" a="1"/>
  <c r="X23" i="6" s="1"/>
  <c r="W23" i="6"/>
  <c r="W23" i="6" a="1"/>
  <c r="V23" i="6" a="1"/>
  <c r="V23" i="6" s="1"/>
  <c r="U23" i="6" a="1"/>
  <c r="U23" i="6" s="1"/>
  <c r="T23" i="6" a="1"/>
  <c r="T23" i="6" s="1"/>
  <c r="S23" i="6"/>
  <c r="S23" i="6" a="1"/>
  <c r="R23" i="6" a="1"/>
  <c r="R23" i="6" s="1"/>
  <c r="Q23" i="6" a="1"/>
  <c r="Q23" i="6" s="1"/>
  <c r="P23" i="6" a="1"/>
  <c r="P23" i="6" s="1"/>
  <c r="O23" i="6" a="1"/>
  <c r="O23" i="6" s="1"/>
  <c r="N23" i="6" a="1"/>
  <c r="N23" i="6" s="1"/>
  <c r="M23" i="6" a="1"/>
  <c r="M23" i="6" s="1"/>
  <c r="L23" i="6" a="1"/>
  <c r="L23" i="6" s="1"/>
  <c r="K23" i="6" a="1"/>
  <c r="K23" i="6" s="1"/>
  <c r="AI22" i="6"/>
  <c r="AI22" i="6" a="1"/>
  <c r="AH22" i="6" a="1"/>
  <c r="AH22" i="6" s="1"/>
  <c r="AG22" i="6" a="1"/>
  <c r="AG22" i="6" s="1"/>
  <c r="AF22" i="6" a="1"/>
  <c r="AF22" i="6" s="1"/>
  <c r="AE22" i="6" a="1"/>
  <c r="AE22" i="6" s="1"/>
  <c r="AD22" i="6" a="1"/>
  <c r="AD22" i="6" s="1"/>
  <c r="AC22" i="6" a="1"/>
  <c r="AC22" i="6" s="1"/>
  <c r="AB22" i="6" a="1"/>
  <c r="AB22" i="6" s="1"/>
  <c r="AA22" i="6"/>
  <c r="AA22" i="6" a="1"/>
  <c r="Z22" i="6" a="1"/>
  <c r="Z22" i="6" s="1"/>
  <c r="Y22" i="6" a="1"/>
  <c r="Y22" i="6" s="1"/>
  <c r="X22" i="6" a="1"/>
  <c r="X22" i="6" s="1"/>
  <c r="W22" i="6"/>
  <c r="W22" i="6" a="1"/>
  <c r="V22" i="6" a="1"/>
  <c r="V22" i="6" s="1"/>
  <c r="U22" i="6" a="1"/>
  <c r="U22" i="6" s="1"/>
  <c r="T22" i="6" a="1"/>
  <c r="T22" i="6" s="1"/>
  <c r="S22" i="6"/>
  <c r="S22" i="6" a="1"/>
  <c r="R22" i="6" a="1"/>
  <c r="R22" i="6" s="1"/>
  <c r="Q22" i="6" a="1"/>
  <c r="Q22" i="6" s="1"/>
  <c r="P22" i="6" a="1"/>
  <c r="P22" i="6" s="1"/>
  <c r="O22" i="6" a="1"/>
  <c r="O22" i="6" s="1"/>
  <c r="N22" i="6" a="1"/>
  <c r="N22" i="6" s="1"/>
  <c r="M22" i="6" a="1"/>
  <c r="M22" i="6" s="1"/>
  <c r="L22" i="6" a="1"/>
  <c r="L22" i="6" s="1"/>
  <c r="K22" i="6" a="1"/>
  <c r="K22" i="6" s="1"/>
  <c r="AI21" i="6"/>
  <c r="AI21" i="6" a="1"/>
  <c r="AH21" i="6" a="1"/>
  <c r="AH21" i="6" s="1"/>
  <c r="AG21" i="6" a="1"/>
  <c r="AG21" i="6" s="1"/>
  <c r="AF21" i="6" a="1"/>
  <c r="AF21" i="6" s="1"/>
  <c r="AE21" i="6" a="1"/>
  <c r="AE21" i="6" s="1"/>
  <c r="AD21" i="6" a="1"/>
  <c r="AD21" i="6" s="1"/>
  <c r="AC21" i="6" a="1"/>
  <c r="AC21" i="6" s="1"/>
  <c r="AB21" i="6" a="1"/>
  <c r="AB21" i="6" s="1"/>
  <c r="AA21" i="6"/>
  <c r="AA21" i="6" a="1"/>
  <c r="Z21" i="6" a="1"/>
  <c r="Z21" i="6" s="1"/>
  <c r="Y21" i="6" a="1"/>
  <c r="Y21" i="6" s="1"/>
  <c r="X21" i="6" a="1"/>
  <c r="X21" i="6" s="1"/>
  <c r="W21" i="6"/>
  <c r="W21" i="6" a="1"/>
  <c r="V21" i="6" a="1"/>
  <c r="V21" i="6" s="1"/>
  <c r="U21" i="6" a="1"/>
  <c r="U21" i="6" s="1"/>
  <c r="T21" i="6" a="1"/>
  <c r="T21" i="6" s="1"/>
  <c r="S21" i="6"/>
  <c r="S21" i="6" a="1"/>
  <c r="R21" i="6" a="1"/>
  <c r="R21" i="6" s="1"/>
  <c r="Q21" i="6" a="1"/>
  <c r="Q21" i="6" s="1"/>
  <c r="P21" i="6" a="1"/>
  <c r="P21" i="6" s="1"/>
  <c r="O21" i="6" a="1"/>
  <c r="O21" i="6" s="1"/>
  <c r="N21" i="6" a="1"/>
  <c r="N21" i="6" s="1"/>
  <c r="M21" i="6" a="1"/>
  <c r="M21" i="6" s="1"/>
  <c r="L21" i="6" a="1"/>
  <c r="L21" i="6" s="1"/>
  <c r="K21" i="6" a="1"/>
  <c r="K21" i="6" s="1"/>
  <c r="AI20" i="6"/>
  <c r="AI20" i="6" a="1"/>
  <c r="AH20" i="6" a="1"/>
  <c r="AH20" i="6" s="1"/>
  <c r="AG20" i="6" a="1"/>
  <c r="AG20" i="6" s="1"/>
  <c r="AF20" i="6" a="1"/>
  <c r="AF20" i="6" s="1"/>
  <c r="AE20" i="6" a="1"/>
  <c r="AE20" i="6" s="1"/>
  <c r="AD20" i="6" a="1"/>
  <c r="AD20" i="6" s="1"/>
  <c r="AC20" i="6" a="1"/>
  <c r="AC20" i="6" s="1"/>
  <c r="AB20" i="6" a="1"/>
  <c r="AB20" i="6" s="1"/>
  <c r="AA20" i="6"/>
  <c r="AA20" i="6" a="1"/>
  <c r="Z20" i="6" a="1"/>
  <c r="Z20" i="6" s="1"/>
  <c r="Y20" i="6" a="1"/>
  <c r="Y20" i="6" s="1"/>
  <c r="X20" i="6" a="1"/>
  <c r="X20" i="6" s="1"/>
  <c r="W20" i="6"/>
  <c r="W20" i="6" a="1"/>
  <c r="V20" i="6" a="1"/>
  <c r="V20" i="6" s="1"/>
  <c r="U20" i="6" a="1"/>
  <c r="U20" i="6" s="1"/>
  <c r="T20" i="6" a="1"/>
  <c r="T20" i="6" s="1"/>
  <c r="S20" i="6"/>
  <c r="S20" i="6" a="1"/>
  <c r="R20" i="6" a="1"/>
  <c r="R20" i="6" s="1"/>
  <c r="Q20" i="6" a="1"/>
  <c r="Q20" i="6" s="1"/>
  <c r="P20" i="6" a="1"/>
  <c r="P20" i="6" s="1"/>
  <c r="O20" i="6" a="1"/>
  <c r="O20" i="6" s="1"/>
  <c r="N20" i="6" a="1"/>
  <c r="N20" i="6" s="1"/>
  <c r="M20" i="6" a="1"/>
  <c r="M20" i="6" s="1"/>
  <c r="L20" i="6" a="1"/>
  <c r="L20" i="6" s="1"/>
  <c r="K20" i="6" a="1"/>
  <c r="K20" i="6" s="1"/>
  <c r="AI19" i="6"/>
  <c r="AI19" i="6" a="1"/>
  <c r="AH19" i="6" a="1"/>
  <c r="AH19" i="6" s="1"/>
  <c r="AG19" i="6" a="1"/>
  <c r="AG19" i="6" s="1"/>
  <c r="AF19" i="6" a="1"/>
  <c r="AF19" i="6" s="1"/>
  <c r="AE19" i="6" a="1"/>
  <c r="AE19" i="6" s="1"/>
  <c r="AD19" i="6" a="1"/>
  <c r="AD19" i="6" s="1"/>
  <c r="AC19" i="6" a="1"/>
  <c r="AC19" i="6" s="1"/>
  <c r="AB19" i="6" a="1"/>
  <c r="AB19" i="6" s="1"/>
  <c r="AA19" i="6"/>
  <c r="AA19" i="6" a="1"/>
  <c r="Z19" i="6" a="1"/>
  <c r="Z19" i="6" s="1"/>
  <c r="Y19" i="6" a="1"/>
  <c r="Y19" i="6" s="1"/>
  <c r="X19" i="6" a="1"/>
  <c r="X19" i="6" s="1"/>
  <c r="W19" i="6"/>
  <c r="W19" i="6" a="1"/>
  <c r="V19" i="6" a="1"/>
  <c r="V19" i="6" s="1"/>
  <c r="U19" i="6" a="1"/>
  <c r="U19" i="6" s="1"/>
  <c r="T19" i="6" a="1"/>
  <c r="T19" i="6" s="1"/>
  <c r="S19" i="6"/>
  <c r="S19" i="6" a="1"/>
  <c r="R19" i="6" a="1"/>
  <c r="R19" i="6" s="1"/>
  <c r="Q19" i="6" a="1"/>
  <c r="Q19" i="6" s="1"/>
  <c r="P19" i="6" a="1"/>
  <c r="P19" i="6" s="1"/>
  <c r="O19" i="6" a="1"/>
  <c r="O19" i="6" s="1"/>
  <c r="N19" i="6" a="1"/>
  <c r="N19" i="6" s="1"/>
  <c r="M19" i="6" a="1"/>
  <c r="M19" i="6" s="1"/>
  <c r="L19" i="6" a="1"/>
  <c r="L19" i="6" s="1"/>
  <c r="K19" i="6" a="1"/>
  <c r="K19" i="6" s="1"/>
  <c r="AI18" i="6"/>
  <c r="AI18" i="6" a="1"/>
  <c r="AH18" i="6" a="1"/>
  <c r="AH18" i="6" s="1"/>
  <c r="AG18" i="6" a="1"/>
  <c r="AG18" i="6" s="1"/>
  <c r="AF18" i="6" a="1"/>
  <c r="AF18" i="6" s="1"/>
  <c r="AE18" i="6" a="1"/>
  <c r="AE18" i="6" s="1"/>
  <c r="AD18" i="6" a="1"/>
  <c r="AD18" i="6" s="1"/>
  <c r="AC18" i="6" a="1"/>
  <c r="AC18" i="6" s="1"/>
  <c r="AB18" i="6" a="1"/>
  <c r="AB18" i="6" s="1"/>
  <c r="AA18" i="6"/>
  <c r="AA18" i="6" a="1"/>
  <c r="Z18" i="6" a="1"/>
  <c r="Z18" i="6" s="1"/>
  <c r="Y18" i="6" a="1"/>
  <c r="Y18" i="6" s="1"/>
  <c r="X18" i="6" a="1"/>
  <c r="X18" i="6" s="1"/>
  <c r="W18" i="6"/>
  <c r="W18" i="6" a="1"/>
  <c r="V18" i="6" a="1"/>
  <c r="V18" i="6" s="1"/>
  <c r="U18" i="6" a="1"/>
  <c r="U18" i="6" s="1"/>
  <c r="T18" i="6" a="1"/>
  <c r="T18" i="6" s="1"/>
  <c r="S18" i="6"/>
  <c r="S18" i="6" a="1"/>
  <c r="R18" i="6" a="1"/>
  <c r="R18" i="6" s="1"/>
  <c r="Q18" i="6" a="1"/>
  <c r="Q18" i="6" s="1"/>
  <c r="P18" i="6" a="1"/>
  <c r="P18" i="6" s="1"/>
  <c r="O18" i="6" a="1"/>
  <c r="O18" i="6" s="1"/>
  <c r="N18" i="6" a="1"/>
  <c r="N18" i="6" s="1"/>
  <c r="M18" i="6" a="1"/>
  <c r="M18" i="6" s="1"/>
  <c r="L18" i="6" a="1"/>
  <c r="L18" i="6" s="1"/>
  <c r="K18" i="6" a="1"/>
  <c r="K18" i="6" s="1"/>
  <c r="AI17" i="6"/>
  <c r="AI17" i="6" a="1"/>
  <c r="AH17" i="6" a="1"/>
  <c r="AH17" i="6" s="1"/>
  <c r="AG17" i="6" a="1"/>
  <c r="AG17" i="6" s="1"/>
  <c r="AF17" i="6" a="1"/>
  <c r="AF17" i="6" s="1"/>
  <c r="AE17" i="6" a="1"/>
  <c r="AE17" i="6" s="1"/>
  <c r="AD17" i="6" a="1"/>
  <c r="AD17" i="6" s="1"/>
  <c r="AC17" i="6" a="1"/>
  <c r="AC17" i="6" s="1"/>
  <c r="AB17" i="6" a="1"/>
  <c r="AB17" i="6" s="1"/>
  <c r="AA17" i="6"/>
  <c r="AA17" i="6" a="1"/>
  <c r="Z17" i="6" a="1"/>
  <c r="Z17" i="6" s="1"/>
  <c r="Y17" i="6" a="1"/>
  <c r="Y17" i="6" s="1"/>
  <c r="X17" i="6" a="1"/>
  <c r="X17" i="6" s="1"/>
  <c r="W17" i="6"/>
  <c r="W17" i="6" a="1"/>
  <c r="V17" i="6" a="1"/>
  <c r="V17" i="6" s="1"/>
  <c r="U17" i="6" a="1"/>
  <c r="U17" i="6" s="1"/>
  <c r="T17" i="6" a="1"/>
  <c r="T17" i="6" s="1"/>
  <c r="S17" i="6"/>
  <c r="S17" i="6" a="1"/>
  <c r="R17" i="6" a="1"/>
  <c r="R17" i="6" s="1"/>
  <c r="Q17" i="6" a="1"/>
  <c r="Q17" i="6" s="1"/>
  <c r="P17" i="6" a="1"/>
  <c r="P17" i="6" s="1"/>
  <c r="O17" i="6" a="1"/>
  <c r="O17" i="6" s="1"/>
  <c r="N17" i="6" a="1"/>
  <c r="N17" i="6" s="1"/>
  <c r="M17" i="6" a="1"/>
  <c r="M17" i="6" s="1"/>
  <c r="L17" i="6" a="1"/>
  <c r="L17" i="6" s="1"/>
  <c r="K17" i="6" a="1"/>
  <c r="K17" i="6" s="1"/>
  <c r="AI16" i="6"/>
  <c r="AI16" i="6" a="1"/>
  <c r="AH16" i="6" a="1"/>
  <c r="AH16" i="6" s="1"/>
  <c r="AG16" i="6" a="1"/>
  <c r="AG16" i="6" s="1"/>
  <c r="AF16" i="6" a="1"/>
  <c r="AF16" i="6" s="1"/>
  <c r="AE16" i="6" a="1"/>
  <c r="AE16" i="6" s="1"/>
  <c r="AD16" i="6" a="1"/>
  <c r="AD16" i="6" s="1"/>
  <c r="AC16" i="6" a="1"/>
  <c r="AC16" i="6" s="1"/>
  <c r="AB16" i="6" a="1"/>
  <c r="AB16" i="6" s="1"/>
  <c r="AA16" i="6"/>
  <c r="AA16" i="6" a="1"/>
  <c r="Z16" i="6" a="1"/>
  <c r="Z16" i="6" s="1"/>
  <c r="Y16" i="6" a="1"/>
  <c r="Y16" i="6" s="1"/>
  <c r="X16" i="6" a="1"/>
  <c r="X16" i="6" s="1"/>
  <c r="W16" i="6"/>
  <c r="W16" i="6" a="1"/>
  <c r="V16" i="6" a="1"/>
  <c r="V16" i="6" s="1"/>
  <c r="U16" i="6" a="1"/>
  <c r="U16" i="6" s="1"/>
  <c r="T16" i="6" a="1"/>
  <c r="T16" i="6" s="1"/>
  <c r="S16" i="6"/>
  <c r="S16" i="6" a="1"/>
  <c r="R16" i="6" a="1"/>
  <c r="R16" i="6" s="1"/>
  <c r="Q16" i="6" a="1"/>
  <c r="Q16" i="6" s="1"/>
  <c r="P16" i="6" a="1"/>
  <c r="P16" i="6" s="1"/>
  <c r="O16" i="6" a="1"/>
  <c r="O16" i="6" s="1"/>
  <c r="N16" i="6" a="1"/>
  <c r="N16" i="6" s="1"/>
  <c r="M16" i="6" a="1"/>
  <c r="M16" i="6" s="1"/>
  <c r="L16" i="6" a="1"/>
  <c r="L16" i="6" s="1"/>
  <c r="K16" i="6" a="1"/>
  <c r="K16" i="6" s="1"/>
  <c r="AI15" i="6"/>
  <c r="AI15" i="6" a="1"/>
  <c r="AH15" i="6" a="1"/>
  <c r="AH15" i="6" s="1"/>
  <c r="AG15" i="6" a="1"/>
  <c r="AG15" i="6" s="1"/>
  <c r="AF15" i="6" a="1"/>
  <c r="AF15" i="6" s="1"/>
  <c r="AE15" i="6" a="1"/>
  <c r="AE15" i="6" s="1"/>
  <c r="AD15" i="6" a="1"/>
  <c r="AD15" i="6" s="1"/>
  <c r="AC15" i="6" a="1"/>
  <c r="AC15" i="6" s="1"/>
  <c r="AB15" i="6" a="1"/>
  <c r="AB15" i="6" s="1"/>
  <c r="AA15" i="6"/>
  <c r="AA15" i="6" a="1"/>
  <c r="Z15" i="6" a="1"/>
  <c r="Z15" i="6" s="1"/>
  <c r="Y15" i="6" a="1"/>
  <c r="Y15" i="6" s="1"/>
  <c r="X15" i="6" a="1"/>
  <c r="X15" i="6" s="1"/>
  <c r="W15" i="6"/>
  <c r="W15" i="6" a="1"/>
  <c r="V15" i="6" a="1"/>
  <c r="V15" i="6" s="1"/>
  <c r="U15" i="6" a="1"/>
  <c r="U15" i="6" s="1"/>
  <c r="T15" i="6" a="1"/>
  <c r="T15" i="6" s="1"/>
  <c r="S15" i="6"/>
  <c r="S15" i="6" a="1"/>
  <c r="R15" i="6" a="1"/>
  <c r="R15" i="6" s="1"/>
  <c r="Q15" i="6" a="1"/>
  <c r="Q15" i="6" s="1"/>
  <c r="P15" i="6" a="1"/>
  <c r="P15" i="6" s="1"/>
  <c r="O15" i="6" a="1"/>
  <c r="O15" i="6" s="1"/>
  <c r="N15" i="6" a="1"/>
  <c r="N15" i="6" s="1"/>
  <c r="M15" i="6" a="1"/>
  <c r="M15" i="6" s="1"/>
  <c r="L15" i="6" a="1"/>
  <c r="L15" i="6" s="1"/>
  <c r="K15" i="6" a="1"/>
  <c r="K15" i="6" s="1"/>
  <c r="AI14" i="6"/>
  <c r="AI14" i="6" a="1"/>
  <c r="AH14" i="6" a="1"/>
  <c r="AH14" i="6" s="1"/>
  <c r="AG14" i="6" a="1"/>
  <c r="AG14" i="6" s="1"/>
  <c r="AF14" i="6" a="1"/>
  <c r="AF14" i="6" s="1"/>
  <c r="AE14" i="6" a="1"/>
  <c r="AE14" i="6" s="1"/>
  <c r="AD14" i="6" a="1"/>
  <c r="AD14" i="6" s="1"/>
  <c r="AC14" i="6" a="1"/>
  <c r="AC14" i="6" s="1"/>
  <c r="AB14" i="6" a="1"/>
  <c r="AB14" i="6" s="1"/>
  <c r="AA14" i="6"/>
  <c r="AA14" i="6" a="1"/>
  <c r="Z14" i="6" a="1"/>
  <c r="Z14" i="6" s="1"/>
  <c r="Y14" i="6" a="1"/>
  <c r="Y14" i="6" s="1"/>
  <c r="X14" i="6" a="1"/>
  <c r="X14" i="6" s="1"/>
  <c r="W14" i="6"/>
  <c r="W14" i="6" a="1"/>
  <c r="V14" i="6" a="1"/>
  <c r="V14" i="6" s="1"/>
  <c r="U14" i="6" a="1"/>
  <c r="U14" i="6" s="1"/>
  <c r="T14" i="6" a="1"/>
  <c r="T14" i="6" s="1"/>
  <c r="S14" i="6"/>
  <c r="S14" i="6" a="1"/>
  <c r="R14" i="6" a="1"/>
  <c r="R14" i="6" s="1"/>
  <c r="Q14" i="6" a="1"/>
  <c r="Q14" i="6" s="1"/>
  <c r="P14" i="6" a="1"/>
  <c r="P14" i="6" s="1"/>
  <c r="O14" i="6" a="1"/>
  <c r="O14" i="6" s="1"/>
  <c r="N14" i="6" a="1"/>
  <c r="N14" i="6" s="1"/>
  <c r="M14" i="6" a="1"/>
  <c r="M14" i="6" s="1"/>
  <c r="L14" i="6" a="1"/>
  <c r="L14" i="6" s="1"/>
  <c r="K14" i="6" a="1"/>
  <c r="K14" i="6" s="1"/>
  <c r="AI13" i="6"/>
  <c r="AI13" i="6" a="1"/>
  <c r="AH13" i="6" a="1"/>
  <c r="AH13" i="6" s="1"/>
  <c r="AG13" i="6" a="1"/>
  <c r="AG13" i="6" s="1"/>
  <c r="AF13" i="6" a="1"/>
  <c r="AF13" i="6" s="1"/>
  <c r="AE13" i="6" a="1"/>
  <c r="AE13" i="6" s="1"/>
  <c r="AD13" i="6" a="1"/>
  <c r="AD13" i="6" s="1"/>
  <c r="AC13" i="6" a="1"/>
  <c r="AC13" i="6" s="1"/>
  <c r="AB13" i="6" a="1"/>
  <c r="AB13" i="6" s="1"/>
  <c r="AA13" i="6"/>
  <c r="AA13" i="6" a="1"/>
  <c r="Z13" i="6" a="1"/>
  <c r="Z13" i="6" s="1"/>
  <c r="Y13" i="6" a="1"/>
  <c r="Y13" i="6" s="1"/>
  <c r="X13" i="6" a="1"/>
  <c r="X13" i="6" s="1"/>
  <c r="W13" i="6"/>
  <c r="W13" i="6" a="1"/>
  <c r="V13" i="6" a="1"/>
  <c r="V13" i="6" s="1"/>
  <c r="U13" i="6" a="1"/>
  <c r="U13" i="6" s="1"/>
  <c r="T13" i="6" a="1"/>
  <c r="T13" i="6" s="1"/>
  <c r="S13" i="6"/>
  <c r="S13" i="6" a="1"/>
  <c r="R13" i="6" a="1"/>
  <c r="R13" i="6" s="1"/>
  <c r="Q13" i="6" a="1"/>
  <c r="Q13" i="6" s="1"/>
  <c r="P13" i="6" a="1"/>
  <c r="P13" i="6" s="1"/>
  <c r="O13" i="6" a="1"/>
  <c r="O13" i="6" s="1"/>
  <c r="N13" i="6" a="1"/>
  <c r="N13" i="6" s="1"/>
  <c r="M13" i="6" a="1"/>
  <c r="M13" i="6" s="1"/>
  <c r="L13" i="6" a="1"/>
  <c r="L13" i="6" s="1"/>
  <c r="K13" i="6" a="1"/>
  <c r="K13" i="6" s="1"/>
  <c r="AI12" i="6"/>
  <c r="AI12" i="6" a="1"/>
  <c r="AH12" i="6" a="1"/>
  <c r="AH12" i="6" s="1"/>
  <c r="AG12" i="6" a="1"/>
  <c r="AG12" i="6" s="1"/>
  <c r="AF12" i="6" a="1"/>
  <c r="AF12" i="6" s="1"/>
  <c r="AE12" i="6" a="1"/>
  <c r="AE12" i="6" s="1"/>
  <c r="AD12" i="6" a="1"/>
  <c r="AD12" i="6" s="1"/>
  <c r="AC12" i="6" a="1"/>
  <c r="AC12" i="6" s="1"/>
  <c r="AB12" i="6" a="1"/>
  <c r="AB12" i="6" s="1"/>
  <c r="AA12" i="6"/>
  <c r="AA12" i="6" a="1"/>
  <c r="Z12" i="6" a="1"/>
  <c r="Z12" i="6" s="1"/>
  <c r="Y12" i="6" a="1"/>
  <c r="Y12" i="6" s="1"/>
  <c r="X12" i="6" a="1"/>
  <c r="X12" i="6" s="1"/>
  <c r="W12" i="6"/>
  <c r="W12" i="6" a="1"/>
  <c r="V12" i="6" a="1"/>
  <c r="V12" i="6" s="1"/>
  <c r="U12" i="6" a="1"/>
  <c r="U12" i="6" s="1"/>
  <c r="T12" i="6" a="1"/>
  <c r="T12" i="6" s="1"/>
  <c r="S12" i="6"/>
  <c r="S12" i="6" a="1"/>
  <c r="R12" i="6" a="1"/>
  <c r="R12" i="6" s="1"/>
  <c r="Q12" i="6" a="1"/>
  <c r="Q12" i="6" s="1"/>
  <c r="P12" i="6" a="1"/>
  <c r="P12" i="6" s="1"/>
  <c r="O12" i="6" a="1"/>
  <c r="O12" i="6" s="1"/>
  <c r="N12" i="6" a="1"/>
  <c r="N12" i="6" s="1"/>
  <c r="M12" i="6" a="1"/>
  <c r="M12" i="6" s="1"/>
  <c r="L12" i="6" a="1"/>
  <c r="L12" i="6" s="1"/>
  <c r="K12" i="6" a="1"/>
  <c r="K12" i="6" s="1"/>
  <c r="AI11" i="6"/>
  <c r="AI11" i="6" a="1"/>
  <c r="AH11" i="6" a="1"/>
  <c r="AH11" i="6" s="1"/>
  <c r="AG11" i="6" a="1"/>
  <c r="AG11" i="6" s="1"/>
  <c r="AF11" i="6" a="1"/>
  <c r="AF11" i="6" s="1"/>
  <c r="AE11" i="6" a="1"/>
  <c r="AE11" i="6" s="1"/>
  <c r="AD11" i="6" a="1"/>
  <c r="AD11" i="6" s="1"/>
  <c r="AC11" i="6" a="1"/>
  <c r="AC11" i="6" s="1"/>
  <c r="AB11" i="6" a="1"/>
  <c r="AB11" i="6" s="1"/>
  <c r="AA11" i="6"/>
  <c r="AA11" i="6" a="1"/>
  <c r="Z11" i="6" a="1"/>
  <c r="Z11" i="6" s="1"/>
  <c r="Y11" i="6" a="1"/>
  <c r="Y11" i="6" s="1"/>
  <c r="X11" i="6" a="1"/>
  <c r="X11" i="6" s="1"/>
  <c r="W11" i="6"/>
  <c r="W11" i="6" a="1"/>
  <c r="V11" i="6" a="1"/>
  <c r="V11" i="6" s="1"/>
  <c r="U11" i="6" a="1"/>
  <c r="U11" i="6" s="1"/>
  <c r="T11" i="6" a="1"/>
  <c r="T11" i="6" s="1"/>
  <c r="S11" i="6"/>
  <c r="S11" i="6" a="1"/>
  <c r="R11" i="6" a="1"/>
  <c r="R11" i="6" s="1"/>
  <c r="Q11" i="6" a="1"/>
  <c r="Q11" i="6" s="1"/>
  <c r="P11" i="6" a="1"/>
  <c r="P11" i="6" s="1"/>
  <c r="O11" i="6" a="1"/>
  <c r="O11" i="6" s="1"/>
  <c r="N11" i="6" a="1"/>
  <c r="N11" i="6" s="1"/>
  <c r="M11" i="6" a="1"/>
  <c r="M11" i="6" s="1"/>
  <c r="L11" i="6" a="1"/>
  <c r="L11" i="6" s="1"/>
  <c r="K11" i="6" a="1"/>
  <c r="K11" i="6" s="1"/>
  <c r="AI10" i="6"/>
  <c r="AI10" i="6" a="1"/>
  <c r="AH10" i="6" a="1"/>
  <c r="AH10" i="6" s="1"/>
  <c r="AG10" i="6" a="1"/>
  <c r="AG10" i="6" s="1"/>
  <c r="AF10" i="6" a="1"/>
  <c r="AF10" i="6" s="1"/>
  <c r="AE10" i="6" a="1"/>
  <c r="AE10" i="6" s="1"/>
  <c r="AD10" i="6" a="1"/>
  <c r="AD10" i="6" s="1"/>
  <c r="AC10" i="6" a="1"/>
  <c r="AC10" i="6" s="1"/>
  <c r="AB10" i="6" a="1"/>
  <c r="AB10" i="6" s="1"/>
  <c r="AA10" i="6"/>
  <c r="AA10" i="6" a="1"/>
  <c r="Z10" i="6" a="1"/>
  <c r="Z10" i="6" s="1"/>
  <c r="Y10" i="6" a="1"/>
  <c r="Y10" i="6" s="1"/>
  <c r="X10" i="6" a="1"/>
  <c r="X10" i="6" s="1"/>
  <c r="W10" i="6"/>
  <c r="W10" i="6" a="1"/>
  <c r="V10" i="6" a="1"/>
  <c r="V10" i="6" s="1"/>
  <c r="U10" i="6" a="1"/>
  <c r="U10" i="6" s="1"/>
  <c r="T10" i="6" a="1"/>
  <c r="T10" i="6" s="1"/>
  <c r="S10" i="6"/>
  <c r="S10" i="6" a="1"/>
  <c r="R10" i="6" a="1"/>
  <c r="R10" i="6" s="1"/>
  <c r="Q10" i="6" a="1"/>
  <c r="Q10" i="6" s="1"/>
  <c r="P10" i="6" a="1"/>
  <c r="P10" i="6" s="1"/>
  <c r="O10" i="6" a="1"/>
  <c r="O10" i="6" s="1"/>
  <c r="N10" i="6" a="1"/>
  <c r="N10" i="6" s="1"/>
  <c r="M10" i="6" a="1"/>
  <c r="M10" i="6" s="1"/>
  <c r="L10" i="6" a="1"/>
  <c r="L10" i="6" s="1"/>
  <c r="K10" i="6" a="1"/>
  <c r="K10" i="6" s="1"/>
  <c r="AI9" i="6"/>
  <c r="AI9" i="6" a="1"/>
  <c r="AH9" i="6" a="1"/>
  <c r="AH9" i="6" s="1"/>
  <c r="AG9" i="6" a="1"/>
  <c r="AG9" i="6" s="1"/>
  <c r="AF9" i="6" a="1"/>
  <c r="AF9" i="6" s="1"/>
  <c r="AE9" i="6" a="1"/>
  <c r="AE9" i="6" s="1"/>
  <c r="AD9" i="6" a="1"/>
  <c r="AD9" i="6" s="1"/>
  <c r="AC9" i="6" a="1"/>
  <c r="AC9" i="6" s="1"/>
  <c r="AB9" i="6" a="1"/>
  <c r="AB9" i="6" s="1"/>
  <c r="AA9" i="6"/>
  <c r="AA9" i="6" a="1"/>
  <c r="Z9" i="6" a="1"/>
  <c r="Z9" i="6" s="1"/>
  <c r="Y9" i="6" a="1"/>
  <c r="Y9" i="6" s="1"/>
  <c r="X9" i="6" a="1"/>
  <c r="X9" i="6" s="1"/>
  <c r="W9" i="6"/>
  <c r="W9" i="6" a="1"/>
  <c r="V9" i="6" a="1"/>
  <c r="V9" i="6" s="1"/>
  <c r="U9" i="6" a="1"/>
  <c r="U9" i="6" s="1"/>
  <c r="T9" i="6" a="1"/>
  <c r="T9" i="6" s="1"/>
  <c r="S9" i="6"/>
  <c r="S9" i="6" a="1"/>
  <c r="R9" i="6" a="1"/>
  <c r="R9" i="6" s="1"/>
  <c r="Q9" i="6" a="1"/>
  <c r="Q9" i="6" s="1"/>
  <c r="P9" i="6" a="1"/>
  <c r="P9" i="6" s="1"/>
  <c r="O9" i="6" a="1"/>
  <c r="O9" i="6" s="1"/>
  <c r="N9" i="6" a="1"/>
  <c r="N9" i="6" s="1"/>
  <c r="M9" i="6" a="1"/>
  <c r="M9" i="6" s="1"/>
  <c r="L9" i="6" a="1"/>
  <c r="L9" i="6" s="1"/>
  <c r="K9" i="6" a="1"/>
  <c r="K9" i="6" s="1"/>
  <c r="AL3" i="6"/>
  <c r="AK3" i="6"/>
  <c r="AJ3" i="6"/>
  <c r="AI3" i="6"/>
  <c r="AH3" i="6"/>
  <c r="AG3" i="6"/>
  <c r="AF3" i="6"/>
  <c r="AE3" i="6"/>
  <c r="AD3" i="6"/>
  <c r="AC3" i="6"/>
  <c r="AB3" i="6"/>
  <c r="AA3" i="6"/>
  <c r="Z3" i="6"/>
  <c r="Y3" i="6"/>
  <c r="X3" i="6"/>
  <c r="W3" i="6"/>
  <c r="V3" i="6"/>
  <c r="U3" i="6"/>
  <c r="T3" i="6"/>
  <c r="S3" i="6"/>
  <c r="R3" i="6"/>
  <c r="Q3" i="6"/>
  <c r="P3" i="6"/>
  <c r="O3" i="6"/>
  <c r="N3" i="6"/>
  <c r="M3" i="6"/>
  <c r="L3" i="6"/>
  <c r="K3" i="6"/>
  <c r="AL2" i="6"/>
  <c r="AL4" i="6" s="1"/>
  <c r="AK2" i="6"/>
  <c r="AJ2" i="6"/>
  <c r="AI2" i="6"/>
  <c r="AH2" i="6"/>
  <c r="AG2" i="6"/>
  <c r="AF2" i="6"/>
  <c r="AE2" i="6"/>
  <c r="AD2" i="6"/>
  <c r="AD4" i="6" s="1"/>
  <c r="AC2" i="6"/>
  <c r="AB2" i="6"/>
  <c r="AA2" i="6"/>
  <c r="Z2" i="6"/>
  <c r="Y2" i="6"/>
  <c r="X2" i="6"/>
  <c r="W2" i="6"/>
  <c r="V2" i="6"/>
  <c r="V4" i="6" s="1"/>
  <c r="U2" i="6"/>
  <c r="T2" i="6"/>
  <c r="S2" i="6"/>
  <c r="R2" i="6"/>
  <c r="Q2" i="6"/>
  <c r="P2" i="6"/>
  <c r="O2" i="6"/>
  <c r="N2" i="6"/>
  <c r="N4" i="6" s="1"/>
  <c r="M2" i="6"/>
  <c r="L2" i="6"/>
  <c r="J2" i="6" s="1"/>
  <c r="K2" i="6"/>
  <c r="B154" i="5"/>
  <c r="A154" i="5"/>
  <c r="L151" i="5"/>
  <c r="K151" i="5"/>
  <c r="J151" i="5"/>
  <c r="I151" i="5"/>
  <c r="H151" i="5"/>
  <c r="G151" i="5"/>
  <c r="F151" i="5"/>
  <c r="E151" i="5"/>
  <c r="D151" i="5"/>
  <c r="B151" i="5"/>
  <c r="L150" i="5"/>
  <c r="K150" i="5"/>
  <c r="J150" i="5"/>
  <c r="I150" i="5"/>
  <c r="H150" i="5"/>
  <c r="G150" i="5"/>
  <c r="F150" i="5"/>
  <c r="E150" i="5"/>
  <c r="D150" i="5"/>
  <c r="B150" i="5"/>
  <c r="L149" i="5"/>
  <c r="K149" i="5"/>
  <c r="J149" i="5"/>
  <c r="I149" i="5"/>
  <c r="H149" i="5"/>
  <c r="G149" i="5"/>
  <c r="F149" i="5"/>
  <c r="E149" i="5"/>
  <c r="D149" i="5"/>
  <c r="B149" i="5"/>
  <c r="L148" i="5"/>
  <c r="K148" i="5"/>
  <c r="J148" i="5"/>
  <c r="I148" i="5"/>
  <c r="H148" i="5"/>
  <c r="G148" i="5"/>
  <c r="F148" i="5"/>
  <c r="E148" i="5"/>
  <c r="D148" i="5"/>
  <c r="B148" i="5"/>
  <c r="L147" i="5"/>
  <c r="K147" i="5"/>
  <c r="J147" i="5"/>
  <c r="I147" i="5"/>
  <c r="H147" i="5"/>
  <c r="G147" i="5"/>
  <c r="F147" i="5"/>
  <c r="E147" i="5"/>
  <c r="D147" i="5"/>
  <c r="B147" i="5"/>
  <c r="L146" i="5"/>
  <c r="K146" i="5"/>
  <c r="J146" i="5"/>
  <c r="I146" i="5"/>
  <c r="H146" i="5"/>
  <c r="G146" i="5"/>
  <c r="F146" i="5"/>
  <c r="E146" i="5"/>
  <c r="D146" i="5"/>
  <c r="B146" i="5"/>
  <c r="L140" i="5"/>
  <c r="K140" i="5"/>
  <c r="J140" i="5"/>
  <c r="H140" i="5"/>
  <c r="G140" i="5"/>
  <c r="F140" i="5"/>
  <c r="E140" i="5"/>
  <c r="D140" i="5"/>
  <c r="B140" i="5"/>
  <c r="L139" i="5"/>
  <c r="K139" i="5"/>
  <c r="J139" i="5"/>
  <c r="H139" i="5"/>
  <c r="G139" i="5"/>
  <c r="F139" i="5"/>
  <c r="E139" i="5"/>
  <c r="D139" i="5"/>
  <c r="B139" i="5"/>
  <c r="L138" i="5"/>
  <c r="K138" i="5"/>
  <c r="J138" i="5"/>
  <c r="H138" i="5"/>
  <c r="G138" i="5"/>
  <c r="F138" i="5"/>
  <c r="E138" i="5"/>
  <c r="D138" i="5"/>
  <c r="B138" i="5"/>
  <c r="L137" i="5"/>
  <c r="K137" i="5"/>
  <c r="J137" i="5"/>
  <c r="H137" i="5"/>
  <c r="G137" i="5"/>
  <c r="F137" i="5"/>
  <c r="E137" i="5"/>
  <c r="D137" i="5"/>
  <c r="B137" i="5"/>
  <c r="L131" i="5"/>
  <c r="K131" i="5"/>
  <c r="J131" i="5"/>
  <c r="I131" i="5"/>
  <c r="H131" i="5"/>
  <c r="G131" i="5"/>
  <c r="F131" i="5"/>
  <c r="E131" i="5"/>
  <c r="D131" i="5"/>
  <c r="B131" i="5"/>
  <c r="L130" i="5"/>
  <c r="K130" i="5"/>
  <c r="J130" i="5"/>
  <c r="I130" i="5"/>
  <c r="H130" i="5"/>
  <c r="G130" i="5"/>
  <c r="F130" i="5"/>
  <c r="E130" i="5"/>
  <c r="D130" i="5"/>
  <c r="B130" i="5"/>
  <c r="L129" i="5"/>
  <c r="K129" i="5"/>
  <c r="J129" i="5"/>
  <c r="I129" i="5"/>
  <c r="H129" i="5"/>
  <c r="G129" i="5"/>
  <c r="F129" i="5"/>
  <c r="E129" i="5"/>
  <c r="D129" i="5"/>
  <c r="B129" i="5"/>
  <c r="L128" i="5"/>
  <c r="K128" i="5"/>
  <c r="J128" i="5"/>
  <c r="I128" i="5"/>
  <c r="H128" i="5"/>
  <c r="G128" i="5"/>
  <c r="F128" i="5"/>
  <c r="E128" i="5"/>
  <c r="D128" i="5"/>
  <c r="B128" i="5"/>
  <c r="B122" i="5"/>
  <c r="A122" i="5"/>
  <c r="L119" i="5"/>
  <c r="K119" i="5"/>
  <c r="J119" i="5"/>
  <c r="I119" i="5"/>
  <c r="H119" i="5"/>
  <c r="G119" i="5"/>
  <c r="F119" i="5"/>
  <c r="E119" i="5"/>
  <c r="D119" i="5"/>
  <c r="B119" i="5"/>
  <c r="L118" i="5"/>
  <c r="K118" i="5"/>
  <c r="J118" i="5"/>
  <c r="I118" i="5"/>
  <c r="H118" i="5"/>
  <c r="G118" i="5"/>
  <c r="F118" i="5"/>
  <c r="E118" i="5"/>
  <c r="D118" i="5"/>
  <c r="B118" i="5"/>
  <c r="L117" i="5"/>
  <c r="K117" i="5"/>
  <c r="J117" i="5"/>
  <c r="I117" i="5"/>
  <c r="H117" i="5"/>
  <c r="G117" i="5"/>
  <c r="F117" i="5"/>
  <c r="E117" i="5"/>
  <c r="D117" i="5"/>
  <c r="B117" i="5"/>
  <c r="L116" i="5"/>
  <c r="K116" i="5"/>
  <c r="J116" i="5"/>
  <c r="I116" i="5"/>
  <c r="H116" i="5"/>
  <c r="G116" i="5"/>
  <c r="F116" i="5"/>
  <c r="E116" i="5"/>
  <c r="D116" i="5"/>
  <c r="B116" i="5"/>
  <c r="L115" i="5"/>
  <c r="K115" i="5"/>
  <c r="J115" i="5"/>
  <c r="I115" i="5"/>
  <c r="H115" i="5"/>
  <c r="G115" i="5"/>
  <c r="F115" i="5"/>
  <c r="E115" i="5"/>
  <c r="D115" i="5"/>
  <c r="B115" i="5"/>
  <c r="B106" i="5"/>
  <c r="A109" i="5" s="1"/>
  <c r="B16" i="5" s="1"/>
  <c r="A106" i="5"/>
  <c r="M103" i="5"/>
  <c r="L103" i="5"/>
  <c r="K103" i="5"/>
  <c r="J103" i="5"/>
  <c r="I103" i="5"/>
  <c r="H103" i="5"/>
  <c r="G103" i="5"/>
  <c r="F103" i="5"/>
  <c r="E103" i="5"/>
  <c r="B103" i="5"/>
  <c r="M102" i="5"/>
  <c r="L102" i="5"/>
  <c r="K102" i="5"/>
  <c r="J102" i="5"/>
  <c r="I102" i="5"/>
  <c r="H102" i="5"/>
  <c r="G102" i="5"/>
  <c r="F102" i="5"/>
  <c r="E102" i="5"/>
  <c r="D102" i="5"/>
  <c r="B102" i="5"/>
  <c r="M101" i="5"/>
  <c r="L101" i="5"/>
  <c r="K101" i="5"/>
  <c r="J101" i="5"/>
  <c r="I101" i="5"/>
  <c r="H101" i="5"/>
  <c r="G101" i="5"/>
  <c r="F101" i="5"/>
  <c r="E101" i="5"/>
  <c r="D101" i="5"/>
  <c r="B101" i="5"/>
  <c r="M100" i="5"/>
  <c r="L100" i="5"/>
  <c r="K100" i="5"/>
  <c r="J100" i="5"/>
  <c r="I100" i="5"/>
  <c r="H100" i="5"/>
  <c r="G100" i="5"/>
  <c r="F100" i="5"/>
  <c r="E100" i="5"/>
  <c r="D100" i="5"/>
  <c r="B100" i="5"/>
  <c r="M99" i="5"/>
  <c r="L99" i="5"/>
  <c r="K99" i="5"/>
  <c r="J99" i="5"/>
  <c r="I99" i="5"/>
  <c r="H99" i="5"/>
  <c r="G99" i="5"/>
  <c r="F99" i="5"/>
  <c r="E99" i="5"/>
  <c r="D99" i="5"/>
  <c r="B99" i="5"/>
  <c r="M98" i="5"/>
  <c r="L98" i="5"/>
  <c r="K98" i="5"/>
  <c r="J98" i="5"/>
  <c r="I98" i="5"/>
  <c r="H98" i="5"/>
  <c r="G98" i="5"/>
  <c r="F98" i="5"/>
  <c r="E98" i="5"/>
  <c r="D98" i="5"/>
  <c r="B98" i="5"/>
  <c r="M97" i="5"/>
  <c r="L97" i="5"/>
  <c r="K97" i="5"/>
  <c r="J97" i="5"/>
  <c r="I97" i="5"/>
  <c r="H97" i="5"/>
  <c r="G97" i="5"/>
  <c r="F97" i="5"/>
  <c r="E97" i="5"/>
  <c r="D97" i="5"/>
  <c r="B97" i="5"/>
  <c r="M96" i="5"/>
  <c r="L96" i="5"/>
  <c r="K96" i="5"/>
  <c r="J96" i="5"/>
  <c r="I96" i="5"/>
  <c r="H96" i="5"/>
  <c r="G96" i="5"/>
  <c r="F96" i="5"/>
  <c r="E96" i="5"/>
  <c r="D96" i="5"/>
  <c r="B96" i="5"/>
  <c r="C89" i="5"/>
  <c r="C90" i="5" s="1"/>
  <c r="M83" i="5"/>
  <c r="L83" i="5"/>
  <c r="K83" i="5"/>
  <c r="I83" i="5"/>
  <c r="J83" i="5" s="1"/>
  <c r="H83" i="5"/>
  <c r="G83" i="5"/>
  <c r="F83" i="5"/>
  <c r="E83" i="5"/>
  <c r="D83" i="5"/>
  <c r="E89" i="5" s="1"/>
  <c r="E90" i="5" s="1"/>
  <c r="B83" i="5"/>
  <c r="M82" i="5"/>
  <c r="L82" i="5"/>
  <c r="K82" i="5"/>
  <c r="J82" i="5"/>
  <c r="I82" i="5"/>
  <c r="H82" i="5"/>
  <c r="G82" i="5"/>
  <c r="F82" i="5"/>
  <c r="E82" i="5"/>
  <c r="D82" i="5"/>
  <c r="D89" i="5" s="1"/>
  <c r="D90" i="5" s="1"/>
  <c r="B82" i="5"/>
  <c r="M81" i="5"/>
  <c r="L81" i="5"/>
  <c r="K81" i="5"/>
  <c r="I81" i="5"/>
  <c r="J81" i="5" s="1"/>
  <c r="B10" i="5" s="1"/>
  <c r="H81" i="5"/>
  <c r="G81" i="5"/>
  <c r="F81" i="5"/>
  <c r="E81" i="5"/>
  <c r="D81" i="5"/>
  <c r="B81" i="5"/>
  <c r="M80" i="5"/>
  <c r="L80" i="5"/>
  <c r="K80" i="5"/>
  <c r="I80" i="5"/>
  <c r="J80" i="5" s="1"/>
  <c r="H80" i="5"/>
  <c r="G80" i="5"/>
  <c r="F80" i="5"/>
  <c r="E80" i="5"/>
  <c r="D80" i="5"/>
  <c r="B80" i="5"/>
  <c r="M79" i="5"/>
  <c r="L79" i="5"/>
  <c r="K79" i="5"/>
  <c r="I79" i="5"/>
  <c r="J79" i="5" s="1"/>
  <c r="H79" i="5"/>
  <c r="G79" i="5"/>
  <c r="F79" i="5"/>
  <c r="E79" i="5"/>
  <c r="D79" i="5"/>
  <c r="B12" i="5" s="1"/>
  <c r="B79" i="5"/>
  <c r="M78" i="5"/>
  <c r="L78" i="5"/>
  <c r="K78" i="5"/>
  <c r="J78" i="5"/>
  <c r="I78" i="5"/>
  <c r="H78" i="5"/>
  <c r="G78" i="5"/>
  <c r="F78" i="5"/>
  <c r="E78" i="5"/>
  <c r="D78" i="5"/>
  <c r="B78" i="5"/>
  <c r="M77" i="5"/>
  <c r="L77" i="5"/>
  <c r="K77" i="5"/>
  <c r="J77" i="5"/>
  <c r="B11" i="5" s="1"/>
  <c r="I77" i="5"/>
  <c r="H77" i="5"/>
  <c r="G77" i="5"/>
  <c r="F77" i="5"/>
  <c r="E77" i="5"/>
  <c r="D77" i="5"/>
  <c r="B77" i="5"/>
  <c r="M76" i="5"/>
  <c r="L76" i="5"/>
  <c r="K76" i="5"/>
  <c r="J76" i="5"/>
  <c r="I76" i="5"/>
  <c r="H76" i="5"/>
  <c r="G76" i="5"/>
  <c r="F76" i="5"/>
  <c r="E76" i="5"/>
  <c r="D76" i="5"/>
  <c r="B76" i="5"/>
  <c r="M75" i="5"/>
  <c r="L75" i="5"/>
  <c r="K75" i="5"/>
  <c r="I75" i="5"/>
  <c r="J75" i="5" s="1"/>
  <c r="H75" i="5"/>
  <c r="G75" i="5"/>
  <c r="F75" i="5"/>
  <c r="E75" i="5"/>
  <c r="D75" i="5"/>
  <c r="B89" i="5" s="1"/>
  <c r="B90" i="5" s="1"/>
  <c r="B75" i="5"/>
  <c r="M74" i="5"/>
  <c r="L74" i="5"/>
  <c r="K74" i="5"/>
  <c r="J74" i="5"/>
  <c r="I74" i="5"/>
  <c r="H74" i="5"/>
  <c r="G74" i="5"/>
  <c r="F74" i="5"/>
  <c r="E74" i="5"/>
  <c r="D74" i="5"/>
  <c r="A89" i="5" s="1"/>
  <c r="A90" i="5" s="1"/>
  <c r="B74" i="5"/>
  <c r="D68" i="5"/>
  <c r="C68" i="5"/>
  <c r="B68" i="5"/>
  <c r="A68" i="5"/>
  <c r="M65" i="5"/>
  <c r="L65" i="5"/>
  <c r="K65" i="5"/>
  <c r="J65" i="5"/>
  <c r="I65" i="5"/>
  <c r="H65" i="5"/>
  <c r="G65" i="5"/>
  <c r="F65" i="5"/>
  <c r="E65" i="5"/>
  <c r="D65" i="5"/>
  <c r="B65" i="5"/>
  <c r="M64" i="5"/>
  <c r="L64" i="5"/>
  <c r="K64" i="5"/>
  <c r="J64" i="5"/>
  <c r="I64" i="5"/>
  <c r="H64" i="5"/>
  <c r="G64" i="5"/>
  <c r="F64" i="5"/>
  <c r="E64" i="5"/>
  <c r="D64" i="5"/>
  <c r="B64" i="5"/>
  <c r="M63" i="5"/>
  <c r="L63" i="5"/>
  <c r="K63" i="5"/>
  <c r="I63" i="5"/>
  <c r="J63" i="5" s="1"/>
  <c r="H63" i="5"/>
  <c r="G63" i="5"/>
  <c r="F63" i="5"/>
  <c r="E63" i="5"/>
  <c r="D63" i="5"/>
  <c r="B63" i="5"/>
  <c r="M62" i="5"/>
  <c r="L62" i="5"/>
  <c r="K62" i="5"/>
  <c r="J62" i="5"/>
  <c r="I62" i="5"/>
  <c r="H62" i="5"/>
  <c r="G62" i="5"/>
  <c r="F62" i="5"/>
  <c r="E62" i="5"/>
  <c r="D62" i="5"/>
  <c r="B62" i="5"/>
  <c r="M61" i="5"/>
  <c r="L61" i="5"/>
  <c r="K61" i="5"/>
  <c r="I61" i="5"/>
  <c r="J61" i="5" s="1"/>
  <c r="H61" i="5"/>
  <c r="G61" i="5"/>
  <c r="F61" i="5"/>
  <c r="E61" i="5"/>
  <c r="D61" i="5"/>
  <c r="B61" i="5"/>
  <c r="B55" i="5"/>
  <c r="A55" i="5"/>
  <c r="F51" i="5"/>
  <c r="E51" i="5"/>
  <c r="D51" i="5"/>
  <c r="B51" i="5"/>
  <c r="F50" i="5"/>
  <c r="E50" i="5"/>
  <c r="D50" i="5"/>
  <c r="B50" i="5"/>
  <c r="F49" i="5"/>
  <c r="E49" i="5"/>
  <c r="F43" i="5" s="1"/>
  <c r="D49" i="5"/>
  <c r="B49" i="5"/>
  <c r="M44" i="5"/>
  <c r="L44" i="5"/>
  <c r="K44" i="5"/>
  <c r="I44" i="5"/>
  <c r="H44" i="5"/>
  <c r="G44" i="5"/>
  <c r="F44" i="5"/>
  <c r="E44" i="5"/>
  <c r="D44" i="5"/>
  <c r="B44" i="5"/>
  <c r="M43" i="5"/>
  <c r="L43" i="5"/>
  <c r="K43" i="5"/>
  <c r="I43" i="5"/>
  <c r="H43" i="5"/>
  <c r="E43" i="5"/>
  <c r="D43" i="5"/>
  <c r="G43" i="5" s="1"/>
  <c r="M42" i="5"/>
  <c r="L42" i="5"/>
  <c r="K42" i="5"/>
  <c r="I42" i="5"/>
  <c r="H42" i="5"/>
  <c r="G42" i="5"/>
  <c r="F42" i="5"/>
  <c r="E42" i="5"/>
  <c r="D42" i="5"/>
  <c r="B42" i="5"/>
  <c r="M41" i="5"/>
  <c r="L41" i="5"/>
  <c r="K41" i="5"/>
  <c r="I41" i="5"/>
  <c r="H41" i="5"/>
  <c r="G41" i="5"/>
  <c r="F41" i="5"/>
  <c r="E41" i="5"/>
  <c r="D41" i="5"/>
  <c r="B41" i="5"/>
  <c r="M40" i="5"/>
  <c r="L40" i="5"/>
  <c r="K40" i="5"/>
  <c r="I40" i="5"/>
  <c r="H40" i="5"/>
  <c r="C55" i="5" s="1"/>
  <c r="B5" i="5" s="1"/>
  <c r="G40" i="5"/>
  <c r="F40" i="5"/>
  <c r="E40" i="5"/>
  <c r="D40" i="5"/>
  <c r="B40" i="5"/>
  <c r="C34" i="5"/>
  <c r="M31" i="5"/>
  <c r="L31" i="5"/>
  <c r="K31" i="5"/>
  <c r="I31" i="5"/>
  <c r="J44" i="5" s="1"/>
  <c r="H31" i="5"/>
  <c r="G31" i="5"/>
  <c r="F31" i="5"/>
  <c r="E31" i="5"/>
  <c r="D31" i="5"/>
  <c r="B31" i="5"/>
  <c r="M30" i="5"/>
  <c r="L30" i="5"/>
  <c r="K30" i="5"/>
  <c r="H30" i="5"/>
  <c r="G30" i="5"/>
  <c r="I30" i="5" s="1"/>
  <c r="F30" i="5"/>
  <c r="E30" i="5"/>
  <c r="D30" i="5"/>
  <c r="B30" i="5"/>
  <c r="M29" i="5"/>
  <c r="L29" i="5"/>
  <c r="K29" i="5"/>
  <c r="H29" i="5"/>
  <c r="G29" i="5"/>
  <c r="I29" i="5" s="1"/>
  <c r="F29" i="5"/>
  <c r="E29" i="5"/>
  <c r="D29" i="5"/>
  <c r="B29" i="5"/>
  <c r="M28" i="5"/>
  <c r="L28" i="5"/>
  <c r="K28" i="5"/>
  <c r="J28" i="5"/>
  <c r="I28" i="5"/>
  <c r="J41" i="5" s="1"/>
  <c r="H28" i="5"/>
  <c r="G28" i="5"/>
  <c r="F28" i="5"/>
  <c r="E28" i="5"/>
  <c r="D28" i="5"/>
  <c r="B28" i="5"/>
  <c r="M27" i="5"/>
  <c r="L27" i="5"/>
  <c r="K27" i="5"/>
  <c r="I27" i="5"/>
  <c r="J40" i="5" s="1"/>
  <c r="H27" i="5"/>
  <c r="G27" i="5"/>
  <c r="F27" i="5"/>
  <c r="E27" i="5"/>
  <c r="D27" i="5"/>
  <c r="B27" i="5"/>
  <c r="B18" i="5"/>
  <c r="B17" i="5"/>
  <c r="B9" i="5"/>
  <c r="B6" i="5"/>
  <c r="P120" i="4"/>
  <c r="N98" i="4"/>
  <c r="N94" i="4"/>
  <c r="N90" i="4"/>
  <c r="N68" i="4"/>
  <c r="N63" i="4"/>
  <c r="N59" i="4"/>
  <c r="N55" i="4"/>
  <c r="N21" i="4"/>
  <c r="N17" i="4"/>
  <c r="N13" i="4"/>
  <c r="P62" i="3"/>
  <c r="P41" i="2"/>
  <c r="H128" i="6" l="1"/>
  <c r="AD68" i="14"/>
  <c r="AD42" i="14"/>
  <c r="AD41" i="14"/>
  <c r="AD38" i="14"/>
  <c r="AD37" i="14"/>
  <c r="AD22" i="14"/>
  <c r="AE91" i="14"/>
  <c r="AE86" i="14"/>
  <c r="AH83" i="14"/>
  <c r="AD82" i="14"/>
  <c r="AH79" i="14"/>
  <c r="AD78" i="14"/>
  <c r="AH75" i="14"/>
  <c r="AD74" i="14"/>
  <c r="AH71" i="14"/>
  <c r="AD70" i="14"/>
  <c r="AH67" i="14"/>
  <c r="AH58" i="14"/>
  <c r="AE55" i="14"/>
  <c r="AE52" i="14"/>
  <c r="AH46" i="14"/>
  <c r="AD43" i="14"/>
  <c r="AD40" i="14"/>
  <c r="AH35" i="14"/>
  <c r="AD34" i="14"/>
  <c r="AH31" i="14"/>
  <c r="AH30" i="14"/>
  <c r="AD28" i="14"/>
  <c r="AH24" i="14"/>
  <c r="AI22" i="14"/>
  <c r="AI18" i="14"/>
  <c r="AE83" i="14"/>
  <c r="AE79" i="14"/>
  <c r="AE75" i="14"/>
  <c r="AE71" i="14"/>
  <c r="AI62" i="14"/>
  <c r="AH59" i="14"/>
  <c r="AD55" i="14"/>
  <c r="AD52" i="14"/>
  <c r="AH47" i="14"/>
  <c r="AI38" i="14"/>
  <c r="AE35" i="14"/>
  <c r="AE31" i="14"/>
  <c r="AH25" i="14"/>
  <c r="AH23" i="14"/>
  <c r="AE22" i="14"/>
  <c r="AD21" i="14"/>
  <c r="AF19" i="14"/>
  <c r="AG18" i="14"/>
  <c r="AI68" i="14"/>
  <c r="AH62" i="14"/>
  <c r="AE59" i="14"/>
  <c r="AE56" i="14"/>
  <c r="AI50" i="14"/>
  <c r="AE47" i="14"/>
  <c r="AE44" i="14"/>
  <c r="AH38" i="14"/>
  <c r="AD35" i="14"/>
  <c r="AH32" i="14"/>
  <c r="AD31" i="14"/>
  <c r="AD30" i="14"/>
  <c r="AI26" i="14"/>
  <c r="AD25" i="14"/>
  <c r="AE24" i="14"/>
  <c r="AF23" i="14"/>
  <c r="AE18" i="14"/>
  <c r="AE84" i="14"/>
  <c r="AE80" i="14"/>
  <c r="AE76" i="14"/>
  <c r="AE72" i="14"/>
  <c r="AD59" i="14"/>
  <c r="AD56" i="14"/>
  <c r="AD47" i="14"/>
  <c r="AD44" i="14"/>
  <c r="AH27" i="14"/>
  <c r="AH26" i="14"/>
  <c r="AD24" i="14"/>
  <c r="AD23" i="14"/>
  <c r="AD18" i="14"/>
  <c r="AI91" i="14"/>
  <c r="AH85" i="14"/>
  <c r="AD84" i="14"/>
  <c r="AH81" i="14"/>
  <c r="AD80" i="14"/>
  <c r="AH77" i="14"/>
  <c r="AD76" i="14"/>
  <c r="AH73" i="14"/>
  <c r="AD72" i="14"/>
  <c r="AH69" i="14"/>
  <c r="AI66" i="14"/>
  <c r="AE63" i="14"/>
  <c r="AE60" i="14"/>
  <c r="AH51" i="14"/>
  <c r="AI42" i="14"/>
  <c r="AE39" i="14"/>
  <c r="AE36" i="14"/>
  <c r="AD33" i="14"/>
  <c r="AE32" i="14"/>
  <c r="AE27" i="14"/>
  <c r="AE85" i="14"/>
  <c r="AE81" i="14"/>
  <c r="AE77" i="14"/>
  <c r="AE73" i="14"/>
  <c r="AE69" i="14"/>
  <c r="AD63" i="14"/>
  <c r="AD60" i="14"/>
  <c r="AI54" i="14"/>
  <c r="AE51" i="14"/>
  <c r="AE48" i="14"/>
  <c r="AH42" i="14"/>
  <c r="AD39" i="14"/>
  <c r="AD36" i="14"/>
  <c r="AD32" i="14"/>
  <c r="AH28" i="14"/>
  <c r="AD27" i="14"/>
  <c r="AD26" i="14"/>
  <c r="AH86" i="14"/>
  <c r="AE64" i="14"/>
  <c r="AH54" i="14"/>
  <c r="AD51" i="14"/>
  <c r="AD48" i="14"/>
  <c r="AH43" i="14"/>
  <c r="AI34" i="14"/>
  <c r="AH29" i="14"/>
  <c r="AE82" i="14"/>
  <c r="AE78" i="14"/>
  <c r="AE74" i="14"/>
  <c r="AE70" i="14"/>
  <c r="AD64" i="14"/>
  <c r="AE43" i="14"/>
  <c r="AE40" i="14"/>
  <c r="AD29" i="14"/>
  <c r="AE28" i="14"/>
  <c r="AF56" i="14"/>
  <c r="L21" i="14"/>
  <c r="M66" i="14"/>
  <c r="M34" i="14"/>
  <c r="L9" i="14"/>
  <c r="M9" i="14" s="1"/>
  <c r="M55" i="14"/>
  <c r="L68" i="14"/>
  <c r="M68" i="14" s="1"/>
  <c r="L59" i="14"/>
  <c r="M59" i="14" s="1"/>
  <c r="L55" i="14"/>
  <c r="L47" i="14"/>
  <c r="M47" i="14" s="1"/>
  <c r="L39" i="14"/>
  <c r="M39" i="14" s="1"/>
  <c r="L27" i="14"/>
  <c r="L17" i="14"/>
  <c r="L88" i="14"/>
  <c r="M88" i="14" s="1"/>
  <c r="L66" i="14"/>
  <c r="L62" i="14"/>
  <c r="M62" i="14" s="1"/>
  <c r="L54" i="14"/>
  <c r="M54" i="14" s="1"/>
  <c r="L46" i="14"/>
  <c r="M46" i="14" s="1"/>
  <c r="L34" i="14"/>
  <c r="L30" i="14"/>
  <c r="M30" i="14" s="1"/>
  <c r="M21" i="14"/>
  <c r="M15" i="14"/>
  <c r="L85" i="14"/>
  <c r="M85" i="14" s="1"/>
  <c r="L83" i="14"/>
  <c r="M83" i="14" s="1"/>
  <c r="L80" i="14"/>
  <c r="M80" i="14" s="1"/>
  <c r="L79" i="14"/>
  <c r="M79" i="14" s="1"/>
  <c r="L77" i="14"/>
  <c r="M77" i="14" s="1"/>
  <c r="L75" i="14"/>
  <c r="M75" i="14" s="1"/>
  <c r="L72" i="14"/>
  <c r="M72" i="14" s="1"/>
  <c r="L71" i="14"/>
  <c r="M71" i="14" s="1"/>
  <c r="L60" i="14"/>
  <c r="M60" i="14" s="1"/>
  <c r="L48" i="14"/>
  <c r="M48" i="14" s="1"/>
  <c r="L44" i="14"/>
  <c r="M44" i="14" s="1"/>
  <c r="L36" i="14"/>
  <c r="M36" i="14" s="1"/>
  <c r="L28" i="14"/>
  <c r="M28" i="14" s="1"/>
  <c r="K2" i="14"/>
  <c r="L4" i="14"/>
  <c r="O14" i="14"/>
  <c r="AH93" i="14"/>
  <c r="AH91" i="14"/>
  <c r="AH89" i="14"/>
  <c r="AH87" i="14"/>
  <c r="AH90" i="14"/>
  <c r="AI87" i="14"/>
  <c r="AI92" i="14"/>
  <c r="AI23" i="14"/>
  <c r="AI94" i="14"/>
  <c r="AI86" i="14"/>
  <c r="AH84" i="14"/>
  <c r="AH82" i="14"/>
  <c r="AH80" i="14"/>
  <c r="AH78" i="14"/>
  <c r="AH76" i="14"/>
  <c r="AH74" i="14"/>
  <c r="AH72" i="14"/>
  <c r="AH70" i="14"/>
  <c r="AH68" i="14"/>
  <c r="AH66" i="14"/>
  <c r="AI88" i="14"/>
  <c r="AH65" i="14"/>
  <c r="AH61" i="14"/>
  <c r="AH57" i="14"/>
  <c r="AH53" i="14"/>
  <c r="AH49" i="14"/>
  <c r="AH45" i="14"/>
  <c r="AH41" i="14"/>
  <c r="AH37" i="14"/>
  <c r="AH33" i="14"/>
  <c r="AA98" i="14"/>
  <c r="AI89" i="14"/>
  <c r="AI64" i="14"/>
  <c r="AI60" i="14"/>
  <c r="AI56" i="14"/>
  <c r="AI52" i="14"/>
  <c r="AI48" i="14"/>
  <c r="AI44" i="14"/>
  <c r="AI40" i="14"/>
  <c r="AI36" i="14"/>
  <c r="AI32" i="14"/>
  <c r="AI28" i="14"/>
  <c r="AI24" i="14"/>
  <c r="AH22" i="14"/>
  <c r="AH18" i="14"/>
  <c r="AI90" i="14"/>
  <c r="AH64" i="14"/>
  <c r="AH60" i="14"/>
  <c r="AH56" i="14"/>
  <c r="AH52" i="14"/>
  <c r="AH48" i="14"/>
  <c r="AH44" i="14"/>
  <c r="AH40" i="14"/>
  <c r="AH36" i="14"/>
  <c r="AI85" i="14"/>
  <c r="AI84" i="14"/>
  <c r="AI83" i="14"/>
  <c r="AI82" i="14"/>
  <c r="AI81" i="14"/>
  <c r="AI80" i="14"/>
  <c r="AI79" i="14"/>
  <c r="AI78" i="14"/>
  <c r="AI77" i="14"/>
  <c r="AI76" i="14"/>
  <c r="AI75" i="14"/>
  <c r="AI74" i="14"/>
  <c r="AI73" i="14"/>
  <c r="AI72" i="14"/>
  <c r="AI71" i="14"/>
  <c r="AI70" i="14"/>
  <c r="AI69" i="14"/>
  <c r="AI63" i="14"/>
  <c r="AI59" i="14"/>
  <c r="AI55" i="14"/>
  <c r="AI51" i="14"/>
  <c r="AI47" i="14"/>
  <c r="AI43" i="14"/>
  <c r="AI39" i="14"/>
  <c r="AI35" i="14"/>
  <c r="AI31" i="14"/>
  <c r="AI27" i="14"/>
  <c r="AI21" i="14"/>
  <c r="AI19" i="14"/>
  <c r="AI93" i="14"/>
  <c r="AH94" i="14"/>
  <c r="AH88" i="14"/>
  <c r="AI65" i="14"/>
  <c r="AI61" i="14"/>
  <c r="AI57" i="14"/>
  <c r="AI53" i="14"/>
  <c r="AI49" i="14"/>
  <c r="AI45" i="14"/>
  <c r="AI41" i="14"/>
  <c r="AI37" i="14"/>
  <c r="AI33" i="14"/>
  <c r="AI29" i="14"/>
  <c r="AI25" i="14"/>
  <c r="AI20" i="14"/>
  <c r="AH19" i="14"/>
  <c r="AH20" i="14"/>
  <c r="AH21" i="14"/>
  <c r="AI30" i="14"/>
  <c r="AH34" i="14"/>
  <c r="L37" i="14"/>
  <c r="AI46" i="14"/>
  <c r="AF52" i="14"/>
  <c r="AH55" i="14"/>
  <c r="AI58" i="14"/>
  <c r="L61" i="14"/>
  <c r="M61" i="14" s="1"/>
  <c r="AI67" i="14"/>
  <c r="AF86" i="14"/>
  <c r="L95" i="14"/>
  <c r="M95" i="14" s="1"/>
  <c r="L3" i="14"/>
  <c r="M4" i="14"/>
  <c r="L13" i="14"/>
  <c r="M13" i="14" s="1"/>
  <c r="M27" i="14"/>
  <c r="AF28" i="14"/>
  <c r="L33" i="14"/>
  <c r="M33" i="14" s="1"/>
  <c r="M37" i="14"/>
  <c r="AF40" i="14"/>
  <c r="O69" i="14"/>
  <c r="AG70" i="14"/>
  <c r="O73" i="14"/>
  <c r="AG74" i="14"/>
  <c r="O77" i="14"/>
  <c r="AG78" i="14"/>
  <c r="O81" i="14"/>
  <c r="AG82" i="14"/>
  <c r="O85" i="14"/>
  <c r="M3" i="14"/>
  <c r="L6" i="14"/>
  <c r="O9" i="14"/>
  <c r="O13" i="14"/>
  <c r="L24" i="14"/>
  <c r="M24" i="14" s="1"/>
  <c r="L45" i="14"/>
  <c r="L57" i="14"/>
  <c r="AF64" i="14"/>
  <c r="AF91" i="14"/>
  <c r="O96" i="14"/>
  <c r="O94" i="14"/>
  <c r="O86" i="14"/>
  <c r="O84" i="14"/>
  <c r="O82" i="14"/>
  <c r="O80" i="14"/>
  <c r="O78" i="14"/>
  <c r="O76" i="14"/>
  <c r="O74" i="14"/>
  <c r="O72" i="14"/>
  <c r="O70" i="14"/>
  <c r="O68" i="14"/>
  <c r="O66" i="14"/>
  <c r="O64" i="14"/>
  <c r="O62" i="14"/>
  <c r="O60" i="14"/>
  <c r="O58" i="14"/>
  <c r="O56" i="14"/>
  <c r="O54" i="14"/>
  <c r="O52" i="14"/>
  <c r="O50" i="14"/>
  <c r="O48" i="14"/>
  <c r="O46" i="14"/>
  <c r="O44" i="14"/>
  <c r="O42" i="14"/>
  <c r="O40" i="14"/>
  <c r="O38" i="14"/>
  <c r="O36" i="14"/>
  <c r="O34" i="14"/>
  <c r="O32" i="14"/>
  <c r="O30" i="14"/>
  <c r="O28" i="14"/>
  <c r="O26" i="14"/>
  <c r="O23" i="14"/>
  <c r="O91" i="14"/>
  <c r="O15" i="14"/>
  <c r="O7" i="14"/>
  <c r="O93" i="14"/>
  <c r="O95" i="14"/>
  <c r="O87" i="14"/>
  <c r="O67" i="14"/>
  <c r="O88" i="14"/>
  <c r="O65" i="14"/>
  <c r="O61" i="14"/>
  <c r="O57" i="14"/>
  <c r="O53" i="14"/>
  <c r="O49" i="14"/>
  <c r="O45" i="14"/>
  <c r="O41" i="14"/>
  <c r="O37" i="14"/>
  <c r="O33" i="14"/>
  <c r="O29" i="14"/>
  <c r="O25" i="14"/>
  <c r="O16" i="14"/>
  <c r="O11" i="14"/>
  <c r="O10" i="14"/>
  <c r="O6" i="14"/>
  <c r="O5" i="14"/>
  <c r="O4" i="14"/>
  <c r="O92" i="14"/>
  <c r="O63" i="14"/>
  <c r="O59" i="14"/>
  <c r="O55" i="14"/>
  <c r="O51" i="14"/>
  <c r="O47" i="14"/>
  <c r="O43" i="14"/>
  <c r="O39" i="14"/>
  <c r="O35" i="14"/>
  <c r="O31" i="14"/>
  <c r="O27" i="14"/>
  <c r="O22" i="14"/>
  <c r="O18" i="14"/>
  <c r="O17" i="14"/>
  <c r="O3" i="14"/>
  <c r="M6" i="14"/>
  <c r="L12" i="14"/>
  <c r="M12" i="14" s="1"/>
  <c r="L16" i="14"/>
  <c r="M16" i="14" s="1"/>
  <c r="L19" i="14"/>
  <c r="M19" i="14" s="1"/>
  <c r="L20" i="14"/>
  <c r="M20" i="14" s="1"/>
  <c r="L23" i="14"/>
  <c r="M23" i="14" s="1"/>
  <c r="O24" i="14"/>
  <c r="L25" i="14"/>
  <c r="M25" i="14" s="1"/>
  <c r="AF26" i="14"/>
  <c r="M45" i="14"/>
  <c r="AF48" i="14"/>
  <c r="M57" i="14"/>
  <c r="AF68" i="14"/>
  <c r="N2" i="14"/>
  <c r="O2" i="14" s="1"/>
  <c r="L8" i="14"/>
  <c r="M8" i="14" s="1"/>
  <c r="L11" i="14"/>
  <c r="O12" i="14"/>
  <c r="M17" i="14"/>
  <c r="O19" i="14"/>
  <c r="O20" i="14"/>
  <c r="O21" i="14"/>
  <c r="AF32" i="14"/>
  <c r="AF36" i="14"/>
  <c r="AH39" i="14"/>
  <c r="AH50" i="14"/>
  <c r="L53" i="14"/>
  <c r="AF60" i="14"/>
  <c r="AH63" i="14"/>
  <c r="AG68" i="14"/>
  <c r="AF87" i="14"/>
  <c r="L5" i="14"/>
  <c r="O8" i="14"/>
  <c r="M11" i="14"/>
  <c r="L15" i="14"/>
  <c r="L41" i="14"/>
  <c r="M53" i="14"/>
  <c r="O71" i="14"/>
  <c r="AG72" i="14"/>
  <c r="O75" i="14"/>
  <c r="AG76" i="14"/>
  <c r="O79" i="14"/>
  <c r="AG80" i="14"/>
  <c r="O83" i="14"/>
  <c r="AG84" i="14"/>
  <c r="L97" i="14"/>
  <c r="M97" i="14" s="1"/>
  <c r="M5" i="14"/>
  <c r="L10" i="14"/>
  <c r="AF24" i="14"/>
  <c r="L29" i="14"/>
  <c r="AF30" i="14"/>
  <c r="M41" i="14"/>
  <c r="AF44" i="14"/>
  <c r="L65" i="14"/>
  <c r="L90" i="14"/>
  <c r="M90" i="14" s="1"/>
  <c r="O97" i="14"/>
  <c r="L7" i="14"/>
  <c r="M7" i="14" s="1"/>
  <c r="M10" i="14"/>
  <c r="L14" i="14"/>
  <c r="M14" i="14" s="1"/>
  <c r="AF93" i="14"/>
  <c r="AF88" i="14"/>
  <c r="AG85" i="14"/>
  <c r="AG83" i="14"/>
  <c r="AG81" i="14"/>
  <c r="AG79" i="14"/>
  <c r="AG77" i="14"/>
  <c r="AG75" i="14"/>
  <c r="AG73" i="14"/>
  <c r="AG71" i="14"/>
  <c r="AG69" i="14"/>
  <c r="AG67" i="14"/>
  <c r="AG65" i="14"/>
  <c r="AG63" i="14"/>
  <c r="AG61" i="14"/>
  <c r="AG59" i="14"/>
  <c r="AG57" i="14"/>
  <c r="AG55" i="14"/>
  <c r="AG53" i="14"/>
  <c r="AG51" i="14"/>
  <c r="AG49" i="14"/>
  <c r="AG47" i="14"/>
  <c r="AG45" i="14"/>
  <c r="AG43" i="14"/>
  <c r="AG41" i="14"/>
  <c r="AG39" i="14"/>
  <c r="AG37" i="14"/>
  <c r="AG35" i="14"/>
  <c r="AG33" i="14"/>
  <c r="AG31" i="14"/>
  <c r="AG29" i="14"/>
  <c r="AG27" i="14"/>
  <c r="AG25" i="14"/>
  <c r="AG22" i="14"/>
  <c r="AF21" i="14"/>
  <c r="AG90" i="14"/>
  <c r="AG87" i="14"/>
  <c r="AF85" i="14"/>
  <c r="AF83" i="14"/>
  <c r="AF81" i="14"/>
  <c r="AF79" i="14"/>
  <c r="AF77" i="14"/>
  <c r="AF75" i="14"/>
  <c r="AF73" i="14"/>
  <c r="AF71" i="14"/>
  <c r="AF69" i="14"/>
  <c r="AF67" i="14"/>
  <c r="AF65" i="14"/>
  <c r="AF63" i="14"/>
  <c r="AF61" i="14"/>
  <c r="AF59" i="14"/>
  <c r="AF57" i="14"/>
  <c r="AF55" i="14"/>
  <c r="AF53" i="14"/>
  <c r="AF51" i="14"/>
  <c r="AF49" i="14"/>
  <c r="AF47" i="14"/>
  <c r="AF45" i="14"/>
  <c r="AF43" i="14"/>
  <c r="AF41" i="14"/>
  <c r="AF39" i="14"/>
  <c r="AF37" i="14"/>
  <c r="AF35" i="14"/>
  <c r="AF33" i="14"/>
  <c r="AF31" i="14"/>
  <c r="AF29" i="14"/>
  <c r="AF27" i="14"/>
  <c r="AF25" i="14"/>
  <c r="AF22" i="14"/>
  <c r="AG92" i="14"/>
  <c r="AG89" i="14"/>
  <c r="AG94" i="14"/>
  <c r="AG91" i="14"/>
  <c r="AG86" i="14"/>
  <c r="AF84" i="14"/>
  <c r="AF82" i="14"/>
  <c r="AF80" i="14"/>
  <c r="AF78" i="14"/>
  <c r="AF76" i="14"/>
  <c r="AF74" i="14"/>
  <c r="AF72" i="14"/>
  <c r="AF70" i="14"/>
  <c r="AF94" i="14"/>
  <c r="AG88" i="14"/>
  <c r="AF66" i="14"/>
  <c r="AF62" i="14"/>
  <c r="AF58" i="14"/>
  <c r="AF54" i="14"/>
  <c r="AF50" i="14"/>
  <c r="AF46" i="14"/>
  <c r="AF42" i="14"/>
  <c r="AF38" i="14"/>
  <c r="AF34" i="14"/>
  <c r="AG20" i="14"/>
  <c r="AF89" i="14"/>
  <c r="AF90" i="14"/>
  <c r="AG64" i="14"/>
  <c r="AG60" i="14"/>
  <c r="AG56" i="14"/>
  <c r="AG52" i="14"/>
  <c r="AG48" i="14"/>
  <c r="AG44" i="14"/>
  <c r="AG40" i="14"/>
  <c r="AG36" i="14"/>
  <c r="AG32" i="14"/>
  <c r="AG28" i="14"/>
  <c r="AG24" i="14"/>
  <c r="AF18" i="14"/>
  <c r="AF92" i="14"/>
  <c r="AG93" i="14"/>
  <c r="AG66" i="14"/>
  <c r="AG62" i="14"/>
  <c r="AG58" i="14"/>
  <c r="AG54" i="14"/>
  <c r="AG50" i="14"/>
  <c r="AG46" i="14"/>
  <c r="AG42" i="14"/>
  <c r="AG38" i="14"/>
  <c r="AG34" i="14"/>
  <c r="AG30" i="14"/>
  <c r="AG26" i="14"/>
  <c r="AG23" i="14"/>
  <c r="AG19" i="14"/>
  <c r="AF20" i="14"/>
  <c r="AG21" i="14"/>
  <c r="M29" i="14"/>
  <c r="L49" i="14"/>
  <c r="M49" i="14" s="1"/>
  <c r="M65" i="14"/>
  <c r="O90" i="14"/>
  <c r="AH92" i="14"/>
  <c r="AD94" i="14"/>
  <c r="AD92" i="14"/>
  <c r="AD90" i="14"/>
  <c r="AD88" i="14"/>
  <c r="AD86" i="14"/>
  <c r="AD91" i="14"/>
  <c r="AE20" i="14"/>
  <c r="AD19" i="14"/>
  <c r="AE93" i="14"/>
  <c r="AE88" i="14"/>
  <c r="AE21" i="14"/>
  <c r="AD20" i="14"/>
  <c r="AE90" i="14"/>
  <c r="AE87" i="14"/>
  <c r="AD85" i="14"/>
  <c r="AD83" i="14"/>
  <c r="AD81" i="14"/>
  <c r="AD79" i="14"/>
  <c r="AD77" i="14"/>
  <c r="AD75" i="14"/>
  <c r="AD73" i="14"/>
  <c r="AD71" i="14"/>
  <c r="AD69" i="14"/>
  <c r="AD67" i="14"/>
  <c r="AE92" i="14"/>
  <c r="AE89" i="14"/>
  <c r="AE19" i="14"/>
  <c r="AE67" i="14"/>
  <c r="AE68" i="14"/>
  <c r="AD87" i="14"/>
  <c r="AD89" i="14"/>
  <c r="AD45" i="14"/>
  <c r="AD46" i="14"/>
  <c r="AD49" i="14"/>
  <c r="AD50" i="14"/>
  <c r="AD53" i="14"/>
  <c r="AD54" i="14"/>
  <c r="AD57" i="14"/>
  <c r="AD58" i="14"/>
  <c r="AD61" i="14"/>
  <c r="AD62" i="14"/>
  <c r="AD65" i="14"/>
  <c r="AD66" i="14"/>
  <c r="AE23" i="14"/>
  <c r="AE25" i="14"/>
  <c r="AE26" i="14"/>
  <c r="AE29" i="14"/>
  <c r="AE30" i="14"/>
  <c r="AE33" i="14"/>
  <c r="AE34" i="14"/>
  <c r="AE37" i="14"/>
  <c r="AE38" i="14"/>
  <c r="AE41" i="14"/>
  <c r="AE42" i="14"/>
  <c r="AE45" i="14"/>
  <c r="AE46" i="14"/>
  <c r="AE49" i="14"/>
  <c r="AE50" i="14"/>
  <c r="AE53" i="14"/>
  <c r="AE54" i="14"/>
  <c r="AE57" i="14"/>
  <c r="AE58" i="14"/>
  <c r="AE61" i="14"/>
  <c r="AE62" i="14"/>
  <c r="AE65" i="14"/>
  <c r="AE66" i="14"/>
  <c r="AE94" i="14"/>
  <c r="AD93" i="14"/>
  <c r="F44" i="11"/>
  <c r="F24" i="11"/>
  <c r="F18" i="11"/>
  <c r="F49" i="11"/>
  <c r="F43" i="11"/>
  <c r="F23" i="11"/>
  <c r="F17" i="11"/>
  <c r="F48" i="11"/>
  <c r="F42" i="11"/>
  <c r="F22" i="11"/>
  <c r="F16" i="11"/>
  <c r="F47" i="11"/>
  <c r="F41" i="11"/>
  <c r="F35" i="11"/>
  <c r="F21" i="11"/>
  <c r="F15" i="11"/>
  <c r="F40" i="11"/>
  <c r="F34" i="11"/>
  <c r="F28" i="11"/>
  <c r="F14" i="11"/>
  <c r="F31" i="11"/>
  <c r="F25" i="11"/>
  <c r="F39" i="11"/>
  <c r="F33" i="11"/>
  <c r="F27" i="11"/>
  <c r="F38" i="11"/>
  <c r="F32" i="11"/>
  <c r="F26" i="11"/>
  <c r="G51" i="11"/>
  <c r="F13" i="10"/>
  <c r="B24" i="10" s="1"/>
  <c r="F14" i="10"/>
  <c r="B25" i="10" s="1"/>
  <c r="F15" i="10"/>
  <c r="B26" i="10" s="1"/>
  <c r="F16" i="10"/>
  <c r="B27" i="10" s="1"/>
  <c r="F17" i="10"/>
  <c r="K13" i="10"/>
  <c r="K16" i="10"/>
  <c r="K17" i="10"/>
  <c r="J14" i="10"/>
  <c r="D25" i="10"/>
  <c r="C25" i="10" s="1"/>
  <c r="H13" i="10"/>
  <c r="I19" i="10"/>
  <c r="H17" i="10"/>
  <c r="J17" i="10" s="1"/>
  <c r="H16" i="10"/>
  <c r="H15" i="10"/>
  <c r="AF4" i="6"/>
  <c r="P4" i="6"/>
  <c r="E65" i="6"/>
  <c r="E42" i="6"/>
  <c r="AA4" i="6"/>
  <c r="X4" i="6"/>
  <c r="E38" i="6"/>
  <c r="AI4" i="6"/>
  <c r="E40" i="6"/>
  <c r="E33" i="6"/>
  <c r="K4" i="6"/>
  <c r="E30" i="6"/>
  <c r="E29" i="6"/>
  <c r="E28" i="6"/>
  <c r="E36" i="6"/>
  <c r="S4" i="6"/>
  <c r="AH4" i="6"/>
  <c r="Z4" i="6"/>
  <c r="R4" i="6"/>
  <c r="J4" i="6"/>
  <c r="T4" i="6"/>
  <c r="AB4" i="6"/>
  <c r="AJ4" i="6"/>
  <c r="H10" i="6"/>
  <c r="E26" i="6"/>
  <c r="F35" i="6"/>
  <c r="U4" i="6"/>
  <c r="AC4" i="6"/>
  <c r="AK4" i="6"/>
  <c r="AE4" i="6"/>
  <c r="O4" i="6"/>
  <c r="Y4" i="6"/>
  <c r="W4" i="6"/>
  <c r="Q4" i="6"/>
  <c r="AG4" i="6"/>
  <c r="E97" i="6"/>
  <c r="H9" i="6"/>
  <c r="E27" i="6"/>
  <c r="H32" i="6"/>
  <c r="E35" i="6"/>
  <c r="H59" i="6"/>
  <c r="H91" i="6"/>
  <c r="E113" i="6"/>
  <c r="F133" i="6"/>
  <c r="E12" i="6"/>
  <c r="E13" i="6"/>
  <c r="E15" i="6"/>
  <c r="E17" i="6"/>
  <c r="E19" i="6"/>
  <c r="E20" i="6"/>
  <c r="E22" i="6"/>
  <c r="E24" i="6"/>
  <c r="E31" i="6"/>
  <c r="H67" i="6"/>
  <c r="L4" i="6"/>
  <c r="E11" i="6"/>
  <c r="E14" i="6"/>
  <c r="E16" i="6"/>
  <c r="E18" i="6"/>
  <c r="E21" i="6"/>
  <c r="E23" i="6"/>
  <c r="E25" i="6"/>
  <c r="J3" i="6"/>
  <c r="M4" i="6"/>
  <c r="F9" i="6"/>
  <c r="F10" i="6"/>
  <c r="F11" i="6"/>
  <c r="F12" i="6"/>
  <c r="F13" i="6"/>
  <c r="F14" i="6"/>
  <c r="F15" i="6"/>
  <c r="F16" i="6"/>
  <c r="F17" i="6"/>
  <c r="F18" i="6"/>
  <c r="F19" i="6"/>
  <c r="F20" i="6"/>
  <c r="F21" i="6"/>
  <c r="F22" i="6"/>
  <c r="F23" i="6"/>
  <c r="F24" i="6"/>
  <c r="F25" i="6"/>
  <c r="F26" i="6"/>
  <c r="F27" i="6"/>
  <c r="F28" i="6"/>
  <c r="F29" i="6"/>
  <c r="F30" i="6"/>
  <c r="F31" i="6"/>
  <c r="H33" i="6"/>
  <c r="E34" i="6"/>
  <c r="H51" i="6"/>
  <c r="E73" i="6"/>
  <c r="H107" i="6"/>
  <c r="E10" i="6"/>
  <c r="G9" i="6"/>
  <c r="G34" i="6"/>
  <c r="H75" i="6"/>
  <c r="E105" i="6"/>
  <c r="E9" i="6"/>
  <c r="G796" i="6"/>
  <c r="H803" i="6"/>
  <c r="H802" i="6"/>
  <c r="H798" i="6"/>
  <c r="G793" i="6"/>
  <c r="H801" i="6"/>
  <c r="H797" i="6"/>
  <c r="H804" i="6"/>
  <c r="H800" i="6"/>
  <c r="H793" i="6"/>
  <c r="H790" i="6"/>
  <c r="H789" i="6"/>
  <c r="H795" i="6"/>
  <c r="G789" i="6"/>
  <c r="H788" i="6"/>
  <c r="H796" i="6"/>
  <c r="H787" i="6"/>
  <c r="H786" i="6"/>
  <c r="H785" i="6"/>
  <c r="H784" i="6"/>
  <c r="H783" i="6"/>
  <c r="H782" i="6"/>
  <c r="H781" i="6"/>
  <c r="H780" i="6"/>
  <c r="H779" i="6"/>
  <c r="H778" i="6"/>
  <c r="H777" i="6"/>
  <c r="H776" i="6"/>
  <c r="H775" i="6"/>
  <c r="H774" i="6"/>
  <c r="H773" i="6"/>
  <c r="H799" i="6"/>
  <c r="H794" i="6"/>
  <c r="H792" i="6"/>
  <c r="H791" i="6"/>
  <c r="G773" i="6"/>
  <c r="H772" i="6"/>
  <c r="H771" i="6"/>
  <c r="H770" i="6"/>
  <c r="H769" i="6"/>
  <c r="H768" i="6"/>
  <c r="H767" i="6"/>
  <c r="H766" i="6"/>
  <c r="G769" i="6"/>
  <c r="H765" i="6"/>
  <c r="H764" i="6"/>
  <c r="H763" i="6"/>
  <c r="H762" i="6"/>
  <c r="H754" i="6"/>
  <c r="G767" i="6"/>
  <c r="H761" i="6"/>
  <c r="H760" i="6"/>
  <c r="H752" i="6"/>
  <c r="H759" i="6"/>
  <c r="H751" i="6"/>
  <c r="G759" i="6"/>
  <c r="H758" i="6"/>
  <c r="H757" i="6"/>
  <c r="H756" i="6"/>
  <c r="H748" i="6"/>
  <c r="H753" i="6"/>
  <c r="H755" i="6"/>
  <c r="H750" i="6"/>
  <c r="H747" i="6"/>
  <c r="H745" i="6"/>
  <c r="H749" i="6"/>
  <c r="H744" i="6"/>
  <c r="H743" i="6"/>
  <c r="G751" i="6"/>
  <c r="H742"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46" i="6"/>
  <c r="H741" i="6"/>
  <c r="G716" i="6"/>
  <c r="G733" i="6"/>
  <c r="G731" i="6"/>
  <c r="G720" i="6"/>
  <c r="H703" i="6"/>
  <c r="H702" i="6"/>
  <c r="H701" i="6"/>
  <c r="H700" i="6"/>
  <c r="H699" i="6"/>
  <c r="H698" i="6"/>
  <c r="H697" i="6"/>
  <c r="H696" i="6"/>
  <c r="H695" i="6"/>
  <c r="H694" i="6"/>
  <c r="H693" i="6"/>
  <c r="H692" i="6"/>
  <c r="H691" i="6"/>
  <c r="H690" i="6"/>
  <c r="G715" i="6"/>
  <c r="G692" i="6"/>
  <c r="H685" i="6"/>
  <c r="G703" i="6"/>
  <c r="H689" i="6"/>
  <c r="H688" i="6"/>
  <c r="G701" i="6"/>
  <c r="H687" i="6"/>
  <c r="H686" i="6"/>
  <c r="G679" i="6"/>
  <c r="H678" i="6"/>
  <c r="H670" i="6"/>
  <c r="H662" i="6"/>
  <c r="H654" i="6"/>
  <c r="G647" i="6"/>
  <c r="H646" i="6"/>
  <c r="H638" i="6"/>
  <c r="H636" i="6"/>
  <c r="H635" i="6"/>
  <c r="H634" i="6"/>
  <c r="H633" i="6"/>
  <c r="G678" i="6"/>
  <c r="H677" i="6"/>
  <c r="H669" i="6"/>
  <c r="H661" i="6"/>
  <c r="H653" i="6"/>
  <c r="G646" i="6"/>
  <c r="H645" i="6"/>
  <c r="H676" i="6"/>
  <c r="H668" i="6"/>
  <c r="H660" i="6"/>
  <c r="G653" i="6"/>
  <c r="H652" i="6"/>
  <c r="H644" i="6"/>
  <c r="H675" i="6"/>
  <c r="H667" i="6"/>
  <c r="G660" i="6"/>
  <c r="H659" i="6"/>
  <c r="H651" i="6"/>
  <c r="H643" i="6"/>
  <c r="H674" i="6"/>
  <c r="G667" i="6"/>
  <c r="H666" i="6"/>
  <c r="H658" i="6"/>
  <c r="H650" i="6"/>
  <c r="H642" i="6"/>
  <c r="H682" i="6"/>
  <c r="H681" i="6"/>
  <c r="H673" i="6"/>
  <c r="H665" i="6"/>
  <c r="H657" i="6"/>
  <c r="G650" i="6"/>
  <c r="H649" i="6"/>
  <c r="H641" i="6"/>
  <c r="H680" i="6"/>
  <c r="H672" i="6"/>
  <c r="H664" i="6"/>
  <c r="H656" i="6"/>
  <c r="H648" i="6"/>
  <c r="H640" i="6"/>
  <c r="H684" i="6"/>
  <c r="H683" i="6"/>
  <c r="H679" i="6"/>
  <c r="H671" i="6"/>
  <c r="H663" i="6"/>
  <c r="H655" i="6"/>
  <c r="H647" i="6"/>
  <c r="H639" i="6"/>
  <c r="H629" i="6"/>
  <c r="G624" i="6"/>
  <c r="H623" i="6"/>
  <c r="H615" i="6"/>
  <c r="H607" i="6"/>
  <c r="H599" i="6"/>
  <c r="G592" i="6"/>
  <c r="H591" i="6"/>
  <c r="H622" i="6"/>
  <c r="H614" i="6"/>
  <c r="G607" i="6"/>
  <c r="H606" i="6"/>
  <c r="H598" i="6"/>
  <c r="H590" i="6"/>
  <c r="H637" i="6"/>
  <c r="H632" i="6"/>
  <c r="H628" i="6"/>
  <c r="H621" i="6"/>
  <c r="H613" i="6"/>
  <c r="H605" i="6"/>
  <c r="H597" i="6"/>
  <c r="H589" i="6"/>
  <c r="H587" i="6"/>
  <c r="H586" i="6"/>
  <c r="H585" i="6"/>
  <c r="H584" i="6"/>
  <c r="H583" i="6"/>
  <c r="H582" i="6"/>
  <c r="H581" i="6"/>
  <c r="H580" i="6"/>
  <c r="H579" i="6"/>
  <c r="H578" i="6"/>
  <c r="H577" i="6"/>
  <c r="H576" i="6"/>
  <c r="H575" i="6"/>
  <c r="H574" i="6"/>
  <c r="H573" i="6"/>
  <c r="H620" i="6"/>
  <c r="H612" i="6"/>
  <c r="H604" i="6"/>
  <c r="H596" i="6"/>
  <c r="H588" i="6"/>
  <c r="G586" i="6"/>
  <c r="H631" i="6"/>
  <c r="H627" i="6"/>
  <c r="H619" i="6"/>
  <c r="H611" i="6"/>
  <c r="H603" i="6"/>
  <c r="H595" i="6"/>
  <c r="G627" i="6"/>
  <c r="H626" i="6"/>
  <c r="H618" i="6"/>
  <c r="H610" i="6"/>
  <c r="H602" i="6"/>
  <c r="G595" i="6"/>
  <c r="H594" i="6"/>
  <c r="H630" i="6"/>
  <c r="H625" i="6"/>
  <c r="H617" i="6"/>
  <c r="H609" i="6"/>
  <c r="H601" i="6"/>
  <c r="H593" i="6"/>
  <c r="H624" i="6"/>
  <c r="H616" i="6"/>
  <c r="H608" i="6"/>
  <c r="H600" i="6"/>
  <c r="H592" i="6"/>
  <c r="G578" i="6"/>
  <c r="H567" i="6"/>
  <c r="H563" i="6"/>
  <c r="H571"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66" i="6"/>
  <c r="H562" i="6"/>
  <c r="G557" i="6"/>
  <c r="G566" i="6"/>
  <c r="H559" i="6"/>
  <c r="G575" i="6"/>
  <c r="H570" i="6"/>
  <c r="H569" i="6"/>
  <c r="H565" i="6"/>
  <c r="H561" i="6"/>
  <c r="G569" i="6"/>
  <c r="H572" i="6"/>
  <c r="H568" i="6"/>
  <c r="H564" i="6"/>
  <c r="H560" i="6"/>
  <c r="G547" i="6"/>
  <c r="G531" i="6"/>
  <c r="H530" i="6"/>
  <c r="H522" i="6"/>
  <c r="H515" i="6"/>
  <c r="H511" i="6"/>
  <c r="H507" i="6"/>
  <c r="H503" i="6"/>
  <c r="H499" i="6"/>
  <c r="H497" i="6"/>
  <c r="H496" i="6"/>
  <c r="H495" i="6"/>
  <c r="H494" i="6"/>
  <c r="H493" i="6"/>
  <c r="H492" i="6"/>
  <c r="H491" i="6"/>
  <c r="H490" i="6"/>
  <c r="H489" i="6"/>
  <c r="H488" i="6"/>
  <c r="H487" i="6"/>
  <c r="H486" i="6"/>
  <c r="H485" i="6"/>
  <c r="H484" i="6"/>
  <c r="H483" i="6"/>
  <c r="H482" i="6"/>
  <c r="H481" i="6"/>
  <c r="H480" i="6"/>
  <c r="H479" i="6"/>
  <c r="H478" i="6"/>
  <c r="H477" i="6"/>
  <c r="H476" i="6"/>
  <c r="H475" i="6"/>
  <c r="H474" i="6"/>
  <c r="H527" i="6"/>
  <c r="H519" i="6"/>
  <c r="H524" i="6"/>
  <c r="H518" i="6"/>
  <c r="H514" i="6"/>
  <c r="H510" i="6"/>
  <c r="H506" i="6"/>
  <c r="H502" i="6"/>
  <c r="H529" i="6"/>
  <c r="G524" i="6"/>
  <c r="H521" i="6"/>
  <c r="G544" i="6"/>
  <c r="H526" i="6"/>
  <c r="H517" i="6"/>
  <c r="H513" i="6"/>
  <c r="H509" i="6"/>
  <c r="H505" i="6"/>
  <c r="H501" i="6"/>
  <c r="H498" i="6"/>
  <c r="G526" i="6"/>
  <c r="H523" i="6"/>
  <c r="H528" i="6"/>
  <c r="H520" i="6"/>
  <c r="H516" i="6"/>
  <c r="H512" i="6"/>
  <c r="H508" i="6"/>
  <c r="H504" i="6"/>
  <c r="H500" i="6"/>
  <c r="H525" i="6"/>
  <c r="G516" i="6"/>
  <c r="G475" i="6"/>
  <c r="H467" i="6"/>
  <c r="G490" i="6"/>
  <c r="H473" i="6"/>
  <c r="H465" i="6"/>
  <c r="G505" i="6"/>
  <c r="H472" i="6"/>
  <c r="G477" i="6"/>
  <c r="H471" i="6"/>
  <c r="G496" i="6"/>
  <c r="H469" i="6"/>
  <c r="G464" i="6"/>
  <c r="H460" i="6"/>
  <c r="H466" i="6"/>
  <c r="H459" i="6"/>
  <c r="H458"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57" i="6"/>
  <c r="G454" i="6"/>
  <c r="H470" i="6"/>
  <c r="H463" i="6"/>
  <c r="H462" i="6"/>
  <c r="H468" i="6"/>
  <c r="H464" i="6"/>
  <c r="H461" i="6"/>
  <c r="H404" i="6"/>
  <c r="H396" i="6"/>
  <c r="H401" i="6"/>
  <c r="H395" i="6"/>
  <c r="H391" i="6"/>
  <c r="H387" i="6"/>
  <c r="H383" i="6"/>
  <c r="G439" i="6"/>
  <c r="G423" i="6"/>
  <c r="G407" i="6"/>
  <c r="H398" i="6"/>
  <c r="H403" i="6"/>
  <c r="H394" i="6"/>
  <c r="H390" i="6"/>
  <c r="H386" i="6"/>
  <c r="H382" i="6"/>
  <c r="H378" i="6"/>
  <c r="H374" i="6"/>
  <c r="H400" i="6"/>
  <c r="G390" i="6"/>
  <c r="H405" i="6"/>
  <c r="H397" i="6"/>
  <c r="H393" i="6"/>
  <c r="H389" i="6"/>
  <c r="H385" i="6"/>
  <c r="H381" i="6"/>
  <c r="G448" i="6"/>
  <c r="G432" i="6"/>
  <c r="G416" i="6"/>
  <c r="H402" i="6"/>
  <c r="G397" i="6"/>
  <c r="H399" i="6"/>
  <c r="H392" i="6"/>
  <c r="H388" i="6"/>
  <c r="H384" i="6"/>
  <c r="H380" i="6"/>
  <c r="H376" i="6"/>
  <c r="H372" i="6"/>
  <c r="H375" i="6"/>
  <c r="G371" i="6"/>
  <c r="H377" i="6"/>
  <c r="H369" i="6"/>
  <c r="G388" i="6"/>
  <c r="H379" i="6"/>
  <c r="H373" i="6"/>
  <c r="H368" i="6"/>
  <c r="H371" i="6"/>
  <c r="H347" i="6"/>
  <c r="H367" i="6"/>
  <c r="H361" i="6"/>
  <c r="H357" i="6"/>
  <c r="H353" i="6"/>
  <c r="H366" i="6"/>
  <c r="G353" i="6"/>
  <c r="H365" i="6"/>
  <c r="H360" i="6"/>
  <c r="H356" i="6"/>
  <c r="H352" i="6"/>
  <c r="H364" i="6"/>
  <c r="G352" i="6"/>
  <c r="H363" i="6"/>
  <c r="H359" i="6"/>
  <c r="H355" i="6"/>
  <c r="H351" i="6"/>
  <c r="H350" i="6"/>
  <c r="G355" i="6"/>
  <c r="H349"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370" i="6"/>
  <c r="H362" i="6"/>
  <c r="H358" i="6"/>
  <c r="H354" i="6"/>
  <c r="H348" i="6"/>
  <c r="G342" i="6"/>
  <c r="H288" i="6"/>
  <c r="H284" i="6"/>
  <c r="H280" i="6"/>
  <c r="H276" i="6"/>
  <c r="H272" i="6"/>
  <c r="H268" i="6"/>
  <c r="H264" i="6"/>
  <c r="H260" i="6"/>
  <c r="H256" i="6"/>
  <c r="H252" i="6"/>
  <c r="G284" i="6"/>
  <c r="G336" i="6"/>
  <c r="G320" i="6"/>
  <c r="G304" i="6"/>
  <c r="H287" i="6"/>
  <c r="H283" i="6"/>
  <c r="H279" i="6"/>
  <c r="H275" i="6"/>
  <c r="H271" i="6"/>
  <c r="H267" i="6"/>
  <c r="H263" i="6"/>
  <c r="H259" i="6"/>
  <c r="H255" i="6"/>
  <c r="H251" i="6"/>
  <c r="G243" i="6"/>
  <c r="G283" i="6"/>
  <c r="G251" i="6"/>
  <c r="H286" i="6"/>
  <c r="H282" i="6"/>
  <c r="H278" i="6"/>
  <c r="H274" i="6"/>
  <c r="H270" i="6"/>
  <c r="H266" i="6"/>
  <c r="H262" i="6"/>
  <c r="H258" i="6"/>
  <c r="H254" i="6"/>
  <c r="G270" i="6"/>
  <c r="G329" i="6"/>
  <c r="G313" i="6"/>
  <c r="G297" i="6"/>
  <c r="H285" i="6"/>
  <c r="H281" i="6"/>
  <c r="H277" i="6"/>
  <c r="H273" i="6"/>
  <c r="H269" i="6"/>
  <c r="H265" i="6"/>
  <c r="H261" i="6"/>
  <c r="H257" i="6"/>
  <c r="H253" i="6"/>
  <c r="G269" i="6"/>
  <c r="H249" i="6"/>
  <c r="H241" i="6"/>
  <c r="H230" i="6"/>
  <c r="H226" i="6"/>
  <c r="H222" i="6"/>
  <c r="H218" i="6"/>
  <c r="H210" i="6"/>
  <c r="H202" i="6"/>
  <c r="H246" i="6"/>
  <c r="H238" i="6"/>
  <c r="H235" i="6"/>
  <c r="H234" i="6"/>
  <c r="G210" i="6"/>
  <c r="H209" i="6"/>
  <c r="H201" i="6"/>
  <c r="H243" i="6"/>
  <c r="H233" i="6"/>
  <c r="H229" i="6"/>
  <c r="H225" i="6"/>
  <c r="H221" i="6"/>
  <c r="H217" i="6"/>
  <c r="H216" i="6"/>
  <c r="H208" i="6"/>
  <c r="G201" i="6"/>
  <c r="H200" i="6"/>
  <c r="H248" i="6"/>
  <c r="H240" i="6"/>
  <c r="G217" i="6"/>
  <c r="H215" i="6"/>
  <c r="H207" i="6"/>
  <c r="H199" i="6"/>
  <c r="H245" i="6"/>
  <c r="H237" i="6"/>
  <c r="H232" i="6"/>
  <c r="H228" i="6"/>
  <c r="H224" i="6"/>
  <c r="H220" i="6"/>
  <c r="H214" i="6"/>
  <c r="H206"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G254" i="6"/>
  <c r="H250" i="6"/>
  <c r="H242" i="6"/>
  <c r="H213" i="6"/>
  <c r="H205" i="6"/>
  <c r="H247" i="6"/>
  <c r="H239" i="6"/>
  <c r="H236" i="6"/>
  <c r="H231" i="6"/>
  <c r="H227" i="6"/>
  <c r="H223" i="6"/>
  <c r="H219" i="6"/>
  <c r="H212" i="6"/>
  <c r="H204" i="6"/>
  <c r="H244" i="6"/>
  <c r="G219" i="6"/>
  <c r="H211" i="6"/>
  <c r="H203" i="6"/>
  <c r="H141" i="6"/>
  <c r="H137" i="6"/>
  <c r="H133" i="6"/>
  <c r="H129" i="6"/>
  <c r="H125" i="6"/>
  <c r="H121" i="6"/>
  <c r="G186" i="6"/>
  <c r="G170" i="6"/>
  <c r="G154" i="6"/>
  <c r="G124" i="6"/>
  <c r="H143" i="6"/>
  <c r="H139" i="6"/>
  <c r="H135" i="6"/>
  <c r="H131" i="6"/>
  <c r="H127" i="6"/>
  <c r="H123" i="6"/>
  <c r="H118" i="6"/>
  <c r="G148" i="6"/>
  <c r="H142" i="6"/>
  <c r="H138" i="6"/>
  <c r="H134" i="6"/>
  <c r="H130" i="6"/>
  <c r="H126" i="6"/>
  <c r="H122" i="6"/>
  <c r="H116" i="6"/>
  <c r="G175" i="6"/>
  <c r="G159" i="6"/>
  <c r="H144" i="6"/>
  <c r="H136" i="6"/>
  <c r="H109" i="6"/>
  <c r="H101" i="6"/>
  <c r="H93" i="6"/>
  <c r="H85" i="6"/>
  <c r="H77" i="6"/>
  <c r="H69" i="6"/>
  <c r="H61" i="6"/>
  <c r="H53" i="6"/>
  <c r="H140" i="6"/>
  <c r="H124" i="6"/>
  <c r="H114" i="6"/>
  <c r="H106" i="6"/>
  <c r="H98" i="6"/>
  <c r="H90" i="6"/>
  <c r="G85" i="6"/>
  <c r="H82" i="6"/>
  <c r="H74" i="6"/>
  <c r="H66" i="6"/>
  <c r="H58" i="6"/>
  <c r="G53" i="6"/>
  <c r="H49" i="6"/>
  <c r="H45" i="6"/>
  <c r="H41" i="6"/>
  <c r="H37" i="6"/>
  <c r="H111" i="6"/>
  <c r="G106" i="6"/>
  <c r="H103" i="6"/>
  <c r="H95" i="6"/>
  <c r="H87" i="6"/>
  <c r="H79" i="6"/>
  <c r="G74" i="6"/>
  <c r="H71" i="6"/>
  <c r="H63" i="6"/>
  <c r="H55" i="6"/>
  <c r="G141" i="6"/>
  <c r="H132" i="6"/>
  <c r="H117" i="6"/>
  <c r="H115" i="6"/>
  <c r="H108" i="6"/>
  <c r="G103" i="6"/>
  <c r="H100" i="6"/>
  <c r="H92" i="6"/>
  <c r="H84" i="6"/>
  <c r="H76" i="6"/>
  <c r="G71" i="6"/>
  <c r="H68" i="6"/>
  <c r="H60" i="6"/>
  <c r="H52" i="6"/>
  <c r="H48" i="6"/>
  <c r="H44" i="6"/>
  <c r="H40" i="6"/>
  <c r="H36" i="6"/>
  <c r="H120" i="6"/>
  <c r="H119" i="6"/>
  <c r="H113" i="6"/>
  <c r="G108" i="6"/>
  <c r="H105" i="6"/>
  <c r="H97" i="6"/>
  <c r="H89" i="6"/>
  <c r="H81" i="6"/>
  <c r="G76" i="6"/>
  <c r="H73" i="6"/>
  <c r="H65" i="6"/>
  <c r="H57" i="6"/>
  <c r="G44" i="6"/>
  <c r="H110" i="6"/>
  <c r="H102" i="6"/>
  <c r="H94" i="6"/>
  <c r="G89" i="6"/>
  <c r="H86" i="6"/>
  <c r="H78" i="6"/>
  <c r="H70" i="6"/>
  <c r="H62" i="6"/>
  <c r="G57" i="6"/>
  <c r="H54" i="6"/>
  <c r="H47" i="6"/>
  <c r="H43" i="6"/>
  <c r="H39" i="6"/>
  <c r="H35" i="6"/>
  <c r="H112" i="6"/>
  <c r="H104" i="6"/>
  <c r="H96" i="6"/>
  <c r="H88" i="6"/>
  <c r="H80" i="6"/>
  <c r="H72" i="6"/>
  <c r="H64" i="6"/>
  <c r="H56" i="6"/>
  <c r="H50" i="6"/>
  <c r="H46" i="6"/>
  <c r="H42" i="6"/>
  <c r="H38" i="6"/>
  <c r="H11" i="6"/>
  <c r="H12" i="6"/>
  <c r="H13" i="6"/>
  <c r="H14" i="6"/>
  <c r="H15" i="6"/>
  <c r="H16" i="6"/>
  <c r="H17" i="6"/>
  <c r="H18" i="6"/>
  <c r="H19" i="6"/>
  <c r="H20" i="6"/>
  <c r="H21" i="6"/>
  <c r="H22" i="6"/>
  <c r="H23" i="6"/>
  <c r="H24" i="6"/>
  <c r="H25" i="6"/>
  <c r="H26" i="6"/>
  <c r="H27" i="6"/>
  <c r="H28" i="6"/>
  <c r="H29" i="6"/>
  <c r="H30" i="6"/>
  <c r="H31" i="6"/>
  <c r="E32" i="6"/>
  <c r="H34" i="6"/>
  <c r="E37" i="6"/>
  <c r="E39" i="6"/>
  <c r="E41" i="6"/>
  <c r="E81" i="6"/>
  <c r="G121" i="6"/>
  <c r="F32" i="6"/>
  <c r="E48" i="6"/>
  <c r="H83" i="6"/>
  <c r="F804" i="6"/>
  <c r="F803" i="6"/>
  <c r="F802" i="6"/>
  <c r="F801" i="6"/>
  <c r="F800" i="6"/>
  <c r="F799" i="6"/>
  <c r="F798" i="6"/>
  <c r="F797" i="6"/>
  <c r="F796" i="6"/>
  <c r="F795" i="6"/>
  <c r="E804" i="6"/>
  <c r="E803" i="6"/>
  <c r="E799" i="6"/>
  <c r="E795" i="6"/>
  <c r="F794" i="6"/>
  <c r="F792" i="6"/>
  <c r="F791" i="6"/>
  <c r="F790" i="6"/>
  <c r="F789" i="6"/>
  <c r="F788" i="6"/>
  <c r="F787" i="6"/>
  <c r="F786" i="6"/>
  <c r="F785" i="6"/>
  <c r="E794" i="6"/>
  <c r="F793" i="6"/>
  <c r="E792" i="6"/>
  <c r="E802" i="6"/>
  <c r="E798" i="6"/>
  <c r="E801" i="6"/>
  <c r="E800" i="6"/>
  <c r="E793" i="6"/>
  <c r="E791" i="6"/>
  <c r="E790" i="6"/>
  <c r="E789" i="6"/>
  <c r="E796" i="6"/>
  <c r="E788" i="6"/>
  <c r="E797" i="6"/>
  <c r="E787" i="6"/>
  <c r="E786" i="6"/>
  <c r="E785" i="6"/>
  <c r="E781" i="6"/>
  <c r="F780" i="6"/>
  <c r="F784" i="6"/>
  <c r="E780" i="6"/>
  <c r="F779" i="6"/>
  <c r="E784" i="6"/>
  <c r="E778" i="6"/>
  <c r="F783" i="6"/>
  <c r="E776" i="6"/>
  <c r="F775" i="6"/>
  <c r="E783" i="6"/>
  <c r="F782" i="6"/>
  <c r="E775" i="6"/>
  <c r="F774" i="6"/>
  <c r="E782" i="6"/>
  <c r="F781" i="6"/>
  <c r="E774" i="6"/>
  <c r="F773" i="6"/>
  <c r="E773" i="6"/>
  <c r="E770" i="6"/>
  <c r="F769" i="6"/>
  <c r="E769" i="6"/>
  <c r="J769" i="6" s="1"/>
  <c r="F768" i="6"/>
  <c r="F778" i="6"/>
  <c r="F777" i="6"/>
  <c r="E768" i="6"/>
  <c r="F767" i="6"/>
  <c r="E777" i="6"/>
  <c r="E767" i="6"/>
  <c r="E779" i="6"/>
  <c r="F776" i="6"/>
  <c r="F772" i="6"/>
  <c r="E772" i="6"/>
  <c r="F771" i="6"/>
  <c r="F765" i="6"/>
  <c r="F764" i="6"/>
  <c r="F763" i="6"/>
  <c r="F762" i="6"/>
  <c r="F761" i="6"/>
  <c r="F760" i="6"/>
  <c r="F759" i="6"/>
  <c r="F758" i="6"/>
  <c r="F757" i="6"/>
  <c r="F756" i="6"/>
  <c r="F755" i="6"/>
  <c r="F754" i="6"/>
  <c r="F753" i="6"/>
  <c r="F752" i="6"/>
  <c r="F751" i="6"/>
  <c r="F750" i="6"/>
  <c r="F749" i="6"/>
  <c r="F748" i="6"/>
  <c r="F747" i="6"/>
  <c r="F746" i="6"/>
  <c r="F745" i="6"/>
  <c r="F744" i="6"/>
  <c r="E771" i="6"/>
  <c r="F770" i="6"/>
  <c r="E765" i="6"/>
  <c r="E764" i="6"/>
  <c r="E763" i="6"/>
  <c r="E756" i="6"/>
  <c r="E755" i="6"/>
  <c r="F766" i="6"/>
  <c r="E762" i="6"/>
  <c r="E754" i="6"/>
  <c r="E766" i="6"/>
  <c r="E761" i="6"/>
  <c r="E753" i="6"/>
  <c r="E745" i="6"/>
  <c r="F743" i="6"/>
  <c r="F742" i="6"/>
  <c r="F741" i="6"/>
  <c r="E760" i="6"/>
  <c r="E759" i="6"/>
  <c r="E751" i="6"/>
  <c r="E758" i="6"/>
  <c r="E750" i="6"/>
  <c r="E742" i="6"/>
  <c r="F740" i="6"/>
  <c r="F739" i="6"/>
  <c r="F738" i="6"/>
  <c r="F737" i="6"/>
  <c r="F736" i="6"/>
  <c r="F735" i="6"/>
  <c r="F734" i="6"/>
  <c r="F733" i="6"/>
  <c r="E746" i="6"/>
  <c r="E741" i="6"/>
  <c r="E748" i="6"/>
  <c r="E757" i="6"/>
  <c r="E747" i="6"/>
  <c r="E752" i="6"/>
  <c r="E749" i="6"/>
  <c r="E744" i="6"/>
  <c r="E743" i="6"/>
  <c r="E738" i="6"/>
  <c r="F731" i="6"/>
  <c r="F727" i="6"/>
  <c r="F723" i="6"/>
  <c r="E718" i="6"/>
  <c r="F717" i="6"/>
  <c r="E710" i="6"/>
  <c r="E731" i="6"/>
  <c r="E727" i="6"/>
  <c r="E723" i="6"/>
  <c r="E737" i="6"/>
  <c r="E734" i="6"/>
  <c r="F730" i="6"/>
  <c r="F726" i="6"/>
  <c r="F722" i="6"/>
  <c r="E716" i="6"/>
  <c r="F715" i="6"/>
  <c r="E730" i="6"/>
  <c r="E726" i="6"/>
  <c r="E722" i="6"/>
  <c r="E740" i="6"/>
  <c r="E736" i="6"/>
  <c r="F729" i="6"/>
  <c r="F725" i="6"/>
  <c r="F721" i="6"/>
  <c r="E714" i="6"/>
  <c r="F713" i="6"/>
  <c r="E733" i="6"/>
  <c r="E729" i="6"/>
  <c r="E725" i="6"/>
  <c r="E721" i="6"/>
  <c r="E739" i="6"/>
  <c r="F732" i="6"/>
  <c r="F728" i="6"/>
  <c r="F724" i="6"/>
  <c r="F720" i="6"/>
  <c r="F719" i="6"/>
  <c r="E712" i="6"/>
  <c r="F711" i="6"/>
  <c r="E735" i="6"/>
  <c r="E732" i="6"/>
  <c r="E728" i="6"/>
  <c r="E724" i="6"/>
  <c r="E720" i="6"/>
  <c r="E719" i="6"/>
  <c r="F718" i="6"/>
  <c r="E713" i="6"/>
  <c r="F710" i="6"/>
  <c r="F716" i="6"/>
  <c r="F707" i="6"/>
  <c r="F714" i="6"/>
  <c r="E711" i="6"/>
  <c r="F708" i="6"/>
  <c r="E707" i="6"/>
  <c r="E708" i="6"/>
  <c r="F712" i="6"/>
  <c r="F709" i="6"/>
  <c r="E709" i="6"/>
  <c r="E717" i="6"/>
  <c r="E715" i="6"/>
  <c r="E703" i="6"/>
  <c r="F706" i="6"/>
  <c r="F705" i="6"/>
  <c r="E701" i="6"/>
  <c r="E697" i="6"/>
  <c r="E693" i="6"/>
  <c r="E688" i="6"/>
  <c r="F687" i="6"/>
  <c r="E705" i="6"/>
  <c r="F700" i="6"/>
  <c r="F696" i="6"/>
  <c r="F692" i="6"/>
  <c r="E687" i="6"/>
  <c r="F686" i="6"/>
  <c r="E700" i="6"/>
  <c r="E696" i="6"/>
  <c r="E692" i="6"/>
  <c r="E686" i="6"/>
  <c r="F685" i="6"/>
  <c r="F699" i="6"/>
  <c r="F695" i="6"/>
  <c r="F691" i="6"/>
  <c r="E685" i="6"/>
  <c r="F684" i="6"/>
  <c r="E706" i="6"/>
  <c r="F703" i="6"/>
  <c r="E699" i="6"/>
  <c r="E695" i="6"/>
  <c r="E691" i="6"/>
  <c r="E684" i="6"/>
  <c r="F704" i="6"/>
  <c r="F702" i="6"/>
  <c r="F698" i="6"/>
  <c r="F694" i="6"/>
  <c r="F690" i="6"/>
  <c r="E704" i="6"/>
  <c r="E702" i="6"/>
  <c r="E698" i="6"/>
  <c r="E694" i="6"/>
  <c r="E690" i="6"/>
  <c r="F689" i="6"/>
  <c r="E682" i="6"/>
  <c r="F701" i="6"/>
  <c r="F697" i="6"/>
  <c r="F693" i="6"/>
  <c r="E689" i="6"/>
  <c r="F688" i="6"/>
  <c r="E681" i="6"/>
  <c r="F680" i="6"/>
  <c r="E673" i="6"/>
  <c r="F672" i="6"/>
  <c r="E665" i="6"/>
  <c r="F664" i="6"/>
  <c r="E657" i="6"/>
  <c r="F656" i="6"/>
  <c r="E649" i="6"/>
  <c r="F648" i="6"/>
  <c r="E641" i="6"/>
  <c r="F640" i="6"/>
  <c r="F683" i="6"/>
  <c r="E680" i="6"/>
  <c r="F679" i="6"/>
  <c r="E672" i="6"/>
  <c r="F671" i="6"/>
  <c r="E664" i="6"/>
  <c r="F663" i="6"/>
  <c r="E656" i="6"/>
  <c r="F655" i="6"/>
  <c r="E648" i="6"/>
  <c r="F647" i="6"/>
  <c r="E640" i="6"/>
  <c r="F639" i="6"/>
  <c r="E683" i="6"/>
  <c r="E679" i="6"/>
  <c r="F678" i="6"/>
  <c r="E671" i="6"/>
  <c r="F670" i="6"/>
  <c r="E663" i="6"/>
  <c r="F662" i="6"/>
  <c r="E655" i="6"/>
  <c r="F654" i="6"/>
  <c r="E647" i="6"/>
  <c r="J647" i="6" s="1"/>
  <c r="F646" i="6"/>
  <c r="E639" i="6"/>
  <c r="E678" i="6"/>
  <c r="F677" i="6"/>
  <c r="E670" i="6"/>
  <c r="F669" i="6"/>
  <c r="E662" i="6"/>
  <c r="F661" i="6"/>
  <c r="E654" i="6"/>
  <c r="F653" i="6"/>
  <c r="E646" i="6"/>
  <c r="F645" i="6"/>
  <c r="E638" i="6"/>
  <c r="E677" i="6"/>
  <c r="F676" i="6"/>
  <c r="E669" i="6"/>
  <c r="F668" i="6"/>
  <c r="E661" i="6"/>
  <c r="F660" i="6"/>
  <c r="E653" i="6"/>
  <c r="F652" i="6"/>
  <c r="E645" i="6"/>
  <c r="F644" i="6"/>
  <c r="E637" i="6"/>
  <c r="E676" i="6"/>
  <c r="F675" i="6"/>
  <c r="E668" i="6"/>
  <c r="F667" i="6"/>
  <c r="E660" i="6"/>
  <c r="F659" i="6"/>
  <c r="E652" i="6"/>
  <c r="F651" i="6"/>
  <c r="E644" i="6"/>
  <c r="F643" i="6"/>
  <c r="E675" i="6"/>
  <c r="F674" i="6"/>
  <c r="E667" i="6"/>
  <c r="F666" i="6"/>
  <c r="E659" i="6"/>
  <c r="F658" i="6"/>
  <c r="E651" i="6"/>
  <c r="F650" i="6"/>
  <c r="E643" i="6"/>
  <c r="F642" i="6"/>
  <c r="F682" i="6"/>
  <c r="F681" i="6"/>
  <c r="E674" i="6"/>
  <c r="F673" i="6"/>
  <c r="E666" i="6"/>
  <c r="F665" i="6"/>
  <c r="E658" i="6"/>
  <c r="F657" i="6"/>
  <c r="E650" i="6"/>
  <c r="F649" i="6"/>
  <c r="E642" i="6"/>
  <c r="F641" i="6"/>
  <c r="F635" i="6"/>
  <c r="F630" i="6"/>
  <c r="E626" i="6"/>
  <c r="F625" i="6"/>
  <c r="E618" i="6"/>
  <c r="F617" i="6"/>
  <c r="E610" i="6"/>
  <c r="F609" i="6"/>
  <c r="E602" i="6"/>
  <c r="F601" i="6"/>
  <c r="E594" i="6"/>
  <c r="F593" i="6"/>
  <c r="E635" i="6"/>
  <c r="E630" i="6"/>
  <c r="E625" i="6"/>
  <c r="F624" i="6"/>
  <c r="E617" i="6"/>
  <c r="F616" i="6"/>
  <c r="E609" i="6"/>
  <c r="F608" i="6"/>
  <c r="E601" i="6"/>
  <c r="F600" i="6"/>
  <c r="E593" i="6"/>
  <c r="F592" i="6"/>
  <c r="F634" i="6"/>
  <c r="F629" i="6"/>
  <c r="E624" i="6"/>
  <c r="F623" i="6"/>
  <c r="E616" i="6"/>
  <c r="F615" i="6"/>
  <c r="E608" i="6"/>
  <c r="F607" i="6"/>
  <c r="E600" i="6"/>
  <c r="F599" i="6"/>
  <c r="E592" i="6"/>
  <c r="F591" i="6"/>
  <c r="E634" i="6"/>
  <c r="E629" i="6"/>
  <c r="E623" i="6"/>
  <c r="F622" i="6"/>
  <c r="E615" i="6"/>
  <c r="F614" i="6"/>
  <c r="E607" i="6"/>
  <c r="F606" i="6"/>
  <c r="E599" i="6"/>
  <c r="F598" i="6"/>
  <c r="E591" i="6"/>
  <c r="F590" i="6"/>
  <c r="F637" i="6"/>
  <c r="F632" i="6"/>
  <c r="F628" i="6"/>
  <c r="E622" i="6"/>
  <c r="F621" i="6"/>
  <c r="E614" i="6"/>
  <c r="F613" i="6"/>
  <c r="E606" i="6"/>
  <c r="F605" i="6"/>
  <c r="E598" i="6"/>
  <c r="F597" i="6"/>
  <c r="E590" i="6"/>
  <c r="F589" i="6"/>
  <c r="F587" i="6"/>
  <c r="F586" i="6"/>
  <c r="F585" i="6"/>
  <c r="F584" i="6"/>
  <c r="F583" i="6"/>
  <c r="F582" i="6"/>
  <c r="F581" i="6"/>
  <c r="F580" i="6"/>
  <c r="F579" i="6"/>
  <c r="F578" i="6"/>
  <c r="F577" i="6"/>
  <c r="F576" i="6"/>
  <c r="F575" i="6"/>
  <c r="F574" i="6"/>
  <c r="F573" i="6"/>
  <c r="F572" i="6"/>
  <c r="F571" i="6"/>
  <c r="F570" i="6"/>
  <c r="F638" i="6"/>
  <c r="F633" i="6"/>
  <c r="E632" i="6"/>
  <c r="E628" i="6"/>
  <c r="E621" i="6"/>
  <c r="F620" i="6"/>
  <c r="E613" i="6"/>
  <c r="F612" i="6"/>
  <c r="E605" i="6"/>
  <c r="F604" i="6"/>
  <c r="E597" i="6"/>
  <c r="F596" i="6"/>
  <c r="F636" i="6"/>
  <c r="E633" i="6"/>
  <c r="F631" i="6"/>
  <c r="F627" i="6"/>
  <c r="E620" i="6"/>
  <c r="F619" i="6"/>
  <c r="E612" i="6"/>
  <c r="F611" i="6"/>
  <c r="E604" i="6"/>
  <c r="F603" i="6"/>
  <c r="E596" i="6"/>
  <c r="F595" i="6"/>
  <c r="E588" i="6"/>
  <c r="E636" i="6"/>
  <c r="E631" i="6"/>
  <c r="E627" i="6"/>
  <c r="F626" i="6"/>
  <c r="E619" i="6"/>
  <c r="F618" i="6"/>
  <c r="E611" i="6"/>
  <c r="F610" i="6"/>
  <c r="E603" i="6"/>
  <c r="F602" i="6"/>
  <c r="E595" i="6"/>
  <c r="F594" i="6"/>
  <c r="E569" i="6"/>
  <c r="E565" i="6"/>
  <c r="E561" i="6"/>
  <c r="E572" i="6"/>
  <c r="F568" i="6"/>
  <c r="F564" i="6"/>
  <c r="F560" i="6"/>
  <c r="E586" i="6"/>
  <c r="E584" i="6"/>
  <c r="E582" i="6"/>
  <c r="E580" i="6"/>
  <c r="E578" i="6"/>
  <c r="J578" i="6" s="1"/>
  <c r="E576" i="6"/>
  <c r="E574" i="6"/>
  <c r="E568" i="6"/>
  <c r="E564" i="6"/>
  <c r="E560" i="6"/>
  <c r="F588" i="6"/>
  <c r="F567" i="6"/>
  <c r="F563" i="6"/>
  <c r="E571" i="6"/>
  <c r="E567" i="6"/>
  <c r="E563"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66" i="6"/>
  <c r="F562" i="6"/>
  <c r="E558" i="6"/>
  <c r="E557" i="6"/>
  <c r="E556" i="6"/>
  <c r="E555" i="6"/>
  <c r="E554" i="6"/>
  <c r="E553" i="6"/>
  <c r="E585" i="6"/>
  <c r="E583" i="6"/>
  <c r="E581" i="6"/>
  <c r="E579" i="6"/>
  <c r="E577" i="6"/>
  <c r="E575" i="6"/>
  <c r="E573" i="6"/>
  <c r="E566" i="6"/>
  <c r="E562" i="6"/>
  <c r="F559" i="6"/>
  <c r="E589" i="6"/>
  <c r="E587" i="6"/>
  <c r="E570" i="6"/>
  <c r="F569" i="6"/>
  <c r="F565" i="6"/>
  <c r="F561" i="6"/>
  <c r="E559" i="6"/>
  <c r="E528" i="6"/>
  <c r="E520" i="6"/>
  <c r="F516" i="6"/>
  <c r="F512" i="6"/>
  <c r="F508" i="6"/>
  <c r="F504" i="6"/>
  <c r="F500" i="6"/>
  <c r="E549" i="6"/>
  <c r="E547" i="6"/>
  <c r="E545" i="6"/>
  <c r="E543" i="6"/>
  <c r="E541" i="6"/>
  <c r="E539" i="6"/>
  <c r="E537" i="6"/>
  <c r="E535" i="6"/>
  <c r="E533" i="6"/>
  <c r="E531" i="6"/>
  <c r="E525" i="6"/>
  <c r="E516" i="6"/>
  <c r="E512" i="6"/>
  <c r="E551" i="6"/>
  <c r="E530" i="6"/>
  <c r="E522" i="6"/>
  <c r="F515" i="6"/>
  <c r="F511" i="6"/>
  <c r="F507" i="6"/>
  <c r="F503" i="6"/>
  <c r="F499" i="6"/>
  <c r="E527" i="6"/>
  <c r="E519" i="6"/>
  <c r="E515" i="6"/>
  <c r="E511" i="6"/>
  <c r="E507" i="6"/>
  <c r="E524" i="6"/>
  <c r="F518" i="6"/>
  <c r="F514" i="6"/>
  <c r="F510" i="6"/>
  <c r="F506" i="6"/>
  <c r="F502" i="6"/>
  <c r="E552" i="6"/>
  <c r="E550" i="6"/>
  <c r="E548" i="6"/>
  <c r="E546" i="6"/>
  <c r="E544" i="6"/>
  <c r="J544" i="6" s="1"/>
  <c r="E542" i="6"/>
  <c r="E540" i="6"/>
  <c r="E538" i="6"/>
  <c r="E536" i="6"/>
  <c r="E534" i="6"/>
  <c r="E532" i="6"/>
  <c r="E529" i="6"/>
  <c r="E521" i="6"/>
  <c r="E518" i="6"/>
  <c r="E514" i="6"/>
  <c r="E510" i="6"/>
  <c r="E526" i="6"/>
  <c r="F517" i="6"/>
  <c r="F513" i="6"/>
  <c r="F509" i="6"/>
  <c r="F505" i="6"/>
  <c r="F501" i="6"/>
  <c r="F498" i="6"/>
  <c r="E523" i="6"/>
  <c r="E517" i="6"/>
  <c r="E513" i="6"/>
  <c r="E509" i="6"/>
  <c r="E505" i="6"/>
  <c r="E504" i="6"/>
  <c r="E502" i="6"/>
  <c r="E500" i="6"/>
  <c r="F496" i="6"/>
  <c r="F492" i="6"/>
  <c r="F488" i="6"/>
  <c r="F484" i="6"/>
  <c r="F480" i="6"/>
  <c r="F476" i="6"/>
  <c r="E471" i="6"/>
  <c r="E496" i="6"/>
  <c r="E492" i="6"/>
  <c r="E488" i="6"/>
  <c r="E484" i="6"/>
  <c r="E480" i="6"/>
  <c r="E476" i="6"/>
  <c r="E470" i="6"/>
  <c r="F469" i="6"/>
  <c r="E506" i="6"/>
  <c r="F495" i="6"/>
  <c r="F491" i="6"/>
  <c r="F487" i="6"/>
  <c r="F483" i="6"/>
  <c r="F479" i="6"/>
  <c r="F475" i="6"/>
  <c r="E495" i="6"/>
  <c r="E491" i="6"/>
  <c r="E487" i="6"/>
  <c r="E483" i="6"/>
  <c r="E479" i="6"/>
  <c r="E475" i="6"/>
  <c r="E468" i="6"/>
  <c r="F467" i="6"/>
  <c r="E503" i="6"/>
  <c r="E501" i="6"/>
  <c r="E499" i="6"/>
  <c r="E498" i="6"/>
  <c r="F494" i="6"/>
  <c r="F490" i="6"/>
  <c r="F486" i="6"/>
  <c r="F482" i="6"/>
  <c r="F478" i="6"/>
  <c r="F474" i="6"/>
  <c r="E508" i="6"/>
  <c r="E494" i="6"/>
  <c r="E490" i="6"/>
  <c r="E486" i="6"/>
  <c r="E482" i="6"/>
  <c r="E478" i="6"/>
  <c r="E474" i="6"/>
  <c r="F473" i="6"/>
  <c r="E466" i="6"/>
  <c r="F465" i="6"/>
  <c r="F497" i="6"/>
  <c r="F493" i="6"/>
  <c r="F489" i="6"/>
  <c r="F485" i="6"/>
  <c r="F481" i="6"/>
  <c r="F477" i="6"/>
  <c r="E473" i="6"/>
  <c r="F472" i="6"/>
  <c r="E497" i="6"/>
  <c r="E493" i="6"/>
  <c r="E489" i="6"/>
  <c r="E485" i="6"/>
  <c r="E481" i="6"/>
  <c r="E477" i="6"/>
  <c r="E472" i="6"/>
  <c r="F471" i="6"/>
  <c r="E464" i="6"/>
  <c r="F463" i="6"/>
  <c r="F462" i="6"/>
  <c r="F461" i="6"/>
  <c r="F460" i="6"/>
  <c r="F459" i="6"/>
  <c r="F458" i="6"/>
  <c r="F457" i="6"/>
  <c r="F468" i="6"/>
  <c r="E462" i="6"/>
  <c r="F464" i="6"/>
  <c r="E461" i="6"/>
  <c r="F466" i="6"/>
  <c r="E460" i="6"/>
  <c r="E469" i="6"/>
  <c r="E459" i="6"/>
  <c r="E458"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E467" i="6"/>
  <c r="E457" i="6"/>
  <c r="E456" i="6"/>
  <c r="E455" i="6"/>
  <c r="E454" i="6"/>
  <c r="E453" i="6"/>
  <c r="F470" i="6"/>
  <c r="E465" i="6"/>
  <c r="E463" i="6"/>
  <c r="E450" i="6"/>
  <c r="E402" i="6"/>
  <c r="E393" i="6"/>
  <c r="E399" i="6"/>
  <c r="F392" i="6"/>
  <c r="F388" i="6"/>
  <c r="F384" i="6"/>
  <c r="E452" i="6"/>
  <c r="E404" i="6"/>
  <c r="E396" i="6"/>
  <c r="E392" i="6"/>
  <c r="E449" i="6"/>
  <c r="E447" i="6"/>
  <c r="E445" i="6"/>
  <c r="E443" i="6"/>
  <c r="E441" i="6"/>
  <c r="E439" i="6"/>
  <c r="E437" i="6"/>
  <c r="E435" i="6"/>
  <c r="E433" i="6"/>
  <c r="E431" i="6"/>
  <c r="E429" i="6"/>
  <c r="E427" i="6"/>
  <c r="E425" i="6"/>
  <c r="E423" i="6"/>
  <c r="E421" i="6"/>
  <c r="E419" i="6"/>
  <c r="E417" i="6"/>
  <c r="E415" i="6"/>
  <c r="E413" i="6"/>
  <c r="E411" i="6"/>
  <c r="E409" i="6"/>
  <c r="E407" i="6"/>
  <c r="E401" i="6"/>
  <c r="F395" i="6"/>
  <c r="F391" i="6"/>
  <c r="F387" i="6"/>
  <c r="F383" i="6"/>
  <c r="F379" i="6"/>
  <c r="F375" i="6"/>
  <c r="E398" i="6"/>
  <c r="E395" i="6"/>
  <c r="E391" i="6"/>
  <c r="E451" i="6"/>
  <c r="E403" i="6"/>
  <c r="F394" i="6"/>
  <c r="F390" i="6"/>
  <c r="F386" i="6"/>
  <c r="F382" i="6"/>
  <c r="E400" i="6"/>
  <c r="E394" i="6"/>
  <c r="E390" i="6"/>
  <c r="E448" i="6"/>
  <c r="J448" i="6" s="1"/>
  <c r="E446" i="6"/>
  <c r="E444" i="6"/>
  <c r="E442" i="6"/>
  <c r="E440" i="6"/>
  <c r="E438" i="6"/>
  <c r="E436" i="6"/>
  <c r="E434" i="6"/>
  <c r="E432" i="6"/>
  <c r="J432" i="6" s="1"/>
  <c r="E430" i="6"/>
  <c r="E428" i="6"/>
  <c r="E426" i="6"/>
  <c r="E424" i="6"/>
  <c r="E422" i="6"/>
  <c r="E420" i="6"/>
  <c r="E418" i="6"/>
  <c r="E416" i="6"/>
  <c r="J416" i="6" s="1"/>
  <c r="E414" i="6"/>
  <c r="E412" i="6"/>
  <c r="E410" i="6"/>
  <c r="E408" i="6"/>
  <c r="E406" i="6"/>
  <c r="E405" i="6"/>
  <c r="E397" i="6"/>
  <c r="F393" i="6"/>
  <c r="F389" i="6"/>
  <c r="F385" i="6"/>
  <c r="F381" i="6"/>
  <c r="F377" i="6"/>
  <c r="F373" i="6"/>
  <c r="F378" i="6"/>
  <c r="E373" i="6"/>
  <c r="E389" i="6"/>
  <c r="E387" i="6"/>
  <c r="E385" i="6"/>
  <c r="E383" i="6"/>
  <c r="E381" i="6"/>
  <c r="E378" i="6"/>
  <c r="F380" i="6"/>
  <c r="E375" i="6"/>
  <c r="F372" i="6"/>
  <c r="E371" i="6"/>
  <c r="E380" i="6"/>
  <c r="E372" i="6"/>
  <c r="F370" i="6"/>
  <c r="E377" i="6"/>
  <c r="F374" i="6"/>
  <c r="E370" i="6"/>
  <c r="E388" i="6"/>
  <c r="J388" i="6" s="1"/>
  <c r="E386" i="6"/>
  <c r="E384" i="6"/>
  <c r="E382" i="6"/>
  <c r="E374" i="6"/>
  <c r="E379" i="6"/>
  <c r="F376" i="6"/>
  <c r="E369" i="6"/>
  <c r="E376" i="6"/>
  <c r="F367" i="6"/>
  <c r="F366" i="6"/>
  <c r="F365" i="6"/>
  <c r="F364" i="6"/>
  <c r="F363" i="6"/>
  <c r="F362" i="6"/>
  <c r="F361" i="6"/>
  <c r="F360" i="6"/>
  <c r="F359" i="6"/>
  <c r="F358" i="6"/>
  <c r="F357" i="6"/>
  <c r="F356" i="6"/>
  <c r="F355" i="6"/>
  <c r="F354" i="6"/>
  <c r="F353" i="6"/>
  <c r="F352" i="6"/>
  <c r="F351" i="6"/>
  <c r="E350" i="6"/>
  <c r="F349"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368" i="6"/>
  <c r="E362" i="6"/>
  <c r="E358" i="6"/>
  <c r="E354" i="6"/>
  <c r="E349" i="6"/>
  <c r="F348" i="6"/>
  <c r="E346" i="6"/>
  <c r="E345" i="6"/>
  <c r="E344" i="6"/>
  <c r="E343" i="6"/>
  <c r="E342" i="6"/>
  <c r="E368" i="6"/>
  <c r="E367" i="6"/>
  <c r="E348" i="6"/>
  <c r="F347" i="6"/>
  <c r="E366" i="6"/>
  <c r="E361" i="6"/>
  <c r="E357" i="6"/>
  <c r="E353" i="6"/>
  <c r="E347" i="6"/>
  <c r="E365" i="6"/>
  <c r="E364" i="6"/>
  <c r="E360" i="6"/>
  <c r="E356" i="6"/>
  <c r="E352" i="6"/>
  <c r="F371" i="6"/>
  <c r="F369" i="6"/>
  <c r="E363" i="6"/>
  <c r="E359" i="6"/>
  <c r="E355" i="6"/>
  <c r="E351" i="6"/>
  <c r="F350" i="6"/>
  <c r="F292" i="6"/>
  <c r="F285" i="6"/>
  <c r="F281" i="6"/>
  <c r="F277" i="6"/>
  <c r="F273" i="6"/>
  <c r="F269" i="6"/>
  <c r="F265" i="6"/>
  <c r="F261" i="6"/>
  <c r="F257" i="6"/>
  <c r="F253" i="6"/>
  <c r="E341" i="6"/>
  <c r="E292" i="6"/>
  <c r="F289" i="6"/>
  <c r="E285" i="6"/>
  <c r="E281" i="6"/>
  <c r="E277" i="6"/>
  <c r="E273" i="6"/>
  <c r="E269" i="6"/>
  <c r="E265" i="6"/>
  <c r="E261" i="6"/>
  <c r="E257" i="6"/>
  <c r="E289" i="6"/>
  <c r="F288" i="6"/>
  <c r="F284" i="6"/>
  <c r="F280" i="6"/>
  <c r="F276" i="6"/>
  <c r="F272" i="6"/>
  <c r="F268" i="6"/>
  <c r="F264" i="6"/>
  <c r="F260" i="6"/>
  <c r="F256" i="6"/>
  <c r="F252" i="6"/>
  <c r="E338" i="6"/>
  <c r="E336" i="6"/>
  <c r="E334" i="6"/>
  <c r="E332" i="6"/>
  <c r="E330" i="6"/>
  <c r="E328" i="6"/>
  <c r="E326" i="6"/>
  <c r="E324" i="6"/>
  <c r="E322" i="6"/>
  <c r="E320" i="6"/>
  <c r="E318" i="6"/>
  <c r="E316" i="6"/>
  <c r="E314" i="6"/>
  <c r="E312" i="6"/>
  <c r="E310" i="6"/>
  <c r="E308" i="6"/>
  <c r="E306" i="6"/>
  <c r="E304" i="6"/>
  <c r="E302" i="6"/>
  <c r="E300" i="6"/>
  <c r="E298" i="6"/>
  <c r="E296" i="6"/>
  <c r="E294" i="6"/>
  <c r="F291" i="6"/>
  <c r="E288" i="6"/>
  <c r="E284" i="6"/>
  <c r="E280" i="6"/>
  <c r="E276" i="6"/>
  <c r="E272" i="6"/>
  <c r="E268" i="6"/>
  <c r="E264" i="6"/>
  <c r="E260" i="6"/>
  <c r="E256" i="6"/>
  <c r="E252"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E340" i="6"/>
  <c r="E291" i="6"/>
  <c r="F287" i="6"/>
  <c r="F283" i="6"/>
  <c r="F279" i="6"/>
  <c r="F275" i="6"/>
  <c r="F271" i="6"/>
  <c r="F267" i="6"/>
  <c r="F263" i="6"/>
  <c r="F259" i="6"/>
  <c r="F255" i="6"/>
  <c r="F251" i="6"/>
  <c r="E250" i="6"/>
  <c r="E249" i="6"/>
  <c r="E248" i="6"/>
  <c r="E247" i="6"/>
  <c r="E246" i="6"/>
  <c r="E245" i="6"/>
  <c r="E244" i="6"/>
  <c r="E243" i="6"/>
  <c r="J243" i="6" s="1"/>
  <c r="E242" i="6"/>
  <c r="E241" i="6"/>
  <c r="E240" i="6"/>
  <c r="E239" i="6"/>
  <c r="E238" i="6"/>
  <c r="E237" i="6"/>
  <c r="E236" i="6"/>
  <c r="E235" i="6"/>
  <c r="E234" i="6"/>
  <c r="F293" i="6"/>
  <c r="E287" i="6"/>
  <c r="E283" i="6"/>
  <c r="E279" i="6"/>
  <c r="E275" i="6"/>
  <c r="E271" i="6"/>
  <c r="E267" i="6"/>
  <c r="E263" i="6"/>
  <c r="E259" i="6"/>
  <c r="E293" i="6"/>
  <c r="F290" i="6"/>
  <c r="F286" i="6"/>
  <c r="F282" i="6"/>
  <c r="F278" i="6"/>
  <c r="F274" i="6"/>
  <c r="F270" i="6"/>
  <c r="F266" i="6"/>
  <c r="F262" i="6"/>
  <c r="F258" i="6"/>
  <c r="F254" i="6"/>
  <c r="E339" i="6"/>
  <c r="E337" i="6"/>
  <c r="E335" i="6"/>
  <c r="E333" i="6"/>
  <c r="E331" i="6"/>
  <c r="E329" i="6"/>
  <c r="E327" i="6"/>
  <c r="E325" i="6"/>
  <c r="E323" i="6"/>
  <c r="E321" i="6"/>
  <c r="E319" i="6"/>
  <c r="E317" i="6"/>
  <c r="E315" i="6"/>
  <c r="E313" i="6"/>
  <c r="E311" i="6"/>
  <c r="E309" i="6"/>
  <c r="E307" i="6"/>
  <c r="E305" i="6"/>
  <c r="E303" i="6"/>
  <c r="E301" i="6"/>
  <c r="E299" i="6"/>
  <c r="E297" i="6"/>
  <c r="E295" i="6"/>
  <c r="E290" i="6"/>
  <c r="E286" i="6"/>
  <c r="E282" i="6"/>
  <c r="E278" i="6"/>
  <c r="E274" i="6"/>
  <c r="E270" i="6"/>
  <c r="E266" i="6"/>
  <c r="E262" i="6"/>
  <c r="E258" i="6"/>
  <c r="E254" i="6"/>
  <c r="E253" i="6"/>
  <c r="E231" i="6"/>
  <c r="E227" i="6"/>
  <c r="E223" i="6"/>
  <c r="E219" i="6"/>
  <c r="E213" i="6"/>
  <c r="F212" i="6"/>
  <c r="E205" i="6"/>
  <c r="F204" i="6"/>
  <c r="E212" i="6"/>
  <c r="F211" i="6"/>
  <c r="E204" i="6"/>
  <c r="F203" i="6"/>
  <c r="E230" i="6"/>
  <c r="E226" i="6"/>
  <c r="E222" i="6"/>
  <c r="E218" i="6"/>
  <c r="E211" i="6"/>
  <c r="F210" i="6"/>
  <c r="E203" i="6"/>
  <c r="F202" i="6"/>
  <c r="E255" i="6"/>
  <c r="E210" i="6"/>
  <c r="F209" i="6"/>
  <c r="E202" i="6"/>
  <c r="F201" i="6"/>
  <c r="E233" i="6"/>
  <c r="E229" i="6"/>
  <c r="E225" i="6"/>
  <c r="E221" i="6"/>
  <c r="E217" i="6"/>
  <c r="F216" i="6"/>
  <c r="E209" i="6"/>
  <c r="F208" i="6"/>
  <c r="E201" i="6"/>
  <c r="F200" i="6"/>
  <c r="E251" i="6"/>
  <c r="E216" i="6"/>
  <c r="F215" i="6"/>
  <c r="E208" i="6"/>
  <c r="F207" i="6"/>
  <c r="E200" i="6"/>
  <c r="F199" i="6"/>
  <c r="E232" i="6"/>
  <c r="E228" i="6"/>
  <c r="E224" i="6"/>
  <c r="E220" i="6"/>
  <c r="E215" i="6"/>
  <c r="F214" i="6"/>
  <c r="E207" i="6"/>
  <c r="F206" i="6"/>
  <c r="E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E214" i="6"/>
  <c r="F213" i="6"/>
  <c r="E206" i="6"/>
  <c r="F205" i="6"/>
  <c r="E198" i="6"/>
  <c r="E197" i="6"/>
  <c r="E196" i="6"/>
  <c r="E195" i="6"/>
  <c r="E194" i="6"/>
  <c r="E193" i="6"/>
  <c r="E192" i="6"/>
  <c r="E191" i="6"/>
  <c r="E189" i="6"/>
  <c r="E187" i="6"/>
  <c r="E185" i="6"/>
  <c r="E183" i="6"/>
  <c r="E181" i="6"/>
  <c r="E179" i="6"/>
  <c r="E177" i="6"/>
  <c r="E175" i="6"/>
  <c r="J175" i="6" s="1"/>
  <c r="E173" i="6"/>
  <c r="E171" i="6"/>
  <c r="E169" i="6"/>
  <c r="E167" i="6"/>
  <c r="E165" i="6"/>
  <c r="E163" i="6"/>
  <c r="E161" i="6"/>
  <c r="E159" i="6"/>
  <c r="J159" i="6" s="1"/>
  <c r="E157" i="6"/>
  <c r="E155" i="6"/>
  <c r="E153" i="6"/>
  <c r="E148" i="6"/>
  <c r="J148" i="6" s="1"/>
  <c r="F145" i="6"/>
  <c r="F142" i="6"/>
  <c r="F138" i="6"/>
  <c r="F134" i="6"/>
  <c r="F130" i="6"/>
  <c r="F126" i="6"/>
  <c r="F122" i="6"/>
  <c r="E117" i="6"/>
  <c r="F116" i="6"/>
  <c r="E147" i="6"/>
  <c r="E141" i="6"/>
  <c r="E137" i="6"/>
  <c r="E133" i="6"/>
  <c r="E129" i="6"/>
  <c r="E125" i="6"/>
  <c r="E121" i="6"/>
  <c r="J121" i="6" s="1"/>
  <c r="E190" i="6"/>
  <c r="E188" i="6"/>
  <c r="E186" i="6"/>
  <c r="E184" i="6"/>
  <c r="E182" i="6"/>
  <c r="E180" i="6"/>
  <c r="E178" i="6"/>
  <c r="E176" i="6"/>
  <c r="E174" i="6"/>
  <c r="E172" i="6"/>
  <c r="E170" i="6"/>
  <c r="E168" i="6"/>
  <c r="E166" i="6"/>
  <c r="E164" i="6"/>
  <c r="E162" i="6"/>
  <c r="E160" i="6"/>
  <c r="E158" i="6"/>
  <c r="E156" i="6"/>
  <c r="E154" i="6"/>
  <c r="E152" i="6"/>
  <c r="F149" i="6"/>
  <c r="F144" i="6"/>
  <c r="F140" i="6"/>
  <c r="F136" i="6"/>
  <c r="F132" i="6"/>
  <c r="F128" i="6"/>
  <c r="F124" i="6"/>
  <c r="F120"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E149" i="6"/>
  <c r="F146" i="6"/>
  <c r="E144" i="6"/>
  <c r="E140" i="6"/>
  <c r="F151" i="6"/>
  <c r="E146" i="6"/>
  <c r="F143" i="6"/>
  <c r="F139" i="6"/>
  <c r="F135" i="6"/>
  <c r="F131" i="6"/>
  <c r="F127" i="6"/>
  <c r="F123" i="6"/>
  <c r="E119" i="6"/>
  <c r="F118" i="6"/>
  <c r="E151" i="6"/>
  <c r="F148" i="6"/>
  <c r="E143" i="6"/>
  <c r="E139" i="6"/>
  <c r="F150" i="6"/>
  <c r="E123" i="6"/>
  <c r="E122" i="6"/>
  <c r="E107" i="6"/>
  <c r="E99" i="6"/>
  <c r="E91" i="6"/>
  <c r="E83" i="6"/>
  <c r="E75" i="6"/>
  <c r="E67" i="6"/>
  <c r="E59" i="6"/>
  <c r="E51" i="6"/>
  <c r="E47" i="6"/>
  <c r="E43" i="6"/>
  <c r="E150" i="6"/>
  <c r="F147" i="6"/>
  <c r="E145" i="6"/>
  <c r="E136" i="6"/>
  <c r="F129" i="6"/>
  <c r="E112" i="6"/>
  <c r="E104" i="6"/>
  <c r="E96" i="6"/>
  <c r="E88" i="6"/>
  <c r="E80" i="6"/>
  <c r="E72" i="6"/>
  <c r="E64" i="6"/>
  <c r="E56" i="6"/>
  <c r="F50" i="6"/>
  <c r="F46" i="6"/>
  <c r="F42" i="6"/>
  <c r="F38" i="6"/>
  <c r="E131" i="6"/>
  <c r="E130" i="6"/>
  <c r="E124" i="6"/>
  <c r="J124" i="6" s="1"/>
  <c r="E109" i="6"/>
  <c r="E101" i="6"/>
  <c r="E93" i="6"/>
  <c r="E85" i="6"/>
  <c r="J85" i="6" s="1"/>
  <c r="E77" i="6"/>
  <c r="E69" i="6"/>
  <c r="E61" i="6"/>
  <c r="E53" i="6"/>
  <c r="J53" i="6" s="1"/>
  <c r="E50" i="6"/>
  <c r="E46" i="6"/>
  <c r="F137" i="6"/>
  <c r="E114" i="6"/>
  <c r="E106" i="6"/>
  <c r="J106" i="6" s="1"/>
  <c r="E98" i="6"/>
  <c r="E90" i="6"/>
  <c r="E82" i="6"/>
  <c r="E74" i="6"/>
  <c r="J74" i="6" s="1"/>
  <c r="E66" i="6"/>
  <c r="E58" i="6"/>
  <c r="F49" i="6"/>
  <c r="F45" i="6"/>
  <c r="F41" i="6"/>
  <c r="F37" i="6"/>
  <c r="F141" i="6"/>
  <c r="E138" i="6"/>
  <c r="E132" i="6"/>
  <c r="F125" i="6"/>
  <c r="F117" i="6"/>
  <c r="E116" i="6"/>
  <c r="F115" i="6"/>
  <c r="E111" i="6"/>
  <c r="E103" i="6"/>
  <c r="J103" i="6" s="1"/>
  <c r="E95" i="6"/>
  <c r="E87" i="6"/>
  <c r="E79" i="6"/>
  <c r="E71" i="6"/>
  <c r="J71" i="6" s="1"/>
  <c r="E63" i="6"/>
  <c r="E55" i="6"/>
  <c r="E49" i="6"/>
  <c r="E45" i="6"/>
  <c r="E127" i="6"/>
  <c r="E126" i="6"/>
  <c r="E120" i="6"/>
  <c r="F119" i="6"/>
  <c r="E118" i="6"/>
  <c r="E115" i="6"/>
  <c r="E108" i="6"/>
  <c r="J108" i="6" s="1"/>
  <c r="E100" i="6"/>
  <c r="E92" i="6"/>
  <c r="E84" i="6"/>
  <c r="E76" i="6"/>
  <c r="J76" i="6" s="1"/>
  <c r="E68" i="6"/>
  <c r="E60" i="6"/>
  <c r="E52" i="6"/>
  <c r="F48" i="6"/>
  <c r="F44" i="6"/>
  <c r="F40" i="6"/>
  <c r="F36" i="6"/>
  <c r="F34" i="6"/>
  <c r="F33" i="6"/>
  <c r="E135" i="6"/>
  <c r="E134" i="6"/>
  <c r="E128" i="6"/>
  <c r="F121" i="6"/>
  <c r="E110" i="6"/>
  <c r="E102" i="6"/>
  <c r="E94" i="6"/>
  <c r="E86" i="6"/>
  <c r="E78" i="6"/>
  <c r="E70" i="6"/>
  <c r="E62" i="6"/>
  <c r="E54" i="6"/>
  <c r="F47" i="6"/>
  <c r="F43" i="6"/>
  <c r="F39" i="6"/>
  <c r="G32" i="6"/>
  <c r="E44" i="6"/>
  <c r="E57" i="6"/>
  <c r="J57" i="6" s="1"/>
  <c r="E89" i="6"/>
  <c r="J89" i="6" s="1"/>
  <c r="H99" i="6"/>
  <c r="E142" i="6"/>
  <c r="J43" i="5"/>
  <c r="J30" i="5"/>
  <c r="J42" i="5"/>
  <c r="J29" i="5"/>
  <c r="B34" i="5"/>
  <c r="J31" i="5"/>
  <c r="J27" i="5"/>
  <c r="A34" i="5"/>
  <c r="B4" i="5" s="1"/>
  <c r="J679" i="6" l="1"/>
  <c r="J44" i="6"/>
  <c r="S2" i="14" a="1"/>
  <c r="S2" i="14" s="1"/>
  <c r="L2" i="14"/>
  <c r="M2" i="14" s="1"/>
  <c r="L52" i="14"/>
  <c r="M52" i="14" s="1"/>
  <c r="L73" i="14"/>
  <c r="M73" i="14" s="1"/>
  <c r="L81" i="14"/>
  <c r="M81" i="14" s="1"/>
  <c r="L38" i="14"/>
  <c r="M38" i="14" s="1"/>
  <c r="L31" i="14"/>
  <c r="M31" i="14" s="1"/>
  <c r="L63" i="14"/>
  <c r="M63" i="14" s="1"/>
  <c r="L22" i="14"/>
  <c r="M22" i="14" s="1"/>
  <c r="L56" i="14"/>
  <c r="M56" i="14" s="1"/>
  <c r="L74" i="14"/>
  <c r="M74" i="14" s="1"/>
  <c r="L82" i="14"/>
  <c r="M82" i="14" s="1"/>
  <c r="L42" i="14"/>
  <c r="M42" i="14" s="1"/>
  <c r="L67" i="14"/>
  <c r="M67" i="14" s="1"/>
  <c r="L35" i="14"/>
  <c r="M35" i="14" s="1"/>
  <c r="L93" i="14"/>
  <c r="M93" i="14" s="1"/>
  <c r="L89" i="14"/>
  <c r="M89" i="14" s="1"/>
  <c r="L32" i="14"/>
  <c r="M32" i="14" s="1"/>
  <c r="L64" i="14"/>
  <c r="M64" i="14" s="1"/>
  <c r="L76" i="14"/>
  <c r="M76" i="14" s="1"/>
  <c r="L84" i="14"/>
  <c r="M84" i="14" s="1"/>
  <c r="L50" i="14"/>
  <c r="M50" i="14" s="1"/>
  <c r="L94" i="14"/>
  <c r="M94" i="14" s="1"/>
  <c r="L43" i="14"/>
  <c r="M43" i="14" s="1"/>
  <c r="L87" i="14"/>
  <c r="M87" i="14" s="1"/>
  <c r="L91" i="14"/>
  <c r="M91" i="14" s="1"/>
  <c r="L96" i="14"/>
  <c r="M96" i="14" s="1"/>
  <c r="L40" i="14"/>
  <c r="M40" i="14" s="1"/>
  <c r="L70" i="14"/>
  <c r="M70" i="14" s="1"/>
  <c r="L78" i="14"/>
  <c r="M78" i="14" s="1"/>
  <c r="L86" i="14"/>
  <c r="M86" i="14" s="1"/>
  <c r="L26" i="14"/>
  <c r="M26" i="14" s="1"/>
  <c r="L58" i="14"/>
  <c r="M58" i="14" s="1"/>
  <c r="L18" i="14"/>
  <c r="M18" i="14" s="1"/>
  <c r="L51" i="14"/>
  <c r="M51" i="14" s="1"/>
  <c r="L69" i="14"/>
  <c r="M69" i="14" s="1"/>
  <c r="L92" i="14"/>
  <c r="M92" i="14" s="1"/>
  <c r="H48" i="11"/>
  <c r="J48" i="11" s="1"/>
  <c r="H42" i="11"/>
  <c r="J42" i="11" s="1"/>
  <c r="H22" i="11"/>
  <c r="J22" i="11" s="1"/>
  <c r="H16" i="11"/>
  <c r="J16" i="11" s="1"/>
  <c r="H23" i="11"/>
  <c r="J23" i="11" s="1"/>
  <c r="I51" i="11"/>
  <c r="H47" i="11"/>
  <c r="J47" i="11" s="1"/>
  <c r="H41" i="11"/>
  <c r="J41" i="11" s="1"/>
  <c r="H35" i="11"/>
  <c r="J35" i="11" s="1"/>
  <c r="H21" i="11"/>
  <c r="J21" i="11" s="1"/>
  <c r="H15" i="11"/>
  <c r="J15" i="11" s="1"/>
  <c r="H43" i="11"/>
  <c r="J43" i="11" s="1"/>
  <c r="H40" i="11"/>
  <c r="J40" i="11" s="1"/>
  <c r="H34" i="11"/>
  <c r="J34" i="11" s="1"/>
  <c r="H28" i="11"/>
  <c r="J28" i="11" s="1"/>
  <c r="H14" i="11"/>
  <c r="J14" i="11" s="1"/>
  <c r="H39" i="11"/>
  <c r="J39" i="11" s="1"/>
  <c r="H33" i="11"/>
  <c r="J33" i="11" s="1"/>
  <c r="H27" i="11"/>
  <c r="J27" i="11" s="1"/>
  <c r="H17" i="11"/>
  <c r="J17" i="11" s="1"/>
  <c r="H38" i="11"/>
  <c r="J38" i="11" s="1"/>
  <c r="H32" i="11"/>
  <c r="J32" i="11" s="1"/>
  <c r="H26" i="11"/>
  <c r="J26" i="11" s="1"/>
  <c r="H31" i="11"/>
  <c r="J31" i="11" s="1"/>
  <c r="H25" i="11"/>
  <c r="J25" i="11" s="1"/>
  <c r="H49" i="11"/>
  <c r="J49" i="11" s="1"/>
  <c r="H44" i="11"/>
  <c r="J44" i="11" s="1"/>
  <c r="H24" i="11"/>
  <c r="J24" i="11" s="1"/>
  <c r="H18" i="11"/>
  <c r="J18" i="11" s="1"/>
  <c r="D26" i="10"/>
  <c r="C26" i="10" s="1"/>
  <c r="J15" i="10"/>
  <c r="J16" i="10"/>
  <c r="D27" i="10"/>
  <c r="C27" i="10" s="1"/>
  <c r="K15" i="10"/>
  <c r="K14" i="10"/>
  <c r="D24" i="10"/>
  <c r="C24" i="10" s="1"/>
  <c r="J13" i="10"/>
  <c r="J52" i="6"/>
  <c r="AA5" i="6"/>
  <c r="K5" i="6"/>
  <c r="AI5" i="6"/>
  <c r="S5" i="6"/>
  <c r="J5" i="6"/>
  <c r="N5" i="6"/>
  <c r="AL5" i="6"/>
  <c r="AD5" i="6"/>
  <c r="V5" i="6"/>
  <c r="AK5" i="6"/>
  <c r="AC5" i="6"/>
  <c r="U5" i="6"/>
  <c r="M5" i="6"/>
  <c r="G35" i="6"/>
  <c r="G17" i="6"/>
  <c r="O5" i="6"/>
  <c r="AJ5" i="6"/>
  <c r="Q5" i="6"/>
  <c r="G20" i="6"/>
  <c r="P5" i="6"/>
  <c r="J397" i="6"/>
  <c r="J390" i="6"/>
  <c r="J454" i="6"/>
  <c r="J505" i="6"/>
  <c r="J516" i="6"/>
  <c r="J557" i="6"/>
  <c r="J664" i="6"/>
  <c r="J692" i="6"/>
  <c r="J703" i="6"/>
  <c r="J767" i="6"/>
  <c r="G54" i="6"/>
  <c r="J54" i="6" s="1"/>
  <c r="G51" i="6"/>
  <c r="J51" i="6" s="1"/>
  <c r="G83" i="6"/>
  <c r="J83" i="6" s="1"/>
  <c r="G122" i="6"/>
  <c r="J122" i="6" s="1"/>
  <c r="G48" i="6"/>
  <c r="G45" i="6"/>
  <c r="J45" i="6" s="1"/>
  <c r="G130" i="6"/>
  <c r="J130" i="6" s="1"/>
  <c r="G64" i="6"/>
  <c r="J64" i="6" s="1"/>
  <c r="G96" i="6"/>
  <c r="J96" i="6" s="1"/>
  <c r="G147" i="6"/>
  <c r="J147" i="6" s="1"/>
  <c r="G161" i="6"/>
  <c r="G177" i="6"/>
  <c r="J177" i="6" s="1"/>
  <c r="G117" i="6"/>
  <c r="J117" i="6" s="1"/>
  <c r="G192" i="6"/>
  <c r="J192" i="6" s="1"/>
  <c r="G128" i="6"/>
  <c r="J128" i="6" s="1"/>
  <c r="G156" i="6"/>
  <c r="J156" i="6" s="1"/>
  <c r="G172" i="6"/>
  <c r="J172" i="6" s="1"/>
  <c r="G188" i="6"/>
  <c r="J188" i="6" s="1"/>
  <c r="G223" i="6"/>
  <c r="G213" i="6"/>
  <c r="J213" i="6" s="1"/>
  <c r="G194" i="6"/>
  <c r="J194" i="6" s="1"/>
  <c r="G214" i="6"/>
  <c r="J214" i="6" s="1"/>
  <c r="G207" i="6"/>
  <c r="J207" i="6" s="1"/>
  <c r="G221" i="6"/>
  <c r="G234" i="6"/>
  <c r="G218" i="6"/>
  <c r="J218" i="6" s="1"/>
  <c r="G273" i="6"/>
  <c r="G299" i="6"/>
  <c r="J299" i="6" s="1"/>
  <c r="G315" i="6"/>
  <c r="G331" i="6"/>
  <c r="J331" i="6" s="1"/>
  <c r="G274" i="6"/>
  <c r="G255" i="6"/>
  <c r="G287" i="6"/>
  <c r="G244" i="6"/>
  <c r="J244" i="6" s="1"/>
  <c r="G306" i="6"/>
  <c r="G322" i="6"/>
  <c r="J322" i="6" s="1"/>
  <c r="G338" i="6"/>
  <c r="G288" i="6"/>
  <c r="J288" i="6" s="1"/>
  <c r="G343" i="6"/>
  <c r="G359" i="6"/>
  <c r="G356" i="6"/>
  <c r="J356" i="6" s="1"/>
  <c r="G357" i="6"/>
  <c r="G373" i="6"/>
  <c r="J373" i="6" s="1"/>
  <c r="G376" i="6"/>
  <c r="J376" i="6" s="1"/>
  <c r="G418" i="6"/>
  <c r="J418" i="6" s="1"/>
  <c r="G434" i="6"/>
  <c r="J434" i="6" s="1"/>
  <c r="G394" i="6"/>
  <c r="J394" i="6" s="1"/>
  <c r="G409" i="6"/>
  <c r="G425" i="6"/>
  <c r="G441" i="6"/>
  <c r="G396" i="6"/>
  <c r="G462" i="6"/>
  <c r="J462" i="6" s="1"/>
  <c r="G457" i="6"/>
  <c r="G455" i="6"/>
  <c r="J455" i="6" s="1"/>
  <c r="G459" i="6"/>
  <c r="G500" i="6"/>
  <c r="G481" i="6"/>
  <c r="G494" i="6"/>
  <c r="G479" i="6"/>
  <c r="G520" i="6"/>
  <c r="J520" i="6" s="1"/>
  <c r="G529" i="6"/>
  <c r="J529" i="6" s="1"/>
  <c r="G546" i="6"/>
  <c r="J546" i="6" s="1"/>
  <c r="G527" i="6"/>
  <c r="G533" i="6"/>
  <c r="G549" i="6"/>
  <c r="G570" i="6"/>
  <c r="J570" i="6" s="1"/>
  <c r="G577" i="6"/>
  <c r="J577" i="6" s="1"/>
  <c r="G550" i="6"/>
  <c r="J550" i="6" s="1"/>
  <c r="G558" i="6"/>
  <c r="G563" i="6"/>
  <c r="J563" i="6" s="1"/>
  <c r="G580" i="6"/>
  <c r="J580" i="6" s="1"/>
  <c r="G593" i="6"/>
  <c r="J593" i="6" s="1"/>
  <c r="G625" i="6"/>
  <c r="J625" i="6" s="1"/>
  <c r="G610" i="6"/>
  <c r="J610" i="6" s="1"/>
  <c r="G631" i="6"/>
  <c r="G612" i="6"/>
  <c r="J612" i="6" s="1"/>
  <c r="G587" i="6"/>
  <c r="J587" i="6" s="1"/>
  <c r="G613" i="6"/>
  <c r="J613" i="6" s="1"/>
  <c r="G598" i="6"/>
  <c r="G664" i="6"/>
  <c r="G641" i="6"/>
  <c r="J641" i="6" s="1"/>
  <c r="G673" i="6"/>
  <c r="J673" i="6" s="1"/>
  <c r="G683" i="6"/>
  <c r="J683" i="6" s="1"/>
  <c r="G684" i="6"/>
  <c r="J684" i="6" s="1"/>
  <c r="G696" i="6"/>
  <c r="J696" i="6" s="1"/>
  <c r="G708" i="6"/>
  <c r="J708" i="6" s="1"/>
  <c r="G710" i="6"/>
  <c r="G725" i="6"/>
  <c r="J725" i="6" s="1"/>
  <c r="G736" i="6"/>
  <c r="J736" i="6" s="1"/>
  <c r="G744" i="6"/>
  <c r="G761" i="6"/>
  <c r="G770" i="6"/>
  <c r="J770" i="6" s="1"/>
  <c r="G781" i="6"/>
  <c r="G786" i="6"/>
  <c r="G800" i="6"/>
  <c r="J800" i="6" s="1"/>
  <c r="G31" i="6"/>
  <c r="G110" i="6"/>
  <c r="J110" i="6" s="1"/>
  <c r="G33" i="6"/>
  <c r="J35" i="6"/>
  <c r="G15" i="6"/>
  <c r="J15" i="6" s="1"/>
  <c r="AB5" i="6"/>
  <c r="G18" i="6"/>
  <c r="J254" i="6"/>
  <c r="J355" i="6"/>
  <c r="J475" i="6"/>
  <c r="J524" i="6"/>
  <c r="J558" i="6"/>
  <c r="J565" i="6"/>
  <c r="J715" i="6"/>
  <c r="J720" i="6"/>
  <c r="J733" i="6"/>
  <c r="J751" i="6"/>
  <c r="J761" i="6"/>
  <c r="J48" i="6"/>
  <c r="G43" i="6"/>
  <c r="J43" i="6" s="1"/>
  <c r="G123" i="6"/>
  <c r="J123" i="6" s="1"/>
  <c r="G65" i="6"/>
  <c r="J65" i="6" s="1"/>
  <c r="G97" i="6"/>
  <c r="J97" i="6" s="1"/>
  <c r="G52" i="6"/>
  <c r="G84" i="6"/>
  <c r="J84" i="6" s="1"/>
  <c r="G118" i="6"/>
  <c r="J118" i="6" s="1"/>
  <c r="G79" i="6"/>
  <c r="J79" i="6" s="1"/>
  <c r="G111" i="6"/>
  <c r="J111" i="6" s="1"/>
  <c r="G49" i="6"/>
  <c r="J49" i="6" s="1"/>
  <c r="G82" i="6"/>
  <c r="J82" i="6" s="1"/>
  <c r="G114" i="6"/>
  <c r="J114" i="6" s="1"/>
  <c r="G61" i="6"/>
  <c r="J61" i="6" s="1"/>
  <c r="G93" i="6"/>
  <c r="J93" i="6" s="1"/>
  <c r="G131" i="6"/>
  <c r="J131" i="6" s="1"/>
  <c r="G138" i="6"/>
  <c r="J138" i="6" s="1"/>
  <c r="G163" i="6"/>
  <c r="J163" i="6" s="1"/>
  <c r="G179" i="6"/>
  <c r="J179" i="6" s="1"/>
  <c r="G139" i="6"/>
  <c r="J139" i="6" s="1"/>
  <c r="G132" i="6"/>
  <c r="J132" i="6" s="1"/>
  <c r="G158" i="6"/>
  <c r="J158" i="6" s="1"/>
  <c r="G174" i="6"/>
  <c r="J174" i="6" s="1"/>
  <c r="G190" i="6"/>
  <c r="J190" i="6" s="1"/>
  <c r="G150" i="6"/>
  <c r="J150" i="6" s="1"/>
  <c r="G227" i="6"/>
  <c r="G195" i="6"/>
  <c r="J195" i="6" s="1"/>
  <c r="G220" i="6"/>
  <c r="G225" i="6"/>
  <c r="G209" i="6"/>
  <c r="J209" i="6" s="1"/>
  <c r="G235" i="6"/>
  <c r="J235" i="6" s="1"/>
  <c r="G222" i="6"/>
  <c r="J222" i="6" s="1"/>
  <c r="G203" i="6"/>
  <c r="J203" i="6" s="1"/>
  <c r="G277" i="6"/>
  <c r="J277" i="6" s="1"/>
  <c r="G301" i="6"/>
  <c r="G317" i="6"/>
  <c r="J317" i="6" s="1"/>
  <c r="G333" i="6"/>
  <c r="G278" i="6"/>
  <c r="J278" i="6" s="1"/>
  <c r="G259" i="6"/>
  <c r="J259" i="6" s="1"/>
  <c r="G237" i="6"/>
  <c r="J237" i="6" s="1"/>
  <c r="G245" i="6"/>
  <c r="J245" i="6" s="1"/>
  <c r="G291" i="6"/>
  <c r="J291" i="6" s="1"/>
  <c r="G308" i="6"/>
  <c r="J308" i="6" s="1"/>
  <c r="G324" i="6"/>
  <c r="J324" i="6" s="1"/>
  <c r="G260" i="6"/>
  <c r="J260" i="6" s="1"/>
  <c r="G344" i="6"/>
  <c r="G363" i="6"/>
  <c r="J363" i="6" s="1"/>
  <c r="G360" i="6"/>
  <c r="J360" i="6" s="1"/>
  <c r="G361" i="6"/>
  <c r="G378" i="6"/>
  <c r="J378" i="6" s="1"/>
  <c r="G379" i="6"/>
  <c r="G374" i="6"/>
  <c r="G381" i="6"/>
  <c r="G405" i="6"/>
  <c r="J405" i="6" s="1"/>
  <c r="G420" i="6"/>
  <c r="J420" i="6" s="1"/>
  <c r="G436" i="6"/>
  <c r="J436" i="6" s="1"/>
  <c r="G398" i="6"/>
  <c r="G411" i="6"/>
  <c r="G427" i="6"/>
  <c r="G443" i="6"/>
  <c r="J443" i="6" s="1"/>
  <c r="G467" i="6"/>
  <c r="G456" i="6"/>
  <c r="J456" i="6" s="1"/>
  <c r="G469" i="6"/>
  <c r="J469" i="6" s="1"/>
  <c r="G470" i="6"/>
  <c r="J470" i="6" s="1"/>
  <c r="G502" i="6"/>
  <c r="G485" i="6"/>
  <c r="J485" i="6" s="1"/>
  <c r="G466" i="6"/>
  <c r="G498" i="6"/>
  <c r="J498" i="6" s="1"/>
  <c r="G483" i="6"/>
  <c r="G523" i="6"/>
  <c r="G532" i="6"/>
  <c r="J532" i="6" s="1"/>
  <c r="G548" i="6"/>
  <c r="J548" i="6" s="1"/>
  <c r="G511" i="6"/>
  <c r="G535" i="6"/>
  <c r="G559" i="6"/>
  <c r="G579" i="6"/>
  <c r="J579" i="6" s="1"/>
  <c r="G551" i="6"/>
  <c r="G567" i="6"/>
  <c r="G582" i="6"/>
  <c r="J582" i="6" s="1"/>
  <c r="G630" i="6"/>
  <c r="J630" i="6" s="1"/>
  <c r="G603" i="6"/>
  <c r="G636" i="6"/>
  <c r="G615" i="6"/>
  <c r="G600" i="6"/>
  <c r="J600" i="6" s="1"/>
  <c r="G658" i="6"/>
  <c r="G643" i="6"/>
  <c r="G675" i="6"/>
  <c r="J675" i="6" s="1"/>
  <c r="G668" i="6"/>
  <c r="G661" i="6"/>
  <c r="G654" i="6"/>
  <c r="G655" i="6"/>
  <c r="J655" i="6" s="1"/>
  <c r="G689" i="6"/>
  <c r="J689" i="6" s="1"/>
  <c r="G691" i="6"/>
  <c r="G700" i="6"/>
  <c r="J700" i="6" s="1"/>
  <c r="G711" i="6"/>
  <c r="J711" i="6" s="1"/>
  <c r="G718" i="6"/>
  <c r="J718" i="6" s="1"/>
  <c r="G729" i="6"/>
  <c r="J729" i="6" s="1"/>
  <c r="G737" i="6"/>
  <c r="J737" i="6" s="1"/>
  <c r="G749" i="6"/>
  <c r="J749" i="6" s="1"/>
  <c r="G755" i="6"/>
  <c r="J755" i="6" s="1"/>
  <c r="G771" i="6"/>
  <c r="G782" i="6"/>
  <c r="G797" i="6"/>
  <c r="J797" i="6" s="1"/>
  <c r="G804" i="6"/>
  <c r="J804" i="6" s="1"/>
  <c r="G30" i="6"/>
  <c r="G135" i="6"/>
  <c r="J135" i="6" s="1"/>
  <c r="G70" i="6"/>
  <c r="J70" i="6" s="1"/>
  <c r="J31" i="6"/>
  <c r="G12" i="6"/>
  <c r="J12" i="6" s="1"/>
  <c r="R5" i="6"/>
  <c r="T5" i="6"/>
  <c r="G16" i="6"/>
  <c r="J16" i="6" s="1"/>
  <c r="J220" i="6"/>
  <c r="J217" i="6"/>
  <c r="J210" i="6"/>
  <c r="J246" i="6"/>
  <c r="J359" i="6"/>
  <c r="J379" i="6"/>
  <c r="J406" i="6"/>
  <c r="J396" i="6"/>
  <c r="J464" i="6"/>
  <c r="J490" i="6"/>
  <c r="J479" i="6"/>
  <c r="J531" i="6"/>
  <c r="J547" i="6"/>
  <c r="J569" i="6"/>
  <c r="J635" i="6"/>
  <c r="J650" i="6"/>
  <c r="J667" i="6"/>
  <c r="J660" i="6"/>
  <c r="J759" i="6"/>
  <c r="J773" i="6"/>
  <c r="J796" i="6"/>
  <c r="G41" i="6"/>
  <c r="J41" i="6" s="1"/>
  <c r="G59" i="6"/>
  <c r="J59" i="6" s="1"/>
  <c r="G91" i="6"/>
  <c r="J91" i="6" s="1"/>
  <c r="G137" i="6"/>
  <c r="J137" i="6" s="1"/>
  <c r="G72" i="6"/>
  <c r="J72" i="6" s="1"/>
  <c r="G104" i="6"/>
  <c r="J104" i="6" s="1"/>
  <c r="G142" i="6"/>
  <c r="J142" i="6" s="1"/>
  <c r="G165" i="6"/>
  <c r="J165" i="6" s="1"/>
  <c r="G181" i="6"/>
  <c r="J181" i="6" s="1"/>
  <c r="G143" i="6"/>
  <c r="J143" i="6" s="1"/>
  <c r="G136" i="6"/>
  <c r="J136" i="6" s="1"/>
  <c r="G160" i="6"/>
  <c r="J160" i="6" s="1"/>
  <c r="G176" i="6"/>
  <c r="J176" i="6" s="1"/>
  <c r="G115" i="6"/>
  <c r="J115" i="6" s="1"/>
  <c r="G191" i="6"/>
  <c r="J191" i="6" s="1"/>
  <c r="G231" i="6"/>
  <c r="J231" i="6" s="1"/>
  <c r="G196" i="6"/>
  <c r="J196" i="6" s="1"/>
  <c r="G224" i="6"/>
  <c r="J224" i="6" s="1"/>
  <c r="G215" i="6"/>
  <c r="J215" i="6" s="1"/>
  <c r="G200" i="6"/>
  <c r="J200" i="6" s="1"/>
  <c r="G229" i="6"/>
  <c r="J229" i="6" s="1"/>
  <c r="G226" i="6"/>
  <c r="J226" i="6" s="1"/>
  <c r="G256" i="6"/>
  <c r="G281" i="6"/>
  <c r="J281" i="6" s="1"/>
  <c r="G303" i="6"/>
  <c r="J303" i="6" s="1"/>
  <c r="G319" i="6"/>
  <c r="J319" i="6" s="1"/>
  <c r="G335" i="6"/>
  <c r="J335" i="6" s="1"/>
  <c r="G282" i="6"/>
  <c r="J282" i="6" s="1"/>
  <c r="G263" i="6"/>
  <c r="J263" i="6" s="1"/>
  <c r="G238" i="6"/>
  <c r="J238" i="6" s="1"/>
  <c r="G246" i="6"/>
  <c r="G294" i="6"/>
  <c r="J294" i="6" s="1"/>
  <c r="G310" i="6"/>
  <c r="J310" i="6" s="1"/>
  <c r="G326" i="6"/>
  <c r="J326" i="6" s="1"/>
  <c r="G264" i="6"/>
  <c r="J264" i="6" s="1"/>
  <c r="G345" i="6"/>
  <c r="J345" i="6" s="1"/>
  <c r="G348" i="6"/>
  <c r="J348" i="6" s="1"/>
  <c r="G364" i="6"/>
  <c r="J364" i="6" s="1"/>
  <c r="G369" i="6"/>
  <c r="J369" i="6" s="1"/>
  <c r="G377" i="6"/>
  <c r="J377" i="6" s="1"/>
  <c r="G383" i="6"/>
  <c r="G406" i="6"/>
  <c r="G422" i="6"/>
  <c r="J422" i="6" s="1"/>
  <c r="G438" i="6"/>
  <c r="J438" i="6" s="1"/>
  <c r="G403" i="6"/>
  <c r="J403" i="6" s="1"/>
  <c r="G413" i="6"/>
  <c r="G429" i="6"/>
  <c r="G445" i="6"/>
  <c r="G404" i="6"/>
  <c r="G449" i="6"/>
  <c r="J449" i="6" s="1"/>
  <c r="G476" i="6"/>
  <c r="J476" i="6" s="1"/>
  <c r="G504" i="6"/>
  <c r="J504" i="6" s="1"/>
  <c r="G489" i="6"/>
  <c r="J489" i="6" s="1"/>
  <c r="G499" i="6"/>
  <c r="G487" i="6"/>
  <c r="G528" i="6"/>
  <c r="J528" i="6" s="1"/>
  <c r="G534" i="6"/>
  <c r="J534" i="6" s="1"/>
  <c r="G506" i="6"/>
  <c r="G515" i="6"/>
  <c r="G537" i="6"/>
  <c r="J537" i="6" s="1"/>
  <c r="G581" i="6"/>
  <c r="J581" i="6" s="1"/>
  <c r="G552" i="6"/>
  <c r="G584" i="6"/>
  <c r="J584" i="6" s="1"/>
  <c r="G601" i="6"/>
  <c r="J601" i="6" s="1"/>
  <c r="G635" i="6"/>
  <c r="G618" i="6"/>
  <c r="J618" i="6" s="1"/>
  <c r="G588" i="6"/>
  <c r="J588" i="6" s="1"/>
  <c r="G620" i="6"/>
  <c r="J620" i="6" s="1"/>
  <c r="G589" i="6"/>
  <c r="J589" i="6" s="1"/>
  <c r="G621" i="6"/>
  <c r="G606" i="6"/>
  <c r="J606" i="6" s="1"/>
  <c r="G640" i="6"/>
  <c r="J640" i="6" s="1"/>
  <c r="G672" i="6"/>
  <c r="J672" i="6" s="1"/>
  <c r="G649" i="6"/>
  <c r="J649" i="6" s="1"/>
  <c r="G681" i="6"/>
  <c r="J681" i="6" s="1"/>
  <c r="G687" i="6"/>
  <c r="G695" i="6"/>
  <c r="G704" i="6"/>
  <c r="G721" i="6"/>
  <c r="G735" i="6"/>
  <c r="G714" i="6"/>
  <c r="J714" i="6" s="1"/>
  <c r="G738" i="6"/>
  <c r="J738" i="6" s="1"/>
  <c r="G748" i="6"/>
  <c r="G752" i="6"/>
  <c r="J752" i="6" s="1"/>
  <c r="G762" i="6"/>
  <c r="J762" i="6" s="1"/>
  <c r="G772" i="6"/>
  <c r="G778" i="6"/>
  <c r="G787" i="6"/>
  <c r="J787" i="6" s="1"/>
  <c r="G790" i="6"/>
  <c r="G801" i="6"/>
  <c r="J801" i="6" s="1"/>
  <c r="G794" i="6"/>
  <c r="J9" i="6"/>
  <c r="G29" i="6"/>
  <c r="J29" i="6" s="1"/>
  <c r="G11" i="6"/>
  <c r="L5" i="6"/>
  <c r="G14" i="6"/>
  <c r="J154" i="6"/>
  <c r="J170" i="6"/>
  <c r="J186" i="6"/>
  <c r="J141" i="6"/>
  <c r="J161" i="6"/>
  <c r="J221" i="6"/>
  <c r="J255" i="6"/>
  <c r="J283" i="6"/>
  <c r="J374" i="6"/>
  <c r="J381" i="6"/>
  <c r="J398" i="6"/>
  <c r="J407" i="6"/>
  <c r="J423" i="6"/>
  <c r="J439" i="6"/>
  <c r="J404" i="6"/>
  <c r="J457" i="6"/>
  <c r="J459" i="6"/>
  <c r="J494" i="6"/>
  <c r="J483" i="6"/>
  <c r="J526" i="6"/>
  <c r="J552" i="6"/>
  <c r="J511" i="6"/>
  <c r="J533" i="6"/>
  <c r="J549" i="6"/>
  <c r="J559" i="6"/>
  <c r="J586" i="6"/>
  <c r="J621" i="6"/>
  <c r="J653" i="6"/>
  <c r="J748" i="6"/>
  <c r="J789" i="6"/>
  <c r="G39" i="6"/>
  <c r="J39" i="6" s="1"/>
  <c r="G73" i="6"/>
  <c r="G105" i="6"/>
  <c r="J105" i="6" s="1"/>
  <c r="G60" i="6"/>
  <c r="J60" i="6" s="1"/>
  <c r="G92" i="6"/>
  <c r="J92" i="6" s="1"/>
  <c r="G55" i="6"/>
  <c r="J55" i="6" s="1"/>
  <c r="G87" i="6"/>
  <c r="J87" i="6" s="1"/>
  <c r="G116" i="6"/>
  <c r="J116" i="6" s="1"/>
  <c r="G58" i="6"/>
  <c r="J58" i="6" s="1"/>
  <c r="G90" i="6"/>
  <c r="J90" i="6" s="1"/>
  <c r="G69" i="6"/>
  <c r="J69" i="6" s="1"/>
  <c r="G101" i="6"/>
  <c r="J101" i="6" s="1"/>
  <c r="G46" i="6"/>
  <c r="J46" i="6" s="1"/>
  <c r="G145" i="6"/>
  <c r="J145" i="6" s="1"/>
  <c r="G167" i="6"/>
  <c r="J167" i="6" s="1"/>
  <c r="G183" i="6"/>
  <c r="J183" i="6" s="1"/>
  <c r="G151" i="6"/>
  <c r="J151" i="6" s="1"/>
  <c r="G140" i="6"/>
  <c r="J140" i="6" s="1"/>
  <c r="G162" i="6"/>
  <c r="J162" i="6" s="1"/>
  <c r="G178" i="6"/>
  <c r="J178" i="6" s="1"/>
  <c r="G236" i="6"/>
  <c r="J236" i="6" s="1"/>
  <c r="G197" i="6"/>
  <c r="J197" i="6" s="1"/>
  <c r="G228" i="6"/>
  <c r="J228" i="6" s="1"/>
  <c r="G233" i="6"/>
  <c r="G252" i="6"/>
  <c r="G230" i="6"/>
  <c r="J230" i="6" s="1"/>
  <c r="G211" i="6"/>
  <c r="J211" i="6" s="1"/>
  <c r="G253" i="6"/>
  <c r="J253" i="6" s="1"/>
  <c r="G285" i="6"/>
  <c r="J285" i="6" s="1"/>
  <c r="G305" i="6"/>
  <c r="J305" i="6" s="1"/>
  <c r="G321" i="6"/>
  <c r="J321" i="6" s="1"/>
  <c r="G337" i="6"/>
  <c r="J337" i="6" s="1"/>
  <c r="G286" i="6"/>
  <c r="J286" i="6" s="1"/>
  <c r="G267" i="6"/>
  <c r="J267" i="6" s="1"/>
  <c r="G239" i="6"/>
  <c r="J239" i="6" s="1"/>
  <c r="G247" i="6"/>
  <c r="J247" i="6" s="1"/>
  <c r="G296" i="6"/>
  <c r="J296" i="6" s="1"/>
  <c r="G312" i="6"/>
  <c r="J312" i="6" s="1"/>
  <c r="G328" i="6"/>
  <c r="J328" i="6" s="1"/>
  <c r="G268" i="6"/>
  <c r="J268" i="6" s="1"/>
  <c r="G289" i="6"/>
  <c r="J289" i="6" s="1"/>
  <c r="G346" i="6"/>
  <c r="J346" i="6" s="1"/>
  <c r="G372" i="6"/>
  <c r="G354" i="6"/>
  <c r="J354" i="6" s="1"/>
  <c r="G365" i="6"/>
  <c r="J365" i="6" s="1"/>
  <c r="G370" i="6"/>
  <c r="J370" i="6" s="1"/>
  <c r="G385" i="6"/>
  <c r="J385" i="6" s="1"/>
  <c r="G408" i="6"/>
  <c r="J408" i="6" s="1"/>
  <c r="G424" i="6"/>
  <c r="J424" i="6" s="1"/>
  <c r="G440" i="6"/>
  <c r="J440" i="6" s="1"/>
  <c r="G391" i="6"/>
  <c r="J391" i="6" s="1"/>
  <c r="G415" i="6"/>
  <c r="J415" i="6" s="1"/>
  <c r="G431" i="6"/>
  <c r="J431" i="6" s="1"/>
  <c r="G447" i="6"/>
  <c r="J447" i="6" s="1"/>
  <c r="G392" i="6"/>
  <c r="J392" i="6" s="1"/>
  <c r="G450" i="6"/>
  <c r="J450" i="6" s="1"/>
  <c r="G458" i="6"/>
  <c r="J458" i="6" s="1"/>
  <c r="G460" i="6"/>
  <c r="G480" i="6"/>
  <c r="J480" i="6" s="1"/>
  <c r="G507" i="6"/>
  <c r="J507" i="6" s="1"/>
  <c r="G493" i="6"/>
  <c r="J493" i="6" s="1"/>
  <c r="G474" i="6"/>
  <c r="G501" i="6"/>
  <c r="G491" i="6"/>
  <c r="G509" i="6"/>
  <c r="J509" i="6" s="1"/>
  <c r="G536" i="6"/>
  <c r="J536" i="6" s="1"/>
  <c r="G510" i="6"/>
  <c r="J510" i="6" s="1"/>
  <c r="G539" i="6"/>
  <c r="G583" i="6"/>
  <c r="J583" i="6" s="1"/>
  <c r="G553" i="6"/>
  <c r="G571" i="6"/>
  <c r="J571" i="6" s="1"/>
  <c r="G560" i="6"/>
  <c r="J560" i="6" s="1"/>
  <c r="G611" i="6"/>
  <c r="J611" i="6" s="1"/>
  <c r="G628" i="6"/>
  <c r="J628" i="6" s="1"/>
  <c r="G591" i="6"/>
  <c r="J591" i="6" s="1"/>
  <c r="G623" i="6"/>
  <c r="J623" i="6" s="1"/>
  <c r="G608" i="6"/>
  <c r="J608" i="6" s="1"/>
  <c r="G682" i="6"/>
  <c r="J682" i="6" s="1"/>
  <c r="G666" i="6"/>
  <c r="J666" i="6" s="1"/>
  <c r="G651" i="6"/>
  <c r="G644" i="6"/>
  <c r="G676" i="6"/>
  <c r="G669" i="6"/>
  <c r="J669" i="6" s="1"/>
  <c r="G662" i="6"/>
  <c r="J662" i="6" s="1"/>
  <c r="G663" i="6"/>
  <c r="J663" i="6" s="1"/>
  <c r="G690" i="6"/>
  <c r="J690" i="6" s="1"/>
  <c r="G699" i="6"/>
  <c r="J699" i="6" s="1"/>
  <c r="G713" i="6"/>
  <c r="G707" i="6"/>
  <c r="J707" i="6" s="1"/>
  <c r="G724" i="6"/>
  <c r="J724" i="6" s="1"/>
  <c r="G722" i="6"/>
  <c r="J722" i="6" s="1"/>
  <c r="G739" i="6"/>
  <c r="G745" i="6"/>
  <c r="J745" i="6" s="1"/>
  <c r="G754" i="6"/>
  <c r="J754" i="6" s="1"/>
  <c r="G757" i="6"/>
  <c r="J757" i="6" s="1"/>
  <c r="G763" i="6"/>
  <c r="J763" i="6" s="1"/>
  <c r="G776" i="6"/>
  <c r="G779" i="6"/>
  <c r="J779" i="6" s="1"/>
  <c r="G795" i="6"/>
  <c r="J795" i="6" s="1"/>
  <c r="G28" i="6"/>
  <c r="J28" i="6" s="1"/>
  <c r="J73" i="6"/>
  <c r="J18" i="6"/>
  <c r="G42" i="6"/>
  <c r="J42" i="6" s="1"/>
  <c r="G25" i="6"/>
  <c r="J25" i="6" s="1"/>
  <c r="G13" i="6"/>
  <c r="J13" i="6" s="1"/>
  <c r="J30" i="6"/>
  <c r="J251" i="6"/>
  <c r="J225" i="6"/>
  <c r="J219" i="6"/>
  <c r="J297" i="6"/>
  <c r="J313" i="6"/>
  <c r="J329" i="6"/>
  <c r="J287" i="6"/>
  <c r="J353" i="6"/>
  <c r="J342" i="6"/>
  <c r="J358" i="6"/>
  <c r="J372" i="6"/>
  <c r="J383" i="6"/>
  <c r="J409" i="6"/>
  <c r="J425" i="6"/>
  <c r="J441" i="6"/>
  <c r="J467" i="6"/>
  <c r="J466" i="6"/>
  <c r="J499" i="6"/>
  <c r="J487" i="6"/>
  <c r="J523" i="6"/>
  <c r="J515" i="6"/>
  <c r="J535" i="6"/>
  <c r="J566" i="6"/>
  <c r="J553" i="6"/>
  <c r="J595" i="6"/>
  <c r="J627" i="6"/>
  <c r="J607" i="6"/>
  <c r="J592" i="6"/>
  <c r="J624" i="6"/>
  <c r="J658" i="6"/>
  <c r="J643" i="6"/>
  <c r="J668" i="6"/>
  <c r="J646" i="6"/>
  <c r="J678" i="6"/>
  <c r="J691" i="6"/>
  <c r="J687" i="6"/>
  <c r="J771" i="6"/>
  <c r="J772" i="6"/>
  <c r="J776" i="6"/>
  <c r="J781" i="6"/>
  <c r="J790" i="6"/>
  <c r="G37" i="6"/>
  <c r="J37" i="6"/>
  <c r="G67" i="6"/>
  <c r="J67" i="6" s="1"/>
  <c r="G99" i="6"/>
  <c r="J99" i="6" s="1"/>
  <c r="G126" i="6"/>
  <c r="J126" i="6" s="1"/>
  <c r="G50" i="6"/>
  <c r="J50" i="6" s="1"/>
  <c r="G80" i="6"/>
  <c r="J80" i="6" s="1"/>
  <c r="G112" i="6"/>
  <c r="J112" i="6" s="1"/>
  <c r="G153" i="6"/>
  <c r="J153" i="6" s="1"/>
  <c r="G169" i="6"/>
  <c r="J169" i="6" s="1"/>
  <c r="G185" i="6"/>
  <c r="J185" i="6" s="1"/>
  <c r="G146" i="6"/>
  <c r="J146" i="6" s="1"/>
  <c r="G144" i="6"/>
  <c r="J144" i="6" s="1"/>
  <c r="G164" i="6"/>
  <c r="J164" i="6" s="1"/>
  <c r="G180" i="6"/>
  <c r="J180" i="6" s="1"/>
  <c r="G204" i="6"/>
  <c r="G198" i="6"/>
  <c r="J198" i="6" s="1"/>
  <c r="G232" i="6"/>
  <c r="J232" i="6" s="1"/>
  <c r="G208" i="6"/>
  <c r="J208" i="6" s="1"/>
  <c r="G257" i="6"/>
  <c r="J257" i="6" s="1"/>
  <c r="G292" i="6"/>
  <c r="J292" i="6" s="1"/>
  <c r="G307" i="6"/>
  <c r="J307" i="6" s="1"/>
  <c r="G323" i="6"/>
  <c r="J323" i="6" s="1"/>
  <c r="G258" i="6"/>
  <c r="J258" i="6" s="1"/>
  <c r="G290" i="6"/>
  <c r="J290" i="6" s="1"/>
  <c r="G271" i="6"/>
  <c r="J271" i="6" s="1"/>
  <c r="G240" i="6"/>
  <c r="J240" i="6" s="1"/>
  <c r="G248" i="6"/>
  <c r="J248" i="6" s="1"/>
  <c r="G298" i="6"/>
  <c r="J298" i="6" s="1"/>
  <c r="G314" i="6"/>
  <c r="J314" i="6" s="1"/>
  <c r="G330" i="6"/>
  <c r="J330" i="6" s="1"/>
  <c r="G272" i="6"/>
  <c r="J272" i="6" s="1"/>
  <c r="G339" i="6"/>
  <c r="J339" i="6" s="1"/>
  <c r="G347" i="6"/>
  <c r="J347" i="6" s="1"/>
  <c r="G358" i="6"/>
  <c r="G366" i="6"/>
  <c r="J366" i="6" s="1"/>
  <c r="G382" i="6"/>
  <c r="J382" i="6" s="1"/>
  <c r="G387" i="6"/>
  <c r="G402" i="6"/>
  <c r="J402" i="6" s="1"/>
  <c r="G410" i="6"/>
  <c r="J410" i="6" s="1"/>
  <c r="G426" i="6"/>
  <c r="J426" i="6" s="1"/>
  <c r="G442" i="6"/>
  <c r="J442" i="6" s="1"/>
  <c r="G395" i="6"/>
  <c r="J395" i="6" s="1"/>
  <c r="G417" i="6"/>
  <c r="J417" i="6" s="1"/>
  <c r="G433" i="6"/>
  <c r="J433" i="6" s="1"/>
  <c r="G463" i="6"/>
  <c r="J463" i="6" s="1"/>
  <c r="G451" i="6"/>
  <c r="J451" i="6" s="1"/>
  <c r="G484" i="6"/>
  <c r="J484" i="6" s="1"/>
  <c r="G471" i="6"/>
  <c r="G497" i="6"/>
  <c r="J497" i="6" s="1"/>
  <c r="G478" i="6"/>
  <c r="J478" i="6" s="1"/>
  <c r="G503" i="6"/>
  <c r="J503" i="6" s="1"/>
  <c r="G495" i="6"/>
  <c r="G513" i="6"/>
  <c r="J513" i="6" s="1"/>
  <c r="G538" i="6"/>
  <c r="J538" i="6" s="1"/>
  <c r="G514" i="6"/>
  <c r="G522" i="6"/>
  <c r="J522" i="6" s="1"/>
  <c r="G541" i="6"/>
  <c r="J541" i="6" s="1"/>
  <c r="G585" i="6"/>
  <c r="J585" i="6" s="1"/>
  <c r="G554" i="6"/>
  <c r="J554" i="6" s="1"/>
  <c r="G564" i="6"/>
  <c r="J564" i="6" s="1"/>
  <c r="G609" i="6"/>
  <c r="J609" i="6" s="1"/>
  <c r="G594" i="6"/>
  <c r="J594" i="6" s="1"/>
  <c r="G626" i="6"/>
  <c r="J626" i="6" s="1"/>
  <c r="G596" i="6"/>
  <c r="J596" i="6" s="1"/>
  <c r="G597" i="6"/>
  <c r="G632" i="6"/>
  <c r="G614" i="6"/>
  <c r="J614" i="6" s="1"/>
  <c r="G629" i="6"/>
  <c r="J629" i="6" s="1"/>
  <c r="G648" i="6"/>
  <c r="J648" i="6" s="1"/>
  <c r="G680" i="6"/>
  <c r="J680" i="6" s="1"/>
  <c r="G657" i="6"/>
  <c r="J657" i="6" s="1"/>
  <c r="G688" i="6"/>
  <c r="J688" i="6" s="1"/>
  <c r="G694" i="6"/>
  <c r="J694" i="6" s="1"/>
  <c r="G685" i="6"/>
  <c r="J685" i="6" s="1"/>
  <c r="G705" i="6"/>
  <c r="J705" i="6" s="1"/>
  <c r="G717" i="6"/>
  <c r="J717" i="6" s="1"/>
  <c r="G728" i="6"/>
  <c r="J728" i="6" s="1"/>
  <c r="G726" i="6"/>
  <c r="J726" i="6" s="1"/>
  <c r="G740" i="6"/>
  <c r="J740" i="6" s="1"/>
  <c r="G747" i="6"/>
  <c r="J747" i="6" s="1"/>
  <c r="G760" i="6"/>
  <c r="J760" i="6" s="1"/>
  <c r="G764" i="6"/>
  <c r="J764" i="6" s="1"/>
  <c r="G774" i="6"/>
  <c r="J774" i="6" s="1"/>
  <c r="G783" i="6"/>
  <c r="J783" i="6" s="1"/>
  <c r="G788" i="6"/>
  <c r="J788" i="6" s="1"/>
  <c r="G791" i="6"/>
  <c r="G799" i="6"/>
  <c r="J799" i="6" s="1"/>
  <c r="G78" i="6"/>
  <c r="J78" i="6" s="1"/>
  <c r="G27" i="6"/>
  <c r="J27" i="6" s="1"/>
  <c r="G40" i="6"/>
  <c r="J40" i="6" s="1"/>
  <c r="J20" i="6"/>
  <c r="G94" i="6"/>
  <c r="J94" i="6" s="1"/>
  <c r="G23" i="6"/>
  <c r="J23" i="6" s="1"/>
  <c r="AH5" i="6"/>
  <c r="Z5" i="6"/>
  <c r="I803" i="6"/>
  <c r="I799" i="6"/>
  <c r="I795" i="6"/>
  <c r="I794" i="6"/>
  <c r="I802" i="6"/>
  <c r="I798" i="6"/>
  <c r="I801" i="6"/>
  <c r="I797" i="6"/>
  <c r="I804" i="6"/>
  <c r="I800" i="6"/>
  <c r="I796" i="6"/>
  <c r="I789" i="6"/>
  <c r="I788" i="6"/>
  <c r="I787" i="6"/>
  <c r="I786" i="6"/>
  <c r="I792" i="6"/>
  <c r="I791" i="6"/>
  <c r="I793" i="6"/>
  <c r="I790" i="6"/>
  <c r="I784" i="6"/>
  <c r="I778" i="6"/>
  <c r="I785" i="6"/>
  <c r="I777" i="6"/>
  <c r="I783" i="6"/>
  <c r="I782" i="6"/>
  <c r="I781" i="6"/>
  <c r="I780" i="6"/>
  <c r="I772" i="6"/>
  <c r="I779" i="6"/>
  <c r="I774" i="6"/>
  <c r="I776" i="6"/>
  <c r="I771" i="6"/>
  <c r="I770" i="6"/>
  <c r="I769" i="6"/>
  <c r="I775" i="6"/>
  <c r="I773" i="6"/>
  <c r="I768" i="6"/>
  <c r="I765" i="6"/>
  <c r="I764" i="6"/>
  <c r="I763" i="6"/>
  <c r="I762" i="6"/>
  <c r="I767" i="6"/>
  <c r="I766" i="6"/>
  <c r="I761" i="6"/>
  <c r="I753" i="6"/>
  <c r="I760" i="6"/>
  <c r="I759" i="6"/>
  <c r="I751" i="6"/>
  <c r="I758" i="6"/>
  <c r="I750" i="6"/>
  <c r="I756" i="6"/>
  <c r="I755" i="6"/>
  <c r="I747" i="6"/>
  <c r="I754" i="6"/>
  <c r="I748" i="6"/>
  <c r="I745" i="6"/>
  <c r="I757" i="6"/>
  <c r="I749" i="6"/>
  <c r="I744" i="6"/>
  <c r="I743" i="6"/>
  <c r="I752" i="6"/>
  <c r="I742" i="6"/>
  <c r="I746" i="6"/>
  <c r="I741" i="6"/>
  <c r="I734" i="6"/>
  <c r="I730" i="6"/>
  <c r="I726" i="6"/>
  <c r="I722" i="6"/>
  <c r="I715" i="6"/>
  <c r="I737" i="6"/>
  <c r="I729" i="6"/>
  <c r="I725" i="6"/>
  <c r="I721" i="6"/>
  <c r="I713" i="6"/>
  <c r="I740" i="6"/>
  <c r="I736" i="6"/>
  <c r="I733" i="6"/>
  <c r="I732" i="6"/>
  <c r="I728" i="6"/>
  <c r="I724" i="6"/>
  <c r="I720" i="6"/>
  <c r="I719" i="6"/>
  <c r="I711" i="6"/>
  <c r="I739" i="6"/>
  <c r="I735" i="6"/>
  <c r="I731" i="6"/>
  <c r="I727" i="6"/>
  <c r="I723" i="6"/>
  <c r="I717" i="6"/>
  <c r="I709" i="6"/>
  <c r="I738" i="6"/>
  <c r="I716" i="6"/>
  <c r="I708" i="6"/>
  <c r="I718" i="6"/>
  <c r="I714" i="6"/>
  <c r="I703" i="6"/>
  <c r="I712" i="6"/>
  <c r="I706" i="6"/>
  <c r="I705" i="6"/>
  <c r="I704" i="6"/>
  <c r="I710" i="6"/>
  <c r="I707" i="6"/>
  <c r="I684" i="6"/>
  <c r="I699" i="6"/>
  <c r="I695" i="6"/>
  <c r="I691" i="6"/>
  <c r="I702" i="6"/>
  <c r="I698" i="6"/>
  <c r="I694" i="6"/>
  <c r="I690" i="6"/>
  <c r="I689" i="6"/>
  <c r="I688" i="6"/>
  <c r="I701" i="6"/>
  <c r="I697" i="6"/>
  <c r="I693" i="6"/>
  <c r="I687" i="6"/>
  <c r="I686" i="6"/>
  <c r="I700" i="6"/>
  <c r="I696" i="6"/>
  <c r="I692" i="6"/>
  <c r="I685" i="6"/>
  <c r="I677" i="6"/>
  <c r="I669" i="6"/>
  <c r="I661" i="6"/>
  <c r="I653" i="6"/>
  <c r="I645" i="6"/>
  <c r="I637" i="6"/>
  <c r="I676" i="6"/>
  <c r="I668" i="6"/>
  <c r="I660" i="6"/>
  <c r="I652" i="6"/>
  <c r="I644" i="6"/>
  <c r="I675" i="6"/>
  <c r="I667" i="6"/>
  <c r="I659" i="6"/>
  <c r="I651" i="6"/>
  <c r="I643" i="6"/>
  <c r="I674" i="6"/>
  <c r="I666" i="6"/>
  <c r="I658" i="6"/>
  <c r="I650" i="6"/>
  <c r="I642" i="6"/>
  <c r="I682" i="6"/>
  <c r="I681" i="6"/>
  <c r="I673" i="6"/>
  <c r="I665" i="6"/>
  <c r="I657" i="6"/>
  <c r="I649" i="6"/>
  <c r="I641" i="6"/>
  <c r="I680" i="6"/>
  <c r="I672" i="6"/>
  <c r="I664" i="6"/>
  <c r="I656" i="6"/>
  <c r="I648" i="6"/>
  <c r="I640" i="6"/>
  <c r="I683" i="6"/>
  <c r="I679" i="6"/>
  <c r="I671" i="6"/>
  <c r="I663" i="6"/>
  <c r="I655" i="6"/>
  <c r="I647" i="6"/>
  <c r="I639" i="6"/>
  <c r="I678" i="6"/>
  <c r="I670" i="6"/>
  <c r="I662" i="6"/>
  <c r="I654" i="6"/>
  <c r="I646" i="6"/>
  <c r="I638" i="6"/>
  <c r="I636" i="6"/>
  <c r="I635" i="6"/>
  <c r="I634" i="6"/>
  <c r="I622" i="6"/>
  <c r="I614" i="6"/>
  <c r="I606" i="6"/>
  <c r="I598" i="6"/>
  <c r="I590" i="6"/>
  <c r="I632" i="6"/>
  <c r="I628" i="6"/>
  <c r="I621" i="6"/>
  <c r="I613" i="6"/>
  <c r="I605" i="6"/>
  <c r="I597" i="6"/>
  <c r="I620" i="6"/>
  <c r="I612" i="6"/>
  <c r="I604" i="6"/>
  <c r="I596" i="6"/>
  <c r="I588" i="6"/>
  <c r="I633" i="6"/>
  <c r="I631" i="6"/>
  <c r="I627" i="6"/>
  <c r="I619" i="6"/>
  <c r="I611" i="6"/>
  <c r="I603" i="6"/>
  <c r="I595" i="6"/>
  <c r="I626" i="6"/>
  <c r="I618" i="6"/>
  <c r="I610" i="6"/>
  <c r="I602" i="6"/>
  <c r="I594" i="6"/>
  <c r="I630" i="6"/>
  <c r="I625" i="6"/>
  <c r="I617" i="6"/>
  <c r="I609" i="6"/>
  <c r="I601" i="6"/>
  <c r="I593" i="6"/>
  <c r="I624" i="6"/>
  <c r="I616" i="6"/>
  <c r="I608" i="6"/>
  <c r="I600" i="6"/>
  <c r="I592" i="6"/>
  <c r="I629" i="6"/>
  <c r="I623" i="6"/>
  <c r="I615" i="6"/>
  <c r="I607" i="6"/>
  <c r="I599" i="6"/>
  <c r="I591" i="6"/>
  <c r="I584" i="6"/>
  <c r="I582" i="6"/>
  <c r="I580" i="6"/>
  <c r="I578" i="6"/>
  <c r="I576" i="6"/>
  <c r="I574" i="6"/>
  <c r="I567" i="6"/>
  <c r="I563" i="6"/>
  <c r="I586" i="6"/>
  <c r="I571" i="6"/>
  <c r="I558" i="6"/>
  <c r="I557" i="6"/>
  <c r="I556" i="6"/>
  <c r="I555" i="6"/>
  <c r="I554" i="6"/>
  <c r="I553" i="6"/>
  <c r="I566" i="6"/>
  <c r="I562" i="6"/>
  <c r="I559" i="6"/>
  <c r="I585" i="6"/>
  <c r="I583" i="6"/>
  <c r="I581" i="6"/>
  <c r="I579" i="6"/>
  <c r="I577" i="6"/>
  <c r="I575" i="6"/>
  <c r="I573" i="6"/>
  <c r="I570" i="6"/>
  <c r="I569" i="6"/>
  <c r="I565" i="6"/>
  <c r="I561" i="6"/>
  <c r="I589" i="6"/>
  <c r="I587" i="6"/>
  <c r="I572" i="6"/>
  <c r="I568" i="6"/>
  <c r="I564" i="6"/>
  <c r="I560" i="6"/>
  <c r="I527" i="6"/>
  <c r="I519" i="6"/>
  <c r="I551" i="6"/>
  <c r="I524" i="6"/>
  <c r="I518" i="6"/>
  <c r="I514" i="6"/>
  <c r="I510" i="6"/>
  <c r="I529" i="6"/>
  <c r="I521" i="6"/>
  <c r="I548" i="6"/>
  <c r="I546" i="6"/>
  <c r="I544" i="6"/>
  <c r="I542" i="6"/>
  <c r="I540" i="6"/>
  <c r="I538" i="6"/>
  <c r="I536" i="6"/>
  <c r="I534" i="6"/>
  <c r="I532" i="6"/>
  <c r="I526" i="6"/>
  <c r="I517" i="6"/>
  <c r="I513" i="6"/>
  <c r="I509" i="6"/>
  <c r="I505" i="6"/>
  <c r="I552" i="6"/>
  <c r="I550" i="6"/>
  <c r="I523" i="6"/>
  <c r="I528" i="6"/>
  <c r="I520" i="6"/>
  <c r="I516" i="6"/>
  <c r="I512" i="6"/>
  <c r="I525" i="6"/>
  <c r="I549" i="6"/>
  <c r="I547" i="6"/>
  <c r="I545" i="6"/>
  <c r="I543" i="6"/>
  <c r="I541" i="6"/>
  <c r="I539" i="6"/>
  <c r="I537" i="6"/>
  <c r="I535" i="6"/>
  <c r="I533" i="6"/>
  <c r="I531" i="6"/>
  <c r="I530" i="6"/>
  <c r="I522" i="6"/>
  <c r="I515" i="6"/>
  <c r="I511" i="6"/>
  <c r="I507" i="6"/>
  <c r="I495" i="6"/>
  <c r="I491" i="6"/>
  <c r="I487" i="6"/>
  <c r="I483" i="6"/>
  <c r="I479" i="6"/>
  <c r="I475" i="6"/>
  <c r="I506" i="6"/>
  <c r="I466" i="6"/>
  <c r="I503" i="6"/>
  <c r="I501" i="6"/>
  <c r="I499" i="6"/>
  <c r="I498" i="6"/>
  <c r="I494" i="6"/>
  <c r="I490" i="6"/>
  <c r="I486" i="6"/>
  <c r="I482" i="6"/>
  <c r="I478" i="6"/>
  <c r="I474" i="6"/>
  <c r="I473" i="6"/>
  <c r="I472" i="6"/>
  <c r="I508" i="6"/>
  <c r="I497" i="6"/>
  <c r="I493" i="6"/>
  <c r="I489" i="6"/>
  <c r="I485" i="6"/>
  <c r="I481" i="6"/>
  <c r="I477" i="6"/>
  <c r="I471" i="6"/>
  <c r="I470" i="6"/>
  <c r="I504" i="6"/>
  <c r="I502" i="6"/>
  <c r="I500" i="6"/>
  <c r="I496" i="6"/>
  <c r="I492" i="6"/>
  <c r="I488" i="6"/>
  <c r="I484" i="6"/>
  <c r="I480" i="6"/>
  <c r="I476" i="6"/>
  <c r="I468" i="6"/>
  <c r="I459" i="6"/>
  <c r="I469" i="6"/>
  <c r="I458" i="6"/>
  <c r="I456" i="6"/>
  <c r="I455" i="6"/>
  <c r="I454" i="6"/>
  <c r="I453" i="6"/>
  <c r="I452" i="6"/>
  <c r="I457" i="6"/>
  <c r="I467" i="6"/>
  <c r="I463" i="6"/>
  <c r="I465" i="6"/>
  <c r="I462" i="6"/>
  <c r="I464" i="6"/>
  <c r="I461" i="6"/>
  <c r="I460" i="6"/>
  <c r="I401" i="6"/>
  <c r="I395" i="6"/>
  <c r="I391" i="6"/>
  <c r="I447" i="6"/>
  <c r="I445" i="6"/>
  <c r="I443" i="6"/>
  <c r="I441" i="6"/>
  <c r="I439" i="6"/>
  <c r="I437" i="6"/>
  <c r="I435" i="6"/>
  <c r="I433" i="6"/>
  <c r="I431" i="6"/>
  <c r="I429" i="6"/>
  <c r="I427" i="6"/>
  <c r="I425" i="6"/>
  <c r="I423" i="6"/>
  <c r="I421" i="6"/>
  <c r="I419" i="6"/>
  <c r="I417" i="6"/>
  <c r="I415" i="6"/>
  <c r="I413" i="6"/>
  <c r="I411" i="6"/>
  <c r="I409" i="6"/>
  <c r="I407" i="6"/>
  <c r="I398" i="6"/>
  <c r="I449" i="6"/>
  <c r="I403" i="6"/>
  <c r="I394" i="6"/>
  <c r="I390" i="6"/>
  <c r="I400" i="6"/>
  <c r="I451" i="6"/>
  <c r="I405" i="6"/>
  <c r="I397" i="6"/>
  <c r="I393" i="6"/>
  <c r="I448" i="6"/>
  <c r="I446" i="6"/>
  <c r="I444" i="6"/>
  <c r="I442" i="6"/>
  <c r="I440" i="6"/>
  <c r="I438" i="6"/>
  <c r="I436" i="6"/>
  <c r="I434" i="6"/>
  <c r="I432" i="6"/>
  <c r="I430" i="6"/>
  <c r="I428" i="6"/>
  <c r="I426" i="6"/>
  <c r="I424" i="6"/>
  <c r="I422" i="6"/>
  <c r="I420" i="6"/>
  <c r="I418" i="6"/>
  <c r="I416" i="6"/>
  <c r="I414" i="6"/>
  <c r="I412" i="6"/>
  <c r="I410" i="6"/>
  <c r="I408" i="6"/>
  <c r="I406" i="6"/>
  <c r="I402" i="6"/>
  <c r="I399" i="6"/>
  <c r="I392" i="6"/>
  <c r="I450" i="6"/>
  <c r="I404" i="6"/>
  <c r="I396" i="6"/>
  <c r="I389" i="6"/>
  <c r="I380" i="6"/>
  <c r="I372" i="6"/>
  <c r="I370" i="6"/>
  <c r="I377" i="6"/>
  <c r="I374" i="6"/>
  <c r="I369" i="6"/>
  <c r="I388" i="6"/>
  <c r="I386" i="6"/>
  <c r="I384" i="6"/>
  <c r="I382" i="6"/>
  <c r="I379" i="6"/>
  <c r="I376" i="6"/>
  <c r="I378" i="6"/>
  <c r="I371" i="6"/>
  <c r="I387" i="6"/>
  <c r="I385" i="6"/>
  <c r="I383" i="6"/>
  <c r="I381" i="6"/>
  <c r="I375" i="6"/>
  <c r="I373" i="6"/>
  <c r="I368" i="6"/>
  <c r="I367" i="6"/>
  <c r="I361" i="6"/>
  <c r="I357" i="6"/>
  <c r="I353" i="6"/>
  <c r="I366" i="6"/>
  <c r="I365" i="6"/>
  <c r="I360" i="6"/>
  <c r="I356" i="6"/>
  <c r="I352" i="6"/>
  <c r="I364" i="6"/>
  <c r="I363" i="6"/>
  <c r="I359" i="6"/>
  <c r="I355" i="6"/>
  <c r="I351" i="6"/>
  <c r="I350" i="6"/>
  <c r="I349" i="6"/>
  <c r="I346" i="6"/>
  <c r="I345" i="6"/>
  <c r="I344" i="6"/>
  <c r="I343" i="6"/>
  <c r="I342" i="6"/>
  <c r="I362" i="6"/>
  <c r="I358" i="6"/>
  <c r="I354" i="6"/>
  <c r="I348" i="6"/>
  <c r="I347" i="6"/>
  <c r="I341" i="6"/>
  <c r="I250" i="6"/>
  <c r="I249" i="6"/>
  <c r="I248" i="6"/>
  <c r="I247" i="6"/>
  <c r="I246" i="6"/>
  <c r="I245" i="6"/>
  <c r="I244" i="6"/>
  <c r="I243" i="6"/>
  <c r="I242" i="6"/>
  <c r="I241" i="6"/>
  <c r="I240" i="6"/>
  <c r="I239" i="6"/>
  <c r="I238" i="6"/>
  <c r="I237" i="6"/>
  <c r="I236" i="6"/>
  <c r="I235" i="6"/>
  <c r="I234" i="6"/>
  <c r="I338" i="6"/>
  <c r="I336" i="6"/>
  <c r="I334" i="6"/>
  <c r="I332" i="6"/>
  <c r="I330" i="6"/>
  <c r="I328" i="6"/>
  <c r="I326" i="6"/>
  <c r="I324" i="6"/>
  <c r="I322" i="6"/>
  <c r="I320" i="6"/>
  <c r="I318" i="6"/>
  <c r="I316" i="6"/>
  <c r="I314" i="6"/>
  <c r="I312" i="6"/>
  <c r="I310" i="6"/>
  <c r="I308" i="6"/>
  <c r="I306" i="6"/>
  <c r="I304" i="6"/>
  <c r="I302" i="6"/>
  <c r="I300" i="6"/>
  <c r="I298" i="6"/>
  <c r="I296" i="6"/>
  <c r="I294" i="6"/>
  <c r="I291" i="6"/>
  <c r="I287" i="6"/>
  <c r="I283" i="6"/>
  <c r="I279" i="6"/>
  <c r="I275" i="6"/>
  <c r="I271" i="6"/>
  <c r="I267" i="6"/>
  <c r="I263" i="6"/>
  <c r="I259" i="6"/>
  <c r="I340" i="6"/>
  <c r="I293" i="6"/>
  <c r="I286" i="6"/>
  <c r="I282" i="6"/>
  <c r="I278" i="6"/>
  <c r="I274" i="6"/>
  <c r="I270" i="6"/>
  <c r="I266" i="6"/>
  <c r="I262" i="6"/>
  <c r="I258" i="6"/>
  <c r="I254" i="6"/>
  <c r="I290" i="6"/>
  <c r="I337" i="6"/>
  <c r="I335" i="6"/>
  <c r="I333" i="6"/>
  <c r="I331" i="6"/>
  <c r="I329" i="6"/>
  <c r="I327" i="6"/>
  <c r="I325" i="6"/>
  <c r="I323" i="6"/>
  <c r="I321" i="6"/>
  <c r="I319" i="6"/>
  <c r="I317" i="6"/>
  <c r="I315" i="6"/>
  <c r="I313" i="6"/>
  <c r="I311" i="6"/>
  <c r="I309" i="6"/>
  <c r="I307" i="6"/>
  <c r="I305" i="6"/>
  <c r="I303" i="6"/>
  <c r="I301" i="6"/>
  <c r="I299" i="6"/>
  <c r="I297" i="6"/>
  <c r="I295" i="6"/>
  <c r="I285" i="6"/>
  <c r="I281" i="6"/>
  <c r="I277" i="6"/>
  <c r="I273" i="6"/>
  <c r="I269" i="6"/>
  <c r="I265" i="6"/>
  <c r="I261" i="6"/>
  <c r="I257" i="6"/>
  <c r="I339" i="6"/>
  <c r="I292" i="6"/>
  <c r="I289" i="6"/>
  <c r="I288" i="6"/>
  <c r="I284" i="6"/>
  <c r="I280" i="6"/>
  <c r="I276" i="6"/>
  <c r="I272" i="6"/>
  <c r="I268" i="6"/>
  <c r="I264" i="6"/>
  <c r="I260" i="6"/>
  <c r="I256" i="6"/>
  <c r="I252" i="6"/>
  <c r="I209" i="6"/>
  <c r="I201" i="6"/>
  <c r="I233" i="6"/>
  <c r="I229" i="6"/>
  <c r="I225" i="6"/>
  <c r="I221" i="6"/>
  <c r="I217" i="6"/>
  <c r="I216" i="6"/>
  <c r="I208" i="6"/>
  <c r="I200" i="6"/>
  <c r="I255" i="6"/>
  <c r="I215" i="6"/>
  <c r="I207" i="6"/>
  <c r="I199" i="6"/>
  <c r="I232" i="6"/>
  <c r="I228" i="6"/>
  <c r="I224" i="6"/>
  <c r="I220" i="6"/>
  <c r="I214" i="6"/>
  <c r="I206" i="6"/>
  <c r="I198" i="6"/>
  <c r="I197" i="6"/>
  <c r="I196" i="6"/>
  <c r="I195" i="6"/>
  <c r="I194" i="6"/>
  <c r="I193" i="6"/>
  <c r="I192" i="6"/>
  <c r="I191" i="6"/>
  <c r="I251" i="6"/>
  <c r="I213" i="6"/>
  <c r="I205" i="6"/>
  <c r="I231" i="6"/>
  <c r="I227" i="6"/>
  <c r="I223" i="6"/>
  <c r="I219" i="6"/>
  <c r="I212" i="6"/>
  <c r="I204" i="6"/>
  <c r="I211" i="6"/>
  <c r="I203" i="6"/>
  <c r="I253" i="6"/>
  <c r="I230" i="6"/>
  <c r="I226" i="6"/>
  <c r="I222" i="6"/>
  <c r="I218" i="6"/>
  <c r="I210" i="6"/>
  <c r="I202" i="6"/>
  <c r="I147" i="6"/>
  <c r="I190" i="6"/>
  <c r="I188" i="6"/>
  <c r="I186" i="6"/>
  <c r="I184" i="6"/>
  <c r="I182" i="6"/>
  <c r="I180" i="6"/>
  <c r="I178" i="6"/>
  <c r="I176" i="6"/>
  <c r="I146" i="6"/>
  <c r="I143" i="6"/>
  <c r="I139" i="6"/>
  <c r="I135" i="6"/>
  <c r="I131" i="6"/>
  <c r="I127" i="6"/>
  <c r="I123" i="6"/>
  <c r="I151" i="6"/>
  <c r="I117" i="6"/>
  <c r="I148" i="6"/>
  <c r="I142" i="6"/>
  <c r="I189" i="6"/>
  <c r="I187" i="6"/>
  <c r="I185" i="6"/>
  <c r="I183" i="6"/>
  <c r="I181" i="6"/>
  <c r="I179" i="6"/>
  <c r="I177" i="6"/>
  <c r="I175" i="6"/>
  <c r="I173" i="6"/>
  <c r="I171" i="6"/>
  <c r="I169" i="6"/>
  <c r="I167" i="6"/>
  <c r="I165" i="6"/>
  <c r="I163" i="6"/>
  <c r="I161" i="6"/>
  <c r="I159" i="6"/>
  <c r="I157" i="6"/>
  <c r="I155" i="6"/>
  <c r="I153" i="6"/>
  <c r="I145" i="6"/>
  <c r="I115" i="6"/>
  <c r="I150" i="6"/>
  <c r="I141" i="6"/>
  <c r="I168" i="6"/>
  <c r="I152" i="6"/>
  <c r="I140" i="6"/>
  <c r="I130" i="6"/>
  <c r="I124" i="6"/>
  <c r="I114" i="6"/>
  <c r="I106" i="6"/>
  <c r="I98" i="6"/>
  <c r="I90" i="6"/>
  <c r="I82" i="6"/>
  <c r="I74" i="6"/>
  <c r="I66" i="6"/>
  <c r="I58" i="6"/>
  <c r="I49" i="6"/>
  <c r="I45" i="6"/>
  <c r="I162" i="6"/>
  <c r="I137" i="6"/>
  <c r="I111" i="6"/>
  <c r="I103" i="6"/>
  <c r="I95" i="6"/>
  <c r="I87" i="6"/>
  <c r="I79" i="6"/>
  <c r="I71" i="6"/>
  <c r="I63" i="6"/>
  <c r="I55" i="6"/>
  <c r="I172" i="6"/>
  <c r="I156" i="6"/>
  <c r="I132" i="6"/>
  <c r="I125" i="6"/>
  <c r="I116" i="6"/>
  <c r="I108" i="6"/>
  <c r="I100" i="6"/>
  <c r="I92" i="6"/>
  <c r="I84" i="6"/>
  <c r="I76" i="6"/>
  <c r="I68" i="6"/>
  <c r="I60" i="6"/>
  <c r="I52" i="6"/>
  <c r="I48" i="6"/>
  <c r="I44" i="6"/>
  <c r="I166" i="6"/>
  <c r="I138" i="6"/>
  <c r="I126" i="6"/>
  <c r="I120" i="6"/>
  <c r="I119" i="6"/>
  <c r="I118" i="6"/>
  <c r="I113" i="6"/>
  <c r="I105" i="6"/>
  <c r="I97" i="6"/>
  <c r="I89" i="6"/>
  <c r="I81" i="6"/>
  <c r="I73" i="6"/>
  <c r="I65" i="6"/>
  <c r="I57" i="6"/>
  <c r="I160" i="6"/>
  <c r="I133" i="6"/>
  <c r="I110" i="6"/>
  <c r="I102" i="6"/>
  <c r="I94" i="6"/>
  <c r="I86" i="6"/>
  <c r="I78" i="6"/>
  <c r="I70" i="6"/>
  <c r="I62" i="6"/>
  <c r="I54" i="6"/>
  <c r="I47" i="6"/>
  <c r="I43" i="6"/>
  <c r="I170" i="6"/>
  <c r="I154" i="6"/>
  <c r="I134" i="6"/>
  <c r="I128" i="6"/>
  <c r="I121" i="6"/>
  <c r="I107" i="6"/>
  <c r="I99" i="6"/>
  <c r="I91" i="6"/>
  <c r="I83" i="6"/>
  <c r="I75" i="6"/>
  <c r="I67" i="6"/>
  <c r="I59" i="6"/>
  <c r="I51" i="6"/>
  <c r="I174" i="6"/>
  <c r="I158" i="6"/>
  <c r="I144" i="6"/>
  <c r="I136" i="6"/>
  <c r="I129" i="6"/>
  <c r="I109" i="6"/>
  <c r="I101" i="6"/>
  <c r="I93" i="6"/>
  <c r="I85" i="6"/>
  <c r="I77" i="6"/>
  <c r="I69" i="6"/>
  <c r="I61" i="6"/>
  <c r="I53" i="6"/>
  <c r="I41" i="6"/>
  <c r="I39" i="6"/>
  <c r="I37" i="6"/>
  <c r="I27" i="6"/>
  <c r="I26" i="6"/>
  <c r="I24" i="6"/>
  <c r="I22" i="6"/>
  <c r="I21" i="6"/>
  <c r="I19" i="6"/>
  <c r="I17" i="6"/>
  <c r="I16" i="6"/>
  <c r="I15" i="6"/>
  <c r="I13" i="6"/>
  <c r="I11" i="6"/>
  <c r="I9" i="6"/>
  <c r="I164" i="6"/>
  <c r="I149" i="6"/>
  <c r="I72" i="6"/>
  <c r="I34" i="6"/>
  <c r="I31" i="6"/>
  <c r="I30" i="6"/>
  <c r="I29" i="6"/>
  <c r="I28" i="6"/>
  <c r="I25" i="6"/>
  <c r="I23" i="6"/>
  <c r="I20" i="6"/>
  <c r="I18" i="6"/>
  <c r="I14" i="6"/>
  <c r="I12" i="6"/>
  <c r="I10" i="6"/>
  <c r="I112" i="6"/>
  <c r="I64" i="6"/>
  <c r="I33" i="6"/>
  <c r="I50" i="6"/>
  <c r="I42" i="6"/>
  <c r="I40" i="6"/>
  <c r="I38" i="6"/>
  <c r="I36" i="6"/>
  <c r="I35" i="6"/>
  <c r="I32" i="6"/>
  <c r="I122" i="6"/>
  <c r="I96" i="6"/>
  <c r="I88" i="6"/>
  <c r="I56" i="6"/>
  <c r="I46" i="6"/>
  <c r="I104" i="6"/>
  <c r="I80" i="6"/>
  <c r="J204" i="6"/>
  <c r="J223" i="6"/>
  <c r="J270" i="6"/>
  <c r="J315" i="6"/>
  <c r="J249" i="6"/>
  <c r="J252" i="6"/>
  <c r="J284" i="6"/>
  <c r="J304" i="6"/>
  <c r="J320" i="6"/>
  <c r="J336" i="6"/>
  <c r="J269" i="6"/>
  <c r="J357" i="6"/>
  <c r="J343" i="6"/>
  <c r="J350" i="6"/>
  <c r="J411" i="6"/>
  <c r="J427" i="6"/>
  <c r="J460" i="6"/>
  <c r="J477" i="6"/>
  <c r="J501" i="6"/>
  <c r="J491" i="6"/>
  <c r="J506" i="6"/>
  <c r="J496" i="6"/>
  <c r="J500" i="6"/>
  <c r="J514" i="6"/>
  <c r="J567" i="6"/>
  <c r="J631" i="6"/>
  <c r="J597" i="6"/>
  <c r="J632" i="6"/>
  <c r="J598" i="6"/>
  <c r="J661" i="6"/>
  <c r="J704" i="6"/>
  <c r="J695" i="6"/>
  <c r="J701" i="6"/>
  <c r="J735" i="6"/>
  <c r="J739" i="6"/>
  <c r="J716" i="6"/>
  <c r="J731" i="6"/>
  <c r="J791" i="6"/>
  <c r="J794" i="6"/>
  <c r="G102" i="6"/>
  <c r="J102" i="6" s="1"/>
  <c r="G81" i="6"/>
  <c r="J81" i="6" s="1"/>
  <c r="G113" i="6"/>
  <c r="J113" i="6" s="1"/>
  <c r="G68" i="6"/>
  <c r="J68" i="6" s="1"/>
  <c r="G100" i="6"/>
  <c r="J100" i="6" s="1"/>
  <c r="G127" i="6"/>
  <c r="J127" i="6" s="1"/>
  <c r="G63" i="6"/>
  <c r="J63" i="6" s="1"/>
  <c r="G95" i="6"/>
  <c r="J95" i="6" s="1"/>
  <c r="G125" i="6"/>
  <c r="J125" i="6" s="1"/>
  <c r="G66" i="6"/>
  <c r="J66" i="6" s="1"/>
  <c r="G98" i="6"/>
  <c r="J98" i="6" s="1"/>
  <c r="G77" i="6"/>
  <c r="J77" i="6" s="1"/>
  <c r="G109" i="6"/>
  <c r="J109" i="6" s="1"/>
  <c r="G129" i="6"/>
  <c r="J129" i="6" s="1"/>
  <c r="G155" i="6"/>
  <c r="J155" i="6" s="1"/>
  <c r="G171" i="6"/>
  <c r="J171" i="6" s="1"/>
  <c r="G187" i="6"/>
  <c r="J187" i="6" s="1"/>
  <c r="G119" i="6"/>
  <c r="J119" i="6" s="1"/>
  <c r="G193" i="6"/>
  <c r="J193" i="6" s="1"/>
  <c r="G149" i="6"/>
  <c r="J149" i="6" s="1"/>
  <c r="G166" i="6"/>
  <c r="J166" i="6" s="1"/>
  <c r="G182" i="6"/>
  <c r="J182" i="6" s="1"/>
  <c r="G202" i="6"/>
  <c r="J202" i="6" s="1"/>
  <c r="G261" i="6"/>
  <c r="J261" i="6" s="1"/>
  <c r="G309" i="6"/>
  <c r="J309" i="6" s="1"/>
  <c r="G325" i="6"/>
  <c r="J325" i="6" s="1"/>
  <c r="G262" i="6"/>
  <c r="J262" i="6" s="1"/>
  <c r="G275" i="6"/>
  <c r="J275" i="6" s="1"/>
  <c r="G241" i="6"/>
  <c r="J241" i="6" s="1"/>
  <c r="G249" i="6"/>
  <c r="G300" i="6"/>
  <c r="J300" i="6" s="1"/>
  <c r="G316" i="6"/>
  <c r="J316" i="6" s="1"/>
  <c r="G332" i="6"/>
  <c r="J332" i="6" s="1"/>
  <c r="G276" i="6"/>
  <c r="J276" i="6" s="1"/>
  <c r="G340" i="6"/>
  <c r="J340" i="6" s="1"/>
  <c r="G349" i="6"/>
  <c r="J349" i="6" s="1"/>
  <c r="G350" i="6"/>
  <c r="G362" i="6"/>
  <c r="J362" i="6" s="1"/>
  <c r="G367" i="6"/>
  <c r="J367" i="6" s="1"/>
  <c r="G384" i="6"/>
  <c r="J384" i="6" s="1"/>
  <c r="G375" i="6"/>
  <c r="J375" i="6" s="1"/>
  <c r="G389" i="6"/>
  <c r="J389" i="6" s="1"/>
  <c r="G412" i="6"/>
  <c r="J412" i="6" s="1"/>
  <c r="G428" i="6"/>
  <c r="J428" i="6" s="1"/>
  <c r="G444" i="6"/>
  <c r="J444" i="6" s="1"/>
  <c r="G400" i="6"/>
  <c r="J400" i="6" s="1"/>
  <c r="G419" i="6"/>
  <c r="J419" i="6" s="1"/>
  <c r="G435" i="6"/>
  <c r="J435" i="6" s="1"/>
  <c r="G399" i="6"/>
  <c r="J399" i="6" s="1"/>
  <c r="G465" i="6"/>
  <c r="J465" i="6" s="1"/>
  <c r="G452" i="6"/>
  <c r="J452" i="6" s="1"/>
  <c r="G488" i="6"/>
  <c r="J488" i="6" s="1"/>
  <c r="G482" i="6"/>
  <c r="J482" i="6" s="1"/>
  <c r="G508" i="6"/>
  <c r="J508" i="6" s="1"/>
  <c r="G517" i="6"/>
  <c r="J517" i="6" s="1"/>
  <c r="G540" i="6"/>
  <c r="J540" i="6" s="1"/>
  <c r="G518" i="6"/>
  <c r="J518" i="6" s="1"/>
  <c r="G525" i="6"/>
  <c r="J525" i="6" s="1"/>
  <c r="G543" i="6"/>
  <c r="J543" i="6" s="1"/>
  <c r="G561" i="6"/>
  <c r="J561" i="6" s="1"/>
  <c r="G555" i="6"/>
  <c r="J555" i="6" s="1"/>
  <c r="G574" i="6"/>
  <c r="J574" i="6" s="1"/>
  <c r="G568" i="6"/>
  <c r="J568" i="6" s="1"/>
  <c r="G619" i="6"/>
  <c r="J619" i="6" s="1"/>
  <c r="G633" i="6"/>
  <c r="J633" i="6" s="1"/>
  <c r="G637" i="6"/>
  <c r="J637" i="6" s="1"/>
  <c r="G599" i="6"/>
  <c r="J599" i="6" s="1"/>
  <c r="G634" i="6"/>
  <c r="J634" i="6" s="1"/>
  <c r="G616" i="6"/>
  <c r="J616" i="6" s="1"/>
  <c r="G642" i="6"/>
  <c r="J642" i="6" s="1"/>
  <c r="G674" i="6"/>
  <c r="J674" i="6" s="1"/>
  <c r="G659" i="6"/>
  <c r="J659" i="6" s="1"/>
  <c r="G652" i="6"/>
  <c r="J652" i="6" s="1"/>
  <c r="G645" i="6"/>
  <c r="J645" i="6" s="1"/>
  <c r="G677" i="6"/>
  <c r="J677" i="6" s="1"/>
  <c r="G670" i="6"/>
  <c r="J670" i="6" s="1"/>
  <c r="G639" i="6"/>
  <c r="J639" i="6" s="1"/>
  <c r="G671" i="6"/>
  <c r="J671" i="6" s="1"/>
  <c r="G693" i="6"/>
  <c r="J693" i="6" s="1"/>
  <c r="G698" i="6"/>
  <c r="J698" i="6" s="1"/>
  <c r="G706" i="6"/>
  <c r="J706" i="6" s="1"/>
  <c r="G723" i="6"/>
  <c r="J723" i="6" s="1"/>
  <c r="G732" i="6"/>
  <c r="J732" i="6" s="1"/>
  <c r="G730" i="6"/>
  <c r="J730" i="6" s="1"/>
  <c r="G750" i="6"/>
  <c r="J750" i="6" s="1"/>
  <c r="G741" i="6"/>
  <c r="J741" i="6" s="1"/>
  <c r="G758" i="6"/>
  <c r="J758" i="6" s="1"/>
  <c r="G765" i="6"/>
  <c r="J765" i="6" s="1"/>
  <c r="G777" i="6"/>
  <c r="J777" i="6" s="1"/>
  <c r="G784" i="6"/>
  <c r="J784" i="6" s="1"/>
  <c r="G792" i="6"/>
  <c r="J792" i="6" s="1"/>
  <c r="G798" i="6"/>
  <c r="J798" i="6" s="1"/>
  <c r="G803" i="6"/>
  <c r="J803" i="6" s="1"/>
  <c r="G26" i="6"/>
  <c r="J26" i="6" s="1"/>
  <c r="J34" i="6"/>
  <c r="J14" i="6"/>
  <c r="G38" i="6"/>
  <c r="J38" i="6" s="1"/>
  <c r="G21" i="6"/>
  <c r="J21" i="6" s="1"/>
  <c r="AE5" i="6"/>
  <c r="AG5" i="6"/>
  <c r="G24" i="6"/>
  <c r="J24" i="6" s="1"/>
  <c r="AF5" i="6"/>
  <c r="J33" i="6"/>
  <c r="J201" i="6"/>
  <c r="J233" i="6"/>
  <c r="J227" i="6"/>
  <c r="J274" i="6"/>
  <c r="J301" i="6"/>
  <c r="J333" i="6"/>
  <c r="J234" i="6"/>
  <c r="J256" i="6"/>
  <c r="J306" i="6"/>
  <c r="J338" i="6"/>
  <c r="J273" i="6"/>
  <c r="J352" i="6"/>
  <c r="J361" i="6"/>
  <c r="J344" i="6"/>
  <c r="J371" i="6"/>
  <c r="J387" i="6"/>
  <c r="J413" i="6"/>
  <c r="J429" i="6"/>
  <c r="J445" i="6"/>
  <c r="J481" i="6"/>
  <c r="J474" i="6"/>
  <c r="J495" i="6"/>
  <c r="J471" i="6"/>
  <c r="J502" i="6"/>
  <c r="J527" i="6"/>
  <c r="J551" i="6"/>
  <c r="J539" i="6"/>
  <c r="J575" i="6"/>
  <c r="J603" i="6"/>
  <c r="J636" i="6"/>
  <c r="J615" i="6"/>
  <c r="J651" i="6"/>
  <c r="J644" i="6"/>
  <c r="J676" i="6"/>
  <c r="J654" i="6"/>
  <c r="J713" i="6"/>
  <c r="J721" i="6"/>
  <c r="J710" i="6"/>
  <c r="J744" i="6"/>
  <c r="J782" i="6"/>
  <c r="J778" i="6"/>
  <c r="J786" i="6"/>
  <c r="J793" i="6"/>
  <c r="G86" i="6"/>
  <c r="J86" i="6" s="1"/>
  <c r="G134" i="6"/>
  <c r="J134" i="6" s="1"/>
  <c r="J32" i="6"/>
  <c r="G75" i="6"/>
  <c r="J75" i="6" s="1"/>
  <c r="G107" i="6"/>
  <c r="J107" i="6" s="1"/>
  <c r="G133" i="6"/>
  <c r="J133" i="6" s="1"/>
  <c r="G56" i="6"/>
  <c r="J56" i="6" s="1"/>
  <c r="G88" i="6"/>
  <c r="J88" i="6" s="1"/>
  <c r="G157" i="6"/>
  <c r="J157" i="6" s="1"/>
  <c r="G173" i="6"/>
  <c r="J173" i="6" s="1"/>
  <c r="G189" i="6"/>
  <c r="J189" i="6" s="1"/>
  <c r="G120" i="6"/>
  <c r="J120" i="6" s="1"/>
  <c r="G152" i="6"/>
  <c r="J152" i="6" s="1"/>
  <c r="G168" i="6"/>
  <c r="J168" i="6" s="1"/>
  <c r="G184" i="6"/>
  <c r="J184" i="6" s="1"/>
  <c r="G212" i="6"/>
  <c r="J212" i="6" s="1"/>
  <c r="G205" i="6"/>
  <c r="J205" i="6" s="1"/>
  <c r="G206" i="6"/>
  <c r="J206" i="6" s="1"/>
  <c r="G199" i="6"/>
  <c r="J199" i="6" s="1"/>
  <c r="G216" i="6"/>
  <c r="J216" i="6" s="1"/>
  <c r="G265" i="6"/>
  <c r="J265" i="6" s="1"/>
  <c r="G295" i="6"/>
  <c r="J295" i="6" s="1"/>
  <c r="G311" i="6"/>
  <c r="J311" i="6" s="1"/>
  <c r="G327" i="6"/>
  <c r="J327" i="6" s="1"/>
  <c r="G266" i="6"/>
  <c r="J266" i="6" s="1"/>
  <c r="G293" i="6"/>
  <c r="J293" i="6" s="1"/>
  <c r="G279" i="6"/>
  <c r="J279" i="6" s="1"/>
  <c r="G242" i="6"/>
  <c r="J242" i="6" s="1"/>
  <c r="G250" i="6"/>
  <c r="J250" i="6" s="1"/>
  <c r="G302" i="6"/>
  <c r="J302" i="6" s="1"/>
  <c r="G318" i="6"/>
  <c r="J318" i="6" s="1"/>
  <c r="G334" i="6"/>
  <c r="J334" i="6" s="1"/>
  <c r="G280" i="6"/>
  <c r="J280" i="6" s="1"/>
  <c r="G341" i="6"/>
  <c r="J341" i="6" s="1"/>
  <c r="G351" i="6"/>
  <c r="J351" i="6" s="1"/>
  <c r="G368" i="6"/>
  <c r="J368" i="6" s="1"/>
  <c r="G386" i="6"/>
  <c r="J386" i="6" s="1"/>
  <c r="G380" i="6"/>
  <c r="J380" i="6" s="1"/>
  <c r="G393" i="6"/>
  <c r="J393" i="6" s="1"/>
  <c r="G414" i="6"/>
  <c r="J414" i="6" s="1"/>
  <c r="G430" i="6"/>
  <c r="J430" i="6" s="1"/>
  <c r="G446" i="6"/>
  <c r="J446" i="6" s="1"/>
  <c r="G401" i="6"/>
  <c r="J401" i="6" s="1"/>
  <c r="G421" i="6"/>
  <c r="J421" i="6" s="1"/>
  <c r="G437" i="6"/>
  <c r="J437" i="6" s="1"/>
  <c r="G453" i="6"/>
  <c r="J453" i="6" s="1"/>
  <c r="G461" i="6"/>
  <c r="J461" i="6" s="1"/>
  <c r="G492" i="6"/>
  <c r="J492" i="6" s="1"/>
  <c r="G472" i="6"/>
  <c r="J472" i="6" s="1"/>
  <c r="G473" i="6"/>
  <c r="J473" i="6" s="1"/>
  <c r="G486" i="6"/>
  <c r="J486" i="6" s="1"/>
  <c r="G468" i="6"/>
  <c r="J468" i="6" s="1"/>
  <c r="G512" i="6"/>
  <c r="J512" i="6" s="1"/>
  <c r="G521" i="6"/>
  <c r="J521" i="6" s="1"/>
  <c r="G542" i="6"/>
  <c r="J542" i="6" s="1"/>
  <c r="G519" i="6"/>
  <c r="J519" i="6" s="1"/>
  <c r="G530" i="6"/>
  <c r="J530" i="6" s="1"/>
  <c r="G545" i="6"/>
  <c r="J545" i="6" s="1"/>
  <c r="G565" i="6"/>
  <c r="G573" i="6"/>
  <c r="J573" i="6" s="1"/>
  <c r="G562" i="6"/>
  <c r="J562" i="6" s="1"/>
  <c r="G556" i="6"/>
  <c r="J556" i="6" s="1"/>
  <c r="G576" i="6"/>
  <c r="J576" i="6" s="1"/>
  <c r="G572" i="6"/>
  <c r="J572" i="6" s="1"/>
  <c r="G617" i="6"/>
  <c r="J617" i="6" s="1"/>
  <c r="G602" i="6"/>
  <c r="J602" i="6" s="1"/>
  <c r="G604" i="6"/>
  <c r="J604" i="6" s="1"/>
  <c r="G638" i="6"/>
  <c r="J638" i="6" s="1"/>
  <c r="G605" i="6"/>
  <c r="J605" i="6" s="1"/>
  <c r="G590" i="6"/>
  <c r="J590" i="6" s="1"/>
  <c r="G622" i="6"/>
  <c r="J622" i="6" s="1"/>
  <c r="G656" i="6"/>
  <c r="J656" i="6" s="1"/>
  <c r="G665" i="6"/>
  <c r="J665" i="6" s="1"/>
  <c r="G697" i="6"/>
  <c r="J697" i="6" s="1"/>
  <c r="G702" i="6"/>
  <c r="J702" i="6" s="1"/>
  <c r="G686" i="6"/>
  <c r="J686" i="6" s="1"/>
  <c r="G719" i="6"/>
  <c r="J719" i="6" s="1"/>
  <c r="G709" i="6"/>
  <c r="J709" i="6" s="1"/>
  <c r="G727" i="6"/>
  <c r="J727" i="6" s="1"/>
  <c r="G712" i="6"/>
  <c r="J712" i="6" s="1"/>
  <c r="G734" i="6"/>
  <c r="J734" i="6" s="1"/>
  <c r="G742" i="6"/>
  <c r="J742" i="6" s="1"/>
  <c r="G743" i="6"/>
  <c r="J743" i="6" s="1"/>
  <c r="G756" i="6"/>
  <c r="J756" i="6" s="1"/>
  <c r="G746" i="6"/>
  <c r="J746" i="6" s="1"/>
  <c r="G753" i="6"/>
  <c r="J753" i="6" s="1"/>
  <c r="G766" i="6"/>
  <c r="J766" i="6" s="1"/>
  <c r="G768" i="6"/>
  <c r="J768" i="6" s="1"/>
  <c r="G775" i="6"/>
  <c r="J775" i="6" s="1"/>
  <c r="G780" i="6"/>
  <c r="J780" i="6" s="1"/>
  <c r="G785" i="6"/>
  <c r="J785" i="6" s="1"/>
  <c r="G802" i="6"/>
  <c r="J802" i="6" s="1"/>
  <c r="G47" i="6"/>
  <c r="J47" i="6" s="1"/>
  <c r="G10" i="6"/>
  <c r="J10" i="6" s="1"/>
  <c r="J11" i="6"/>
  <c r="G36" i="6"/>
  <c r="J36" i="6" s="1"/>
  <c r="J17" i="6"/>
  <c r="G62" i="6"/>
  <c r="J62" i="6" s="1"/>
  <c r="G19" i="6"/>
  <c r="J19" i="6" s="1"/>
  <c r="W5" i="6"/>
  <c r="Y5" i="6"/>
  <c r="G22" i="6"/>
  <c r="J22" i="6" s="1"/>
  <c r="X5" i="6"/>
  <c r="Y23" i="14" l="1"/>
  <c r="Y20" i="14"/>
  <c r="Y15" i="14"/>
  <c r="Y11" i="14"/>
  <c r="W5" i="14"/>
  <c r="W15" i="14"/>
  <c r="W11" i="14"/>
  <c r="Y22" i="14"/>
  <c r="W20" i="14"/>
  <c r="W17" i="14"/>
  <c r="Y16" i="14"/>
  <c r="W16" i="14"/>
  <c r="W22" i="14"/>
  <c r="W18" i="14"/>
  <c r="Y13" i="14"/>
  <c r="W4" i="14"/>
  <c r="Y14" i="14"/>
  <c r="Y10" i="14"/>
  <c r="W10" i="14"/>
  <c r="X11" i="14"/>
  <c r="X19" i="14"/>
  <c r="W3" i="14"/>
  <c r="Y5" i="14"/>
  <c r="W21" i="14"/>
  <c r="W7" i="14"/>
  <c r="Y6" i="14"/>
  <c r="X18" i="14"/>
  <c r="X4" i="14"/>
  <c r="X20" i="14"/>
  <c r="W8" i="14"/>
  <c r="Y18" i="14"/>
  <c r="Y7" i="14"/>
  <c r="X16" i="14"/>
  <c r="X13" i="14"/>
  <c r="W9" i="14"/>
  <c r="Y19" i="14"/>
  <c r="Y8" i="14"/>
  <c r="X3" i="14"/>
  <c r="X5" i="14"/>
  <c r="Y17" i="14"/>
  <c r="Y9" i="14"/>
  <c r="Y21" i="14"/>
  <c r="Y12" i="14"/>
  <c r="W12" i="14"/>
  <c r="X22" i="14"/>
  <c r="X7" i="14"/>
  <c r="X9" i="14"/>
  <c r="X6" i="14"/>
  <c r="X15" i="14"/>
  <c r="X12" i="14"/>
  <c r="W14" i="14"/>
  <c r="Y4" i="14"/>
  <c r="W13" i="14"/>
  <c r="X14" i="14"/>
  <c r="X8" i="14"/>
  <c r="W6" i="14"/>
  <c r="Y3" i="14"/>
  <c r="W19" i="14"/>
  <c r="X10" i="14"/>
  <c r="X21" i="14"/>
  <c r="X17" i="14"/>
  <c r="K33" i="11"/>
  <c r="P33" i="11" s="1"/>
  <c r="K18" i="11"/>
  <c r="P18" i="11" s="1"/>
  <c r="K43" i="11"/>
  <c r="P43" i="11" s="1"/>
  <c r="K48" i="11"/>
  <c r="P48" i="11" s="1"/>
  <c r="K34" i="11"/>
  <c r="P34" i="11" s="1"/>
  <c r="K44" i="11"/>
  <c r="P44" i="11" s="1"/>
  <c r="K31" i="11"/>
  <c r="P31" i="11" s="1"/>
  <c r="K23" i="11"/>
  <c r="P23" i="11" s="1"/>
  <c r="K15" i="11"/>
  <c r="P15" i="11" s="1"/>
  <c r="K17" i="11"/>
  <c r="P17" i="11" s="1"/>
  <c r="K39" i="11"/>
  <c r="P39" i="11" s="1"/>
  <c r="K42" i="11"/>
  <c r="P42" i="11" s="1"/>
  <c r="K24" i="11"/>
  <c r="P24" i="11" s="1"/>
  <c r="K25" i="11"/>
  <c r="P25" i="11" s="1"/>
  <c r="K26" i="11"/>
  <c r="P26" i="11" s="1"/>
  <c r="K21" i="11"/>
  <c r="P21" i="11" s="1"/>
  <c r="K49" i="11"/>
  <c r="K28" i="11"/>
  <c r="P28" i="11" s="1"/>
  <c r="K47" i="11"/>
  <c r="P47" i="11" s="1"/>
  <c r="K32" i="11"/>
  <c r="P32" i="11" s="1"/>
  <c r="K38" i="11"/>
  <c r="P38" i="11" s="1"/>
  <c r="K35" i="11"/>
  <c r="P35" i="11" s="1"/>
  <c r="K14" i="11"/>
  <c r="P14" i="11" s="1"/>
  <c r="K22" i="11"/>
  <c r="P22" i="11" s="1"/>
  <c r="K16" i="11"/>
  <c r="P16" i="11" s="1"/>
  <c r="K41" i="11"/>
  <c r="P41" i="11" s="1"/>
  <c r="K27" i="11"/>
  <c r="P27" i="11" s="1"/>
  <c r="K40" i="11"/>
  <c r="P40" i="11" s="1"/>
  <c r="Y24" i="14" l="1"/>
  <c r="X24" i="14"/>
  <c r="W24" i="14"/>
  <c r="Q22" i="11"/>
  <c r="Q21" i="11"/>
  <c r="Q23" i="11"/>
  <c r="Q35" i="11"/>
  <c r="Q24" i="11"/>
  <c r="Q34" i="11"/>
  <c r="Q25" i="11"/>
  <c r="Q32" i="11"/>
  <c r="Q48" i="11"/>
  <c r="Q37" i="11"/>
  <c r="Q19" i="11"/>
  <c r="Q36" i="11"/>
  <c r="Q29" i="11"/>
  <c r="Q45" i="11"/>
  <c r="Q14" i="11"/>
  <c r="Q30" i="11"/>
  <c r="Q20" i="11"/>
  <c r="Q46" i="11"/>
  <c r="Q44" i="11"/>
  <c r="Q42" i="11"/>
  <c r="Q27" i="11"/>
  <c r="Q47" i="11"/>
  <c r="Q39" i="11"/>
  <c r="Q43" i="11"/>
  <c r="Q31" i="11"/>
  <c r="Q40" i="11"/>
  <c r="Q28" i="11"/>
  <c r="Q18" i="11"/>
  <c r="Q26" i="11"/>
  <c r="Q38" i="11"/>
  <c r="Q41" i="11"/>
  <c r="Q17" i="11"/>
  <c r="Q16" i="11"/>
  <c r="Q15" i="11"/>
  <c r="Q33" i="11"/>
  <c r="B36" i="12" l="1"/>
  <c r="B39" i="12"/>
  <c r="B35" i="12"/>
  <c r="B31" i="12"/>
  <c r="B33" i="12"/>
  <c r="B28" i="12"/>
  <c r="B27" i="12"/>
  <c r="B16" i="12"/>
  <c r="B30" i="12"/>
  <c r="B29" i="12"/>
  <c r="B15" i="12"/>
  <c r="B14" i="12"/>
  <c r="B19" i="12"/>
  <c r="B34" i="12"/>
  <c r="B13" i="12"/>
  <c r="B38" i="12"/>
  <c r="B23" i="12"/>
  <c r="B37" i="12"/>
  <c r="B32" i="12"/>
  <c r="B22" i="12"/>
  <c r="B21" i="12"/>
  <c r="B20" i="12"/>
  <c r="B24" i="12"/>
  <c r="B26" i="12"/>
  <c r="B25" i="12"/>
  <c r="B17" i="12"/>
  <c r="B18" i="12"/>
  <c r="V18" i="12" l="1"/>
  <c r="C18" i="12"/>
  <c r="A57" i="12"/>
  <c r="T18" i="12"/>
  <c r="S18" i="12"/>
  <c r="R18" i="12"/>
  <c r="Q18" i="12"/>
  <c r="P18" i="12"/>
  <c r="D18" i="12"/>
  <c r="U18" i="12"/>
  <c r="A77" i="12"/>
  <c r="V38" i="12"/>
  <c r="C38" i="12"/>
  <c r="T38" i="12"/>
  <c r="R38" i="12"/>
  <c r="Q38" i="12"/>
  <c r="D38" i="12"/>
  <c r="U38" i="12"/>
  <c r="S38" i="12"/>
  <c r="P38" i="12"/>
  <c r="R16" i="12"/>
  <c r="V16" i="12"/>
  <c r="U16" i="12"/>
  <c r="T16" i="12"/>
  <c r="D16" i="12"/>
  <c r="S16" i="12"/>
  <c r="Q16" i="12"/>
  <c r="A55" i="12"/>
  <c r="P16" i="12"/>
  <c r="C16" i="12"/>
  <c r="P21" i="12"/>
  <c r="T21" i="12"/>
  <c r="S21" i="12"/>
  <c r="R21" i="12"/>
  <c r="Q21" i="12"/>
  <c r="D21" i="12"/>
  <c r="C21" i="12"/>
  <c r="A60" i="12"/>
  <c r="U21" i="12"/>
  <c r="V21" i="12"/>
  <c r="R20" i="12"/>
  <c r="A59" i="12"/>
  <c r="V20" i="12"/>
  <c r="S20" i="12"/>
  <c r="Q20" i="12"/>
  <c r="U20" i="12"/>
  <c r="P20" i="12"/>
  <c r="D20" i="12"/>
  <c r="C20" i="12"/>
  <c r="T20" i="12"/>
  <c r="T23" i="12"/>
  <c r="A62" i="12"/>
  <c r="P23" i="12"/>
  <c r="U23" i="12"/>
  <c r="S23" i="12"/>
  <c r="R23" i="12"/>
  <c r="Q23" i="12"/>
  <c r="D23" i="12"/>
  <c r="C23" i="12"/>
  <c r="V23" i="12"/>
  <c r="R28" i="12"/>
  <c r="V28" i="12"/>
  <c r="C28" i="12"/>
  <c r="A67" i="12"/>
  <c r="U28" i="12"/>
  <c r="T28" i="12"/>
  <c r="P28" i="12"/>
  <c r="S28" i="12"/>
  <c r="Q28" i="12"/>
  <c r="D28" i="12"/>
  <c r="P33" i="12"/>
  <c r="T33" i="12"/>
  <c r="S33" i="12"/>
  <c r="Q33" i="12"/>
  <c r="D33" i="12"/>
  <c r="A72" i="12"/>
  <c r="V33" i="12"/>
  <c r="U33" i="12"/>
  <c r="R33" i="12"/>
  <c r="C33" i="12"/>
  <c r="T15" i="12"/>
  <c r="C15" i="12"/>
  <c r="P15" i="12"/>
  <c r="V15" i="12"/>
  <c r="U15" i="12"/>
  <c r="S15" i="12"/>
  <c r="R15" i="12"/>
  <c r="Q15" i="12"/>
  <c r="A54" i="12"/>
  <c r="D15" i="12"/>
  <c r="P29" i="12"/>
  <c r="T29" i="12"/>
  <c r="C29" i="12"/>
  <c r="Q29" i="12"/>
  <c r="V29" i="12"/>
  <c r="A68" i="12"/>
  <c r="U29" i="12"/>
  <c r="S29" i="12"/>
  <c r="R29" i="12"/>
  <c r="D29" i="12"/>
  <c r="P37" i="12"/>
  <c r="T37" i="12"/>
  <c r="S37" i="12"/>
  <c r="A76" i="12"/>
  <c r="Q37" i="12"/>
  <c r="U37" i="12"/>
  <c r="R37" i="12"/>
  <c r="D37" i="12"/>
  <c r="C37" i="12"/>
  <c r="V37" i="12"/>
  <c r="T19" i="12"/>
  <c r="A58" i="12"/>
  <c r="S19" i="12"/>
  <c r="V19" i="12"/>
  <c r="R19" i="12"/>
  <c r="Q19" i="12"/>
  <c r="P19" i="12"/>
  <c r="D19" i="12"/>
  <c r="C19" i="12"/>
  <c r="U19" i="12"/>
  <c r="A71" i="12"/>
  <c r="R32" i="12"/>
  <c r="V32" i="12"/>
  <c r="C32" i="12"/>
  <c r="U32" i="12"/>
  <c r="S32" i="12"/>
  <c r="T32" i="12"/>
  <c r="Q32" i="12"/>
  <c r="P32" i="12"/>
  <c r="D32" i="12"/>
  <c r="V26" i="12"/>
  <c r="C26" i="12"/>
  <c r="A65" i="12"/>
  <c r="R26" i="12"/>
  <c r="U26" i="12"/>
  <c r="T26" i="12"/>
  <c r="S26" i="12"/>
  <c r="D26" i="12"/>
  <c r="Q26" i="12"/>
  <c r="P26" i="12"/>
  <c r="T31" i="12"/>
  <c r="P31" i="12"/>
  <c r="U31" i="12"/>
  <c r="R31" i="12"/>
  <c r="Q31" i="12"/>
  <c r="D31" i="12"/>
  <c r="A70" i="12"/>
  <c r="C31" i="12"/>
  <c r="V31" i="12"/>
  <c r="S31" i="12"/>
  <c r="A75" i="12"/>
  <c r="R36" i="12"/>
  <c r="V36" i="12"/>
  <c r="C36" i="12"/>
  <c r="U36" i="12"/>
  <c r="S36" i="12"/>
  <c r="D36" i="12"/>
  <c r="Q36" i="12"/>
  <c r="T36" i="12"/>
  <c r="P36" i="12"/>
  <c r="R24" i="12"/>
  <c r="A63" i="12"/>
  <c r="V24" i="12"/>
  <c r="C24" i="12"/>
  <c r="U24" i="12"/>
  <c r="T24" i="12"/>
  <c r="S24" i="12"/>
  <c r="Q24" i="12"/>
  <c r="P24" i="12"/>
  <c r="D24" i="12"/>
  <c r="T27" i="12"/>
  <c r="P27" i="12"/>
  <c r="A66" i="12"/>
  <c r="D27" i="12"/>
  <c r="V27" i="12"/>
  <c r="U27" i="12"/>
  <c r="S27" i="12"/>
  <c r="R27" i="12"/>
  <c r="Q27" i="12"/>
  <c r="C27" i="12"/>
  <c r="A69" i="12"/>
  <c r="V30" i="12"/>
  <c r="C30" i="12"/>
  <c r="R30" i="12"/>
  <c r="D30" i="12"/>
  <c r="P30" i="12"/>
  <c r="U30" i="12"/>
  <c r="T30" i="12"/>
  <c r="Q30" i="12"/>
  <c r="S30" i="12"/>
  <c r="T35" i="12"/>
  <c r="A74" i="12"/>
  <c r="P35" i="12"/>
  <c r="D35" i="12"/>
  <c r="U35" i="12"/>
  <c r="V35" i="12"/>
  <c r="S35" i="12"/>
  <c r="R35" i="12"/>
  <c r="Q35" i="12"/>
  <c r="C35" i="12"/>
  <c r="P13" i="12"/>
  <c r="D13" i="12"/>
  <c r="R13" i="12"/>
  <c r="C13" i="12"/>
  <c r="V13" i="12"/>
  <c r="U13" i="12"/>
  <c r="A52" i="12"/>
  <c r="T13" i="12"/>
  <c r="S13" i="12"/>
  <c r="Q13" i="12"/>
  <c r="P25" i="12"/>
  <c r="T25" i="12"/>
  <c r="V25" i="12"/>
  <c r="U25" i="12"/>
  <c r="C25" i="12"/>
  <c r="A64" i="12"/>
  <c r="S25" i="12"/>
  <c r="R25" i="12"/>
  <c r="Q25" i="12"/>
  <c r="D25" i="12"/>
  <c r="V14" i="12"/>
  <c r="C14" i="12"/>
  <c r="A53" i="12"/>
  <c r="D14" i="12"/>
  <c r="U14" i="12"/>
  <c r="T14" i="12"/>
  <c r="S14" i="12"/>
  <c r="R14" i="12"/>
  <c r="Q14" i="12"/>
  <c r="P14" i="12"/>
  <c r="V22" i="12"/>
  <c r="C22" i="12"/>
  <c r="R22" i="12"/>
  <c r="T22" i="12"/>
  <c r="A61" i="12"/>
  <c r="S22" i="12"/>
  <c r="Q22" i="12"/>
  <c r="P22" i="12"/>
  <c r="D22" i="12"/>
  <c r="U22" i="12"/>
  <c r="A73" i="12"/>
  <c r="V34" i="12"/>
  <c r="C34" i="12"/>
  <c r="R34" i="12"/>
  <c r="Q34" i="12"/>
  <c r="D34" i="12"/>
  <c r="S34" i="12"/>
  <c r="U34" i="12"/>
  <c r="P34" i="12"/>
  <c r="T34" i="12"/>
  <c r="T39" i="12"/>
  <c r="A78" i="12"/>
  <c r="R39" i="12"/>
  <c r="P39" i="12"/>
  <c r="D39" i="12"/>
  <c r="U39" i="12"/>
  <c r="S39" i="12"/>
  <c r="Q39" i="12"/>
  <c r="C39" i="12"/>
  <c r="V39" i="12"/>
  <c r="P17" i="12"/>
  <c r="A56" i="12"/>
  <c r="U17" i="12"/>
  <c r="C17" i="12"/>
  <c r="T17" i="12"/>
  <c r="S17" i="12"/>
  <c r="R17" i="12"/>
  <c r="Q17" i="12"/>
  <c r="D17" i="12"/>
  <c r="V17" i="12"/>
  <c r="AB64" i="12" l="1"/>
  <c r="T64" i="12"/>
  <c r="L64" i="12"/>
  <c r="D64" i="12"/>
  <c r="Z64" i="12"/>
  <c r="W64" i="12"/>
  <c r="O64" i="12"/>
  <c r="V64" i="12"/>
  <c r="K64" i="12"/>
  <c r="B64" i="12"/>
  <c r="S64" i="12"/>
  <c r="I64" i="12"/>
  <c r="Q64" i="12"/>
  <c r="G64" i="12"/>
  <c r="AA64" i="12"/>
  <c r="P64" i="12"/>
  <c r="F64" i="12"/>
  <c r="X64" i="12"/>
  <c r="M64" i="12"/>
  <c r="C64" i="12"/>
  <c r="H64" i="12"/>
  <c r="E64" i="12"/>
  <c r="Y64" i="12"/>
  <c r="N64" i="12"/>
  <c r="U64" i="12"/>
  <c r="R64" i="12"/>
  <c r="J64" i="12"/>
  <c r="AB74" i="12"/>
  <c r="T74" i="12"/>
  <c r="L74" i="12"/>
  <c r="D74" i="12"/>
  <c r="Z74" i="12"/>
  <c r="R74" i="12"/>
  <c r="J74" i="12"/>
  <c r="B74" i="12"/>
  <c r="X74" i="12"/>
  <c r="P74" i="12"/>
  <c r="H74" i="12"/>
  <c r="W74" i="12"/>
  <c r="O74" i="12"/>
  <c r="G74" i="12"/>
  <c r="U74" i="12"/>
  <c r="M74" i="12"/>
  <c r="E74" i="12"/>
  <c r="K74" i="12"/>
  <c r="AA74" i="12"/>
  <c r="F74" i="12"/>
  <c r="V74" i="12"/>
  <c r="S74" i="12"/>
  <c r="N74" i="12"/>
  <c r="Y74" i="12"/>
  <c r="Q74" i="12"/>
  <c r="I74" i="12"/>
  <c r="C74" i="12"/>
  <c r="AB58" i="12"/>
  <c r="T58" i="12"/>
  <c r="L58" i="12"/>
  <c r="D58" i="12"/>
  <c r="X58" i="12"/>
  <c r="O58" i="12"/>
  <c r="F58" i="12"/>
  <c r="V58" i="12"/>
  <c r="M58" i="12"/>
  <c r="C58" i="12"/>
  <c r="S58" i="12"/>
  <c r="J58" i="12"/>
  <c r="AA58" i="12"/>
  <c r="R58" i="12"/>
  <c r="I58" i="12"/>
  <c r="Y58" i="12"/>
  <c r="P58" i="12"/>
  <c r="G58" i="12"/>
  <c r="E58" i="12"/>
  <c r="Z58" i="12"/>
  <c r="B58" i="12"/>
  <c r="K58" i="12"/>
  <c r="W58" i="12"/>
  <c r="U58" i="12"/>
  <c r="Q58" i="12"/>
  <c r="N58" i="12"/>
  <c r="H58" i="12"/>
  <c r="AB76" i="12"/>
  <c r="T76" i="12"/>
  <c r="L76" i="12"/>
  <c r="D76" i="12"/>
  <c r="Z76" i="12"/>
  <c r="R76" i="12"/>
  <c r="J76" i="12"/>
  <c r="B76" i="12"/>
  <c r="X76" i="12"/>
  <c r="P76" i="12"/>
  <c r="H76" i="12"/>
  <c r="W76" i="12"/>
  <c r="O76" i="12"/>
  <c r="G76" i="12"/>
  <c r="U76" i="12"/>
  <c r="M76" i="12"/>
  <c r="E76" i="12"/>
  <c r="S76" i="12"/>
  <c r="N76" i="12"/>
  <c r="I76" i="12"/>
  <c r="AA76" i="12"/>
  <c r="F76" i="12"/>
  <c r="V76" i="12"/>
  <c r="Y76" i="12"/>
  <c r="Q76" i="12"/>
  <c r="K76" i="12"/>
  <c r="C76" i="12"/>
  <c r="AB68" i="12"/>
  <c r="T68" i="12"/>
  <c r="L68" i="12"/>
  <c r="D68" i="12"/>
  <c r="Z68" i="12"/>
  <c r="R68" i="12"/>
  <c r="J68" i="12"/>
  <c r="B68" i="12"/>
  <c r="X68" i="12"/>
  <c r="P68" i="12"/>
  <c r="H68" i="12"/>
  <c r="W68" i="12"/>
  <c r="O68" i="12"/>
  <c r="G68" i="12"/>
  <c r="U68" i="12"/>
  <c r="M68" i="12"/>
  <c r="E68" i="12"/>
  <c r="I68" i="12"/>
  <c r="Y68" i="12"/>
  <c r="C68" i="12"/>
  <c r="S68" i="12"/>
  <c r="Q68" i="12"/>
  <c r="K68" i="12"/>
  <c r="V68" i="12"/>
  <c r="N68" i="12"/>
  <c r="F68" i="12"/>
  <c r="AA68" i="12"/>
  <c r="X67" i="12"/>
  <c r="P67" i="12"/>
  <c r="H67" i="12"/>
  <c r="V67" i="12"/>
  <c r="N67" i="12"/>
  <c r="F67" i="12"/>
  <c r="AB67" i="12"/>
  <c r="T67" i="12"/>
  <c r="L67" i="12"/>
  <c r="D67" i="12"/>
  <c r="AA67" i="12"/>
  <c r="S67" i="12"/>
  <c r="K67" i="12"/>
  <c r="C67" i="12"/>
  <c r="Y67" i="12"/>
  <c r="Q67" i="12"/>
  <c r="O67" i="12"/>
  <c r="J67" i="12"/>
  <c r="Z67" i="12"/>
  <c r="G67" i="12"/>
  <c r="W67" i="12"/>
  <c r="E67" i="12"/>
  <c r="R67" i="12"/>
  <c r="U67" i="12"/>
  <c r="M67" i="12"/>
  <c r="B67" i="12"/>
  <c r="I67" i="12"/>
  <c r="AB56" i="12"/>
  <c r="T56" i="12"/>
  <c r="L56" i="12"/>
  <c r="D56" i="12"/>
  <c r="Y56" i="12"/>
  <c r="P56" i="12"/>
  <c r="G56" i="12"/>
  <c r="W56" i="12"/>
  <c r="N56" i="12"/>
  <c r="E56" i="12"/>
  <c r="U56" i="12"/>
  <c r="K56" i="12"/>
  <c r="B56" i="12"/>
  <c r="S56" i="12"/>
  <c r="J56" i="12"/>
  <c r="Z56" i="12"/>
  <c r="Q56" i="12"/>
  <c r="H56" i="12"/>
  <c r="M56" i="12"/>
  <c r="I56" i="12"/>
  <c r="F56" i="12"/>
  <c r="R56" i="12"/>
  <c r="AA56" i="12"/>
  <c r="C56" i="12"/>
  <c r="X56" i="12"/>
  <c r="V56" i="12"/>
  <c r="O56" i="12"/>
  <c r="AB60" i="12"/>
  <c r="T60" i="12"/>
  <c r="L60" i="12"/>
  <c r="D60" i="12"/>
  <c r="W60" i="12"/>
  <c r="N60" i="12"/>
  <c r="E60" i="12"/>
  <c r="U60" i="12"/>
  <c r="K60" i="12"/>
  <c r="B60" i="12"/>
  <c r="AA60" i="12"/>
  <c r="R60" i="12"/>
  <c r="I60" i="12"/>
  <c r="Z60" i="12"/>
  <c r="Q60" i="12"/>
  <c r="H60" i="12"/>
  <c r="X60" i="12"/>
  <c r="O60" i="12"/>
  <c r="F60" i="12"/>
  <c r="V60" i="12"/>
  <c r="S60" i="12"/>
  <c r="P60" i="12"/>
  <c r="M60" i="12"/>
  <c r="J60" i="12"/>
  <c r="G60" i="12"/>
  <c r="C60" i="12"/>
  <c r="Y60" i="12"/>
  <c r="V53" i="12"/>
  <c r="N53" i="12"/>
  <c r="F53" i="12"/>
  <c r="AB53" i="12"/>
  <c r="T53" i="12"/>
  <c r="L53" i="12"/>
  <c r="D53" i="12"/>
  <c r="Z53" i="12"/>
  <c r="R53" i="12"/>
  <c r="J53" i="12"/>
  <c r="B53" i="12"/>
  <c r="Y53" i="12"/>
  <c r="Q53" i="12"/>
  <c r="I53" i="12"/>
  <c r="W53" i="12"/>
  <c r="O53" i="12"/>
  <c r="G53" i="12"/>
  <c r="AA53" i="12"/>
  <c r="E53" i="12"/>
  <c r="X53" i="12"/>
  <c r="C53" i="12"/>
  <c r="U53" i="12"/>
  <c r="S53" i="12"/>
  <c r="P53" i="12"/>
  <c r="M53" i="12"/>
  <c r="K53" i="12"/>
  <c r="H53" i="12"/>
  <c r="X75" i="12"/>
  <c r="P75" i="12"/>
  <c r="H75" i="12"/>
  <c r="V75" i="12"/>
  <c r="N75" i="12"/>
  <c r="F75" i="12"/>
  <c r="AB75" i="12"/>
  <c r="T75" i="12"/>
  <c r="L75" i="12"/>
  <c r="D75" i="12"/>
  <c r="AA75" i="12"/>
  <c r="S75" i="12"/>
  <c r="K75" i="12"/>
  <c r="C75" i="12"/>
  <c r="Y75" i="12"/>
  <c r="Q75" i="12"/>
  <c r="I75" i="12"/>
  <c r="Z75" i="12"/>
  <c r="E75" i="12"/>
  <c r="U75" i="12"/>
  <c r="O75" i="12"/>
  <c r="M75" i="12"/>
  <c r="G75" i="12"/>
  <c r="J75" i="12"/>
  <c r="W75" i="12"/>
  <c r="R75" i="12"/>
  <c r="B75" i="12"/>
  <c r="X69" i="12"/>
  <c r="P69" i="12"/>
  <c r="H69" i="12"/>
  <c r="V69" i="12"/>
  <c r="N69" i="12"/>
  <c r="F69" i="12"/>
  <c r="AB69" i="12"/>
  <c r="T69" i="12"/>
  <c r="L69" i="12"/>
  <c r="D69" i="12"/>
  <c r="AA69" i="12"/>
  <c r="S69" i="12"/>
  <c r="K69" i="12"/>
  <c r="C69" i="12"/>
  <c r="Y69" i="12"/>
  <c r="Q69" i="12"/>
  <c r="I69" i="12"/>
  <c r="W69" i="12"/>
  <c r="B69" i="12"/>
  <c r="R69" i="12"/>
  <c r="M69" i="12"/>
  <c r="J69" i="12"/>
  <c r="Z69" i="12"/>
  <c r="E69" i="12"/>
  <c r="G69" i="12"/>
  <c r="U69" i="12"/>
  <c r="O69" i="12"/>
  <c r="AB66" i="12"/>
  <c r="T66" i="12"/>
  <c r="L66" i="12"/>
  <c r="D66" i="12"/>
  <c r="Z66" i="12"/>
  <c r="R66" i="12"/>
  <c r="J66" i="12"/>
  <c r="B66" i="12"/>
  <c r="X66" i="12"/>
  <c r="P66" i="12"/>
  <c r="H66" i="12"/>
  <c r="W66" i="12"/>
  <c r="O66" i="12"/>
  <c r="G66" i="12"/>
  <c r="AA66" i="12"/>
  <c r="K66" i="12"/>
  <c r="V66" i="12"/>
  <c r="F66" i="12"/>
  <c r="S66" i="12"/>
  <c r="C66" i="12"/>
  <c r="Q66" i="12"/>
  <c r="M66" i="12"/>
  <c r="Y66" i="12"/>
  <c r="U66" i="12"/>
  <c r="N66" i="12"/>
  <c r="I66" i="12"/>
  <c r="E66" i="12"/>
  <c r="X65" i="12"/>
  <c r="P65" i="12"/>
  <c r="H65" i="12"/>
  <c r="V65" i="12"/>
  <c r="N65" i="12"/>
  <c r="F65" i="12"/>
  <c r="AB65" i="12"/>
  <c r="T65" i="12"/>
  <c r="L65" i="12"/>
  <c r="AA65" i="12"/>
  <c r="S65" i="12"/>
  <c r="K65" i="12"/>
  <c r="C65" i="12"/>
  <c r="W65" i="12"/>
  <c r="G65" i="12"/>
  <c r="R65" i="12"/>
  <c r="D65" i="12"/>
  <c r="O65" i="12"/>
  <c r="M65" i="12"/>
  <c r="Y65" i="12"/>
  <c r="I65" i="12"/>
  <c r="J65" i="12"/>
  <c r="E65" i="12"/>
  <c r="B65" i="12"/>
  <c r="U65" i="12"/>
  <c r="Z65" i="12"/>
  <c r="Q65" i="12"/>
  <c r="AB78" i="12"/>
  <c r="T78" i="12"/>
  <c r="L78" i="12"/>
  <c r="D78" i="12"/>
  <c r="Z78" i="12"/>
  <c r="R78" i="12"/>
  <c r="J78" i="12"/>
  <c r="B78" i="12"/>
  <c r="X78" i="12"/>
  <c r="P78" i="12"/>
  <c r="H78" i="12"/>
  <c r="W78" i="12"/>
  <c r="O78" i="12"/>
  <c r="G78" i="12"/>
  <c r="U78" i="12"/>
  <c r="M78" i="12"/>
  <c r="E78" i="12"/>
  <c r="AA78" i="12"/>
  <c r="F78" i="12"/>
  <c r="V78" i="12"/>
  <c r="Q78" i="12"/>
  <c r="N78" i="12"/>
  <c r="I78" i="12"/>
  <c r="Y78" i="12"/>
  <c r="S78" i="12"/>
  <c r="K78" i="12"/>
  <c r="C78" i="12"/>
  <c r="AB72" i="12"/>
  <c r="T72" i="12"/>
  <c r="L72" i="12"/>
  <c r="D72" i="12"/>
  <c r="Z72" i="12"/>
  <c r="R72" i="12"/>
  <c r="J72" i="12"/>
  <c r="B72" i="12"/>
  <c r="X72" i="12"/>
  <c r="P72" i="12"/>
  <c r="H72" i="12"/>
  <c r="W72" i="12"/>
  <c r="O72" i="12"/>
  <c r="G72" i="12"/>
  <c r="U72" i="12"/>
  <c r="M72" i="12"/>
  <c r="E72" i="12"/>
  <c r="Y72" i="12"/>
  <c r="C72" i="12"/>
  <c r="S72" i="12"/>
  <c r="N72" i="12"/>
  <c r="K72" i="12"/>
  <c r="AA72" i="12"/>
  <c r="F72" i="12"/>
  <c r="V72" i="12"/>
  <c r="Q72" i="12"/>
  <c r="I72" i="12"/>
  <c r="AB62" i="12"/>
  <c r="T62" i="12"/>
  <c r="L62" i="12"/>
  <c r="D62" i="12"/>
  <c r="V62" i="12"/>
  <c r="M62" i="12"/>
  <c r="C62" i="12"/>
  <c r="S62" i="12"/>
  <c r="J62" i="12"/>
  <c r="Z62" i="12"/>
  <c r="Q62" i="12"/>
  <c r="H62" i="12"/>
  <c r="Y62" i="12"/>
  <c r="P62" i="12"/>
  <c r="G62" i="12"/>
  <c r="W62" i="12"/>
  <c r="N62" i="12"/>
  <c r="E62" i="12"/>
  <c r="O62" i="12"/>
  <c r="K62" i="12"/>
  <c r="I62" i="12"/>
  <c r="U62" i="12"/>
  <c r="F62" i="12"/>
  <c r="AA62" i="12"/>
  <c r="B62" i="12"/>
  <c r="X62" i="12"/>
  <c r="R62" i="12"/>
  <c r="X55" i="12"/>
  <c r="P55" i="12"/>
  <c r="H55" i="12"/>
  <c r="Z55" i="12"/>
  <c r="Q55" i="12"/>
  <c r="G55" i="12"/>
  <c r="W55" i="12"/>
  <c r="N55" i="12"/>
  <c r="E55" i="12"/>
  <c r="U55" i="12"/>
  <c r="L55" i="12"/>
  <c r="C55" i="12"/>
  <c r="T55" i="12"/>
  <c r="K55" i="12"/>
  <c r="B55" i="12"/>
  <c r="AA55" i="12"/>
  <c r="R55" i="12"/>
  <c r="I55" i="12"/>
  <c r="O55" i="12"/>
  <c r="M55" i="12"/>
  <c r="J55" i="12"/>
  <c r="F55" i="12"/>
  <c r="V55" i="12"/>
  <c r="AB55" i="12"/>
  <c r="D55" i="12"/>
  <c r="Y55" i="12"/>
  <c r="S55" i="12"/>
  <c r="Z52" i="12"/>
  <c r="R52" i="12"/>
  <c r="J52" i="12"/>
  <c r="B52" i="12"/>
  <c r="X52" i="12"/>
  <c r="P52" i="12"/>
  <c r="H52" i="12"/>
  <c r="V52" i="12"/>
  <c r="N52" i="12"/>
  <c r="F52" i="12"/>
  <c r="U52" i="12"/>
  <c r="M52" i="12"/>
  <c r="E52" i="12"/>
  <c r="AA52" i="12"/>
  <c r="S52" i="12"/>
  <c r="K52" i="12"/>
  <c r="C52" i="12"/>
  <c r="L52" i="12"/>
  <c r="I52" i="12"/>
  <c r="Q52" i="12"/>
  <c r="AB52" i="12"/>
  <c r="G52" i="12"/>
  <c r="Y52" i="12"/>
  <c r="D52" i="12"/>
  <c r="W52" i="12"/>
  <c r="T52" i="12"/>
  <c r="O52" i="12"/>
  <c r="X61" i="12"/>
  <c r="P61" i="12"/>
  <c r="H61" i="12"/>
  <c r="V61" i="12"/>
  <c r="M61" i="12"/>
  <c r="D61" i="12"/>
  <c r="T61" i="12"/>
  <c r="K61" i="12"/>
  <c r="B61" i="12"/>
  <c r="AA61" i="12"/>
  <c r="R61" i="12"/>
  <c r="I61" i="12"/>
  <c r="Z61" i="12"/>
  <c r="Q61" i="12"/>
  <c r="G61" i="12"/>
  <c r="W61" i="12"/>
  <c r="N61" i="12"/>
  <c r="E61" i="12"/>
  <c r="S61" i="12"/>
  <c r="O61" i="12"/>
  <c r="L61" i="12"/>
  <c r="J61" i="12"/>
  <c r="F61" i="12"/>
  <c r="AB61" i="12"/>
  <c r="C61" i="12"/>
  <c r="U61" i="12"/>
  <c r="Y61" i="12"/>
  <c r="R41" i="12"/>
  <c r="AB70" i="12"/>
  <c r="T70" i="12"/>
  <c r="L70" i="12"/>
  <c r="D70" i="12"/>
  <c r="Z70" i="12"/>
  <c r="R70" i="12"/>
  <c r="J70" i="12"/>
  <c r="B70" i="12"/>
  <c r="X70" i="12"/>
  <c r="P70" i="12"/>
  <c r="H70" i="12"/>
  <c r="W70" i="12"/>
  <c r="O70" i="12"/>
  <c r="G70" i="12"/>
  <c r="U70" i="12"/>
  <c r="M70" i="12"/>
  <c r="E70" i="12"/>
  <c r="Q70" i="12"/>
  <c r="K70" i="12"/>
  <c r="AA70" i="12"/>
  <c r="F70" i="12"/>
  <c r="Y70" i="12"/>
  <c r="C70" i="12"/>
  <c r="S70" i="12"/>
  <c r="V70" i="12"/>
  <c r="N70" i="12"/>
  <c r="I70" i="12"/>
  <c r="X77" i="12"/>
  <c r="P77" i="12"/>
  <c r="H77" i="12"/>
  <c r="V77" i="12"/>
  <c r="N77" i="12"/>
  <c r="F77" i="12"/>
  <c r="AB77" i="12"/>
  <c r="T77" i="12"/>
  <c r="L77" i="12"/>
  <c r="D77" i="12"/>
  <c r="AA77" i="12"/>
  <c r="S77" i="12"/>
  <c r="K77" i="12"/>
  <c r="C77" i="12"/>
  <c r="Y77" i="12"/>
  <c r="Q77" i="12"/>
  <c r="I77" i="12"/>
  <c r="M77" i="12"/>
  <c r="G77" i="12"/>
  <c r="W77" i="12"/>
  <c r="B77" i="12"/>
  <c r="U77" i="12"/>
  <c r="O77" i="12"/>
  <c r="Z77" i="12"/>
  <c r="R77" i="12"/>
  <c r="J77" i="12"/>
  <c r="E77" i="12"/>
  <c r="X57" i="12"/>
  <c r="P57" i="12"/>
  <c r="H57" i="12"/>
  <c r="Y57" i="12"/>
  <c r="O57" i="12"/>
  <c r="F57" i="12"/>
  <c r="V57" i="12"/>
  <c r="M57" i="12"/>
  <c r="D57" i="12"/>
  <c r="T57" i="12"/>
  <c r="K57" i="12"/>
  <c r="B57" i="12"/>
  <c r="AB57" i="12"/>
  <c r="S57" i="12"/>
  <c r="J57" i="12"/>
  <c r="Z57" i="12"/>
  <c r="Q57" i="12"/>
  <c r="G57" i="12"/>
  <c r="I57" i="12"/>
  <c r="E57" i="12"/>
  <c r="AA57" i="12"/>
  <c r="C57" i="12"/>
  <c r="W57" i="12"/>
  <c r="U57" i="12"/>
  <c r="R57" i="12"/>
  <c r="L57" i="12"/>
  <c r="N57" i="12"/>
  <c r="X63" i="12"/>
  <c r="P63" i="12"/>
  <c r="H63" i="12"/>
  <c r="U63" i="12"/>
  <c r="L63" i="12"/>
  <c r="C63" i="12"/>
  <c r="AB63" i="12"/>
  <c r="S63" i="12"/>
  <c r="J63" i="12"/>
  <c r="Z63" i="12"/>
  <c r="Q63" i="12"/>
  <c r="G63" i="12"/>
  <c r="Y63" i="12"/>
  <c r="O63" i="12"/>
  <c r="F63" i="12"/>
  <c r="V63" i="12"/>
  <c r="M63" i="12"/>
  <c r="D63" i="12"/>
  <c r="K63" i="12"/>
  <c r="I63" i="12"/>
  <c r="R63" i="12"/>
  <c r="E63" i="12"/>
  <c r="AA63" i="12"/>
  <c r="B63" i="12"/>
  <c r="W63" i="12"/>
  <c r="T63" i="12"/>
  <c r="N63" i="12"/>
  <c r="X59" i="12"/>
  <c r="P59" i="12"/>
  <c r="H59" i="12"/>
  <c r="W59" i="12"/>
  <c r="N59" i="12"/>
  <c r="E59" i="12"/>
  <c r="U59" i="12"/>
  <c r="L59" i="12"/>
  <c r="C59" i="12"/>
  <c r="AB59" i="12"/>
  <c r="S59" i="12"/>
  <c r="J59" i="12"/>
  <c r="AA59" i="12"/>
  <c r="R59" i="12"/>
  <c r="I59" i="12"/>
  <c r="Y59" i="12"/>
  <c r="O59" i="12"/>
  <c r="F59" i="12"/>
  <c r="Z59" i="12"/>
  <c r="B59" i="12"/>
  <c r="V59" i="12"/>
  <c r="T59" i="12"/>
  <c r="Q59" i="12"/>
  <c r="G59" i="12"/>
  <c r="M59" i="12"/>
  <c r="K59" i="12"/>
  <c r="D59" i="12"/>
  <c r="X73" i="12"/>
  <c r="P73" i="12"/>
  <c r="H73" i="12"/>
  <c r="V73" i="12"/>
  <c r="N73" i="12"/>
  <c r="F73" i="12"/>
  <c r="AB73" i="12"/>
  <c r="T73" i="12"/>
  <c r="L73" i="12"/>
  <c r="D73" i="12"/>
  <c r="AA73" i="12"/>
  <c r="S73" i="12"/>
  <c r="K73" i="12"/>
  <c r="C73" i="12"/>
  <c r="Y73" i="12"/>
  <c r="Q73" i="12"/>
  <c r="I73" i="12"/>
  <c r="R73" i="12"/>
  <c r="M73" i="12"/>
  <c r="G73" i="12"/>
  <c r="Z73" i="12"/>
  <c r="E73" i="12"/>
  <c r="U73" i="12"/>
  <c r="J73" i="12"/>
  <c r="W73" i="12"/>
  <c r="O73" i="12"/>
  <c r="B73" i="12"/>
  <c r="P41" i="12"/>
  <c r="X71" i="12"/>
  <c r="P71" i="12"/>
  <c r="H71" i="12"/>
  <c r="V71" i="12"/>
  <c r="N71" i="12"/>
  <c r="F71" i="12"/>
  <c r="AB71" i="12"/>
  <c r="T71" i="12"/>
  <c r="L71" i="12"/>
  <c r="D71" i="12"/>
  <c r="AA71" i="12"/>
  <c r="S71" i="12"/>
  <c r="K71" i="12"/>
  <c r="C71" i="12"/>
  <c r="Y71" i="12"/>
  <c r="Q71" i="12"/>
  <c r="I71" i="12"/>
  <c r="J71" i="12"/>
  <c r="Z71" i="12"/>
  <c r="E71" i="12"/>
  <c r="U71" i="12"/>
  <c r="R71" i="12"/>
  <c r="M71" i="12"/>
  <c r="G71" i="12"/>
  <c r="W71" i="12"/>
  <c r="O71" i="12"/>
  <c r="B71" i="12"/>
  <c r="AB54" i="12"/>
  <c r="Z54" i="12"/>
  <c r="R54" i="12"/>
  <c r="J54" i="12"/>
  <c r="B54" i="12"/>
  <c r="X54" i="12"/>
  <c r="P54" i="12"/>
  <c r="H54" i="12"/>
  <c r="V54" i="12"/>
  <c r="N54" i="12"/>
  <c r="F54" i="12"/>
  <c r="U54" i="12"/>
  <c r="M54" i="12"/>
  <c r="E54" i="12"/>
  <c r="AA54" i="12"/>
  <c r="S54" i="12"/>
  <c r="K54" i="12"/>
  <c r="C54" i="12"/>
  <c r="T54" i="12"/>
  <c r="Q54" i="12"/>
  <c r="Y54" i="12"/>
  <c r="O54" i="12"/>
  <c r="L54" i="12"/>
  <c r="D54" i="12"/>
  <c r="I54" i="12"/>
  <c r="G54" i="12"/>
  <c r="W54" i="12"/>
  <c r="T41"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<sst xmlns="http://schemas.openxmlformats.org/spreadsheetml/2006/main" count="9580" uniqueCount="1808">
  <si>
    <r>
      <rPr>
        <i/>
        <sz val="10"/>
        <color rgb="FF545656"/>
        <rFont val="Arial"/>
        <family val="2"/>
      </rPr>
      <t>Group 1</t>
    </r>
    <r>
      <rPr>
        <sz val="11"/>
        <color rgb="FF545656"/>
        <rFont val="Arial"/>
        <family val="2"/>
      </rPr>
      <t xml:space="preserve">
</t>
    </r>
    <r>
      <rPr>
        <sz val="20"/>
        <color rgb="FF545656"/>
        <rFont val="Arial"/>
        <family val="2"/>
      </rPr>
      <t>Health Challenges</t>
    </r>
  </si>
  <si>
    <t>Limited Living</t>
  </si>
  <si>
    <t>Poorly Pensioners</t>
  </si>
  <si>
    <t>Hardship Heartlands</t>
  </si>
  <si>
    <t>Elderly Ailments</t>
  </si>
  <si>
    <t>Countryside Complacency</t>
  </si>
  <si>
    <r>
      <rPr>
        <i/>
        <sz val="10"/>
        <color rgb="FF545656"/>
        <rFont val="Arial"/>
        <family val="2"/>
      </rPr>
      <t>Group 2</t>
    </r>
    <r>
      <rPr>
        <sz val="11"/>
        <color rgb="FF545656"/>
        <rFont val="Calibri"/>
        <family val="2"/>
      </rPr>
      <t xml:space="preserve">
</t>
    </r>
    <r>
      <rPr>
        <sz val="20"/>
        <color rgb="FF545656"/>
        <rFont val="Arial"/>
        <family val="2"/>
      </rPr>
      <t>At Risk</t>
    </r>
  </si>
  <si>
    <t>Dangerous Dependencies</t>
  </si>
  <si>
    <t>Struggling Smokers</t>
  </si>
  <si>
    <t>Despondent Diversity</t>
  </si>
  <si>
    <t>Everyday Excesses</t>
  </si>
  <si>
    <t>Respiratory Risks</t>
  </si>
  <si>
    <t>Anxious Adversity</t>
  </si>
  <si>
    <t>Perilous Futures</t>
  </si>
  <si>
    <t>Regular Revellers</t>
  </si>
  <si>
    <r>
      <rPr>
        <i/>
        <sz val="10"/>
        <color rgb="FF545656"/>
        <rFont val="Arial"/>
        <family val="2"/>
      </rPr>
      <t>Group 3</t>
    </r>
    <r>
      <rPr>
        <sz val="11"/>
        <color rgb="FF545656"/>
        <rFont val="Arial"/>
        <family val="2"/>
      </rPr>
      <t xml:space="preserve">
</t>
    </r>
    <r>
      <rPr>
        <sz val="20"/>
        <color rgb="FF545656"/>
        <rFont val="Arial"/>
        <family val="2"/>
      </rPr>
      <t>Caution</t>
    </r>
  </si>
  <si>
    <t>Rooted Routines</t>
  </si>
  <si>
    <t>Borderline Behaviours</t>
  </si>
  <si>
    <t>Countryside Concerns</t>
  </si>
  <si>
    <t>Everthing in Moderation</t>
  </si>
  <si>
    <t>Cultural Concerns</t>
  </si>
  <si>
    <r>
      <rPr>
        <i/>
        <sz val="10"/>
        <color rgb="FF545656"/>
        <rFont val="Arial"/>
        <family val="2"/>
      </rPr>
      <t>Group 4</t>
    </r>
    <r>
      <rPr>
        <sz val="10"/>
        <color rgb="FF545656"/>
        <rFont val="Arial"/>
        <family val="2"/>
      </rPr>
      <t xml:space="preserve">
</t>
    </r>
    <r>
      <rPr>
        <sz val="20"/>
        <color rgb="FF545656"/>
        <rFont val="Arial"/>
        <family val="2"/>
      </rPr>
      <t>Healthy</t>
    </r>
  </si>
  <si>
    <t>Relishing Retirement</t>
  </si>
  <si>
    <t>Perky Pensioners</t>
  </si>
  <si>
    <t>Sensible Seniors</t>
  </si>
  <si>
    <t>Gym &amp; Juices</t>
  </si>
  <si>
    <t>Happy Families</t>
  </si>
  <si>
    <t>Five-A-Day Greys</t>
  </si>
  <si>
    <t>Healthy, Wealthy &amp; Wine</t>
  </si>
  <si>
    <t>HEALTH (EVER DIAGNOSED WITH)</t>
  </si>
  <si>
    <t>HEART &amp; LUNGS</t>
  </si>
  <si>
    <t>KEY INSIGHTS</t>
  </si>
  <si>
    <t>OTHER</t>
  </si>
  <si>
    <t>WELLBEING</t>
  </si>
  <si>
    <t>BEHAVIOURS</t>
  </si>
  <si>
    <t>DEMOGRAPHICS</t>
  </si>
  <si>
    <t>AGE</t>
  </si>
  <si>
    <t>Profile</t>
  </si>
  <si>
    <t>Base</t>
  </si>
  <si>
    <t>FAMILY</t>
  </si>
  <si>
    <t>Average Age</t>
  </si>
  <si>
    <t>Age Bands: Profile</t>
  </si>
  <si>
    <t>CHILDREN AT HOME</t>
  </si>
  <si>
    <t xml:space="preserve"> SIZE</t>
  </si>
  <si>
    <t>INCOME</t>
  </si>
  <si>
    <t>Key Insight</t>
  </si>
  <si>
    <t>Label</t>
  </si>
  <si>
    <t>Detail</t>
  </si>
  <si>
    <t>Heart and lungs</t>
  </si>
  <si>
    <t>Other</t>
  </si>
  <si>
    <t>Wellbeing</t>
  </si>
  <si>
    <t>Behaviours</t>
  </si>
  <si>
    <t>Age</t>
  </si>
  <si>
    <t>Income</t>
  </si>
  <si>
    <t>Structure</t>
  </si>
  <si>
    <t>Health(Ever Diagnosed ever)</t>
  </si>
  <si>
    <t>Heart and Lungs</t>
  </si>
  <si>
    <t>ID</t>
  </si>
  <si>
    <t>Description</t>
  </si>
  <si>
    <t>Potential Overview Description</t>
  </si>
  <si>
    <t>Rank Profile</t>
  </si>
  <si>
    <t>Index</t>
  </si>
  <si>
    <t>Rank Index</t>
  </si>
  <si>
    <t>% over/ Under</t>
  </si>
  <si>
    <t>Above / Below</t>
  </si>
  <si>
    <t>Desc - Prefix</t>
  </si>
  <si>
    <t>Desc - Suffix</t>
  </si>
  <si>
    <t>Desc - graph</t>
  </si>
  <si>
    <t>Order</t>
  </si>
  <si>
    <t>hcondncode4</t>
  </si>
  <si>
    <t>Coronary heart disease</t>
  </si>
  <si>
    <t>hcondncode1</t>
  </si>
  <si>
    <t>Asthma</t>
  </si>
  <si>
    <t>hcondncode11</t>
  </si>
  <si>
    <t>Chronic bronchitis</t>
  </si>
  <si>
    <t>hcondncode8</t>
  </si>
  <si>
    <t>Emphysema</t>
  </si>
  <si>
    <t>lipid</t>
  </si>
  <si>
    <t>Cholesterol (taking medication for)</t>
  </si>
  <si>
    <t>Highest index</t>
  </si>
  <si>
    <t>Highes over / under in %</t>
  </si>
  <si>
    <t>Most common above/ below</t>
  </si>
  <si>
    <t>% Over/ Under</t>
  </si>
  <si>
    <t>hcondncode16</t>
  </si>
  <si>
    <t>High blood pressure</t>
  </si>
  <si>
    <t>hcondncode7</t>
  </si>
  <si>
    <t>Stroke</t>
  </si>
  <si>
    <t>bmivalobese</t>
  </si>
  <si>
    <t>BMI &gt; 30</t>
  </si>
  <si>
    <t>Diabetes</t>
  </si>
  <si>
    <t>hcondncode12</t>
  </si>
  <si>
    <t>Any kind of liver condition</t>
  </si>
  <si>
    <t>Diabetes (Type 1, 2 and Other)</t>
  </si>
  <si>
    <t>hcondncode33</t>
  </si>
  <si>
    <t>Type 1 diabetes</t>
  </si>
  <si>
    <t>hcondncode34</t>
  </si>
  <si>
    <t>Type 2 diabetes</t>
  </si>
  <si>
    <t>hcondncode36</t>
  </si>
  <si>
    <t>Other diabetes</t>
  </si>
  <si>
    <t>Highest over / under in %</t>
  </si>
  <si>
    <t>Highest index (above / below)</t>
  </si>
  <si>
    <t>% Over / Under</t>
  </si>
  <si>
    <t>hcondncode38</t>
  </si>
  <si>
    <t>Has Depression</t>
  </si>
  <si>
    <t>scsf1</t>
  </si>
  <si>
    <t>Poor general health</t>
  </si>
  <si>
    <t>scsf6C</t>
  </si>
  <si>
    <t>Feels downhearted / depressed in the past 4 weeks</t>
  </si>
  <si>
    <t>scghql_happiness</t>
  </si>
  <si>
    <t>Does not enjoy general happiness</t>
  </si>
  <si>
    <t>scghqk_selfworth</t>
  </si>
  <si>
    <t>Does not feel a sense of self-worth</t>
  </si>
  <si>
    <t>Highest Profile</t>
  </si>
  <si>
    <t>Highest index( above/ below)</t>
  </si>
  <si>
    <t>wkfruit_03</t>
  </si>
  <si>
    <t>Eats fruit 3 or less days per week</t>
  </si>
  <si>
    <t>sportsfreq_never</t>
  </si>
  <si>
    <t>Never does moderate intensity sports</t>
  </si>
  <si>
    <t>smoker</t>
  </si>
  <si>
    <t>Current cigarette smoker</t>
  </si>
  <si>
    <t>wkfruit_never</t>
  </si>
  <si>
    <t>Never eats fruit</t>
  </si>
  <si>
    <t>usdairy_wholemilk</t>
  </si>
  <si>
    <t>Drinks whole fat milk</t>
  </si>
  <si>
    <t>usbread_white</t>
  </si>
  <si>
    <t>Eats white bread</t>
  </si>
  <si>
    <t>sports3freq_mild_never</t>
  </si>
  <si>
    <t>Never does mild intensity sports</t>
  </si>
  <si>
    <t>ncigs_20p</t>
  </si>
  <si>
    <t>Smokes 20+ per day</t>
  </si>
  <si>
    <t>alc_high_f</t>
  </si>
  <si>
    <t>&gt; 3 units per day (Women)</t>
  </si>
  <si>
    <t>alc_high_m</t>
  </si>
  <si>
    <t>&gt; 4 units per day (Men)</t>
  </si>
  <si>
    <t>Pie chart</t>
  </si>
  <si>
    <t>Never does moderate intensity sport</t>
  </si>
  <si>
    <t>Midpoint</t>
  </si>
  <si>
    <t>age0004</t>
  </si>
  <si>
    <t>0-4</t>
  </si>
  <si>
    <t>age0517</t>
  </si>
  <si>
    <t>5-17</t>
  </si>
  <si>
    <t>age1824</t>
  </si>
  <si>
    <t>18-24</t>
  </si>
  <si>
    <t>age2534</t>
  </si>
  <si>
    <t>25-34</t>
  </si>
  <si>
    <t>age3549</t>
  </si>
  <si>
    <t>35-49</t>
  </si>
  <si>
    <t>age5064</t>
  </si>
  <si>
    <t>50-64</t>
  </si>
  <si>
    <t>age6574</t>
  </si>
  <si>
    <t>65-74</t>
  </si>
  <si>
    <t>age75p</t>
  </si>
  <si>
    <t>75 plus</t>
  </si>
  <si>
    <t xml:space="preserve">Average age Profile </t>
  </si>
  <si>
    <t>Average age base</t>
  </si>
  <si>
    <t>Younger/ older</t>
  </si>
  <si>
    <t>Family</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</si>
  <si>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</si>
  <si>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</si>
  <si>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</si>
  <si>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</si>
  <si>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</si>
  <si>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</si>
  <si>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</si>
  <si>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</si>
  <si>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</si>
  <si>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</si>
  <si>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t>
  </si>
  <si>
    <t>Children at home</t>
  </si>
  <si>
    <t>A2_CHILDREN1</t>
  </si>
  <si>
    <t>A2_CHILDREN2A</t>
  </si>
  <si>
    <t>A2_CHILDREN2B</t>
  </si>
  <si>
    <t>A2_CHILDREN3</t>
  </si>
  <si>
    <t>3+</t>
  </si>
  <si>
    <t>Household size</t>
  </si>
  <si>
    <t>A2_HHD1</t>
  </si>
  <si>
    <t>1 person</t>
  </si>
  <si>
    <t>A2_HHD2</t>
  </si>
  <si>
    <t>2 people</t>
  </si>
  <si>
    <t>A2_HHD5</t>
  </si>
  <si>
    <t>3-4 people</t>
  </si>
  <si>
    <t>A2_HHD6</t>
  </si>
  <si>
    <t>5+ people</t>
  </si>
  <si>
    <t xml:space="preserve">% Over / Under </t>
  </si>
  <si>
    <t>rcd_hhdyrinc_101</t>
  </si>
  <si>
    <t>&lt;20k</t>
  </si>
  <si>
    <t>rcd_hhdyrinc_102</t>
  </si>
  <si>
    <t>20k - 40k</t>
  </si>
  <si>
    <t>rcd_hhdyrinc_103</t>
  </si>
  <si>
    <t>40k - 60k</t>
  </si>
  <si>
    <t>rcd_hhdyrinc_104</t>
  </si>
  <si>
    <t>60k - 80k</t>
  </si>
  <si>
    <t>rcd_hhdyrinc_105</t>
  </si>
  <si>
    <t>80k - 100k</t>
  </si>
  <si>
    <t>rcd_hhdyrinc_106</t>
  </si>
  <si>
    <t>100k+</t>
  </si>
  <si>
    <t>Highest profile rank</t>
  </si>
  <si>
    <t>Total</t>
  </si>
  <si>
    <t>Profile -&gt;</t>
  </si>
  <si>
    <t>Base -&gt;</t>
  </si>
  <si>
    <t>Profile (%) -&gt;</t>
  </si>
  <si>
    <t>Base (%) -&gt;</t>
  </si>
  <si>
    <t>Subject</t>
  </si>
  <si>
    <t>Theme</t>
  </si>
  <si>
    <t>Variable</t>
  </si>
  <si>
    <t>Profile %</t>
  </si>
  <si>
    <t>Profile #</t>
  </si>
  <si>
    <t>Base %</t>
  </si>
  <si>
    <t>Base #</t>
  </si>
  <si>
    <t>Profile Similarity</t>
  </si>
  <si>
    <t>HEALTH</t>
  </si>
  <si>
    <t>Ever diagnosed</t>
  </si>
  <si>
    <t>hcondncode3</t>
  </si>
  <si>
    <t>Congestive heart failure</t>
  </si>
  <si>
    <t>hcondncode5</t>
  </si>
  <si>
    <t>Angina</t>
  </si>
  <si>
    <t>hcondncode6</t>
  </si>
  <si>
    <t>Heart attack or myocardial infarction</t>
  </si>
  <si>
    <t>hcondncode10</t>
  </si>
  <si>
    <t>Hypothyroidism or an under-active thyroid</t>
  </si>
  <si>
    <t>hcondncode15</t>
  </si>
  <si>
    <t>Epilepsy</t>
  </si>
  <si>
    <t>High blood pressure/hypertension</t>
  </si>
  <si>
    <t>hcondncode19</t>
  </si>
  <si>
    <t>Multiple Sclerosis</t>
  </si>
  <si>
    <t>hcondncode21</t>
  </si>
  <si>
    <t>COPD (Chronic Obstructive Pulmonary Disease)</t>
  </si>
  <si>
    <t>hcondncode23</t>
  </si>
  <si>
    <t>Osteoarthritis</t>
  </si>
  <si>
    <t>hcondncode24</t>
  </si>
  <si>
    <t>Rheumatoid arthritis</t>
  </si>
  <si>
    <t>hcondncode25</t>
  </si>
  <si>
    <t>Other arthritis</t>
  </si>
  <si>
    <t>hcondncode26</t>
  </si>
  <si>
    <t>Bowel/colorectal cancer</t>
  </si>
  <si>
    <t>hcondncode27</t>
  </si>
  <si>
    <t>Lung cancer</t>
  </si>
  <si>
    <t>hcondncode28</t>
  </si>
  <si>
    <t>Breast cancer</t>
  </si>
  <si>
    <t>hcondncode29</t>
  </si>
  <si>
    <t>Prostate cancer</t>
  </si>
  <si>
    <t>hcondncode30</t>
  </si>
  <si>
    <t>Liver cancer</t>
  </si>
  <si>
    <t>hcondncode31</t>
  </si>
  <si>
    <t>Skin cancer or melanoma</t>
  </si>
  <si>
    <t>hcondncode32</t>
  </si>
  <si>
    <t>Other cancer</t>
  </si>
  <si>
    <t>hcondncode35</t>
  </si>
  <si>
    <t>Gestational diabetes/during pregnancy</t>
  </si>
  <si>
    <t>hcondncode37</t>
  </si>
  <si>
    <t>Anxiety</t>
  </si>
  <si>
    <t>Depression</t>
  </si>
  <si>
    <t>hcondncode39</t>
  </si>
  <si>
    <t>Psychosis or schizophrenia</t>
  </si>
  <si>
    <t>hcondncode40</t>
  </si>
  <si>
    <t>Bipolar disorder or manic depression</t>
  </si>
  <si>
    <t>hcondncode41</t>
  </si>
  <si>
    <t>An eating disorder</t>
  </si>
  <si>
    <t>hcondncode42</t>
  </si>
  <si>
    <t>Post-traumatic stress disorder</t>
  </si>
  <si>
    <t>hcondncode43</t>
  </si>
  <si>
    <t>Other emotional, nervous or psychiatric problem</t>
  </si>
  <si>
    <t>smokes</t>
  </si>
  <si>
    <t>Health Indicators</t>
  </si>
  <si>
    <t>Currently Smoke</t>
  </si>
  <si>
    <t>cholest_6p</t>
  </si>
  <si>
    <t>High Cholesterol</t>
  </si>
  <si>
    <t>Alcohol Consumption: Women &gt;3 units per day</t>
  </si>
  <si>
    <t>Alcohol Consumption: Men &gt;4 units per day</t>
  </si>
  <si>
    <t>diab</t>
  </si>
  <si>
    <t>heart</t>
  </si>
  <si>
    <t>Heart Attack/Angina</t>
  </si>
  <si>
    <t>bphigh_doc</t>
  </si>
  <si>
    <t>Hypertension/High Blood Pressure</t>
  </si>
  <si>
    <t>asthma</t>
  </si>
  <si>
    <t>arth</t>
  </si>
  <si>
    <t>Arthritis/rheumatism/fibrositis</t>
  </si>
  <si>
    <t>depr</t>
  </si>
  <si>
    <t>Mental illness/anxiety/depression/nerves</t>
  </si>
  <si>
    <t>Existing Illness</t>
  </si>
  <si>
    <t>Taking medication for cholesterol</t>
  </si>
  <si>
    <t>Health Limits</t>
  </si>
  <si>
    <t>scsf2a</t>
  </si>
  <si>
    <t>Health limits moderate activities</t>
  </si>
  <si>
    <t>scsf2b</t>
  </si>
  <si>
    <t>Health limits several flights of stairs</t>
  </si>
  <si>
    <t>scsf3a</t>
  </si>
  <si>
    <t>Last 4 weeks: physical health limits amount of work</t>
  </si>
  <si>
    <t>scsf3b</t>
  </si>
  <si>
    <t>Last 4 weeks: physical health limits kind of work</t>
  </si>
  <si>
    <t>scsf4a</t>
  </si>
  <si>
    <t>Last 4 weeks: mental health meant accomplished less</t>
  </si>
  <si>
    <t>scsf4b</t>
  </si>
  <si>
    <t>Last 4 weeks: mental health meant worked less carefully</t>
  </si>
  <si>
    <t>scsf5</t>
  </si>
  <si>
    <t>Last 4 weeks: pain interfered with work</t>
  </si>
  <si>
    <t>scsf6a</t>
  </si>
  <si>
    <t>Last 4 weeks: did not feel calm and peaceful</t>
  </si>
  <si>
    <t>scsf6b</t>
  </si>
  <si>
    <t>Last 4 weeks: did not have a lot of energy</t>
  </si>
  <si>
    <t>scsf6c</t>
  </si>
  <si>
    <t>Last 4 weeks: felt downhearted and depressed</t>
  </si>
  <si>
    <t>scsf7</t>
  </si>
  <si>
    <t>Last 4 weeks: physical or mental health interfered with social life</t>
  </si>
  <si>
    <t>disdif1</t>
  </si>
  <si>
    <t>Disability or Infirmity</t>
  </si>
  <si>
    <t>Mobility (moving around at home and walking)</t>
  </si>
  <si>
    <t>disdif2</t>
  </si>
  <si>
    <t>Lifting, carrying or moving objects</t>
  </si>
  <si>
    <t>disdif3</t>
  </si>
  <si>
    <t>Manual dexterity (using hands to carry out everyday tasks)</t>
  </si>
  <si>
    <t>disdif4</t>
  </si>
  <si>
    <t>Continence (bladder and bowel control)</t>
  </si>
  <si>
    <t>disdif5</t>
  </si>
  <si>
    <t>Hearing (apart from using a standard hearing aid)</t>
  </si>
  <si>
    <t>disdif6</t>
  </si>
  <si>
    <t>Sight (apart from wearing standard glasses)</t>
  </si>
  <si>
    <t>disdif7</t>
  </si>
  <si>
    <t>Communication or speech problems</t>
  </si>
  <si>
    <t>disdif8</t>
  </si>
  <si>
    <t>Memory or ability to concentrate, learn or understand</t>
  </si>
  <si>
    <t>disdif9</t>
  </si>
  <si>
    <t>Recognising when you are in physical danger</t>
  </si>
  <si>
    <t>disdif10</t>
  </si>
  <si>
    <t>Your physical co-ordination (e.g. balance)</t>
  </si>
  <si>
    <t>disdif11</t>
  </si>
  <si>
    <t>Difficulties with own personal care</t>
  </si>
  <si>
    <t>disdif12</t>
  </si>
  <si>
    <t>Other health problem or disability</t>
  </si>
  <si>
    <t>wkvege_03</t>
  </si>
  <si>
    <t>Eats vegetables 3 or less days per week</t>
  </si>
  <si>
    <t>Usually drinks whole fat milk</t>
  </si>
  <si>
    <t>Usually eats white bread</t>
  </si>
  <si>
    <t>rcd_dklm_1</t>
  </si>
  <si>
    <t>Frequency of 5 plus alcoholic drinks</t>
  </si>
  <si>
    <t>Most days</t>
  </si>
  <si>
    <t>rcd_dklm_2</t>
  </si>
  <si>
    <t>Once or twice a week</t>
  </si>
  <si>
    <t>rcd_dklm_3</t>
  </si>
  <si>
    <t>2 or 3 times a month</t>
  </si>
  <si>
    <t>rcd_dklm_4</t>
  </si>
  <si>
    <t>Once a month only</t>
  </si>
  <si>
    <t>rcd_dklm_5</t>
  </si>
  <si>
    <t>Never</t>
  </si>
  <si>
    <t>rcd_fivealcdr_1</t>
  </si>
  <si>
    <t>How many times intoxicated in last 4 weeks</t>
  </si>
  <si>
    <t>None</t>
  </si>
  <si>
    <t>rcd_fivealcdr_2</t>
  </si>
  <si>
    <t>Once</t>
  </si>
  <si>
    <t>rcd_fivealcdr_3</t>
  </si>
  <si>
    <t>Twice</t>
  </si>
  <si>
    <t>rcd_fivealcdr_4</t>
  </si>
  <si>
    <t>3-5 times</t>
  </si>
  <si>
    <t>rcd_fivealcdr_5</t>
  </si>
  <si>
    <t>6-9 times</t>
  </si>
  <si>
    <t>rcd_fivealcdr_6</t>
  </si>
  <si>
    <t>10+ times</t>
  </si>
  <si>
    <t>rcd_drnk4w_1</t>
  </si>
  <si>
    <t>Number of alcoholic drinks per month</t>
  </si>
  <si>
    <t>0 drinks</t>
  </si>
  <si>
    <t>rcd_drnk4w_2</t>
  </si>
  <si>
    <t>1-2 drinks</t>
  </si>
  <si>
    <t>rcd_drnk4w_3</t>
  </si>
  <si>
    <t>3-5 drinks</t>
  </si>
  <si>
    <t>rcd_drnk4w_4</t>
  </si>
  <si>
    <t>6-9 drinks</t>
  </si>
  <si>
    <t>rcd_drnk4w_5</t>
  </si>
  <si>
    <t>10-19 drinks</t>
  </si>
  <si>
    <t>rcd_drnk4w_6</t>
  </si>
  <si>
    <t>20-39 drinks</t>
  </si>
  <si>
    <t>rcd_drnk4w_7</t>
  </si>
  <si>
    <t>40+ drinks</t>
  </si>
  <si>
    <t>scghqa_concentration</t>
  </si>
  <si>
    <t>Wellbeing (GHQ)</t>
  </si>
  <si>
    <t>More than usual difficulties: concentration</t>
  </si>
  <si>
    <t>scghqb_sleeploss</t>
  </si>
  <si>
    <t>More than usual difficulties: loss of sleep</t>
  </si>
  <si>
    <t>scghqc_usefulrole</t>
  </si>
  <si>
    <t>Does not feel one is playing a useful role</t>
  </si>
  <si>
    <t>scghqd_decisions</t>
  </si>
  <si>
    <t>More than usual difficulties: making decisions</t>
  </si>
  <si>
    <t>scghqe_strain</t>
  </si>
  <si>
    <t>More than usual difficulties: under strain</t>
  </si>
  <si>
    <t>scghqf_difficulties</t>
  </si>
  <si>
    <t>More than usual difficulties: overcoming difficulties</t>
  </si>
  <si>
    <t>scghqg_enjoyactivs</t>
  </si>
  <si>
    <t>More than usual difficulties: enjoying everyday activities</t>
  </si>
  <si>
    <t>scghqh_faceproblems</t>
  </si>
  <si>
    <t>More than usual difficulties: facing problems</t>
  </si>
  <si>
    <t>scghqi_depressed</t>
  </si>
  <si>
    <t>More than usual difficulties: depressed</t>
  </si>
  <si>
    <t>scghqj_confidence</t>
  </si>
  <si>
    <t>More than usual difficulties: confidence</t>
  </si>
  <si>
    <t>SCOPNGBHA</t>
  </si>
  <si>
    <t>SOCIAL CAPITAL</t>
  </si>
  <si>
    <t>Isolation</t>
  </si>
  <si>
    <t>Belong to neighbourhood: Disagree</t>
  </si>
  <si>
    <t>SCOPNGBHD</t>
  </si>
  <si>
    <t>Can borrow things from neighbours: Disagree</t>
  </si>
  <si>
    <t>SCOPNGBHH</t>
  </si>
  <si>
    <t>Talk regularly to neighbours: Disagree</t>
  </si>
  <si>
    <t>SCOPNGBHC</t>
  </si>
  <si>
    <t>I could go to someone in my neighbourhood for advice: Disagree</t>
  </si>
  <si>
    <t>SCOPNGBHA_x</t>
  </si>
  <si>
    <t>Belong to neighbourhood: Agree</t>
  </si>
  <si>
    <t>SCOPNGBHD_x</t>
  </si>
  <si>
    <t>Can borrow things from neighbours: Agree</t>
  </si>
  <si>
    <t>SCOPNGBHH_x</t>
  </si>
  <si>
    <t>Talk regularly to neighbours: Agree</t>
  </si>
  <si>
    <t>SCOPNGBHC_x</t>
  </si>
  <si>
    <t>I could go to someone in my neighbourhood for advice: Agree</t>
  </si>
  <si>
    <t>ORGM5</t>
  </si>
  <si>
    <t>Community</t>
  </si>
  <si>
    <t>Member of tenants or resident's group</t>
  </si>
  <si>
    <t>ORGM3</t>
  </si>
  <si>
    <t>Member of environmental group</t>
  </si>
  <si>
    <t>ORGM11</t>
  </si>
  <si>
    <t>Member of other community group</t>
  </si>
  <si>
    <t>ORGM12</t>
  </si>
  <si>
    <t>Member of social group</t>
  </si>
  <si>
    <t>ORGM7</t>
  </si>
  <si>
    <t>Member of voluntary service group</t>
  </si>
  <si>
    <t>ORGM5_x</t>
  </si>
  <si>
    <t>Not a member of tenants or resident's group</t>
  </si>
  <si>
    <t>ORGM3_x</t>
  </si>
  <si>
    <t>Not a member of environmental group</t>
  </si>
  <si>
    <t>ORGM11_x</t>
  </si>
  <si>
    <t>Not a member of other community group</t>
  </si>
  <si>
    <t>ORGM12_x</t>
  </si>
  <si>
    <t>Not a member of social group</t>
  </si>
  <si>
    <t>ORGM7_x</t>
  </si>
  <si>
    <t>Not a member of voluntary service group</t>
  </si>
  <si>
    <t>NOISYN</t>
  </si>
  <si>
    <t>Accommodation &amp; Neighbourhood</t>
  </si>
  <si>
    <t>Noise from neighbours</t>
  </si>
  <si>
    <t>NOHEATCH</t>
  </si>
  <si>
    <t>No central heating</t>
  </si>
  <si>
    <t>GRIMYN</t>
  </si>
  <si>
    <t>Pollution from traffic/industry</t>
  </si>
  <si>
    <t>CRVAND</t>
  </si>
  <si>
    <t>Extent of vandalism: Fairly or very common</t>
  </si>
  <si>
    <t>NOISYN_x</t>
  </si>
  <si>
    <t>No noise from neighbours</t>
  </si>
  <si>
    <t>HEATCH</t>
  </si>
  <si>
    <t>Have central heating</t>
  </si>
  <si>
    <t>GRIMYN_x</t>
  </si>
  <si>
    <t>No pollution from traffic/industry</t>
  </si>
  <si>
    <t>CRVAND_x</t>
  </si>
  <si>
    <t>Extent of vandalism: Fairly or very uncommon</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</si>
  <si>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</si>
  <si>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</si>
  <si>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</si>
  <si>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</si>
  <si>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</si>
  <si>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</si>
  <si>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</si>
  <si>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</si>
  <si>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</si>
  <si>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</si>
  <si>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</si>
  <si>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</si>
  <si>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</si>
  <si>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</si>
  <si>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</si>
  <si>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</si>
  <si>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</si>
  <si>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</si>
  <si>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</si>
  <si>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</si>
  <si>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</si>
  <si>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</si>
  <si>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</si>
  <si>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</si>
  <si>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</si>
  <si>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</si>
  <si>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</si>
  <si>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</si>
  <si>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</si>
  <si>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</si>
  <si>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</si>
  <si>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</si>
  <si>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</si>
  <si>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</si>
  <si>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</si>
  <si>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</si>
  <si>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</si>
  <si>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</si>
  <si>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</si>
  <si>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</si>
  <si>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</si>
  <si>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</si>
  <si>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</si>
  <si>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</si>
  <si>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</si>
  <si>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</si>
  <si>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</si>
  <si>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</si>
  <si>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</si>
  <si>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</si>
  <si>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</si>
  <si>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</si>
  <si>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</si>
  <si>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</si>
  <si>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</si>
  <si>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</si>
  <si>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</si>
  <si>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</si>
  <si>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</si>
  <si>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</si>
  <si>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</si>
  <si>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</si>
  <si>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</si>
  <si>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</si>
  <si>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</si>
  <si>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</si>
  <si>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</si>
  <si>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</si>
  <si>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</si>
  <si>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</si>
  <si>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</si>
  <si>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</si>
  <si>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</si>
  <si>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</si>
  <si>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</si>
  <si>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</si>
  <si>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</si>
  <si>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</si>
  <si>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</si>
  <si>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</si>
  <si>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</si>
  <si>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</si>
  <si>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</si>
  <si>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</si>
  <si>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</si>
  <si>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</si>
  <si>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</si>
  <si>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</si>
  <si>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</si>
  <si>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</si>
  <si>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</si>
  <si>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</si>
  <si>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A2_HOUSE5</t>
  </si>
  <si>
    <t>HOUSING</t>
  </si>
  <si>
    <t>House Type</t>
  </si>
  <si>
    <t>Detached house</t>
  </si>
  <si>
    <t>A2_HOUSE6</t>
  </si>
  <si>
    <t>Flat or maisonette</t>
  </si>
  <si>
    <t>A2_HOUSE7</t>
  </si>
  <si>
    <t>Semi-detached house</t>
  </si>
  <si>
    <t>A2_HOUSE8</t>
  </si>
  <si>
    <t>Terraced house</t>
  </si>
  <si>
    <t>TENURE2</t>
  </si>
  <si>
    <t>House Tenure</t>
  </si>
  <si>
    <t>Owned outright</t>
  </si>
  <si>
    <t>TENURE1</t>
  </si>
  <si>
    <t>Mortgaged</t>
  </si>
  <si>
    <t>TENURE7</t>
  </si>
  <si>
    <t>Shared/Equity Ownership</t>
  </si>
  <si>
    <t>TENURE4</t>
  </si>
  <si>
    <t>Privately rented</t>
  </si>
  <si>
    <t>TENURE9</t>
  </si>
  <si>
    <t>Social renting</t>
  </si>
  <si>
    <t>NBEDS1</t>
  </si>
  <si>
    <t>House Size</t>
  </si>
  <si>
    <t>Number of Beds : 1</t>
  </si>
  <si>
    <t>NBEDS2</t>
  </si>
  <si>
    <t>Number of Beds : 2</t>
  </si>
  <si>
    <t>NBEDS3</t>
  </si>
  <si>
    <t>Number of Beds : 3</t>
  </si>
  <si>
    <t>NBEDS4</t>
  </si>
  <si>
    <t>Number of Beds : 4</t>
  </si>
  <si>
    <t>NBEDS5P</t>
  </si>
  <si>
    <t>Number of Beds : 5 plus</t>
  </si>
  <si>
    <t>hhdval0to100k</t>
  </si>
  <si>
    <t>House Value</t>
  </si>
  <si>
    <t>House Value up to 100k</t>
  </si>
  <si>
    <t>hhdval100to150k</t>
  </si>
  <si>
    <t>House Value 100k-150k</t>
  </si>
  <si>
    <t>hhdval150to250k</t>
  </si>
  <si>
    <t>House Value 150k-250k</t>
  </si>
  <si>
    <t>hhdval250to500k</t>
  </si>
  <si>
    <t>House Value 250k-500k</t>
  </si>
  <si>
    <t>hhdval500to750k</t>
  </si>
  <si>
    <t>House Value 500k-750k</t>
  </si>
  <si>
    <t>hhdval750kto1m</t>
  </si>
  <si>
    <t>House Value 750k-1m</t>
  </si>
  <si>
    <t>hhdval1mplus</t>
  </si>
  <si>
    <t>House Value 1m+</t>
  </si>
  <si>
    <t>move_ind</t>
  </si>
  <si>
    <t>House Move</t>
  </si>
  <si>
    <t>Individual likely to move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</si>
  <si>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</si>
  <si>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</si>
  <si>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</si>
  <si>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</si>
  <si>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</si>
  <si>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</si>
  <si>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</si>
  <si>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</si>
  <si>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</si>
  <si>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</si>
  <si>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</si>
  <si>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</si>
  <si>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</si>
  <si>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</si>
  <si>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</si>
  <si>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</si>
  <si>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</si>
  <si>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</si>
  <si>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</si>
  <si>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</si>
  <si>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</si>
  <si>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</si>
  <si>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</si>
  <si>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</si>
  <si>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</si>
  <si>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</si>
  <si>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</si>
  <si>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</si>
  <si>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</si>
  <si>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</si>
  <si>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</si>
  <si>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</si>
  <si>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</si>
  <si>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</si>
  <si>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</si>
  <si>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</si>
  <si>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</si>
  <si>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</si>
  <si>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</si>
  <si>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</si>
  <si>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</si>
  <si>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</si>
  <si>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</si>
  <si>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CLASS1</t>
  </si>
  <si>
    <t>Social Grade</t>
  </si>
  <si>
    <t>A</t>
  </si>
  <si>
    <t>CLASS2</t>
  </si>
  <si>
    <t>B</t>
  </si>
  <si>
    <t>CLASS3</t>
  </si>
  <si>
    <t>C1</t>
  </si>
  <si>
    <t>CLASS4</t>
  </si>
  <si>
    <t>C2</t>
  </si>
  <si>
    <t>CLASS5</t>
  </si>
  <si>
    <t>D</t>
  </si>
  <si>
    <t>CLASS6</t>
  </si>
  <si>
    <t>E</t>
  </si>
  <si>
    <t>OCCD2</t>
  </si>
  <si>
    <t>Occupation</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</si>
  <si>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</si>
  <si>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</si>
  <si>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</si>
  <si>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</si>
  <si>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</si>
  <si>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</si>
  <si>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</si>
  <si>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</si>
  <si>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</si>
  <si>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</si>
  <si>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</si>
  <si>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</si>
  <si>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</si>
  <si>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</si>
  <si>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</si>
  <si>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</si>
  <si>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</si>
  <si>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</si>
  <si>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</si>
  <si>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</si>
  <si>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</si>
  <si>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</si>
  <si>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</si>
  <si>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</si>
  <si>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</si>
  <si>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</si>
  <si>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</si>
  <si>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</si>
  <si>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</si>
  <si>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</si>
  <si>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</si>
  <si>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</si>
  <si>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</si>
  <si>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</si>
  <si>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</si>
  <si>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</si>
  <si>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</si>
  <si>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</si>
  <si>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</si>
  <si>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</si>
  <si>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</si>
  <si>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</si>
  <si>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</si>
  <si>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</si>
  <si>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</si>
  <si>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</si>
  <si>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</si>
  <si>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</si>
  <si>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</si>
  <si>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</si>
  <si>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</si>
  <si>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</si>
  <si>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</si>
  <si>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</si>
  <si>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</si>
  <si>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</si>
  <si>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</si>
  <si>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</si>
  <si>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</si>
  <si>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</si>
  <si>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</si>
  <si>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</si>
  <si>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</si>
  <si>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</si>
  <si>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</si>
  <si>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</si>
  <si>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</si>
  <si>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</si>
  <si>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</si>
  <si>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</si>
  <si>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</si>
  <si>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</si>
  <si>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</si>
  <si>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</si>
  <si>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</si>
  <si>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car0</t>
  </si>
  <si>
    <t>Car Ownership</t>
  </si>
  <si>
    <t>Number of Cars 0</t>
  </si>
  <si>
    <t>car1</t>
  </si>
  <si>
    <t>Number of Cars 1</t>
  </si>
  <si>
    <t>car2</t>
  </si>
  <si>
    <t>Number of Cars 2</t>
  </si>
  <si>
    <t>car3p</t>
  </si>
  <si>
    <t>Number of Cars 3+</t>
  </si>
  <si>
    <t>car1recent</t>
  </si>
  <si>
    <t>Less than 3 years old</t>
  </si>
  <si>
    <t>car1co</t>
  </si>
  <si>
    <t>Main Car (% of car owners)</t>
  </si>
  <si>
    <t>Company Car</t>
  </si>
  <si>
    <t>car1priv</t>
  </si>
  <si>
    <t>Privately Owned</t>
  </si>
  <si>
    <t>carsaloon</t>
  </si>
  <si>
    <t>Saloon</t>
  </si>
  <si>
    <t>carhatchback</t>
  </si>
  <si>
    <t>Hatchback</t>
  </si>
  <si>
    <t>carestate</t>
  </si>
  <si>
    <t>Estate</t>
  </si>
  <si>
    <t>carlux</t>
  </si>
  <si>
    <t>Luxury car</t>
  </si>
  <si>
    <t>carother</t>
  </si>
  <si>
    <t>Other kind of car</t>
  </si>
  <si>
    <t>car1btnew</t>
  </si>
  <si>
    <t>Bought Main Car New</t>
  </si>
  <si>
    <t>car1btused</t>
  </si>
  <si>
    <t>Bought Main Car Used</t>
  </si>
  <si>
    <t>FINANCE</t>
  </si>
  <si>
    <t>Household Annual Income</t>
  </si>
  <si>
    <t>£0-£20,000</t>
  </si>
  <si>
    <t>£20,000-£40,000</t>
  </si>
  <si>
    <t>£40,000-£60,000</t>
  </si>
  <si>
    <t>£60,000-£80,000</t>
  </si>
  <si>
    <t>£80,000-£100,000</t>
  </si>
  <si>
    <t>£100,000+</t>
  </si>
  <si>
    <t>incmean</t>
  </si>
  <si>
    <t>Average (Mean) Household Income</t>
  </si>
  <si>
    <t>benbase1</t>
  </si>
  <si>
    <t>Benefits</t>
  </si>
  <si>
    <t>Income support</t>
  </si>
  <si>
    <t>benbase2</t>
  </si>
  <si>
    <t>Job seeker's allowance</t>
  </si>
  <si>
    <t>benbase3</t>
  </si>
  <si>
    <t>Child benefit</t>
  </si>
  <si>
    <t>benbase4</t>
  </si>
  <si>
    <t>Universal credit</t>
  </si>
  <si>
    <t>finsit_savalot</t>
  </si>
  <si>
    <t>Financial Situation</t>
  </si>
  <si>
    <t>Saving a lot</t>
  </si>
  <si>
    <t>finsit_savlittle</t>
  </si>
  <si>
    <t>Saving a little</t>
  </si>
  <si>
    <t>finsit_even</t>
  </si>
  <si>
    <t>Just managing to make ends meet</t>
  </si>
  <si>
    <t>finsit_debt</t>
  </si>
  <si>
    <t>Drawing on savings or running into debt</t>
  </si>
  <si>
    <t>smartband</t>
  </si>
  <si>
    <t>Contactless</t>
  </si>
  <si>
    <t>Has a smartwatch, fitness band or payment band</t>
  </si>
  <si>
    <t>cur_contless</t>
  </si>
  <si>
    <t>Uses contactless payments on debit card</t>
  </si>
  <si>
    <t>CDS_1PLUS</t>
  </si>
  <si>
    <t>Credit Cards</t>
  </si>
  <si>
    <t>Has credit card</t>
  </si>
  <si>
    <t>CDS_2PLUS</t>
  </si>
  <si>
    <t>Has 2+ credit cards</t>
  </si>
  <si>
    <t>CDS_SPE500PLUS</t>
  </si>
  <si>
    <t>Spent £500+ in last month on a credit card</t>
  </si>
  <si>
    <t>CDS_USE6T1M</t>
  </si>
  <si>
    <t>Uses credit card 6+ times per month</t>
  </si>
  <si>
    <t>CDS_REVOL</t>
  </si>
  <si>
    <t>Usually makes minimum payment on card</t>
  </si>
  <si>
    <t>CDS_TRANS</t>
  </si>
  <si>
    <t>Always pays credit card balance in full</t>
  </si>
  <si>
    <t>ca_have</t>
  </si>
  <si>
    <t>Current account, Savings and Investments</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</si>
  <si>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</si>
  <si>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</si>
  <si>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</si>
  <si>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</si>
  <si>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</si>
  <si>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</si>
  <si>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</si>
  <si>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</si>
  <si>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</si>
  <si>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</si>
  <si>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</si>
  <si>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</si>
  <si>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</si>
  <si>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</si>
  <si>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</si>
  <si>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</si>
  <si>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</si>
  <si>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</si>
  <si>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</si>
  <si>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</si>
  <si>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</si>
  <si>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</si>
  <si>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</si>
  <si>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</si>
  <si>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</si>
  <si>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</si>
  <si>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</si>
  <si>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</si>
  <si>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</si>
  <si>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</si>
  <si>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</si>
  <si>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</si>
  <si>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</si>
  <si>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LOA_HAS</t>
  </si>
  <si>
    <t>Loans</t>
  </si>
  <si>
    <t>Has loan</t>
  </si>
  <si>
    <t>LOA_UNS</t>
  </si>
  <si>
    <t>Has unsecured loan</t>
  </si>
  <si>
    <t>LOA_2PLUS</t>
  </si>
  <si>
    <t>Has 2+ loans</t>
  </si>
  <si>
    <t>UNSECGT15K</t>
  </si>
  <si>
    <t>Unsecured debt greater than £15,000</t>
  </si>
  <si>
    <t>PHLTH</t>
  </si>
  <si>
    <t>Insurance and Pensions</t>
  </si>
  <si>
    <t>Has Private Health Care</t>
  </si>
  <si>
    <t>CHLTH</t>
  </si>
  <si>
    <t>Has Company Health Care</t>
  </si>
  <si>
    <t>LIF_ASSUR</t>
  </si>
  <si>
    <t>Has Life Assurance</t>
  </si>
  <si>
    <t>LIF_PROTECT</t>
  </si>
  <si>
    <t>Has life protection policy</t>
  </si>
  <si>
    <t>PEN_CO</t>
  </si>
  <si>
    <t>Has pension scheme organised through company</t>
  </si>
  <si>
    <t>PEN_PERS</t>
  </si>
  <si>
    <t>Has pension scheme organised personally</t>
  </si>
  <si>
    <t>PEN_OTHER</t>
  </si>
  <si>
    <t>Plans to use other investments for retirement</t>
  </si>
  <si>
    <t>banktool</t>
  </si>
  <si>
    <t>FinTech</t>
  </si>
  <si>
    <t>Banking Tools</t>
  </si>
  <si>
    <t>mmgttool</t>
  </si>
  <si>
    <t>Money Management Tools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</si>
  <si>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</si>
  <si>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</si>
  <si>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</si>
  <si>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</si>
  <si>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</si>
  <si>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</si>
  <si>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</si>
  <si>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</si>
  <si>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</si>
  <si>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</si>
  <si>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</si>
  <si>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</si>
  <si>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</si>
  <si>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</si>
  <si>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</si>
  <si>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</si>
  <si>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</si>
  <si>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</si>
  <si>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</si>
  <si>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</si>
  <si>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</si>
  <si>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</si>
  <si>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</si>
  <si>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</si>
  <si>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</si>
  <si>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</si>
  <si>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</si>
  <si>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</si>
  <si>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</si>
  <si>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</si>
  <si>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</si>
  <si>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</si>
  <si>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</si>
  <si>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</si>
  <si>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</si>
  <si>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</si>
  <si>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</si>
  <si>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</si>
  <si>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</si>
  <si>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</si>
  <si>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</si>
  <si>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</si>
  <si>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</si>
  <si>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</si>
  <si>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</si>
  <si>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</si>
  <si>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</si>
  <si>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</si>
  <si>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</si>
  <si>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P600T</t>
  </si>
  <si>
    <t>Expenditure per adult per week</t>
  </si>
  <si>
    <t>Total Expenditure</t>
  </si>
  <si>
    <t>P601T</t>
  </si>
  <si>
    <t>- Food and non-alcoholic beverages</t>
  </si>
  <si>
    <t>ALC</t>
  </si>
  <si>
    <t>- Alcoholic beverages (off-sales)</t>
  </si>
  <si>
    <t>TOB</t>
  </si>
  <si>
    <t>- Tobacco</t>
  </si>
  <si>
    <t>P603T</t>
  </si>
  <si>
    <t>- Clothing and footwear</t>
  </si>
  <si>
    <t>P604T</t>
  </si>
  <si>
    <t>- Housing, water, electricity, gas and other fuels</t>
  </si>
  <si>
    <t>P605T</t>
  </si>
  <si>
    <t>- Furnishings, household equipment and routine maintenance</t>
  </si>
  <si>
    <t>C61111</t>
  </si>
  <si>
    <t>- NHS prescription charges and payments</t>
  </si>
  <si>
    <t>C61112</t>
  </si>
  <si>
    <t>- Medicines and medical goods (not NHS)</t>
  </si>
  <si>
    <t>C61211</t>
  </si>
  <si>
    <t>- Other medical products, plasters, condoms, hot water bottle</t>
  </si>
  <si>
    <t>C61311</t>
  </si>
  <si>
    <t>- Spectacles, lenses, prescription sunglasses</t>
  </si>
  <si>
    <t>C61312</t>
  </si>
  <si>
    <t>- Accessories/repairs to spectacles/lenses</t>
  </si>
  <si>
    <t>C61313</t>
  </si>
  <si>
    <t>- Non-optical appliances/equipment e.g. wheelchairs</t>
  </si>
  <si>
    <t>C62112</t>
  </si>
  <si>
    <t>- Private medical services</t>
  </si>
  <si>
    <t>C62113</t>
  </si>
  <si>
    <t>- NHS optical services</t>
  </si>
  <si>
    <t>C62114</t>
  </si>
  <si>
    <t>- Private optical services</t>
  </si>
  <si>
    <t>C62211</t>
  </si>
  <si>
    <t>- NHS dental services</t>
  </si>
  <si>
    <t>C62212</t>
  </si>
  <si>
    <t>- Private dental services</t>
  </si>
  <si>
    <t>C62311</t>
  </si>
  <si>
    <t>- Services of medical analysis labs and X-ray centres</t>
  </si>
  <si>
    <t>C62322</t>
  </si>
  <si>
    <t>- Services of private medical auxiliaries</t>
  </si>
  <si>
    <t>C63111</t>
  </si>
  <si>
    <t>- Hospital services</t>
  </si>
  <si>
    <t>P607T</t>
  </si>
  <si>
    <t>- Transport</t>
  </si>
  <si>
    <t>P608T</t>
  </si>
  <si>
    <t>- Communication</t>
  </si>
  <si>
    <t>P609T</t>
  </si>
  <si>
    <t>- Recreation and Culture</t>
  </si>
  <si>
    <t>P610T</t>
  </si>
  <si>
    <t>- Education</t>
  </si>
  <si>
    <t>P611T</t>
  </si>
  <si>
    <t>- Restaurants and hotels</t>
  </si>
  <si>
    <t>P612T</t>
  </si>
  <si>
    <t>- Miscellaneous goods and services</t>
  </si>
  <si>
    <t>WEBSPEND</t>
  </si>
  <si>
    <t>Total Online Expenditure</t>
  </si>
  <si>
    <t>onlineuse12</t>
  </si>
  <si>
    <t>INTERNET</t>
  </si>
  <si>
    <t>Internet Access: Overall</t>
  </si>
  <si>
    <t>Used the internet in the last month</t>
  </si>
  <si>
    <t>onlineuse5</t>
  </si>
  <si>
    <t>Never used the internet</t>
  </si>
  <si>
    <t>netfreq1</t>
  </si>
  <si>
    <t>DIGITAL</t>
  </si>
  <si>
    <t>Internet Access: Frequency</t>
  </si>
  <si>
    <t>Light (up to 1 hour per week)</t>
  </si>
  <si>
    <t>netfreq2t10</t>
  </si>
  <si>
    <t>Moderate (up to 10 hours per week)</t>
  </si>
  <si>
    <t>netfreq10p</t>
  </si>
  <si>
    <t>Heavy (10+ hours per week)</t>
  </si>
  <si>
    <t>ONHOURS0</t>
  </si>
  <si>
    <t>Internet Access: Usage in Last Week</t>
  </si>
  <si>
    <t>Not at all</t>
  </si>
  <si>
    <t>ONHOURS1</t>
  </si>
  <si>
    <t>Less than 2 hours</t>
  </si>
  <si>
    <t>ONHOURS2</t>
  </si>
  <si>
    <t>3-7 hours</t>
  </si>
  <si>
    <t>ONHOURS3</t>
  </si>
  <si>
    <t>8-19 hours</t>
  </si>
  <si>
    <t>ONHOURS4</t>
  </si>
  <si>
    <t>20 hours or more</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</si>
  <si>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</si>
  <si>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</si>
  <si>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</si>
  <si>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</si>
  <si>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</si>
  <si>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</si>
  <si>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</si>
  <si>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</si>
  <si>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</si>
  <si>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</si>
  <si>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</si>
  <si>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</si>
  <si>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</si>
  <si>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</si>
  <si>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</si>
  <si>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</si>
  <si>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socmed_lessthanmonthly</t>
  </si>
  <si>
    <t>Overall Social Media Activity</t>
  </si>
  <si>
    <t>Sometimes, less than monthly</t>
  </si>
  <si>
    <t>socmed_lessthanweekly</t>
  </si>
  <si>
    <t>Monthly, less than weekly</t>
  </si>
  <si>
    <t>socmed_weekly</t>
  </si>
  <si>
    <t>1-6 days per week</t>
  </si>
  <si>
    <t>socmed_daily</t>
  </si>
  <si>
    <t>Daily</t>
  </si>
  <si>
    <t>act_shareupload</t>
  </si>
  <si>
    <t>Social Media Activity (one or more times per week unless otherwise stated)</t>
  </si>
  <si>
    <t>Shares / uploads</t>
  </si>
  <si>
    <t>act_uploadorigcontent</t>
  </si>
  <si>
    <t>Uploads original content</t>
  </si>
  <si>
    <t>act_readreviews</t>
  </si>
  <si>
    <t>Reads ratings / reviews</t>
  </si>
  <si>
    <t>act_postreviews</t>
  </si>
  <si>
    <t>Posts ratings / reviews</t>
  </si>
  <si>
    <t>act_groupsandforums</t>
  </si>
  <si>
    <t>Takes part in groups / forums</t>
  </si>
  <si>
    <t>act_readblogs</t>
  </si>
  <si>
    <t>Reads blogs</t>
  </si>
  <si>
    <t>act_commentonblogs</t>
  </si>
  <si>
    <t>Comments on blogs [has ever]</t>
  </si>
  <si>
    <t>act_createblogs</t>
  </si>
  <si>
    <t>Creates own blogs [has ever]</t>
  </si>
  <si>
    <t>act_managesite</t>
  </si>
  <si>
    <t>Manages own website [has ever]</t>
  </si>
  <si>
    <t>act_im</t>
  </si>
  <si>
    <t>Instant messaging</t>
  </si>
  <si>
    <t>act_vidcalling_1to1</t>
  </si>
  <si>
    <t>1-1 video calling (e.g. Skype)</t>
  </si>
  <si>
    <t>act_vidcalling_group</t>
  </si>
  <si>
    <t>Group video calling (e.g. Skype)</t>
  </si>
  <si>
    <t>blogger</t>
  </si>
  <si>
    <t>Blogger</t>
  </si>
  <si>
    <t>bumble</t>
  </si>
  <si>
    <t>Bumble</t>
  </si>
  <si>
    <t>act_email</t>
  </si>
  <si>
    <t>Email</t>
  </si>
  <si>
    <t>facebook</t>
  </si>
  <si>
    <t>Facebook</t>
  </si>
  <si>
    <t>fbmessenger</t>
  </si>
  <si>
    <t>Facebook Messenger</t>
  </si>
  <si>
    <t>flickr</t>
  </si>
  <si>
    <t>Flickr</t>
  </si>
  <si>
    <t>instagram</t>
  </si>
  <si>
    <t>Instagram</t>
  </si>
  <si>
    <t>linkedin</t>
  </si>
  <si>
    <t>LinkedIn</t>
  </si>
  <si>
    <t>pinterest</t>
  </si>
  <si>
    <t>Pinterest</t>
  </si>
  <si>
    <t>reddit</t>
  </si>
  <si>
    <t>Reddit</t>
  </si>
  <si>
    <t>skype</t>
  </si>
  <si>
    <t>Skype</t>
  </si>
  <si>
    <t>snapchat</t>
  </si>
  <si>
    <t>Snapchat</t>
  </si>
  <si>
    <t>tiktok</t>
  </si>
  <si>
    <t>TikTok</t>
  </si>
  <si>
    <t>tinder</t>
  </si>
  <si>
    <t>Tinder</t>
  </si>
  <si>
    <t>tumblr</t>
  </si>
  <si>
    <t>Tumblr</t>
  </si>
  <si>
    <t>twitter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</si>
  <si>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</si>
  <si>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</si>
  <si>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</si>
  <si>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</si>
  <si>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</si>
  <si>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</si>
  <si>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</si>
  <si>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</si>
  <si>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</si>
  <si>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</si>
  <si>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</si>
  <si>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</si>
  <si>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</si>
  <si>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</si>
  <si>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</si>
  <si>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</si>
  <si>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</si>
  <si>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</si>
  <si>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</si>
  <si>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</si>
  <si>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</si>
  <si>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</si>
  <si>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</si>
  <si>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</si>
  <si>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</si>
  <si>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</si>
  <si>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</si>
  <si>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</si>
  <si>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</si>
  <si>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vod_youtube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</si>
  <si>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</si>
  <si>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</si>
  <si>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</si>
  <si>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</si>
  <si>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</si>
  <si>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</si>
  <si>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</si>
  <si>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</si>
  <si>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</si>
  <si>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</si>
  <si>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</si>
  <si>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</si>
  <si>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</si>
  <si>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</si>
  <si>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</si>
  <si>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</si>
  <si>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</si>
  <si>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</si>
  <si>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</si>
  <si>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</si>
  <si>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</si>
  <si>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</si>
  <si>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</si>
  <si>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</si>
  <si>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</si>
  <si>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</si>
  <si>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</si>
  <si>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</si>
  <si>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</si>
  <si>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</si>
  <si>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</si>
  <si>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</si>
  <si>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</si>
  <si>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</si>
  <si>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</si>
  <si>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</si>
  <si>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</si>
  <si>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</si>
  <si>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</si>
  <si>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</si>
  <si>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</si>
  <si>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</si>
  <si>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</si>
  <si>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</si>
  <si>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</si>
  <si>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</si>
  <si>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</si>
  <si>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</si>
  <si>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</si>
  <si>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</si>
  <si>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</si>
  <si>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</si>
  <si>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</si>
  <si>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</si>
  <si>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</si>
  <si>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</si>
  <si>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</si>
  <si>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</si>
  <si>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</si>
  <si>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</si>
  <si>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</si>
  <si>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</si>
  <si>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</si>
  <si>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</si>
  <si>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</si>
  <si>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</si>
  <si>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</si>
  <si>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</si>
  <si>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</si>
  <si>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</si>
  <si>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</si>
  <si>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</si>
  <si>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</si>
  <si>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</si>
  <si>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</si>
  <si>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</si>
  <si>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site_amazon</t>
  </si>
  <si>
    <t>Amazon</t>
  </si>
  <si>
    <t>site_itunes</t>
  </si>
  <si>
    <t>Apple/iTunes store</t>
  </si>
  <si>
    <t>site_argos</t>
  </si>
  <si>
    <t>Argos</t>
  </si>
  <si>
    <t>site_asos</t>
  </si>
  <si>
    <t>ASOS</t>
  </si>
  <si>
    <t>site_audible</t>
  </si>
  <si>
    <t>Audible (Amazon eBooks)</t>
  </si>
  <si>
    <t>site_autotrader</t>
  </si>
  <si>
    <t>Auto Trader</t>
  </si>
  <si>
    <t>site_bbcgoodfood</t>
  </si>
  <si>
    <t>BBC Good Food</t>
  </si>
  <si>
    <t>site_bbcnews</t>
  </si>
  <si>
    <t>BBC News</t>
  </si>
  <si>
    <t>site_bbcsport</t>
  </si>
  <si>
    <t>BBC Sport</t>
  </si>
  <si>
    <t>site_bet365</t>
  </si>
  <si>
    <t>Bet365</t>
  </si>
  <si>
    <t>site_bing</t>
  </si>
  <si>
    <t>Bing</t>
  </si>
  <si>
    <t>site_boots</t>
  </si>
  <si>
    <t>Boots</t>
  </si>
  <si>
    <t>site_buzzfeed</t>
  </si>
  <si>
    <t>BuzzFeed</t>
  </si>
  <si>
    <t>site_carphonewarehouse</t>
  </si>
  <si>
    <t>Carphone Warehouse</t>
  </si>
  <si>
    <t>site_comparethemarket</t>
  </si>
  <si>
    <t>Compare the Market</t>
  </si>
  <si>
    <t>site_confused</t>
  </si>
  <si>
    <t>Confused</t>
  </si>
  <si>
    <t>site_currys</t>
  </si>
  <si>
    <t>Currys</t>
  </si>
  <si>
    <t>site_digitalspy</t>
  </si>
  <si>
    <t>DigitalSpy</t>
  </si>
  <si>
    <t>site_direct</t>
  </si>
  <si>
    <t>Direct.gov.uk</t>
  </si>
  <si>
    <t>site_ebay</t>
  </si>
  <si>
    <t>eBay</t>
  </si>
  <si>
    <t>site_etsy</t>
  </si>
  <si>
    <t>Etsy</t>
  </si>
  <si>
    <t>site_expedia</t>
  </si>
  <si>
    <t>Expedia</t>
  </si>
  <si>
    <t>site_freecycle</t>
  </si>
  <si>
    <t>Freecycle</t>
  </si>
  <si>
    <t>site_game</t>
  </si>
  <si>
    <t>Game</t>
  </si>
  <si>
    <t>site_gmail</t>
  </si>
  <si>
    <t>Gmail</t>
  </si>
  <si>
    <t>site_google</t>
  </si>
  <si>
    <t>Google</t>
  </si>
  <si>
    <t>site_groupon</t>
  </si>
  <si>
    <t>Groupon</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</si>
  <si>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</si>
  <si>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</si>
  <si>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</si>
  <si>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</si>
  <si>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</si>
  <si>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</si>
  <si>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</si>
  <si>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</si>
  <si>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</si>
  <si>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</si>
  <si>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</si>
  <si>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</si>
  <si>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</si>
  <si>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</si>
  <si>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site_imdb</t>
  </si>
  <si>
    <t>Internet Movie Database (IMDb)</t>
  </si>
  <si>
    <t>site_jamieoliver</t>
  </si>
  <si>
    <t>Jamie Oliver</t>
  </si>
  <si>
    <t>site_johnlewis</t>
  </si>
  <si>
    <t>John Lewis</t>
  </si>
  <si>
    <t>site_justeat</t>
  </si>
  <si>
    <t>JustEat</t>
  </si>
  <si>
    <t>site_lastminute</t>
  </si>
  <si>
    <t>Lastminute</t>
  </si>
  <si>
    <t>site_marksandspencer</t>
  </si>
  <si>
    <t>Marks and Spencer</t>
  </si>
  <si>
    <t>site_microsoft</t>
  </si>
  <si>
    <t>Microsoft</t>
  </si>
  <si>
    <t>site_moneysavingexpert</t>
  </si>
  <si>
    <t>Money Saving Expert</t>
  </si>
  <si>
    <t>site_moneysupermarket</t>
  </si>
  <si>
    <t>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</si>
  <si>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</si>
  <si>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</si>
  <si>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</si>
  <si>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</si>
  <si>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</si>
  <si>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</si>
  <si>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</si>
  <si>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</si>
  <si>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</si>
  <si>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</si>
  <si>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</si>
  <si>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</si>
  <si>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</si>
  <si>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</si>
  <si>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</si>
  <si>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</si>
  <si>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</si>
  <si>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</si>
  <si>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</si>
  <si>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</si>
  <si>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site_rightmove</t>
  </si>
  <si>
    <t>Right Move</t>
  </si>
  <si>
    <t>site_santander</t>
  </si>
  <si>
    <t>Santander</t>
  </si>
  <si>
    <t>site_selfridges</t>
  </si>
  <si>
    <t>Selfridges</t>
  </si>
  <si>
    <t>site_skynews</t>
  </si>
  <si>
    <t>Sky News</t>
  </si>
  <si>
    <t>site_skysports</t>
  </si>
  <si>
    <t>Sky Sports</t>
  </si>
  <si>
    <t>site_soundcloud</t>
  </si>
  <si>
    <t>SoundCloud</t>
  </si>
  <si>
    <t>site_spotify</t>
  </si>
  <si>
    <t>Spotify</t>
  </si>
  <si>
    <t>site_tesco</t>
  </si>
  <si>
    <t>Tesco</t>
  </si>
  <si>
    <t>site_theladbible</t>
  </si>
  <si>
    <t>TheLadBible</t>
  </si>
  <si>
    <t>site_ticketmaster</t>
  </si>
  <si>
    <t>Ticketmaster</t>
  </si>
  <si>
    <t>site_topshop</t>
  </si>
  <si>
    <t>Topshop</t>
  </si>
  <si>
    <t>site_tripadvisor</t>
  </si>
  <si>
    <t>tripadvisor</t>
  </si>
  <si>
    <t>site_trivago</t>
  </si>
  <si>
    <t>Trivago</t>
  </si>
  <si>
    <t>site_tui</t>
  </si>
  <si>
    <t>TUI</t>
  </si>
  <si>
    <t>site_twitch</t>
  </si>
  <si>
    <t>Twitch.TV</t>
  </si>
  <si>
    <t>site_very</t>
  </si>
  <si>
    <t>Very</t>
  </si>
  <si>
    <t>site_vevo</t>
  </si>
  <si>
    <t>VEVO</t>
  </si>
  <si>
    <t>site_vice</t>
  </si>
  <si>
    <t>Vice</t>
  </si>
  <si>
    <t>site_wikihow</t>
  </si>
  <si>
    <t>WikiHow</t>
  </si>
  <si>
    <t>site_wiki</t>
  </si>
  <si>
    <t>Wikipedia</t>
  </si>
  <si>
    <t>site_williamhill</t>
  </si>
  <si>
    <t>William Hill</t>
  </si>
  <si>
    <t>site_yahoo</t>
  </si>
  <si>
    <t>Yahoo!</t>
  </si>
  <si>
    <t>site_zoopla</t>
  </si>
  <si>
    <t>Zoopla</t>
  </si>
  <si>
    <t>shopm10</t>
  </si>
  <si>
    <t>SHOPPING</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</si>
  <si>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</si>
  <si>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</si>
  <si>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</si>
  <si>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</si>
  <si>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</si>
  <si>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</si>
  <si>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</si>
  <si>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</si>
  <si>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</si>
  <si>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</si>
  <si>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</si>
  <si>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</si>
  <si>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</si>
  <si>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</si>
  <si>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</si>
  <si>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</si>
  <si>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</si>
  <si>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DAILY11</t>
  </si>
  <si>
    <t>LEISURE TIME</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</si>
  <si>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</si>
  <si>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</si>
  <si>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</si>
  <si>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</si>
  <si>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</si>
  <si>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</si>
  <si>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</si>
  <si>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</si>
  <si>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</si>
  <si>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</si>
  <si>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</si>
  <si>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</si>
  <si>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</si>
  <si>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</si>
  <si>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</si>
  <si>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</si>
  <si>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</si>
  <si>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</si>
  <si>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MAGBIZEDU</t>
  </si>
  <si>
    <t>Magazines Read</t>
  </si>
  <si>
    <t>Business/Educational/Science</t>
  </si>
  <si>
    <t>MAGCELEB</t>
  </si>
  <si>
    <t>Celebrity</t>
  </si>
  <si>
    <t>MAGFASHION</t>
  </si>
  <si>
    <t>Fashion</t>
  </si>
  <si>
    <t>MAGCOOK</t>
  </si>
  <si>
    <t>Food and Cooking</t>
  </si>
  <si>
    <t>MAGHEALTH</t>
  </si>
  <si>
    <t>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</si>
  <si>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</si>
  <si>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</si>
  <si>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</si>
  <si>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</si>
  <si>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</si>
  <si>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</si>
  <si>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</si>
  <si>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</si>
  <si>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</si>
  <si>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</si>
  <si>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</si>
  <si>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</si>
  <si>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</si>
  <si>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</si>
  <si>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</si>
  <si>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</si>
  <si>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</si>
  <si>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</si>
  <si>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</si>
  <si>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</si>
  <si>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</si>
  <si>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</si>
  <si>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</si>
  <si>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</si>
  <si>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</si>
  <si>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</si>
  <si>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</si>
  <si>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</si>
  <si>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</si>
  <si>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</si>
  <si>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</si>
  <si>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</si>
  <si>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</si>
  <si>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</si>
  <si>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</si>
  <si>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</si>
  <si>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</si>
  <si>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</si>
  <si>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</si>
  <si>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</si>
  <si>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</si>
  <si>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</si>
  <si>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</si>
  <si>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</si>
  <si>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</si>
  <si>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</si>
  <si>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</si>
  <si>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</si>
  <si>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</si>
  <si>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</si>
  <si>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</si>
  <si>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</si>
  <si>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</si>
  <si>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</si>
  <si>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</si>
  <si>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</si>
  <si>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</si>
  <si>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</si>
  <si>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</si>
  <si>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</si>
  <si>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</si>
  <si>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</si>
  <si>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</si>
  <si>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</si>
  <si>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</si>
  <si>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</si>
  <si>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</si>
  <si>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</si>
  <si>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</si>
  <si>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</si>
  <si>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</si>
  <si>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</si>
  <si>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</si>
  <si>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</si>
  <si>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</si>
  <si>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</si>
  <si>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</si>
  <si>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</si>
  <si>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</si>
  <si>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</si>
  <si>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</si>
  <si>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</si>
  <si>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</si>
  <si>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</si>
  <si>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</si>
  <si>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</si>
  <si>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</si>
  <si>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</si>
  <si>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</si>
  <si>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</si>
  <si>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</si>
  <si>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</si>
  <si>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</si>
  <si>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</si>
  <si>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</si>
  <si>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</si>
  <si>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</si>
  <si>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</si>
  <si>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</si>
  <si>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</si>
  <si>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holtype3</t>
  </si>
  <si>
    <t>Holiday : Cruise</t>
  </si>
  <si>
    <t>holtype4</t>
  </si>
  <si>
    <t>Holiday : Package</t>
  </si>
  <si>
    <t>holtype6</t>
  </si>
  <si>
    <t>Holiday : Self-catering</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</si>
  <si>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</si>
  <si>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</si>
  <si>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</si>
  <si>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</si>
  <si>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</si>
  <si>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</si>
  <si>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</si>
  <si>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</si>
  <si>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</si>
  <si>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</si>
  <si>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</si>
  <si>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</si>
  <si>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</si>
  <si>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</si>
  <si>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</si>
  <si>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</si>
  <si>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</si>
  <si>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</si>
  <si>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</si>
  <si>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</si>
  <si>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</si>
  <si>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</si>
  <si>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</si>
  <si>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</si>
  <si>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</si>
  <si>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</si>
  <si>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</si>
  <si>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</si>
  <si>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</si>
  <si>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</si>
  <si>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</si>
  <si>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</si>
  <si>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</si>
  <si>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</si>
  <si>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</si>
  <si>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</si>
  <si>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</si>
  <si>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</si>
  <si>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</si>
  <si>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hlh_enqc_app</t>
  </si>
  <si>
    <t>Make enquiry on local health services</t>
  </si>
  <si>
    <t>hlh_enqc_call</t>
  </si>
  <si>
    <t>hlh_enqc_email</t>
  </si>
  <si>
    <t>hlh_enqc_f2f</t>
  </si>
  <si>
    <t>hlh_enqc_mail</t>
  </si>
  <si>
    <t>hlh_enqc_txt</t>
  </si>
  <si>
    <t>hlh_enqc_web</t>
  </si>
  <si>
    <t>hlh_sub_app</t>
  </si>
  <si>
    <t>Submit info to local health services</t>
  </si>
  <si>
    <t>hlh_sub_call</t>
  </si>
  <si>
    <t>hlh_sub_email</t>
  </si>
  <si>
    <t>hlh_sub_f2f</t>
  </si>
  <si>
    <t>hlh_sub_mail</t>
  </si>
  <si>
    <t>hlh_sub_txt</t>
  </si>
  <si>
    <t>hlh_sub_web</t>
  </si>
  <si>
    <t>hlh_mark_app</t>
  </si>
  <si>
    <t>Get info/marketing on local health services</t>
  </si>
  <si>
    <t>hlh_mark_call</t>
  </si>
  <si>
    <t>hlh_mark_email</t>
  </si>
  <si>
    <t>hlh_mark_f2f</t>
  </si>
  <si>
    <t>hlh_mark_mail</t>
  </si>
  <si>
    <t>hlh_mark_txt</t>
  </si>
  <si>
    <t>hlh_mark_web</t>
  </si>
  <si>
    <t>hlh_res_app</t>
  </si>
  <si>
    <t>Research local health services</t>
  </si>
  <si>
    <t>hlh_res_call</t>
  </si>
  <si>
    <t>hlh_res_email</t>
  </si>
  <si>
    <t>hlh_res_f2f</t>
  </si>
  <si>
    <t>hlh_res_mail</t>
  </si>
  <si>
    <t>hlh_res_txt</t>
  </si>
  <si>
    <t>hlh_res_web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</si>
  <si>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</si>
  <si>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</si>
  <si>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</si>
  <si>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</si>
  <si>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</si>
  <si>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</si>
  <si>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</si>
  <si>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</si>
  <si>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</si>
  <si>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</si>
  <si>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</si>
  <si>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</si>
  <si>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</si>
  <si>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</si>
  <si>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</si>
  <si>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</si>
  <si>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</si>
  <si>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</si>
  <si>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</si>
  <si>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</si>
  <si>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</si>
  <si>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</si>
  <si>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</si>
  <si>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</si>
  <si>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</si>
  <si>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</si>
  <si>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</si>
  <si>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</si>
  <si>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</si>
  <si>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</si>
  <si>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</si>
  <si>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</si>
  <si>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</si>
  <si>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</si>
  <si>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</si>
  <si>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</si>
  <si>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</si>
  <si>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</si>
  <si>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</si>
  <si>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</si>
  <si>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</si>
  <si>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</si>
  <si>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</si>
  <si>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</si>
  <si>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</si>
  <si>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</si>
  <si>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</si>
  <si>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</si>
  <si>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</si>
  <si>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</si>
  <si>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</si>
  <si>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</si>
  <si>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</si>
  <si>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</si>
  <si>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</si>
  <si>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</si>
  <si>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</si>
  <si>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</si>
  <si>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</si>
  <si>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</si>
  <si>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</si>
  <si>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</si>
  <si>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</si>
  <si>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</si>
  <si>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</si>
  <si>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</si>
  <si>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</si>
  <si>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</si>
  <si>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</si>
  <si>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</si>
  <si>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</si>
  <si>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</si>
  <si>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</si>
  <si>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</si>
  <si>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</si>
  <si>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</si>
  <si>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</si>
  <si>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</si>
  <si>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</si>
  <si>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</si>
  <si>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</si>
  <si>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</si>
  <si>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</si>
  <si>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</si>
  <si>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</si>
  <si>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</si>
  <si>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</si>
  <si>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</si>
  <si>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</si>
  <si>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</si>
  <si>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</si>
  <si>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</si>
  <si>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</si>
  <si>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</si>
  <si>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</si>
  <si>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</si>
  <si>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CSVRow</t>
  </si>
  <si>
    <t>Survey</t>
  </si>
  <si>
    <t>Format</t>
  </si>
  <si>
    <t>Multiplier</t>
  </si>
  <si>
    <t>_</t>
  </si>
  <si>
    <t>L0_UK</t>
  </si>
  <si>
    <t>L1_1</t>
  </si>
  <si>
    <t>L1_2</t>
  </si>
  <si>
    <t>L1_3</t>
  </si>
  <si>
    <t>L1_4</t>
  </si>
  <si>
    <t>L2_01</t>
  </si>
  <si>
    <t>L2_02</t>
  </si>
  <si>
    <t>L2_03</t>
  </si>
  <si>
    <t>L2_04</t>
  </si>
  <si>
    <t>L2_05</t>
  </si>
  <si>
    <t>L2_06</t>
  </si>
  <si>
    <t>L2_07</t>
  </si>
  <si>
    <t>L2_08</t>
  </si>
  <si>
    <t>L2_09</t>
  </si>
  <si>
    <t>L2_10</t>
  </si>
  <si>
    <t>L2_11</t>
  </si>
  <si>
    <t>L2_12</t>
  </si>
  <si>
    <t>L2_13</t>
  </si>
  <si>
    <t>L2_14</t>
  </si>
  <si>
    <t>L2_15</t>
  </si>
  <si>
    <t>L2_16</t>
  </si>
  <si>
    <t>L2_17</t>
  </si>
  <si>
    <t>L2_18</t>
  </si>
  <si>
    <t>L2_19</t>
  </si>
  <si>
    <t>L2_20</t>
  </si>
  <si>
    <t>L2_21</t>
  </si>
  <si>
    <t>L2_22</t>
  </si>
  <si>
    <t>L2_23</t>
  </si>
  <si>
    <t>L2_24</t>
  </si>
  <si>
    <t>L2_25</t>
  </si>
  <si>
    <t>US</t>
  </si>
  <si>
    <t>WBI</t>
  </si>
  <si>
    <t>USC</t>
  </si>
  <si>
    <t>PRJ</t>
  </si>
  <si>
    <t>FRS</t>
  </si>
  <si>
    <t>OC</t>
  </si>
  <si>
    <t>NESS</t>
  </si>
  <si>
    <t>PAY</t>
  </si>
  <si>
    <t>#,##0</t>
  </si>
  <si>
    <t>LCF</t>
  </si>
  <si>
    <t>#,##0.0</t>
  </si>
  <si>
    <t>TOL</t>
  </si>
  <si>
    <t>CPS</t>
  </si>
  <si>
    <t>1.1 Limited Living</t>
  </si>
  <si>
    <t>1.2 Poorly Pensioners</t>
  </si>
  <si>
    <t>1.3 Hardship Heartlands</t>
  </si>
  <si>
    <t>1.4 Elderly Ailments</t>
  </si>
  <si>
    <t>1.5 Countryside Complacency</t>
  </si>
  <si>
    <t>2.6 Dangerous Dependencies</t>
  </si>
  <si>
    <t>2.7 Struggling Smokers</t>
  </si>
  <si>
    <t>2.8 Despondent Diversity</t>
  </si>
  <si>
    <t>2.9 Everyday Excesses</t>
  </si>
  <si>
    <t>2.10 Respiratory Risks</t>
  </si>
  <si>
    <t>2.11 Anxious Adversity</t>
  </si>
  <si>
    <t>2.12 Perilous Futures</t>
  </si>
  <si>
    <t>2.13 Regular Revellers</t>
  </si>
  <si>
    <t>3.14 Rooted Routines</t>
  </si>
  <si>
    <t>3.15 Borderline Behaviours</t>
  </si>
  <si>
    <t>3.16 Countryside Concerns</t>
  </si>
  <si>
    <t>3.17 Everything in Moderation</t>
  </si>
  <si>
    <t>3.18 Cultural Concerns</t>
  </si>
  <si>
    <t>4.19 Relishing Retirement</t>
  </si>
  <si>
    <t>4.20 Perky Pensioners</t>
  </si>
  <si>
    <t>4.21 Sensible Seniors</t>
  </si>
  <si>
    <t>4.22 Gym &amp; Juices</t>
  </si>
  <si>
    <t>4.23 Happy Families</t>
  </si>
  <si>
    <t>4.24 Five-a-day Greys</t>
  </si>
  <si>
    <t>4.25 Healthy, Wealthy &amp; Wine</t>
  </si>
  <si>
    <t>Capped %</t>
  </si>
  <si>
    <t>Capped Index</t>
  </si>
  <si>
    <t>These Types form the Core customers. There is a high volume of these types in the profile demonstrating they have been engaged successfully and there is an over index against the base indicating that these form the core market.</t>
  </si>
  <si>
    <t>These Types form the Niche market which highlights opportunity for growth.  Whilst the volume/proportion of these types is low there is evidence of engagement.  These types over index against the base, indicating opportunity should engagement increase.</t>
  </si>
  <si>
    <t>These Types are present in high volumes, however they are under represented compared to the base, showing that these types are engaged and there is further opportunity to grow.</t>
  </si>
  <si>
    <t>These Types are low in volume and under-index against the base showing they are unlikely to be customers.  They are disengaged with your organisation, which indicates a lower priority than other types.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</si>
  <si>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</si>
  <si>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</si>
  <si>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1.</t>
  </si>
  <si>
    <t>Social Capital</t>
  </si>
  <si>
    <t>2.</t>
  </si>
  <si>
    <t>0                               100                            200+</t>
  </si>
  <si>
    <t>Wellbeing Acorn Group Description</t>
  </si>
  <si>
    <t>Penetration %</t>
  </si>
  <si>
    <t>Z-Score</t>
  </si>
  <si>
    <t>1. Health Challenges</t>
  </si>
  <si>
    <t>2. At Risk</t>
  </si>
  <si>
    <t>3. Caution</t>
  </si>
  <si>
    <t>4. Healthy</t>
  </si>
  <si>
    <t>Not Private Households</t>
  </si>
  <si>
    <t>Total (Excluding Business addresses without residential pop.)</t>
  </si>
  <si>
    <t>Health Challenges</t>
  </si>
  <si>
    <t>At Risk</t>
  </si>
  <si>
    <t>Caution</t>
  </si>
  <si>
    <t>Healthy</t>
  </si>
  <si>
    <t>Wellbeing Acorn Type Description</t>
  </si>
  <si>
    <t>1.1</t>
  </si>
  <si>
    <t>1.2</t>
  </si>
  <si>
    <t>1.3</t>
  </si>
  <si>
    <t>1.4</t>
  </si>
  <si>
    <t>1.5</t>
  </si>
  <si>
    <t>2.6</t>
  </si>
  <si>
    <t>2.7</t>
  </si>
  <si>
    <t>2.8</t>
  </si>
  <si>
    <t>2.9</t>
  </si>
  <si>
    <t>2.10</t>
  </si>
  <si>
    <t>2.11</t>
  </si>
  <si>
    <t>2.12</t>
  </si>
  <si>
    <t>2.13</t>
  </si>
  <si>
    <t>3.</t>
  </si>
  <si>
    <t>3.14</t>
  </si>
  <si>
    <t>3.15</t>
  </si>
  <si>
    <t>3.16</t>
  </si>
  <si>
    <t>3.17</t>
  </si>
  <si>
    <t>3.18</t>
  </si>
  <si>
    <t>4.</t>
  </si>
  <si>
    <t>4.19</t>
  </si>
  <si>
    <t>4.20</t>
  </si>
  <si>
    <t>4.21</t>
  </si>
  <si>
    <t>4.22</t>
  </si>
  <si>
    <t>4.23</t>
  </si>
  <si>
    <t>4.24</t>
  </si>
  <si>
    <t>4.25</t>
  </si>
  <si>
    <t>60</t>
  </si>
  <si>
    <t>Active Communal Population</t>
  </si>
  <si>
    <t>61</t>
  </si>
  <si>
    <t>Inactive Communal Population</t>
  </si>
  <si>
    <t>62</t>
  </si>
  <si>
    <t>Business addresses without residential population</t>
  </si>
  <si>
    <t>KM Type</t>
  </si>
  <si>
    <t>Wellbeing Acorn</t>
  </si>
  <si>
    <t>KM Version</t>
  </si>
  <si>
    <t>KM release date</t>
  </si>
  <si>
    <t>(SharePoint 2/12/2021 10:54)</t>
  </si>
  <si>
    <t>Key</t>
  </si>
  <si>
    <t>Subject + Order</t>
  </si>
  <si>
    <t>Theme + Order</t>
  </si>
  <si>
    <t>Count of Variables</t>
  </si>
  <si>
    <t>Count of Subjects</t>
  </si>
  <si>
    <t>List 1</t>
  </si>
  <si>
    <t>List 2</t>
  </si>
  <si>
    <t>List 3</t>
  </si>
  <si>
    <t>This should be max of Count of subject for all themes</t>
  </si>
  <si>
    <t xml:space="preserve">To increase or decrease use formula below changing for each column in range </t>
  </si>
  <si>
    <t>OFFSET('Features Data'!$X$3,0,0,'Features Data'!$X$26)</t>
  </si>
  <si>
    <t>Chesterfield (LLPG, Households)</t>
  </si>
  <si>
    <t>Derbyshire County (LLPG, Households)</t>
  </si>
  <si>
    <t>Profile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</si>
</sst>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
  </numFmts>
  <fonts count="31">
    <font>
      <sz val="11"/>
      <color theme="1"/>
      <name val="Calibri"/>
      <family val="2"/>
      <scheme val="minor"/>
    </font>
    <font>
      <sz val="11"/>
      <color theme="1"/>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sz val="11"/>
      <color rgb="FF545656"/>
      <name val="Arial"/>
      <family val="2"/>
    </font>
    <font>
      <i/>
      <sz val="10"/>
      <color rgb="FF545656"/>
      <name val="Arial"/>
      <family val="2"/>
    </font>
    <font>
      <sz val="20"/>
      <color rgb="FF545656"/>
      <name val="Arial"/>
      <family val="2"/>
    </font>
    <font>
      <sz val="9"/>
      <color rgb="FF545656"/>
      <name val="Arial"/>
      <family val="2"/>
    </font>
    <font>
      <sz val="11"/>
      <color rgb="FF545656"/>
      <name val="Calibri"/>
      <family val="2"/>
    </font>
    <font>
      <sz val="9"/>
      <color theme="1"/>
      <name val="Arial"/>
      <family val="2"/>
    </font>
    <font>
      <sz val="10"/>
      <color rgb="FF545656"/>
      <name val="Arial"/>
      <family val="2"/>
    </font>
    <font>
      <sz val="11"/>
      <name val="Calibri"/>
      <family val="2"/>
    </font>
    <font>
      <b/>
      <sz val="14"/>
      <color theme="0"/>
      <name val="Calibri"/>
      <family val="2"/>
    </font>
    <font>
      <b/>
      <sz val="11"/>
      <color theme="1"/>
      <name val="Calibri"/>
      <family val="2"/>
    </font>
    <font>
      <sz val="10"/>
      <color theme="1"/>
      <name val="Calibri"/>
      <family val="2"/>
    </font>
    <font>
      <sz val="11"/>
      <color theme="0"/>
      <name val="Calibri"/>
      <family val="2"/>
    </font>
    <font>
      <b/>
      <sz val="10"/>
      <color theme="1"/>
      <name val="Calibri"/>
      <family val="2"/>
    </font>
    <font>
      <b/>
      <sz val="9"/>
      <color theme="1"/>
      <name val="Calibri"/>
      <family val="2"/>
    </font>
    <font>
      <b/>
      <sz val="11"/>
      <color theme="0"/>
      <name val="Calibri"/>
      <family val="2"/>
    </font>
    <font>
      <sz val="10"/>
      <color theme="1"/>
      <name val="Verdana"/>
      <family val="2"/>
    </font>
    <font>
      <sz val="8"/>
      <color rgb="FF000000"/>
      <name val="Tahoma"/>
      <family val="2"/>
    </font>
    <font>
      <b/>
      <sz val="10"/>
      <color theme="0"/>
      <name val="Calibri"/>
      <family val="2"/>
    </font>
    <font>
      <sz val="10"/>
      <color theme="0"/>
      <name val="Calibri"/>
      <family val="2"/>
    </font>
    <font>
      <sz val="10"/>
      <name val="Calibri"/>
      <family val="2"/>
    </font>
    <font>
      <b/>
      <sz val="12"/>
      <color theme="0"/>
      <name val="Calibri"/>
      <family val="2"/>
    </font>
    <font>
      <sz val="9"/>
      <color theme="1"/>
      <name val="Calibri"/>
      <family val="2"/>
    </font>
  </fonts>
  <fills count="29">
    <fill>
      <patternFill patternType="none"/>
    </fill>
    <fill>
      <patternFill patternType="gray125"/>
    </fill>
    <fill>
      <patternFill patternType="solid">
        <fgColor rgb="FFFFC7CE"/>
      </patternFill>
    </fill>
    <fill>
      <patternFill patternType="solid">
        <fgColor rgb="FFF2F2F2"/>
      </patternFill>
    </fill>
    <fill>
      <patternFill patternType="solid">
        <fgColor theme="5"/>
      </patternFill>
    </fill>
    <fill>
      <patternFill patternType="solid">
        <fgColor indexed="9"/>
        <bgColor indexed="64"/>
      </patternFill>
    </fill>
    <fill>
      <patternFill patternType="solid">
        <fgColor rgb="FF8B79B7"/>
        <bgColor indexed="64"/>
      </patternFill>
    </fill>
    <fill>
      <patternFill patternType="solid">
        <fgColor rgb="FFDBD6EB"/>
        <bgColor indexed="64"/>
      </patternFill>
    </fill>
    <fill>
      <patternFill patternType="solid">
        <fgColor rgb="FFB19F93"/>
        <bgColor indexed="64"/>
      </patternFill>
    </fill>
    <fill>
      <patternFill patternType="solid">
        <fgColor rgb="FFF1EEEE"/>
        <bgColor indexed="64"/>
      </patternFill>
    </fill>
    <fill>
      <patternFill patternType="solid">
        <fgColor rgb="FF80A1D4"/>
        <bgColor indexed="64"/>
      </patternFill>
    </fill>
    <fill>
      <patternFill patternType="solid">
        <fgColor rgb="FFE6E9F4"/>
        <bgColor indexed="64"/>
      </patternFill>
    </fill>
    <fill>
      <patternFill patternType="solid">
        <fgColor rgb="FFD8DA86"/>
        <bgColor indexed="64"/>
      </patternFill>
    </fill>
    <fill>
      <patternFill patternType="solid">
        <fgColor rgb="FFF6F7E4"/>
        <bgColor indexed="64"/>
      </patternFill>
    </fill>
    <fill>
      <patternFill patternType="solid">
        <fgColor theme="1"/>
        <bgColor indexed="64"/>
      </patternFill>
    </fill>
    <fill>
      <patternFill patternType="solid">
        <fgColor theme="0"/>
        <bgColor indexed="64"/>
      </patternFill>
    </fill>
    <fill>
      <patternFill patternType="solid">
        <fgColor rgb="FFFF3300"/>
        <bgColor theme="9"/>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9"/>
        <bgColor theme="9"/>
      </patternFill>
    </fill>
    <fill>
      <patternFill patternType="solid">
        <fgColor theme="0"/>
        <bgColor theme="0" tint="-0.14999847407452621"/>
      </patternFill>
    </fill>
    <fill>
      <patternFill patternType="solid">
        <fgColor rgb="FF1EBBAF"/>
        <bgColor indexed="64"/>
      </patternFill>
    </fill>
    <fill>
      <patternFill patternType="solid">
        <fgColor rgb="FF2DB9B6"/>
        <bgColor indexed="64"/>
      </patternFill>
    </fill>
    <fill>
      <patternFill patternType="solid">
        <fgColor rgb="FF553996"/>
        <bgColor indexed="64"/>
      </patternFill>
    </fill>
    <fill>
      <patternFill patternType="solid">
        <fgColor rgb="FF89756E"/>
        <bgColor indexed="64"/>
      </patternFill>
    </fill>
    <fill>
      <patternFill patternType="solid">
        <fgColor rgb="FF30499F"/>
        <bgColor indexed="64"/>
      </patternFill>
    </fill>
    <fill>
      <patternFill patternType="solid">
        <fgColor rgb="FFC1C630"/>
        <bgColor indexed="64"/>
      </patternFill>
    </fill>
    <fill>
      <patternFill patternType="solid">
        <fgColor rgb="FFAB347D"/>
        <bgColor indexed="64"/>
      </patternFill>
    </fill>
    <fill>
      <patternFill patternType="solid">
        <fgColor theme="7"/>
        <bgColor theme="7"/>
      </patternFill>
    </fill>
  </fills>
  <borders count="2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diagonal/>
    </border>
    <border>
      <left/>
      <right/>
      <top style="medium">
        <color theme="1"/>
      </top>
      <bottom style="medium">
        <color indexed="64"/>
      </bottom>
      <diagonal/>
    </border>
    <border>
      <left/>
      <right/>
      <top/>
      <bottom style="medium">
        <color theme="1"/>
      </bottom>
      <diagonal/>
    </border>
    <border>
      <left/>
      <right/>
      <top/>
      <bottom style="medium">
        <color indexed="64"/>
      </bottom>
      <diagonal/>
    </border>
    <border>
      <left/>
      <right/>
      <top style="medium">
        <color indexed="64"/>
      </top>
      <bottom/>
      <diagonal/>
    </border>
    <border>
      <left/>
      <right/>
      <top style="medium">
        <color theme="1"/>
      </top>
      <bottom style="medium">
        <color theme="1"/>
      </bottom>
      <diagonal/>
    </border>
    <border>
      <left/>
      <right/>
      <top/>
      <bottom style="thick">
        <color theme="0"/>
      </bottom>
      <diagonal/>
    </border>
    <border>
      <left style="hair">
        <color rgb="FF15857D"/>
      </left>
      <right/>
      <top style="hair">
        <color rgb="FF15857D"/>
      </top>
      <bottom style="hair">
        <color rgb="FF15857D"/>
      </bottom>
      <diagonal/>
    </border>
    <border>
      <left/>
      <right/>
      <top style="hair">
        <color rgb="FF15857D"/>
      </top>
      <bottom style="hair">
        <color rgb="FF15857D"/>
      </bottom>
      <diagonal/>
    </border>
    <border>
      <left/>
      <right style="hair">
        <color rgb="FF15857D"/>
      </right>
      <top style="hair">
        <color rgb="FF15857D"/>
      </top>
      <bottom style="hair">
        <color rgb="FF15857D"/>
      </bottom>
      <diagonal/>
    </border>
    <border>
      <left style="thin">
        <color theme="9"/>
      </left>
      <right/>
      <top style="thin">
        <color theme="9"/>
      </top>
      <bottom/>
      <diagonal/>
    </border>
    <border>
      <left/>
      <right/>
      <top style="thin">
        <color theme="9"/>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9"/>
      </left>
      <right/>
      <top style="thin">
        <color theme="9"/>
      </top>
      <bottom style="thin">
        <color theme="9"/>
      </bottom>
      <diagonal/>
    </border>
    <border>
      <left/>
      <right/>
      <top style="thin">
        <color theme="9"/>
      </top>
      <bottom style="thin">
        <color theme="9"/>
      </bottom>
      <diagonal/>
    </border>
    <border>
      <left/>
      <right/>
      <top style="thin">
        <color theme="7"/>
      </top>
      <bottom style="thin">
        <color theme="7"/>
      </bottom>
      <diagonal/>
    </border>
    <border>
      <left style="thin">
        <color rgb="FFC00000"/>
      </left>
      <right style="thin">
        <color rgb="FFC00000"/>
      </right>
      <top style="thin">
        <color rgb="FFC00000"/>
      </top>
      <bottom style="thin">
        <color rgb="FFC00000"/>
      </bottom>
      <diagonal/>
    </border>
  </borders>
  <cellStyleXfs count="12">
    <xf numFmtId="0" fontId="0" fillId="0" borderId="0"/>
    <xf numFmtId="0" fontId="6" fillId="0" borderId="0"/>
    <xf numFmtId="0" fontId="7" fillId="0" borderId="0">
      <alignment vertical="center" wrapText="1"/>
    </xf>
    <xf numFmtId="9" fontId="6" fillId="0" borderId="0" applyFont="0" applyFill="0" applyBorder="0" applyAlignment="0" applyProtection="0"/>
    <xf numFmtId="0" fontId="1" fillId="0" borderId="0"/>
    <xf numFmtId="9" fontId="24" fillId="0" borderId="0" applyFont="0" applyFill="0" applyBorder="0" applyAlignment="0" applyProtection="0"/>
    <xf numFmtId="0" fontId="24" fillId="0" borderId="0"/>
    <xf numFmtId="0" fontId="2" fillId="2" borderId="0" applyNumberFormat="0" applyBorder="0" applyAlignment="0" applyProtection="0"/>
    <xf numFmtId="0" fontId="1" fillId="0" borderId="0"/>
    <xf numFmtId="0" fontId="5" fillId="4" borderId="0" applyNumberFormat="0" applyBorder="0" applyAlignment="0" applyProtection="0"/>
    <xf numFmtId="0" fontId="3" fillId="3" borderId="1" applyNumberFormat="0" applyAlignment="0" applyProtection="0"/>
    <xf numFmtId="0" fontId="6" fillId="0" borderId="0"/>
  </cellStyleXfs>
  <cellXfs count="257">
    <xf numFmtId="0" fontId="0" fillId="0" borderId="0" xfId="0"/>
    <xf numFmtId="0" fontId="6" fillId="0" borderId="0" xfId="1"/>
    <xf numFmtId="0" fontId="8" fillId="5" borderId="0" xfId="2" applyFont="1" applyFill="1" applyAlignment="1">
      <alignment horizontal="right" vertical="center"/>
    </xf>
    <xf numFmtId="0" fontId="6" fillId="6" borderId="0" xfId="1" applyFill="1"/>
    <xf numFmtId="0" fontId="9" fillId="7" borderId="0" xfId="1" applyFont="1" applyFill="1" applyAlignment="1">
      <alignment horizontal="left" vertical="center" wrapText="1" indent="2"/>
    </xf>
    <xf numFmtId="0" fontId="9" fillId="7" borderId="0" xfId="1" applyFont="1" applyFill="1" applyAlignment="1">
      <alignment horizontal="left" vertical="center" indent="2"/>
    </xf>
    <xf numFmtId="0" fontId="6" fillId="7" borderId="0" xfId="1" applyFill="1"/>
    <xf numFmtId="0" fontId="12" fillId="7" borderId="0" xfId="1" applyFont="1" applyFill="1" applyAlignment="1">
      <alignment horizontal="center"/>
    </xf>
    <xf numFmtId="0" fontId="12" fillId="7" borderId="0" xfId="1" applyFont="1" applyFill="1"/>
    <xf numFmtId="0" fontId="9" fillId="0" borderId="0" xfId="1" applyFont="1" applyAlignment="1">
      <alignment horizontal="left" vertical="center" indent="2"/>
    </xf>
    <xf numFmtId="0" fontId="6" fillId="8" borderId="0" xfId="1" applyFill="1" applyAlignment="1">
      <alignment horizontal="center"/>
    </xf>
    <xf numFmtId="0" fontId="13" fillId="9" borderId="0" xfId="1" applyFont="1" applyFill="1" applyAlignment="1">
      <alignment horizontal="left" vertical="center" wrapText="1" indent="2"/>
    </xf>
    <xf numFmtId="0" fontId="6" fillId="9" borderId="0" xfId="1" applyFill="1"/>
    <xf numFmtId="0" fontId="6" fillId="8" borderId="0" xfId="1" applyFill="1"/>
    <xf numFmtId="0" fontId="12" fillId="9" borderId="0" xfId="1" applyFont="1" applyFill="1" applyAlignment="1">
      <alignment horizontal="center"/>
    </xf>
    <xf numFmtId="0" fontId="12" fillId="9" borderId="0" xfId="1" applyFont="1" applyFill="1"/>
    <xf numFmtId="0" fontId="14" fillId="9" borderId="0" xfId="1" applyFont="1" applyFill="1"/>
    <xf numFmtId="0" fontId="6" fillId="0" borderId="0" xfId="1" applyAlignment="1">
      <alignment horizontal="center"/>
    </xf>
    <xf numFmtId="0" fontId="13" fillId="0" borderId="0" xfId="1" applyFont="1" applyAlignment="1">
      <alignment horizontal="left" vertical="center" wrapText="1" indent="2"/>
    </xf>
    <xf numFmtId="0" fontId="6" fillId="10" borderId="0" xfId="1" applyFill="1" applyAlignment="1">
      <alignment horizontal="center"/>
    </xf>
    <xf numFmtId="0" fontId="9" fillId="11" borderId="0" xfId="1" applyFont="1" applyFill="1" applyAlignment="1">
      <alignment horizontal="left" vertical="center" wrapText="1" indent="2"/>
    </xf>
    <xf numFmtId="0" fontId="6" fillId="11" borderId="0" xfId="1" applyFill="1"/>
    <xf numFmtId="0" fontId="6" fillId="10" borderId="0" xfId="1" applyFill="1"/>
    <xf numFmtId="0" fontId="15" fillId="11" borderId="0" xfId="1" applyFont="1" applyFill="1" applyAlignment="1">
      <alignment horizontal="center"/>
    </xf>
    <xf numFmtId="0" fontId="15" fillId="11" borderId="0" xfId="1" applyFont="1" applyFill="1"/>
    <xf numFmtId="0" fontId="9" fillId="0" borderId="0" xfId="1" applyFont="1" applyAlignment="1">
      <alignment horizontal="left" vertical="center" wrapText="1" indent="2"/>
    </xf>
    <xf numFmtId="0" fontId="6" fillId="12" borderId="0" xfId="1" applyFill="1" applyAlignment="1">
      <alignment horizontal="center"/>
    </xf>
    <xf numFmtId="0" fontId="15" fillId="13" borderId="0" xfId="1" applyFont="1" applyFill="1" applyAlignment="1">
      <alignment horizontal="left" vertical="center" wrapText="1" indent="2"/>
    </xf>
    <xf numFmtId="0" fontId="6" fillId="13" borderId="0" xfId="1" applyFill="1"/>
    <xf numFmtId="0" fontId="6" fillId="12" borderId="0" xfId="1" applyFill="1"/>
    <xf numFmtId="0" fontId="15" fillId="13" borderId="0" xfId="1" applyFont="1" applyFill="1" applyAlignment="1">
      <alignment horizontal="center"/>
    </xf>
    <xf numFmtId="0" fontId="15" fillId="13" borderId="0" xfId="1" applyFont="1" applyFill="1"/>
    <xf numFmtId="0" fontId="17" fillId="14" borderId="0" xfId="1" applyFont="1" applyFill="1" applyAlignment="1">
      <alignment horizontal="left" indent="1"/>
    </xf>
    <xf numFmtId="0" fontId="6" fillId="14" borderId="0" xfId="1" applyFill="1"/>
    <xf numFmtId="0" fontId="18" fillId="0" borderId="0" xfId="1" applyFont="1" applyAlignment="1">
      <alignment horizontal="left" indent="1"/>
    </xf>
    <xf numFmtId="0" fontId="19" fillId="0" borderId="0" xfId="1" applyFont="1" applyAlignment="1">
      <alignment horizontal="left" vertical="top" wrapText="1"/>
    </xf>
    <xf numFmtId="1" fontId="20" fillId="0" borderId="0" xfId="1" applyNumberFormat="1" applyFont="1"/>
    <xf numFmtId="164" fontId="20" fillId="0" borderId="0" xfId="3" applyNumberFormat="1" applyFont="1"/>
    <xf numFmtId="0" fontId="20" fillId="0" borderId="0" xfId="1" applyFont="1"/>
    <xf numFmtId="164" fontId="20" fillId="0" borderId="0" xfId="1" applyNumberFormat="1" applyFont="1"/>
    <xf numFmtId="0" fontId="19" fillId="0" borderId="0" xfId="1" applyFont="1"/>
    <xf numFmtId="0" fontId="21" fillId="0" borderId="0" xfId="1" applyFont="1" applyAlignment="1">
      <alignment horizontal="center"/>
    </xf>
    <xf numFmtId="0" fontId="18" fillId="0" borderId="0" xfId="1" applyFont="1"/>
    <xf numFmtId="0" fontId="22" fillId="0" borderId="0" xfId="1" applyFont="1" applyAlignment="1">
      <alignment horizontal="left" indent="1"/>
    </xf>
    <xf numFmtId="9" fontId="20" fillId="0" borderId="0" xfId="3" applyFont="1"/>
    <xf numFmtId="0" fontId="20" fillId="15" borderId="0" xfId="1" applyFont="1" applyFill="1"/>
    <xf numFmtId="9" fontId="20" fillId="15" borderId="0" xfId="3" applyFont="1" applyFill="1"/>
    <xf numFmtId="165" fontId="20" fillId="15" borderId="0" xfId="1" applyNumberFormat="1" applyFont="1" applyFill="1"/>
    <xf numFmtId="0" fontId="16" fillId="0" borderId="0" xfId="1" applyFont="1"/>
    <xf numFmtId="0" fontId="20" fillId="0" borderId="0" xfId="1" quotePrefix="1" applyFont="1"/>
    <xf numFmtId="0" fontId="8" fillId="5" borderId="0" xfId="2" applyFont="1" applyFill="1" applyAlignment="1">
      <alignment horizontal="right" vertical="top"/>
    </xf>
    <xf numFmtId="0" fontId="23" fillId="16" borderId="2" xfId="1" applyFont="1" applyFill="1" applyBorder="1"/>
    <xf numFmtId="0" fontId="23" fillId="16" borderId="3" xfId="1" applyFont="1" applyFill="1" applyBorder="1"/>
    <xf numFmtId="0" fontId="1" fillId="17" borderId="2" xfId="4" applyFill="1" applyBorder="1"/>
    <xf numFmtId="0" fontId="16" fillId="18" borderId="0" xfId="1" applyFont="1" applyFill="1"/>
    <xf numFmtId="0" fontId="6" fillId="18" borderId="0" xfId="1" applyFill="1"/>
    <xf numFmtId="0" fontId="1" fillId="17" borderId="0" xfId="4" applyFill="1"/>
    <xf numFmtId="0" fontId="6" fillId="17" borderId="4" xfId="1" applyFill="1" applyBorder="1"/>
    <xf numFmtId="0" fontId="6" fillId="17" borderId="5" xfId="1" applyFill="1" applyBorder="1"/>
    <xf numFmtId="0" fontId="16" fillId="18" borderId="5" xfId="1" applyFont="1" applyFill="1" applyBorder="1"/>
    <xf numFmtId="0" fontId="23" fillId="19" borderId="2" xfId="1" applyFont="1" applyFill="1" applyBorder="1"/>
    <xf numFmtId="0" fontId="6" fillId="17" borderId="2" xfId="1" applyFill="1" applyBorder="1"/>
    <xf numFmtId="9" fontId="0" fillId="17" borderId="2" xfId="3" applyFont="1" applyFill="1" applyBorder="1"/>
    <xf numFmtId="0" fontId="0" fillId="17" borderId="2" xfId="3" applyNumberFormat="1" applyFont="1" applyFill="1" applyBorder="1"/>
    <xf numFmtId="1" fontId="6" fillId="17" borderId="2" xfId="1" applyNumberFormat="1" applyFill="1" applyBorder="1"/>
    <xf numFmtId="1" fontId="6" fillId="17" borderId="6" xfId="1" applyNumberFormat="1" applyFill="1" applyBorder="1"/>
    <xf numFmtId="0" fontId="6" fillId="18" borderId="6" xfId="1" applyFill="1" applyBorder="1"/>
    <xf numFmtId="0" fontId="6" fillId="17" borderId="6" xfId="1" applyFill="1" applyBorder="1"/>
    <xf numFmtId="9" fontId="0" fillId="0" borderId="0" xfId="3" applyFont="1"/>
    <xf numFmtId="0" fontId="0" fillId="0" borderId="0" xfId="3" applyNumberFormat="1" applyFont="1"/>
    <xf numFmtId="1" fontId="6" fillId="0" borderId="0" xfId="1" applyNumberFormat="1"/>
    <xf numFmtId="1" fontId="6" fillId="20" borderId="0" xfId="1" applyNumberFormat="1" applyFill="1"/>
    <xf numFmtId="0" fontId="6" fillId="17" borderId="0" xfId="1" applyFill="1"/>
    <xf numFmtId="9" fontId="0" fillId="17" borderId="0" xfId="3" applyFont="1" applyFill="1" applyBorder="1"/>
    <xf numFmtId="0" fontId="0" fillId="17" borderId="0" xfId="3" applyNumberFormat="1" applyFont="1" applyFill="1" applyBorder="1"/>
    <xf numFmtId="1" fontId="6" fillId="17" borderId="0" xfId="1" applyNumberFormat="1" applyFill="1"/>
    <xf numFmtId="0" fontId="1" fillId="18" borderId="4" xfId="4" applyFill="1" applyBorder="1"/>
    <xf numFmtId="0" fontId="6" fillId="18" borderId="4" xfId="1" applyFill="1" applyBorder="1"/>
    <xf numFmtId="9" fontId="0" fillId="18" borderId="4" xfId="3" applyFont="1" applyFill="1" applyBorder="1"/>
    <xf numFmtId="0" fontId="0" fillId="18" borderId="4" xfId="3" applyNumberFormat="1" applyFont="1" applyFill="1" applyBorder="1"/>
    <xf numFmtId="1" fontId="6" fillId="17" borderId="4" xfId="1" applyNumberFormat="1" applyFill="1" applyBorder="1"/>
    <xf numFmtId="1" fontId="6" fillId="18" borderId="4" xfId="1" applyNumberFormat="1" applyFill="1" applyBorder="1"/>
    <xf numFmtId="0" fontId="16" fillId="17" borderId="7" xfId="1" applyFont="1" applyFill="1" applyBorder="1"/>
    <xf numFmtId="0" fontId="23" fillId="19" borderId="3" xfId="1" applyFont="1" applyFill="1" applyBorder="1"/>
    <xf numFmtId="9" fontId="0" fillId="17" borderId="0" xfId="3" applyFont="1" applyFill="1"/>
    <xf numFmtId="0" fontId="0" fillId="17" borderId="0" xfId="3" applyNumberFormat="1" applyFont="1" applyFill="1"/>
    <xf numFmtId="0" fontId="1" fillId="0" borderId="0" xfId="4"/>
    <xf numFmtId="0" fontId="6" fillId="18" borderId="5" xfId="1" applyFill="1" applyBorder="1"/>
    <xf numFmtId="9" fontId="0" fillId="17" borderId="4" xfId="3" applyFont="1" applyFill="1" applyBorder="1"/>
    <xf numFmtId="0" fontId="0" fillId="17" borderId="4" xfId="3" applyNumberFormat="1" applyFont="1" applyFill="1" applyBorder="1"/>
    <xf numFmtId="0" fontId="23" fillId="19" borderId="7" xfId="1" applyFont="1" applyFill="1" applyBorder="1"/>
    <xf numFmtId="9" fontId="0" fillId="18" borderId="5" xfId="3" applyFont="1" applyFill="1" applyBorder="1"/>
    <xf numFmtId="9" fontId="0" fillId="17" borderId="5" xfId="3" applyFont="1" applyFill="1" applyBorder="1"/>
    <xf numFmtId="1" fontId="6" fillId="17" borderId="5" xfId="1" applyNumberFormat="1" applyFill="1" applyBorder="1"/>
    <xf numFmtId="9" fontId="0" fillId="0" borderId="0" xfId="3" applyFont="1" applyBorder="1"/>
    <xf numFmtId="0" fontId="16" fillId="17" borderId="3" xfId="1" applyFont="1" applyFill="1" applyBorder="1"/>
    <xf numFmtId="0" fontId="16" fillId="17" borderId="0" xfId="1" applyFont="1" applyFill="1"/>
    <xf numFmtId="0" fontId="1" fillId="17" borderId="4" xfId="4" applyFill="1" applyBorder="1"/>
    <xf numFmtId="0" fontId="16" fillId="17" borderId="4" xfId="1" applyFont="1" applyFill="1" applyBorder="1"/>
    <xf numFmtId="0" fontId="4" fillId="19" borderId="2" xfId="4" applyFont="1" applyFill="1" applyBorder="1"/>
    <xf numFmtId="9" fontId="23" fillId="19" borderId="2" xfId="3" applyFont="1" applyFill="1" applyBorder="1"/>
    <xf numFmtId="0" fontId="6" fillId="17" borderId="7" xfId="1" applyFill="1" applyBorder="1"/>
    <xf numFmtId="2" fontId="6" fillId="17" borderId="7" xfId="1" applyNumberFormat="1" applyFill="1" applyBorder="1"/>
    <xf numFmtId="9" fontId="16" fillId="17" borderId="0" xfId="3" applyFont="1" applyFill="1"/>
    <xf numFmtId="0" fontId="16" fillId="17" borderId="0" xfId="3" applyNumberFormat="1" applyFont="1" applyFill="1"/>
    <xf numFmtId="9" fontId="16" fillId="0" borderId="0" xfId="3" applyFont="1"/>
    <xf numFmtId="0" fontId="16" fillId="0" borderId="0" xfId="3" applyNumberFormat="1" applyFont="1"/>
    <xf numFmtId="0" fontId="1" fillId="0" borderId="4" xfId="4" applyBorder="1"/>
    <xf numFmtId="0" fontId="6" fillId="0" borderId="4" xfId="1" applyBorder="1"/>
    <xf numFmtId="9" fontId="16" fillId="0" borderId="4" xfId="3" applyFont="1" applyBorder="1"/>
    <xf numFmtId="0" fontId="16" fillId="0" borderId="4" xfId="3" applyNumberFormat="1" applyFont="1" applyBorder="1"/>
    <xf numFmtId="9" fontId="0" fillId="0" borderId="4" xfId="3" applyFont="1" applyBorder="1"/>
    <xf numFmtId="1" fontId="6" fillId="0" borderId="4" xfId="1" applyNumberFormat="1" applyBorder="1"/>
    <xf numFmtId="9" fontId="6" fillId="0" borderId="4" xfId="1" applyNumberFormat="1" applyBorder="1"/>
    <xf numFmtId="49" fontId="6" fillId="0" borderId="0" xfId="1" applyNumberFormat="1"/>
    <xf numFmtId="0" fontId="0" fillId="0" borderId="4" xfId="3" applyNumberFormat="1" applyFont="1" applyBorder="1"/>
    <xf numFmtId="165" fontId="6" fillId="17" borderId="7" xfId="1" applyNumberFormat="1" applyFill="1" applyBorder="1"/>
    <xf numFmtId="0" fontId="1" fillId="17" borderId="7" xfId="4" applyFill="1" applyBorder="1"/>
    <xf numFmtId="1" fontId="6" fillId="17" borderId="7" xfId="1" applyNumberFormat="1" applyFill="1" applyBorder="1"/>
    <xf numFmtId="0" fontId="6" fillId="0" borderId="4" xfId="1" applyBorder="1" applyAlignment="1">
      <alignment horizontal="right"/>
    </xf>
    <xf numFmtId="0" fontId="0" fillId="0" borderId="0" xfId="3" applyNumberFormat="1" applyFont="1" applyBorder="1"/>
    <xf numFmtId="2" fontId="16" fillId="17" borderId="7" xfId="1" applyNumberFormat="1" applyFont="1" applyFill="1" applyBorder="1"/>
    <xf numFmtId="9" fontId="0" fillId="0" borderId="0" xfId="5" applyFont="1" applyFill="1"/>
    <xf numFmtId="0" fontId="24" fillId="0" borderId="0" xfId="6"/>
    <xf numFmtId="9" fontId="0" fillId="0" borderId="0" xfId="5" applyFont="1" applyFill="1" applyAlignment="1">
      <alignment horizontal="right"/>
    </xf>
    <xf numFmtId="0" fontId="0" fillId="0" borderId="0" xfId="5" applyNumberFormat="1" applyFont="1" applyFill="1"/>
    <xf numFmtId="164" fontId="0" fillId="0" borderId="0" xfId="5" applyNumberFormat="1" applyFont="1" applyFill="1"/>
    <xf numFmtId="9" fontId="0" fillId="0" borderId="0" xfId="5" applyFont="1" applyFill="1" applyAlignment="1">
      <alignment wrapText="1"/>
    </xf>
    <xf numFmtId="1" fontId="0" fillId="0" borderId="0" xfId="5" applyNumberFormat="1" applyFont="1" applyFill="1"/>
    <xf numFmtId="10" fontId="1" fillId="0" borderId="0" xfId="4" applyNumberFormat="1"/>
    <xf numFmtId="0" fontId="2" fillId="2" borderId="0" xfId="7"/>
    <xf numFmtId="0" fontId="1" fillId="0" borderId="0" xfId="8"/>
    <xf numFmtId="165" fontId="1" fillId="0" borderId="0" xfId="8" applyNumberFormat="1"/>
    <xf numFmtId="165" fontId="1" fillId="0" borderId="0" xfId="4" applyNumberFormat="1"/>
    <xf numFmtId="3" fontId="1" fillId="0" borderId="0" xfId="4" applyNumberFormat="1"/>
    <xf numFmtId="166" fontId="1" fillId="0" borderId="0" xfId="4" applyNumberFormat="1"/>
    <xf numFmtId="3" fontId="1" fillId="0" borderId="0" xfId="8" applyNumberFormat="1"/>
    <xf numFmtId="166" fontId="1" fillId="0" borderId="0" xfId="8" applyNumberFormat="1"/>
    <xf numFmtId="0" fontId="21" fillId="0" borderId="0" xfId="1" applyFont="1" applyAlignment="1">
      <alignment horizontal="right"/>
    </xf>
    <xf numFmtId="0" fontId="19" fillId="6" borderId="0" xfId="1" applyFont="1" applyFill="1" applyAlignment="1">
      <alignment vertical="center"/>
    </xf>
    <xf numFmtId="1" fontId="19" fillId="6" borderId="0" xfId="1" applyNumberFormat="1" applyFont="1" applyFill="1" applyAlignment="1">
      <alignment vertical="center"/>
    </xf>
    <xf numFmtId="0" fontId="19" fillId="6" borderId="8" xfId="1" applyFont="1" applyFill="1" applyBorder="1" applyAlignment="1">
      <alignment vertical="center"/>
    </xf>
    <xf numFmtId="0" fontId="6" fillId="6" borderId="8" xfId="1" applyFill="1" applyBorder="1"/>
    <xf numFmtId="1" fontId="19" fillId="6" borderId="8" xfId="1" applyNumberFormat="1" applyFont="1" applyFill="1" applyBorder="1" applyAlignment="1">
      <alignment vertical="center"/>
    </xf>
    <xf numFmtId="0" fontId="19" fillId="8" borderId="0" xfId="1" applyFont="1" applyFill="1" applyAlignment="1">
      <alignment vertical="center"/>
    </xf>
    <xf numFmtId="1" fontId="19" fillId="8" borderId="0" xfId="1" applyNumberFormat="1" applyFont="1" applyFill="1" applyAlignment="1">
      <alignment vertical="center"/>
    </xf>
    <xf numFmtId="0" fontId="19" fillId="8" borderId="8" xfId="1" applyFont="1" applyFill="1" applyBorder="1" applyAlignment="1">
      <alignment vertical="center"/>
    </xf>
    <xf numFmtId="0" fontId="6" fillId="8" borderId="8" xfId="1" applyFill="1" applyBorder="1"/>
    <xf numFmtId="1" fontId="19" fillId="8" borderId="8" xfId="1" applyNumberFormat="1" applyFont="1" applyFill="1" applyBorder="1" applyAlignment="1">
      <alignment vertical="center"/>
    </xf>
    <xf numFmtId="0" fontId="19" fillId="10" borderId="0" xfId="1" applyFont="1" applyFill="1" applyAlignment="1">
      <alignment vertical="center"/>
    </xf>
    <xf numFmtId="1" fontId="19" fillId="10" borderId="0" xfId="1" applyNumberFormat="1" applyFont="1" applyFill="1" applyAlignment="1">
      <alignment vertical="center"/>
    </xf>
    <xf numFmtId="0" fontId="19" fillId="10" borderId="8" xfId="1" applyFont="1" applyFill="1" applyBorder="1" applyAlignment="1">
      <alignment vertical="center"/>
    </xf>
    <xf numFmtId="0" fontId="6" fillId="10" borderId="8" xfId="1" applyFill="1" applyBorder="1"/>
    <xf numFmtId="1" fontId="19" fillId="10" borderId="8" xfId="1" applyNumberFormat="1" applyFont="1" applyFill="1" applyBorder="1" applyAlignment="1">
      <alignment vertical="center"/>
    </xf>
    <xf numFmtId="0" fontId="19" fillId="12" borderId="0" xfId="1" applyFont="1" applyFill="1" applyAlignment="1">
      <alignment vertical="center"/>
    </xf>
    <xf numFmtId="1" fontId="19" fillId="12" borderId="0" xfId="1" applyNumberFormat="1" applyFont="1" applyFill="1" applyAlignment="1">
      <alignment vertical="center"/>
    </xf>
    <xf numFmtId="0" fontId="20" fillId="0" borderId="0" xfId="1" applyFont="1" applyProtection="1">
      <protection hidden="1"/>
    </xf>
    <xf numFmtId="3" fontId="20" fillId="0" borderId="0" xfId="1" applyNumberFormat="1" applyFont="1" applyProtection="1">
      <protection hidden="1"/>
    </xf>
    <xf numFmtId="164" fontId="20" fillId="0" borderId="0" xfId="3" applyNumberFormat="1" applyFont="1" applyProtection="1">
      <protection hidden="1"/>
    </xf>
    <xf numFmtId="1" fontId="20" fillId="0" borderId="0" xfId="1" applyNumberFormat="1" applyFont="1" applyProtection="1">
      <protection hidden="1"/>
    </xf>
    <xf numFmtId="2" fontId="20" fillId="0" borderId="0" xfId="1" applyNumberFormat="1" applyFont="1" applyProtection="1">
      <protection hidden="1"/>
    </xf>
    <xf numFmtId="0" fontId="6" fillId="0" borderId="0" xfId="1" applyAlignment="1">
      <alignment vertical="center"/>
    </xf>
    <xf numFmtId="49" fontId="18" fillId="0" borderId="0" xfId="1" applyNumberFormat="1" applyFont="1" applyAlignment="1">
      <alignment horizontal="left" vertical="center"/>
    </xf>
    <xf numFmtId="0" fontId="6" fillId="0" borderId="9" xfId="1" applyBorder="1" applyAlignment="1">
      <alignment horizontal="left"/>
    </xf>
    <xf numFmtId="0" fontId="6" fillId="0" borderId="10" xfId="1" applyBorder="1" applyAlignment="1">
      <alignment horizontal="left"/>
    </xf>
    <xf numFmtId="0" fontId="6" fillId="0" borderId="11" xfId="1" applyBorder="1" applyAlignment="1">
      <alignment horizontal="left"/>
    </xf>
    <xf numFmtId="0" fontId="6" fillId="0" borderId="0" xfId="1"/>
    <xf numFmtId="0" fontId="26" fillId="21" borderId="0" xfId="1" applyFont="1" applyFill="1" applyAlignment="1">
      <alignment vertical="center"/>
    </xf>
    <xf numFmtId="0" fontId="19" fillId="22" borderId="0" xfId="1" applyFont="1" applyFill="1"/>
    <xf numFmtId="0" fontId="26" fillId="21" borderId="0" xfId="1" applyFont="1" applyFill="1" applyAlignment="1">
      <alignment horizontal="center" vertical="center"/>
    </xf>
    <xf numFmtId="0" fontId="6" fillId="22" borderId="0" xfId="1" applyFill="1"/>
    <xf numFmtId="0" fontId="6" fillId="22" borderId="0" xfId="1" applyFill="1"/>
    <xf numFmtId="0" fontId="27" fillId="0" borderId="0" xfId="1" applyFont="1"/>
    <xf numFmtId="0" fontId="19" fillId="0" borderId="0" xfId="1" applyFont="1" applyAlignment="1">
      <alignment horizontal="center"/>
    </xf>
    <xf numFmtId="1" fontId="19" fillId="0" borderId="0" xfId="1" applyNumberFormat="1" applyFont="1" applyAlignment="1">
      <alignment horizontal="center"/>
    </xf>
    <xf numFmtId="0" fontId="27" fillId="0" borderId="0" xfId="1" applyFont="1" applyAlignment="1">
      <alignment horizontal="right"/>
    </xf>
    <xf numFmtId="0" fontId="19" fillId="0" borderId="0" xfId="1" applyFont="1" applyAlignment="1">
      <alignment vertical="center"/>
    </xf>
    <xf numFmtId="0" fontId="19" fillId="0" borderId="8" xfId="1" applyFont="1" applyBorder="1" applyAlignment="1">
      <alignment vertical="center"/>
    </xf>
    <xf numFmtId="0" fontId="19" fillId="0" borderId="8" xfId="1" applyFont="1" applyBorder="1"/>
    <xf numFmtId="0" fontId="28" fillId="0" borderId="0" xfId="1" applyFont="1"/>
    <xf numFmtId="0" fontId="28" fillId="0" borderId="0" xfId="1" applyFont="1" applyProtection="1">
      <protection hidden="1"/>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0" fontId="26" fillId="21" borderId="0" xfId="1" applyFont="1" applyFill="1" applyAlignment="1">
      <alignment horizontal="left" vertical="center" wrapText="1"/>
    </xf>
    <xf numFmtId="0" fontId="26" fillId="21" borderId="0" xfId="1" applyFont="1" applyFill="1" applyAlignment="1">
      <alignment horizontal="right" vertical="center" wrapText="1"/>
    </xf>
    <xf numFmtId="0" fontId="29" fillId="0" borderId="0" xfId="1" quotePrefix="1" applyFont="1" applyAlignment="1">
      <alignment vertical="center"/>
    </xf>
    <xf numFmtId="0" fontId="28" fillId="0" borderId="0" xfId="1" quotePrefix="1" applyFont="1" applyAlignment="1">
      <alignment horizontal="left" vertical="center"/>
    </xf>
    <xf numFmtId="0" fontId="29" fillId="0" borderId="0" xfId="1" applyFont="1" applyAlignment="1">
      <alignment vertical="center"/>
    </xf>
    <xf numFmtId="3" fontId="19" fillId="0" borderId="0" xfId="1" applyNumberFormat="1" applyFont="1" applyAlignment="1">
      <alignment horizontal="center" vertical="center"/>
    </xf>
    <xf numFmtId="164" fontId="19" fillId="0" borderId="0" xfId="3" applyNumberFormat="1" applyFont="1" applyAlignment="1">
      <alignment horizontal="center" vertical="center"/>
    </xf>
    <xf numFmtId="165" fontId="30" fillId="0" borderId="0" xfId="1" applyNumberFormat="1" applyFont="1" applyAlignment="1">
      <alignment horizontal="center" vertical="center"/>
    </xf>
    <xf numFmtId="1" fontId="19" fillId="0" borderId="0" xfId="1" applyNumberFormat="1" applyFont="1" applyAlignment="1">
      <alignment horizontal="center" vertical="center"/>
    </xf>
    <xf numFmtId="0" fontId="19" fillId="0" borderId="0" xfId="1" quotePrefix="1" applyFont="1" applyAlignment="1">
      <alignment horizontal="right" vertical="center"/>
    </xf>
    <xf numFmtId="0" fontId="28" fillId="0" borderId="0" xfId="1" applyFont="1" applyAlignment="1">
      <alignment horizontal="left" vertical="center"/>
    </xf>
    <xf numFmtId="3" fontId="19" fillId="0" borderId="0" xfId="1" applyNumberFormat="1" applyFont="1" applyAlignment="1">
      <alignment vertical="center"/>
    </xf>
    <xf numFmtId="164" fontId="19" fillId="0" borderId="0" xfId="1" applyNumberFormat="1" applyFont="1" applyAlignment="1">
      <alignment horizontal="center" vertical="center"/>
    </xf>
    <xf numFmtId="0" fontId="21" fillId="0" borderId="0" xfId="1" applyFont="1" applyAlignment="1">
      <alignment horizontal="right" vertical="center"/>
    </xf>
    <xf numFmtId="3" fontId="21" fillId="0" borderId="0" xfId="1" applyNumberFormat="1" applyFont="1" applyAlignment="1">
      <alignment vertical="center"/>
    </xf>
    <xf numFmtId="0" fontId="18" fillId="0" borderId="0" xfId="1" applyFont="1" applyAlignment="1">
      <alignment vertical="center"/>
    </xf>
    <xf numFmtId="0" fontId="6" fillId="0" borderId="0" xfId="1" applyAlignment="1">
      <alignment horizontal="center" vertical="center"/>
    </xf>
    <xf numFmtId="164" fontId="21" fillId="0" borderId="0" xfId="3" applyNumberFormat="1" applyFont="1" applyAlignment="1">
      <alignment horizontal="center" vertical="center"/>
    </xf>
    <xf numFmtId="0" fontId="29" fillId="23" borderId="0" xfId="1" quotePrefix="1" applyFont="1" applyFill="1" applyAlignment="1">
      <alignment vertical="center"/>
    </xf>
    <xf numFmtId="0" fontId="29" fillId="23" borderId="0" xfId="1" quotePrefix="1" applyFont="1" applyFill="1" applyAlignment="1">
      <alignment horizontal="right" vertical="center"/>
    </xf>
    <xf numFmtId="0" fontId="29" fillId="23" borderId="0" xfId="1" applyFont="1" applyFill="1" applyAlignment="1">
      <alignment vertical="center"/>
    </xf>
    <xf numFmtId="0" fontId="29" fillId="23" borderId="0" xfId="1" applyFont="1" applyFill="1"/>
    <xf numFmtId="0" fontId="19" fillId="0" borderId="0" xfId="1" quotePrefix="1" applyFont="1" applyAlignment="1">
      <alignment horizontal="right"/>
    </xf>
    <xf numFmtId="3" fontId="19" fillId="0" borderId="0" xfId="1" applyNumberFormat="1" applyFont="1" applyAlignment="1">
      <alignment horizontal="center"/>
    </xf>
    <xf numFmtId="164" fontId="19" fillId="0" borderId="0" xfId="1" applyNumberFormat="1" applyFont="1" applyAlignment="1">
      <alignment horizontal="center"/>
    </xf>
    <xf numFmtId="1" fontId="19" fillId="0" borderId="0" xfId="1" applyNumberFormat="1" applyFont="1" applyAlignment="1">
      <alignment horizontal="center"/>
    </xf>
    <xf numFmtId="0" fontId="30" fillId="0" borderId="0" xfId="1" applyFont="1"/>
    <xf numFmtId="3" fontId="6" fillId="0" borderId="0" xfId="1" applyNumberFormat="1" applyAlignment="1">
      <alignment horizontal="center"/>
    </xf>
    <xf numFmtId="0" fontId="29" fillId="24" borderId="0" xfId="1" applyFont="1" applyFill="1" applyAlignment="1">
      <alignment vertical="center"/>
    </xf>
    <xf numFmtId="0" fontId="29" fillId="24" borderId="0" xfId="1" quotePrefix="1" applyFont="1" applyFill="1" applyAlignment="1">
      <alignment horizontal="right" vertical="center"/>
    </xf>
    <xf numFmtId="2" fontId="19" fillId="0" borderId="0" xfId="1" quotePrefix="1" applyNumberFormat="1" applyFont="1" applyAlignment="1">
      <alignment horizontal="right"/>
    </xf>
    <xf numFmtId="0" fontId="29" fillId="25" borderId="0" xfId="1" applyFont="1" applyFill="1" applyAlignment="1">
      <alignment vertical="center"/>
    </xf>
    <xf numFmtId="0" fontId="29" fillId="25" borderId="0" xfId="1" quotePrefix="1" applyFont="1" applyFill="1" applyAlignment="1">
      <alignment horizontal="right" vertical="center"/>
    </xf>
    <xf numFmtId="0" fontId="29" fillId="26" borderId="0" xfId="1" applyFont="1" applyFill="1" applyAlignment="1">
      <alignment vertical="center"/>
    </xf>
    <xf numFmtId="0" fontId="29" fillId="26" borderId="0" xfId="1" quotePrefix="1" applyFont="1" applyFill="1" applyAlignment="1">
      <alignment horizontal="right" vertical="center"/>
    </xf>
    <xf numFmtId="0" fontId="29" fillId="27" borderId="0" xfId="1" applyFont="1" applyFill="1"/>
    <xf numFmtId="0" fontId="29" fillId="27" borderId="0" xfId="1" applyFont="1" applyFill="1" applyAlignment="1">
      <alignment vertical="center"/>
    </xf>
    <xf numFmtId="3" fontId="21" fillId="0" borderId="0" xfId="1" applyNumberFormat="1" applyFont="1"/>
    <xf numFmtId="164" fontId="21" fillId="0" borderId="0" xfId="1" applyNumberFormat="1" applyFont="1" applyAlignment="1">
      <alignment horizontal="center"/>
    </xf>
    <xf numFmtId="0" fontId="29" fillId="21" borderId="0" xfId="1" applyFont="1" applyFill="1" applyAlignment="1">
      <alignment vertical="center"/>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167" fontId="19" fillId="0" borderId="0" xfId="1" applyNumberFormat="1" applyFont="1" applyProtection="1">
      <protection hidden="1"/>
    </xf>
    <xf numFmtId="0" fontId="19" fillId="0" borderId="0" xfId="1" applyFont="1" applyAlignment="1">
      <alignment horizontal="right"/>
    </xf>
    <xf numFmtId="3" fontId="19" fillId="0" borderId="0" xfId="1" applyNumberFormat="1" applyFont="1"/>
    <xf numFmtId="165" fontId="19" fillId="0" borderId="0" xfId="1" applyNumberFormat="1" applyFont="1" applyAlignment="1">
      <alignment horizontal="center"/>
    </xf>
    <xf numFmtId="167" fontId="6" fillId="0" borderId="0" xfId="1" applyNumberFormat="1" applyProtection="1">
      <protection hidden="1"/>
    </xf>
    <xf numFmtId="14" fontId="1" fillId="0" borderId="0" xfId="4" applyNumberFormat="1"/>
    <xf numFmtId="0" fontId="23" fillId="19" borderId="12" xfId="1" applyFont="1" applyFill="1" applyBorder="1"/>
    <xf numFmtId="0" fontId="23" fillId="19" borderId="13" xfId="1" applyFont="1" applyFill="1" applyBorder="1"/>
    <xf numFmtId="0" fontId="23" fillId="28" borderId="14" xfId="1" applyFont="1" applyFill="1" applyBorder="1"/>
    <xf numFmtId="0" fontId="23" fillId="28" borderId="15" xfId="1" applyFont="1" applyFill="1" applyBorder="1"/>
    <xf numFmtId="0" fontId="23" fillId="28" borderId="16" xfId="1" applyFont="1" applyFill="1" applyBorder="1"/>
    <xf numFmtId="0" fontId="5" fillId="4" borderId="0" xfId="9"/>
    <xf numFmtId="0" fontId="6" fillId="0" borderId="12" xfId="1" applyBorder="1"/>
    <xf numFmtId="0" fontId="6" fillId="0" borderId="17" xfId="1" applyBorder="1"/>
    <xf numFmtId="0" fontId="3" fillId="3" borderId="1" xfId="10"/>
    <xf numFmtId="9" fontId="0" fillId="0" borderId="13" xfId="5" applyFont="1" applyBorder="1"/>
    <xf numFmtId="9" fontId="2" fillId="2" borderId="13" xfId="7" applyNumberFormat="1" applyBorder="1"/>
    <xf numFmtId="9" fontId="0" fillId="0" borderId="18" xfId="5" applyFont="1" applyBorder="1"/>
    <xf numFmtId="1" fontId="0" fillId="0" borderId="13" xfId="5" applyNumberFormat="1" applyFont="1" applyBorder="1"/>
    <xf numFmtId="1" fontId="2" fillId="2" borderId="13" xfId="7" applyNumberFormat="1" applyBorder="1"/>
    <xf numFmtId="1" fontId="6" fillId="0" borderId="13" xfId="1" applyNumberFormat="1" applyBorder="1"/>
    <xf numFmtId="1" fontId="6" fillId="0" borderId="18" xfId="1" applyNumberFormat="1" applyBorder="1"/>
    <xf numFmtId="0" fontId="6" fillId="0" borderId="14" xfId="1" applyBorder="1"/>
    <xf numFmtId="0" fontId="1" fillId="0" borderId="15" xfId="4" applyBorder="1"/>
    <xf numFmtId="0" fontId="6" fillId="0" borderId="15" xfId="1" applyBorder="1"/>
    <xf numFmtId="0" fontId="1" fillId="0" borderId="19" xfId="4" applyBorder="1"/>
    <xf numFmtId="0" fontId="2" fillId="2" borderId="15" xfId="7" applyBorder="1"/>
    <xf numFmtId="0" fontId="6" fillId="0" borderId="16" xfId="1" applyBorder="1"/>
    <xf numFmtId="0" fontId="6" fillId="0" borderId="20" xfId="1" applyBorder="1"/>
    <xf numFmtId="0" fontId="1" fillId="0" borderId="20" xfId="4" applyBorder="1"/>
    <xf numFmtId="0" fontId="6" fillId="0" borderId="0" xfId="1" applyAlignment="1">
      <alignment wrapText="1"/>
    </xf>
    <xf numFmtId="0" fontId="6" fillId="0" borderId="0" xfId="11"/>
  </cellXfs>
  <cellStyles count="12">
    <cellStyle name="Accent2 2" xfId="9" xr:uid="{1071B006-2CFE-4F20-B94A-A7226B26AD07}"/>
    <cellStyle name="Bad 2" xfId="7" xr:uid="{A6459C88-C886-4546-BF9C-774A2D7EDFA3}"/>
    <cellStyle name="Calculation 2" xfId="10" xr:uid="{DA58FE69-D265-4C15-B8B2-94F65A4E6E35}"/>
    <cellStyle name="Normal" xfId="0" builtinId="0"/>
    <cellStyle name="Normal 10" xfId="8" xr:uid="{BD3217FA-014D-4D92-BA74-B2614ACF7600}"/>
    <cellStyle name="Normal 2" xfId="1" xr:uid="{FAE69873-6D46-4D9C-ADBC-C1E2209866F7}"/>
    <cellStyle name="Normal 2 2" xfId="2" xr:uid="{A737E403-65FF-42FA-814E-81BE36FC0F0B}"/>
    <cellStyle name="Normal 2 3" xfId="11" xr:uid="{C15F4C2B-E6D8-41D0-A7D4-A4EAADCD6760}"/>
    <cellStyle name="Normal 6" xfId="6" xr:uid="{B1687523-FB07-4E90-BAC3-F5F72D231232}"/>
    <cellStyle name="Normal 7" xfId="4" xr:uid="{AA8A7A62-2246-4B86-B8B9-3FFB881BB109}"/>
    <cellStyle name="Percent 2" xfId="3" xr:uid="{997B725F-22DA-4916-BDC4-E458F4093049}"/>
    <cellStyle name="Percent 3" xfId="5" xr:uid="{C5648A75-91E9-4753-86D7-741EDD787C2A}"/>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0D83-4393-A4A0-F00AD7EF780D}"/>
              </c:ext>
            </c:extLst>
          </c:dPt>
          <c:dPt>
            <c:idx val="1"/>
            <c:bubble3D val="0"/>
            <c:spPr>
              <a:solidFill>
                <a:srgbClr val="F7EBD9"/>
              </a:solidFill>
            </c:spPr>
            <c:extLst>
              <c:ext xmlns:c16="http://schemas.microsoft.com/office/drawing/2014/chart" uri="{C3380CC4-5D6E-409C-BE32-E72D297353CC}">
                <c16:uniqueId val="{00000003-0D83-4393-A4A0-F00AD7EF780D}"/>
              </c:ext>
            </c:extLst>
          </c:dPt>
          <c:val>
            <c:numRef>
              <c:f>'Data - Overview'!$D$89:$D$90</c:f>
              <c:numCache>
                <c:formatCode>0%</c:formatCode>
                <c:ptCount val="2"/>
                <c:pt idx="0">
                  <c:v>0.28522572137456775</c:v>
                </c:pt>
                <c:pt idx="1">
                  <c:v>0.7147742786254323</c:v>
                </c:pt>
              </c:numCache>
            </c:numRef>
          </c:val>
          <c:extLst>
            <c:ext xmlns:c16="http://schemas.microsoft.com/office/drawing/2014/chart" uri="{C3380CC4-5D6E-409C-BE32-E72D297353CC}">
              <c16:uniqueId val="{00000004-0D83-4393-A4A0-F00AD7EF780D}"/>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Overview'!$D$137</c:f>
              <c:numCache>
                <c:formatCode>0%</c:formatCode>
                <c:ptCount val="1"/>
                <c:pt idx="0">
                  <c:v>0.22376480356340478</c:v>
                </c:pt>
              </c:numCache>
            </c:numRef>
          </c:val>
          <c:extLst>
            <c:ext xmlns:c16="http://schemas.microsoft.com/office/drawing/2014/chart" uri="{C3380CC4-5D6E-409C-BE32-E72D297353CC}">
              <c16:uniqueId val="{00000000-F337-495A-9E2A-64D7FE158C37}"/>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F337-495A-9E2A-64D7FE158C37}"/>
              </c:ext>
            </c:extLst>
          </c:dPt>
          <c:val>
            <c:numRef>
              <c:f>'Data - Overview'!$D$138</c:f>
              <c:numCache>
                <c:formatCode>0%</c:formatCode>
                <c:ptCount val="1"/>
                <c:pt idx="0">
                  <c:v>0.3778607068200911</c:v>
                </c:pt>
              </c:numCache>
            </c:numRef>
          </c:val>
          <c:extLst>
            <c:ext xmlns:c16="http://schemas.microsoft.com/office/drawing/2014/chart" uri="{C3380CC4-5D6E-409C-BE32-E72D297353CC}">
              <c16:uniqueId val="{00000003-F337-495A-9E2A-64D7FE158C37}"/>
            </c:ext>
          </c:extLst>
        </c:ser>
        <c:ser>
          <c:idx val="1"/>
          <c:order val="2"/>
          <c:spPr>
            <a:solidFill>
              <a:srgbClr val="1964C1"/>
            </a:solidFill>
          </c:spPr>
          <c:invertIfNegative val="0"/>
          <c:val>
            <c:numRef>
              <c:f>'Data - Overview'!$D$139</c:f>
              <c:numCache>
                <c:formatCode>0%</c:formatCode>
                <c:ptCount val="1"/>
                <c:pt idx="0">
                  <c:v>0.3246902924570691</c:v>
                </c:pt>
              </c:numCache>
            </c:numRef>
          </c:val>
          <c:extLst>
            <c:ext xmlns:c16="http://schemas.microsoft.com/office/drawing/2014/chart" uri="{C3380CC4-5D6E-409C-BE32-E72D297353CC}">
              <c16:uniqueId val="{00000004-F337-495A-9E2A-64D7FE158C37}"/>
            </c:ext>
          </c:extLst>
        </c:ser>
        <c:ser>
          <c:idx val="0"/>
          <c:order val="3"/>
          <c:spPr>
            <a:solidFill>
              <a:srgbClr val="7D38BA"/>
            </a:solidFill>
          </c:spPr>
          <c:invertIfNegative val="0"/>
          <c:val>
            <c:numRef>
              <c:f>'Data - Overview'!$D$140</c:f>
              <c:numCache>
                <c:formatCode>0%</c:formatCode>
                <c:ptCount val="1"/>
                <c:pt idx="0">
                  <c:v>7.3842596753081857E-2</c:v>
                </c:pt>
              </c:numCache>
            </c:numRef>
          </c:val>
          <c:extLst>
            <c:ext xmlns:c16="http://schemas.microsoft.com/office/drawing/2014/chart" uri="{C3380CC4-5D6E-409C-BE32-E72D297353CC}">
              <c16:uniqueId val="{00000005-F337-495A-9E2A-64D7FE158C37}"/>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4229018714094E-2"/>
          <c:y val="1.9583611111111111E-2"/>
          <c:w val="0.90228367553195099"/>
          <c:h val="0.92564472222222227"/>
        </c:manualLayout>
      </c:layout>
      <c:scatterChart>
        <c:scatterStyle val="lineMarker"/>
        <c:varyColors val="0"/>
        <c:ser>
          <c:idx val="0"/>
          <c:order val="0"/>
          <c:tx>
            <c:strRef>
              <c:f>'Customer View Chart'!$F$48</c:f>
              <c:strCache>
                <c:ptCount val="1"/>
                <c:pt idx="0">
                  <c:v>Capped Index</c:v>
                </c:pt>
              </c:strCache>
            </c:strRef>
          </c:tx>
          <c:spPr>
            <a:ln w="28575">
              <a:noFill/>
            </a:ln>
          </c:spPr>
          <c:marker>
            <c:symbol val="circle"/>
            <c:size val="20"/>
          </c:marker>
          <c:dPt>
            <c:idx val="0"/>
            <c:marker>
              <c:spPr>
                <a:solidFill>
                  <a:srgbClr val="553996"/>
                </a:solidFill>
                <a:ln>
                  <a:solidFill>
                    <a:schemeClr val="tx1"/>
                  </a:solidFill>
                </a:ln>
              </c:spPr>
            </c:marker>
            <c:bubble3D val="0"/>
            <c:extLst>
              <c:ext xmlns:c16="http://schemas.microsoft.com/office/drawing/2014/chart" uri="{C3380CC4-5D6E-409C-BE32-E72D297353CC}">
                <c16:uniqueId val="{00000000-CC57-4D83-AEEB-A44E50CAADCE}"/>
              </c:ext>
            </c:extLst>
          </c:dPt>
          <c:dPt>
            <c:idx val="1"/>
            <c:marker>
              <c:spPr>
                <a:solidFill>
                  <a:srgbClr val="553996"/>
                </a:solidFill>
                <a:ln>
                  <a:solidFill>
                    <a:schemeClr val="tx1"/>
                  </a:solidFill>
                </a:ln>
              </c:spPr>
            </c:marker>
            <c:bubble3D val="0"/>
            <c:extLst>
              <c:ext xmlns:c16="http://schemas.microsoft.com/office/drawing/2014/chart" uri="{C3380CC4-5D6E-409C-BE32-E72D297353CC}">
                <c16:uniqueId val="{00000001-CC57-4D83-AEEB-A44E50CAADCE}"/>
              </c:ext>
            </c:extLst>
          </c:dPt>
          <c:dPt>
            <c:idx val="2"/>
            <c:marker>
              <c:spPr>
                <a:solidFill>
                  <a:srgbClr val="553996"/>
                </a:solidFill>
                <a:ln>
                  <a:solidFill>
                    <a:schemeClr val="tx1"/>
                  </a:solidFill>
                </a:ln>
              </c:spPr>
            </c:marker>
            <c:bubble3D val="0"/>
            <c:extLst>
              <c:ext xmlns:c16="http://schemas.microsoft.com/office/drawing/2014/chart" uri="{C3380CC4-5D6E-409C-BE32-E72D297353CC}">
                <c16:uniqueId val="{00000002-CC57-4D83-AEEB-A44E50CAADCE}"/>
              </c:ext>
            </c:extLst>
          </c:dPt>
          <c:dPt>
            <c:idx val="3"/>
            <c:marker>
              <c:spPr>
                <a:solidFill>
                  <a:srgbClr val="553996"/>
                </a:solidFill>
                <a:ln>
                  <a:solidFill>
                    <a:schemeClr val="tx1"/>
                  </a:solidFill>
                </a:ln>
              </c:spPr>
            </c:marker>
            <c:bubble3D val="0"/>
            <c:extLst>
              <c:ext xmlns:c16="http://schemas.microsoft.com/office/drawing/2014/chart" uri="{C3380CC4-5D6E-409C-BE32-E72D297353CC}">
                <c16:uniqueId val="{00000003-CC57-4D83-AEEB-A44E50CAADCE}"/>
              </c:ext>
            </c:extLst>
          </c:dPt>
          <c:dPt>
            <c:idx val="4"/>
            <c:marker>
              <c:spPr>
                <a:solidFill>
                  <a:srgbClr val="553996"/>
                </a:solidFill>
                <a:ln>
                  <a:solidFill>
                    <a:schemeClr val="tx1"/>
                  </a:solidFill>
                </a:ln>
              </c:spPr>
            </c:marker>
            <c:bubble3D val="0"/>
            <c:extLst>
              <c:ext xmlns:c16="http://schemas.microsoft.com/office/drawing/2014/chart" uri="{C3380CC4-5D6E-409C-BE32-E72D297353CC}">
                <c16:uniqueId val="{00000004-CC57-4D83-AEEB-A44E50CAADCE}"/>
              </c:ext>
            </c:extLst>
          </c:dPt>
          <c:dPt>
            <c:idx val="5"/>
            <c:marker>
              <c:spPr>
                <a:solidFill>
                  <a:srgbClr val="89756E"/>
                </a:solidFill>
                <a:ln>
                  <a:solidFill>
                    <a:schemeClr val="tx1"/>
                  </a:solidFill>
                </a:ln>
              </c:spPr>
            </c:marker>
            <c:bubble3D val="0"/>
            <c:extLst>
              <c:ext xmlns:c16="http://schemas.microsoft.com/office/drawing/2014/chart" uri="{C3380CC4-5D6E-409C-BE32-E72D297353CC}">
                <c16:uniqueId val="{00000005-CC57-4D83-AEEB-A44E50CAADCE}"/>
              </c:ext>
            </c:extLst>
          </c:dPt>
          <c:dPt>
            <c:idx val="6"/>
            <c:marker>
              <c:spPr>
                <a:solidFill>
                  <a:srgbClr val="89756E"/>
                </a:solidFill>
                <a:ln>
                  <a:solidFill>
                    <a:schemeClr val="tx1"/>
                  </a:solidFill>
                </a:ln>
              </c:spPr>
            </c:marker>
            <c:bubble3D val="0"/>
            <c:extLst>
              <c:ext xmlns:c16="http://schemas.microsoft.com/office/drawing/2014/chart" uri="{C3380CC4-5D6E-409C-BE32-E72D297353CC}">
                <c16:uniqueId val="{00000006-CC57-4D83-AEEB-A44E50CAADCE}"/>
              </c:ext>
            </c:extLst>
          </c:dPt>
          <c:dPt>
            <c:idx val="7"/>
            <c:marker>
              <c:spPr>
                <a:solidFill>
                  <a:srgbClr val="89756E"/>
                </a:solidFill>
                <a:ln>
                  <a:solidFill>
                    <a:schemeClr val="tx1"/>
                  </a:solidFill>
                </a:ln>
              </c:spPr>
            </c:marker>
            <c:bubble3D val="0"/>
            <c:extLst>
              <c:ext xmlns:c16="http://schemas.microsoft.com/office/drawing/2014/chart" uri="{C3380CC4-5D6E-409C-BE32-E72D297353CC}">
                <c16:uniqueId val="{00000007-CC57-4D83-AEEB-A44E50CAADCE}"/>
              </c:ext>
            </c:extLst>
          </c:dPt>
          <c:dPt>
            <c:idx val="8"/>
            <c:marker>
              <c:spPr>
                <a:solidFill>
                  <a:srgbClr val="89756E"/>
                </a:solidFill>
                <a:ln>
                  <a:solidFill>
                    <a:schemeClr val="tx1"/>
                  </a:solidFill>
                </a:ln>
              </c:spPr>
            </c:marker>
            <c:bubble3D val="0"/>
            <c:extLst>
              <c:ext xmlns:c16="http://schemas.microsoft.com/office/drawing/2014/chart" uri="{C3380CC4-5D6E-409C-BE32-E72D297353CC}">
                <c16:uniqueId val="{00000008-CC57-4D83-AEEB-A44E50CAADCE}"/>
              </c:ext>
            </c:extLst>
          </c:dPt>
          <c:dPt>
            <c:idx val="9"/>
            <c:marker>
              <c:spPr>
                <a:solidFill>
                  <a:srgbClr val="89756E"/>
                </a:solidFill>
                <a:ln>
                  <a:solidFill>
                    <a:schemeClr val="tx1"/>
                  </a:solidFill>
                </a:ln>
              </c:spPr>
            </c:marker>
            <c:bubble3D val="0"/>
            <c:extLst>
              <c:ext xmlns:c16="http://schemas.microsoft.com/office/drawing/2014/chart" uri="{C3380CC4-5D6E-409C-BE32-E72D297353CC}">
                <c16:uniqueId val="{00000009-CC57-4D83-AEEB-A44E50CAADCE}"/>
              </c:ext>
            </c:extLst>
          </c:dPt>
          <c:dPt>
            <c:idx val="10"/>
            <c:marker>
              <c:spPr>
                <a:solidFill>
                  <a:srgbClr val="89756E"/>
                </a:solidFill>
                <a:ln>
                  <a:solidFill>
                    <a:schemeClr val="tx1"/>
                  </a:solidFill>
                </a:ln>
              </c:spPr>
            </c:marker>
            <c:bubble3D val="0"/>
            <c:extLst>
              <c:ext xmlns:c16="http://schemas.microsoft.com/office/drawing/2014/chart" uri="{C3380CC4-5D6E-409C-BE32-E72D297353CC}">
                <c16:uniqueId val="{0000000A-CC57-4D83-AEEB-A44E50CAADCE}"/>
              </c:ext>
            </c:extLst>
          </c:dPt>
          <c:dPt>
            <c:idx val="11"/>
            <c:marker>
              <c:spPr>
                <a:solidFill>
                  <a:srgbClr val="89756E"/>
                </a:solidFill>
                <a:ln>
                  <a:solidFill>
                    <a:schemeClr val="tx1"/>
                  </a:solidFill>
                </a:ln>
              </c:spPr>
            </c:marker>
            <c:bubble3D val="0"/>
            <c:extLst>
              <c:ext xmlns:c16="http://schemas.microsoft.com/office/drawing/2014/chart" uri="{C3380CC4-5D6E-409C-BE32-E72D297353CC}">
                <c16:uniqueId val="{0000000B-CC57-4D83-AEEB-A44E50CAADCE}"/>
              </c:ext>
            </c:extLst>
          </c:dPt>
          <c:dPt>
            <c:idx val="12"/>
            <c:marker>
              <c:spPr>
                <a:solidFill>
                  <a:srgbClr val="89756E"/>
                </a:solidFill>
                <a:ln>
                  <a:solidFill>
                    <a:schemeClr val="tx1"/>
                  </a:solidFill>
                </a:ln>
              </c:spPr>
            </c:marker>
            <c:bubble3D val="0"/>
            <c:extLst>
              <c:ext xmlns:c16="http://schemas.microsoft.com/office/drawing/2014/chart" uri="{C3380CC4-5D6E-409C-BE32-E72D297353CC}">
                <c16:uniqueId val="{0000000C-CC57-4D83-AEEB-A44E50CAADCE}"/>
              </c:ext>
            </c:extLst>
          </c:dPt>
          <c:dPt>
            <c:idx val="13"/>
            <c:marker>
              <c:spPr>
                <a:solidFill>
                  <a:srgbClr val="30499F"/>
                </a:solidFill>
                <a:ln>
                  <a:solidFill>
                    <a:schemeClr val="tx1"/>
                  </a:solidFill>
                </a:ln>
              </c:spPr>
            </c:marker>
            <c:bubble3D val="0"/>
            <c:extLst>
              <c:ext xmlns:c16="http://schemas.microsoft.com/office/drawing/2014/chart" uri="{C3380CC4-5D6E-409C-BE32-E72D297353CC}">
                <c16:uniqueId val="{0000000D-CC57-4D83-AEEB-A44E50CAADCE}"/>
              </c:ext>
            </c:extLst>
          </c:dPt>
          <c:dPt>
            <c:idx val="14"/>
            <c:marker>
              <c:spPr>
                <a:solidFill>
                  <a:srgbClr val="30499F"/>
                </a:solidFill>
                <a:ln>
                  <a:solidFill>
                    <a:schemeClr val="tx1"/>
                  </a:solidFill>
                </a:ln>
              </c:spPr>
            </c:marker>
            <c:bubble3D val="0"/>
            <c:extLst>
              <c:ext xmlns:c16="http://schemas.microsoft.com/office/drawing/2014/chart" uri="{C3380CC4-5D6E-409C-BE32-E72D297353CC}">
                <c16:uniqueId val="{0000000E-CC57-4D83-AEEB-A44E50CAADCE}"/>
              </c:ext>
            </c:extLst>
          </c:dPt>
          <c:dPt>
            <c:idx val="15"/>
            <c:marker>
              <c:spPr>
                <a:solidFill>
                  <a:srgbClr val="30499F"/>
                </a:solidFill>
                <a:ln>
                  <a:solidFill>
                    <a:schemeClr val="tx1"/>
                  </a:solidFill>
                </a:ln>
              </c:spPr>
            </c:marker>
            <c:bubble3D val="0"/>
            <c:extLst>
              <c:ext xmlns:c16="http://schemas.microsoft.com/office/drawing/2014/chart" uri="{C3380CC4-5D6E-409C-BE32-E72D297353CC}">
                <c16:uniqueId val="{0000000F-CC57-4D83-AEEB-A44E50CAADCE}"/>
              </c:ext>
            </c:extLst>
          </c:dPt>
          <c:dPt>
            <c:idx val="16"/>
            <c:marker>
              <c:spPr>
                <a:solidFill>
                  <a:srgbClr val="30499F"/>
                </a:solidFill>
                <a:ln>
                  <a:solidFill>
                    <a:schemeClr val="tx1"/>
                  </a:solidFill>
                </a:ln>
              </c:spPr>
            </c:marker>
            <c:bubble3D val="0"/>
            <c:extLst>
              <c:ext xmlns:c16="http://schemas.microsoft.com/office/drawing/2014/chart" uri="{C3380CC4-5D6E-409C-BE32-E72D297353CC}">
                <c16:uniqueId val="{00000010-CC57-4D83-AEEB-A44E50CAADCE}"/>
              </c:ext>
            </c:extLst>
          </c:dPt>
          <c:dPt>
            <c:idx val="17"/>
            <c:marker>
              <c:spPr>
                <a:solidFill>
                  <a:srgbClr val="30499F"/>
                </a:solidFill>
                <a:ln>
                  <a:solidFill>
                    <a:schemeClr val="tx1"/>
                  </a:solidFill>
                </a:ln>
              </c:spPr>
            </c:marker>
            <c:bubble3D val="0"/>
            <c:extLst>
              <c:ext xmlns:c16="http://schemas.microsoft.com/office/drawing/2014/chart" uri="{C3380CC4-5D6E-409C-BE32-E72D297353CC}">
                <c16:uniqueId val="{00000011-CC57-4D83-AEEB-A44E50CAADCE}"/>
              </c:ext>
            </c:extLst>
          </c:dPt>
          <c:dPt>
            <c:idx val="18"/>
            <c:marker>
              <c:spPr>
                <a:solidFill>
                  <a:srgbClr val="C1C630"/>
                </a:solidFill>
                <a:ln>
                  <a:solidFill>
                    <a:schemeClr val="tx1"/>
                  </a:solidFill>
                </a:ln>
              </c:spPr>
            </c:marker>
            <c:bubble3D val="0"/>
            <c:extLst>
              <c:ext xmlns:c16="http://schemas.microsoft.com/office/drawing/2014/chart" uri="{C3380CC4-5D6E-409C-BE32-E72D297353CC}">
                <c16:uniqueId val="{00000012-CC57-4D83-AEEB-A44E50CAADCE}"/>
              </c:ext>
            </c:extLst>
          </c:dPt>
          <c:dPt>
            <c:idx val="19"/>
            <c:marker>
              <c:spPr>
                <a:solidFill>
                  <a:srgbClr val="C1C630"/>
                </a:solidFill>
                <a:ln>
                  <a:solidFill>
                    <a:schemeClr val="tx1"/>
                  </a:solidFill>
                </a:ln>
              </c:spPr>
            </c:marker>
            <c:bubble3D val="0"/>
            <c:extLst>
              <c:ext xmlns:c16="http://schemas.microsoft.com/office/drawing/2014/chart" uri="{C3380CC4-5D6E-409C-BE32-E72D297353CC}">
                <c16:uniqueId val="{00000013-CC57-4D83-AEEB-A44E50CAADCE}"/>
              </c:ext>
            </c:extLst>
          </c:dPt>
          <c:dPt>
            <c:idx val="20"/>
            <c:marker>
              <c:spPr>
                <a:solidFill>
                  <a:srgbClr val="C1C630"/>
                </a:solidFill>
                <a:ln>
                  <a:solidFill>
                    <a:schemeClr val="tx1"/>
                  </a:solidFill>
                </a:ln>
              </c:spPr>
            </c:marker>
            <c:bubble3D val="0"/>
            <c:extLst>
              <c:ext xmlns:c16="http://schemas.microsoft.com/office/drawing/2014/chart" uri="{C3380CC4-5D6E-409C-BE32-E72D297353CC}">
                <c16:uniqueId val="{00000014-CC57-4D83-AEEB-A44E50CAADCE}"/>
              </c:ext>
            </c:extLst>
          </c:dPt>
          <c:dPt>
            <c:idx val="21"/>
            <c:marker>
              <c:spPr>
                <a:solidFill>
                  <a:srgbClr val="C1C630"/>
                </a:solidFill>
                <a:ln>
                  <a:solidFill>
                    <a:schemeClr val="tx1"/>
                  </a:solidFill>
                </a:ln>
              </c:spPr>
            </c:marker>
            <c:bubble3D val="0"/>
            <c:extLst>
              <c:ext xmlns:c16="http://schemas.microsoft.com/office/drawing/2014/chart" uri="{C3380CC4-5D6E-409C-BE32-E72D297353CC}">
                <c16:uniqueId val="{00000015-CC57-4D83-AEEB-A44E50CAADCE}"/>
              </c:ext>
            </c:extLst>
          </c:dPt>
          <c:dPt>
            <c:idx val="22"/>
            <c:marker>
              <c:spPr>
                <a:solidFill>
                  <a:srgbClr val="C1C630"/>
                </a:solidFill>
                <a:ln>
                  <a:solidFill>
                    <a:schemeClr val="tx1"/>
                  </a:solidFill>
                </a:ln>
              </c:spPr>
            </c:marker>
            <c:bubble3D val="0"/>
            <c:extLst>
              <c:ext xmlns:c16="http://schemas.microsoft.com/office/drawing/2014/chart" uri="{C3380CC4-5D6E-409C-BE32-E72D297353CC}">
                <c16:uniqueId val="{00000016-CC57-4D83-AEEB-A44E50CAADCE}"/>
              </c:ext>
            </c:extLst>
          </c:dPt>
          <c:dPt>
            <c:idx val="23"/>
            <c:marker>
              <c:spPr>
                <a:solidFill>
                  <a:srgbClr val="C1C630"/>
                </a:solidFill>
                <a:ln>
                  <a:solidFill>
                    <a:schemeClr val="tx1"/>
                  </a:solidFill>
                </a:ln>
              </c:spPr>
            </c:marker>
            <c:bubble3D val="0"/>
            <c:extLst>
              <c:ext xmlns:c16="http://schemas.microsoft.com/office/drawing/2014/chart" uri="{C3380CC4-5D6E-409C-BE32-E72D297353CC}">
                <c16:uniqueId val="{00000017-CC57-4D83-AEEB-A44E50CAADCE}"/>
              </c:ext>
            </c:extLst>
          </c:dPt>
          <c:dPt>
            <c:idx val="24"/>
            <c:marker>
              <c:spPr>
                <a:solidFill>
                  <a:srgbClr val="C1C630"/>
                </a:solidFill>
                <a:ln>
                  <a:solidFill>
                    <a:schemeClr val="tx1"/>
                  </a:solidFill>
                </a:ln>
              </c:spPr>
            </c:marker>
            <c:bubble3D val="0"/>
            <c:extLst>
              <c:ext xmlns:c16="http://schemas.microsoft.com/office/drawing/2014/chart" uri="{C3380CC4-5D6E-409C-BE32-E72D297353CC}">
                <c16:uniqueId val="{00000018-CC57-4D83-AEEB-A44E50CAADCE}"/>
              </c:ext>
            </c:extLst>
          </c:dPt>
          <c:dLbls>
            <c:dLbl>
              <c:idx val="0"/>
              <c:tx>
                <c:strRef>
                  <c:f>'Customer View Chart'!$G$49</c:f>
                  <c:strCache>
                    <c:ptCount val="1"/>
                    <c:pt idx="0">
                      <c:v>1.1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{B53E8A37-4904-4DD5-99D9-7320E016E4C4}</c15:txfldGUID>
                      <c15:f>'Customer View Chart'!$G$49</c15:f>
                      <c15:dlblFieldTableCache>
                        <c:ptCount val="1"/>
                        <c:pt idx="0">
                          <c:v>1.1</c:v>
                        </c:pt>
                      </c15:dlblFieldTableCache>
                    </c15:dlblFTEntry>
                  </c15:dlblFieldTable>
                  <c15:showDataLabelsRange val="0"/>
                </c:ext>
                <c:ext xmlns:c16="http://schemas.microsoft.com/office/drawing/2014/chart" uri="{C3380CC4-5D6E-409C-BE32-E72D297353CC}">
                  <c16:uniqueId val="{00000000-CC57-4D83-AEEB-A44E50CAADCE}"/>
                </c:ext>
              </c:extLst>
            </c:dLbl>
            <c:dLbl>
              <c:idx val="1"/>
              <c:tx>
                <c:strRef>
                  <c:f>'Customer View Chart'!$G$50</c:f>
                  <c:strCache>
                    <c:ptCount val="1"/>
                    <c:pt idx="0">
                      <c:v>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{B9264F9B-DFC4-4427-B3C9-A0AB445DF2C6}</c15:txfldGUID>
                      <c15:f>'Customer View Chart'!$G$50</c15:f>
                      <c15:dlblFieldTableCache>
                        <c:ptCount val="1"/>
                        <c:pt idx="0">
                          <c:v>1.2</c:v>
                        </c:pt>
                      </c15:dlblFieldTableCache>
                    </c15:dlblFTEntry>
                  </c15:dlblFieldTable>
                  <c15:showDataLabelsRange val="0"/>
                </c:ext>
                <c:ext xmlns:c16="http://schemas.microsoft.com/office/drawing/2014/chart" uri="{C3380CC4-5D6E-409C-BE32-E72D297353CC}">
                  <c16:uniqueId val="{00000001-CC57-4D83-AEEB-A44E50CAADCE}"/>
                </c:ext>
              </c:extLst>
            </c:dLbl>
            <c:dLbl>
              <c:idx val="2"/>
              <c:tx>
                <c:strRef>
                  <c:f>'Customer View Chart'!$G$51</c:f>
                  <c:strCache>
                    <c:ptCount val="1"/>
                    <c:pt idx="0">
                      <c:v>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{C83CFC48-D6C7-47C2-BDC8-883C21CD9B13}</c15:txfldGUID>
                      <c15:f>'Customer View Chart'!$G$51</c15:f>
                      <c15:dlblFieldTableCache>
                        <c:ptCount val="1"/>
                        <c:pt idx="0">
                          <c:v>1.3</c:v>
                        </c:pt>
                      </c15:dlblFieldTableCache>
                    </c15:dlblFTEntry>
                  </c15:dlblFieldTable>
                  <c15:showDataLabelsRange val="0"/>
                </c:ext>
                <c:ext xmlns:c16="http://schemas.microsoft.com/office/drawing/2014/chart" uri="{C3380CC4-5D6E-409C-BE32-E72D297353CC}">
                  <c16:uniqueId val="{00000002-CC57-4D83-AEEB-A44E50CAADCE}"/>
                </c:ext>
              </c:extLst>
            </c:dLbl>
            <c:dLbl>
              <c:idx val="3"/>
              <c:tx>
                <c:strRef>
                  <c:f>'Customer View Chart'!$G$52</c:f>
                  <c:strCache>
                    <c:ptCount val="1"/>
                    <c:pt idx="0">
                      <c:v>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{D312D913-97F2-48E8-B0FF-E3E9358669BE}</c15:txfldGUID>
                      <c15:f>'Customer View Chart'!$G$52</c15:f>
                      <c15:dlblFieldTableCache>
                        <c:ptCount val="1"/>
                        <c:pt idx="0">
                          <c:v>1.4</c:v>
                        </c:pt>
                      </c15:dlblFieldTableCache>
                    </c15:dlblFTEntry>
                  </c15:dlblFieldTable>
                  <c15:showDataLabelsRange val="0"/>
                </c:ext>
                <c:ext xmlns:c16="http://schemas.microsoft.com/office/drawing/2014/chart" uri="{C3380CC4-5D6E-409C-BE32-E72D297353CC}">
                  <c16:uniqueId val="{00000003-CC57-4D83-AEEB-A44E50CAADCE}"/>
                </c:ext>
              </c:extLst>
            </c:dLbl>
            <c:dLbl>
              <c:idx val="4"/>
              <c:tx>
                <c:strRef>
                  <c:f>'Customer View Chart'!$G$53</c:f>
                  <c:strCache>
                    <c:ptCount val="1"/>
                    <c:pt idx="0">
                      <c:v>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{87C5F787-6BEF-4FDB-988B-9ECD77B9D4E9}</c15:txfldGUID>
                      <c15:f>'Customer View Chart'!$G$53</c15:f>
                      <c15:dlblFieldTableCache>
                        <c:ptCount val="1"/>
                        <c:pt idx="0">
                          <c:v>1.5</c:v>
                        </c:pt>
                      </c15:dlblFieldTableCache>
                    </c15:dlblFTEntry>
                  </c15:dlblFieldTable>
                  <c15:showDataLabelsRange val="0"/>
                </c:ext>
                <c:ext xmlns:c16="http://schemas.microsoft.com/office/drawing/2014/chart" uri="{C3380CC4-5D6E-409C-BE32-E72D297353CC}">
                  <c16:uniqueId val="{00000004-CC57-4D83-AEEB-A44E50CAADCE}"/>
                </c:ext>
              </c:extLst>
            </c:dLbl>
            <c:dLbl>
              <c:idx val="5"/>
              <c:tx>
                <c:strRef>
                  <c:f>'Customer View Chart'!$G$54</c:f>
                  <c:strCache>
                    <c:ptCount val="1"/>
                    <c:pt idx="0">
                      <c:v>2.6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{D35F5AFC-D0D1-4BE1-B64C-33BD0DA32981}</c15:txfldGUID>
                      <c15:f>'Customer View Chart'!$G$54</c15:f>
                      <c15:dlblFieldTableCache>
                        <c:ptCount val="1"/>
                        <c:pt idx="0">
                          <c:v>2.6</c:v>
                        </c:pt>
                      </c15:dlblFieldTableCache>
                    </c15:dlblFTEntry>
                  </c15:dlblFieldTable>
                  <c15:showDataLabelsRange val="0"/>
                </c:ext>
                <c:ext xmlns:c16="http://schemas.microsoft.com/office/drawing/2014/chart" uri="{C3380CC4-5D6E-409C-BE32-E72D297353CC}">
                  <c16:uniqueId val="{00000005-CC57-4D83-AEEB-A44E50CAADCE}"/>
                </c:ext>
              </c:extLst>
            </c:dLbl>
            <c:dLbl>
              <c:idx val="6"/>
              <c:tx>
                <c:strRef>
                  <c:f>'Customer View Chart'!$G$55</c:f>
                  <c:strCache>
                    <c:ptCount val="1"/>
                    <c:pt idx="0">
                      <c:v>2.7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{31B77708-8EFF-404D-BB7F-DEAD7BE038EE}</c15:txfldGUID>
                      <c15:f>'Customer View Chart'!$G$55</c15:f>
                      <c15:dlblFieldTableCache>
                        <c:ptCount val="1"/>
                        <c:pt idx="0">
                          <c:v>2.7</c:v>
                        </c:pt>
                      </c15:dlblFieldTableCache>
                    </c15:dlblFTEntry>
                  </c15:dlblFieldTable>
                  <c15:showDataLabelsRange val="0"/>
                </c:ext>
                <c:ext xmlns:c16="http://schemas.microsoft.com/office/drawing/2014/chart" uri="{C3380CC4-5D6E-409C-BE32-E72D297353CC}">
                  <c16:uniqueId val="{00000006-CC57-4D83-AEEB-A44E50CAADCE}"/>
                </c:ext>
              </c:extLst>
            </c:dLbl>
            <c:dLbl>
              <c:idx val="7"/>
              <c:tx>
                <c:strRef>
                  <c:f>'Customer View Chart'!$G$56</c:f>
                  <c:strCache>
                    <c:ptCount val="1"/>
                    <c:pt idx="0">
                      <c:v>2.8</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{CB9DC94C-B146-4D80-A02B-A027EB502810}</c15:txfldGUID>
                      <c15:f>'Customer View Chart'!$G$56</c15:f>
                      <c15:dlblFieldTableCache>
                        <c:ptCount val="1"/>
                        <c:pt idx="0">
                          <c:v>2.8</c:v>
                        </c:pt>
                      </c15:dlblFieldTableCache>
                    </c15:dlblFTEntry>
                  </c15:dlblFieldTable>
                  <c15:showDataLabelsRange val="0"/>
                </c:ext>
                <c:ext xmlns:c16="http://schemas.microsoft.com/office/drawing/2014/chart" uri="{C3380CC4-5D6E-409C-BE32-E72D297353CC}">
                  <c16:uniqueId val="{00000007-CC57-4D83-AEEB-A44E50CAADCE}"/>
                </c:ext>
              </c:extLst>
            </c:dLbl>
            <c:dLbl>
              <c:idx val="8"/>
              <c:tx>
                <c:strRef>
                  <c:f>'Customer View Chart'!$G$57</c:f>
                  <c:strCache>
                    <c:ptCount val="1"/>
                    <c:pt idx="0">
                      <c:v>2.9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{42816CC4-C29E-4524-9BA9-DA8775F95E1B}</c15:txfldGUID>
                      <c15:f>'Customer View Chart'!$G$57</c15:f>
                      <c15:dlblFieldTableCache>
                        <c:ptCount val="1"/>
                        <c:pt idx="0">
                          <c:v>2.9</c:v>
                        </c:pt>
                      </c15:dlblFieldTableCache>
                    </c15:dlblFTEntry>
                  </c15:dlblFieldTable>
                  <c15:showDataLabelsRange val="0"/>
                </c:ext>
                <c:ext xmlns:c16="http://schemas.microsoft.com/office/drawing/2014/chart" uri="{C3380CC4-5D6E-409C-BE32-E72D297353CC}">
                  <c16:uniqueId val="{00000008-CC57-4D83-AEEB-A44E50CAADCE}"/>
                </c:ext>
              </c:extLst>
            </c:dLbl>
            <c:dLbl>
              <c:idx val="9"/>
              <c:tx>
                <c:strRef>
                  <c:f>'Customer View Chart'!$G$58</c:f>
                  <c:strCache>
                    <c:ptCount val="1"/>
                    <c:pt idx="0">
                      <c:v>2.10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{6E0E0337-B84E-4CBF-BF7D-691DCDE761FC}</c15:txfldGUID>
                      <c15:f>'Customer View Chart'!$G$58</c15:f>
                      <c15:dlblFieldTableCache>
                        <c:ptCount val="1"/>
                        <c:pt idx="0">
                          <c:v>2.10</c:v>
                        </c:pt>
                      </c15:dlblFieldTableCache>
                    </c15:dlblFTEntry>
                  </c15:dlblFieldTable>
                  <c15:showDataLabelsRange val="0"/>
                </c:ext>
                <c:ext xmlns:c16="http://schemas.microsoft.com/office/drawing/2014/chart" uri="{C3380CC4-5D6E-409C-BE32-E72D297353CC}">
                  <c16:uniqueId val="{00000009-CC57-4D83-AEEB-A44E50CAADCE}"/>
                </c:ext>
              </c:extLst>
            </c:dLbl>
            <c:dLbl>
              <c:idx val="10"/>
              <c:tx>
                <c:strRef>
                  <c:f>'Customer View Chart'!$G$59</c:f>
                  <c:strCache>
                    <c:ptCount val="1"/>
                    <c:pt idx="0">
                      <c:v>2.11</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{35B7EC7A-5F15-4E6F-BF3D-35899A556CF8}</c15:txfldGUID>
                      <c15:f>'Customer View Chart'!$G$59</c15:f>
                      <c15:dlblFieldTableCache>
                        <c:ptCount val="1"/>
                        <c:pt idx="0">
                          <c:v>2.11</c:v>
                        </c:pt>
                      </c15:dlblFieldTableCache>
                    </c15:dlblFTEntry>
                  </c15:dlblFieldTable>
                  <c15:showDataLabelsRange val="0"/>
                </c:ext>
                <c:ext xmlns:c16="http://schemas.microsoft.com/office/drawing/2014/chart" uri="{C3380CC4-5D6E-409C-BE32-E72D297353CC}">
                  <c16:uniqueId val="{0000000A-CC57-4D83-AEEB-A44E50CAADCE}"/>
                </c:ext>
              </c:extLst>
            </c:dLbl>
            <c:dLbl>
              <c:idx val="11"/>
              <c:tx>
                <c:strRef>
                  <c:f>'Customer View Chart'!$G$60</c:f>
                  <c:strCache>
                    <c:ptCount val="1"/>
                    <c:pt idx="0">
                      <c:v>2.12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{EF91355F-8FEE-4772-AF47-E90E5EC05FFC}</c15:txfldGUID>
                      <c15:f>'Customer View Chart'!$G$60</c15:f>
                      <c15:dlblFieldTableCache>
                        <c:ptCount val="1"/>
                        <c:pt idx="0">
                          <c:v>2.12</c:v>
                        </c:pt>
                      </c15:dlblFieldTableCache>
                    </c15:dlblFTEntry>
                  </c15:dlblFieldTable>
                  <c15:showDataLabelsRange val="0"/>
                </c:ext>
                <c:ext xmlns:c16="http://schemas.microsoft.com/office/drawing/2014/chart" uri="{C3380CC4-5D6E-409C-BE32-E72D297353CC}">
                  <c16:uniqueId val="{0000000B-CC57-4D83-AEEB-A44E50CAADCE}"/>
                </c:ext>
              </c:extLst>
            </c:dLbl>
            <c:dLbl>
              <c:idx val="12"/>
              <c:tx>
                <c:strRef>
                  <c:f>'Customer View Chart'!$G$61</c:f>
                  <c:strCache>
                    <c:ptCount val="1"/>
                    <c:pt idx="0">
                      <c:v>2.13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{1974FC0E-6A32-4846-8D74-8D1DC465E578}</c15:txfldGUID>
                      <c15:f>'Customer View Chart'!$G$61</c15:f>
                      <c15:dlblFieldTableCache>
                        <c:ptCount val="1"/>
                        <c:pt idx="0">
                          <c:v>2.13</c:v>
                        </c:pt>
                      </c15:dlblFieldTableCache>
                    </c15:dlblFTEntry>
                  </c15:dlblFieldTable>
                  <c15:showDataLabelsRange val="0"/>
                </c:ext>
                <c:ext xmlns:c16="http://schemas.microsoft.com/office/drawing/2014/chart" uri="{C3380CC4-5D6E-409C-BE32-E72D297353CC}">
                  <c16:uniqueId val="{0000000C-CC57-4D83-AEEB-A44E50CAADCE}"/>
                </c:ext>
              </c:extLst>
            </c:dLbl>
            <c:dLbl>
              <c:idx val="13"/>
              <c:tx>
                <c:strRef>
                  <c:f>'Customer View Chart'!$G$62</c:f>
                  <c:strCache>
                    <c:ptCount val="1"/>
                    <c:pt idx="0">
                      <c:v>3.14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{2953235A-DB1C-457A-84B3-B50CFDF4A647}</c15:txfldGUID>
                      <c15:f>'Customer View Chart'!$G$62</c15:f>
                      <c15:dlblFieldTableCache>
                        <c:ptCount val="1"/>
                        <c:pt idx="0">
                          <c:v>3.14</c:v>
                        </c:pt>
                      </c15:dlblFieldTableCache>
                    </c15:dlblFTEntry>
                  </c15:dlblFieldTable>
                  <c15:showDataLabelsRange val="0"/>
                </c:ext>
                <c:ext xmlns:c16="http://schemas.microsoft.com/office/drawing/2014/chart" uri="{C3380CC4-5D6E-409C-BE32-E72D297353CC}">
                  <c16:uniqueId val="{0000000D-CC57-4D83-AEEB-A44E50CAADCE}"/>
                </c:ext>
              </c:extLst>
            </c:dLbl>
            <c:dLbl>
              <c:idx val="14"/>
              <c:tx>
                <c:strRef>
                  <c:f>'Customer View Chart'!$G$63</c:f>
                  <c:strCache>
                    <c:ptCount val="1"/>
                    <c:pt idx="0">
                      <c:v>3.15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{7DC5F26F-43B6-43D6-8420-1C87015645DB}</c15:txfldGUID>
                      <c15:f>'Customer View Chart'!$G$63</c15:f>
                      <c15:dlblFieldTableCache>
                        <c:ptCount val="1"/>
                        <c:pt idx="0">
                          <c:v>3.15</c:v>
                        </c:pt>
                      </c15:dlblFieldTableCache>
                    </c15:dlblFTEntry>
                  </c15:dlblFieldTable>
                  <c15:showDataLabelsRange val="0"/>
                </c:ext>
                <c:ext xmlns:c16="http://schemas.microsoft.com/office/drawing/2014/chart" uri="{C3380CC4-5D6E-409C-BE32-E72D297353CC}">
                  <c16:uniqueId val="{0000000E-CC57-4D83-AEEB-A44E50CAADCE}"/>
                </c:ext>
              </c:extLst>
            </c:dLbl>
            <c:dLbl>
              <c:idx val="15"/>
              <c:tx>
                <c:strRef>
                  <c:f>'Customer View Chart'!$G$64</c:f>
                  <c:strCache>
                    <c:ptCount val="1"/>
                    <c:pt idx="0">
                      <c:v>3.16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{A5ED5E46-8453-4952-BF75-00A39F862652}</c15:txfldGUID>
                      <c15:f>'Customer View Chart'!$G$64</c15:f>
                      <c15:dlblFieldTableCache>
                        <c:ptCount val="1"/>
                        <c:pt idx="0">
                          <c:v>3.16</c:v>
                        </c:pt>
                      </c15:dlblFieldTableCache>
                    </c15:dlblFTEntry>
                  </c15:dlblFieldTable>
                  <c15:showDataLabelsRange val="0"/>
                </c:ext>
                <c:ext xmlns:c16="http://schemas.microsoft.com/office/drawing/2014/chart" uri="{C3380CC4-5D6E-409C-BE32-E72D297353CC}">
                  <c16:uniqueId val="{0000000F-CC57-4D83-AEEB-A44E50CAADCE}"/>
                </c:ext>
              </c:extLst>
            </c:dLbl>
            <c:dLbl>
              <c:idx val="16"/>
              <c:tx>
                <c:strRef>
                  <c:f>'Customer View Chart'!$G$65</c:f>
                  <c:strCache>
                    <c:ptCount val="1"/>
                    <c:pt idx="0">
                      <c:v>3.17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{A1848479-ED44-4D42-9FBE-3D634CB6FC45}</c15:txfldGUID>
                      <c15:f>'Customer View Chart'!$G$65</c15:f>
                      <c15:dlblFieldTableCache>
                        <c:ptCount val="1"/>
                        <c:pt idx="0">
                          <c:v>3.17</c:v>
                        </c:pt>
                      </c15:dlblFieldTableCache>
                    </c15:dlblFTEntry>
                  </c15:dlblFieldTable>
                  <c15:showDataLabelsRange val="0"/>
                </c:ext>
                <c:ext xmlns:c16="http://schemas.microsoft.com/office/drawing/2014/chart" uri="{C3380CC4-5D6E-409C-BE32-E72D297353CC}">
                  <c16:uniqueId val="{00000010-CC57-4D83-AEEB-A44E50CAADCE}"/>
                </c:ext>
              </c:extLst>
            </c:dLbl>
            <c:dLbl>
              <c:idx val="17"/>
              <c:tx>
                <c:strRef>
                  <c:f>'Customer View Chart'!$G$66</c:f>
                  <c:strCache>
                    <c:ptCount val="1"/>
                    <c:pt idx="0">
                      <c:v>3.18</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{037480F6-BAC0-4F03-9C43-C73C9169B0E5}</c15:txfldGUID>
                      <c15:f>'Customer View Chart'!$G$66</c15:f>
                      <c15:dlblFieldTableCache>
                        <c:ptCount val="1"/>
                        <c:pt idx="0">
                          <c:v>3.18</c:v>
                        </c:pt>
                      </c15:dlblFieldTableCache>
                    </c15:dlblFTEntry>
                  </c15:dlblFieldTable>
                  <c15:showDataLabelsRange val="0"/>
                </c:ext>
                <c:ext xmlns:c16="http://schemas.microsoft.com/office/drawing/2014/chart" uri="{C3380CC4-5D6E-409C-BE32-E72D297353CC}">
                  <c16:uniqueId val="{00000011-CC57-4D83-AEEB-A44E50CAADCE}"/>
                </c:ext>
              </c:extLst>
            </c:dLbl>
            <c:dLbl>
              <c:idx val="18"/>
              <c:tx>
                <c:strRef>
                  <c:f>'Customer View Chart'!$G$67</c:f>
                  <c:strCache>
                    <c:ptCount val="1"/>
                    <c:pt idx="0">
                      <c:v>4.19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{5A20B5FA-C766-441D-8FD0-021EED92741D}</c15:txfldGUID>
                      <c15:f>'Customer View Chart'!$G$67</c15:f>
                      <c15:dlblFieldTableCache>
                        <c:ptCount val="1"/>
                        <c:pt idx="0">
                          <c:v>4.19</c:v>
                        </c:pt>
                      </c15:dlblFieldTableCache>
                    </c15:dlblFTEntry>
                  </c15:dlblFieldTable>
                  <c15:showDataLabelsRange val="0"/>
                </c:ext>
                <c:ext xmlns:c16="http://schemas.microsoft.com/office/drawing/2014/chart" uri="{C3380CC4-5D6E-409C-BE32-E72D297353CC}">
                  <c16:uniqueId val="{00000012-CC57-4D83-AEEB-A44E50CAADCE}"/>
                </c:ext>
              </c:extLst>
            </c:dLbl>
            <c:dLbl>
              <c:idx val="19"/>
              <c:tx>
                <c:strRef>
                  <c:f>'Customer View Chart'!$G$68</c:f>
                  <c:strCache>
                    <c:ptCount val="1"/>
                    <c:pt idx="0">
                      <c:v>4.20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{672F40C9-18D3-4294-B6E4-51886A828A0A}</c15:txfldGUID>
                      <c15:f>'Customer View Chart'!$G$68</c15:f>
                      <c15:dlblFieldTableCache>
                        <c:ptCount val="1"/>
                        <c:pt idx="0">
                          <c:v>4.20</c:v>
                        </c:pt>
                      </c15:dlblFieldTableCache>
                    </c15:dlblFTEntry>
                  </c15:dlblFieldTable>
                  <c15:showDataLabelsRange val="0"/>
                </c:ext>
                <c:ext xmlns:c16="http://schemas.microsoft.com/office/drawing/2014/chart" uri="{C3380CC4-5D6E-409C-BE32-E72D297353CC}">
                  <c16:uniqueId val="{00000013-CC57-4D83-AEEB-A44E50CAADCE}"/>
                </c:ext>
              </c:extLst>
            </c:dLbl>
            <c:dLbl>
              <c:idx val="20"/>
              <c:tx>
                <c:strRef>
                  <c:f>'Customer View Chart'!$G$69</c:f>
                  <c:strCache>
                    <c:ptCount val="1"/>
                    <c:pt idx="0">
                      <c:v>4.21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{A9E46AC4-E9E3-4CDF-AF8B-98A6D33ABFB1}</c15:txfldGUID>
                      <c15:f>'Customer View Chart'!$G$69</c15:f>
                      <c15:dlblFieldTableCache>
                        <c:ptCount val="1"/>
                        <c:pt idx="0">
                          <c:v>4.21</c:v>
                        </c:pt>
                      </c15:dlblFieldTableCache>
                    </c15:dlblFTEntry>
                  </c15:dlblFieldTable>
                  <c15:showDataLabelsRange val="0"/>
                </c:ext>
                <c:ext xmlns:c16="http://schemas.microsoft.com/office/drawing/2014/chart" uri="{C3380CC4-5D6E-409C-BE32-E72D297353CC}">
                  <c16:uniqueId val="{00000014-CC57-4D83-AEEB-A44E50CAADCE}"/>
                </c:ext>
              </c:extLst>
            </c:dLbl>
            <c:dLbl>
              <c:idx val="21"/>
              <c:tx>
                <c:strRef>
                  <c:f>'Customer View Chart'!$G$70</c:f>
                  <c:strCache>
                    <c:ptCount val="1"/>
                    <c:pt idx="0">
                      <c:v>4.22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{92E396BE-3123-4CE0-9302-FE30798015AF}</c15:txfldGUID>
                      <c15:f>'Customer View Chart'!$G$70</c15:f>
                      <c15:dlblFieldTableCache>
                        <c:ptCount val="1"/>
                        <c:pt idx="0">
                          <c:v>4.22</c:v>
                        </c:pt>
                      </c15:dlblFieldTableCache>
                    </c15:dlblFTEntry>
                  </c15:dlblFieldTable>
                  <c15:showDataLabelsRange val="0"/>
                </c:ext>
                <c:ext xmlns:c16="http://schemas.microsoft.com/office/drawing/2014/chart" uri="{C3380CC4-5D6E-409C-BE32-E72D297353CC}">
                  <c16:uniqueId val="{00000015-CC57-4D83-AEEB-A44E50CAADCE}"/>
                </c:ext>
              </c:extLst>
            </c:dLbl>
            <c:dLbl>
              <c:idx val="22"/>
              <c:tx>
                <c:strRef>
                  <c:f>'Customer View Chart'!$G$71</c:f>
                  <c:strCache>
                    <c:ptCount val="1"/>
                    <c:pt idx="0">
                      <c:v>4.23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{F9093AEA-6988-4E88-A4FC-A6210CF4AA27}</c15:txfldGUID>
                      <c15:f>'Customer View Chart'!$G$71</c15:f>
                      <c15:dlblFieldTableCache>
                        <c:ptCount val="1"/>
                        <c:pt idx="0">
                          <c:v>4.23</c:v>
                        </c:pt>
                      </c15:dlblFieldTableCache>
                    </c15:dlblFTEntry>
                  </c15:dlblFieldTable>
                  <c15:showDataLabelsRange val="0"/>
                </c:ext>
                <c:ext xmlns:c16="http://schemas.microsoft.com/office/drawing/2014/chart" uri="{C3380CC4-5D6E-409C-BE32-E72D297353CC}">
                  <c16:uniqueId val="{00000016-CC57-4D83-AEEB-A44E50CAADCE}"/>
                </c:ext>
              </c:extLst>
            </c:dLbl>
            <c:dLbl>
              <c:idx val="23"/>
              <c:tx>
                <c:strRef>
                  <c:f>'Customer View Chart'!$G$72</c:f>
                  <c:strCache>
                    <c:ptCount val="1"/>
                    <c:pt idx="0">
                      <c:v>4.24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{66F643DD-8484-43F3-9CD5-8440A2935952}</c15:txfldGUID>
                      <c15:f>'Customer View Chart'!$G$72</c15:f>
                      <c15:dlblFieldTableCache>
                        <c:ptCount val="1"/>
                        <c:pt idx="0">
                          <c:v>4.24</c:v>
                        </c:pt>
                      </c15:dlblFieldTableCache>
                    </c15:dlblFTEntry>
                  </c15:dlblFieldTable>
                  <c15:showDataLabelsRange val="0"/>
                </c:ext>
                <c:ext xmlns:c16="http://schemas.microsoft.com/office/drawing/2014/chart" uri="{C3380CC4-5D6E-409C-BE32-E72D297353CC}">
                  <c16:uniqueId val="{00000017-CC57-4D83-AEEB-A44E50CAADCE}"/>
                </c:ext>
              </c:extLst>
            </c:dLbl>
            <c:dLbl>
              <c:idx val="24"/>
              <c:tx>
                <c:strRef>
                  <c:f>'Customer View Chart'!$G$73</c:f>
                  <c:strCache>
                    <c:ptCount val="1"/>
                    <c:pt idx="0">
                      <c:v>4.25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{32A293E1-BE62-420C-9B67-5C9914789C23}</c15:txfldGUID>
                      <c15:f>'Customer View Chart'!$G$73</c15:f>
                      <c15:dlblFieldTableCache>
                        <c:ptCount val="1"/>
                        <c:pt idx="0">
                          <c:v>4.25</c:v>
                        </c:pt>
                      </c15:dlblFieldTableCache>
                    </c15:dlblFTEntry>
                  </c15:dlblFieldTable>
                  <c15:showDataLabelsRange val="0"/>
                </c:ext>
                <c:ext xmlns:c16="http://schemas.microsoft.com/office/drawing/2014/chart" uri="{C3380CC4-5D6E-409C-BE32-E72D297353CC}">
                  <c16:uniqueId val="{00000018-CC57-4D83-AEEB-A44E50CAADCE}"/>
                </c:ext>
              </c:extLst>
            </c:dLbl>
            <c:spPr>
              <a:noFill/>
              <a:ln>
                <a:noFill/>
              </a:ln>
              <a:effectLst/>
            </c:sp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Chart'!$E$49:$E$73</c:f>
              <c:numCache>
                <c:formatCode>0.0%</c:formatCode>
                <c:ptCount val="25"/>
                <c:pt idx="0">
                  <c:v>2.7119106023439629E-2</c:v>
                </c:pt>
                <c:pt idx="1">
                  <c:v>0.1</c:v>
                </c:pt>
                <c:pt idx="2">
                  <c:v>9.0682552661293464E-2</c:v>
                </c:pt>
                <c:pt idx="3">
                  <c:v>9.6133629248919522E-2</c:v>
                </c:pt>
                <c:pt idx="4">
                  <c:v>2.0402600942257525E-2</c:v>
                </c:pt>
                <c:pt idx="5">
                  <c:v>2.5464314916481719E-2</c:v>
                </c:pt>
                <c:pt idx="6">
                  <c:v>2.9202196005139586E-2</c:v>
                </c:pt>
                <c:pt idx="7">
                  <c:v>0</c:v>
                </c:pt>
                <c:pt idx="8">
                  <c:v>6.6425261846357511E-2</c:v>
                </c:pt>
                <c:pt idx="9">
                  <c:v>7.2207296655375147E-2</c:v>
                </c:pt>
                <c:pt idx="10">
                  <c:v>4.1272437020597281E-3</c:v>
                </c:pt>
                <c:pt idx="11">
                  <c:v>3.1947202429622706E-2</c:v>
                </c:pt>
                <c:pt idx="12">
                  <c:v>9.1694895456138296E-3</c:v>
                </c:pt>
                <c:pt idx="13">
                  <c:v>8.5581902425729078E-2</c:v>
                </c:pt>
                <c:pt idx="14">
                  <c:v>2.164856130514348E-2</c:v>
                </c:pt>
                <c:pt idx="15">
                  <c:v>6.9170268270840635E-2</c:v>
                </c:pt>
                <c:pt idx="16">
                  <c:v>6.0565354514659504E-2</c:v>
                </c:pt>
                <c:pt idx="17">
                  <c:v>0</c:v>
                </c:pt>
                <c:pt idx="18">
                  <c:v>4.2752014951524357E-2</c:v>
                </c:pt>
                <c:pt idx="19">
                  <c:v>5.4179807654868982E-2</c:v>
                </c:pt>
                <c:pt idx="20">
                  <c:v>2.4354631468286415E-2</c:v>
                </c:pt>
                <c:pt idx="21">
                  <c:v>2.336175680411167E-4</c:v>
                </c:pt>
                <c:pt idx="22">
                  <c:v>1.4270139781178212E-2</c:v>
                </c:pt>
                <c:pt idx="23">
                  <c:v>2.8812833391737725E-3</c:v>
                </c:pt>
                <c:pt idx="24">
                  <c:v>3.8624771249464625E-2</c:v>
                </c:pt>
              </c:numCache>
            </c:numRef>
          </c:xVal>
          <c:yVal>
            <c:numRef>
              <c:f>'Customer View Chart'!$F$49:$F$73</c:f>
              <c:numCache>
                <c:formatCode>0</c:formatCode>
                <c:ptCount val="25"/>
                <c:pt idx="0">
                  <c:v>183.17915006067537</c:v>
                </c:pt>
                <c:pt idx="1">
                  <c:v>143.29390679870747</c:v>
                </c:pt>
                <c:pt idx="2">
                  <c:v>200</c:v>
                </c:pt>
                <c:pt idx="3">
                  <c:v>125.84129903764891</c:v>
                </c:pt>
                <c:pt idx="4">
                  <c:v>45.999656457765539</c:v>
                </c:pt>
                <c:pt idx="5">
                  <c:v>124.75429871059529</c:v>
                </c:pt>
                <c:pt idx="6">
                  <c:v>200</c:v>
                </c:pt>
                <c:pt idx="7">
                  <c:v>0</c:v>
                </c:pt>
                <c:pt idx="8">
                  <c:v>131.65580657818202</c:v>
                </c:pt>
                <c:pt idx="9">
                  <c:v>136.42074784734498</c:v>
                </c:pt>
                <c:pt idx="10">
                  <c:v>112.86914018381124</c:v>
                </c:pt>
                <c:pt idx="11">
                  <c:v>178.04164697639544</c:v>
                </c:pt>
                <c:pt idx="12">
                  <c:v>200</c:v>
                </c:pt>
                <c:pt idx="13">
                  <c:v>111.51702480870209</c:v>
                </c:pt>
                <c:pt idx="14">
                  <c:v>86.444365101289705</c:v>
                </c:pt>
                <c:pt idx="15">
                  <c:v>93.271156905619179</c:v>
                </c:pt>
                <c:pt idx="16">
                  <c:v>74.269862903713204</c:v>
                </c:pt>
                <c:pt idx="17">
                  <c:v>0</c:v>
                </c:pt>
                <c:pt idx="18">
                  <c:v>40.124951496457939</c:v>
                </c:pt>
                <c:pt idx="19">
                  <c:v>65.669610694509316</c:v>
                </c:pt>
                <c:pt idx="20">
                  <c:v>92.48553504121368</c:v>
                </c:pt>
                <c:pt idx="21">
                  <c:v>200</c:v>
                </c:pt>
                <c:pt idx="22">
                  <c:v>39.958908745904353</c:v>
                </c:pt>
                <c:pt idx="23">
                  <c:v>11.438876581654361</c:v>
                </c:pt>
                <c:pt idx="24">
                  <c:v>85.463041582747223</c:v>
                </c:pt>
              </c:numCache>
            </c:numRef>
          </c:yVal>
          <c:smooth val="0"/>
          <c:extLst>
            <c:ext xmlns:c16="http://schemas.microsoft.com/office/drawing/2014/chart" uri="{C3380CC4-5D6E-409C-BE32-E72D297353CC}">
              <c16:uniqueId val="{00000019-CC57-4D83-AEEB-A44E50CAADCE}"/>
            </c:ext>
          </c:extLst>
        </c:ser>
        <c:dLbls>
          <c:showLegendKey val="0"/>
          <c:showVal val="0"/>
          <c:showCatName val="0"/>
          <c:showSerName val="0"/>
          <c:showPercent val="0"/>
          <c:showBubbleSize val="0"/>
        </c:dLbls>
        <c:axId val="61659008"/>
        <c:axId val="63905792"/>
      </c:scatterChart>
      <c:valAx>
        <c:axId val="61659008"/>
        <c:scaling>
          <c:orientation val="minMax"/>
          <c:max val="0.1"/>
          <c:min val="0"/>
        </c:scaling>
        <c:delete val="0"/>
        <c:axPos val="b"/>
        <c:title>
          <c:tx>
            <c:rich>
              <a:bodyPr/>
              <a:lstStyle/>
              <a:p>
                <a:pPr>
                  <a:defRPr/>
                </a:pPr>
                <a:r>
                  <a:rPr lang="en-US"/>
                  <a:t>Customer Volume</a:t>
                </a:r>
              </a:p>
            </c:rich>
          </c:tx>
          <c:overlay val="0"/>
        </c:title>
        <c:numFmt formatCode="0.0%" sourceLinked="1"/>
        <c:majorTickMark val="none"/>
        <c:minorTickMark val="none"/>
        <c:tickLblPos val="low"/>
        <c:spPr>
          <a:ln w="38100">
            <a:solidFill>
              <a:srgbClr val="15857D"/>
            </a:solidFill>
          </a:ln>
        </c:spPr>
        <c:txPr>
          <a:bodyPr/>
          <a:lstStyle/>
          <a:p>
            <a:pPr>
              <a:defRPr b="1"/>
            </a:pPr>
            <a:endParaRPr lang="en-US"/>
          </a:p>
        </c:txPr>
        <c:crossAx val="63905792"/>
        <c:crossesAt val="100"/>
        <c:crossBetween val="midCat"/>
      </c:valAx>
      <c:valAx>
        <c:axId val="63905792"/>
        <c:scaling>
          <c:orientation val="minMax"/>
          <c:max val="200"/>
          <c:min val="0"/>
        </c:scaling>
        <c:delete val="0"/>
        <c:axPos val="l"/>
        <c:title>
          <c:tx>
            <c:rich>
              <a:bodyPr rot="-5400000" vert="horz"/>
              <a:lstStyle/>
              <a:p>
                <a:pPr>
                  <a:defRPr/>
                </a:pPr>
                <a:r>
                  <a:rPr lang="en-US"/>
                  <a:t>Index</a:t>
                </a:r>
              </a:p>
            </c:rich>
          </c:tx>
          <c:overlay val="0"/>
        </c:title>
        <c:numFmt formatCode="0" sourceLinked="1"/>
        <c:majorTickMark val="none"/>
        <c:minorTickMark val="none"/>
        <c:tickLblPos val="low"/>
        <c:spPr>
          <a:ln w="38100">
            <a:solidFill>
              <a:srgbClr val="15857D"/>
            </a:solidFill>
          </a:ln>
        </c:spPr>
        <c:txPr>
          <a:bodyPr/>
          <a:lstStyle/>
          <a:p>
            <a:pPr>
              <a:defRPr b="1"/>
            </a:pPr>
            <a:endParaRPr lang="en-US"/>
          </a:p>
        </c:txPr>
        <c:crossAx val="61659008"/>
        <c:crossesAt val="5.000000000000001E-2"/>
        <c:crossBetween val="midCat"/>
      </c:valAx>
      <c:spPr>
        <a:noFill/>
        <a:ln w="12700">
          <a:solidFill>
            <a:srgbClr val="15857D"/>
          </a:solidFill>
          <a:prstDash val="dash"/>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Features'!$A$19:$A$95</c:f>
              <c:numCache>
                <c:formatCode>General</c:formatCode>
                <c:ptCount val="77"/>
                <c:pt idx="0">
                  <c:v>98.472246599060242</c:v>
                </c:pt>
                <c:pt idx="1">
                  <c:v>90.351594931910668</c:v>
                </c:pt>
                <c:pt idx="2">
                  <c:v>92.176251062888511</c:v>
                </c:pt>
                <c:pt idx="3">
                  <c:v>112.69648505636296</c:v>
                </c:pt>
                <c:pt idx="4">
                  <c:v>97.083849415857173</c:v>
                </c:pt>
                <c:pt idx="5">
                  <c:v>100.09981395974259</c:v>
                </c:pt>
                <c:pt idx="6">
                  <c:v>100.41648945188282</c:v>
                </c:pt>
                <c:pt idx="7">
                  <c:v>100.52478986983748</c:v>
                </c:pt>
                <c:pt idx="8">
                  <c:v>98.304329122631145</c:v>
                </c:pt>
                <c:pt idx="9">
                  <c:v>100.3446061086478</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8ACE-4DF2-A93C-EB013B49BD6D}"/>
            </c:ext>
          </c:extLst>
        </c:ser>
        <c:dLbls>
          <c:showLegendKey val="0"/>
          <c:showVal val="0"/>
          <c:showCatName val="0"/>
          <c:showSerName val="0"/>
          <c:showPercent val="0"/>
          <c:showBubbleSize val="0"/>
        </c:dLbls>
        <c:gapWidth val="50"/>
        <c:axId val="58435072"/>
        <c:axId val="58436608"/>
      </c:barChart>
      <c:catAx>
        <c:axId val="58435072"/>
        <c:scaling>
          <c:orientation val="maxMin"/>
        </c:scaling>
        <c:delete val="1"/>
        <c:axPos val="l"/>
        <c:majorTickMark val="out"/>
        <c:minorTickMark val="none"/>
        <c:tickLblPos val="nextTo"/>
        <c:crossAx val="58436608"/>
        <c:crossesAt val="100"/>
        <c:auto val="1"/>
        <c:lblAlgn val="ctr"/>
        <c:lblOffset val="100"/>
        <c:noMultiLvlLbl val="0"/>
      </c:catAx>
      <c:valAx>
        <c:axId val="58436608"/>
        <c:scaling>
          <c:orientation val="minMax"/>
          <c:max val="200"/>
          <c:min val="0"/>
        </c:scaling>
        <c:delete val="1"/>
        <c:axPos val="t"/>
        <c:numFmt formatCode="General" sourceLinked="1"/>
        <c:majorTickMark val="out"/>
        <c:minorTickMark val="none"/>
        <c:tickLblPos val="nextTo"/>
        <c:crossAx val="584350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Features'!$AE$19:$AE$95</c:f>
              <c:numCache>
                <c:formatCode>General</c:formatCode>
                <c:ptCount val="77"/>
              </c:numCache>
            </c:numRef>
          </c:val>
          <c:extLst>
            <c:ext xmlns:c16="http://schemas.microsoft.com/office/drawing/2014/chart" uri="{C3380CC4-5D6E-409C-BE32-E72D297353CC}">
              <c16:uniqueId val="{00000000-D2EB-42DA-A984-FE42F8D4C440}"/>
            </c:ext>
          </c:extLst>
        </c:ser>
        <c:dLbls>
          <c:showLegendKey val="0"/>
          <c:showVal val="0"/>
          <c:showCatName val="0"/>
          <c:showSerName val="0"/>
          <c:showPercent val="0"/>
          <c:showBubbleSize val="0"/>
        </c:dLbls>
        <c:gapWidth val="50"/>
        <c:axId val="65698816"/>
        <c:axId val="65716992"/>
      </c:barChart>
      <c:catAx>
        <c:axId val="65698816"/>
        <c:scaling>
          <c:orientation val="maxMin"/>
        </c:scaling>
        <c:delete val="1"/>
        <c:axPos val="l"/>
        <c:majorTickMark val="out"/>
        <c:minorTickMark val="none"/>
        <c:tickLblPos val="nextTo"/>
        <c:crossAx val="65716992"/>
        <c:crossesAt val="100"/>
        <c:auto val="1"/>
        <c:lblAlgn val="ctr"/>
        <c:lblOffset val="100"/>
        <c:noMultiLvlLbl val="0"/>
      </c:catAx>
      <c:valAx>
        <c:axId val="65716992"/>
        <c:scaling>
          <c:orientation val="minMax"/>
          <c:max val="200"/>
          <c:min val="0"/>
        </c:scaling>
        <c:delete val="1"/>
        <c:axPos val="t"/>
        <c:numFmt formatCode="General" sourceLinked="1"/>
        <c:majorTickMark val="out"/>
        <c:minorTickMark val="none"/>
        <c:tickLblPos val="nextTo"/>
        <c:crossAx val="656988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053D-482F-A94C-B586F7B8DF2D}"/>
              </c:ext>
            </c:extLst>
          </c:dPt>
          <c:dPt>
            <c:idx val="1"/>
            <c:invertIfNegative val="0"/>
            <c:bubble3D val="0"/>
            <c:spPr>
              <a:solidFill>
                <a:srgbClr val="89756E"/>
              </a:solidFill>
            </c:spPr>
            <c:extLst>
              <c:ext xmlns:c16="http://schemas.microsoft.com/office/drawing/2014/chart" uri="{C3380CC4-5D6E-409C-BE32-E72D297353CC}">
                <c16:uniqueId val="{00000003-053D-482F-A94C-B586F7B8DF2D}"/>
              </c:ext>
            </c:extLst>
          </c:dPt>
          <c:dPt>
            <c:idx val="2"/>
            <c:invertIfNegative val="0"/>
            <c:bubble3D val="0"/>
            <c:spPr>
              <a:solidFill>
                <a:srgbClr val="30499F"/>
              </a:solidFill>
            </c:spPr>
            <c:extLst>
              <c:ext xmlns:c16="http://schemas.microsoft.com/office/drawing/2014/chart" uri="{C3380CC4-5D6E-409C-BE32-E72D297353CC}">
                <c16:uniqueId val="{00000005-053D-482F-A94C-B586F7B8DF2D}"/>
              </c:ext>
            </c:extLst>
          </c:dPt>
          <c:dPt>
            <c:idx val="3"/>
            <c:invertIfNegative val="0"/>
            <c:bubble3D val="0"/>
            <c:spPr>
              <a:solidFill>
                <a:srgbClr val="C1C630"/>
              </a:solidFill>
            </c:spPr>
            <c:extLst>
              <c:ext xmlns:c16="http://schemas.microsoft.com/office/drawing/2014/chart" uri="{C3380CC4-5D6E-409C-BE32-E72D297353CC}">
                <c16:uniqueId val="{00000007-053D-482F-A94C-B586F7B8DF2D}"/>
              </c:ext>
            </c:extLst>
          </c:dPt>
          <c:dPt>
            <c:idx val="4"/>
            <c:invertIfNegative val="0"/>
            <c:bubble3D val="0"/>
            <c:spPr>
              <a:solidFill>
                <a:srgbClr val="AB347D"/>
              </a:solidFill>
            </c:spPr>
            <c:extLst>
              <c:ext xmlns:c16="http://schemas.microsoft.com/office/drawing/2014/chart" uri="{C3380CC4-5D6E-409C-BE32-E72D297353CC}">
                <c16:uniqueId val="{00000009-053D-482F-A94C-B586F7B8DF2D}"/>
              </c:ext>
            </c:extLst>
          </c:dPt>
          <c:val>
            <c:numRef>
              <c:f>'Wellbeing Acorn Group'!$K$13:$K$17</c:f>
              <c:numCache>
                <c:formatCode>0</c:formatCode>
                <c:ptCount val="5"/>
                <c:pt idx="0">
                  <c:v>134.63370338672937</c:v>
                </c:pt>
                <c:pt idx="1">
                  <c:v>146.91118438458349</c:v>
                </c:pt>
                <c:pt idx="2">
                  <c:v>92.007952554561356</c:v>
                </c:pt>
                <c:pt idx="3">
                  <c:v>55.131773974055442</c:v>
                </c:pt>
                <c:pt idx="4">
                  <c:v>108.92581288779581</c:v>
                </c:pt>
              </c:numCache>
            </c:numRef>
          </c:val>
          <c:extLst>
            <c:ext xmlns:c16="http://schemas.microsoft.com/office/drawing/2014/chart" uri="{C3380CC4-5D6E-409C-BE32-E72D297353CC}">
              <c16:uniqueId val="{0000000A-053D-482F-A94C-B586F7B8DF2D}"/>
            </c:ext>
          </c:extLst>
        </c:ser>
        <c:dLbls>
          <c:showLegendKey val="0"/>
          <c:showVal val="0"/>
          <c:showCatName val="0"/>
          <c:showSerName val="0"/>
          <c:showPercent val="0"/>
          <c:showBubbleSize val="0"/>
        </c:dLbls>
        <c:gapWidth val="50"/>
        <c:axId val="77198080"/>
        <c:axId val="77199616"/>
      </c:barChart>
      <c:catAx>
        <c:axId val="77198080"/>
        <c:scaling>
          <c:orientation val="maxMin"/>
        </c:scaling>
        <c:delete val="0"/>
        <c:axPos val="l"/>
        <c:majorTickMark val="none"/>
        <c:minorTickMark val="none"/>
        <c:tickLblPos val="none"/>
        <c:spPr>
          <a:ln w="6350">
            <a:solidFill>
              <a:srgbClr val="15857D"/>
            </a:solidFill>
            <a:prstDash val="dash"/>
          </a:ln>
        </c:spPr>
        <c:crossAx val="77199616"/>
        <c:crossesAt val="100"/>
        <c:auto val="1"/>
        <c:lblAlgn val="ctr"/>
        <c:lblOffset val="100"/>
        <c:noMultiLvlLbl val="0"/>
      </c:catAx>
      <c:valAx>
        <c:axId val="77199616"/>
        <c:scaling>
          <c:orientation val="minMax"/>
          <c:max val="200"/>
          <c:min val="0"/>
        </c:scaling>
        <c:delete val="1"/>
        <c:axPos val="t"/>
        <c:numFmt formatCode="0" sourceLinked="1"/>
        <c:majorTickMark val="out"/>
        <c:minorTickMark val="none"/>
        <c:tickLblPos val="nextTo"/>
        <c:crossAx val="771980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solidFill>
                  <a:srgbClr val="384149"/>
                </a:solidFill>
                <a:effectLst/>
              </a:rPr>
              <a:t>WELLBEING ACORN GROUP </a:t>
            </a:r>
            <a:r>
              <a:rPr lang="en-GB" sz="1800" b="1" i="0" baseline="0">
                <a:solidFill>
                  <a:srgbClr val="938B8B"/>
                </a:solidFill>
                <a:effectLst/>
              </a:rPr>
              <a:t>PROFILE</a:t>
            </a:r>
            <a:endParaRPr lang="en-GB">
              <a:solidFill>
                <a:srgbClr val="938B8B"/>
              </a:solidFill>
              <a:effectLst/>
            </a:endParaRPr>
          </a:p>
        </c:rich>
      </c:tx>
      <c:overlay val="0"/>
    </c:title>
    <c:autoTitleDeleted val="0"/>
    <c:plotArea>
      <c:layout/>
      <c:barChart>
        <c:barDir val="col"/>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48AD-42AB-BAFC-A068B9FD6590}"/>
              </c:ext>
            </c:extLst>
          </c:dPt>
          <c:dPt>
            <c:idx val="1"/>
            <c:invertIfNegative val="0"/>
            <c:bubble3D val="0"/>
            <c:spPr>
              <a:solidFill>
                <a:srgbClr val="89756E"/>
              </a:solidFill>
            </c:spPr>
            <c:extLst>
              <c:ext xmlns:c16="http://schemas.microsoft.com/office/drawing/2014/chart" uri="{C3380CC4-5D6E-409C-BE32-E72D297353CC}">
                <c16:uniqueId val="{00000003-48AD-42AB-BAFC-A068B9FD6590}"/>
              </c:ext>
            </c:extLst>
          </c:dPt>
          <c:dPt>
            <c:idx val="2"/>
            <c:invertIfNegative val="0"/>
            <c:bubble3D val="0"/>
            <c:spPr>
              <a:solidFill>
                <a:srgbClr val="30499F"/>
              </a:solidFill>
            </c:spPr>
            <c:extLst>
              <c:ext xmlns:c16="http://schemas.microsoft.com/office/drawing/2014/chart" uri="{C3380CC4-5D6E-409C-BE32-E72D297353CC}">
                <c16:uniqueId val="{00000005-48AD-42AB-BAFC-A068B9FD6590}"/>
              </c:ext>
            </c:extLst>
          </c:dPt>
          <c:dPt>
            <c:idx val="3"/>
            <c:invertIfNegative val="0"/>
            <c:bubble3D val="0"/>
            <c:spPr>
              <a:solidFill>
                <a:srgbClr val="C1C630"/>
              </a:solidFill>
            </c:spPr>
            <c:extLst>
              <c:ext xmlns:c16="http://schemas.microsoft.com/office/drawing/2014/chart" uri="{C3380CC4-5D6E-409C-BE32-E72D297353CC}">
                <c16:uniqueId val="{00000007-48AD-42AB-BAFC-A068B9FD6590}"/>
              </c:ext>
            </c:extLst>
          </c:dPt>
          <c:cat>
            <c:strRef>
              <c:f>'Wellbeing Acorn Group'!$A$24:$A$27</c:f>
              <c:strCache>
                <c:ptCount val="4"/>
                <c:pt idx="0">
                  <c:v>Health Challenges</c:v>
                </c:pt>
                <c:pt idx="1">
                  <c:v>At Risk</c:v>
                </c:pt>
                <c:pt idx="2">
                  <c:v>Caution</c:v>
                </c:pt>
                <c:pt idx="3">
                  <c:v>Healthy</c:v>
                </c:pt>
              </c:strCache>
            </c:strRef>
          </c:cat>
          <c:val>
            <c:numRef>
              <c:f>'Wellbeing Acorn Group'!$B$24:$B$27</c:f>
              <c:numCache>
                <c:formatCode>0.0%</c:formatCode>
                <c:ptCount val="4"/>
                <c:pt idx="0">
                  <c:v>0.34370984698049295</c:v>
                </c:pt>
                <c:pt idx="1">
                  <c:v>0.23854300510065024</c:v>
                </c:pt>
                <c:pt idx="2">
                  <c:v>0.23696608651637269</c:v>
                </c:pt>
                <c:pt idx="3">
                  <c:v>0.17729626601253748</c:v>
                </c:pt>
              </c:numCache>
            </c:numRef>
          </c:val>
          <c:extLst>
            <c:ext xmlns:c16="http://schemas.microsoft.com/office/drawing/2014/chart" uri="{C3380CC4-5D6E-409C-BE32-E72D297353CC}">
              <c16:uniqueId val="{00000008-48AD-42AB-BAFC-A068B9FD6590}"/>
            </c:ext>
          </c:extLst>
        </c:ser>
        <c:ser>
          <c:idx val="1"/>
          <c:order val="1"/>
          <c:tx>
            <c:v>Base</c:v>
          </c:tx>
          <c:spPr>
            <a:noFill/>
            <a:ln w="25400">
              <a:solidFill>
                <a:schemeClr val="tx1"/>
              </a:solidFill>
              <a:prstDash val="sysDash"/>
            </a:ln>
          </c:spPr>
          <c:invertIfNegative val="0"/>
          <c:val>
            <c:numRef>
              <c:f>'Wellbeing Acorn Group'!$C$24:$C$27</c:f>
              <c:numCache>
                <c:formatCode>General</c:formatCode>
                <c:ptCount val="4"/>
                <c:pt idx="0">
                  <c:v>0.25529257409877648</c:v>
                </c:pt>
                <c:pt idx="1">
                  <c:v>0.16237225647585371</c:v>
                </c:pt>
                <c:pt idx="2">
                  <c:v>0.25754957037637605</c:v>
                </c:pt>
                <c:pt idx="3">
                  <c:v>0.32158636160695941</c:v>
                </c:pt>
              </c:numCache>
            </c:numRef>
          </c:val>
          <c:extLst>
            <c:ext xmlns:c16="http://schemas.microsoft.com/office/drawing/2014/chart" uri="{C3380CC4-5D6E-409C-BE32-E72D297353CC}">
              <c16:uniqueId val="{00000009-48AD-42AB-BAFC-A068B9FD6590}"/>
            </c:ext>
          </c:extLst>
        </c:ser>
        <c:dLbls>
          <c:showLegendKey val="0"/>
          <c:showVal val="0"/>
          <c:showCatName val="0"/>
          <c:showSerName val="0"/>
          <c:showPercent val="0"/>
          <c:showBubbleSize val="0"/>
        </c:dLbls>
        <c:gapWidth val="150"/>
        <c:overlap val="100"/>
        <c:axId val="67203072"/>
        <c:axId val="67204608"/>
      </c:barChart>
      <c:catAx>
        <c:axId val="67203072"/>
        <c:scaling>
          <c:orientation val="minMax"/>
        </c:scaling>
        <c:delete val="0"/>
        <c:axPos val="b"/>
        <c:numFmt formatCode="General" sourceLinked="0"/>
        <c:majorTickMark val="out"/>
        <c:minorTickMark val="none"/>
        <c:tickLblPos val="nextTo"/>
        <c:txPr>
          <a:bodyPr/>
          <a:lstStyle/>
          <a:p>
            <a:pPr>
              <a:defRPr sz="900" b="1"/>
            </a:pPr>
            <a:endParaRPr lang="en-US"/>
          </a:p>
        </c:txPr>
        <c:crossAx val="67204608"/>
        <c:crosses val="autoZero"/>
        <c:auto val="1"/>
        <c:lblAlgn val="ctr"/>
        <c:lblOffset val="100"/>
        <c:noMultiLvlLbl val="0"/>
      </c:catAx>
      <c:valAx>
        <c:axId val="67204608"/>
        <c:scaling>
          <c:orientation val="minMax"/>
        </c:scaling>
        <c:delete val="0"/>
        <c:axPos val="l"/>
        <c:majorGridlines>
          <c:spPr>
            <a:ln>
              <a:solidFill>
                <a:schemeClr val="bg1">
                  <a:lumMod val="85000"/>
                </a:schemeClr>
              </a:solidFill>
              <a:prstDash val="sysDot"/>
            </a:ln>
          </c:spPr>
        </c:majorGridlines>
        <c:numFmt formatCode="0%" sourceLinked="0"/>
        <c:majorTickMark val="out"/>
        <c:minorTickMark val="none"/>
        <c:tickLblPos val="nextTo"/>
        <c:txPr>
          <a:bodyPr/>
          <a:lstStyle/>
          <a:p>
            <a:pPr>
              <a:defRPr sz="900" b="1"/>
            </a:pPr>
            <a:endParaRPr lang="en-US"/>
          </a:p>
        </c:txPr>
        <c:crossAx val="67203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553996"/>
            </a:solidFill>
          </c:spPr>
          <c:invertIfNegative val="0"/>
          <c:val>
            <c:numRef>
              <c:f>'Wellbeing Acorn Type'!$K$14:$K$18</c:f>
              <c:numCache>
                <c:formatCode>0</c:formatCode>
                <c:ptCount val="5"/>
                <c:pt idx="0">
                  <c:v>183.17915006067537</c:v>
                </c:pt>
                <c:pt idx="1">
                  <c:v>143.29390679870747</c:v>
                </c:pt>
                <c:pt idx="2">
                  <c:v>208.8771047536508</c:v>
                </c:pt>
                <c:pt idx="3">
                  <c:v>125.84129903764891</c:v>
                </c:pt>
                <c:pt idx="4">
                  <c:v>45.999656457765539</c:v>
                </c:pt>
              </c:numCache>
            </c:numRef>
          </c:val>
          <c:extLst>
            <c:ext xmlns:c16="http://schemas.microsoft.com/office/drawing/2014/chart" uri="{C3380CC4-5D6E-409C-BE32-E72D297353CC}">
              <c16:uniqueId val="{00000000-F9F1-4568-9F97-665BEDDD6955}"/>
            </c:ext>
          </c:extLst>
        </c:ser>
        <c:dLbls>
          <c:showLegendKey val="0"/>
          <c:showVal val="0"/>
          <c:showCatName val="0"/>
          <c:showSerName val="0"/>
          <c:showPercent val="0"/>
          <c:showBubbleSize val="0"/>
        </c:dLbls>
        <c:gapWidth val="50"/>
        <c:axId val="77241344"/>
        <c:axId val="77222656"/>
      </c:barChart>
      <c:catAx>
        <c:axId val="77241344"/>
        <c:scaling>
          <c:orientation val="maxMin"/>
        </c:scaling>
        <c:delete val="0"/>
        <c:axPos val="l"/>
        <c:majorTickMark val="none"/>
        <c:minorTickMark val="none"/>
        <c:tickLblPos val="none"/>
        <c:spPr>
          <a:ln w="6350">
            <a:solidFill>
              <a:srgbClr val="15857D"/>
            </a:solidFill>
            <a:prstDash val="dash"/>
          </a:ln>
        </c:spPr>
        <c:crossAx val="77222656"/>
        <c:crossesAt val="100"/>
        <c:auto val="1"/>
        <c:lblAlgn val="ctr"/>
        <c:lblOffset val="100"/>
        <c:noMultiLvlLbl val="0"/>
      </c:catAx>
      <c:valAx>
        <c:axId val="77222656"/>
        <c:scaling>
          <c:orientation val="minMax"/>
          <c:max val="200"/>
          <c:min val="0"/>
        </c:scaling>
        <c:delete val="1"/>
        <c:axPos val="t"/>
        <c:numFmt formatCode="0" sourceLinked="1"/>
        <c:majorTickMark val="out"/>
        <c:minorTickMark val="none"/>
        <c:tickLblPos val="nextTo"/>
        <c:crossAx val="77241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89756E"/>
            </a:solidFill>
          </c:spPr>
          <c:invertIfNegative val="0"/>
          <c:val>
            <c:numRef>
              <c:f>'Wellbeing Acorn Type'!$K$21:$K$28</c:f>
              <c:numCache>
                <c:formatCode>0</c:formatCode>
                <c:ptCount val="8"/>
                <c:pt idx="0">
                  <c:v>124.75429871059529</c:v>
                </c:pt>
                <c:pt idx="1">
                  <c:v>207.49984688455422</c:v>
                </c:pt>
                <c:pt idx="2">
                  <c:v>0</c:v>
                </c:pt>
                <c:pt idx="3">
                  <c:v>131.65580657818202</c:v>
                </c:pt>
                <c:pt idx="4">
                  <c:v>136.42074784734498</c:v>
                </c:pt>
                <c:pt idx="5">
                  <c:v>112.86914018381124</c:v>
                </c:pt>
                <c:pt idx="6">
                  <c:v>178.04164697639544</c:v>
                </c:pt>
                <c:pt idx="7">
                  <c:v>315.81711601316186</c:v>
                </c:pt>
              </c:numCache>
            </c:numRef>
          </c:val>
          <c:extLst>
            <c:ext xmlns:c16="http://schemas.microsoft.com/office/drawing/2014/chart" uri="{C3380CC4-5D6E-409C-BE32-E72D297353CC}">
              <c16:uniqueId val="{00000000-6CE3-41CC-BD4D-92386C0160A1}"/>
            </c:ext>
          </c:extLst>
        </c:ser>
        <c:dLbls>
          <c:showLegendKey val="0"/>
          <c:showVal val="0"/>
          <c:showCatName val="0"/>
          <c:showSerName val="0"/>
          <c:showPercent val="0"/>
          <c:showBubbleSize val="0"/>
        </c:dLbls>
        <c:gapWidth val="50"/>
        <c:axId val="77262848"/>
        <c:axId val="77264384"/>
      </c:barChart>
      <c:catAx>
        <c:axId val="77262848"/>
        <c:scaling>
          <c:orientation val="maxMin"/>
        </c:scaling>
        <c:delete val="0"/>
        <c:axPos val="l"/>
        <c:majorTickMark val="none"/>
        <c:minorTickMark val="none"/>
        <c:tickLblPos val="none"/>
        <c:spPr>
          <a:ln w="6350">
            <a:solidFill>
              <a:srgbClr val="15857D"/>
            </a:solidFill>
            <a:prstDash val="dash"/>
          </a:ln>
        </c:spPr>
        <c:crossAx val="77264384"/>
        <c:crossesAt val="100"/>
        <c:auto val="1"/>
        <c:lblAlgn val="ctr"/>
        <c:lblOffset val="100"/>
        <c:noMultiLvlLbl val="0"/>
      </c:catAx>
      <c:valAx>
        <c:axId val="77264384"/>
        <c:scaling>
          <c:orientation val="minMax"/>
          <c:max val="200"/>
          <c:min val="0"/>
        </c:scaling>
        <c:delete val="1"/>
        <c:axPos val="t"/>
        <c:numFmt formatCode="0" sourceLinked="1"/>
        <c:majorTickMark val="out"/>
        <c:minorTickMark val="none"/>
        <c:tickLblPos val="nextTo"/>
        <c:crossAx val="772628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99F"/>
            </a:solidFill>
          </c:spPr>
          <c:invertIfNegative val="0"/>
          <c:val>
            <c:numRef>
              <c:f>'Wellbeing Acorn Type'!$K$31:$K$35</c:f>
              <c:numCache>
                <c:formatCode>0</c:formatCode>
                <c:ptCount val="5"/>
                <c:pt idx="0">
                  <c:v>111.51702480870209</c:v>
                </c:pt>
                <c:pt idx="1">
                  <c:v>86.444365101289705</c:v>
                </c:pt>
                <c:pt idx="2">
                  <c:v>93.271156905619179</c:v>
                </c:pt>
                <c:pt idx="3">
                  <c:v>74.269862903713204</c:v>
                </c:pt>
                <c:pt idx="4">
                  <c:v>0</c:v>
                </c:pt>
              </c:numCache>
            </c:numRef>
          </c:val>
          <c:extLst>
            <c:ext xmlns:c16="http://schemas.microsoft.com/office/drawing/2014/chart" uri="{C3380CC4-5D6E-409C-BE32-E72D297353CC}">
              <c16:uniqueId val="{00000000-B818-4BA3-ADE4-C1E47FBC7298}"/>
            </c:ext>
          </c:extLst>
        </c:ser>
        <c:dLbls>
          <c:showLegendKey val="0"/>
          <c:showVal val="0"/>
          <c:showCatName val="0"/>
          <c:showSerName val="0"/>
          <c:showPercent val="0"/>
          <c:showBubbleSize val="0"/>
        </c:dLbls>
        <c:gapWidth val="50"/>
        <c:axId val="67146496"/>
        <c:axId val="67148032"/>
      </c:barChart>
      <c:catAx>
        <c:axId val="67146496"/>
        <c:scaling>
          <c:orientation val="maxMin"/>
        </c:scaling>
        <c:delete val="0"/>
        <c:axPos val="l"/>
        <c:majorTickMark val="none"/>
        <c:minorTickMark val="none"/>
        <c:tickLblPos val="none"/>
        <c:spPr>
          <a:ln w="6350">
            <a:solidFill>
              <a:srgbClr val="15857D"/>
            </a:solidFill>
            <a:prstDash val="dash"/>
          </a:ln>
        </c:spPr>
        <c:crossAx val="67148032"/>
        <c:crossesAt val="100"/>
        <c:auto val="1"/>
        <c:lblAlgn val="ctr"/>
        <c:lblOffset val="100"/>
        <c:noMultiLvlLbl val="0"/>
      </c:catAx>
      <c:valAx>
        <c:axId val="67148032"/>
        <c:scaling>
          <c:orientation val="minMax"/>
          <c:max val="200"/>
          <c:min val="0"/>
        </c:scaling>
        <c:delete val="1"/>
        <c:axPos val="t"/>
        <c:numFmt formatCode="0" sourceLinked="1"/>
        <c:majorTickMark val="out"/>
        <c:minorTickMark val="none"/>
        <c:tickLblPos val="nextTo"/>
        <c:crossAx val="671464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1C630"/>
            </a:solidFill>
          </c:spPr>
          <c:invertIfNegative val="0"/>
          <c:val>
            <c:numRef>
              <c:f>'Wellbeing Acorn Type'!$K$38:$K$44</c:f>
              <c:numCache>
                <c:formatCode>0</c:formatCode>
                <c:ptCount val="7"/>
                <c:pt idx="0">
                  <c:v>40.124951496457939</c:v>
                </c:pt>
                <c:pt idx="1">
                  <c:v>65.669610694509316</c:v>
                </c:pt>
                <c:pt idx="2">
                  <c:v>92.48553504121368</c:v>
                </c:pt>
                <c:pt idx="3">
                  <c:v>218.69419759853122</c:v>
                </c:pt>
                <c:pt idx="4">
                  <c:v>39.958908745904353</c:v>
                </c:pt>
                <c:pt idx="5">
                  <c:v>11.438876581654361</c:v>
                </c:pt>
                <c:pt idx="6">
                  <c:v>85.463041582747223</c:v>
                </c:pt>
              </c:numCache>
            </c:numRef>
          </c:val>
          <c:extLst>
            <c:ext xmlns:c16="http://schemas.microsoft.com/office/drawing/2014/chart" uri="{C3380CC4-5D6E-409C-BE32-E72D297353CC}">
              <c16:uniqueId val="{00000000-B290-495A-B0A9-A7D443D81A99}"/>
            </c:ext>
          </c:extLst>
        </c:ser>
        <c:dLbls>
          <c:showLegendKey val="0"/>
          <c:showVal val="0"/>
          <c:showCatName val="0"/>
          <c:showSerName val="0"/>
          <c:showPercent val="0"/>
          <c:showBubbleSize val="0"/>
        </c:dLbls>
        <c:gapWidth val="50"/>
        <c:axId val="67241472"/>
        <c:axId val="67243008"/>
      </c:barChart>
      <c:catAx>
        <c:axId val="67241472"/>
        <c:scaling>
          <c:orientation val="maxMin"/>
        </c:scaling>
        <c:delete val="0"/>
        <c:axPos val="l"/>
        <c:majorTickMark val="none"/>
        <c:minorTickMark val="none"/>
        <c:tickLblPos val="none"/>
        <c:spPr>
          <a:ln w="6350">
            <a:solidFill>
              <a:srgbClr val="15857D"/>
            </a:solidFill>
            <a:prstDash val="dash"/>
          </a:ln>
        </c:spPr>
        <c:crossAx val="67243008"/>
        <c:crossesAt val="100"/>
        <c:auto val="1"/>
        <c:lblAlgn val="ctr"/>
        <c:lblOffset val="100"/>
        <c:noMultiLvlLbl val="0"/>
      </c:catAx>
      <c:valAx>
        <c:axId val="67243008"/>
        <c:scaling>
          <c:orientation val="minMax"/>
          <c:max val="200"/>
          <c:min val="0"/>
        </c:scaling>
        <c:delete val="1"/>
        <c:axPos val="t"/>
        <c:numFmt formatCode="0" sourceLinked="1"/>
        <c:majorTickMark val="out"/>
        <c:minorTickMark val="none"/>
        <c:tickLblPos val="nextTo"/>
        <c:crossAx val="672414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2020616988094"/>
          <c:y val="9.1363291380556891E-2"/>
          <c:w val="0.55271216097987752"/>
          <c:h val="0.65331272863303969"/>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AE44-4282-BC20-CAFC91CC5ECE}"/>
              </c:ext>
            </c:extLst>
          </c:dPt>
          <c:dPt>
            <c:idx val="1"/>
            <c:bubble3D val="0"/>
            <c:spPr>
              <a:solidFill>
                <a:srgbClr val="6C6F71"/>
              </a:solidFill>
            </c:spPr>
            <c:extLst>
              <c:ext xmlns:c16="http://schemas.microsoft.com/office/drawing/2014/chart" uri="{C3380CC4-5D6E-409C-BE32-E72D297353CC}">
                <c16:uniqueId val="{00000003-AE44-4282-BC20-CAFC91CC5ECE}"/>
              </c:ext>
            </c:extLst>
          </c:dPt>
          <c:dPt>
            <c:idx val="2"/>
            <c:bubble3D val="0"/>
            <c:spPr>
              <a:solidFill>
                <a:srgbClr val="7A19C1"/>
              </a:solidFill>
            </c:spPr>
            <c:extLst>
              <c:ext xmlns:c16="http://schemas.microsoft.com/office/drawing/2014/chart" uri="{C3380CC4-5D6E-409C-BE32-E72D297353CC}">
                <c16:uniqueId val="{00000005-AE44-4282-BC20-CAFC91CC5ECE}"/>
              </c:ext>
            </c:extLst>
          </c:dPt>
          <c:dPt>
            <c:idx val="3"/>
            <c:bubble3D val="0"/>
            <c:spPr>
              <a:solidFill>
                <a:srgbClr val="8CC119"/>
              </a:solidFill>
            </c:spPr>
            <c:extLst>
              <c:ext xmlns:c16="http://schemas.microsoft.com/office/drawing/2014/chart" uri="{C3380CC4-5D6E-409C-BE32-E72D297353CC}">
                <c16:uniqueId val="{00000007-AE44-4282-BC20-CAFC91CC5ECE}"/>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AE44-4282-BC20-CAFC91CC5ECE}"/>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AE44-4282-BC20-CAFC91CC5ECE}"/>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AE44-4282-BC20-CAFC91CC5ECE}"/>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AE44-4282-BC20-CAFC91CC5ECE}"/>
                </c:ext>
              </c:extLst>
            </c:dLbl>
            <c:dLbl>
              <c:idx val="4"/>
              <c:spPr>
                <a:noFill/>
                <a:ln>
                  <a:noFill/>
                </a:ln>
                <a:effectLst/>
              </c:spPr>
              <c:txPr>
                <a:bodyPr wrap="square" lIns="38100" tIns="19050" rIns="38100" bIns="19050" anchor="ctr">
                  <a:spAutoFit/>
                </a:bodyPr>
                <a:lstStyle/>
                <a:p>
                  <a:pPr>
                    <a:defRPr sz="1200" b="1">
                      <a:solidFill>
                        <a:schemeClr val="accent5">
                          <a:lumMod val="75000"/>
                        </a:schemeClr>
                      </a:solidFill>
                      <a:latin typeface="Calibri" panose="020F0502020204030204" pitchFamily="34" charset="0"/>
                      <a:cs typeface="Calibri" panose="020F0502020204030204" pitchFamily="34" charset="0"/>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8-AE44-4282-BC20-CAFC91CC5EC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Overview'!$L$128:$L$131</c:f>
              <c:strCache>
                <c:ptCount val="4"/>
                <c:pt idx="0">
                  <c:v>0 
Index: 99</c:v>
                </c:pt>
                <c:pt idx="1">
                  <c:v>1 
Index: 103</c:v>
                </c:pt>
                <c:pt idx="2">
                  <c:v>2 
Index: 99</c:v>
                </c:pt>
                <c:pt idx="3">
                  <c:v>3+ 
Index: 108</c:v>
                </c:pt>
              </c:strCache>
            </c:strRef>
          </c:cat>
          <c:val>
            <c:numRef>
              <c:f>'Data - Overview'!$D$128:$D$131</c:f>
              <c:numCache>
                <c:formatCode>0%</c:formatCode>
                <c:ptCount val="4"/>
                <c:pt idx="0">
                  <c:v>0.72370613632367586</c:v>
                </c:pt>
                <c:pt idx="1">
                  <c:v>0.12887240901010025</c:v>
                </c:pt>
                <c:pt idx="2">
                  <c:v>0.10472196065407231</c:v>
                </c:pt>
                <c:pt idx="3">
                  <c:v>4.2988415027253007E-2</c:v>
                </c:pt>
              </c:numCache>
            </c:numRef>
          </c:val>
          <c:extLst>
            <c:ext xmlns:c16="http://schemas.microsoft.com/office/drawing/2014/chart" uri="{C3380CC4-5D6E-409C-BE32-E72D297353CC}">
              <c16:uniqueId val="{00000009-AE44-4282-BC20-CAFC91CC5ECE}"/>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3.4263115139923042E-2"/>
          <c:y val="0.81205105193679394"/>
          <c:w val="0.9363374775131551"/>
          <c:h val="0.18794894806320614"/>
        </c:manualLayout>
      </c:layout>
      <c:overlay val="0"/>
      <c:txPr>
        <a:bodyPr/>
        <a:lstStyle/>
        <a:p>
          <a:pPr rtl="0">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AB347D"/>
            </a:solidFill>
          </c:spPr>
          <c:invertIfNegative val="0"/>
          <c:val>
            <c:numRef>
              <c:f>'Wellbeing Acorn Type'!$K$47:$K$49</c:f>
              <c:numCache>
                <c:formatCode>0</c:formatCode>
                <c:ptCount val="3"/>
                <c:pt idx="0">
                  <c:v>62.256012455056329</c:v>
                </c:pt>
                <c:pt idx="1">
                  <c:v>115.12732856120545</c:v>
                </c:pt>
                <c:pt idx="2">
                  <c:v>0</c:v>
                </c:pt>
              </c:numCache>
            </c:numRef>
          </c:val>
          <c:extLst>
            <c:ext xmlns:c16="http://schemas.microsoft.com/office/drawing/2014/chart" uri="{C3380CC4-5D6E-409C-BE32-E72D297353CC}">
              <c16:uniqueId val="{00000000-CF09-42BA-915A-51710AB91563}"/>
            </c:ext>
          </c:extLst>
        </c:ser>
        <c:dLbls>
          <c:showLegendKey val="0"/>
          <c:showVal val="0"/>
          <c:showCatName val="0"/>
          <c:showSerName val="0"/>
          <c:showPercent val="0"/>
          <c:showBubbleSize val="0"/>
        </c:dLbls>
        <c:gapWidth val="50"/>
        <c:axId val="67262720"/>
        <c:axId val="67264512"/>
      </c:barChart>
      <c:catAx>
        <c:axId val="67262720"/>
        <c:scaling>
          <c:orientation val="maxMin"/>
        </c:scaling>
        <c:delete val="0"/>
        <c:axPos val="l"/>
        <c:majorTickMark val="none"/>
        <c:minorTickMark val="none"/>
        <c:tickLblPos val="none"/>
        <c:spPr>
          <a:ln w="6350">
            <a:solidFill>
              <a:srgbClr val="15857D"/>
            </a:solidFill>
            <a:prstDash val="dash"/>
          </a:ln>
        </c:spPr>
        <c:crossAx val="67264512"/>
        <c:crossesAt val="100"/>
        <c:auto val="1"/>
        <c:lblAlgn val="ctr"/>
        <c:lblOffset val="100"/>
        <c:noMultiLvlLbl val="0"/>
      </c:catAx>
      <c:valAx>
        <c:axId val="67264512"/>
        <c:scaling>
          <c:orientation val="minMax"/>
          <c:max val="200"/>
          <c:min val="0"/>
        </c:scaling>
        <c:delete val="1"/>
        <c:axPos val="t"/>
        <c:numFmt formatCode="0" sourceLinked="1"/>
        <c:majorTickMark val="out"/>
        <c:minorTickMark val="none"/>
        <c:tickLblPos val="nextTo"/>
        <c:crossAx val="67262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Sorted'!$B$51</c:f>
              <c:strCache>
                <c:ptCount val="1"/>
              </c:strCache>
            </c:strRef>
          </c:tx>
          <c:spPr>
            <a:solidFill>
              <a:srgbClr val="553996"/>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Sorted'!$B$52:$B$78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183.17915006067537</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0-F7DB-498D-83FF-CF04A818E7CA}"/>
            </c:ext>
          </c:extLst>
        </c:ser>
        <c:ser>
          <c:idx val="1"/>
          <c:order val="1"/>
          <c:tx>
            <c:strRef>
              <c:f>'Type Sorted'!$C$51</c:f>
              <c:strCache>
                <c:ptCount val="1"/>
              </c:strCache>
            </c:strRef>
          </c:tx>
          <c:spPr>
            <a:solidFill>
              <a:srgbClr val="553996"/>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Sorted'!$C$52:$C$78</c:f>
              <c:numCache>
                <c:formatCode>;;;</c:formatCode>
                <c:ptCount val="27"/>
                <c:pt idx="0">
                  <c:v>143.29390679870747</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1-F7DB-498D-83FF-CF04A818E7CA}"/>
            </c:ext>
          </c:extLst>
        </c:ser>
        <c:ser>
          <c:idx val="2"/>
          <c:order val="2"/>
          <c:tx>
            <c:strRef>
              <c:f>'Type Sorted'!$D$51</c:f>
              <c:strCache>
                <c:ptCount val="1"/>
              </c:strCache>
            </c:strRef>
          </c:tx>
          <c:spPr>
            <a:solidFill>
              <a:srgbClr val="553996"/>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Sorted'!$D$52:$D$78</c:f>
              <c:numCache>
                <c:formatCode>;;;</c:formatCode>
                <c:ptCount val="27"/>
                <c:pt idx="0">
                  <c:v>100</c:v>
                </c:pt>
                <c:pt idx="1">
                  <c:v>100</c:v>
                </c:pt>
                <c:pt idx="2">
                  <c:v>208.8771047536508</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2-F7DB-498D-83FF-CF04A818E7CA}"/>
            </c:ext>
          </c:extLst>
        </c:ser>
        <c:ser>
          <c:idx val="3"/>
          <c:order val="3"/>
          <c:tx>
            <c:strRef>
              <c:f>'Type Sorted'!$E$51</c:f>
              <c:strCache>
                <c:ptCount val="1"/>
              </c:strCache>
            </c:strRef>
          </c:tx>
          <c:spPr>
            <a:solidFill>
              <a:srgbClr val="553996"/>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Sorted'!$E$52:$E$78</c:f>
              <c:numCache>
                <c:formatCode>;;;</c:formatCode>
                <c:ptCount val="27"/>
                <c:pt idx="0">
                  <c:v>100</c:v>
                </c:pt>
                <c:pt idx="1">
                  <c:v>125.84129903764891</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3-F7DB-498D-83FF-CF04A818E7CA}"/>
            </c:ext>
          </c:extLst>
        </c:ser>
        <c:ser>
          <c:idx val="4"/>
          <c:order val="4"/>
          <c:tx>
            <c:strRef>
              <c:f>'Type Sorted'!$F$51</c:f>
              <c:strCache>
                <c:ptCount val="1"/>
              </c:strCache>
            </c:strRef>
          </c:tx>
          <c:spPr>
            <a:solidFill>
              <a:srgbClr val="553996"/>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Sorted'!$F$52:$F$78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45.999656457765539</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4-F7DB-498D-83FF-CF04A818E7CA}"/>
            </c:ext>
          </c:extLst>
        </c:ser>
        <c:ser>
          <c:idx val="5"/>
          <c:order val="5"/>
          <c:tx>
            <c:strRef>
              <c:f>'Type Sorted'!$G$51</c:f>
              <c:strCache>
                <c:ptCount val="1"/>
              </c:strCache>
            </c:strRef>
          </c:tx>
          <c:spPr>
            <a:solidFill>
              <a:srgbClr val="89756E"/>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Sorted'!$G$52:$G$78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124.75429871059529</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5-F7DB-498D-83FF-CF04A818E7CA}"/>
            </c:ext>
          </c:extLst>
        </c:ser>
        <c:ser>
          <c:idx val="6"/>
          <c:order val="6"/>
          <c:tx>
            <c:strRef>
              <c:f>'Type Sorted'!$H$51</c:f>
              <c:strCache>
                <c:ptCount val="1"/>
              </c:strCache>
            </c:strRef>
          </c:tx>
          <c:invertIfNegative val="0"/>
          <c:dPt>
            <c:idx val="7"/>
            <c:invertIfNegative val="0"/>
            <c:bubble3D val="0"/>
            <c:spPr>
              <a:solidFill>
                <a:srgbClr val="89756E"/>
              </a:solidFill>
            </c:spPr>
            <c:extLst>
              <c:ext xmlns:c16="http://schemas.microsoft.com/office/drawing/2014/chart" uri="{C3380CC4-5D6E-409C-BE32-E72D297353CC}">
                <c16:uniqueId val="{00000007-F7DB-498D-83FF-CF04A818E7CA}"/>
              </c:ext>
            </c:extLst>
          </c:dPt>
          <c:dPt>
            <c:idx val="14"/>
            <c:invertIfNegative val="0"/>
            <c:bubble3D val="0"/>
            <c:spPr>
              <a:solidFill>
                <a:srgbClr val="89756E"/>
              </a:solidFill>
            </c:spPr>
            <c:extLst>
              <c:ext xmlns:c16="http://schemas.microsoft.com/office/drawing/2014/chart" uri="{C3380CC4-5D6E-409C-BE32-E72D297353CC}">
                <c16:uniqueId val="{00000009-F7DB-498D-83FF-CF04A818E7CA}"/>
              </c:ext>
            </c:extLst>
          </c:dPt>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Sorted'!$H$52:$H$78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207.49984688455422</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A-F7DB-498D-83FF-CF04A818E7CA}"/>
            </c:ext>
          </c:extLst>
        </c:ser>
        <c:ser>
          <c:idx val="7"/>
          <c:order val="7"/>
          <c:tx>
            <c:strRef>
              <c:f>'Type Sorted'!$I$51</c:f>
              <c:strCache>
                <c:ptCount val="1"/>
              </c:strCache>
            </c:strRef>
          </c:tx>
          <c:spPr>
            <a:solidFill>
              <a:srgbClr val="89756E"/>
            </a:solidFill>
          </c:spPr>
          <c:invertIfNegative val="0"/>
          <c:dPt>
            <c:idx val="9"/>
            <c:invertIfNegative val="0"/>
            <c:bubble3D val="0"/>
            <c:extLst>
              <c:ext xmlns:c16="http://schemas.microsoft.com/office/drawing/2014/chart" uri="{C3380CC4-5D6E-409C-BE32-E72D297353CC}">
                <c16:uniqueId val="{0000000B-F7DB-498D-83FF-CF04A818E7CA}"/>
              </c:ext>
            </c:extLst>
          </c:dPt>
          <c:dPt>
            <c:idx val="19"/>
            <c:invertIfNegative val="0"/>
            <c:bubble3D val="0"/>
            <c:extLst>
              <c:ext xmlns:c16="http://schemas.microsoft.com/office/drawing/2014/chart" uri="{C3380CC4-5D6E-409C-BE32-E72D297353CC}">
                <c16:uniqueId val="{0000000C-F7DB-498D-83FF-CF04A818E7CA}"/>
              </c:ext>
            </c:extLst>
          </c:dPt>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Sorted'!$I$52:$I$78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0</c:v>
                </c:pt>
                <c:pt idx="26">
                  <c:v>100</c:v>
                </c:pt>
              </c:numCache>
            </c:numRef>
          </c:val>
          <c:extLst>
            <c:ext xmlns:c16="http://schemas.microsoft.com/office/drawing/2014/chart" uri="{C3380CC4-5D6E-409C-BE32-E72D297353CC}">
              <c16:uniqueId val="{0000000D-F7DB-498D-83FF-CF04A818E7CA}"/>
            </c:ext>
          </c:extLst>
        </c:ser>
        <c:ser>
          <c:idx val="8"/>
          <c:order val="8"/>
          <c:tx>
            <c:strRef>
              <c:f>'Type Sorted'!$J$51</c:f>
              <c:strCache>
                <c:ptCount val="1"/>
              </c:strCache>
            </c:strRef>
          </c:tx>
          <c:spPr>
            <a:solidFill>
              <a:srgbClr val="89756E"/>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Sorted'!$J$52:$J$78</c:f>
              <c:numCache>
                <c:formatCode>;;;</c:formatCode>
                <c:ptCount val="27"/>
                <c:pt idx="0">
                  <c:v>100</c:v>
                </c:pt>
                <c:pt idx="1">
                  <c:v>100</c:v>
                </c:pt>
                <c:pt idx="2">
                  <c:v>100</c:v>
                </c:pt>
                <c:pt idx="3">
                  <c:v>100</c:v>
                </c:pt>
                <c:pt idx="4">
                  <c:v>100</c:v>
                </c:pt>
                <c:pt idx="5">
                  <c:v>100</c:v>
                </c:pt>
                <c:pt idx="6">
                  <c:v>131.65580657818202</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E-F7DB-498D-83FF-CF04A818E7CA}"/>
            </c:ext>
          </c:extLst>
        </c:ser>
        <c:ser>
          <c:idx val="9"/>
          <c:order val="9"/>
          <c:tx>
            <c:strRef>
              <c:f>'Type Sorted'!$K$51</c:f>
              <c:strCache>
                <c:ptCount val="1"/>
              </c:strCache>
            </c:strRef>
          </c:tx>
          <c:spPr>
            <a:solidFill>
              <a:srgbClr val="89756E"/>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Sorted'!$K$52:$K$78</c:f>
              <c:numCache>
                <c:formatCode>;;;</c:formatCode>
                <c:ptCount val="27"/>
                <c:pt idx="0">
                  <c:v>100</c:v>
                </c:pt>
                <c:pt idx="1">
                  <c:v>100</c:v>
                </c:pt>
                <c:pt idx="2">
                  <c:v>100</c:v>
                </c:pt>
                <c:pt idx="3">
                  <c:v>100</c:v>
                </c:pt>
                <c:pt idx="4">
                  <c:v>136.42074784734498</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F-F7DB-498D-83FF-CF04A818E7CA}"/>
            </c:ext>
          </c:extLst>
        </c:ser>
        <c:ser>
          <c:idx val="10"/>
          <c:order val="10"/>
          <c:tx>
            <c:strRef>
              <c:f>'Type Sorted'!$L$51</c:f>
              <c:strCache>
                <c:ptCount val="1"/>
              </c:strCache>
            </c:strRef>
          </c:tx>
          <c:invertIfNegative val="0"/>
          <c:dPt>
            <c:idx val="0"/>
            <c:invertIfNegative val="0"/>
            <c:bubble3D val="0"/>
            <c:spPr>
              <a:solidFill>
                <a:srgbClr val="89756E"/>
              </a:solidFill>
            </c:spPr>
            <c:extLst>
              <c:ext xmlns:c16="http://schemas.microsoft.com/office/drawing/2014/chart" uri="{C3380CC4-5D6E-409C-BE32-E72D297353CC}">
                <c16:uniqueId val="{00000011-F7DB-498D-83FF-CF04A818E7CA}"/>
              </c:ext>
            </c:extLst>
          </c:dPt>
          <c:dPt>
            <c:idx val="12"/>
            <c:invertIfNegative val="0"/>
            <c:bubble3D val="0"/>
            <c:spPr>
              <a:solidFill>
                <a:srgbClr val="89756E"/>
              </a:solidFill>
            </c:spPr>
            <c:extLst>
              <c:ext xmlns:c16="http://schemas.microsoft.com/office/drawing/2014/chart" uri="{C3380CC4-5D6E-409C-BE32-E72D297353CC}">
                <c16:uniqueId val="{00000013-F7DB-498D-83FF-CF04A818E7CA}"/>
              </c:ext>
            </c:extLst>
          </c:dPt>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Sorted'!$L$52:$L$78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112.86914018381124</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4-F7DB-498D-83FF-CF04A818E7CA}"/>
            </c:ext>
          </c:extLst>
        </c:ser>
        <c:ser>
          <c:idx val="11"/>
          <c:order val="11"/>
          <c:tx>
            <c:strRef>
              <c:f>'Type Sorted'!$M$51</c:f>
              <c:strCache>
                <c:ptCount val="1"/>
              </c:strCache>
            </c:strRef>
          </c:tx>
          <c:spPr>
            <a:solidFill>
              <a:srgbClr val="89756E"/>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Sorted'!$M$52:$M$78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178.04164697639544</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5-F7DB-498D-83FF-CF04A818E7CA}"/>
            </c:ext>
          </c:extLst>
        </c:ser>
        <c:ser>
          <c:idx val="12"/>
          <c:order val="12"/>
          <c:tx>
            <c:strRef>
              <c:f>'Type Sorted'!$N$51</c:f>
              <c:strCache>
                <c:ptCount val="1"/>
              </c:strCache>
            </c:strRef>
          </c:tx>
          <c:spPr>
            <a:solidFill>
              <a:srgbClr val="89756E"/>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Sorted'!$N$52:$N$78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315.81711601316186</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6-F7DB-498D-83FF-CF04A818E7CA}"/>
            </c:ext>
          </c:extLst>
        </c:ser>
        <c:ser>
          <c:idx val="13"/>
          <c:order val="13"/>
          <c:tx>
            <c:strRef>
              <c:f>'Type Sorted'!$O$51</c:f>
              <c:strCache>
                <c:ptCount val="1"/>
              </c:strCache>
            </c:strRef>
          </c:tx>
          <c:spPr>
            <a:solidFill>
              <a:srgbClr val="30499F"/>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Sorted'!$O$52:$O$78</c:f>
              <c:numCache>
                <c:formatCode>;;;</c:formatCode>
                <c:ptCount val="27"/>
                <c:pt idx="0">
                  <c:v>100</c:v>
                </c:pt>
                <c:pt idx="1">
                  <c:v>100</c:v>
                </c:pt>
                <c:pt idx="2">
                  <c:v>100</c:v>
                </c:pt>
                <c:pt idx="3">
                  <c:v>111.51702480870209</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7-F7DB-498D-83FF-CF04A818E7CA}"/>
            </c:ext>
          </c:extLst>
        </c:ser>
        <c:ser>
          <c:idx val="14"/>
          <c:order val="14"/>
          <c:tx>
            <c:strRef>
              <c:f>'Type Sorted'!$P$51</c:f>
              <c:strCache>
                <c:ptCount val="1"/>
              </c:strCache>
            </c:strRef>
          </c:tx>
          <c:invertIfNegative val="0"/>
          <c:dPt>
            <c:idx val="12"/>
            <c:invertIfNegative val="0"/>
            <c:bubble3D val="0"/>
            <c:spPr>
              <a:solidFill>
                <a:srgbClr val="30499F"/>
              </a:solidFill>
            </c:spPr>
            <c:extLst>
              <c:ext xmlns:c16="http://schemas.microsoft.com/office/drawing/2014/chart" uri="{C3380CC4-5D6E-409C-BE32-E72D297353CC}">
                <c16:uniqueId val="{00000019-F7DB-498D-83FF-CF04A818E7CA}"/>
              </c:ext>
            </c:extLst>
          </c:dPt>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Sorted'!$P$52:$P$78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86.444365101289705</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A-F7DB-498D-83FF-CF04A818E7CA}"/>
            </c:ext>
          </c:extLst>
        </c:ser>
        <c:ser>
          <c:idx val="15"/>
          <c:order val="15"/>
          <c:tx>
            <c:strRef>
              <c:f>'Type Sorted'!$Q$51</c:f>
              <c:strCache>
                <c:ptCount val="1"/>
              </c:strCache>
            </c:strRef>
          </c:tx>
          <c:spPr>
            <a:solidFill>
              <a:srgbClr val="30499F"/>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Sorted'!$Q$52:$Q$78</c:f>
              <c:numCache>
                <c:formatCode>;;;</c:formatCode>
                <c:ptCount val="27"/>
                <c:pt idx="0">
                  <c:v>100</c:v>
                </c:pt>
                <c:pt idx="1">
                  <c:v>100</c:v>
                </c:pt>
                <c:pt idx="2">
                  <c:v>100</c:v>
                </c:pt>
                <c:pt idx="3">
                  <c:v>100</c:v>
                </c:pt>
                <c:pt idx="4">
                  <c:v>100</c:v>
                </c:pt>
                <c:pt idx="5">
                  <c:v>93.271156905619179</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B-F7DB-498D-83FF-CF04A818E7CA}"/>
            </c:ext>
          </c:extLst>
        </c:ser>
        <c:ser>
          <c:idx val="16"/>
          <c:order val="16"/>
          <c:tx>
            <c:strRef>
              <c:f>'Type Sorted'!$R$51</c:f>
              <c:strCache>
                <c:ptCount val="1"/>
              </c:strCache>
            </c:strRef>
          </c:tx>
          <c:spPr>
            <a:solidFill>
              <a:srgbClr val="30499F"/>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Sorted'!$R$52:$R$78</c:f>
              <c:numCache>
                <c:formatCode>;;;</c:formatCode>
                <c:ptCount val="27"/>
                <c:pt idx="0">
                  <c:v>100</c:v>
                </c:pt>
                <c:pt idx="1">
                  <c:v>100</c:v>
                </c:pt>
                <c:pt idx="2">
                  <c:v>100</c:v>
                </c:pt>
                <c:pt idx="3">
                  <c:v>100</c:v>
                </c:pt>
                <c:pt idx="4">
                  <c:v>100</c:v>
                </c:pt>
                <c:pt idx="5">
                  <c:v>100</c:v>
                </c:pt>
                <c:pt idx="6">
                  <c:v>100</c:v>
                </c:pt>
                <c:pt idx="7">
                  <c:v>74.269862903713204</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C-F7DB-498D-83FF-CF04A818E7CA}"/>
            </c:ext>
          </c:extLst>
        </c:ser>
        <c:ser>
          <c:idx val="17"/>
          <c:order val="17"/>
          <c:tx>
            <c:strRef>
              <c:f>'Type Sorted'!$S$51</c:f>
              <c:strCache>
                <c:ptCount val="1"/>
              </c:strCache>
            </c:strRef>
          </c:tx>
          <c:spPr>
            <a:solidFill>
              <a:srgbClr val="30499F"/>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Sorted'!$S$52:$S$78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0</c:v>
                </c:pt>
                <c:pt idx="24">
                  <c:v>100</c:v>
                </c:pt>
                <c:pt idx="25">
                  <c:v>100</c:v>
                </c:pt>
                <c:pt idx="26">
                  <c:v>100</c:v>
                </c:pt>
              </c:numCache>
            </c:numRef>
          </c:val>
          <c:extLst>
            <c:ext xmlns:c16="http://schemas.microsoft.com/office/drawing/2014/chart" uri="{C3380CC4-5D6E-409C-BE32-E72D297353CC}">
              <c16:uniqueId val="{0000001D-F7DB-498D-83FF-CF04A818E7CA}"/>
            </c:ext>
          </c:extLst>
        </c:ser>
        <c:ser>
          <c:idx val="18"/>
          <c:order val="18"/>
          <c:tx>
            <c:strRef>
              <c:f>'Type Sorted'!$T$51</c:f>
              <c:strCache>
                <c:ptCount val="1"/>
              </c:strCache>
            </c:strRef>
          </c:tx>
          <c:invertIfNegative val="0"/>
          <c:dPt>
            <c:idx val="4"/>
            <c:invertIfNegative val="0"/>
            <c:bubble3D val="0"/>
            <c:spPr>
              <a:solidFill>
                <a:srgbClr val="C1C630"/>
              </a:solidFill>
            </c:spPr>
            <c:extLst>
              <c:ext xmlns:c16="http://schemas.microsoft.com/office/drawing/2014/chart" uri="{C3380CC4-5D6E-409C-BE32-E72D297353CC}">
                <c16:uniqueId val="{0000001F-F7DB-498D-83FF-CF04A818E7CA}"/>
              </c:ext>
            </c:extLst>
          </c:dPt>
          <c:dPt>
            <c:idx val="19"/>
            <c:invertIfNegative val="0"/>
            <c:bubble3D val="0"/>
            <c:spPr>
              <a:solidFill>
                <a:srgbClr val="C1C630"/>
              </a:solidFill>
            </c:spPr>
            <c:extLst>
              <c:ext xmlns:c16="http://schemas.microsoft.com/office/drawing/2014/chart" uri="{C3380CC4-5D6E-409C-BE32-E72D297353CC}">
                <c16:uniqueId val="{00000021-F7DB-498D-83FF-CF04A818E7CA}"/>
              </c:ext>
            </c:extLst>
          </c:dPt>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Sorted'!$T$52:$T$78</c:f>
              <c:numCache>
                <c:formatCode>;;;</c:formatCode>
                <c:ptCount val="27"/>
                <c:pt idx="0">
                  <c:v>100</c:v>
                </c:pt>
                <c:pt idx="1">
                  <c:v>100</c:v>
                </c:pt>
                <c:pt idx="2">
                  <c:v>100</c:v>
                </c:pt>
                <c:pt idx="3">
                  <c:v>100</c:v>
                </c:pt>
                <c:pt idx="4">
                  <c:v>100</c:v>
                </c:pt>
                <c:pt idx="5">
                  <c:v>100</c:v>
                </c:pt>
                <c:pt idx="6">
                  <c:v>100</c:v>
                </c:pt>
                <c:pt idx="7">
                  <c:v>100</c:v>
                </c:pt>
                <c:pt idx="8">
                  <c:v>100</c:v>
                </c:pt>
                <c:pt idx="9">
                  <c:v>40.124951496457939</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2-F7DB-498D-83FF-CF04A818E7CA}"/>
            </c:ext>
          </c:extLst>
        </c:ser>
        <c:ser>
          <c:idx val="19"/>
          <c:order val="19"/>
          <c:tx>
            <c:strRef>
              <c:f>'Type Sorted'!$U$51</c:f>
              <c:strCache>
                <c:ptCount val="1"/>
              </c:strCache>
            </c:strRef>
          </c:tx>
          <c:spPr>
            <a:solidFill>
              <a:srgbClr val="C1C630"/>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Sorted'!$U$52:$U$78</c:f>
              <c:numCache>
                <c:formatCode>;;;</c:formatCode>
                <c:ptCount val="27"/>
                <c:pt idx="0">
                  <c:v>100</c:v>
                </c:pt>
                <c:pt idx="1">
                  <c:v>100</c:v>
                </c:pt>
                <c:pt idx="2">
                  <c:v>100</c:v>
                </c:pt>
                <c:pt idx="3">
                  <c:v>100</c:v>
                </c:pt>
                <c:pt idx="4">
                  <c:v>100</c:v>
                </c:pt>
                <c:pt idx="5">
                  <c:v>100</c:v>
                </c:pt>
                <c:pt idx="6">
                  <c:v>100</c:v>
                </c:pt>
                <c:pt idx="7">
                  <c:v>100</c:v>
                </c:pt>
                <c:pt idx="8">
                  <c:v>65.669610694509316</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3-F7DB-498D-83FF-CF04A818E7CA}"/>
            </c:ext>
          </c:extLst>
        </c:ser>
        <c:ser>
          <c:idx val="20"/>
          <c:order val="20"/>
          <c:tx>
            <c:strRef>
              <c:f>'Type Sorted'!$V$51</c:f>
              <c:strCache>
                <c:ptCount val="1"/>
              </c:strCache>
            </c:strRef>
          </c:tx>
          <c:spPr>
            <a:solidFill>
              <a:srgbClr val="C1C630"/>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Sorted'!$V$52:$V$78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92.48553504121368</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4-F7DB-498D-83FF-CF04A818E7CA}"/>
            </c:ext>
          </c:extLst>
        </c:ser>
        <c:ser>
          <c:idx val="21"/>
          <c:order val="21"/>
          <c:tx>
            <c:strRef>
              <c:f>'Type Sorted'!$W$51</c:f>
              <c:strCache>
                <c:ptCount val="1"/>
              </c:strCache>
            </c:strRef>
          </c:tx>
          <c:spPr>
            <a:solidFill>
              <a:srgbClr val="C1C630"/>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Sorted'!$W$52:$W$78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218.69419759853122</c:v>
                </c:pt>
                <c:pt idx="25">
                  <c:v>100</c:v>
                </c:pt>
                <c:pt idx="26">
                  <c:v>100</c:v>
                </c:pt>
              </c:numCache>
            </c:numRef>
          </c:val>
          <c:extLst>
            <c:ext xmlns:c16="http://schemas.microsoft.com/office/drawing/2014/chart" uri="{C3380CC4-5D6E-409C-BE32-E72D297353CC}">
              <c16:uniqueId val="{00000025-F7DB-498D-83FF-CF04A818E7CA}"/>
            </c:ext>
          </c:extLst>
        </c:ser>
        <c:ser>
          <c:idx val="22"/>
          <c:order val="22"/>
          <c:tx>
            <c:strRef>
              <c:f>'Type Sorted'!$X$51</c:f>
              <c:strCache>
                <c:ptCount val="1"/>
              </c:strCache>
            </c:strRef>
          </c:tx>
          <c:spPr>
            <a:solidFill>
              <a:srgbClr val="C1C630"/>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Sorted'!$X$52:$X$78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39.958908745904353</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6-F7DB-498D-83FF-CF04A818E7CA}"/>
            </c:ext>
          </c:extLst>
        </c:ser>
        <c:ser>
          <c:idx val="23"/>
          <c:order val="23"/>
          <c:tx>
            <c:strRef>
              <c:f>'Type Sorted'!$Y$51</c:f>
              <c:strCache>
                <c:ptCount val="1"/>
              </c:strCache>
            </c:strRef>
          </c:tx>
          <c:spPr>
            <a:solidFill>
              <a:srgbClr val="C1C630"/>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Sorted'!$Y$52:$Y$78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11.438876581654361</c:v>
                </c:pt>
                <c:pt idx="23">
                  <c:v>100</c:v>
                </c:pt>
                <c:pt idx="24">
                  <c:v>100</c:v>
                </c:pt>
                <c:pt idx="25">
                  <c:v>100</c:v>
                </c:pt>
                <c:pt idx="26">
                  <c:v>100</c:v>
                </c:pt>
              </c:numCache>
            </c:numRef>
          </c:val>
          <c:extLst>
            <c:ext xmlns:c16="http://schemas.microsoft.com/office/drawing/2014/chart" uri="{C3380CC4-5D6E-409C-BE32-E72D297353CC}">
              <c16:uniqueId val="{00000027-F7DB-498D-83FF-CF04A818E7CA}"/>
            </c:ext>
          </c:extLst>
        </c:ser>
        <c:ser>
          <c:idx val="24"/>
          <c:order val="24"/>
          <c:tx>
            <c:strRef>
              <c:f>'Type Sorted'!$Z$51</c:f>
              <c:strCache>
                <c:ptCount val="1"/>
              </c:strCache>
            </c:strRef>
          </c:tx>
          <c:spPr>
            <a:solidFill>
              <a:srgbClr val="C1C630"/>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Sorted'!$Z$52:$Z$78</c:f>
              <c:numCache>
                <c:formatCode>;;;</c:formatCode>
                <c:ptCount val="27"/>
                <c:pt idx="0">
                  <c:v>100</c:v>
                </c:pt>
                <c:pt idx="1">
                  <c:v>100</c:v>
                </c:pt>
                <c:pt idx="2">
                  <c:v>100</c:v>
                </c:pt>
                <c:pt idx="3">
                  <c:v>100</c:v>
                </c:pt>
                <c:pt idx="4">
                  <c:v>100</c:v>
                </c:pt>
                <c:pt idx="5">
                  <c:v>100</c:v>
                </c:pt>
                <c:pt idx="6">
                  <c:v>100</c:v>
                </c:pt>
                <c:pt idx="7">
                  <c:v>100</c:v>
                </c:pt>
                <c:pt idx="8">
                  <c:v>100</c:v>
                </c:pt>
                <c:pt idx="9">
                  <c:v>100</c:v>
                </c:pt>
                <c:pt idx="10">
                  <c:v>85.463041582747223</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8-F7DB-498D-83FF-CF04A818E7CA}"/>
            </c:ext>
          </c:extLst>
        </c:ser>
        <c:ser>
          <c:idx val="25"/>
          <c:order val="25"/>
          <c:tx>
            <c:strRef>
              <c:f>'Type Sorted'!$AA$51</c:f>
              <c:strCache>
                <c:ptCount val="1"/>
              </c:strCache>
            </c:strRef>
          </c:tx>
          <c:spPr>
            <a:solidFill>
              <a:srgbClr val="AB347D"/>
            </a:solidFill>
          </c:spPr>
          <c:invertIfNegative val="0"/>
          <c:dPt>
            <c:idx val="26"/>
            <c:invertIfNegative val="0"/>
            <c:bubble3D val="0"/>
            <c:extLst>
              <c:ext xmlns:c16="http://schemas.microsoft.com/office/drawing/2014/chart" uri="{C3380CC4-5D6E-409C-BE32-E72D297353CC}">
                <c16:uniqueId val="{00000029-F7DB-498D-83FF-CF04A818E7CA}"/>
              </c:ext>
            </c:extLst>
          </c:dPt>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Sorted'!$AA$52:$AA$78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62.256012455056329</c:v>
                </c:pt>
              </c:numCache>
            </c:numRef>
          </c:val>
          <c:extLst>
            <c:ext xmlns:c16="http://schemas.microsoft.com/office/drawing/2014/chart" uri="{C3380CC4-5D6E-409C-BE32-E72D297353CC}">
              <c16:uniqueId val="{0000002A-F7DB-498D-83FF-CF04A818E7CA}"/>
            </c:ext>
          </c:extLst>
        </c:ser>
        <c:ser>
          <c:idx val="26"/>
          <c:order val="26"/>
          <c:tx>
            <c:strRef>
              <c:f>'Type Sorted'!$AB$51</c:f>
              <c:strCache>
                <c:ptCount val="1"/>
              </c:strCache>
            </c:strRef>
          </c:tx>
          <c:spPr>
            <a:solidFill>
              <a:srgbClr val="AB347D"/>
            </a:solidFill>
          </c:spPr>
          <c:invertIfNegative val="0"/>
          <c:cat>
            <c:numRef>
              <c:f>'Type Sorted'!$A$52:$A$78</c:f>
              <c:numCache>
                <c:formatCode>;;;</c:formatCode>
                <c:ptCount val="27"/>
                <c:pt idx="0">
                  <c:v>2</c:v>
                </c:pt>
                <c:pt idx="1">
                  <c:v>4</c:v>
                </c:pt>
                <c:pt idx="2">
                  <c:v>3</c:v>
                </c:pt>
                <c:pt idx="3">
                  <c:v>14</c:v>
                </c:pt>
                <c:pt idx="4">
                  <c:v>10</c:v>
                </c:pt>
                <c:pt idx="5">
                  <c:v>16</c:v>
                </c:pt>
                <c:pt idx="6">
                  <c:v>9</c:v>
                </c:pt>
                <c:pt idx="7">
                  <c:v>17</c:v>
                </c:pt>
                <c:pt idx="8">
                  <c:v>20</c:v>
                </c:pt>
                <c:pt idx="9">
                  <c:v>19</c:v>
                </c:pt>
                <c:pt idx="10">
                  <c:v>25</c:v>
                </c:pt>
                <c:pt idx="11">
                  <c:v>12</c:v>
                </c:pt>
                <c:pt idx="12">
                  <c:v>7</c:v>
                </c:pt>
                <c:pt idx="13">
                  <c:v>1</c:v>
                </c:pt>
                <c:pt idx="14">
                  <c:v>6</c:v>
                </c:pt>
                <c:pt idx="15">
                  <c:v>21</c:v>
                </c:pt>
                <c:pt idx="16">
                  <c:v>15</c:v>
                </c:pt>
                <c:pt idx="17">
                  <c:v>5</c:v>
                </c:pt>
                <c:pt idx="18">
                  <c:v>23</c:v>
                </c:pt>
                <c:pt idx="19">
                  <c:v>13</c:v>
                </c:pt>
                <c:pt idx="20">
                  <c:v>11</c:v>
                </c:pt>
                <c:pt idx="21">
                  <c:v>61</c:v>
                </c:pt>
                <c:pt idx="22">
                  <c:v>24</c:v>
                </c:pt>
                <c:pt idx="23">
                  <c:v>18</c:v>
                </c:pt>
                <c:pt idx="24">
                  <c:v>22</c:v>
                </c:pt>
                <c:pt idx="25">
                  <c:v>8</c:v>
                </c:pt>
                <c:pt idx="26">
                  <c:v>60</c:v>
                </c:pt>
              </c:numCache>
            </c:numRef>
          </c:cat>
          <c:val>
            <c:numRef>
              <c:f>'Type Sorted'!$AB$52:$AB$78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115.12732856120545</c:v>
                </c:pt>
                <c:pt idx="22">
                  <c:v>100</c:v>
                </c:pt>
                <c:pt idx="23">
                  <c:v>100</c:v>
                </c:pt>
                <c:pt idx="24">
                  <c:v>100</c:v>
                </c:pt>
                <c:pt idx="25">
                  <c:v>100</c:v>
                </c:pt>
                <c:pt idx="26">
                  <c:v>100</c:v>
                </c:pt>
              </c:numCache>
            </c:numRef>
          </c:val>
          <c:extLst>
            <c:ext xmlns:c16="http://schemas.microsoft.com/office/drawing/2014/chart" uri="{C3380CC4-5D6E-409C-BE32-E72D297353CC}">
              <c16:uniqueId val="{0000002B-F7DB-498D-83FF-CF04A818E7CA}"/>
            </c:ext>
          </c:extLst>
        </c:ser>
        <c:dLbls>
          <c:showLegendKey val="0"/>
          <c:showVal val="0"/>
          <c:showCatName val="0"/>
          <c:showSerName val="0"/>
          <c:showPercent val="0"/>
          <c:showBubbleSize val="0"/>
        </c:dLbls>
        <c:gapWidth val="50"/>
        <c:overlap val="100"/>
        <c:axId val="80310656"/>
        <c:axId val="80312192"/>
      </c:barChart>
      <c:catAx>
        <c:axId val="80310656"/>
        <c:scaling>
          <c:orientation val="maxMin"/>
        </c:scaling>
        <c:delete val="1"/>
        <c:axPos val="l"/>
        <c:numFmt formatCode=";;;" sourceLinked="1"/>
        <c:majorTickMark val="out"/>
        <c:minorTickMark val="none"/>
        <c:tickLblPos val="nextTo"/>
        <c:crossAx val="80312192"/>
        <c:crossesAt val="100"/>
        <c:auto val="1"/>
        <c:lblAlgn val="ctr"/>
        <c:lblOffset val="100"/>
        <c:noMultiLvlLbl val="0"/>
      </c:catAx>
      <c:valAx>
        <c:axId val="80312192"/>
        <c:scaling>
          <c:orientation val="minMax"/>
          <c:max val="200"/>
          <c:min val="0"/>
        </c:scaling>
        <c:delete val="1"/>
        <c:axPos val="t"/>
        <c:numFmt formatCode=";;;" sourceLinked="1"/>
        <c:majorTickMark val="out"/>
        <c:minorTickMark val="none"/>
        <c:tickLblPos val="nextTo"/>
        <c:crossAx val="803106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47863689170004"/>
          <c:y val="0.11299561949991194"/>
          <c:w val="0.49473671528763824"/>
          <c:h val="0.58599870835589363"/>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A0B1-4881-BD5B-FD0395DD4C4A}"/>
              </c:ext>
            </c:extLst>
          </c:dPt>
          <c:dPt>
            <c:idx val="1"/>
            <c:bubble3D val="0"/>
            <c:spPr>
              <a:solidFill>
                <a:srgbClr val="6C6F71"/>
              </a:solidFill>
            </c:spPr>
            <c:extLst>
              <c:ext xmlns:c16="http://schemas.microsoft.com/office/drawing/2014/chart" uri="{C3380CC4-5D6E-409C-BE32-E72D297353CC}">
                <c16:uniqueId val="{00000003-A0B1-4881-BD5B-FD0395DD4C4A}"/>
              </c:ext>
            </c:extLst>
          </c:dPt>
          <c:dPt>
            <c:idx val="2"/>
            <c:bubble3D val="0"/>
            <c:spPr>
              <a:solidFill>
                <a:srgbClr val="7A19C1"/>
              </a:solidFill>
            </c:spPr>
            <c:extLst>
              <c:ext xmlns:c16="http://schemas.microsoft.com/office/drawing/2014/chart" uri="{C3380CC4-5D6E-409C-BE32-E72D297353CC}">
                <c16:uniqueId val="{00000005-A0B1-4881-BD5B-FD0395DD4C4A}"/>
              </c:ext>
            </c:extLst>
          </c:dPt>
          <c:dPt>
            <c:idx val="3"/>
            <c:bubble3D val="0"/>
            <c:spPr>
              <a:solidFill>
                <a:srgbClr val="8CC119"/>
              </a:solidFill>
            </c:spPr>
            <c:extLst>
              <c:ext xmlns:c16="http://schemas.microsoft.com/office/drawing/2014/chart" uri="{C3380CC4-5D6E-409C-BE32-E72D297353CC}">
                <c16:uniqueId val="{00000007-A0B1-4881-BD5B-FD0395DD4C4A}"/>
              </c:ext>
            </c:extLst>
          </c:dPt>
          <c:dPt>
            <c:idx val="4"/>
            <c:bubble3D val="0"/>
            <c:spPr>
              <a:solidFill>
                <a:srgbClr val="EBC61C"/>
              </a:solidFill>
            </c:spPr>
            <c:extLst>
              <c:ext xmlns:c16="http://schemas.microsoft.com/office/drawing/2014/chart" uri="{C3380CC4-5D6E-409C-BE32-E72D297353CC}">
                <c16:uniqueId val="{00000009-A0B1-4881-BD5B-FD0395DD4C4A}"/>
              </c:ext>
            </c:extLst>
          </c:dPt>
          <c:dPt>
            <c:idx val="5"/>
            <c:bubble3D val="0"/>
            <c:spPr>
              <a:solidFill>
                <a:srgbClr val="1964C1"/>
              </a:solidFill>
            </c:spPr>
            <c:extLst>
              <c:ext xmlns:c16="http://schemas.microsoft.com/office/drawing/2014/chart" uri="{C3380CC4-5D6E-409C-BE32-E72D297353CC}">
                <c16:uniqueId val="{0000000B-A0B1-4881-BD5B-FD0395DD4C4A}"/>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A0B1-4881-BD5B-FD0395DD4C4A}"/>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A0B1-4881-BD5B-FD0395DD4C4A}"/>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A0B1-4881-BD5B-FD0395DD4C4A}"/>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A0B1-4881-BD5B-FD0395DD4C4A}"/>
                </c:ext>
              </c:extLst>
            </c:dLbl>
            <c:dLbl>
              <c:idx val="4"/>
              <c:spPr/>
              <c:txPr>
                <a:bodyPr/>
                <a:lstStyle/>
                <a:p>
                  <a:pPr>
                    <a:defRPr sz="1100" b="1">
                      <a:solidFill>
                        <a:srgbClr val="EBC61C"/>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9-A0B1-4881-BD5B-FD0395DD4C4A}"/>
                </c:ext>
              </c:extLst>
            </c:dLbl>
            <c:dLbl>
              <c:idx val="5"/>
              <c:spPr/>
              <c:txPr>
                <a:bodyPr/>
                <a:lstStyle/>
                <a:p>
                  <a:pPr>
                    <a:defRPr sz="1200" b="1">
                      <a:solidFill>
                        <a:srgbClr val="1964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B-A0B1-4881-BD5B-FD0395DD4C4A}"/>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Overview'!$L$146:$L$151</c:f>
              <c:strCache>
                <c:ptCount val="6"/>
                <c:pt idx="0">
                  <c:v>&lt;20k 
Index: 116</c:v>
                </c:pt>
                <c:pt idx="1">
                  <c:v>20k - 40k 
Index: 105</c:v>
                </c:pt>
                <c:pt idx="2">
                  <c:v>40k - 60k 
Index: 98</c:v>
                </c:pt>
                <c:pt idx="3">
                  <c:v>60k - 80k 
Index: 93</c:v>
                </c:pt>
                <c:pt idx="4">
                  <c:v>80k - 100k 
Index: 83</c:v>
                </c:pt>
                <c:pt idx="5">
                  <c:v>100k+ 
Index: 74</c:v>
                </c:pt>
              </c:strCache>
            </c:strRef>
          </c:cat>
          <c:val>
            <c:numRef>
              <c:f>'Data - Overview'!$D$146:$D$151</c:f>
              <c:numCache>
                <c:formatCode>0%</c:formatCode>
                <c:ptCount val="6"/>
                <c:pt idx="0">
                  <c:v>0.21315517611893647</c:v>
                </c:pt>
                <c:pt idx="1">
                  <c:v>0.34711112196456145</c:v>
                </c:pt>
                <c:pt idx="2">
                  <c:v>0.20587147127200267</c:v>
                </c:pt>
                <c:pt idx="3">
                  <c:v>0.12576513567898098</c:v>
                </c:pt>
                <c:pt idx="4">
                  <c:v>5.4650516732764179E-2</c:v>
                </c:pt>
                <c:pt idx="5">
                  <c:v>5.3499423681794202E-2</c:v>
                </c:pt>
              </c:numCache>
            </c:numRef>
          </c:val>
          <c:extLst>
            <c:ext xmlns:c16="http://schemas.microsoft.com/office/drawing/2014/chart" uri="{C3380CC4-5D6E-409C-BE32-E72D297353CC}">
              <c16:uniqueId val="{0000000C-A0B1-4881-BD5B-FD0395DD4C4A}"/>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5.2355750613140529E-3"/>
          <c:y val="0.74876533662337097"/>
          <c:w val="0.98952884987737189"/>
          <c:h val="0.25123466337662897"/>
        </c:manualLayout>
      </c:layout>
      <c:overlay val="0"/>
      <c:txPr>
        <a:bodyPr/>
        <a:lstStyle/>
        <a:p>
          <a:pPr rtl="0">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0"/>
          <c:w val="0.81800861790671886"/>
          <c:h val="1"/>
        </c:manualLayout>
      </c:layout>
      <c:barChart>
        <c:barDir val="bar"/>
        <c:grouping val="clustered"/>
        <c:varyColors val="0"/>
        <c:ser>
          <c:idx val="0"/>
          <c:order val="0"/>
          <c:spPr>
            <a:solidFill>
              <a:srgbClr val="ED1B2D"/>
            </a:solidFill>
          </c:spPr>
          <c:invertIfNegative val="0"/>
          <c:dLbls>
            <c:spPr>
              <a:noFill/>
              <a:ln>
                <a:noFill/>
              </a:ln>
              <a:effectLst/>
            </c:spPr>
            <c:txPr>
              <a:bodyPr/>
              <a:lstStyle/>
              <a:p>
                <a:pPr>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Overview'!$C$96:$C$103</c:f>
              <c:strCache>
                <c:ptCount val="8"/>
                <c:pt idx="0">
                  <c:v>0-4</c:v>
                </c:pt>
                <c:pt idx="1">
                  <c:v>5-17</c:v>
                </c:pt>
                <c:pt idx="2">
                  <c:v>18-24</c:v>
                </c:pt>
                <c:pt idx="3">
                  <c:v>25-34</c:v>
                </c:pt>
                <c:pt idx="4">
                  <c:v>35-49</c:v>
                </c:pt>
                <c:pt idx="5">
                  <c:v>50-64</c:v>
                </c:pt>
                <c:pt idx="6">
                  <c:v>65-74</c:v>
                </c:pt>
                <c:pt idx="7">
                  <c:v>75 plus</c:v>
                </c:pt>
              </c:strCache>
            </c:strRef>
          </c:cat>
          <c:val>
            <c:numRef>
              <c:f>'Data - Overview'!$E$96:$E$103</c:f>
              <c:numCache>
                <c:formatCode>0%</c:formatCode>
                <c:ptCount val="8"/>
                <c:pt idx="0">
                  <c:v>5.5194912770820725E-2</c:v>
                </c:pt>
                <c:pt idx="1">
                  <c:v>0.15352089397698634</c:v>
                </c:pt>
                <c:pt idx="2">
                  <c:v>7.2322347471037565E-2</c:v>
                </c:pt>
                <c:pt idx="3">
                  <c:v>0.12672809502412721</c:v>
                </c:pt>
                <c:pt idx="4">
                  <c:v>0.18099206829859149</c:v>
                </c:pt>
                <c:pt idx="5">
                  <c:v>0.20143034364194029</c:v>
                </c:pt>
                <c:pt idx="6">
                  <c:v>0.11129134350518688</c:v>
                </c:pt>
                <c:pt idx="7">
                  <c:v>9.8471154785394727E-2</c:v>
                </c:pt>
              </c:numCache>
            </c:numRef>
          </c:val>
          <c:extLst>
            <c:ext xmlns:c16="http://schemas.microsoft.com/office/drawing/2014/chart" uri="{C3380CC4-5D6E-409C-BE32-E72D297353CC}">
              <c16:uniqueId val="{00000000-4545-4121-828C-52832E3F6109}"/>
            </c:ext>
          </c:extLst>
        </c:ser>
        <c:dLbls>
          <c:showLegendKey val="0"/>
          <c:showVal val="0"/>
          <c:showCatName val="0"/>
          <c:showSerName val="0"/>
          <c:showPercent val="0"/>
          <c:showBubbleSize val="0"/>
        </c:dLbls>
        <c:gapWidth val="50"/>
        <c:axId val="60648448"/>
        <c:axId val="60666624"/>
      </c:barChart>
      <c:catAx>
        <c:axId val="60648448"/>
        <c:scaling>
          <c:orientation val="maxMin"/>
        </c:scaling>
        <c:delete val="0"/>
        <c:axPos val="l"/>
        <c:numFmt formatCode="General" sourceLinked="0"/>
        <c:majorTickMark val="out"/>
        <c:minorTickMark val="none"/>
        <c:tickLblPos val="nextTo"/>
        <c:crossAx val="60666624"/>
        <c:crosses val="autoZero"/>
        <c:auto val="1"/>
        <c:lblAlgn val="ctr"/>
        <c:lblOffset val="100"/>
        <c:noMultiLvlLbl val="0"/>
      </c:catAx>
      <c:valAx>
        <c:axId val="60666624"/>
        <c:scaling>
          <c:orientation val="minMax"/>
        </c:scaling>
        <c:delete val="1"/>
        <c:axPos val="t"/>
        <c:numFmt formatCode="0%" sourceLinked="1"/>
        <c:majorTickMark val="out"/>
        <c:minorTickMark val="none"/>
        <c:tickLblPos val="nextTo"/>
        <c:crossAx val="606484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0.99537037037037035"/>
        </c:manualLayout>
      </c:layout>
      <c:barChart>
        <c:barDir val="col"/>
        <c:grouping val="percentStacked"/>
        <c:varyColors val="0"/>
        <c:ser>
          <c:idx val="0"/>
          <c:order val="0"/>
          <c:tx>
            <c:strRef>
              <c:f>'Data - Overview'!$C$115</c:f>
              <c:strCache>
                <c:ptCount val="1"/>
                <c:pt idx="0">
                  <c:v>Couple - no children</c:v>
                </c:pt>
              </c:strCache>
            </c:strRef>
          </c:tx>
          <c:spPr>
            <a:solidFill>
              <a:srgbClr val="ED1B2D"/>
            </a:solidFill>
          </c:spPr>
          <c:invertIfNegative val="0"/>
          <c:val>
            <c:numRef>
              <c:f>'Data - Overview'!$D$115</c:f>
              <c:numCache>
                <c:formatCode>0%</c:formatCode>
                <c:ptCount val="1"/>
                <c:pt idx="0">
                  <c:v>0.27783484087756655</c:v>
                </c:pt>
              </c:numCache>
            </c:numRef>
          </c:val>
          <c:extLst>
            <c:ext xmlns:c16="http://schemas.microsoft.com/office/drawing/2014/chart" uri="{C3380CC4-5D6E-409C-BE32-E72D297353CC}">
              <c16:uniqueId val="{00000000-7A2D-4D6C-AD33-88C10A1C0789}"/>
            </c:ext>
          </c:extLst>
        </c:ser>
        <c:ser>
          <c:idx val="1"/>
          <c:order val="1"/>
          <c:tx>
            <c:strRef>
              <c:f>'Data - Overview'!$C$116</c:f>
              <c:strCache>
                <c:ptCount val="1"/>
                <c:pt idx="0">
                  <c:v>Couple with children</c:v>
                </c:pt>
              </c:strCache>
            </c:strRef>
          </c:tx>
          <c:spPr>
            <a:solidFill>
              <a:srgbClr val="919195"/>
            </a:solidFill>
          </c:spPr>
          <c:invertIfNegative val="0"/>
          <c:dPt>
            <c:idx val="0"/>
            <c:invertIfNegative val="0"/>
            <c:bubble3D val="0"/>
            <c:spPr>
              <a:solidFill>
                <a:srgbClr val="6C6F71"/>
              </a:solidFill>
            </c:spPr>
            <c:extLst>
              <c:ext xmlns:c16="http://schemas.microsoft.com/office/drawing/2014/chart" uri="{C3380CC4-5D6E-409C-BE32-E72D297353CC}">
                <c16:uniqueId val="{00000002-7A2D-4D6C-AD33-88C10A1C0789}"/>
              </c:ext>
            </c:extLst>
          </c:dPt>
          <c:val>
            <c:numRef>
              <c:f>'Data - Overview'!$D$116</c:f>
              <c:numCache>
                <c:formatCode>0%</c:formatCode>
                <c:ptCount val="1"/>
                <c:pt idx="0">
                  <c:v>0.17355891144235838</c:v>
                </c:pt>
              </c:numCache>
            </c:numRef>
          </c:val>
          <c:extLst>
            <c:ext xmlns:c16="http://schemas.microsoft.com/office/drawing/2014/chart" uri="{C3380CC4-5D6E-409C-BE32-E72D297353CC}">
              <c16:uniqueId val="{00000003-7A2D-4D6C-AD33-88C10A1C0789}"/>
            </c:ext>
          </c:extLst>
        </c:ser>
        <c:ser>
          <c:idx val="2"/>
          <c:order val="2"/>
          <c:tx>
            <c:strRef>
              <c:f>'Data - Overview'!$C$117</c:f>
              <c:strCache>
                <c:ptCount val="1"/>
                <c:pt idx="0">
                  <c:v>Lone parent</c:v>
                </c:pt>
              </c:strCache>
            </c:strRef>
          </c:tx>
          <c:spPr>
            <a:solidFill>
              <a:srgbClr val="7A19C1"/>
            </a:solidFill>
          </c:spPr>
          <c:invertIfNegative val="0"/>
          <c:val>
            <c:numRef>
              <c:f>'Data - Overview'!$D$117</c:f>
              <c:numCache>
                <c:formatCode>0%</c:formatCode>
                <c:ptCount val="1"/>
                <c:pt idx="0">
                  <c:v>3.760405962451404E-2</c:v>
                </c:pt>
              </c:numCache>
            </c:numRef>
          </c:val>
          <c:extLst>
            <c:ext xmlns:c16="http://schemas.microsoft.com/office/drawing/2014/chart" uri="{C3380CC4-5D6E-409C-BE32-E72D297353CC}">
              <c16:uniqueId val="{00000004-7A2D-4D6C-AD33-88C10A1C0789}"/>
            </c:ext>
          </c:extLst>
        </c:ser>
        <c:ser>
          <c:idx val="3"/>
          <c:order val="3"/>
          <c:tx>
            <c:strRef>
              <c:f>'Data - Overview'!$C$118</c:f>
              <c:strCache>
                <c:ptCount val="1"/>
                <c:pt idx="0">
                  <c:v>Single person - no children</c:v>
                </c:pt>
              </c:strCache>
            </c:strRef>
          </c:tx>
          <c:spPr>
            <a:solidFill>
              <a:srgbClr val="1964C1"/>
            </a:solidFill>
          </c:spPr>
          <c:invertIfNegative val="0"/>
          <c:val>
            <c:numRef>
              <c:f>'Data - Overview'!$D$118</c:f>
              <c:numCache>
                <c:formatCode>0%</c:formatCode>
                <c:ptCount val="1"/>
                <c:pt idx="0">
                  <c:v>0.19843237540781841</c:v>
                </c:pt>
              </c:numCache>
            </c:numRef>
          </c:val>
          <c:extLst>
            <c:ext xmlns:c16="http://schemas.microsoft.com/office/drawing/2014/chart" uri="{C3380CC4-5D6E-409C-BE32-E72D297353CC}">
              <c16:uniqueId val="{00000005-7A2D-4D6C-AD33-88C10A1C0789}"/>
            </c:ext>
          </c:extLst>
        </c:ser>
        <c:ser>
          <c:idx val="4"/>
          <c:order val="4"/>
          <c:tx>
            <c:strRef>
              <c:f>'Data - Overview'!$C$119</c:f>
              <c:strCache>
                <c:ptCount val="1"/>
                <c:pt idx="0">
                  <c:v>Other: two or more adults</c:v>
                </c:pt>
              </c:strCache>
            </c:strRef>
          </c:tx>
          <c:spPr>
            <a:solidFill>
              <a:srgbClr val="8CC119"/>
            </a:solidFill>
          </c:spPr>
          <c:invertIfNegative val="0"/>
          <c:val>
            <c:numRef>
              <c:f>'Data - Overview'!$D$119</c:f>
              <c:numCache>
                <c:formatCode>0%</c:formatCode>
                <c:ptCount val="1"/>
                <c:pt idx="0">
                  <c:v>0.31268409947838316</c:v>
                </c:pt>
              </c:numCache>
            </c:numRef>
          </c:val>
          <c:extLst>
            <c:ext xmlns:c16="http://schemas.microsoft.com/office/drawing/2014/chart" uri="{C3380CC4-5D6E-409C-BE32-E72D297353CC}">
              <c16:uniqueId val="{00000006-7A2D-4D6C-AD33-88C10A1C0789}"/>
            </c:ext>
          </c:extLst>
        </c:ser>
        <c:dLbls>
          <c:showLegendKey val="0"/>
          <c:showVal val="0"/>
          <c:showCatName val="0"/>
          <c:showSerName val="0"/>
          <c:showPercent val="0"/>
          <c:showBubbleSize val="0"/>
        </c:dLbls>
        <c:gapWidth val="0"/>
        <c:overlap val="100"/>
        <c:axId val="52054656"/>
        <c:axId val="52060544"/>
      </c:barChart>
      <c:catAx>
        <c:axId val="52054656"/>
        <c:scaling>
          <c:orientation val="minMax"/>
        </c:scaling>
        <c:delete val="1"/>
        <c:axPos val="t"/>
        <c:majorTickMark val="out"/>
        <c:minorTickMark val="none"/>
        <c:tickLblPos val="nextTo"/>
        <c:crossAx val="52060544"/>
        <c:crosses val="autoZero"/>
        <c:auto val="1"/>
        <c:lblAlgn val="ctr"/>
        <c:lblOffset val="100"/>
        <c:noMultiLvlLbl val="0"/>
      </c:catAx>
      <c:valAx>
        <c:axId val="52060544"/>
        <c:scaling>
          <c:orientation val="maxMin"/>
        </c:scaling>
        <c:delete val="1"/>
        <c:axPos val="l"/>
        <c:numFmt formatCode="0%" sourceLinked="1"/>
        <c:majorTickMark val="out"/>
        <c:minorTickMark val="none"/>
        <c:tickLblPos val="nextTo"/>
        <c:crossAx val="5205465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9BBB59"/>
            </a:solidFill>
          </c:spPr>
          <c:dPt>
            <c:idx val="0"/>
            <c:bubble3D val="0"/>
            <c:spPr>
              <a:solidFill>
                <a:srgbClr val="9BBB59"/>
              </a:solidFill>
              <a:ln w="19050">
                <a:solidFill>
                  <a:schemeClr val="tx1"/>
                </a:solidFill>
              </a:ln>
            </c:spPr>
            <c:extLst>
              <c:ext xmlns:c16="http://schemas.microsoft.com/office/drawing/2014/chart" uri="{C3380CC4-5D6E-409C-BE32-E72D297353CC}">
                <c16:uniqueId val="{00000001-4972-4BAD-85F2-73815137B965}"/>
              </c:ext>
            </c:extLst>
          </c:dPt>
          <c:dPt>
            <c:idx val="1"/>
            <c:bubble3D val="0"/>
            <c:spPr>
              <a:solidFill>
                <a:srgbClr val="DBE6C4"/>
              </a:solidFill>
            </c:spPr>
            <c:extLst>
              <c:ext xmlns:c16="http://schemas.microsoft.com/office/drawing/2014/chart" uri="{C3380CC4-5D6E-409C-BE32-E72D297353CC}">
                <c16:uniqueId val="{00000003-4972-4BAD-85F2-73815137B965}"/>
              </c:ext>
            </c:extLst>
          </c:dPt>
          <c:val>
            <c:numRef>
              <c:f>'Data - Overview'!$A$89:$A$90</c:f>
              <c:numCache>
                <c:formatCode>0%</c:formatCode>
                <c:ptCount val="2"/>
                <c:pt idx="0">
                  <c:v>0.41958169066364515</c:v>
                </c:pt>
                <c:pt idx="1">
                  <c:v>0.58041830933635485</c:v>
                </c:pt>
              </c:numCache>
            </c:numRef>
          </c:val>
          <c:extLst>
            <c:ext xmlns:c16="http://schemas.microsoft.com/office/drawing/2014/chart" uri="{C3380CC4-5D6E-409C-BE32-E72D297353CC}">
              <c16:uniqueId val="{00000004-4972-4BAD-85F2-73815137B965}"/>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7.6416349970035167E-3"/>
          <c:w val="0.99896212121212125"/>
          <c:h val="0.9859103535353535"/>
        </c:manualLayout>
      </c:layout>
      <c:doughnutChart>
        <c:varyColors val="1"/>
        <c:ser>
          <c:idx val="0"/>
          <c:order val="0"/>
          <c:spPr>
            <a:solidFill>
              <a:srgbClr val="FF0000"/>
            </a:solidFill>
          </c:spPr>
          <c:dPt>
            <c:idx val="0"/>
            <c:bubble3D val="0"/>
            <c:spPr>
              <a:solidFill>
                <a:srgbClr val="FF0000"/>
              </a:solidFill>
              <a:ln w="19050">
                <a:solidFill>
                  <a:schemeClr val="tx1"/>
                </a:solidFill>
              </a:ln>
            </c:spPr>
            <c:extLst>
              <c:ext xmlns:c16="http://schemas.microsoft.com/office/drawing/2014/chart" uri="{C3380CC4-5D6E-409C-BE32-E72D297353CC}">
                <c16:uniqueId val="{00000001-1D55-46C7-BFC9-1E126678FF26}"/>
              </c:ext>
            </c:extLst>
          </c:dPt>
          <c:dPt>
            <c:idx val="1"/>
            <c:bubble3D val="0"/>
            <c:spPr>
              <a:solidFill>
                <a:schemeClr val="accent2">
                  <a:lumMod val="20000"/>
                  <a:lumOff val="80000"/>
                </a:schemeClr>
              </a:solidFill>
            </c:spPr>
            <c:extLst>
              <c:ext xmlns:c16="http://schemas.microsoft.com/office/drawing/2014/chart" uri="{C3380CC4-5D6E-409C-BE32-E72D297353CC}">
                <c16:uniqueId val="{00000003-1D55-46C7-BFC9-1E126678FF26}"/>
              </c:ext>
            </c:extLst>
          </c:dPt>
          <c:val>
            <c:numRef>
              <c:f>'Data - Overview'!$A$89:$A$90</c:f>
              <c:numCache>
                <c:formatCode>0%</c:formatCode>
                <c:ptCount val="2"/>
                <c:pt idx="0">
                  <c:v>0.41958169066364515</c:v>
                </c:pt>
                <c:pt idx="1">
                  <c:v>0.58041830933635485</c:v>
                </c:pt>
              </c:numCache>
            </c:numRef>
          </c:val>
          <c:extLst>
            <c:ext xmlns:c16="http://schemas.microsoft.com/office/drawing/2014/chart" uri="{C3380CC4-5D6E-409C-BE32-E72D297353CC}">
              <c16:uniqueId val="{00000004-1D55-46C7-BFC9-1E126678FF26}"/>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8069-497A-A493-B45E90220913}"/>
              </c:ext>
            </c:extLst>
          </c:dPt>
          <c:dPt>
            <c:idx val="1"/>
            <c:bubble3D val="0"/>
            <c:spPr>
              <a:solidFill>
                <a:srgbClr val="F7EBD9"/>
              </a:solidFill>
            </c:spPr>
            <c:extLst>
              <c:ext xmlns:c16="http://schemas.microsoft.com/office/drawing/2014/chart" uri="{C3380CC4-5D6E-409C-BE32-E72D297353CC}">
                <c16:uniqueId val="{00000003-8069-497A-A493-B45E90220913}"/>
              </c:ext>
            </c:extLst>
          </c:dPt>
          <c:val>
            <c:numRef>
              <c:f>'Data - Overview'!$E$89:$E$90</c:f>
              <c:numCache>
                <c:formatCode>0%</c:formatCode>
                <c:ptCount val="2"/>
                <c:pt idx="0">
                  <c:v>0.41601715279270124</c:v>
                </c:pt>
                <c:pt idx="1">
                  <c:v>0.58398284720729876</c:v>
                </c:pt>
              </c:numCache>
            </c:numRef>
          </c:val>
          <c:extLst>
            <c:ext xmlns:c16="http://schemas.microsoft.com/office/drawing/2014/chart" uri="{C3380CC4-5D6E-409C-BE32-E72D297353CC}">
              <c16:uniqueId val="{00000004-8069-497A-A493-B45E90220913}"/>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DCD7D6"/>
            </a:solidFill>
          </c:spPr>
          <c:dPt>
            <c:idx val="0"/>
            <c:bubble3D val="0"/>
            <c:spPr>
              <a:solidFill>
                <a:srgbClr val="948880"/>
              </a:solidFill>
              <a:ln w="19050">
                <a:solidFill>
                  <a:schemeClr val="tx1"/>
                </a:solidFill>
              </a:ln>
            </c:spPr>
            <c:extLst>
              <c:ext xmlns:c16="http://schemas.microsoft.com/office/drawing/2014/chart" uri="{C3380CC4-5D6E-409C-BE32-E72D297353CC}">
                <c16:uniqueId val="{00000001-56E8-4B03-92CC-CDB000493FC6}"/>
              </c:ext>
            </c:extLst>
          </c:dPt>
          <c:dPt>
            <c:idx val="1"/>
            <c:bubble3D val="0"/>
            <c:extLst>
              <c:ext xmlns:c16="http://schemas.microsoft.com/office/drawing/2014/chart" uri="{C3380CC4-5D6E-409C-BE32-E72D297353CC}">
                <c16:uniqueId val="{00000002-56E8-4B03-92CC-CDB000493FC6}"/>
              </c:ext>
            </c:extLst>
          </c:dPt>
          <c:val>
            <c:numRef>
              <c:f>'Data - Overview'!$C$89:$C$90</c:f>
              <c:numCache>
                <c:formatCode>0%</c:formatCode>
                <c:ptCount val="2"/>
                <c:pt idx="0">
                  <c:v>0.1722597925254459</c:v>
                </c:pt>
                <c:pt idx="1">
                  <c:v>0.82774020747455412</c:v>
                </c:pt>
              </c:numCache>
            </c:numRef>
          </c:val>
          <c:extLst>
            <c:ext xmlns:c16="http://schemas.microsoft.com/office/drawing/2014/chart" uri="{C3380CC4-5D6E-409C-BE32-E72D297353CC}">
              <c16:uniqueId val="{00000003-56E8-4B03-92CC-CDB000493FC6}"/>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A$74" lockText="1"/>
</file>

<file path=xl/ctrlProps/ctrlProp2.xml><?xml version="1.0" encoding="utf-8"?>
<formControlPr xmlns="http://schemas.microsoft.com/office/spreadsheetml/2009/9/main" objectType="CheckBox" checked="Checked" fmlaLink="$A$23" lockText="1"/>
</file>

<file path=xl/ctrlProps/ctrlProp3.xml><?xml version="1.0" encoding="utf-8"?>
<formControlPr xmlns="http://schemas.microsoft.com/office/spreadsheetml/2009/9/main" objectType="Radio" checked="Checked"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Wellbeing Acorn Type'!$P$1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3.png"/><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hyperlink" Target="http://acorn.caci.co.uk/" TargetMode="External"/><Relationship Id="rId2" Type="http://schemas.openxmlformats.org/officeDocument/2006/relationships/hyperlink" Target="#Home!A1"/><Relationship Id="rId16" Type="http://schemas.openxmlformats.org/officeDocument/2006/relationships/image" Target="../media/image6.jpeg"/><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2.emf"/><Relationship Id="rId5" Type="http://schemas.openxmlformats.org/officeDocument/2006/relationships/hyperlink" Target="#'Profile Features'!A1"/><Relationship Id="rId15" Type="http://schemas.openxmlformats.org/officeDocument/2006/relationships/image" Target="../media/image5.jpeg"/><Relationship Id="rId10" Type="http://schemas.openxmlformats.org/officeDocument/2006/relationships/hyperlink" Target="https://www.caci.co.uk/wp-content/uploads/2021/07/Wellbeing_Acorn_User_Guide.pdf" TargetMode="External"/><Relationship Id="rId4" Type="http://schemas.openxmlformats.org/officeDocument/2006/relationships/hyperlink" Target="#'Customer View Chart'!A1"/><Relationship Id="rId9" Type="http://schemas.openxmlformats.org/officeDocument/2006/relationships/hyperlink" Target="#'What is Wellbeing Acorn'!A1"/><Relationship Id="rId1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chart" Target="../charts/chart19.xml"/><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chart" Target="../charts/chart18.xm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7.xml"/><Relationship Id="rId5" Type="http://schemas.openxmlformats.org/officeDocument/2006/relationships/hyperlink" Target="#'Profile Features'!A1"/><Relationship Id="rId15" Type="http://schemas.openxmlformats.org/officeDocument/2006/relationships/hyperlink" Target="#'Type Sorted'!A1"/><Relationship Id="rId10" Type="http://schemas.openxmlformats.org/officeDocument/2006/relationships/chart" Target="../charts/chart16.xml"/><Relationship Id="rId4" Type="http://schemas.openxmlformats.org/officeDocument/2006/relationships/hyperlink" Target="#'Customer View Chart'!A1"/><Relationship Id="rId9" Type="http://schemas.openxmlformats.org/officeDocument/2006/relationships/image" Target="../media/image38.jpeg"/><Relationship Id="rId14"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hyperlink" Target="#'Customer View Chart'!A1"/><Relationship Id="rId7" Type="http://schemas.openxmlformats.org/officeDocument/2006/relationships/image" Target="../media/image1.jpeg"/><Relationship Id="rId2" Type="http://schemas.openxmlformats.org/officeDocument/2006/relationships/hyperlink" Target="#Overview!A1"/><Relationship Id="rId1" Type="http://schemas.openxmlformats.org/officeDocument/2006/relationships/hyperlink" Target="#Home!A1"/><Relationship Id="rId6" Type="http://schemas.openxmlformats.org/officeDocument/2006/relationships/hyperlink" Target="http://acorn.caci.co.uk" TargetMode="External"/><Relationship Id="rId5" Type="http://schemas.openxmlformats.org/officeDocument/2006/relationships/hyperlink" Target="#'Wellbeing Acorn Group'!A1"/><Relationship Id="rId10" Type="http://schemas.openxmlformats.org/officeDocument/2006/relationships/hyperlink" Target="#'Wellbeing Acorn Type'!A1"/><Relationship Id="rId4" Type="http://schemas.openxmlformats.org/officeDocument/2006/relationships/hyperlink" Target="#'Profile Features'!A1"/><Relationship Id="rId9"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4" Type="http://schemas.openxmlformats.org/officeDocument/2006/relationships/hyperlink" Target="#'Customer View Chart'!A1"/><Relationship Id="rId9"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1.png"/><Relationship Id="rId39" Type="http://schemas.openxmlformats.org/officeDocument/2006/relationships/chart" Target="../charts/chart9.xml"/><Relationship Id="rId3" Type="http://schemas.openxmlformats.org/officeDocument/2006/relationships/hyperlink" Target="#Overview!A1"/><Relationship Id="rId21" Type="http://schemas.openxmlformats.org/officeDocument/2006/relationships/image" Target="../media/image4.jpeg"/><Relationship Id="rId34" Type="http://schemas.openxmlformats.org/officeDocument/2006/relationships/chart" Target="../charts/chart6.xml"/><Relationship Id="rId42" Type="http://schemas.openxmlformats.org/officeDocument/2006/relationships/image" Target="../media/image31.png"/><Relationship Id="rId7" Type="http://schemas.openxmlformats.org/officeDocument/2006/relationships/hyperlink" Target="http://acorn.caci.co.uk" TargetMode="External"/><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0.png"/><Relationship Id="rId33" Type="http://schemas.openxmlformats.org/officeDocument/2006/relationships/image" Target="../media/image26.png"/><Relationship Id="rId38" Type="http://schemas.openxmlformats.org/officeDocument/2006/relationships/chart" Target="../charts/chart8.xml"/><Relationship Id="rId46" Type="http://schemas.openxmlformats.org/officeDocument/2006/relationships/image" Target="../media/image35.png"/><Relationship Id="rId2" Type="http://schemas.openxmlformats.org/officeDocument/2006/relationships/hyperlink" Target="#Home!A1"/><Relationship Id="rId16" Type="http://schemas.openxmlformats.org/officeDocument/2006/relationships/image" Target="../media/image14.png"/><Relationship Id="rId20" Type="http://schemas.openxmlformats.org/officeDocument/2006/relationships/chart" Target="../charts/chart2.xml"/><Relationship Id="rId29" Type="http://schemas.openxmlformats.org/officeDocument/2006/relationships/image" Target="../media/image22.png"/><Relationship Id="rId41" Type="http://schemas.openxmlformats.org/officeDocument/2006/relationships/chart" Target="../charts/chart10.xml"/><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28.png"/><Relationship Id="rId40" Type="http://schemas.openxmlformats.org/officeDocument/2006/relationships/image" Target="../media/image29.png"/><Relationship Id="rId45" Type="http://schemas.openxmlformats.org/officeDocument/2006/relationships/image" Target="../media/image34.png"/><Relationship Id="rId5" Type="http://schemas.openxmlformats.org/officeDocument/2006/relationships/hyperlink" Target="#'Profile Features'!A1"/><Relationship Id="rId15" Type="http://schemas.openxmlformats.org/officeDocument/2006/relationships/image" Target="../media/image13.png"/><Relationship Id="rId23" Type="http://schemas.openxmlformats.org/officeDocument/2006/relationships/chart" Target="../charts/chart3.xml"/><Relationship Id="rId28" Type="http://schemas.openxmlformats.org/officeDocument/2006/relationships/chart" Target="../charts/chart5.xml"/><Relationship Id="rId36" Type="http://schemas.openxmlformats.org/officeDocument/2006/relationships/chart" Target="../charts/chart7.xml"/><Relationship Id="rId10" Type="http://schemas.openxmlformats.org/officeDocument/2006/relationships/image" Target="../media/image8.png"/><Relationship Id="rId19" Type="http://schemas.openxmlformats.org/officeDocument/2006/relationships/chart" Target="../charts/chart1.xml"/><Relationship Id="rId31" Type="http://schemas.openxmlformats.org/officeDocument/2006/relationships/image" Target="../media/image24.png"/><Relationship Id="rId44" Type="http://schemas.openxmlformats.org/officeDocument/2006/relationships/image" Target="../media/image33.png"/><Relationship Id="rId4" Type="http://schemas.openxmlformats.org/officeDocument/2006/relationships/hyperlink" Target="#'Customer View Chart'!A1"/><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18.png"/><Relationship Id="rId27" Type="http://schemas.openxmlformats.org/officeDocument/2006/relationships/chart" Target="../charts/chart4.xml"/><Relationship Id="rId30" Type="http://schemas.openxmlformats.org/officeDocument/2006/relationships/image" Target="../media/image23.png"/><Relationship Id="rId35" Type="http://schemas.openxmlformats.org/officeDocument/2006/relationships/image" Target="../media/image27.png"/><Relationship Id="rId43" Type="http://schemas.openxmlformats.org/officeDocument/2006/relationships/image" Target="../media/image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10" Type="http://schemas.openxmlformats.org/officeDocument/2006/relationships/chart" Target="../charts/chart11.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3.xml"/><Relationship Id="rId5" Type="http://schemas.openxmlformats.org/officeDocument/2006/relationships/hyperlink" Target="#'Profile Features'!A1"/><Relationship Id="rId10" Type="http://schemas.openxmlformats.org/officeDocument/2006/relationships/chart" Target="../charts/chart12.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5.xml"/><Relationship Id="rId5" Type="http://schemas.openxmlformats.org/officeDocument/2006/relationships/hyperlink" Target="#'Profile Features'!A1"/><Relationship Id="rId10" Type="http://schemas.openxmlformats.org/officeDocument/2006/relationships/chart" Target="../charts/chart14.xml"/><Relationship Id="rId4" Type="http://schemas.openxmlformats.org/officeDocument/2006/relationships/hyperlink" Target="#'Customer View Chart'!A1"/><Relationship Id="rId9"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EACFC0F3-2063-4D5E-A877-A95F0C53F2FE}"/>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7">
          <a:hlinkClick xmlns:r="http://schemas.openxmlformats.org/officeDocument/2006/relationships" r:id="rId1" tooltip="Wellbeing Acorn Type"/>
          <a:extLst>
            <a:ext uri="{FF2B5EF4-FFF2-40B4-BE49-F238E27FC236}">
              <a16:creationId xmlns:a16="http://schemas.microsoft.com/office/drawing/2014/main" id="{EE91BE14-4017-4471-8BE7-287252FCCF92}"/>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8">
          <a:hlinkClick xmlns:r="http://schemas.openxmlformats.org/officeDocument/2006/relationships" r:id="rId2" tooltip="Home"/>
          <a:extLst>
            <a:ext uri="{FF2B5EF4-FFF2-40B4-BE49-F238E27FC236}">
              <a16:creationId xmlns:a16="http://schemas.microsoft.com/office/drawing/2014/main" id="{4F23813C-99CE-46F6-92F0-F51A3E0C01AA}"/>
            </a:ext>
          </a:extLst>
        </xdr:cNvPr>
        <xdr:cNvSpPr/>
      </xdr:nvSpPr>
      <xdr:spPr>
        <a:xfrm>
          <a:off x="123824" y="57150"/>
          <a:ext cx="1080000" cy="468000"/>
        </a:xfrm>
        <a:prstGeom prst="roundRect">
          <a:avLst/>
        </a:prstGeom>
        <a:gradFill flip="none" rotWithShape="1">
          <a:gsLst>
            <a:gs pos="40700">
              <a:srgbClr val="009999"/>
            </a:gs>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9">
          <a:hlinkClick xmlns:r="http://schemas.openxmlformats.org/officeDocument/2006/relationships" r:id="rId3" tooltip="Wellbeing Acorn Profile Overview"/>
          <a:extLst>
            <a:ext uri="{FF2B5EF4-FFF2-40B4-BE49-F238E27FC236}">
              <a16:creationId xmlns:a16="http://schemas.microsoft.com/office/drawing/2014/main" id="{2817EB67-306A-464F-AF6E-9C200789BDB8}"/>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10">
          <a:hlinkClick xmlns:r="http://schemas.openxmlformats.org/officeDocument/2006/relationships" r:id="rId4" tooltip="Customer View Chart"/>
          <a:extLst>
            <a:ext uri="{FF2B5EF4-FFF2-40B4-BE49-F238E27FC236}">
              <a16:creationId xmlns:a16="http://schemas.microsoft.com/office/drawing/2014/main" id="{FE7B7F9F-7580-42F5-9F21-2D8894BAED9B}"/>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11">
          <a:hlinkClick xmlns:r="http://schemas.openxmlformats.org/officeDocument/2006/relationships" r:id="rId5" tooltip="Profile Features"/>
          <a:extLst>
            <a:ext uri="{FF2B5EF4-FFF2-40B4-BE49-F238E27FC236}">
              <a16:creationId xmlns:a16="http://schemas.microsoft.com/office/drawing/2014/main" id="{2C13F342-D44E-4434-ADDD-128705CB4B97}"/>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12">
          <a:hlinkClick xmlns:r="http://schemas.openxmlformats.org/officeDocument/2006/relationships" r:id="rId6" tooltip="Wellbeing Acorn Group"/>
          <a:extLst>
            <a:ext uri="{FF2B5EF4-FFF2-40B4-BE49-F238E27FC236}">
              <a16:creationId xmlns:a16="http://schemas.microsoft.com/office/drawing/2014/main" id="{98625AA7-E819-4A77-941D-23CFCC667FAD}"/>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FECB354C-372D-4CB1-A557-11D87430A46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819A2B28-FDBA-4D2E-9393-553364B8E482}"/>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REPORT</a:t>
          </a:r>
        </a:p>
      </xdr:txBody>
    </xdr:sp>
    <xdr:clientData/>
  </xdr:twoCellAnchor>
  <xdr:twoCellAnchor editAs="absolute">
    <xdr:from>
      <xdr:col>0</xdr:col>
      <xdr:colOff>104775</xdr:colOff>
      <xdr:row>6</xdr:row>
      <xdr:rowOff>85725</xdr:rowOff>
    </xdr:from>
    <xdr:to>
      <xdr:col>9</xdr:col>
      <xdr:colOff>571500</xdr:colOff>
      <xdr:row>19</xdr:row>
      <xdr:rowOff>0</xdr:rowOff>
    </xdr:to>
    <xdr:sp macro="" textlink="">
      <xdr:nvSpPr>
        <xdr:cNvPr id="11" name="TextBox 10">
          <a:hlinkClick xmlns:r="http://schemas.openxmlformats.org/officeDocument/2006/relationships" r:id="rId9" tooltip="What is Wellbeing Acorn?"/>
          <a:extLst>
            <a:ext uri="{FF2B5EF4-FFF2-40B4-BE49-F238E27FC236}">
              <a16:creationId xmlns:a16="http://schemas.microsoft.com/office/drawing/2014/main" id="{D964E024-DBC2-490E-ACDA-C1762F61CCF2}"/>
            </a:ext>
          </a:extLst>
        </xdr:cNvPr>
        <xdr:cNvSpPr txBox="1"/>
      </xdr:nvSpPr>
      <xdr:spPr>
        <a:xfrm>
          <a:off x="104775" y="1228725"/>
          <a:ext cx="5953125" cy="2390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384149"/>
              </a:solidFill>
            </a:rPr>
            <a:t>WHAT IS </a:t>
          </a:r>
          <a:r>
            <a:rPr lang="en-GB" sz="1400" b="1">
              <a:solidFill>
                <a:srgbClr val="938B8B"/>
              </a:solidFill>
            </a:rPr>
            <a:t>WELLBEING ACORN?</a:t>
          </a:r>
        </a:p>
        <a:p>
          <a:endParaRPr lang="en-GB" sz="1000"/>
        </a:p>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1" u="sng" baseline="0"/>
            <a:t>Click here for more...</a:t>
          </a:r>
          <a:endParaRPr lang="en-GB" sz="1000" b="1" u="sng"/>
        </a:p>
      </xdr:txBody>
    </xdr:sp>
    <xdr:clientData/>
  </xdr:twoCellAnchor>
  <xdr:twoCellAnchor editAs="absolute">
    <xdr:from>
      <xdr:col>10</xdr:col>
      <xdr:colOff>104775</xdr:colOff>
      <xdr:row>6</xdr:row>
      <xdr:rowOff>9525</xdr:rowOff>
    </xdr:from>
    <xdr:to>
      <xdr:col>10</xdr:col>
      <xdr:colOff>104775</xdr:colOff>
      <xdr:row>38</xdr:row>
      <xdr:rowOff>177525</xdr:rowOff>
    </xdr:to>
    <xdr:cxnSp macro="">
      <xdr:nvCxnSpPr>
        <xdr:cNvPr id="12" name="Straight Connector 11">
          <a:extLst>
            <a:ext uri="{FF2B5EF4-FFF2-40B4-BE49-F238E27FC236}">
              <a16:creationId xmlns:a16="http://schemas.microsoft.com/office/drawing/2014/main" id="{4F157E1B-93CC-48EA-9B1F-D7929F05088C}"/>
            </a:ext>
          </a:extLst>
        </xdr:cNvPr>
        <xdr:cNvCxnSpPr/>
      </xdr:nvCxnSpPr>
      <xdr:spPr>
        <a:xfrm>
          <a:off x="6200775" y="1152525"/>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209550</xdr:colOff>
      <xdr:row>6</xdr:row>
      <xdr:rowOff>66675</xdr:rowOff>
    </xdr:from>
    <xdr:to>
      <xdr:col>16</xdr:col>
      <xdr:colOff>28575</xdr:colOff>
      <xdr:row>39</xdr:row>
      <xdr:rowOff>152401</xdr:rowOff>
    </xdr:to>
    <xdr:sp macro="" textlink="">
      <xdr:nvSpPr>
        <xdr:cNvPr id="13" name="Text Box 53">
          <a:extLst>
            <a:ext uri="{FF2B5EF4-FFF2-40B4-BE49-F238E27FC236}">
              <a16:creationId xmlns:a16="http://schemas.microsoft.com/office/drawing/2014/main" id="{BDE33854-2F36-45BB-A69C-E5DDB8E91725}"/>
            </a:ext>
          </a:extLst>
        </xdr:cNvPr>
        <xdr:cNvSpPr>
          <a:spLocks noChangeArrowheads="1"/>
        </xdr:cNvSpPr>
      </xdr:nvSpPr>
      <xdr:spPr bwMode="auto">
        <a:xfrm>
          <a:off x="6305550" y="1209675"/>
          <a:ext cx="347662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Wellbeing Acorn profile report helps you understand the underlying demographics, lifestyle and health attributes of your customers and service users by comparing their Wellbeing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Wellbeing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285750</xdr:colOff>
      <xdr:row>14</xdr:row>
      <xdr:rowOff>133350</xdr:rowOff>
    </xdr:from>
    <xdr:to>
      <xdr:col>16</xdr:col>
      <xdr:colOff>28575</xdr:colOff>
      <xdr:row>19</xdr:row>
      <xdr:rowOff>121949</xdr:rowOff>
    </xdr:to>
    <xdr:grpSp>
      <xdr:nvGrpSpPr>
        <xdr:cNvPr id="14" name="Group 13">
          <a:extLst>
            <a:ext uri="{FF2B5EF4-FFF2-40B4-BE49-F238E27FC236}">
              <a16:creationId xmlns:a16="http://schemas.microsoft.com/office/drawing/2014/main" id="{D0CF4FBE-5A1B-49F5-BF52-7062514E73E0}"/>
            </a:ext>
          </a:extLst>
        </xdr:cNvPr>
        <xdr:cNvGrpSpPr/>
      </xdr:nvGrpSpPr>
      <xdr:grpSpPr>
        <a:xfrm>
          <a:off x="6381750" y="2800350"/>
          <a:ext cx="3400425" cy="941099"/>
          <a:chOff x="6105525" y="3486150"/>
          <a:chExt cx="3962400" cy="941099"/>
        </a:xfrm>
      </xdr:grpSpPr>
      <xdr:sp macro="" textlink="">
        <xdr:nvSpPr>
          <xdr:cNvPr id="15" name="Rounded Rectangle 19">
            <a:extLst>
              <a:ext uri="{FF2B5EF4-FFF2-40B4-BE49-F238E27FC236}">
                <a16:creationId xmlns:a16="http://schemas.microsoft.com/office/drawing/2014/main" id="{ABD7FA1D-F72C-46B6-8EFF-BADB5818DE5C}"/>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6" name="TextBox 15">
            <a:extLst>
              <a:ext uri="{FF2B5EF4-FFF2-40B4-BE49-F238E27FC236}">
                <a16:creationId xmlns:a16="http://schemas.microsoft.com/office/drawing/2014/main" id="{488BF54A-5D85-48DD-A51A-914420EF515F}"/>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100</a:t>
            </a:r>
          </a:p>
        </xdr:txBody>
      </xdr:sp>
      <xdr:grpSp>
        <xdr:nvGrpSpPr>
          <xdr:cNvPr id="17" name="Group 16">
            <a:extLst>
              <a:ext uri="{FF2B5EF4-FFF2-40B4-BE49-F238E27FC236}">
                <a16:creationId xmlns:a16="http://schemas.microsoft.com/office/drawing/2014/main" id="{B7914940-1494-42A3-B3E4-FBA31EBDF0E7}"/>
              </a:ext>
            </a:extLst>
          </xdr:cNvPr>
          <xdr:cNvGrpSpPr/>
        </xdr:nvGrpSpPr>
        <xdr:grpSpPr>
          <a:xfrm>
            <a:off x="6704891" y="3671521"/>
            <a:ext cx="2724890" cy="0"/>
            <a:chOff x="6824931" y="3490546"/>
            <a:chExt cx="2724890" cy="0"/>
          </a:xfrm>
        </xdr:grpSpPr>
        <xdr:cxnSp macro="">
          <xdr:nvCxnSpPr>
            <xdr:cNvPr id="21" name="Straight Arrow Connector 20">
              <a:extLst>
                <a:ext uri="{FF2B5EF4-FFF2-40B4-BE49-F238E27FC236}">
                  <a16:creationId xmlns:a16="http://schemas.microsoft.com/office/drawing/2014/main" id="{DE21797D-A2EB-4530-86A1-D4A10D8016C3}"/>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7ED617B2-4ADE-4009-B6C9-509298254E8B}"/>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18" name="TextBox 17">
            <a:extLst>
              <a:ext uri="{FF2B5EF4-FFF2-40B4-BE49-F238E27FC236}">
                <a16:creationId xmlns:a16="http://schemas.microsoft.com/office/drawing/2014/main" id="{F91DD597-54E3-4BAF-A92F-3FCC913ADA93}"/>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fLocksText="0">
        <xdr:nvSpPr>
          <xdr:cNvPr id="19" name="TextBox 18">
            <a:extLst>
              <a:ext uri="{FF2B5EF4-FFF2-40B4-BE49-F238E27FC236}">
                <a16:creationId xmlns:a16="http://schemas.microsoft.com/office/drawing/2014/main" id="{8429AED8-2B78-4D3E-A3A5-695F759DD8CB}"/>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fLocksText="0">
        <xdr:nvSpPr>
          <xdr:cNvPr id="20" name="TextBox 19">
            <a:extLst>
              <a:ext uri="{FF2B5EF4-FFF2-40B4-BE49-F238E27FC236}">
                <a16:creationId xmlns:a16="http://schemas.microsoft.com/office/drawing/2014/main" id="{62D18CC3-2299-4803-9E0A-DF22F4A61C64}"/>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247650</xdr:colOff>
      <xdr:row>21</xdr:row>
      <xdr:rowOff>180975</xdr:rowOff>
    </xdr:from>
    <xdr:to>
      <xdr:col>15</xdr:col>
      <xdr:colOff>600075</xdr:colOff>
      <xdr:row>26</xdr:row>
      <xdr:rowOff>180977</xdr:rowOff>
    </xdr:to>
    <xdr:grpSp>
      <xdr:nvGrpSpPr>
        <xdr:cNvPr id="23" name="Group 22">
          <a:extLst>
            <a:ext uri="{FF2B5EF4-FFF2-40B4-BE49-F238E27FC236}">
              <a16:creationId xmlns:a16="http://schemas.microsoft.com/office/drawing/2014/main" id="{5EE5209D-4EEC-4851-AFD3-38700FCF0AE0}"/>
            </a:ext>
          </a:extLst>
        </xdr:cNvPr>
        <xdr:cNvGrpSpPr/>
      </xdr:nvGrpSpPr>
      <xdr:grpSpPr>
        <a:xfrm>
          <a:off x="6343650" y="4181475"/>
          <a:ext cx="3400425" cy="952502"/>
          <a:chOff x="6115050" y="5915025"/>
          <a:chExt cx="3962400" cy="952502"/>
        </a:xfrm>
      </xdr:grpSpPr>
      <xdr:sp macro="" textlink="">
        <xdr:nvSpPr>
          <xdr:cNvPr id="24" name="Rounded Rectangle 28">
            <a:extLst>
              <a:ext uri="{FF2B5EF4-FFF2-40B4-BE49-F238E27FC236}">
                <a16:creationId xmlns:a16="http://schemas.microsoft.com/office/drawing/2014/main" id="{214E9D2C-8B65-4C56-9C11-E596B7B3F2BF}"/>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5" name="TextBox 24">
            <a:extLst>
              <a:ext uri="{FF2B5EF4-FFF2-40B4-BE49-F238E27FC236}">
                <a16:creationId xmlns:a16="http://schemas.microsoft.com/office/drawing/2014/main" id="{2C2B7CEC-9A1F-4234-931A-9BB4EFAFACBE}"/>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0</a:t>
            </a:r>
          </a:p>
        </xdr:txBody>
      </xdr:sp>
      <xdr:grpSp>
        <xdr:nvGrpSpPr>
          <xdr:cNvPr id="26" name="Group 25">
            <a:extLst>
              <a:ext uri="{FF2B5EF4-FFF2-40B4-BE49-F238E27FC236}">
                <a16:creationId xmlns:a16="http://schemas.microsoft.com/office/drawing/2014/main" id="{2D5C7745-E75E-41C9-9908-A805D3D22F8F}"/>
              </a:ext>
            </a:extLst>
          </xdr:cNvPr>
          <xdr:cNvGrpSpPr/>
        </xdr:nvGrpSpPr>
        <xdr:grpSpPr>
          <a:xfrm>
            <a:off x="6809771" y="6110945"/>
            <a:ext cx="2515131" cy="0"/>
            <a:chOff x="6785764" y="5939495"/>
            <a:chExt cx="2515131" cy="0"/>
          </a:xfrm>
        </xdr:grpSpPr>
        <xdr:cxnSp macro="">
          <xdr:nvCxnSpPr>
            <xdr:cNvPr id="32" name="Straight Arrow Connector 31">
              <a:extLst>
                <a:ext uri="{FF2B5EF4-FFF2-40B4-BE49-F238E27FC236}">
                  <a16:creationId xmlns:a16="http://schemas.microsoft.com/office/drawing/2014/main" id="{7DA70B9D-FE37-4966-A634-EC307D0EED0F}"/>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A8BC9D7C-26AF-4195-97B2-8BB3ACB04380}"/>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27" name="TextBox 26">
            <a:extLst>
              <a:ext uri="{FF2B5EF4-FFF2-40B4-BE49-F238E27FC236}">
                <a16:creationId xmlns:a16="http://schemas.microsoft.com/office/drawing/2014/main" id="{498F604E-671F-4BBE-A864-F5FA21EA1638}"/>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Type is not significant.</a:t>
            </a:r>
          </a:p>
        </xdr:txBody>
      </xdr:sp>
      <xdr:sp macro="" textlink="" fLocksText="0">
        <xdr:nvSpPr>
          <xdr:cNvPr id="28" name="TextBox 27">
            <a:extLst>
              <a:ext uri="{FF2B5EF4-FFF2-40B4-BE49-F238E27FC236}">
                <a16:creationId xmlns:a16="http://schemas.microsoft.com/office/drawing/2014/main" id="{9D6859CA-6A50-4FD0-B2C9-817711551D55}"/>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fLocksText="0">
        <xdr:nvSpPr>
          <xdr:cNvPr id="29" name="TextBox 28">
            <a:extLst>
              <a:ext uri="{FF2B5EF4-FFF2-40B4-BE49-F238E27FC236}">
                <a16:creationId xmlns:a16="http://schemas.microsoft.com/office/drawing/2014/main" id="{111503E7-70D6-4E50-9B12-0CD2E1CB31E0}"/>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Type is a key type.</a:t>
            </a:r>
          </a:p>
        </xdr:txBody>
      </xdr:sp>
      <xdr:sp macro="" textlink="">
        <xdr:nvSpPr>
          <xdr:cNvPr id="30" name="TextBox 29">
            <a:extLst>
              <a:ext uri="{FF2B5EF4-FFF2-40B4-BE49-F238E27FC236}">
                <a16:creationId xmlns:a16="http://schemas.microsoft.com/office/drawing/2014/main" id="{16F5D338-DEF3-4DF5-B8F5-A5B824EA105C}"/>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sp macro="" textlink="">
        <xdr:nvSpPr>
          <xdr:cNvPr id="31" name="TextBox 30">
            <a:extLst>
              <a:ext uri="{FF2B5EF4-FFF2-40B4-BE49-F238E27FC236}">
                <a16:creationId xmlns:a16="http://schemas.microsoft.com/office/drawing/2014/main" id="{C3971674-A348-48B2-B2B6-56BE0D950854}"/>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grpSp>
    <xdr:clientData/>
  </xdr:twoCellAnchor>
  <xdr:twoCellAnchor editAs="absolute">
    <xdr:from>
      <xdr:col>10</xdr:col>
      <xdr:colOff>276226</xdr:colOff>
      <xdr:row>30</xdr:row>
      <xdr:rowOff>114300</xdr:rowOff>
    </xdr:from>
    <xdr:to>
      <xdr:col>16</xdr:col>
      <xdr:colOff>12033</xdr:colOff>
      <xdr:row>38</xdr:row>
      <xdr:rowOff>103271</xdr:rowOff>
    </xdr:to>
    <xdr:sp macro="" textlink="">
      <xdr:nvSpPr>
        <xdr:cNvPr id="34" name="Rounded Rectangle 39">
          <a:extLst>
            <a:ext uri="{FF2B5EF4-FFF2-40B4-BE49-F238E27FC236}">
              <a16:creationId xmlns:a16="http://schemas.microsoft.com/office/drawing/2014/main" id="{C68BA1C4-E212-4A67-8006-227B54352C38}"/>
            </a:ext>
          </a:extLst>
        </xdr:cNvPr>
        <xdr:cNvSpPr/>
      </xdr:nvSpPr>
      <xdr:spPr>
        <a:xfrm>
          <a:off x="6372226" y="5829300"/>
          <a:ext cx="339340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551855</xdr:colOff>
      <xdr:row>31</xdr:row>
      <xdr:rowOff>144192</xdr:rowOff>
    </xdr:from>
    <xdr:to>
      <xdr:col>12</xdr:col>
      <xdr:colOff>192342</xdr:colOff>
      <xdr:row>38</xdr:row>
      <xdr:rowOff>27258</xdr:rowOff>
    </xdr:to>
    <xdr:pic>
      <xdr:nvPicPr>
        <xdr:cNvPr id="35" name="Picture 34">
          <a:hlinkClick xmlns:r="http://schemas.openxmlformats.org/officeDocument/2006/relationships" r:id="rId10" tooltip="Wellbeing Acorn User Guide"/>
          <a:extLst>
            <a:ext uri="{FF2B5EF4-FFF2-40B4-BE49-F238E27FC236}">
              <a16:creationId xmlns:a16="http://schemas.microsoft.com/office/drawing/2014/main" id="{7424D100-BC73-49FB-86A4-4B5AE1A37745}"/>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47855" y="6049692"/>
          <a:ext cx="859687" cy="1216566"/>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13</xdr:col>
      <xdr:colOff>133351</xdr:colOff>
      <xdr:row>31</xdr:row>
      <xdr:rowOff>182291</xdr:rowOff>
    </xdr:from>
    <xdr:to>
      <xdr:col>15</xdr:col>
      <xdr:colOff>368123</xdr:colOff>
      <xdr:row>37</xdr:row>
      <xdr:rowOff>178530</xdr:rowOff>
    </xdr:to>
    <xdr:pic>
      <xdr:nvPicPr>
        <xdr:cNvPr id="36" name="Picture 35" descr="Acorn - The smarter consumer classification | CACI - Internet Explorer">
          <a:hlinkClick xmlns:r="http://schemas.openxmlformats.org/officeDocument/2006/relationships" r:id="rId12"/>
          <a:extLst>
            <a:ext uri="{FF2B5EF4-FFF2-40B4-BE49-F238E27FC236}">
              <a16:creationId xmlns:a16="http://schemas.microsoft.com/office/drawing/2014/main" id="{D74DD7AE-6446-42CF-BCC1-9CA55F891F06}"/>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058151" y="6087791"/>
          <a:ext cx="1453972" cy="1139239"/>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twoCellAnchor editAs="absolute">
    <xdr:from>
      <xdr:col>10</xdr:col>
      <xdr:colOff>590551</xdr:colOff>
      <xdr:row>30</xdr:row>
      <xdr:rowOff>85725</xdr:rowOff>
    </xdr:from>
    <xdr:to>
      <xdr:col>12</xdr:col>
      <xdr:colOff>224205</xdr:colOff>
      <xdr:row>31</xdr:row>
      <xdr:rowOff>115416</xdr:rowOff>
    </xdr:to>
    <xdr:sp macro="" textlink="">
      <xdr:nvSpPr>
        <xdr:cNvPr id="37" name="Text Box 53">
          <a:extLst>
            <a:ext uri="{FF2B5EF4-FFF2-40B4-BE49-F238E27FC236}">
              <a16:creationId xmlns:a16="http://schemas.microsoft.com/office/drawing/2014/main" id="{06D783D3-C439-4BEC-B2AC-8F2E70D3BB0C}"/>
            </a:ext>
          </a:extLst>
        </xdr:cNvPr>
        <xdr:cNvSpPr>
          <a:spLocks noChangeArrowheads="1"/>
        </xdr:cNvSpPr>
      </xdr:nvSpPr>
      <xdr:spPr bwMode="auto">
        <a:xfrm>
          <a:off x="6686551" y="5800725"/>
          <a:ext cx="85285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13</xdr:col>
      <xdr:colOff>352425</xdr:colOff>
      <xdr:row>30</xdr:row>
      <xdr:rowOff>95250</xdr:rowOff>
    </xdr:from>
    <xdr:to>
      <xdr:col>15</xdr:col>
      <xdr:colOff>573225</xdr:colOff>
      <xdr:row>31</xdr:row>
      <xdr:rowOff>120750</xdr:rowOff>
    </xdr:to>
    <xdr:sp macro="" textlink="">
      <xdr:nvSpPr>
        <xdr:cNvPr id="38" name="Text Box 53">
          <a:extLst>
            <a:ext uri="{FF2B5EF4-FFF2-40B4-BE49-F238E27FC236}">
              <a16:creationId xmlns:a16="http://schemas.microsoft.com/office/drawing/2014/main" id="{CCF792C1-CEC0-46B1-B317-A3B806E04684}"/>
            </a:ext>
          </a:extLst>
        </xdr:cNvPr>
        <xdr:cNvSpPr>
          <a:spLocks noChangeArrowheads="1"/>
        </xdr:cNvSpPr>
      </xdr:nvSpPr>
      <xdr:spPr bwMode="auto">
        <a:xfrm>
          <a:off x="8277225" y="5810250"/>
          <a:ext cx="144000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0</xdr:col>
      <xdr:colOff>0</xdr:colOff>
      <xdr:row>39</xdr:row>
      <xdr:rowOff>76200</xdr:rowOff>
    </xdr:from>
    <xdr:to>
      <xdr:col>17</xdr:col>
      <xdr:colOff>0</xdr:colOff>
      <xdr:row>41</xdr:row>
      <xdr:rowOff>81886</xdr:rowOff>
    </xdr:to>
    <xdr:grpSp>
      <xdr:nvGrpSpPr>
        <xdr:cNvPr id="39" name="Group 38">
          <a:extLst>
            <a:ext uri="{FF2B5EF4-FFF2-40B4-BE49-F238E27FC236}">
              <a16:creationId xmlns:a16="http://schemas.microsoft.com/office/drawing/2014/main" id="{9AE3A51D-DC2D-4CD8-9015-3823ED20E18A}"/>
            </a:ext>
          </a:extLst>
        </xdr:cNvPr>
        <xdr:cNvGrpSpPr/>
      </xdr:nvGrpSpPr>
      <xdr:grpSpPr>
        <a:xfrm>
          <a:off x="0" y="7505700"/>
          <a:ext cx="9848850" cy="386686"/>
          <a:chOff x="19049" y="7219950"/>
          <a:chExt cx="10044000" cy="386686"/>
        </a:xfrm>
      </xdr:grpSpPr>
      <xdr:cxnSp macro="">
        <xdr:nvCxnSpPr>
          <xdr:cNvPr id="40" name="Straight Connector 39">
            <a:extLst>
              <a:ext uri="{FF2B5EF4-FFF2-40B4-BE49-F238E27FC236}">
                <a16:creationId xmlns:a16="http://schemas.microsoft.com/office/drawing/2014/main" id="{AC6CED68-8D00-4403-B194-96A4D39C1FC8}"/>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BDDBB7B4-7EC6-484C-BC02-C62B0D4BA5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21</xdr:row>
      <xdr:rowOff>28576</xdr:rowOff>
    </xdr:from>
    <xdr:to>
      <xdr:col>9</xdr:col>
      <xdr:colOff>561600</xdr:colOff>
      <xdr:row>29</xdr:row>
      <xdr:rowOff>48551</xdr:rowOff>
    </xdr:to>
    <xdr:pic>
      <xdr:nvPicPr>
        <xdr:cNvPr id="42" name="Picture 41">
          <a:extLst>
            <a:ext uri="{FF2B5EF4-FFF2-40B4-BE49-F238E27FC236}">
              <a16:creationId xmlns:a16="http://schemas.microsoft.com/office/drawing/2014/main" id="{B259774A-E255-4FCF-ADCC-E2D3F082D09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029076"/>
          <a:ext cx="6048000" cy="1543975"/>
        </a:xfrm>
        <a:prstGeom prst="rect">
          <a:avLst/>
        </a:prstGeom>
      </xdr:spPr>
    </xdr:pic>
    <xdr:clientData/>
  </xdr:twoCellAnchor>
  <xdr:twoCellAnchor editAs="absolute">
    <xdr:from>
      <xdr:col>0</xdr:col>
      <xdr:colOff>28575</xdr:colOff>
      <xdr:row>29</xdr:row>
      <xdr:rowOff>133350</xdr:rowOff>
    </xdr:from>
    <xdr:to>
      <xdr:col>9</xdr:col>
      <xdr:colOff>590175</xdr:colOff>
      <xdr:row>38</xdr:row>
      <xdr:rowOff>98949</xdr:rowOff>
    </xdr:to>
    <xdr:pic>
      <xdr:nvPicPr>
        <xdr:cNvPr id="43" name="Picture 42">
          <a:extLst>
            <a:ext uri="{FF2B5EF4-FFF2-40B4-BE49-F238E27FC236}">
              <a16:creationId xmlns:a16="http://schemas.microsoft.com/office/drawing/2014/main" id="{F18F6003-2191-4497-8EFE-A29BD492569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1999"/>
        <a:stretch/>
      </xdr:blipFill>
      <xdr:spPr>
        <a:xfrm>
          <a:off x="28575" y="5657850"/>
          <a:ext cx="6048000" cy="1680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7D067480-205B-491D-9D30-C382359DEAAB}"/>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7F135C5D-2F26-49D5-8E26-96C9332D1825}"/>
            </a:ext>
          </a:extLst>
        </xdr:cNvPr>
        <xdr:cNvSpPr/>
      </xdr:nvSpPr>
      <xdr:spPr>
        <a:xfrm>
          <a:off x="848677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93311036-7EBC-4464-9D14-4BAB2CA612DE}"/>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FBC38F09-00EB-4CC3-9F1F-C92D8E25BE17}"/>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7D6C751C-B713-4BF5-9C7A-AC56FBE4E46B}"/>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649D0ADD-64CD-42FF-B399-4E66993FD1DD}"/>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240FCE2A-97CC-49A0-BBBD-8D186B4F0999}"/>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9BE4406F-CF8A-4B1A-BE06-A9613672979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E8E8ABF5-80E9-4344-BE98-D60818DB0E75}"/>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51</xdr:row>
      <xdr:rowOff>85725</xdr:rowOff>
    </xdr:from>
    <xdr:to>
      <xdr:col>15</xdr:col>
      <xdr:colOff>0</xdr:colOff>
      <xdr:row>53</xdr:row>
      <xdr:rowOff>91411</xdr:rowOff>
    </xdr:to>
    <xdr:grpSp>
      <xdr:nvGrpSpPr>
        <xdr:cNvPr id="11" name="Group 10">
          <a:extLst>
            <a:ext uri="{FF2B5EF4-FFF2-40B4-BE49-F238E27FC236}">
              <a16:creationId xmlns:a16="http://schemas.microsoft.com/office/drawing/2014/main" id="{A7D05802-3386-4289-826B-3AC9BD272396}"/>
            </a:ext>
          </a:extLst>
        </xdr:cNvPr>
        <xdr:cNvGrpSpPr>
          <a:grpSpLocks noChangeAspect="1"/>
        </xdr:cNvGrpSpPr>
      </xdr:nvGrpSpPr>
      <xdr:grpSpPr>
        <a:xfrm>
          <a:off x="9525" y="99822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603B93EF-D6B1-47B0-9CF9-203AA24FAA27}"/>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D572AC62-460E-4A19-BAC8-FE54F815C7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6A060896-C014-44AE-BB5A-57489C9047A9}"/>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485775</xdr:colOff>
      <xdr:row>6</xdr:row>
      <xdr:rowOff>28575</xdr:rowOff>
    </xdr:from>
    <xdr:to>
      <xdr:col>9</xdr:col>
      <xdr:colOff>589125</xdr:colOff>
      <xdr:row>7</xdr:row>
      <xdr:rowOff>18075</xdr:rowOff>
    </xdr:to>
    <xdr:sp macro="" textlink="'Input Sheet'!B7">
      <xdr:nvSpPr>
        <xdr:cNvPr id="15" name="Rectangle 14">
          <a:extLst>
            <a:ext uri="{FF2B5EF4-FFF2-40B4-BE49-F238E27FC236}">
              <a16:creationId xmlns:a16="http://schemas.microsoft.com/office/drawing/2014/main" id="{88E7B9AD-50C0-4B1A-B1F9-5A602BC9809B}"/>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Chesterfield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4AE408F3-8B84-4BD7-B3C4-B8D768035575}"/>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28575</xdr:colOff>
      <xdr:row>12</xdr:row>
      <xdr:rowOff>38100</xdr:rowOff>
    </xdr:from>
    <xdr:to>
      <xdr:col>0</xdr:col>
      <xdr:colOff>208575</xdr:colOff>
      <xdr:row>12</xdr:row>
      <xdr:rowOff>218100</xdr:rowOff>
    </xdr:to>
    <xdr:grpSp>
      <xdr:nvGrpSpPr>
        <xdr:cNvPr id="17" name="Group 16">
          <a:extLst>
            <a:ext uri="{FF2B5EF4-FFF2-40B4-BE49-F238E27FC236}">
              <a16:creationId xmlns:a16="http://schemas.microsoft.com/office/drawing/2014/main" id="{33BC3887-D087-4FCE-8268-14257F1AE7F2}"/>
            </a:ext>
          </a:extLst>
        </xdr:cNvPr>
        <xdr:cNvGrpSpPr>
          <a:grpSpLocks noChangeAspect="1"/>
        </xdr:cNvGrpSpPr>
      </xdr:nvGrpSpPr>
      <xdr:grpSpPr>
        <a:xfrm>
          <a:off x="28575" y="2457450"/>
          <a:ext cx="180000" cy="180000"/>
          <a:chOff x="4476750" y="2809875"/>
          <a:chExt cx="914400" cy="914400"/>
        </a:xfrm>
      </xdr:grpSpPr>
      <xdr:sp macro="" textlink="">
        <xdr:nvSpPr>
          <xdr:cNvPr id="18" name="Oval 17">
            <a:extLst>
              <a:ext uri="{FF2B5EF4-FFF2-40B4-BE49-F238E27FC236}">
                <a16:creationId xmlns:a16="http://schemas.microsoft.com/office/drawing/2014/main" id="{1B06BDCC-6AD1-4C91-807B-2A5E5F4EF059}"/>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08AB0825-F707-4EA8-99ED-60708C6802CB}"/>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19</xdr:row>
      <xdr:rowOff>38100</xdr:rowOff>
    </xdr:from>
    <xdr:to>
      <xdr:col>0</xdr:col>
      <xdr:colOff>208575</xdr:colOff>
      <xdr:row>19</xdr:row>
      <xdr:rowOff>218100</xdr:rowOff>
    </xdr:to>
    <xdr:grpSp>
      <xdr:nvGrpSpPr>
        <xdr:cNvPr id="20" name="Group 19">
          <a:extLst>
            <a:ext uri="{FF2B5EF4-FFF2-40B4-BE49-F238E27FC236}">
              <a16:creationId xmlns:a16="http://schemas.microsoft.com/office/drawing/2014/main" id="{575F5401-71B4-48F6-9060-5732EFD507EC}"/>
            </a:ext>
          </a:extLst>
        </xdr:cNvPr>
        <xdr:cNvGrpSpPr>
          <a:grpSpLocks noChangeAspect="1"/>
        </xdr:cNvGrpSpPr>
      </xdr:nvGrpSpPr>
      <xdr:grpSpPr>
        <a:xfrm>
          <a:off x="28575" y="3790950"/>
          <a:ext cx="180000" cy="180000"/>
          <a:chOff x="4476750" y="2809875"/>
          <a:chExt cx="914400" cy="914400"/>
        </a:xfrm>
      </xdr:grpSpPr>
      <xdr:sp macro="" textlink="">
        <xdr:nvSpPr>
          <xdr:cNvPr id="21" name="Oval 20">
            <a:extLst>
              <a:ext uri="{FF2B5EF4-FFF2-40B4-BE49-F238E27FC236}">
                <a16:creationId xmlns:a16="http://schemas.microsoft.com/office/drawing/2014/main" id="{CB082A1C-0B17-4F42-B614-A9B17CA32DA5}"/>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37A30187-64C6-4F53-A8D7-CFAF4FDF9180}"/>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29</xdr:row>
      <xdr:rowOff>28575</xdr:rowOff>
    </xdr:from>
    <xdr:to>
      <xdr:col>0</xdr:col>
      <xdr:colOff>218100</xdr:colOff>
      <xdr:row>29</xdr:row>
      <xdr:rowOff>208575</xdr:rowOff>
    </xdr:to>
    <xdr:grpSp>
      <xdr:nvGrpSpPr>
        <xdr:cNvPr id="23" name="Group 22">
          <a:extLst>
            <a:ext uri="{FF2B5EF4-FFF2-40B4-BE49-F238E27FC236}">
              <a16:creationId xmlns:a16="http://schemas.microsoft.com/office/drawing/2014/main" id="{4C39495C-E18C-44C3-8321-A19A78939D47}"/>
            </a:ext>
          </a:extLst>
        </xdr:cNvPr>
        <xdr:cNvGrpSpPr>
          <a:grpSpLocks noChangeAspect="1"/>
        </xdr:cNvGrpSpPr>
      </xdr:nvGrpSpPr>
      <xdr:grpSpPr>
        <a:xfrm>
          <a:off x="38100" y="5686425"/>
          <a:ext cx="180000" cy="180000"/>
          <a:chOff x="4476750" y="2809875"/>
          <a:chExt cx="914400" cy="914400"/>
        </a:xfrm>
      </xdr:grpSpPr>
      <xdr:sp macro="" textlink="">
        <xdr:nvSpPr>
          <xdr:cNvPr id="24" name="Oval 23">
            <a:extLst>
              <a:ext uri="{FF2B5EF4-FFF2-40B4-BE49-F238E27FC236}">
                <a16:creationId xmlns:a16="http://schemas.microsoft.com/office/drawing/2014/main" id="{F5636D49-4BAD-4FE6-9565-4BC632CB05CE}"/>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9ABBB969-84BF-4D1F-914A-219C5885C8CB}"/>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36</xdr:row>
      <xdr:rowOff>38100</xdr:rowOff>
    </xdr:from>
    <xdr:to>
      <xdr:col>0</xdr:col>
      <xdr:colOff>208575</xdr:colOff>
      <xdr:row>36</xdr:row>
      <xdr:rowOff>218100</xdr:rowOff>
    </xdr:to>
    <xdr:grpSp>
      <xdr:nvGrpSpPr>
        <xdr:cNvPr id="26" name="Group 25">
          <a:extLst>
            <a:ext uri="{FF2B5EF4-FFF2-40B4-BE49-F238E27FC236}">
              <a16:creationId xmlns:a16="http://schemas.microsoft.com/office/drawing/2014/main" id="{9A88DA86-E4D1-4F97-8CE4-9321ACA89DF5}"/>
            </a:ext>
          </a:extLst>
        </xdr:cNvPr>
        <xdr:cNvGrpSpPr>
          <a:grpSpLocks noChangeAspect="1"/>
        </xdr:cNvGrpSpPr>
      </xdr:nvGrpSpPr>
      <xdr:grpSpPr>
        <a:xfrm>
          <a:off x="28575" y="7029450"/>
          <a:ext cx="180000" cy="180000"/>
          <a:chOff x="4476750" y="2809875"/>
          <a:chExt cx="914400" cy="914400"/>
        </a:xfrm>
      </xdr:grpSpPr>
      <xdr:sp macro="" textlink="">
        <xdr:nvSpPr>
          <xdr:cNvPr id="27" name="Oval 26">
            <a:extLst>
              <a:ext uri="{FF2B5EF4-FFF2-40B4-BE49-F238E27FC236}">
                <a16:creationId xmlns:a16="http://schemas.microsoft.com/office/drawing/2014/main" id="{0615DC0C-5E22-40FA-95B2-842F2380AC8E}"/>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1F04BD8C-9377-44E0-B893-E686208FD4EF}"/>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45</xdr:row>
      <xdr:rowOff>28575</xdr:rowOff>
    </xdr:from>
    <xdr:to>
      <xdr:col>0</xdr:col>
      <xdr:colOff>208575</xdr:colOff>
      <xdr:row>45</xdr:row>
      <xdr:rowOff>208575</xdr:rowOff>
    </xdr:to>
    <xdr:grpSp>
      <xdr:nvGrpSpPr>
        <xdr:cNvPr id="29" name="Group 28">
          <a:extLst>
            <a:ext uri="{FF2B5EF4-FFF2-40B4-BE49-F238E27FC236}">
              <a16:creationId xmlns:a16="http://schemas.microsoft.com/office/drawing/2014/main" id="{33B57364-534B-4320-96B9-EFD08ABBE1CD}"/>
            </a:ext>
          </a:extLst>
        </xdr:cNvPr>
        <xdr:cNvGrpSpPr>
          <a:grpSpLocks noChangeAspect="1"/>
        </xdr:cNvGrpSpPr>
      </xdr:nvGrpSpPr>
      <xdr:grpSpPr>
        <a:xfrm>
          <a:off x="28575" y="8734425"/>
          <a:ext cx="180000" cy="180000"/>
          <a:chOff x="4476750" y="2809875"/>
          <a:chExt cx="914400" cy="914400"/>
        </a:xfrm>
      </xdr:grpSpPr>
      <xdr:sp macro="" textlink="">
        <xdr:nvSpPr>
          <xdr:cNvPr id="30" name="Oval 29">
            <a:extLst>
              <a:ext uri="{FF2B5EF4-FFF2-40B4-BE49-F238E27FC236}">
                <a16:creationId xmlns:a16="http://schemas.microsoft.com/office/drawing/2014/main" id="{9AD0C4ED-79AA-4ECA-B64B-341CC490EABD}"/>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9C64968D-6819-43EC-B44A-BAC409E2CFA2}"/>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0</xdr:colOff>
      <xdr:row>13</xdr:row>
      <xdr:rowOff>14287</xdr:rowOff>
    </xdr:from>
    <xdr:to>
      <xdr:col>13</xdr:col>
      <xdr:colOff>609599</xdr:colOff>
      <xdr:row>18</xdr:row>
      <xdr:rowOff>19050</xdr:rowOff>
    </xdr:to>
    <xdr:graphicFrame macro="">
      <xdr:nvGraphicFramePr>
        <xdr:cNvPr id="32" name="Chart 31">
          <a:extLst>
            <a:ext uri="{FF2B5EF4-FFF2-40B4-BE49-F238E27FC236}">
              <a16:creationId xmlns:a16="http://schemas.microsoft.com/office/drawing/2014/main" id="{97D49C3F-DADE-4D59-AA70-0B144F374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20</xdr:row>
      <xdr:rowOff>0</xdr:rowOff>
    </xdr:from>
    <xdr:to>
      <xdr:col>13</xdr:col>
      <xdr:colOff>609599</xdr:colOff>
      <xdr:row>28</xdr:row>
      <xdr:rowOff>9525</xdr:rowOff>
    </xdr:to>
    <xdr:graphicFrame macro="">
      <xdr:nvGraphicFramePr>
        <xdr:cNvPr id="33" name="Chart 32">
          <a:extLst>
            <a:ext uri="{FF2B5EF4-FFF2-40B4-BE49-F238E27FC236}">
              <a16:creationId xmlns:a16="http://schemas.microsoft.com/office/drawing/2014/main" id="{F4BB9479-DE76-40BB-8DD0-FE2593CB6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30</xdr:row>
      <xdr:rowOff>0</xdr:rowOff>
    </xdr:from>
    <xdr:to>
      <xdr:col>13</xdr:col>
      <xdr:colOff>609599</xdr:colOff>
      <xdr:row>35</xdr:row>
      <xdr:rowOff>9525</xdr:rowOff>
    </xdr:to>
    <xdr:graphicFrame macro="">
      <xdr:nvGraphicFramePr>
        <xdr:cNvPr id="34" name="Chart 33">
          <a:extLst>
            <a:ext uri="{FF2B5EF4-FFF2-40B4-BE49-F238E27FC236}">
              <a16:creationId xmlns:a16="http://schemas.microsoft.com/office/drawing/2014/main" id="{AC6EF7E7-0085-4FE1-900E-53C1999BC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0</xdr:colOff>
      <xdr:row>37</xdr:row>
      <xdr:rowOff>0</xdr:rowOff>
    </xdr:from>
    <xdr:to>
      <xdr:col>13</xdr:col>
      <xdr:colOff>609599</xdr:colOff>
      <xdr:row>44</xdr:row>
      <xdr:rowOff>9525</xdr:rowOff>
    </xdr:to>
    <xdr:graphicFrame macro="">
      <xdr:nvGraphicFramePr>
        <xdr:cNvPr id="35" name="Chart 34">
          <a:extLst>
            <a:ext uri="{FF2B5EF4-FFF2-40B4-BE49-F238E27FC236}">
              <a16:creationId xmlns:a16="http://schemas.microsoft.com/office/drawing/2014/main" id="{A3406B7A-1886-4584-81A7-486E4384E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46</xdr:row>
      <xdr:rowOff>0</xdr:rowOff>
    </xdr:from>
    <xdr:to>
      <xdr:col>13</xdr:col>
      <xdr:colOff>609599</xdr:colOff>
      <xdr:row>49</xdr:row>
      <xdr:rowOff>28575</xdr:rowOff>
    </xdr:to>
    <xdr:graphicFrame macro="">
      <xdr:nvGraphicFramePr>
        <xdr:cNvPr id="36" name="Chart 35">
          <a:extLst>
            <a:ext uri="{FF2B5EF4-FFF2-40B4-BE49-F238E27FC236}">
              <a16:creationId xmlns:a16="http://schemas.microsoft.com/office/drawing/2014/main" id="{0DB5DE7A-B6E9-442C-BE69-7FDA1E9C7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228600</xdr:colOff>
      <xdr:row>6</xdr:row>
      <xdr:rowOff>47625</xdr:rowOff>
    </xdr:from>
    <xdr:to>
      <xdr:col>13</xdr:col>
      <xdr:colOff>581025</xdr:colOff>
      <xdr:row>9</xdr:row>
      <xdr:rowOff>104775</xdr:rowOff>
    </xdr:to>
    <xdr:sp macro="" textlink="">
      <xdr:nvSpPr>
        <xdr:cNvPr id="37" name="Rounded Rectangle 39">
          <a:extLst>
            <a:ext uri="{FF2B5EF4-FFF2-40B4-BE49-F238E27FC236}">
              <a16:creationId xmlns:a16="http://schemas.microsoft.com/office/drawing/2014/main" id="{869EBBA1-456B-4D4E-9208-D849C589F394}"/>
            </a:ext>
          </a:extLst>
        </xdr:cNvPr>
        <xdr:cNvSpPr/>
      </xdr:nvSpPr>
      <xdr:spPr>
        <a:xfrm>
          <a:off x="8162925" y="1190625"/>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381000</xdr:colOff>
      <xdr:row>7</xdr:row>
      <xdr:rowOff>100883</xdr:rowOff>
    </xdr:from>
    <xdr:to>
      <xdr:col>12</xdr:col>
      <xdr:colOff>256011</xdr:colOff>
      <xdr:row>9</xdr:row>
      <xdr:rowOff>22947</xdr:rowOff>
    </xdr:to>
    <xdr:grpSp>
      <xdr:nvGrpSpPr>
        <xdr:cNvPr id="38" name="Group 37">
          <a:extLst>
            <a:ext uri="{FF2B5EF4-FFF2-40B4-BE49-F238E27FC236}">
              <a16:creationId xmlns:a16="http://schemas.microsoft.com/office/drawing/2014/main" id="{1235CC6B-A817-4563-A2CE-66D805760EAA}"/>
            </a:ext>
          </a:extLst>
        </xdr:cNvPr>
        <xdr:cNvGrpSpPr>
          <a:grpSpLocks noChangeAspect="1"/>
        </xdr:cNvGrpSpPr>
      </xdr:nvGrpSpPr>
      <xdr:grpSpPr>
        <a:xfrm>
          <a:off x="8315325" y="1434383"/>
          <a:ext cx="484611" cy="303064"/>
          <a:chOff x="827584" y="1988840"/>
          <a:chExt cx="792088" cy="544885"/>
        </a:xfrm>
        <a:solidFill>
          <a:schemeClr val="tx1"/>
        </a:solidFill>
      </xdr:grpSpPr>
      <xdr:sp macro="" textlink="">
        <xdr:nvSpPr>
          <xdr:cNvPr id="39" name="Rounded Rectangle 41">
            <a:extLst>
              <a:ext uri="{FF2B5EF4-FFF2-40B4-BE49-F238E27FC236}">
                <a16:creationId xmlns:a16="http://schemas.microsoft.com/office/drawing/2014/main" id="{9E7F98F6-4C4A-41CF-8CA1-58532FED95A1}"/>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0" name="Rounded Rectangle 42">
            <a:extLst>
              <a:ext uri="{FF2B5EF4-FFF2-40B4-BE49-F238E27FC236}">
                <a16:creationId xmlns:a16="http://schemas.microsoft.com/office/drawing/2014/main" id="{F7E3B8E8-3164-47DC-A2EF-B5123F843472}"/>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1" name="Rounded Rectangle 43">
            <a:extLst>
              <a:ext uri="{FF2B5EF4-FFF2-40B4-BE49-F238E27FC236}">
                <a16:creationId xmlns:a16="http://schemas.microsoft.com/office/drawing/2014/main" id="{CC61B6C8-CAEA-4959-B44D-ABAE7078531C}"/>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2" name="Down Arrow 44">
            <a:extLst>
              <a:ext uri="{FF2B5EF4-FFF2-40B4-BE49-F238E27FC236}">
                <a16:creationId xmlns:a16="http://schemas.microsoft.com/office/drawing/2014/main" id="{9F739BC7-A270-4D1D-B263-E3EB64257E83}"/>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11</xdr:col>
      <xdr:colOff>295275</xdr:colOff>
      <xdr:row>6</xdr:row>
      <xdr:rowOff>57150</xdr:rowOff>
    </xdr:from>
    <xdr:to>
      <xdr:col>12</xdr:col>
      <xdr:colOff>273272</xdr:colOff>
      <xdr:row>7</xdr:row>
      <xdr:rowOff>115501</xdr:rowOff>
    </xdr:to>
    <xdr:sp macro="" textlink="">
      <xdr:nvSpPr>
        <xdr:cNvPr id="43" name="TextBox 42">
          <a:extLst>
            <a:ext uri="{FF2B5EF4-FFF2-40B4-BE49-F238E27FC236}">
              <a16:creationId xmlns:a16="http://schemas.microsoft.com/office/drawing/2014/main" id="{D74643B7-3E5B-491F-A2F9-494BEDE6075D}"/>
            </a:ext>
          </a:extLst>
        </xdr:cNvPr>
        <xdr:cNvSpPr txBox="1">
          <a:spLocks noChangeAspect="1"/>
        </xdr:cNvSpPr>
      </xdr:nvSpPr>
      <xdr:spPr>
        <a:xfrm>
          <a:off x="8229600" y="1200150"/>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mc:AlternateContent xmlns:mc="http://schemas.openxmlformats.org/markup-compatibility/2006">
    <mc:Choice xmlns:a14="http://schemas.microsoft.com/office/drawing/2010/main" Requires="a14">
      <xdr:twoCellAnchor editAs="absolute">
        <xdr:from>
          <xdr:col>12</xdr:col>
          <xdr:colOff>419100</xdr:colOff>
          <xdr:row>6</xdr:row>
          <xdr:rowOff>57150</xdr:rowOff>
        </xdr:from>
        <xdr:to>
          <xdr:col>13</xdr:col>
          <xdr:colOff>457200</xdr:colOff>
          <xdr:row>7</xdr:row>
          <xdr:rowOff>85725</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57986F11-BC5E-41B6-8F68-1ABE2650E2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7</xdr:row>
          <xdr:rowOff>57150</xdr:rowOff>
        </xdr:from>
        <xdr:to>
          <xdr:col>13</xdr:col>
          <xdr:colOff>514350</xdr:colOff>
          <xdr:row>8</xdr:row>
          <xdr:rowOff>85725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42CA5563-FF9E-4E9C-ADFE-7A27A22374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8</xdr:row>
          <xdr:rowOff>66675</xdr:rowOff>
        </xdr:from>
        <xdr:to>
          <xdr:col>13</xdr:col>
          <xdr:colOff>438150</xdr:colOff>
          <xdr:row>9</xdr:row>
          <xdr:rowOff>95250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E1DB2993-452A-4632-9E05-90CBF308E8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12</xdr:col>
      <xdr:colOff>361950</xdr:colOff>
      <xdr:row>7</xdr:row>
      <xdr:rowOff>85725</xdr:rowOff>
    </xdr:from>
    <xdr:to>
      <xdr:col>13</xdr:col>
      <xdr:colOff>552450</xdr:colOff>
      <xdr:row>9</xdr:row>
      <xdr:rowOff>76200</xdr:rowOff>
    </xdr:to>
    <xdr:sp macro="" textlink="">
      <xdr:nvSpPr>
        <xdr:cNvPr id="47" name="Rectangle 46">
          <a:hlinkClick xmlns:r="http://schemas.openxmlformats.org/officeDocument/2006/relationships" r:id="rId15" tooltip=" "/>
          <a:extLst>
            <a:ext uri="{FF2B5EF4-FFF2-40B4-BE49-F238E27FC236}">
              <a16:creationId xmlns:a16="http://schemas.microsoft.com/office/drawing/2014/main" id="{B9EA4FED-692C-4476-8A38-04D464E86FB1}"/>
            </a:ext>
          </a:extLst>
        </xdr:cNvPr>
        <xdr:cNvSpPr/>
      </xdr:nvSpPr>
      <xdr:spPr>
        <a:xfrm>
          <a:off x="8905875" y="1419225"/>
          <a:ext cx="8001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28</xdr:col>
      <xdr:colOff>22225</xdr:colOff>
      <xdr:row>3</xdr:row>
      <xdr:rowOff>47624</xdr:rowOff>
    </xdr:to>
    <xdr:sp macro="" textlink="">
      <xdr:nvSpPr>
        <xdr:cNvPr id="2" name="Rectangle 1">
          <a:extLst>
            <a:ext uri="{FF2B5EF4-FFF2-40B4-BE49-F238E27FC236}">
              <a16:creationId xmlns:a16="http://schemas.microsoft.com/office/drawing/2014/main" id="{209B292A-445B-4EA1-B1BD-5552E64CED54}"/>
            </a:ext>
          </a:extLst>
        </xdr:cNvPr>
        <xdr:cNvSpPr/>
      </xdr:nvSpPr>
      <xdr:spPr>
        <a:xfrm>
          <a:off x="0" y="0"/>
          <a:ext cx="9785350" cy="619124"/>
        </a:xfrm>
        <a:prstGeom prst="rect">
          <a:avLst/>
        </a:prstGeom>
        <a:solidFill>
          <a:srgbClr val="1EBBA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123824</xdr:colOff>
      <xdr:row>0</xdr:row>
      <xdr:rowOff>61912</xdr:rowOff>
    </xdr:from>
    <xdr:to>
      <xdr:col>5</xdr:col>
      <xdr:colOff>13199</xdr:colOff>
      <xdr:row>2</xdr:row>
      <xdr:rowOff>148912</xdr:rowOff>
    </xdr:to>
    <xdr:sp macro="" textlink="">
      <xdr:nvSpPr>
        <xdr:cNvPr id="3" name="Rounded Rectangle 3">
          <a:hlinkClick xmlns:r="http://schemas.openxmlformats.org/officeDocument/2006/relationships" r:id="rId1" tooltip="Home"/>
          <a:extLst>
            <a:ext uri="{FF2B5EF4-FFF2-40B4-BE49-F238E27FC236}">
              <a16:creationId xmlns:a16="http://schemas.microsoft.com/office/drawing/2014/main" id="{DAE135E7-59C1-4BDC-8C71-1837003EF201}"/>
            </a:ext>
          </a:extLst>
        </xdr:cNvPr>
        <xdr:cNvSpPr/>
      </xdr:nvSpPr>
      <xdr:spPr>
        <a:xfrm>
          <a:off x="123824" y="61912"/>
          <a:ext cx="10704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8</xdr:col>
      <xdr:colOff>194944</xdr:colOff>
      <xdr:row>0</xdr:row>
      <xdr:rowOff>61912</xdr:rowOff>
    </xdr:from>
    <xdr:to>
      <xdr:col>12</xdr:col>
      <xdr:colOff>131944</xdr:colOff>
      <xdr:row>2</xdr:row>
      <xdr:rowOff>148912</xdr:rowOff>
    </xdr:to>
    <xdr:sp macro="" textlink="">
      <xdr:nvSpPr>
        <xdr:cNvPr id="4" name="Rounded Rectangle 4">
          <a:hlinkClick xmlns:r="http://schemas.openxmlformats.org/officeDocument/2006/relationships" r:id="rId2" tooltip="Wellbeing Acorn Profile Overview"/>
          <a:extLst>
            <a:ext uri="{FF2B5EF4-FFF2-40B4-BE49-F238E27FC236}">
              <a16:creationId xmlns:a16="http://schemas.microsoft.com/office/drawing/2014/main" id="{F86B2DEC-F287-4181-B826-25B58591BE85}"/>
            </a:ext>
          </a:extLst>
        </xdr:cNvPr>
        <xdr:cNvSpPr/>
      </xdr:nvSpPr>
      <xdr:spPr>
        <a:xfrm>
          <a:off x="1804669" y="61912"/>
          <a:ext cx="108000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14</xdr:col>
      <xdr:colOff>170814</xdr:colOff>
      <xdr:row>0</xdr:row>
      <xdr:rowOff>61912</xdr:rowOff>
    </xdr:from>
    <xdr:to>
      <xdr:col>16</xdr:col>
      <xdr:colOff>377689</xdr:colOff>
      <xdr:row>2</xdr:row>
      <xdr:rowOff>148912</xdr:rowOff>
    </xdr:to>
    <xdr:sp macro="" textlink="">
      <xdr:nvSpPr>
        <xdr:cNvPr id="5" name="Rounded Rectangle 5">
          <a:hlinkClick xmlns:r="http://schemas.openxmlformats.org/officeDocument/2006/relationships" r:id="rId3" tooltip="Customer View Chart"/>
          <a:extLst>
            <a:ext uri="{FF2B5EF4-FFF2-40B4-BE49-F238E27FC236}">
              <a16:creationId xmlns:a16="http://schemas.microsoft.com/office/drawing/2014/main" id="{1DD96FC7-42A4-457D-852F-FCCD94AF2FFE}"/>
            </a:ext>
          </a:extLst>
        </xdr:cNvPr>
        <xdr:cNvSpPr/>
      </xdr:nvSpPr>
      <xdr:spPr>
        <a:xfrm>
          <a:off x="3495039" y="61912"/>
          <a:ext cx="10831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CUSTOMER VIEW CHART</a:t>
          </a:r>
        </a:p>
      </xdr:txBody>
    </xdr:sp>
    <xdr:clientData/>
  </xdr:twoCellAnchor>
  <xdr:twoCellAnchor editAs="absolute">
    <xdr:from>
      <xdr:col>17</xdr:col>
      <xdr:colOff>464184</xdr:colOff>
      <xdr:row>0</xdr:row>
      <xdr:rowOff>61912</xdr:rowOff>
    </xdr:from>
    <xdr:to>
      <xdr:col>19</xdr:col>
      <xdr:colOff>321809</xdr:colOff>
      <xdr:row>2</xdr:row>
      <xdr:rowOff>148912</xdr:rowOff>
    </xdr:to>
    <xdr:sp macro="" textlink="">
      <xdr:nvSpPr>
        <xdr:cNvPr id="6" name="Rounded Rectangle 6">
          <a:hlinkClick xmlns:r="http://schemas.openxmlformats.org/officeDocument/2006/relationships" r:id="rId4" tooltip="Profile Features"/>
          <a:extLst>
            <a:ext uri="{FF2B5EF4-FFF2-40B4-BE49-F238E27FC236}">
              <a16:creationId xmlns:a16="http://schemas.microsoft.com/office/drawing/2014/main" id="{26B7DDA4-B849-4B89-8DE5-4897288A0ECB}"/>
            </a:ext>
          </a:extLst>
        </xdr:cNvPr>
        <xdr:cNvSpPr/>
      </xdr:nvSpPr>
      <xdr:spPr>
        <a:xfrm>
          <a:off x="518858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20</xdr:col>
      <xdr:colOff>170179</xdr:colOff>
      <xdr:row>0</xdr:row>
      <xdr:rowOff>61912</xdr:rowOff>
    </xdr:from>
    <xdr:to>
      <xdr:col>22</xdr:col>
      <xdr:colOff>37329</xdr:colOff>
      <xdr:row>2</xdr:row>
      <xdr:rowOff>148912</xdr:rowOff>
    </xdr:to>
    <xdr:sp macro="" textlink="">
      <xdr:nvSpPr>
        <xdr:cNvPr id="7" name="Rounded Rectangle 7">
          <a:hlinkClick xmlns:r="http://schemas.openxmlformats.org/officeDocument/2006/relationships" r:id="rId5" tooltip="Wellbeing Acorn Group"/>
          <a:extLst>
            <a:ext uri="{FF2B5EF4-FFF2-40B4-BE49-F238E27FC236}">
              <a16:creationId xmlns:a16="http://schemas.microsoft.com/office/drawing/2014/main" id="{B45F422E-C866-4A91-99A1-C30B208AEC5F}"/>
            </a:ext>
          </a:extLst>
        </xdr:cNvPr>
        <xdr:cNvSpPr/>
      </xdr:nvSpPr>
      <xdr:spPr>
        <a:xfrm>
          <a:off x="688530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24</xdr:col>
      <xdr:colOff>95250</xdr:colOff>
      <xdr:row>3</xdr:row>
      <xdr:rowOff>114300</xdr:rowOff>
    </xdr:from>
    <xdr:to>
      <xdr:col>28</xdr:col>
      <xdr:colOff>26842</xdr:colOff>
      <xdr:row>6</xdr:row>
      <xdr:rowOff>10800</xdr:rowOff>
    </xdr:to>
    <xdr:pic>
      <xdr:nvPicPr>
        <xdr:cNvPr id="8" name="Picture 7">
          <a:hlinkClick xmlns:r="http://schemas.openxmlformats.org/officeDocument/2006/relationships" r:id="rId6" tooltip="Acorn"/>
          <a:extLst>
            <a:ext uri="{FF2B5EF4-FFF2-40B4-BE49-F238E27FC236}">
              <a16:creationId xmlns:a16="http://schemas.microsoft.com/office/drawing/2014/main" id="{7F71BD40-4993-4BD1-9CA6-C834D75622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39175" y="685800"/>
          <a:ext cx="1150792" cy="468000"/>
        </a:xfrm>
        <a:prstGeom prst="rect">
          <a:avLst/>
        </a:prstGeom>
      </xdr:spPr>
    </xdr:pic>
    <xdr:clientData/>
  </xdr:twoCellAnchor>
  <xdr:twoCellAnchor editAs="absolute">
    <xdr:from>
      <xdr:col>0</xdr:col>
      <xdr:colOff>28575</xdr:colOff>
      <xdr:row>3</xdr:row>
      <xdr:rowOff>142875</xdr:rowOff>
    </xdr:from>
    <xdr:to>
      <xdr:col>21</xdr:col>
      <xdr:colOff>15875</xdr:colOff>
      <xdr:row>5</xdr:row>
      <xdr:rowOff>180975</xdr:rowOff>
    </xdr:to>
    <xdr:sp macro="" textlink="">
      <xdr:nvSpPr>
        <xdr:cNvPr id="9" name="Text Box 128">
          <a:extLst>
            <a:ext uri="{FF2B5EF4-FFF2-40B4-BE49-F238E27FC236}">
              <a16:creationId xmlns:a16="http://schemas.microsoft.com/office/drawing/2014/main" id="{A52530E6-9619-417C-818C-824BC3EEB037}"/>
            </a:ext>
          </a:extLst>
        </xdr:cNvPr>
        <xdr:cNvSpPr>
          <a:spLocks noChangeArrowheads="1"/>
        </xdr:cNvSpPr>
      </xdr:nvSpPr>
      <xdr:spPr bwMode="auto">
        <a:xfrm>
          <a:off x="28575" y="714375"/>
          <a:ext cx="73120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0</xdr:colOff>
      <xdr:row>46</xdr:row>
      <xdr:rowOff>101600</xdr:rowOff>
    </xdr:from>
    <xdr:to>
      <xdr:col>16384</xdr:col>
      <xdr:colOff>22225</xdr:colOff>
      <xdr:row>48</xdr:row>
      <xdr:rowOff>107286</xdr:rowOff>
    </xdr:to>
    <xdr:grpSp>
      <xdr:nvGrpSpPr>
        <xdr:cNvPr id="10" name="Group 9">
          <a:extLst>
            <a:ext uri="{FF2B5EF4-FFF2-40B4-BE49-F238E27FC236}">
              <a16:creationId xmlns:a16="http://schemas.microsoft.com/office/drawing/2014/main" id="{B649CDF0-9705-4CB6-A6FA-2A4EE8618290}"/>
            </a:ext>
          </a:extLst>
        </xdr:cNvPr>
        <xdr:cNvGrpSpPr>
          <a:grpSpLocks noChangeAspect="1"/>
        </xdr:cNvGrpSpPr>
      </xdr:nvGrpSpPr>
      <xdr:grpSpPr>
        <a:xfrm>
          <a:off x="0" y="10541000"/>
          <a:ext cx="9880600" cy="386686"/>
          <a:chOff x="19049" y="7219950"/>
          <a:chExt cx="10044000" cy="386686"/>
        </a:xfrm>
      </xdr:grpSpPr>
      <xdr:cxnSp macro="">
        <xdr:nvCxnSpPr>
          <xdr:cNvPr id="11" name="Straight Connector 10">
            <a:extLst>
              <a:ext uri="{FF2B5EF4-FFF2-40B4-BE49-F238E27FC236}">
                <a16:creationId xmlns:a16="http://schemas.microsoft.com/office/drawing/2014/main" id="{3CA607EE-0BE0-4AC8-9BFC-9E3573643077}"/>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2" name="Picture 11">
            <a:extLst>
              <a:ext uri="{FF2B5EF4-FFF2-40B4-BE49-F238E27FC236}">
                <a16:creationId xmlns:a16="http://schemas.microsoft.com/office/drawing/2014/main" id="{47AB3AC7-EC4E-4FE4-B328-7A09F087A9F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111125</xdr:colOff>
      <xdr:row>5</xdr:row>
      <xdr:rowOff>180975</xdr:rowOff>
    </xdr:from>
    <xdr:to>
      <xdr:col>5</xdr:col>
      <xdr:colOff>38100</xdr:colOff>
      <xdr:row>8</xdr:row>
      <xdr:rowOff>77552</xdr:rowOff>
    </xdr:to>
    <xdr:sp macro="" textlink="">
      <xdr:nvSpPr>
        <xdr:cNvPr id="13" name="Rectangle 12">
          <a:extLst>
            <a:ext uri="{FF2B5EF4-FFF2-40B4-BE49-F238E27FC236}">
              <a16:creationId xmlns:a16="http://schemas.microsoft.com/office/drawing/2014/main" id="{260E9B46-2070-41C3-94E3-438E5EB5A70B}"/>
            </a:ext>
          </a:extLst>
        </xdr:cNvPr>
        <xdr:cNvSpPr/>
      </xdr:nvSpPr>
      <xdr:spPr>
        <a:xfrm>
          <a:off x="568325" y="1133475"/>
          <a:ext cx="65087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5</xdr:col>
      <xdr:colOff>47625</xdr:colOff>
      <xdr:row>6</xdr:row>
      <xdr:rowOff>28575</xdr:rowOff>
    </xdr:from>
    <xdr:to>
      <xdr:col>20</xdr:col>
      <xdr:colOff>589125</xdr:colOff>
      <xdr:row>7</xdr:row>
      <xdr:rowOff>18075</xdr:rowOff>
    </xdr:to>
    <xdr:sp macro="" textlink="'[2]Input Sheet'!B7">
      <xdr:nvSpPr>
        <xdr:cNvPr id="14" name="Rectangle 13">
          <a:extLst>
            <a:ext uri="{FF2B5EF4-FFF2-40B4-BE49-F238E27FC236}">
              <a16:creationId xmlns:a16="http://schemas.microsoft.com/office/drawing/2014/main" id="{1025D836-AFFF-44DE-A317-A47CA2373C7E}"/>
            </a:ext>
          </a:extLst>
        </xdr:cNvPr>
        <xdr:cNvSpPr/>
      </xdr:nvSpPr>
      <xdr:spPr>
        <a:xfrm>
          <a:off x="1228725" y="117157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Service Users</a:t>
          </a:fld>
          <a:endParaRPr lang="en-GB" sz="1200" b="1"/>
        </a:p>
      </xdr:txBody>
    </xdr:sp>
    <xdr:clientData/>
  </xdr:twoCellAnchor>
  <xdr:twoCellAnchor editAs="absolute">
    <xdr:from>
      <xdr:col>5</xdr:col>
      <xdr:colOff>47625</xdr:colOff>
      <xdr:row>7</xdr:row>
      <xdr:rowOff>47625</xdr:rowOff>
    </xdr:from>
    <xdr:to>
      <xdr:col>20</xdr:col>
      <xdr:colOff>589125</xdr:colOff>
      <xdr:row>8</xdr:row>
      <xdr:rowOff>37125</xdr:rowOff>
    </xdr:to>
    <xdr:sp macro="" textlink="'[2]Input Sheet'!C7">
      <xdr:nvSpPr>
        <xdr:cNvPr id="15" name="Rectangle 14">
          <a:extLst>
            <a:ext uri="{FF2B5EF4-FFF2-40B4-BE49-F238E27FC236}">
              <a16:creationId xmlns:a16="http://schemas.microsoft.com/office/drawing/2014/main" id="{B5FBC307-4F27-4053-8E4D-DA5E28BE3CE8}"/>
            </a:ext>
          </a:extLst>
        </xdr:cNvPr>
        <xdr:cNvSpPr/>
      </xdr:nvSpPr>
      <xdr:spPr>
        <a:xfrm>
          <a:off x="1228725" y="138112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Local Authority Area</a:t>
          </a:fld>
          <a:endParaRPr lang="en-GB" sz="1400" b="1"/>
        </a:p>
      </xdr:txBody>
    </xdr:sp>
    <xdr:clientData/>
  </xdr:twoCellAnchor>
  <xdr:twoCellAnchor editAs="absolute">
    <xdr:from>
      <xdr:col>22</xdr:col>
      <xdr:colOff>241300</xdr:colOff>
      <xdr:row>6</xdr:row>
      <xdr:rowOff>47625</xdr:rowOff>
    </xdr:from>
    <xdr:to>
      <xdr:col>28</xdr:col>
      <xdr:colOff>3175</xdr:colOff>
      <xdr:row>9</xdr:row>
      <xdr:rowOff>104775</xdr:rowOff>
    </xdr:to>
    <xdr:sp macro="" textlink="">
      <xdr:nvSpPr>
        <xdr:cNvPr id="16" name="Rounded Rectangle 37">
          <a:extLst>
            <a:ext uri="{FF2B5EF4-FFF2-40B4-BE49-F238E27FC236}">
              <a16:creationId xmlns:a16="http://schemas.microsoft.com/office/drawing/2014/main" id="{B12508F4-CD05-4F0C-B416-960022E48DDA}"/>
            </a:ext>
          </a:extLst>
        </xdr:cNvPr>
        <xdr:cNvSpPr>
          <a:spLocks noChangeAspect="1"/>
        </xdr:cNvSpPr>
      </xdr:nvSpPr>
      <xdr:spPr>
        <a:xfrm>
          <a:off x="8175625" y="1190625"/>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25</xdr:col>
          <xdr:colOff>133350</xdr:colOff>
          <xdr:row>6</xdr:row>
          <xdr:rowOff>57150</xdr:rowOff>
        </xdr:from>
        <xdr:to>
          <xdr:col>27</xdr:col>
          <xdr:colOff>180975</xdr:colOff>
          <xdr:row>7</xdr:row>
          <xdr:rowOff>85725</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9D32E4A1-B6CA-4B10-A069-7A7AA915CB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7</xdr:row>
          <xdr:rowOff>57150</xdr:rowOff>
        </xdr:from>
        <xdr:to>
          <xdr:col>27</xdr:col>
          <xdr:colOff>238125</xdr:colOff>
          <xdr:row>8</xdr:row>
          <xdr:rowOff>85725</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A7A17670-6051-4E28-9229-207BD2822D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8</xdr:row>
          <xdr:rowOff>66675</xdr:rowOff>
        </xdr:from>
        <xdr:to>
          <xdr:col>27</xdr:col>
          <xdr:colOff>161925</xdr:colOff>
          <xdr:row>9</xdr:row>
          <xdr:rowOff>95250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7A988354-82EA-48EA-8D74-B82F702F6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editAs="absolute">
    <xdr:from>
      <xdr:col>23</xdr:col>
      <xdr:colOff>92075</xdr:colOff>
      <xdr:row>7</xdr:row>
      <xdr:rowOff>100883</xdr:rowOff>
    </xdr:from>
    <xdr:to>
      <xdr:col>24</xdr:col>
      <xdr:colOff>275061</xdr:colOff>
      <xdr:row>9</xdr:row>
      <xdr:rowOff>22947</xdr:rowOff>
    </xdr:to>
    <xdr:grpSp>
      <xdr:nvGrpSpPr>
        <xdr:cNvPr id="20" name="Group 19">
          <a:extLst>
            <a:ext uri="{FF2B5EF4-FFF2-40B4-BE49-F238E27FC236}">
              <a16:creationId xmlns:a16="http://schemas.microsoft.com/office/drawing/2014/main" id="{D9CD2A12-D53A-4316-9F42-7F6F7A122EEB}"/>
            </a:ext>
          </a:extLst>
        </xdr:cNvPr>
        <xdr:cNvGrpSpPr>
          <a:grpSpLocks noChangeAspect="1"/>
        </xdr:cNvGrpSpPr>
      </xdr:nvGrpSpPr>
      <xdr:grpSpPr>
        <a:xfrm>
          <a:off x="8331200" y="1434383"/>
          <a:ext cx="487786" cy="303064"/>
          <a:chOff x="827584" y="1988840"/>
          <a:chExt cx="792088" cy="544885"/>
        </a:xfrm>
        <a:solidFill>
          <a:schemeClr val="tx1"/>
        </a:solidFill>
      </xdr:grpSpPr>
      <xdr:sp macro="" textlink="">
        <xdr:nvSpPr>
          <xdr:cNvPr id="21" name="Rounded Rectangle 48">
            <a:extLst>
              <a:ext uri="{FF2B5EF4-FFF2-40B4-BE49-F238E27FC236}">
                <a16:creationId xmlns:a16="http://schemas.microsoft.com/office/drawing/2014/main" id="{678C7A59-A44B-4592-9EA9-1A538BC82B7A}"/>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2" name="Rounded Rectangle 49">
            <a:extLst>
              <a:ext uri="{FF2B5EF4-FFF2-40B4-BE49-F238E27FC236}">
                <a16:creationId xmlns:a16="http://schemas.microsoft.com/office/drawing/2014/main" id="{7F7D320D-F4F9-43B2-867F-59B48D125365}"/>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ounded Rectangle 50">
            <a:extLst>
              <a:ext uri="{FF2B5EF4-FFF2-40B4-BE49-F238E27FC236}">
                <a16:creationId xmlns:a16="http://schemas.microsoft.com/office/drawing/2014/main" id="{95EAD2E0-E4F7-40E6-9AC0-AA121EE8C832}"/>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4" name="Down Arrow 51">
            <a:extLst>
              <a:ext uri="{FF2B5EF4-FFF2-40B4-BE49-F238E27FC236}">
                <a16:creationId xmlns:a16="http://schemas.microsoft.com/office/drawing/2014/main" id="{35E2FAD1-017D-4C3C-B19B-D4218284FD7C}"/>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23</xdr:col>
      <xdr:colOff>6350</xdr:colOff>
      <xdr:row>6</xdr:row>
      <xdr:rowOff>57150</xdr:rowOff>
    </xdr:from>
    <xdr:to>
      <xdr:col>24</xdr:col>
      <xdr:colOff>292322</xdr:colOff>
      <xdr:row>7</xdr:row>
      <xdr:rowOff>115501</xdr:rowOff>
    </xdr:to>
    <xdr:sp macro="" textlink="">
      <xdr:nvSpPr>
        <xdr:cNvPr id="25" name="TextBox 24">
          <a:extLst>
            <a:ext uri="{FF2B5EF4-FFF2-40B4-BE49-F238E27FC236}">
              <a16:creationId xmlns:a16="http://schemas.microsoft.com/office/drawing/2014/main" id="{6548BF77-22F0-4D02-A0B1-E8A299B91599}"/>
            </a:ext>
          </a:extLst>
        </xdr:cNvPr>
        <xdr:cNvSpPr txBox="1">
          <a:spLocks noChangeAspect="1"/>
        </xdr:cNvSpPr>
      </xdr:nvSpPr>
      <xdr:spPr>
        <a:xfrm>
          <a:off x="8245475" y="1200150"/>
          <a:ext cx="59077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xdr:twoCellAnchor>
    <xdr:from>
      <xdr:col>22</xdr:col>
      <xdr:colOff>0</xdr:colOff>
      <xdr:row>12</xdr:row>
      <xdr:rowOff>4761</xdr:rowOff>
    </xdr:from>
    <xdr:to>
      <xdr:col>28</xdr:col>
      <xdr:colOff>14286</xdr:colOff>
      <xdr:row>39</xdr:row>
      <xdr:rowOff>9524</xdr:rowOff>
    </xdr:to>
    <xdr:graphicFrame macro="">
      <xdr:nvGraphicFramePr>
        <xdr:cNvPr id="26" name="Chart 25">
          <a:extLst>
            <a:ext uri="{FF2B5EF4-FFF2-40B4-BE49-F238E27FC236}">
              <a16:creationId xmlns:a16="http://schemas.microsoft.com/office/drawing/2014/main" id="{4033B3C8-DC71-43CA-B51F-2633AE1FA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85725</xdr:colOff>
      <xdr:row>6</xdr:row>
      <xdr:rowOff>76200</xdr:rowOff>
    </xdr:from>
    <xdr:to>
      <xdr:col>27</xdr:col>
      <xdr:colOff>200025</xdr:colOff>
      <xdr:row>7</xdr:row>
      <xdr:rowOff>66675</xdr:rowOff>
    </xdr:to>
    <xdr:sp macro="" textlink="">
      <xdr:nvSpPr>
        <xdr:cNvPr id="27" name="Rectangle 26">
          <a:hlinkClick xmlns:r="http://schemas.openxmlformats.org/officeDocument/2006/relationships" r:id="rId10" tooltip=" "/>
          <a:extLst>
            <a:ext uri="{FF2B5EF4-FFF2-40B4-BE49-F238E27FC236}">
              <a16:creationId xmlns:a16="http://schemas.microsoft.com/office/drawing/2014/main" id="{3ACD9EC0-B919-4C19-96AE-612F4F3705A4}"/>
            </a:ext>
          </a:extLst>
        </xdr:cNvPr>
        <xdr:cNvSpPr/>
      </xdr:nvSpPr>
      <xdr:spPr>
        <a:xfrm>
          <a:off x="8934450" y="1219200"/>
          <a:ext cx="723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24</xdr:col>
      <xdr:colOff>38100</xdr:colOff>
      <xdr:row>0</xdr:row>
      <xdr:rowOff>61912</xdr:rowOff>
    </xdr:from>
    <xdr:to>
      <xdr:col>27</xdr:col>
      <xdr:colOff>203700</xdr:colOff>
      <xdr:row>2</xdr:row>
      <xdr:rowOff>148912</xdr:rowOff>
    </xdr:to>
    <xdr:sp macro="" textlink="">
      <xdr:nvSpPr>
        <xdr:cNvPr id="28" name="Rounded Rectangle 2">
          <a:hlinkClick xmlns:r="http://schemas.openxmlformats.org/officeDocument/2006/relationships" r:id="rId10" tooltip="Wellbeing Acorn Type"/>
          <a:extLst>
            <a:ext uri="{FF2B5EF4-FFF2-40B4-BE49-F238E27FC236}">
              <a16:creationId xmlns:a16="http://schemas.microsoft.com/office/drawing/2014/main" id="{603E5E53-1FC5-48A4-846A-BF5FEBB4D6CB}"/>
            </a:ext>
          </a:extLst>
        </xdr:cNvPr>
        <xdr:cNvSpPr/>
      </xdr:nvSpPr>
      <xdr:spPr>
        <a:xfrm>
          <a:off x="8582025" y="61912"/>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1C35896C-3444-48C6-8CFE-D37E74873070}"/>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14</xdr:col>
      <xdr:colOff>285749</xdr:colOff>
      <xdr:row>0</xdr:row>
      <xdr:rowOff>57150</xdr:rowOff>
    </xdr:from>
    <xdr:to>
      <xdr:col>15</xdr:col>
      <xdr:colOff>422774</xdr:colOff>
      <xdr:row>2</xdr:row>
      <xdr:rowOff>144150</xdr:rowOff>
    </xdr:to>
    <xdr:sp macro="" textlink="">
      <xdr:nvSpPr>
        <xdr:cNvPr id="3" name="Rounded Rectangle 3">
          <a:hlinkClick xmlns:r="http://schemas.openxmlformats.org/officeDocument/2006/relationships" r:id="rId1" tooltip="Wellbeing Acorn Type"/>
          <a:extLst>
            <a:ext uri="{FF2B5EF4-FFF2-40B4-BE49-F238E27FC236}">
              <a16:creationId xmlns:a16="http://schemas.microsoft.com/office/drawing/2014/main" id="{21F45BB9-7BE5-468C-842D-8684C76FB822}"/>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4">
          <a:hlinkClick xmlns:r="http://schemas.openxmlformats.org/officeDocument/2006/relationships" r:id="rId2" tooltip="Home"/>
          <a:extLst>
            <a:ext uri="{FF2B5EF4-FFF2-40B4-BE49-F238E27FC236}">
              <a16:creationId xmlns:a16="http://schemas.microsoft.com/office/drawing/2014/main" id="{FEFBD151-8A55-4C25-AA2E-62A6D40DFAA4}"/>
            </a:ext>
          </a:extLst>
        </xdr:cNvPr>
        <xdr:cNvSpPr/>
      </xdr:nvSpPr>
      <xdr:spPr>
        <a:xfrm>
          <a:off x="12382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5">
          <a:hlinkClick xmlns:r="http://schemas.openxmlformats.org/officeDocument/2006/relationships" r:id="rId3" tooltip="Wellbeing Acorn Profile Overview"/>
          <a:extLst>
            <a:ext uri="{FF2B5EF4-FFF2-40B4-BE49-F238E27FC236}">
              <a16:creationId xmlns:a16="http://schemas.microsoft.com/office/drawing/2014/main" id="{F71BF967-BA1E-49C8-A942-A12F97469180}"/>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6">
          <a:hlinkClick xmlns:r="http://schemas.openxmlformats.org/officeDocument/2006/relationships" r:id="rId4" tooltip="Customer View Chart"/>
          <a:extLst>
            <a:ext uri="{FF2B5EF4-FFF2-40B4-BE49-F238E27FC236}">
              <a16:creationId xmlns:a16="http://schemas.microsoft.com/office/drawing/2014/main" id="{F4BBFB8D-670A-4DF6-98E9-69DC2A1C0BCC}"/>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7">
          <a:hlinkClick xmlns:r="http://schemas.openxmlformats.org/officeDocument/2006/relationships" r:id="rId5" tooltip="Profile Features"/>
          <a:extLst>
            <a:ext uri="{FF2B5EF4-FFF2-40B4-BE49-F238E27FC236}">
              <a16:creationId xmlns:a16="http://schemas.microsoft.com/office/drawing/2014/main" id="{B48E3F89-0DD5-4D6B-BFA8-A735A4FFCBB0}"/>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8">
          <a:hlinkClick xmlns:r="http://schemas.openxmlformats.org/officeDocument/2006/relationships" r:id="rId6" tooltip="Wellbeing Acorn Group"/>
          <a:extLst>
            <a:ext uri="{FF2B5EF4-FFF2-40B4-BE49-F238E27FC236}">
              <a16:creationId xmlns:a16="http://schemas.microsoft.com/office/drawing/2014/main" id="{3B237A96-DFF4-4F54-AD3D-6AC20579B222}"/>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419100</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37AB9F5A-1E4C-487A-9839-12D4DB49DE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0EB180BC-4655-48FC-97D0-98FCF5970BD8}"/>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WHAT IS IT?</a:t>
          </a:r>
        </a:p>
      </xdr:txBody>
    </xdr:sp>
    <xdr:clientData/>
  </xdr:twoCellAnchor>
  <xdr:twoCellAnchor editAs="absolute">
    <xdr:from>
      <xdr:col>0</xdr:col>
      <xdr:colOff>0</xdr:colOff>
      <xdr:row>60</xdr:row>
      <xdr:rowOff>152400</xdr:rowOff>
    </xdr:from>
    <xdr:to>
      <xdr:col>17</xdr:col>
      <xdr:colOff>0</xdr:colOff>
      <xdr:row>62</xdr:row>
      <xdr:rowOff>158086</xdr:rowOff>
    </xdr:to>
    <xdr:grpSp>
      <xdr:nvGrpSpPr>
        <xdr:cNvPr id="11" name="Group 10">
          <a:extLst>
            <a:ext uri="{FF2B5EF4-FFF2-40B4-BE49-F238E27FC236}">
              <a16:creationId xmlns:a16="http://schemas.microsoft.com/office/drawing/2014/main" id="{8D9A4D3E-4286-4E13-A6EF-E2B2C64158D9}"/>
            </a:ext>
          </a:extLst>
        </xdr:cNvPr>
        <xdr:cNvGrpSpPr/>
      </xdr:nvGrpSpPr>
      <xdr:grpSpPr>
        <a:xfrm>
          <a:off x="0" y="10534650"/>
          <a:ext cx="9848850" cy="386686"/>
          <a:chOff x="19049" y="7219950"/>
          <a:chExt cx="10044000" cy="386686"/>
        </a:xfrm>
      </xdr:grpSpPr>
      <xdr:cxnSp macro="">
        <xdr:nvCxnSpPr>
          <xdr:cNvPr id="12" name="Straight Connector 11">
            <a:extLst>
              <a:ext uri="{FF2B5EF4-FFF2-40B4-BE49-F238E27FC236}">
                <a16:creationId xmlns:a16="http://schemas.microsoft.com/office/drawing/2014/main" id="{EA52BE69-F9F7-42D6-AE70-19F76851FF86}"/>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F56E1958-E9FD-40C5-A9BF-38335F30F5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85725</xdr:colOff>
      <xdr:row>6</xdr:row>
      <xdr:rowOff>66675</xdr:rowOff>
    </xdr:from>
    <xdr:to>
      <xdr:col>15</xdr:col>
      <xdr:colOff>485775</xdr:colOff>
      <xdr:row>20</xdr:row>
      <xdr:rowOff>171450</xdr:rowOff>
    </xdr:to>
    <xdr:sp macro="" textlink="">
      <xdr:nvSpPr>
        <xdr:cNvPr id="14" name="TextBox 13">
          <a:extLst>
            <a:ext uri="{FF2B5EF4-FFF2-40B4-BE49-F238E27FC236}">
              <a16:creationId xmlns:a16="http://schemas.microsoft.com/office/drawing/2014/main" id="{4BB946DB-86BC-4386-9A83-AFC9A0F205A4}"/>
            </a:ext>
          </a:extLst>
        </xdr:cNvPr>
        <xdr:cNvSpPr txBox="1"/>
      </xdr:nvSpPr>
      <xdr:spPr>
        <a:xfrm>
          <a:off x="85725" y="1209675"/>
          <a:ext cx="9544050" cy="277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aseline="0"/>
            <a:t>This Wellbeing Acorn profile provides a detailed understanding of the people who interact with your organisation.  It helps you learn about their health and wellbeing needs.  This knowledge gives you the opportunity to target resources and strategies to improve service delivery.</a:t>
          </a:r>
        </a:p>
        <a:p>
          <a:endParaRPr lang="en-GB" sz="1000" baseline="0"/>
        </a:p>
        <a:p>
          <a:r>
            <a:rPr lang="en-GB" sz="1000" baseline="0"/>
            <a:t>The User Guide (available to download from the products section at http://www.caci.co.uk) describes each Wellbeing Acorn type across a wide range of demographic, behavioural, health and lifestyle attributes.  The descriptions of each group and type provides an overview of the wider range of topics for which information is available (see Wellbeing Acorn Knowledge for full database).</a:t>
          </a:r>
        </a:p>
        <a:p>
          <a:endParaRPr lang="en-GB" sz="1000" baseline="0"/>
        </a:p>
        <a:p>
          <a:r>
            <a:rPr lang="en-GB" sz="1000" baseline="0"/>
            <a:t>Wellbeing Acorn draws on a wide range of data source, both commercial and public sector, including the Health Survey for England.</a:t>
          </a:r>
        </a:p>
      </xdr:txBody>
    </xdr:sp>
    <xdr:clientData/>
  </xdr:twoCellAnchor>
  <xdr:twoCellAnchor editAs="absolute">
    <xdr:from>
      <xdr:col>0</xdr:col>
      <xdr:colOff>28575</xdr:colOff>
      <xdr:row>21</xdr:row>
      <xdr:rowOff>0</xdr:rowOff>
    </xdr:from>
    <xdr:to>
      <xdr:col>12</xdr:col>
      <xdr:colOff>19050</xdr:colOff>
      <xdr:row>23</xdr:row>
      <xdr:rowOff>38100</xdr:rowOff>
    </xdr:to>
    <xdr:sp macro="" textlink="">
      <xdr:nvSpPr>
        <xdr:cNvPr id="15" name="Text Box 128">
          <a:extLst>
            <a:ext uri="{FF2B5EF4-FFF2-40B4-BE49-F238E27FC236}">
              <a16:creationId xmlns:a16="http://schemas.microsoft.com/office/drawing/2014/main" id="{9E5068E5-FA6D-45D3-BA6F-DB471BDCBF3C}"/>
            </a:ext>
          </a:extLst>
        </xdr:cNvPr>
        <xdr:cNvSpPr>
          <a:spLocks noChangeArrowheads="1"/>
        </xdr:cNvSpPr>
      </xdr:nvSpPr>
      <xdr:spPr bwMode="auto">
        <a:xfrm>
          <a:off x="28575" y="40005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STRUCTURE</a:t>
          </a:r>
        </a:p>
      </xdr:txBody>
    </xdr:sp>
    <xdr:clientData/>
  </xdr:twoCellAnchor>
  <xdr:twoCellAnchor editAs="absolute">
    <xdr:from>
      <xdr:col>1</xdr:col>
      <xdr:colOff>114300</xdr:colOff>
      <xdr:row>26</xdr:row>
      <xdr:rowOff>123825</xdr:rowOff>
    </xdr:from>
    <xdr:to>
      <xdr:col>1</xdr:col>
      <xdr:colOff>510300</xdr:colOff>
      <xdr:row>28</xdr:row>
      <xdr:rowOff>138825</xdr:rowOff>
    </xdr:to>
    <xdr:sp macro="" textlink="">
      <xdr:nvSpPr>
        <xdr:cNvPr id="16" name="Oval 15">
          <a:extLst>
            <a:ext uri="{FF2B5EF4-FFF2-40B4-BE49-F238E27FC236}">
              <a16:creationId xmlns:a16="http://schemas.microsoft.com/office/drawing/2014/main" id="{F97F9FBC-D192-42B6-B997-67451E118F60}"/>
            </a:ext>
          </a:extLst>
        </xdr:cNvPr>
        <xdr:cNvSpPr>
          <a:spLocks noChangeAspect="1"/>
        </xdr:cNvSpPr>
      </xdr:nvSpPr>
      <xdr:spPr>
        <a:xfrm>
          <a:off x="723900" y="4981575"/>
          <a:ext cx="396000" cy="396000"/>
        </a:xfrm>
        <a:prstGeom prst="ellipse">
          <a:avLst/>
        </a:prstGeom>
        <a:solidFill>
          <a:srgbClr val="5539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1</a:t>
          </a:r>
        </a:p>
      </xdr:txBody>
    </xdr:sp>
    <xdr:clientData/>
  </xdr:twoCellAnchor>
  <xdr:twoCellAnchor editAs="absolute">
    <xdr:from>
      <xdr:col>1</xdr:col>
      <xdr:colOff>114300</xdr:colOff>
      <xdr:row>35</xdr:row>
      <xdr:rowOff>142875</xdr:rowOff>
    </xdr:from>
    <xdr:to>
      <xdr:col>1</xdr:col>
      <xdr:colOff>510300</xdr:colOff>
      <xdr:row>37</xdr:row>
      <xdr:rowOff>157875</xdr:rowOff>
    </xdr:to>
    <xdr:sp macro="" textlink="">
      <xdr:nvSpPr>
        <xdr:cNvPr id="17" name="Oval 16">
          <a:extLst>
            <a:ext uri="{FF2B5EF4-FFF2-40B4-BE49-F238E27FC236}">
              <a16:creationId xmlns:a16="http://schemas.microsoft.com/office/drawing/2014/main" id="{D88EA25B-8922-416A-9683-3AC3FB566DB1}"/>
            </a:ext>
          </a:extLst>
        </xdr:cNvPr>
        <xdr:cNvSpPr>
          <a:spLocks noChangeAspect="1"/>
        </xdr:cNvSpPr>
      </xdr:nvSpPr>
      <xdr:spPr>
        <a:xfrm>
          <a:off x="723900" y="6429375"/>
          <a:ext cx="396000" cy="396000"/>
        </a:xfrm>
        <a:prstGeom prst="ellipse">
          <a:avLst/>
        </a:prstGeom>
        <a:solidFill>
          <a:srgbClr val="8975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2</a:t>
          </a:r>
        </a:p>
      </xdr:txBody>
    </xdr:sp>
    <xdr:clientData/>
  </xdr:twoCellAnchor>
  <xdr:twoCellAnchor editAs="absolute">
    <xdr:from>
      <xdr:col>1</xdr:col>
      <xdr:colOff>114300</xdr:colOff>
      <xdr:row>45</xdr:row>
      <xdr:rowOff>85725</xdr:rowOff>
    </xdr:from>
    <xdr:to>
      <xdr:col>1</xdr:col>
      <xdr:colOff>510300</xdr:colOff>
      <xdr:row>47</xdr:row>
      <xdr:rowOff>100725</xdr:rowOff>
    </xdr:to>
    <xdr:sp macro="" textlink="">
      <xdr:nvSpPr>
        <xdr:cNvPr id="18" name="Oval 17">
          <a:extLst>
            <a:ext uri="{FF2B5EF4-FFF2-40B4-BE49-F238E27FC236}">
              <a16:creationId xmlns:a16="http://schemas.microsoft.com/office/drawing/2014/main" id="{EE2C2916-C853-4D90-9A11-94C644FF72C5}"/>
            </a:ext>
          </a:extLst>
        </xdr:cNvPr>
        <xdr:cNvSpPr>
          <a:spLocks noChangeAspect="1"/>
        </xdr:cNvSpPr>
      </xdr:nvSpPr>
      <xdr:spPr>
        <a:xfrm>
          <a:off x="723900" y="7991475"/>
          <a:ext cx="396000" cy="396000"/>
        </a:xfrm>
        <a:prstGeom prst="ellipse">
          <a:avLst/>
        </a:prstGeom>
        <a:solidFill>
          <a:srgbClr val="30499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3</a:t>
          </a:r>
        </a:p>
      </xdr:txBody>
    </xdr:sp>
    <xdr:clientData/>
  </xdr:twoCellAnchor>
  <xdr:twoCellAnchor editAs="absolute">
    <xdr:from>
      <xdr:col>1</xdr:col>
      <xdr:colOff>114300</xdr:colOff>
      <xdr:row>54</xdr:row>
      <xdr:rowOff>114300</xdr:rowOff>
    </xdr:from>
    <xdr:to>
      <xdr:col>1</xdr:col>
      <xdr:colOff>510300</xdr:colOff>
      <xdr:row>56</xdr:row>
      <xdr:rowOff>129300</xdr:rowOff>
    </xdr:to>
    <xdr:sp macro="" textlink="">
      <xdr:nvSpPr>
        <xdr:cNvPr id="19" name="Oval 18">
          <a:extLst>
            <a:ext uri="{FF2B5EF4-FFF2-40B4-BE49-F238E27FC236}">
              <a16:creationId xmlns:a16="http://schemas.microsoft.com/office/drawing/2014/main" id="{40FFCF03-9AEF-4D06-B6DE-EB4B2322A6A0}"/>
            </a:ext>
          </a:extLst>
        </xdr:cNvPr>
        <xdr:cNvSpPr>
          <a:spLocks noChangeAspect="1"/>
        </xdr:cNvSpPr>
      </xdr:nvSpPr>
      <xdr:spPr>
        <a:xfrm>
          <a:off x="723900" y="9448800"/>
          <a:ext cx="396000" cy="396000"/>
        </a:xfrm>
        <a:prstGeom prst="ellipse">
          <a:avLst/>
        </a:prstGeom>
        <a:solidFill>
          <a:srgbClr val="C1C63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4</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A66FF1BB-F55C-467B-A1F7-9188BFCE64CB}"/>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B8DBA971-C9D5-4F35-949A-2188FD268915}"/>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43AA4928-D3FE-44B4-8B27-F5D869C4A117}"/>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A621759A-B884-4673-BC6F-2C8D441163C5}"/>
            </a:ext>
          </a:extLst>
        </xdr:cNvPr>
        <xdr:cNvSpPr/>
      </xdr:nvSpPr>
      <xdr:spPr>
        <a:xfrm>
          <a:off x="179641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293F47C7-A24B-4186-94DD-66D081E4B0F1}"/>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F3DC7D45-A57A-4BCB-8E28-E21EEBCFB3C3}"/>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D8918D7F-1A1F-4397-AA7E-AF88D9E40E49}"/>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63A2F31A-E076-4918-8044-986F4E2F561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94166F37-206A-4D50-9913-7DAE2F2C9EB2}"/>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OVERVIEW</a:t>
          </a:r>
        </a:p>
      </xdr:txBody>
    </xdr: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1" name="Rectangle 10">
          <a:extLst>
            <a:ext uri="{FF2B5EF4-FFF2-40B4-BE49-F238E27FC236}">
              <a16:creationId xmlns:a16="http://schemas.microsoft.com/office/drawing/2014/main" id="{89BA141B-A42D-4C56-971A-277360199C8A}"/>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2" name="Rectangle 11">
          <a:extLst>
            <a:ext uri="{FF2B5EF4-FFF2-40B4-BE49-F238E27FC236}">
              <a16:creationId xmlns:a16="http://schemas.microsoft.com/office/drawing/2014/main" id="{5ACB50A1-2322-464E-B922-233191305125}"/>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Chesterfield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3" name="Rectangle 12">
          <a:extLst>
            <a:ext uri="{FF2B5EF4-FFF2-40B4-BE49-F238E27FC236}">
              <a16:creationId xmlns:a16="http://schemas.microsoft.com/office/drawing/2014/main" id="{3182A826-389A-4EE9-85B4-0B3F42844517}"/>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0</xdr:col>
      <xdr:colOff>123825</xdr:colOff>
      <xdr:row>11</xdr:row>
      <xdr:rowOff>0</xdr:rowOff>
    </xdr:from>
    <xdr:to>
      <xdr:col>0</xdr:col>
      <xdr:colOff>509025</xdr:colOff>
      <xdr:row>11</xdr:row>
      <xdr:rowOff>2</xdr:rowOff>
    </xdr:to>
    <xdr:cxnSp macro="">
      <xdr:nvCxnSpPr>
        <xdr:cNvPr id="14" name="Straight Connector 13">
          <a:extLst>
            <a:ext uri="{FF2B5EF4-FFF2-40B4-BE49-F238E27FC236}">
              <a16:creationId xmlns:a16="http://schemas.microsoft.com/office/drawing/2014/main" id="{8597D3C6-75BA-4BBD-9CF9-F3E3573209A3}"/>
            </a:ext>
          </a:extLst>
        </xdr:cNvPr>
        <xdr:cNvCxnSpPr/>
      </xdr:nvCxnSpPr>
      <xdr:spPr>
        <a:xfrm flipV="1">
          <a:off x="1238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478631</xdr:colOff>
      <xdr:row>11</xdr:row>
      <xdr:rowOff>176212</xdr:rowOff>
    </xdr:from>
    <xdr:to>
      <xdr:col>2</xdr:col>
      <xdr:colOff>173831</xdr:colOff>
      <xdr:row>16</xdr:row>
      <xdr:rowOff>138112</xdr:rowOff>
    </xdr:to>
    <xdr:grpSp>
      <xdr:nvGrpSpPr>
        <xdr:cNvPr id="15" name="Group 14">
          <a:extLst>
            <a:ext uri="{FF2B5EF4-FFF2-40B4-BE49-F238E27FC236}">
              <a16:creationId xmlns:a16="http://schemas.microsoft.com/office/drawing/2014/main" id="{1C7A1484-C24D-4D81-9AC2-2EC9D0F36D58}"/>
            </a:ext>
          </a:extLst>
        </xdr:cNvPr>
        <xdr:cNvGrpSpPr/>
      </xdr:nvGrpSpPr>
      <xdr:grpSpPr>
        <a:xfrm>
          <a:off x="478631" y="2319337"/>
          <a:ext cx="914400" cy="914400"/>
          <a:chOff x="447675" y="2333625"/>
          <a:chExt cx="914400" cy="914400"/>
        </a:xfrm>
      </xdr:grpSpPr>
      <xdr:pic>
        <xdr:nvPicPr>
          <xdr:cNvPr id="16" name="Picture 15">
            <a:extLst>
              <a:ext uri="{FF2B5EF4-FFF2-40B4-BE49-F238E27FC236}">
                <a16:creationId xmlns:a16="http://schemas.microsoft.com/office/drawing/2014/main" id="{6EB75C3B-67BD-4E7A-97B5-AE55B3F80193}"/>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0075" y="2495551"/>
            <a:ext cx="633857" cy="612000"/>
          </a:xfrm>
          <a:prstGeom prst="rect">
            <a:avLst/>
          </a:prstGeom>
        </xdr:spPr>
      </xdr:pic>
      <xdr:sp macro="" textlink="">
        <xdr:nvSpPr>
          <xdr:cNvPr id="17" name="Oval 16">
            <a:extLst>
              <a:ext uri="{FF2B5EF4-FFF2-40B4-BE49-F238E27FC236}">
                <a16:creationId xmlns:a16="http://schemas.microsoft.com/office/drawing/2014/main" id="{DC116550-D78F-4C10-A481-C2FD0A3878DA}"/>
              </a:ext>
            </a:extLst>
          </xdr:cNvPr>
          <xdr:cNvSpPr/>
        </xdr:nvSpPr>
        <xdr:spPr>
          <a:xfrm>
            <a:off x="447675" y="2333625"/>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167878</xdr:colOff>
      <xdr:row>11</xdr:row>
      <xdr:rowOff>176212</xdr:rowOff>
    </xdr:from>
    <xdr:to>
      <xdr:col>4</xdr:col>
      <xdr:colOff>472678</xdr:colOff>
      <xdr:row>16</xdr:row>
      <xdr:rowOff>138112</xdr:rowOff>
    </xdr:to>
    <xdr:grpSp>
      <xdr:nvGrpSpPr>
        <xdr:cNvPr id="18" name="Group 17">
          <a:extLst>
            <a:ext uri="{FF2B5EF4-FFF2-40B4-BE49-F238E27FC236}">
              <a16:creationId xmlns:a16="http://schemas.microsoft.com/office/drawing/2014/main" id="{EF143E52-F32E-4DB5-8D98-D69C85E5D415}"/>
            </a:ext>
          </a:extLst>
        </xdr:cNvPr>
        <xdr:cNvGrpSpPr/>
      </xdr:nvGrpSpPr>
      <xdr:grpSpPr>
        <a:xfrm>
          <a:off x="1996678" y="2319337"/>
          <a:ext cx="914400" cy="914400"/>
          <a:chOff x="1695450" y="2324100"/>
          <a:chExt cx="914400" cy="914400"/>
        </a:xfrm>
      </xdr:grpSpPr>
      <xdr:pic>
        <xdr:nvPicPr>
          <xdr:cNvPr id="19" name="Picture 18">
            <a:extLst>
              <a:ext uri="{FF2B5EF4-FFF2-40B4-BE49-F238E27FC236}">
                <a16:creationId xmlns:a16="http://schemas.microsoft.com/office/drawing/2014/main" id="{B37466F2-5E01-4581-A5E9-E817786327B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8812" y="2466975"/>
            <a:ext cx="633854" cy="612000"/>
          </a:xfrm>
          <a:prstGeom prst="rect">
            <a:avLst/>
          </a:prstGeom>
        </xdr:spPr>
      </xdr:pic>
      <xdr:sp macro="" textlink="">
        <xdr:nvSpPr>
          <xdr:cNvPr id="20" name="Oval 19">
            <a:extLst>
              <a:ext uri="{FF2B5EF4-FFF2-40B4-BE49-F238E27FC236}">
                <a16:creationId xmlns:a16="http://schemas.microsoft.com/office/drawing/2014/main" id="{6AA99D9F-9A6C-47CC-92F9-3568AAC3D88A}"/>
              </a:ext>
            </a:extLst>
          </xdr:cNvPr>
          <xdr:cNvSpPr/>
        </xdr:nvSpPr>
        <xdr:spPr>
          <a:xfrm>
            <a:off x="1695450" y="2324100"/>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490537</xdr:colOff>
      <xdr:row>11</xdr:row>
      <xdr:rowOff>176212</xdr:rowOff>
    </xdr:from>
    <xdr:to>
      <xdr:col>7</xdr:col>
      <xdr:colOff>185737</xdr:colOff>
      <xdr:row>16</xdr:row>
      <xdr:rowOff>138112</xdr:rowOff>
    </xdr:to>
    <xdr:grpSp>
      <xdr:nvGrpSpPr>
        <xdr:cNvPr id="21" name="Group 20">
          <a:extLst>
            <a:ext uri="{FF2B5EF4-FFF2-40B4-BE49-F238E27FC236}">
              <a16:creationId xmlns:a16="http://schemas.microsoft.com/office/drawing/2014/main" id="{C32791EE-2331-41FA-82BD-AE98DAB3CDC2}"/>
            </a:ext>
          </a:extLst>
        </xdr:cNvPr>
        <xdr:cNvGrpSpPr/>
      </xdr:nvGrpSpPr>
      <xdr:grpSpPr>
        <a:xfrm>
          <a:off x="3538537" y="2319337"/>
          <a:ext cx="914400" cy="914400"/>
          <a:chOff x="2828925" y="2295525"/>
          <a:chExt cx="914400" cy="914400"/>
        </a:xfrm>
      </xdr:grpSpPr>
      <xdr:pic>
        <xdr:nvPicPr>
          <xdr:cNvPr id="22" name="Picture 21">
            <a:extLst>
              <a:ext uri="{FF2B5EF4-FFF2-40B4-BE49-F238E27FC236}">
                <a16:creationId xmlns:a16="http://schemas.microsoft.com/office/drawing/2014/main" id="{202B143C-242A-44C6-B143-16784144082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78723" y="2446725"/>
            <a:ext cx="633854" cy="612000"/>
          </a:xfrm>
          <a:prstGeom prst="rect">
            <a:avLst/>
          </a:prstGeom>
        </xdr:spPr>
      </xdr:pic>
      <xdr:sp macro="" textlink="">
        <xdr:nvSpPr>
          <xdr:cNvPr id="23" name="Oval 22">
            <a:extLst>
              <a:ext uri="{FF2B5EF4-FFF2-40B4-BE49-F238E27FC236}">
                <a16:creationId xmlns:a16="http://schemas.microsoft.com/office/drawing/2014/main" id="{35014519-31C1-4D75-9C75-A9ED223A6822}"/>
              </a:ext>
            </a:extLst>
          </xdr:cNvPr>
          <xdr:cNvSpPr/>
        </xdr:nvSpPr>
        <xdr:spPr>
          <a:xfrm>
            <a:off x="2828925" y="2295525"/>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11</xdr:row>
      <xdr:rowOff>176212</xdr:rowOff>
    </xdr:from>
    <xdr:to>
      <xdr:col>9</xdr:col>
      <xdr:colOff>503634</xdr:colOff>
      <xdr:row>16</xdr:row>
      <xdr:rowOff>138112</xdr:rowOff>
    </xdr:to>
    <xdr:grpSp>
      <xdr:nvGrpSpPr>
        <xdr:cNvPr id="24" name="Group 23">
          <a:extLst>
            <a:ext uri="{FF2B5EF4-FFF2-40B4-BE49-F238E27FC236}">
              <a16:creationId xmlns:a16="http://schemas.microsoft.com/office/drawing/2014/main" id="{F83D3CAB-07A1-4DDE-975E-B378CD50A306}"/>
            </a:ext>
          </a:extLst>
        </xdr:cNvPr>
        <xdr:cNvGrpSpPr/>
      </xdr:nvGrpSpPr>
      <xdr:grpSpPr>
        <a:xfrm>
          <a:off x="5075634" y="2319337"/>
          <a:ext cx="914400" cy="914400"/>
          <a:chOff x="4181475" y="2305050"/>
          <a:chExt cx="914400" cy="914400"/>
        </a:xfrm>
      </xdr:grpSpPr>
      <xdr:pic>
        <xdr:nvPicPr>
          <xdr:cNvPr id="25" name="Picture 24">
            <a:extLst>
              <a:ext uri="{FF2B5EF4-FFF2-40B4-BE49-F238E27FC236}">
                <a16:creationId xmlns:a16="http://schemas.microsoft.com/office/drawing/2014/main" id="{52D5DD8F-5888-4DB3-B054-4A6F77B8FC5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21748" y="2456250"/>
            <a:ext cx="633854" cy="612000"/>
          </a:xfrm>
          <a:prstGeom prst="rect">
            <a:avLst/>
          </a:prstGeom>
        </xdr:spPr>
      </xdr:pic>
      <xdr:sp macro="" textlink="">
        <xdr:nvSpPr>
          <xdr:cNvPr id="26" name="Oval 25">
            <a:extLst>
              <a:ext uri="{FF2B5EF4-FFF2-40B4-BE49-F238E27FC236}">
                <a16:creationId xmlns:a16="http://schemas.microsoft.com/office/drawing/2014/main" id="{EB078A0B-73DC-46F6-B5FF-4B97BACDDB37}"/>
              </a:ext>
            </a:extLst>
          </xdr:cNvPr>
          <xdr:cNvSpPr/>
        </xdr:nvSpPr>
        <xdr:spPr>
          <a:xfrm>
            <a:off x="4181475" y="2305050"/>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11</xdr:row>
      <xdr:rowOff>176212</xdr:rowOff>
    </xdr:from>
    <xdr:to>
      <xdr:col>12</xdr:col>
      <xdr:colOff>211931</xdr:colOff>
      <xdr:row>16</xdr:row>
      <xdr:rowOff>138112</xdr:rowOff>
    </xdr:to>
    <xdr:grpSp>
      <xdr:nvGrpSpPr>
        <xdr:cNvPr id="27" name="Group 26">
          <a:extLst>
            <a:ext uri="{FF2B5EF4-FFF2-40B4-BE49-F238E27FC236}">
              <a16:creationId xmlns:a16="http://schemas.microsoft.com/office/drawing/2014/main" id="{99B71726-6526-4607-8B3D-746AB98B54DC}"/>
            </a:ext>
          </a:extLst>
        </xdr:cNvPr>
        <xdr:cNvGrpSpPr/>
      </xdr:nvGrpSpPr>
      <xdr:grpSpPr>
        <a:xfrm>
          <a:off x="6612731" y="2319337"/>
          <a:ext cx="914400" cy="914400"/>
          <a:chOff x="5657850" y="2286000"/>
          <a:chExt cx="914400" cy="914400"/>
        </a:xfrm>
      </xdr:grpSpPr>
      <xdr:pic>
        <xdr:nvPicPr>
          <xdr:cNvPr id="28" name="Picture 27">
            <a:extLst>
              <a:ext uri="{FF2B5EF4-FFF2-40B4-BE49-F238E27FC236}">
                <a16:creationId xmlns:a16="http://schemas.microsoft.com/office/drawing/2014/main" id="{8468BB72-5F1C-4C07-9499-39E8AF15682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07648" y="2446725"/>
            <a:ext cx="633854" cy="612000"/>
          </a:xfrm>
          <a:prstGeom prst="rect">
            <a:avLst/>
          </a:prstGeom>
        </xdr:spPr>
      </xdr:pic>
      <xdr:sp macro="" textlink="">
        <xdr:nvSpPr>
          <xdr:cNvPr id="29" name="Oval 28">
            <a:extLst>
              <a:ext uri="{FF2B5EF4-FFF2-40B4-BE49-F238E27FC236}">
                <a16:creationId xmlns:a16="http://schemas.microsoft.com/office/drawing/2014/main" id="{18F61DBC-6642-4509-A70B-C574D4D07D0C}"/>
              </a:ext>
            </a:extLst>
          </xdr:cNvPr>
          <xdr:cNvSpPr/>
        </xdr:nvSpPr>
        <xdr:spPr>
          <a:xfrm>
            <a:off x="5657850" y="2286000"/>
            <a:ext cx="914400" cy="9144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10</xdr:row>
      <xdr:rowOff>119972</xdr:rowOff>
    </xdr:from>
    <xdr:to>
      <xdr:col>12</xdr:col>
      <xdr:colOff>571500</xdr:colOff>
      <xdr:row>35</xdr:row>
      <xdr:rowOff>51477</xdr:rowOff>
    </xdr:to>
    <xdr:cxnSp macro="">
      <xdr:nvCxnSpPr>
        <xdr:cNvPr id="30" name="Straight Connector 29">
          <a:extLst>
            <a:ext uri="{FF2B5EF4-FFF2-40B4-BE49-F238E27FC236}">
              <a16:creationId xmlns:a16="http://schemas.microsoft.com/office/drawing/2014/main" id="{323CC5C9-D011-4AF7-AC3F-775985B3B550}"/>
            </a:ext>
          </a:extLst>
        </xdr:cNvPr>
        <xdr:cNvCxnSpPr/>
      </xdr:nvCxnSpPr>
      <xdr:spPr>
        <a:xfrm>
          <a:off x="7886700" y="2072597"/>
          <a:ext cx="0" cy="469400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10</xdr:row>
      <xdr:rowOff>228600</xdr:rowOff>
    </xdr:from>
    <xdr:to>
      <xdr:col>13</xdr:col>
      <xdr:colOff>509025</xdr:colOff>
      <xdr:row>10</xdr:row>
      <xdr:rowOff>228602</xdr:rowOff>
    </xdr:to>
    <xdr:cxnSp macro="">
      <xdr:nvCxnSpPr>
        <xdr:cNvPr id="31" name="Straight Connector 30">
          <a:extLst>
            <a:ext uri="{FF2B5EF4-FFF2-40B4-BE49-F238E27FC236}">
              <a16:creationId xmlns:a16="http://schemas.microsoft.com/office/drawing/2014/main" id="{EB0B8D1E-5CEE-43A0-928F-2FEC58F50813}"/>
            </a:ext>
          </a:extLst>
        </xdr:cNvPr>
        <xdr:cNvCxnSpPr/>
      </xdr:nvCxnSpPr>
      <xdr:spPr>
        <a:xfrm flipV="1">
          <a:off x="80486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79633</xdr:colOff>
      <xdr:row>16</xdr:row>
      <xdr:rowOff>152400</xdr:rowOff>
    </xdr:from>
    <xdr:ext cx="497957" cy="405432"/>
    <xdr:sp macro="" textlink="'Data - Overview'!D27">
      <xdr:nvSpPr>
        <xdr:cNvPr id="32" name="TextBox 31">
          <a:extLst>
            <a:ext uri="{FF2B5EF4-FFF2-40B4-BE49-F238E27FC236}">
              <a16:creationId xmlns:a16="http://schemas.microsoft.com/office/drawing/2014/main" id="{BA3AAFFB-511E-44D0-B0CD-64176139590F}"/>
            </a:ext>
          </a:extLst>
        </xdr:cNvPr>
        <xdr:cNvSpPr txBox="1"/>
      </xdr:nvSpPr>
      <xdr:spPr>
        <a:xfrm>
          <a:off x="689233"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BDB4E60-753B-4946-8A1B-EC94EC282D7B}"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324765</xdr:colOff>
      <xdr:row>16</xdr:row>
      <xdr:rowOff>152400</xdr:rowOff>
    </xdr:from>
    <xdr:ext cx="631583" cy="405432"/>
    <xdr:sp macro="" textlink="'Data - Overview'!D28">
      <xdr:nvSpPr>
        <xdr:cNvPr id="33" name="TextBox 32">
          <a:extLst>
            <a:ext uri="{FF2B5EF4-FFF2-40B4-BE49-F238E27FC236}">
              <a16:creationId xmlns:a16="http://schemas.microsoft.com/office/drawing/2014/main" id="{C36BC522-8D27-409F-ACBB-8AC48CD868D9}"/>
            </a:ext>
          </a:extLst>
        </xdr:cNvPr>
        <xdr:cNvSpPr txBox="1"/>
      </xdr:nvSpPr>
      <xdr:spPr>
        <a:xfrm>
          <a:off x="2153565" y="3248025"/>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C6DEECB-5381-4C64-8379-3A70CE8F067A}" type="TxLink">
            <a:rPr lang="en-US" sz="2000" b="1" i="0" u="none" strike="noStrike">
              <a:solidFill>
                <a:srgbClr val="0070C0"/>
              </a:solidFill>
              <a:latin typeface="Calibri"/>
              <a:cs typeface="Calibri"/>
            </a:rPr>
            <a:pPr algn="ctr"/>
            <a:t>14%</a:t>
          </a:fld>
          <a:endParaRPr lang="en-GB" sz="4000" b="1">
            <a:solidFill>
              <a:srgbClr val="0070C0"/>
            </a:solidFill>
            <a:latin typeface="+mn-lt"/>
          </a:endParaRPr>
        </a:p>
      </xdr:txBody>
    </xdr:sp>
    <xdr:clientData/>
  </xdr:oneCellAnchor>
  <xdr:oneCellAnchor>
    <xdr:from>
      <xdr:col>6</xdr:col>
      <xdr:colOff>93922</xdr:colOff>
      <xdr:row>16</xdr:row>
      <xdr:rowOff>152400</xdr:rowOff>
    </xdr:from>
    <xdr:ext cx="497957" cy="405432"/>
    <xdr:sp macro="" textlink="'Data - Overview'!D29">
      <xdr:nvSpPr>
        <xdr:cNvPr id="34" name="TextBox 33">
          <a:extLst>
            <a:ext uri="{FF2B5EF4-FFF2-40B4-BE49-F238E27FC236}">
              <a16:creationId xmlns:a16="http://schemas.microsoft.com/office/drawing/2014/main" id="{A2A1478B-8EFB-4BAD-B8C6-DF7601C2A23C}"/>
            </a:ext>
          </a:extLst>
        </xdr:cNvPr>
        <xdr:cNvSpPr txBox="1"/>
      </xdr:nvSpPr>
      <xdr:spPr>
        <a:xfrm>
          <a:off x="3751522"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BB1615A-D6DC-43FA-9BFA-419A78D721B0}" type="TxLink">
            <a:rPr lang="en-US" sz="2000" b="1" i="0" u="none" strike="noStrike">
              <a:solidFill>
                <a:schemeClr val="tx1">
                  <a:lumMod val="50000"/>
                  <a:lumOff val="50000"/>
                </a:schemeClr>
              </a:solidFill>
              <a:latin typeface="Calibri"/>
              <a:cs typeface="Calibri"/>
            </a:rPr>
            <a:pPr algn="ctr"/>
            <a:t>1%</a:t>
          </a:fld>
          <a:endParaRPr lang="en-GB" sz="4000" b="1">
            <a:solidFill>
              <a:schemeClr val="tx1">
                <a:lumMod val="50000"/>
                <a:lumOff val="50000"/>
              </a:schemeClr>
            </a:solidFill>
            <a:latin typeface="+mn-lt"/>
          </a:endParaRPr>
        </a:p>
      </xdr:txBody>
    </xdr:sp>
    <xdr:clientData/>
  </xdr:oneCellAnchor>
  <xdr:oneCellAnchor>
    <xdr:from>
      <xdr:col>8</xdr:col>
      <xdr:colOff>405866</xdr:colOff>
      <xdr:row>16</xdr:row>
      <xdr:rowOff>152400</xdr:rowOff>
    </xdr:from>
    <xdr:ext cx="497957" cy="405432"/>
    <xdr:sp macro="" textlink="'Data - Overview'!D30">
      <xdr:nvSpPr>
        <xdr:cNvPr id="35" name="TextBox 34">
          <a:extLst>
            <a:ext uri="{FF2B5EF4-FFF2-40B4-BE49-F238E27FC236}">
              <a16:creationId xmlns:a16="http://schemas.microsoft.com/office/drawing/2014/main" id="{7B7AD744-819A-404D-8F5C-DC03A42B7616}"/>
            </a:ext>
          </a:extLst>
        </xdr:cNvPr>
        <xdr:cNvSpPr txBox="1"/>
      </xdr:nvSpPr>
      <xdr:spPr>
        <a:xfrm>
          <a:off x="5282666"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2744BD6-CA1B-48A4-B1E5-CEEB80B099B7}"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43223</xdr:colOff>
      <xdr:row>16</xdr:row>
      <xdr:rowOff>152400</xdr:rowOff>
    </xdr:from>
    <xdr:ext cx="627929" cy="405432"/>
    <xdr:sp macro="" textlink="'Data - Overview'!D31">
      <xdr:nvSpPr>
        <xdr:cNvPr id="36" name="TextBox 35">
          <a:extLst>
            <a:ext uri="{FF2B5EF4-FFF2-40B4-BE49-F238E27FC236}">
              <a16:creationId xmlns:a16="http://schemas.microsoft.com/office/drawing/2014/main" id="{CE817E94-5B3D-46C8-BE2B-5CCC7A853839}"/>
            </a:ext>
          </a:extLst>
        </xdr:cNvPr>
        <xdr:cNvSpPr txBox="1"/>
      </xdr:nvSpPr>
      <xdr:spPr>
        <a:xfrm>
          <a:off x="6748823" y="3248025"/>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ED4609A-308A-4883-9D26-7A561C3264E9}" type="TxLink">
            <a:rPr lang="en-US" sz="2000" b="1" i="0" u="none" strike="noStrike">
              <a:solidFill>
                <a:srgbClr val="92D050"/>
              </a:solidFill>
              <a:latin typeface="Calibri"/>
              <a:cs typeface="Calibri"/>
            </a:rPr>
            <a:pPr algn="ctr"/>
            <a:t>19%</a:t>
          </a:fld>
          <a:endParaRPr lang="en-GB" sz="4000" b="1">
            <a:solidFill>
              <a:srgbClr val="92D050"/>
            </a:solidFill>
            <a:latin typeface="+mn-lt"/>
          </a:endParaRPr>
        </a:p>
      </xdr:txBody>
    </xdr:sp>
    <xdr:clientData/>
  </xdr:oneCellAnchor>
  <xdr:oneCellAnchor>
    <xdr:from>
      <xdr:col>0</xdr:col>
      <xdr:colOff>600715</xdr:colOff>
      <xdr:row>18</xdr:row>
      <xdr:rowOff>114300</xdr:rowOff>
    </xdr:from>
    <xdr:ext cx="674993" cy="233205"/>
    <xdr:sp macro="" textlink="'Data - Overview'!L27">
      <xdr:nvSpPr>
        <xdr:cNvPr id="37" name="TextBox 36">
          <a:extLst>
            <a:ext uri="{FF2B5EF4-FFF2-40B4-BE49-F238E27FC236}">
              <a16:creationId xmlns:a16="http://schemas.microsoft.com/office/drawing/2014/main" id="{D4A35BB4-E558-4EDD-A0DF-150532CEB9CD}"/>
            </a:ext>
          </a:extLst>
        </xdr:cNvPr>
        <xdr:cNvSpPr txBox="1"/>
      </xdr:nvSpPr>
      <xdr:spPr>
        <a:xfrm>
          <a:off x="600715"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1A54723-09CD-407E-B487-5557EA01EAC6}" type="TxLink">
            <a:rPr lang="en-US" sz="900" b="0" i="0" u="none" strike="noStrike">
              <a:solidFill>
                <a:srgbClr val="7030A0"/>
              </a:solidFill>
              <a:latin typeface="Calibri"/>
              <a:cs typeface="Calibri"/>
            </a:rPr>
            <a:pPr algn="ctr"/>
            <a:t>Index: 104</a:t>
          </a:fld>
          <a:endParaRPr lang="en-GB" sz="1050" b="1">
            <a:solidFill>
              <a:srgbClr val="7030A0"/>
            </a:solidFill>
            <a:latin typeface="+mn-lt"/>
          </a:endParaRPr>
        </a:p>
      </xdr:txBody>
    </xdr:sp>
    <xdr:clientData/>
  </xdr:oneCellAnchor>
  <xdr:oneCellAnchor>
    <xdr:from>
      <xdr:col>3</xdr:col>
      <xdr:colOff>303059</xdr:colOff>
      <xdr:row>18</xdr:row>
      <xdr:rowOff>114300</xdr:rowOff>
    </xdr:from>
    <xdr:ext cx="674993" cy="233205"/>
    <xdr:sp macro="" textlink="'Data - Overview'!L28">
      <xdr:nvSpPr>
        <xdr:cNvPr id="38" name="TextBox 37">
          <a:extLst>
            <a:ext uri="{FF2B5EF4-FFF2-40B4-BE49-F238E27FC236}">
              <a16:creationId xmlns:a16="http://schemas.microsoft.com/office/drawing/2014/main" id="{7D84FE71-6607-4404-B806-FC53CEFB1C9D}"/>
            </a:ext>
          </a:extLst>
        </xdr:cNvPr>
        <xdr:cNvSpPr txBox="1"/>
      </xdr:nvSpPr>
      <xdr:spPr>
        <a:xfrm>
          <a:off x="2131859"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B1937A84-1F72-4F1F-B71B-1E7D6BBF0072}" type="TxLink">
            <a:rPr lang="en-US" sz="900" b="0" i="0" u="none" strike="noStrike">
              <a:solidFill>
                <a:srgbClr val="0070C0"/>
              </a:solidFill>
              <a:latin typeface="Calibri"/>
              <a:cs typeface="Calibri"/>
            </a:rPr>
            <a:pPr algn="ctr"/>
            <a:t>Index: 105</a:t>
          </a:fld>
          <a:endParaRPr lang="en-GB" sz="800" b="1">
            <a:solidFill>
              <a:srgbClr val="0070C0"/>
            </a:solidFill>
            <a:latin typeface="+mn-lt"/>
          </a:endParaRPr>
        </a:p>
      </xdr:txBody>
    </xdr:sp>
    <xdr:clientData/>
  </xdr:oneCellAnchor>
  <xdr:oneCellAnchor>
    <xdr:from>
      <xdr:col>6</xdr:col>
      <xdr:colOff>3360</xdr:colOff>
      <xdr:row>18</xdr:row>
      <xdr:rowOff>114300</xdr:rowOff>
    </xdr:from>
    <xdr:ext cx="683842" cy="233205"/>
    <xdr:sp macro="" textlink="'Data - Overview'!L29">
      <xdr:nvSpPr>
        <xdr:cNvPr id="39" name="TextBox 38">
          <a:extLst>
            <a:ext uri="{FF2B5EF4-FFF2-40B4-BE49-F238E27FC236}">
              <a16:creationId xmlns:a16="http://schemas.microsoft.com/office/drawing/2014/main" id="{1D1B890A-71C1-4714-9F12-36553507F4EA}"/>
            </a:ext>
          </a:extLst>
        </xdr:cNvPr>
        <xdr:cNvSpPr txBox="1"/>
      </xdr:nvSpPr>
      <xdr:spPr>
        <a:xfrm>
          <a:off x="3660960" y="359092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3B5D0CD-37A1-4CA3-B8CF-946D3DB01753}" type="TxLink">
            <a:rPr lang="en-US" sz="900" b="0" i="0" u="none" strike="noStrike">
              <a:solidFill>
                <a:schemeClr val="tx1">
                  <a:lumMod val="50000"/>
                  <a:lumOff val="50000"/>
                </a:schemeClr>
              </a:solidFill>
              <a:latin typeface="Calibri"/>
              <a:cs typeface="Calibri"/>
            </a:rPr>
            <a:pPr algn="ctr"/>
            <a:t>Index: 113</a:t>
          </a:fld>
          <a:endParaRPr lang="en-GB" sz="600" b="0">
            <a:solidFill>
              <a:schemeClr val="tx1">
                <a:lumMod val="50000"/>
                <a:lumOff val="50000"/>
              </a:schemeClr>
            </a:solidFill>
            <a:latin typeface="+mn-lt"/>
          </a:endParaRPr>
        </a:p>
      </xdr:txBody>
    </xdr:sp>
    <xdr:clientData/>
  </xdr:oneCellAnchor>
  <xdr:oneCellAnchor>
    <xdr:from>
      <xdr:col>8</xdr:col>
      <xdr:colOff>317347</xdr:colOff>
      <xdr:row>18</xdr:row>
      <xdr:rowOff>114300</xdr:rowOff>
    </xdr:from>
    <xdr:ext cx="674993" cy="233205"/>
    <xdr:sp macro="" textlink="'Data - Overview'!L30">
      <xdr:nvSpPr>
        <xdr:cNvPr id="40" name="TextBox 39">
          <a:extLst>
            <a:ext uri="{FF2B5EF4-FFF2-40B4-BE49-F238E27FC236}">
              <a16:creationId xmlns:a16="http://schemas.microsoft.com/office/drawing/2014/main" id="{5F0ED19F-9CEC-4465-84E8-A6A5DE105A65}"/>
            </a:ext>
          </a:extLst>
        </xdr:cNvPr>
        <xdr:cNvSpPr txBox="1"/>
      </xdr:nvSpPr>
      <xdr:spPr>
        <a:xfrm>
          <a:off x="5194147"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1EC60DE-BEE6-4BCD-86C9-1F023CC17A7D}" type="TxLink">
            <a:rPr lang="en-US" sz="900" b="0" i="0" u="none" strike="noStrike">
              <a:solidFill>
                <a:srgbClr val="FFC000"/>
              </a:solidFill>
              <a:latin typeface="Calibri"/>
              <a:cs typeface="Calibri"/>
            </a:rPr>
            <a:pPr algn="ctr"/>
            <a:t>Index: 111</a:t>
          </a:fld>
          <a:endParaRPr lang="en-GB" sz="500" b="1">
            <a:solidFill>
              <a:srgbClr val="FFC000"/>
            </a:solidFill>
            <a:latin typeface="+mn-lt"/>
          </a:endParaRPr>
        </a:p>
      </xdr:txBody>
    </xdr:sp>
    <xdr:clientData/>
  </xdr:oneCellAnchor>
  <xdr:oneCellAnchor>
    <xdr:from>
      <xdr:col>11</xdr:col>
      <xdr:colOff>17648</xdr:colOff>
      <xdr:row>18</xdr:row>
      <xdr:rowOff>114300</xdr:rowOff>
    </xdr:from>
    <xdr:ext cx="683842" cy="233205"/>
    <xdr:sp macro="" textlink="'Data - Overview'!L31">
      <xdr:nvSpPr>
        <xdr:cNvPr id="41" name="TextBox 40">
          <a:extLst>
            <a:ext uri="{FF2B5EF4-FFF2-40B4-BE49-F238E27FC236}">
              <a16:creationId xmlns:a16="http://schemas.microsoft.com/office/drawing/2014/main" id="{8A7F4F04-972B-42D3-AA9E-2E7D23A8187C}"/>
            </a:ext>
          </a:extLst>
        </xdr:cNvPr>
        <xdr:cNvSpPr txBox="1"/>
      </xdr:nvSpPr>
      <xdr:spPr>
        <a:xfrm>
          <a:off x="6723248" y="359092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7D56D37-A716-4684-8365-44C45CD8EBF5}" type="TxLink">
            <a:rPr lang="en-US" sz="900" b="0" i="0" u="none" strike="noStrike">
              <a:solidFill>
                <a:srgbClr val="92D050"/>
              </a:solidFill>
              <a:latin typeface="Calibri"/>
              <a:cs typeface="Calibri"/>
            </a:rPr>
            <a:pPr algn="ctr"/>
            <a:t>Index: 104</a:t>
          </a:fld>
          <a:endParaRPr lang="en-GB" sz="500" b="0">
            <a:solidFill>
              <a:srgbClr val="92D050"/>
            </a:solidFill>
            <a:latin typeface="+mn-lt"/>
          </a:endParaRPr>
        </a:p>
      </xdr:txBody>
    </xdr:sp>
    <xdr:clientData/>
  </xdr:oneCellAnchor>
  <xdr:oneCellAnchor>
    <xdr:from>
      <xdr:col>0</xdr:col>
      <xdr:colOff>285750</xdr:colOff>
      <xdr:row>19</xdr:row>
      <xdr:rowOff>114300</xdr:rowOff>
    </xdr:from>
    <xdr:ext cx="1304925" cy="468077"/>
    <xdr:sp macro="" textlink="'Data - Overview'!C27">
      <xdr:nvSpPr>
        <xdr:cNvPr id="42" name="TextBox 41">
          <a:extLst>
            <a:ext uri="{FF2B5EF4-FFF2-40B4-BE49-F238E27FC236}">
              <a16:creationId xmlns:a16="http://schemas.microsoft.com/office/drawing/2014/main" id="{0080504B-B111-49AE-A831-50B5A908CD4C}"/>
            </a:ext>
          </a:extLst>
        </xdr:cNvPr>
        <xdr:cNvSpPr txBox="1"/>
      </xdr:nvSpPr>
      <xdr:spPr>
        <a:xfrm>
          <a:off x="285750" y="3781425"/>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7B918F4C-C073-4124-B92A-683161BEF8DE}" type="TxLink">
            <a:rPr lang="en-US" sz="1200" b="1" i="0" u="none" strike="noStrike">
              <a:solidFill>
                <a:srgbClr val="7030A0"/>
              </a:solidFill>
              <a:latin typeface="Calibri"/>
              <a:cs typeface="Calibri"/>
            </a:rPr>
            <a:pPr algn="ctr"/>
            <a:t>Coronary heart disease</a:t>
          </a:fld>
          <a:endParaRPr lang="en-GB" sz="1400" b="1">
            <a:solidFill>
              <a:srgbClr val="7030A0"/>
            </a:solidFill>
          </a:endParaRPr>
        </a:p>
      </xdr:txBody>
    </xdr:sp>
    <xdr:clientData/>
  </xdr:oneCellAnchor>
  <xdr:oneCellAnchor>
    <xdr:from>
      <xdr:col>2</xdr:col>
      <xdr:colOff>597694</xdr:colOff>
      <xdr:row>19</xdr:row>
      <xdr:rowOff>114300</xdr:rowOff>
    </xdr:from>
    <xdr:ext cx="1304925" cy="280205"/>
    <xdr:sp macro="" textlink="'Data - Overview'!C28">
      <xdr:nvSpPr>
        <xdr:cNvPr id="43" name="TextBox 42">
          <a:extLst>
            <a:ext uri="{FF2B5EF4-FFF2-40B4-BE49-F238E27FC236}">
              <a16:creationId xmlns:a16="http://schemas.microsoft.com/office/drawing/2014/main" id="{8DAA6E55-8694-4972-ABCB-21CA8C2F8EF4}"/>
            </a:ext>
          </a:extLst>
        </xdr:cNvPr>
        <xdr:cNvSpPr txBox="1"/>
      </xdr:nvSpPr>
      <xdr:spPr>
        <a:xfrm>
          <a:off x="1816894"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4958366C-919F-4EE6-BA18-5D69F8C8FDCD}" type="TxLink">
            <a:rPr lang="en-US" sz="1200" b="1" i="0" u="none" strike="noStrike">
              <a:solidFill>
                <a:srgbClr val="0070C0"/>
              </a:solidFill>
              <a:latin typeface="Calibri"/>
              <a:cs typeface="Calibri"/>
            </a:rPr>
            <a:pPr algn="ctr"/>
            <a:t>Asthma</a:t>
          </a:fld>
          <a:endParaRPr lang="en-GB" sz="1400" b="1">
            <a:solidFill>
              <a:srgbClr val="0070C0"/>
            </a:solidFill>
          </a:endParaRPr>
        </a:p>
      </xdr:txBody>
    </xdr:sp>
    <xdr:clientData/>
  </xdr:oneCellAnchor>
  <xdr:oneCellAnchor>
    <xdr:from>
      <xdr:col>5</xdr:col>
      <xdr:colOff>300038</xdr:colOff>
      <xdr:row>19</xdr:row>
      <xdr:rowOff>114300</xdr:rowOff>
    </xdr:from>
    <xdr:ext cx="1304925" cy="264560"/>
    <xdr:sp macro="" textlink="'Data - Overview'!C29">
      <xdr:nvSpPr>
        <xdr:cNvPr id="44" name="TextBox 43">
          <a:extLst>
            <a:ext uri="{FF2B5EF4-FFF2-40B4-BE49-F238E27FC236}">
              <a16:creationId xmlns:a16="http://schemas.microsoft.com/office/drawing/2014/main" id="{9A171032-4B8A-411D-B26F-B9F1E082DD3D}"/>
            </a:ext>
          </a:extLst>
        </xdr:cNvPr>
        <xdr:cNvSpPr txBox="1"/>
      </xdr:nvSpPr>
      <xdr:spPr>
        <a:xfrm>
          <a:off x="3348038" y="3781425"/>
          <a:ext cx="130492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FBA917FB-0D18-42E7-878F-6B04A3ACB46D}" type="TxLink">
            <a:rPr lang="en-US" sz="1100" b="1" i="0" u="none" strike="noStrike">
              <a:solidFill>
                <a:schemeClr val="tx1">
                  <a:lumMod val="50000"/>
                  <a:lumOff val="50000"/>
                </a:schemeClr>
              </a:solidFill>
              <a:latin typeface="Calibri"/>
              <a:cs typeface="Calibri"/>
            </a:rPr>
            <a:pPr algn="ctr"/>
            <a:t>Chronic bronchitis</a:t>
          </a:fld>
          <a:endParaRPr lang="en-GB" sz="1200" b="1">
            <a:solidFill>
              <a:schemeClr val="tx1">
                <a:lumMod val="50000"/>
                <a:lumOff val="50000"/>
              </a:schemeClr>
            </a:solidFill>
          </a:endParaRPr>
        </a:p>
      </xdr:txBody>
    </xdr:sp>
    <xdr:clientData/>
  </xdr:oneCellAnchor>
  <xdr:oneCellAnchor>
    <xdr:from>
      <xdr:col>8</xdr:col>
      <xdr:colOff>2382</xdr:colOff>
      <xdr:row>19</xdr:row>
      <xdr:rowOff>114300</xdr:rowOff>
    </xdr:from>
    <xdr:ext cx="1304925" cy="280205"/>
    <xdr:sp macro="" textlink="'Data - Overview'!C30">
      <xdr:nvSpPr>
        <xdr:cNvPr id="45" name="TextBox 44">
          <a:extLst>
            <a:ext uri="{FF2B5EF4-FFF2-40B4-BE49-F238E27FC236}">
              <a16:creationId xmlns:a16="http://schemas.microsoft.com/office/drawing/2014/main" id="{1E72189F-57FE-434E-AD88-7211033109B7}"/>
            </a:ext>
          </a:extLst>
        </xdr:cNvPr>
        <xdr:cNvSpPr txBox="1"/>
      </xdr:nvSpPr>
      <xdr:spPr>
        <a:xfrm>
          <a:off x="4879182"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878B83A-D602-4FBB-9AA9-0C04C8D6DAB4}" type="TxLink">
            <a:rPr lang="en-US" sz="1200" b="1" i="0" u="none" strike="noStrike">
              <a:solidFill>
                <a:srgbClr val="FFC000"/>
              </a:solidFill>
              <a:latin typeface="Calibri"/>
              <a:cs typeface="Calibri"/>
            </a:rPr>
            <a:pPr algn="ctr"/>
            <a:t>Emphysema</a:t>
          </a:fld>
          <a:endParaRPr lang="en-GB" sz="1400" b="1">
            <a:solidFill>
              <a:srgbClr val="FFC000"/>
            </a:solidFill>
          </a:endParaRPr>
        </a:p>
      </xdr:txBody>
    </xdr:sp>
    <xdr:clientData/>
  </xdr:oneCellAnchor>
  <xdr:oneCellAnchor>
    <xdr:from>
      <xdr:col>10</xdr:col>
      <xdr:colOff>247651</xdr:colOff>
      <xdr:row>19</xdr:row>
      <xdr:rowOff>114300</xdr:rowOff>
    </xdr:from>
    <xdr:ext cx="1447800" cy="468077"/>
    <xdr:sp macro="" textlink="'Data - Overview'!C31">
      <xdr:nvSpPr>
        <xdr:cNvPr id="46" name="TextBox 45">
          <a:extLst>
            <a:ext uri="{FF2B5EF4-FFF2-40B4-BE49-F238E27FC236}">
              <a16:creationId xmlns:a16="http://schemas.microsoft.com/office/drawing/2014/main" id="{32E812BB-140D-468E-B8D1-9E72D8D1BAB7}"/>
            </a:ext>
          </a:extLst>
        </xdr:cNvPr>
        <xdr:cNvSpPr txBox="1"/>
      </xdr:nvSpPr>
      <xdr:spPr>
        <a:xfrm>
          <a:off x="6343651" y="3781425"/>
          <a:ext cx="144780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F215704-1CE5-4500-92DE-673D2DAE11FF}" type="TxLink">
            <a:rPr lang="en-US" sz="1200" b="1" i="0" u="none" strike="noStrike">
              <a:solidFill>
                <a:srgbClr val="92D050"/>
              </a:solidFill>
              <a:latin typeface="Calibri"/>
              <a:cs typeface="Calibri"/>
            </a:rPr>
            <a:pPr algn="ctr"/>
            <a:t>Cholesterol (taking medication for)</a:t>
          </a:fld>
          <a:endParaRPr lang="en-GB" sz="1050" b="1">
            <a:solidFill>
              <a:srgbClr val="92D050"/>
            </a:solidFill>
          </a:endParaRPr>
        </a:p>
      </xdr:txBody>
    </xdr:sp>
    <xdr:clientData/>
  </xdr:oneCellAnchor>
  <xdr:twoCellAnchor>
    <xdr:from>
      <xdr:col>0</xdr:col>
      <xdr:colOff>133350</xdr:colOff>
      <xdr:row>24</xdr:row>
      <xdr:rowOff>0</xdr:rowOff>
    </xdr:from>
    <xdr:to>
      <xdr:col>0</xdr:col>
      <xdr:colOff>518550</xdr:colOff>
      <xdr:row>24</xdr:row>
      <xdr:rowOff>2</xdr:rowOff>
    </xdr:to>
    <xdr:cxnSp macro="">
      <xdr:nvCxnSpPr>
        <xdr:cNvPr id="47" name="Straight Connector 46">
          <a:extLst>
            <a:ext uri="{FF2B5EF4-FFF2-40B4-BE49-F238E27FC236}">
              <a16:creationId xmlns:a16="http://schemas.microsoft.com/office/drawing/2014/main" id="{2A8D3479-3477-4FF0-8AD3-7C0B465D3FB5}"/>
            </a:ext>
          </a:extLst>
        </xdr:cNvPr>
        <xdr:cNvCxnSpPr/>
      </xdr:nvCxnSpPr>
      <xdr:spPr>
        <a:xfrm flipV="1">
          <a:off x="133350" y="4619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452437</xdr:colOff>
      <xdr:row>24</xdr:row>
      <xdr:rowOff>171450</xdr:rowOff>
    </xdr:from>
    <xdr:to>
      <xdr:col>2</xdr:col>
      <xdr:colOff>147637</xdr:colOff>
      <xdr:row>29</xdr:row>
      <xdr:rowOff>133350</xdr:rowOff>
    </xdr:to>
    <xdr:grpSp>
      <xdr:nvGrpSpPr>
        <xdr:cNvPr id="48" name="Group 47">
          <a:extLst>
            <a:ext uri="{FF2B5EF4-FFF2-40B4-BE49-F238E27FC236}">
              <a16:creationId xmlns:a16="http://schemas.microsoft.com/office/drawing/2014/main" id="{CC8349ED-F3D4-4B86-9D09-636FABE60C04}"/>
            </a:ext>
          </a:extLst>
        </xdr:cNvPr>
        <xdr:cNvGrpSpPr/>
      </xdr:nvGrpSpPr>
      <xdr:grpSpPr>
        <a:xfrm>
          <a:off x="452437" y="4791075"/>
          <a:ext cx="914400" cy="914400"/>
          <a:chOff x="381000" y="4733925"/>
          <a:chExt cx="914400" cy="914400"/>
        </a:xfrm>
      </xdr:grpSpPr>
      <xdr:pic>
        <xdr:nvPicPr>
          <xdr:cNvPr id="49" name="Picture 48">
            <a:extLst>
              <a:ext uri="{FF2B5EF4-FFF2-40B4-BE49-F238E27FC236}">
                <a16:creationId xmlns:a16="http://schemas.microsoft.com/office/drawing/2014/main" id="{83F48AAD-5768-4F81-A08C-247096BC0CE3}"/>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60775" y="4885125"/>
            <a:ext cx="612000" cy="612000"/>
          </a:xfrm>
          <a:prstGeom prst="rect">
            <a:avLst/>
          </a:prstGeom>
        </xdr:spPr>
      </xdr:pic>
      <xdr:sp macro="" textlink="">
        <xdr:nvSpPr>
          <xdr:cNvPr id="50" name="Oval 49">
            <a:extLst>
              <a:ext uri="{FF2B5EF4-FFF2-40B4-BE49-F238E27FC236}">
                <a16:creationId xmlns:a16="http://schemas.microsoft.com/office/drawing/2014/main" id="{AD84684D-38E4-4D26-AE8B-7CDCFED5DD7D}"/>
              </a:ext>
            </a:extLst>
          </xdr:cNvPr>
          <xdr:cNvSpPr/>
        </xdr:nvSpPr>
        <xdr:spPr>
          <a:xfrm>
            <a:off x="381000" y="4733925"/>
            <a:ext cx="914400" cy="9144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166687</xdr:colOff>
      <xdr:row>24</xdr:row>
      <xdr:rowOff>171450</xdr:rowOff>
    </xdr:from>
    <xdr:to>
      <xdr:col>4</xdr:col>
      <xdr:colOff>471487</xdr:colOff>
      <xdr:row>29</xdr:row>
      <xdr:rowOff>133350</xdr:rowOff>
    </xdr:to>
    <xdr:grpSp>
      <xdr:nvGrpSpPr>
        <xdr:cNvPr id="51" name="Group 50">
          <a:extLst>
            <a:ext uri="{FF2B5EF4-FFF2-40B4-BE49-F238E27FC236}">
              <a16:creationId xmlns:a16="http://schemas.microsoft.com/office/drawing/2014/main" id="{CB2C632D-8938-4BD6-9840-1EB433962B47}"/>
            </a:ext>
          </a:extLst>
        </xdr:cNvPr>
        <xdr:cNvGrpSpPr/>
      </xdr:nvGrpSpPr>
      <xdr:grpSpPr>
        <a:xfrm>
          <a:off x="1995487" y="4791075"/>
          <a:ext cx="914400" cy="914400"/>
          <a:chOff x="1943100" y="4762500"/>
          <a:chExt cx="914400" cy="914400"/>
        </a:xfrm>
      </xdr:grpSpPr>
      <xdr:pic>
        <xdr:nvPicPr>
          <xdr:cNvPr id="52" name="Picture 51">
            <a:extLst>
              <a:ext uri="{FF2B5EF4-FFF2-40B4-BE49-F238E27FC236}">
                <a16:creationId xmlns:a16="http://schemas.microsoft.com/office/drawing/2014/main" id="{E5195067-0A76-46A3-8E06-E8DF0A1002E2}"/>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83372" y="4913700"/>
            <a:ext cx="633857" cy="612000"/>
          </a:xfrm>
          <a:prstGeom prst="rect">
            <a:avLst/>
          </a:prstGeom>
        </xdr:spPr>
      </xdr:pic>
      <xdr:sp macro="" textlink="">
        <xdr:nvSpPr>
          <xdr:cNvPr id="53" name="Oval 52">
            <a:extLst>
              <a:ext uri="{FF2B5EF4-FFF2-40B4-BE49-F238E27FC236}">
                <a16:creationId xmlns:a16="http://schemas.microsoft.com/office/drawing/2014/main" id="{0FC26992-51D0-4FA6-BD55-3A80A1E19AEC}"/>
              </a:ext>
            </a:extLst>
          </xdr:cNvPr>
          <xdr:cNvSpPr/>
        </xdr:nvSpPr>
        <xdr:spPr>
          <a:xfrm>
            <a:off x="1943100" y="4762500"/>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500062</xdr:colOff>
      <xdr:row>24</xdr:row>
      <xdr:rowOff>171450</xdr:rowOff>
    </xdr:from>
    <xdr:to>
      <xdr:col>7</xdr:col>
      <xdr:colOff>195262</xdr:colOff>
      <xdr:row>29</xdr:row>
      <xdr:rowOff>133350</xdr:rowOff>
    </xdr:to>
    <xdr:grpSp>
      <xdr:nvGrpSpPr>
        <xdr:cNvPr id="54" name="Group 53">
          <a:extLst>
            <a:ext uri="{FF2B5EF4-FFF2-40B4-BE49-F238E27FC236}">
              <a16:creationId xmlns:a16="http://schemas.microsoft.com/office/drawing/2014/main" id="{40C2E666-D257-4ED7-8CA1-6CF47EA6EE7E}"/>
            </a:ext>
          </a:extLst>
        </xdr:cNvPr>
        <xdr:cNvGrpSpPr/>
      </xdr:nvGrpSpPr>
      <xdr:grpSpPr>
        <a:xfrm>
          <a:off x="3548062" y="4791075"/>
          <a:ext cx="914400" cy="914400"/>
          <a:chOff x="3695700" y="4905375"/>
          <a:chExt cx="914400" cy="914400"/>
        </a:xfrm>
      </xdr:grpSpPr>
      <xdr:pic>
        <xdr:nvPicPr>
          <xdr:cNvPr id="55" name="Picture 54">
            <a:extLst>
              <a:ext uri="{FF2B5EF4-FFF2-40B4-BE49-F238E27FC236}">
                <a16:creationId xmlns:a16="http://schemas.microsoft.com/office/drawing/2014/main" id="{50E8B179-6438-4B90-B418-FF0D5462C3C9}"/>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835972" y="5056575"/>
            <a:ext cx="633857" cy="612000"/>
          </a:xfrm>
          <a:prstGeom prst="rect">
            <a:avLst/>
          </a:prstGeom>
        </xdr:spPr>
      </xdr:pic>
      <xdr:sp macro="" textlink="">
        <xdr:nvSpPr>
          <xdr:cNvPr id="56" name="Oval 55">
            <a:extLst>
              <a:ext uri="{FF2B5EF4-FFF2-40B4-BE49-F238E27FC236}">
                <a16:creationId xmlns:a16="http://schemas.microsoft.com/office/drawing/2014/main" id="{E8D4E203-E4B2-409F-973B-4E21199503AD}"/>
              </a:ext>
            </a:extLst>
          </xdr:cNvPr>
          <xdr:cNvSpPr/>
        </xdr:nvSpPr>
        <xdr:spPr>
          <a:xfrm>
            <a:off x="3695700" y="4905375"/>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24</xdr:row>
      <xdr:rowOff>171450</xdr:rowOff>
    </xdr:from>
    <xdr:to>
      <xdr:col>9</xdr:col>
      <xdr:colOff>503634</xdr:colOff>
      <xdr:row>29</xdr:row>
      <xdr:rowOff>133350</xdr:rowOff>
    </xdr:to>
    <xdr:grpSp>
      <xdr:nvGrpSpPr>
        <xdr:cNvPr id="57" name="Group 56">
          <a:extLst>
            <a:ext uri="{FF2B5EF4-FFF2-40B4-BE49-F238E27FC236}">
              <a16:creationId xmlns:a16="http://schemas.microsoft.com/office/drawing/2014/main" id="{199450DB-60E0-4C5C-94B1-EC51574CB795}"/>
            </a:ext>
          </a:extLst>
        </xdr:cNvPr>
        <xdr:cNvGrpSpPr/>
      </xdr:nvGrpSpPr>
      <xdr:grpSpPr>
        <a:xfrm>
          <a:off x="5075634" y="4791075"/>
          <a:ext cx="914400" cy="914400"/>
          <a:chOff x="4962525" y="4838700"/>
          <a:chExt cx="914400" cy="914400"/>
        </a:xfrm>
      </xdr:grpSpPr>
      <xdr:pic>
        <xdr:nvPicPr>
          <xdr:cNvPr id="58" name="Picture 57">
            <a:extLst>
              <a:ext uri="{FF2B5EF4-FFF2-40B4-BE49-F238E27FC236}">
                <a16:creationId xmlns:a16="http://schemas.microsoft.com/office/drawing/2014/main" id="{1B3979BB-0D11-4CE9-B173-3C843CA5DF4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21847" y="5008950"/>
            <a:ext cx="633857" cy="612000"/>
          </a:xfrm>
          <a:prstGeom prst="rect">
            <a:avLst/>
          </a:prstGeom>
        </xdr:spPr>
      </xdr:pic>
      <xdr:sp macro="" textlink="">
        <xdr:nvSpPr>
          <xdr:cNvPr id="59" name="Oval 58">
            <a:extLst>
              <a:ext uri="{FF2B5EF4-FFF2-40B4-BE49-F238E27FC236}">
                <a16:creationId xmlns:a16="http://schemas.microsoft.com/office/drawing/2014/main" id="{FCF4C493-5012-4DF6-9391-1F1CBA0F3343}"/>
              </a:ext>
            </a:extLst>
          </xdr:cNvPr>
          <xdr:cNvSpPr/>
        </xdr:nvSpPr>
        <xdr:spPr>
          <a:xfrm>
            <a:off x="4962525" y="4838700"/>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24</xdr:row>
      <xdr:rowOff>171450</xdr:rowOff>
    </xdr:from>
    <xdr:to>
      <xdr:col>12</xdr:col>
      <xdr:colOff>211931</xdr:colOff>
      <xdr:row>29</xdr:row>
      <xdr:rowOff>133350</xdr:rowOff>
    </xdr:to>
    <xdr:grpSp>
      <xdr:nvGrpSpPr>
        <xdr:cNvPr id="60" name="Group 59">
          <a:extLst>
            <a:ext uri="{FF2B5EF4-FFF2-40B4-BE49-F238E27FC236}">
              <a16:creationId xmlns:a16="http://schemas.microsoft.com/office/drawing/2014/main" id="{B7CCDC34-6C5E-4588-8B4E-3FEA167D9F4B}"/>
            </a:ext>
          </a:extLst>
        </xdr:cNvPr>
        <xdr:cNvGrpSpPr/>
      </xdr:nvGrpSpPr>
      <xdr:grpSpPr>
        <a:xfrm>
          <a:off x="6612731" y="4791075"/>
          <a:ext cx="914400" cy="914400"/>
          <a:chOff x="6496050" y="4810125"/>
          <a:chExt cx="914400" cy="914400"/>
        </a:xfrm>
      </xdr:grpSpPr>
      <xdr:pic>
        <xdr:nvPicPr>
          <xdr:cNvPr id="61" name="Picture 60">
            <a:extLst>
              <a:ext uri="{FF2B5EF4-FFF2-40B4-BE49-F238E27FC236}">
                <a16:creationId xmlns:a16="http://schemas.microsoft.com/office/drawing/2014/main" id="{048BF075-E909-416D-A9AB-2E04ABF1FA5E}"/>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55372" y="4913700"/>
            <a:ext cx="633857" cy="612000"/>
          </a:xfrm>
          <a:prstGeom prst="rect">
            <a:avLst/>
          </a:prstGeom>
        </xdr:spPr>
      </xdr:pic>
      <xdr:sp macro="" textlink="">
        <xdr:nvSpPr>
          <xdr:cNvPr id="62" name="Oval 61">
            <a:extLst>
              <a:ext uri="{FF2B5EF4-FFF2-40B4-BE49-F238E27FC236}">
                <a16:creationId xmlns:a16="http://schemas.microsoft.com/office/drawing/2014/main" id="{5EF32DE0-17AD-43A3-BFAA-0F457D23E430}"/>
              </a:ext>
            </a:extLst>
          </xdr:cNvPr>
          <xdr:cNvSpPr/>
        </xdr:nvSpPr>
        <xdr:spPr>
          <a:xfrm>
            <a:off x="6496050" y="4810125"/>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0</xdr:col>
      <xdr:colOff>591465</xdr:colOff>
      <xdr:row>29</xdr:row>
      <xdr:rowOff>161925</xdr:rowOff>
    </xdr:from>
    <xdr:ext cx="631584" cy="405432"/>
    <xdr:sp macro="" textlink="'Data - Overview'!D40">
      <xdr:nvSpPr>
        <xdr:cNvPr id="63" name="TextBox 62">
          <a:extLst>
            <a:ext uri="{FF2B5EF4-FFF2-40B4-BE49-F238E27FC236}">
              <a16:creationId xmlns:a16="http://schemas.microsoft.com/office/drawing/2014/main" id="{A20CEAC3-B6E5-4BB3-AFCD-53140A7B9D3A}"/>
            </a:ext>
          </a:extLst>
        </xdr:cNvPr>
        <xdr:cNvSpPr txBox="1"/>
      </xdr:nvSpPr>
      <xdr:spPr>
        <a:xfrm>
          <a:off x="591465" y="5734050"/>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330FCFD-6CB4-4F0A-9460-87673E0EB58A}" type="TxLink">
            <a:rPr lang="en-US" sz="2000" b="1" i="0" u="none" strike="noStrike">
              <a:solidFill>
                <a:srgbClr val="FF0000"/>
              </a:solidFill>
              <a:latin typeface="Calibri"/>
              <a:cs typeface="Calibri"/>
            </a:rPr>
            <a:pPr algn="ctr"/>
            <a:t>18%</a:t>
          </a:fld>
          <a:endParaRPr lang="en-GB" sz="4000" b="1">
            <a:solidFill>
              <a:srgbClr val="FF0000"/>
            </a:solidFill>
            <a:latin typeface="+mn-lt"/>
          </a:endParaRPr>
        </a:p>
      </xdr:txBody>
    </xdr:sp>
    <xdr:clientData/>
  </xdr:oneCellAnchor>
  <xdr:oneCellAnchor>
    <xdr:from>
      <xdr:col>0</xdr:col>
      <xdr:colOff>572140</xdr:colOff>
      <xdr:row>31</xdr:row>
      <xdr:rowOff>152400</xdr:rowOff>
    </xdr:from>
    <xdr:ext cx="674993" cy="233205"/>
    <xdr:sp macro="" textlink="'Data - Overview'!L40">
      <xdr:nvSpPr>
        <xdr:cNvPr id="64" name="TextBox 63">
          <a:extLst>
            <a:ext uri="{FF2B5EF4-FFF2-40B4-BE49-F238E27FC236}">
              <a16:creationId xmlns:a16="http://schemas.microsoft.com/office/drawing/2014/main" id="{C37126B0-8341-47F2-8EC4-FDCCCDCAB3B1}"/>
            </a:ext>
          </a:extLst>
        </xdr:cNvPr>
        <xdr:cNvSpPr txBox="1"/>
      </xdr:nvSpPr>
      <xdr:spPr>
        <a:xfrm>
          <a:off x="572140" y="61055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9A389EC-22F7-4760-85BD-EE49AA99F0FF}" type="TxLink">
            <a:rPr lang="en-US" sz="900" b="0" i="0" u="none" strike="noStrike">
              <a:solidFill>
                <a:srgbClr val="FF0000"/>
              </a:solidFill>
              <a:latin typeface="Calibri"/>
              <a:cs typeface="Calibri"/>
            </a:rPr>
            <a:pPr algn="ctr"/>
            <a:t>Index: 102</a:t>
          </a:fld>
          <a:endParaRPr lang="en-GB" sz="800" b="1">
            <a:solidFill>
              <a:srgbClr val="FF0000"/>
            </a:solidFill>
            <a:latin typeface="+mn-lt"/>
          </a:endParaRPr>
        </a:p>
      </xdr:txBody>
    </xdr:sp>
    <xdr:clientData/>
  </xdr:oneCellAnchor>
  <xdr:oneCellAnchor>
    <xdr:from>
      <xdr:col>0</xdr:col>
      <xdr:colOff>257175</xdr:colOff>
      <xdr:row>32</xdr:row>
      <xdr:rowOff>161925</xdr:rowOff>
    </xdr:from>
    <xdr:ext cx="1304925" cy="468077"/>
    <xdr:sp macro="" textlink="'Data - Overview'!C40">
      <xdr:nvSpPr>
        <xdr:cNvPr id="65" name="TextBox 64">
          <a:extLst>
            <a:ext uri="{FF2B5EF4-FFF2-40B4-BE49-F238E27FC236}">
              <a16:creationId xmlns:a16="http://schemas.microsoft.com/office/drawing/2014/main" id="{4B9326D2-32F2-41CD-8CC3-5F36D52A79F6}"/>
            </a:ext>
          </a:extLst>
        </xdr:cNvPr>
        <xdr:cNvSpPr txBox="1"/>
      </xdr:nvSpPr>
      <xdr:spPr>
        <a:xfrm>
          <a:off x="257175" y="6305550"/>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A3F0E43-AF16-4FDF-9CA7-2856ECB52CBE}" type="TxLink">
            <a:rPr lang="en-US" sz="1200" b="1" i="0" u="none" strike="noStrike">
              <a:solidFill>
                <a:srgbClr val="FF0000"/>
              </a:solidFill>
              <a:latin typeface="Calibri"/>
              <a:cs typeface="Calibri"/>
            </a:rPr>
            <a:pPr algn="ctr"/>
            <a:t>High blood pressure</a:t>
          </a:fld>
          <a:endParaRPr lang="en-GB" sz="1600" b="1">
            <a:solidFill>
              <a:srgbClr val="FF0000"/>
            </a:solidFill>
          </a:endParaRPr>
        </a:p>
      </xdr:txBody>
    </xdr:sp>
    <xdr:clientData/>
  </xdr:oneCellAnchor>
  <xdr:oneCellAnchor>
    <xdr:from>
      <xdr:col>3</xdr:col>
      <xdr:colOff>374909</xdr:colOff>
      <xdr:row>29</xdr:row>
      <xdr:rowOff>133350</xdr:rowOff>
    </xdr:from>
    <xdr:ext cx="497957" cy="405432"/>
    <xdr:sp macro="" textlink="'Data - Overview'!D41">
      <xdr:nvSpPr>
        <xdr:cNvPr id="66" name="TextBox 65">
          <a:extLst>
            <a:ext uri="{FF2B5EF4-FFF2-40B4-BE49-F238E27FC236}">
              <a16:creationId xmlns:a16="http://schemas.microsoft.com/office/drawing/2014/main" id="{AFF8AF25-F69B-4AE1-A32C-D38CAC9C9B10}"/>
            </a:ext>
          </a:extLst>
        </xdr:cNvPr>
        <xdr:cNvSpPr txBox="1"/>
      </xdr:nvSpPr>
      <xdr:spPr>
        <a:xfrm>
          <a:off x="2203709" y="570547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01B9D5F-608B-45D7-82A3-493055B9DDEC}"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286390</xdr:colOff>
      <xdr:row>31</xdr:row>
      <xdr:rowOff>123825</xdr:rowOff>
    </xdr:from>
    <xdr:ext cx="674993" cy="233205"/>
    <xdr:sp macro="" textlink="'Data - Overview'!L41">
      <xdr:nvSpPr>
        <xdr:cNvPr id="67" name="TextBox 66">
          <a:extLst>
            <a:ext uri="{FF2B5EF4-FFF2-40B4-BE49-F238E27FC236}">
              <a16:creationId xmlns:a16="http://schemas.microsoft.com/office/drawing/2014/main" id="{5545A613-7C6A-4382-B96E-A6CC855CEAB8}"/>
            </a:ext>
          </a:extLst>
        </xdr:cNvPr>
        <xdr:cNvSpPr txBox="1"/>
      </xdr:nvSpPr>
      <xdr:spPr>
        <a:xfrm>
          <a:off x="2115190" y="6076950"/>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A747C17-5554-485A-B86D-FBBD6DAEE2C8}" type="TxLink">
            <a:rPr lang="en-US" sz="900" b="0" i="0" u="none" strike="noStrike">
              <a:solidFill>
                <a:srgbClr val="7030A0"/>
              </a:solidFill>
              <a:latin typeface="Calibri"/>
              <a:cs typeface="Calibri"/>
            </a:rPr>
            <a:pPr algn="ctr"/>
            <a:t>Index: 110</a:t>
          </a:fld>
          <a:endParaRPr lang="en-GB" sz="600" b="1">
            <a:solidFill>
              <a:srgbClr val="7030A0"/>
            </a:solidFill>
            <a:latin typeface="+mn-lt"/>
          </a:endParaRPr>
        </a:p>
      </xdr:txBody>
    </xdr:sp>
    <xdr:clientData/>
  </xdr:oneCellAnchor>
  <xdr:oneCellAnchor>
    <xdr:from>
      <xdr:col>2</xdr:col>
      <xdr:colOff>581025</xdr:colOff>
      <xdr:row>32</xdr:row>
      <xdr:rowOff>133350</xdr:rowOff>
    </xdr:from>
    <xdr:ext cx="1304925" cy="280205"/>
    <xdr:sp macro="" textlink="'Data - Overview'!C41">
      <xdr:nvSpPr>
        <xdr:cNvPr id="68" name="TextBox 67">
          <a:extLst>
            <a:ext uri="{FF2B5EF4-FFF2-40B4-BE49-F238E27FC236}">
              <a16:creationId xmlns:a16="http://schemas.microsoft.com/office/drawing/2014/main" id="{711D2BAC-00FC-45C7-8363-7382225D486E}"/>
            </a:ext>
          </a:extLst>
        </xdr:cNvPr>
        <xdr:cNvSpPr txBox="1"/>
      </xdr:nvSpPr>
      <xdr:spPr>
        <a:xfrm>
          <a:off x="1800225"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99FC3736-B1EB-43C6-AD00-BE28623B5A20}" type="TxLink">
            <a:rPr lang="en-US" sz="1200" b="1" i="0" u="none" strike="noStrike">
              <a:solidFill>
                <a:srgbClr val="6600CC"/>
              </a:solidFill>
              <a:latin typeface="Calibri"/>
              <a:cs typeface="Calibri"/>
            </a:rPr>
            <a:pPr algn="ctr"/>
            <a:t>Stroke</a:t>
          </a:fld>
          <a:endParaRPr lang="en-GB" sz="1600" b="1">
            <a:solidFill>
              <a:srgbClr val="6600CC"/>
            </a:solidFill>
          </a:endParaRPr>
        </a:p>
      </xdr:txBody>
    </xdr:sp>
    <xdr:clientData/>
  </xdr:oneCellAnchor>
  <xdr:oneCellAnchor>
    <xdr:from>
      <xdr:col>6</xdr:col>
      <xdr:colOff>33336</xdr:colOff>
      <xdr:row>29</xdr:row>
      <xdr:rowOff>133350</xdr:rowOff>
    </xdr:from>
    <xdr:ext cx="631584" cy="405432"/>
    <xdr:sp macro="" textlink="'Data - Overview'!D42">
      <xdr:nvSpPr>
        <xdr:cNvPr id="69" name="TextBox 68">
          <a:extLst>
            <a:ext uri="{FF2B5EF4-FFF2-40B4-BE49-F238E27FC236}">
              <a16:creationId xmlns:a16="http://schemas.microsoft.com/office/drawing/2014/main" id="{E805ECBB-6C9F-4570-B8BA-7BA20962D647}"/>
            </a:ext>
          </a:extLst>
        </xdr:cNvPr>
        <xdr:cNvSpPr txBox="1"/>
      </xdr:nvSpPr>
      <xdr:spPr>
        <a:xfrm>
          <a:off x="3690936" y="5705475"/>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0DEDF3C-EC22-404C-94F3-41CCD1933068}" type="TxLink">
            <a:rPr lang="en-US" sz="2000" b="1" i="0" u="none" strike="noStrike">
              <a:solidFill>
                <a:srgbClr val="0070C0"/>
              </a:solidFill>
              <a:latin typeface="Calibri"/>
              <a:cs typeface="Calibri"/>
            </a:rPr>
            <a:pPr algn="ctr"/>
            <a:t>24%</a:t>
          </a:fld>
          <a:endParaRPr lang="en-GB" sz="6600" b="1">
            <a:solidFill>
              <a:srgbClr val="0070C0"/>
            </a:solidFill>
            <a:latin typeface="+mn-lt"/>
          </a:endParaRPr>
        </a:p>
      </xdr:txBody>
    </xdr:sp>
    <xdr:clientData/>
  </xdr:oneCellAnchor>
  <xdr:oneCellAnchor>
    <xdr:from>
      <xdr:col>6</xdr:col>
      <xdr:colOff>11080</xdr:colOff>
      <xdr:row>31</xdr:row>
      <xdr:rowOff>123825</xdr:rowOff>
    </xdr:from>
    <xdr:ext cx="674993" cy="233205"/>
    <xdr:sp macro="" textlink="'Data - Overview'!L42">
      <xdr:nvSpPr>
        <xdr:cNvPr id="70" name="TextBox 69">
          <a:extLst>
            <a:ext uri="{FF2B5EF4-FFF2-40B4-BE49-F238E27FC236}">
              <a16:creationId xmlns:a16="http://schemas.microsoft.com/office/drawing/2014/main" id="{89DCD7EF-1F32-4416-832F-B91B5627A292}"/>
            </a:ext>
          </a:extLst>
        </xdr:cNvPr>
        <xdr:cNvSpPr txBox="1"/>
      </xdr:nvSpPr>
      <xdr:spPr>
        <a:xfrm>
          <a:off x="3668680" y="6076950"/>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D5E35CE0-802C-404F-9338-6BF3BDF606F5}" type="TxLink">
            <a:rPr lang="en-US" sz="900" b="0" i="0" u="none" strike="noStrike">
              <a:solidFill>
                <a:srgbClr val="0070C0"/>
              </a:solidFill>
              <a:latin typeface="Calibri"/>
              <a:cs typeface="Calibri"/>
            </a:rPr>
            <a:pPr algn="ctr"/>
            <a:t>Index: 105</a:t>
          </a:fld>
          <a:endParaRPr lang="en-GB" sz="300" b="1">
            <a:solidFill>
              <a:srgbClr val="0070C0"/>
            </a:solidFill>
            <a:latin typeface="+mn-lt"/>
          </a:endParaRPr>
        </a:p>
      </xdr:txBody>
    </xdr:sp>
    <xdr:clientData/>
  </xdr:oneCellAnchor>
  <xdr:oneCellAnchor>
    <xdr:from>
      <xdr:col>5</xdr:col>
      <xdr:colOff>304800</xdr:colOff>
      <xdr:row>32</xdr:row>
      <xdr:rowOff>133350</xdr:rowOff>
    </xdr:from>
    <xdr:ext cx="1304925" cy="280205"/>
    <xdr:sp macro="" textlink="'Data - Overview'!C42">
      <xdr:nvSpPr>
        <xdr:cNvPr id="71" name="TextBox 70">
          <a:extLst>
            <a:ext uri="{FF2B5EF4-FFF2-40B4-BE49-F238E27FC236}">
              <a16:creationId xmlns:a16="http://schemas.microsoft.com/office/drawing/2014/main" id="{0BB36BD8-B69A-4DC2-83AD-F9882C1CEC01}"/>
            </a:ext>
          </a:extLst>
        </xdr:cNvPr>
        <xdr:cNvSpPr txBox="1"/>
      </xdr:nvSpPr>
      <xdr:spPr>
        <a:xfrm>
          <a:off x="3352800"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8302AF65-192E-4F97-B88C-D7EDB49BF54E}" type="TxLink">
            <a:rPr lang="en-US" sz="1200" b="1" i="0" u="none" strike="noStrike">
              <a:solidFill>
                <a:srgbClr val="0070C0"/>
              </a:solidFill>
              <a:latin typeface="Calibri"/>
              <a:cs typeface="Calibri"/>
            </a:rPr>
            <a:pPr algn="ctr"/>
            <a:t>BMI &gt; 30</a:t>
          </a:fld>
          <a:endParaRPr lang="en-GB" sz="1600" b="1">
            <a:solidFill>
              <a:srgbClr val="0070C0"/>
            </a:solidFill>
          </a:endParaRPr>
        </a:p>
      </xdr:txBody>
    </xdr:sp>
    <xdr:clientData/>
  </xdr:oneCellAnchor>
  <xdr:oneCellAnchor>
    <xdr:from>
      <xdr:col>8</xdr:col>
      <xdr:colOff>420708</xdr:colOff>
      <xdr:row>29</xdr:row>
      <xdr:rowOff>142875</xdr:rowOff>
    </xdr:from>
    <xdr:ext cx="501612" cy="405432"/>
    <xdr:sp macro="" textlink="'Data - Overview'!D43">
      <xdr:nvSpPr>
        <xdr:cNvPr id="72" name="TextBox 71">
          <a:extLst>
            <a:ext uri="{FF2B5EF4-FFF2-40B4-BE49-F238E27FC236}">
              <a16:creationId xmlns:a16="http://schemas.microsoft.com/office/drawing/2014/main" id="{C984EC28-1D96-4936-B8D8-EA81E3454755}"/>
            </a:ext>
          </a:extLst>
        </xdr:cNvPr>
        <xdr:cNvSpPr txBox="1"/>
      </xdr:nvSpPr>
      <xdr:spPr>
        <a:xfrm>
          <a:off x="5297508" y="5715000"/>
          <a:ext cx="501612"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8EA9596-6CD3-44CF-B7BA-E61C46A036DE}" type="TxLink">
            <a:rPr lang="en-US" sz="2000" b="1" i="0" u="none" strike="noStrike">
              <a:solidFill>
                <a:srgbClr val="808080"/>
              </a:solidFill>
              <a:latin typeface="Calibri"/>
              <a:cs typeface="Calibri"/>
            </a:rPr>
            <a:pPr algn="ctr"/>
            <a:t>8%</a:t>
          </a:fld>
          <a:endParaRPr lang="en-GB" sz="6600" b="1">
            <a:solidFill>
              <a:srgbClr val="808080"/>
            </a:solidFill>
            <a:latin typeface="+mn-lt"/>
          </a:endParaRPr>
        </a:p>
      </xdr:txBody>
    </xdr:sp>
    <xdr:clientData/>
  </xdr:oneCellAnchor>
  <xdr:oneCellAnchor>
    <xdr:from>
      <xdr:col>8</xdr:col>
      <xdr:colOff>329591</xdr:colOff>
      <xdr:row>31</xdr:row>
      <xdr:rowOff>133350</xdr:rowOff>
    </xdr:from>
    <xdr:ext cx="683842" cy="233205"/>
    <xdr:sp macro="" textlink="'Data - Overview'!L43">
      <xdr:nvSpPr>
        <xdr:cNvPr id="73" name="TextBox 72">
          <a:extLst>
            <a:ext uri="{FF2B5EF4-FFF2-40B4-BE49-F238E27FC236}">
              <a16:creationId xmlns:a16="http://schemas.microsoft.com/office/drawing/2014/main" id="{2D994CC8-174B-4218-81FB-4E60F2FC44F8}"/>
            </a:ext>
          </a:extLst>
        </xdr:cNvPr>
        <xdr:cNvSpPr txBox="1"/>
      </xdr:nvSpPr>
      <xdr:spPr>
        <a:xfrm>
          <a:off x="5206391" y="608647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4B0CBAD-FD32-48BE-B3E6-144A52A08E17}" type="TxLink">
            <a:rPr lang="en-US" sz="900" b="0" i="0" u="none" strike="noStrike">
              <a:solidFill>
                <a:schemeClr val="tx1">
                  <a:lumMod val="50000"/>
                  <a:lumOff val="50000"/>
                </a:schemeClr>
              </a:solidFill>
              <a:latin typeface="Calibri"/>
              <a:cs typeface="Calibri"/>
            </a:rPr>
            <a:pPr algn="ctr"/>
            <a:t>Index: 107</a:t>
          </a:fld>
          <a:endParaRPr lang="en-GB" sz="600" b="0">
            <a:solidFill>
              <a:schemeClr val="tx1">
                <a:lumMod val="50000"/>
                <a:lumOff val="50000"/>
              </a:schemeClr>
            </a:solidFill>
            <a:latin typeface="+mn-lt"/>
          </a:endParaRPr>
        </a:p>
      </xdr:txBody>
    </xdr:sp>
    <xdr:clientData/>
  </xdr:oneCellAnchor>
  <xdr:oneCellAnchor>
    <xdr:from>
      <xdr:col>8</xdr:col>
      <xdr:colOff>19050</xdr:colOff>
      <xdr:row>32</xdr:row>
      <xdr:rowOff>142875</xdr:rowOff>
    </xdr:from>
    <xdr:ext cx="1304925" cy="280205"/>
    <xdr:sp macro="" textlink="'Data - Overview'!C43">
      <xdr:nvSpPr>
        <xdr:cNvPr id="74" name="TextBox 73">
          <a:extLst>
            <a:ext uri="{FF2B5EF4-FFF2-40B4-BE49-F238E27FC236}">
              <a16:creationId xmlns:a16="http://schemas.microsoft.com/office/drawing/2014/main" id="{A3378CBB-BEAE-4B68-80DA-FEE91169A403}"/>
            </a:ext>
          </a:extLst>
        </xdr:cNvPr>
        <xdr:cNvSpPr txBox="1"/>
      </xdr:nvSpPr>
      <xdr:spPr>
        <a:xfrm>
          <a:off x="4895850" y="628650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51EAD53-4145-4246-8E19-07BCFB34529F}" type="TxLink">
            <a:rPr lang="en-US" sz="1200" b="1" i="0" u="none" strike="noStrike">
              <a:solidFill>
                <a:srgbClr val="808080"/>
              </a:solidFill>
              <a:latin typeface="Calibri"/>
              <a:cs typeface="Calibri"/>
            </a:rPr>
            <a:pPr algn="ctr"/>
            <a:t>Diabetes</a:t>
          </a:fld>
          <a:endParaRPr lang="en-GB" sz="1600" b="1">
            <a:solidFill>
              <a:srgbClr val="808080"/>
            </a:solidFill>
          </a:endParaRPr>
        </a:p>
      </xdr:txBody>
    </xdr:sp>
    <xdr:clientData/>
  </xdr:oneCellAnchor>
  <xdr:oneCellAnchor>
    <xdr:from>
      <xdr:col>11</xdr:col>
      <xdr:colOff>108210</xdr:colOff>
      <xdr:row>29</xdr:row>
      <xdr:rowOff>152400</xdr:rowOff>
    </xdr:from>
    <xdr:ext cx="497957" cy="405432"/>
    <xdr:sp macro="" textlink="'Data - Overview'!D44">
      <xdr:nvSpPr>
        <xdr:cNvPr id="75" name="TextBox 74">
          <a:extLst>
            <a:ext uri="{FF2B5EF4-FFF2-40B4-BE49-F238E27FC236}">
              <a16:creationId xmlns:a16="http://schemas.microsoft.com/office/drawing/2014/main" id="{036C144C-67BA-45F6-90F4-49D654D0B06C}"/>
            </a:ext>
          </a:extLst>
        </xdr:cNvPr>
        <xdr:cNvSpPr txBox="1"/>
      </xdr:nvSpPr>
      <xdr:spPr>
        <a:xfrm>
          <a:off x="6813810" y="57245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F3CE0FF0-FA38-4E96-9280-6D1BD080577C}" type="TxLink">
            <a:rPr lang="en-US" sz="2000" b="1" i="0" u="none" strike="noStrike">
              <a:solidFill>
                <a:srgbClr val="FFC000"/>
              </a:solidFill>
              <a:latin typeface="Calibri"/>
              <a:cs typeface="Calibri"/>
            </a:rPr>
            <a:pPr algn="ctr"/>
            <a:t>2%</a:t>
          </a:fld>
          <a:endParaRPr lang="en-GB" sz="4000" b="1">
            <a:solidFill>
              <a:srgbClr val="FFC000"/>
            </a:solidFill>
            <a:latin typeface="+mn-lt"/>
          </a:endParaRPr>
        </a:p>
      </xdr:txBody>
    </xdr:sp>
    <xdr:clientData/>
  </xdr:oneCellAnchor>
  <xdr:oneCellAnchor>
    <xdr:from>
      <xdr:col>11</xdr:col>
      <xdr:colOff>13894</xdr:colOff>
      <xdr:row>31</xdr:row>
      <xdr:rowOff>116599</xdr:rowOff>
    </xdr:from>
    <xdr:ext cx="674993" cy="233205"/>
    <xdr:sp macro="" textlink="'Data - Overview'!L44">
      <xdr:nvSpPr>
        <xdr:cNvPr id="76" name="TextBox 75">
          <a:extLst>
            <a:ext uri="{FF2B5EF4-FFF2-40B4-BE49-F238E27FC236}">
              <a16:creationId xmlns:a16="http://schemas.microsoft.com/office/drawing/2014/main" id="{7D445922-0092-4126-9CF7-DB58AA8AD620}"/>
            </a:ext>
          </a:extLst>
        </xdr:cNvPr>
        <xdr:cNvSpPr txBox="1"/>
      </xdr:nvSpPr>
      <xdr:spPr>
        <a:xfrm>
          <a:off x="6719494" y="6069724"/>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6310227B-FF89-4340-95AA-D794F1AEB49C}" type="TxLink">
            <a:rPr lang="en-US" sz="900" b="0" i="0" u="none" strike="noStrike">
              <a:solidFill>
                <a:srgbClr val="FFC000"/>
              </a:solidFill>
              <a:latin typeface="Calibri"/>
              <a:cs typeface="Calibri"/>
            </a:rPr>
            <a:pPr algn="ctr"/>
            <a:t>Index: 104</a:t>
          </a:fld>
          <a:endParaRPr lang="en-GB" sz="600" b="1">
            <a:solidFill>
              <a:srgbClr val="FFC000"/>
            </a:solidFill>
            <a:latin typeface="+mn-lt"/>
          </a:endParaRPr>
        </a:p>
      </xdr:txBody>
    </xdr:sp>
    <xdr:clientData/>
  </xdr:oneCellAnchor>
  <xdr:oneCellAnchor>
    <xdr:from>
      <xdr:col>10</xdr:col>
      <xdr:colOff>320894</xdr:colOff>
      <xdr:row>32</xdr:row>
      <xdr:rowOff>126124</xdr:rowOff>
    </xdr:from>
    <xdr:ext cx="1304925" cy="468077"/>
    <xdr:sp macro="" textlink="'Data - Overview'!C44">
      <xdr:nvSpPr>
        <xdr:cNvPr id="77" name="TextBox 76">
          <a:extLst>
            <a:ext uri="{FF2B5EF4-FFF2-40B4-BE49-F238E27FC236}">
              <a16:creationId xmlns:a16="http://schemas.microsoft.com/office/drawing/2014/main" id="{D27DD0AB-26B8-40F4-AE83-3E82AD146AE9}"/>
            </a:ext>
          </a:extLst>
        </xdr:cNvPr>
        <xdr:cNvSpPr txBox="1"/>
      </xdr:nvSpPr>
      <xdr:spPr>
        <a:xfrm>
          <a:off x="6416894" y="6269749"/>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8415E89-E529-4617-9EA6-CEE352C8220E}" type="TxLink">
            <a:rPr lang="en-US" sz="1200" b="1" i="0" u="none" strike="noStrike">
              <a:solidFill>
                <a:srgbClr val="FFC000"/>
              </a:solidFill>
              <a:latin typeface="Calibri"/>
              <a:cs typeface="Calibri"/>
            </a:rPr>
            <a:pPr algn="ctr"/>
            <a:t>Any kind of liver condition</a:t>
          </a:fld>
          <a:endParaRPr lang="en-GB" sz="1400" b="1">
            <a:solidFill>
              <a:srgbClr val="FFC000"/>
            </a:solidFill>
          </a:endParaRPr>
        </a:p>
      </xdr:txBody>
    </xdr:sp>
    <xdr:clientData/>
  </xdr:oneCellAnchor>
  <xdr:oneCellAnchor>
    <xdr:from>
      <xdr:col>1</xdr:col>
      <xdr:colOff>38221</xdr:colOff>
      <xdr:row>44</xdr:row>
      <xdr:rowOff>41827</xdr:rowOff>
    </xdr:from>
    <xdr:ext cx="497957" cy="405432"/>
    <xdr:sp macro="" textlink="'Data - Overview'!D61">
      <xdr:nvSpPr>
        <xdr:cNvPr id="78" name="TextBox 77">
          <a:extLst>
            <a:ext uri="{FF2B5EF4-FFF2-40B4-BE49-F238E27FC236}">
              <a16:creationId xmlns:a16="http://schemas.microsoft.com/office/drawing/2014/main" id="{1239276A-0825-41D4-A1BE-4C458D2B7C9A}"/>
            </a:ext>
          </a:extLst>
        </xdr:cNvPr>
        <xdr:cNvSpPr txBox="1"/>
      </xdr:nvSpPr>
      <xdr:spPr>
        <a:xfrm>
          <a:off x="647821"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593B4EE-051A-4390-84EF-6562157D66F3}" type="TxLink">
            <a:rPr lang="en-US" sz="2000" b="1" i="0" u="none" strike="noStrike">
              <a:solidFill>
                <a:srgbClr val="92D050"/>
              </a:solidFill>
              <a:latin typeface="Calibri"/>
              <a:cs typeface="Calibri"/>
            </a:rPr>
            <a:pPr algn="ctr"/>
            <a:t>5%</a:t>
          </a:fld>
          <a:endParaRPr lang="en-GB" sz="4000" b="1">
            <a:solidFill>
              <a:srgbClr val="92D050"/>
            </a:solidFill>
            <a:latin typeface="+mn-lt"/>
          </a:endParaRPr>
        </a:p>
      </xdr:txBody>
    </xdr:sp>
    <xdr:clientData/>
  </xdr:oneCellAnchor>
  <xdr:oneCellAnchor>
    <xdr:from>
      <xdr:col>0</xdr:col>
      <xdr:colOff>562616</xdr:colOff>
      <xdr:row>46</xdr:row>
      <xdr:rowOff>32302</xdr:rowOff>
    </xdr:from>
    <xdr:ext cx="674993" cy="233205"/>
    <xdr:sp macro="" textlink="'Data - Overview'!L61">
      <xdr:nvSpPr>
        <xdr:cNvPr id="79" name="TextBox 78">
          <a:extLst>
            <a:ext uri="{FF2B5EF4-FFF2-40B4-BE49-F238E27FC236}">
              <a16:creationId xmlns:a16="http://schemas.microsoft.com/office/drawing/2014/main" id="{9517A3ED-0D1B-44E9-9407-5B1093460AF2}"/>
            </a:ext>
          </a:extLst>
        </xdr:cNvPr>
        <xdr:cNvSpPr txBox="1"/>
      </xdr:nvSpPr>
      <xdr:spPr>
        <a:xfrm>
          <a:off x="562616"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1916E68-93EA-44D0-8771-7C281779FF61}" type="TxLink">
            <a:rPr lang="en-US" sz="900" b="0" i="0" u="none" strike="noStrike">
              <a:solidFill>
                <a:srgbClr val="92D050"/>
              </a:solidFill>
              <a:latin typeface="Calibri"/>
              <a:cs typeface="Calibri"/>
            </a:rPr>
            <a:pPr algn="ctr"/>
            <a:t>Index: 106</a:t>
          </a:fld>
          <a:endParaRPr lang="en-GB" sz="600" b="1">
            <a:solidFill>
              <a:srgbClr val="92D050"/>
            </a:solidFill>
            <a:latin typeface="+mn-lt"/>
          </a:endParaRPr>
        </a:p>
      </xdr:txBody>
    </xdr:sp>
    <xdr:clientData/>
  </xdr:oneCellAnchor>
  <xdr:oneCellAnchor>
    <xdr:from>
      <xdr:col>0</xdr:col>
      <xdr:colOff>247650</xdr:colOff>
      <xdr:row>47</xdr:row>
      <xdr:rowOff>170349</xdr:rowOff>
    </xdr:from>
    <xdr:ext cx="1304925" cy="245677"/>
    <xdr:sp macro="" textlink="'Data - Overview'!C61">
      <xdr:nvSpPr>
        <xdr:cNvPr id="80" name="TextBox 79">
          <a:extLst>
            <a:ext uri="{FF2B5EF4-FFF2-40B4-BE49-F238E27FC236}">
              <a16:creationId xmlns:a16="http://schemas.microsoft.com/office/drawing/2014/main" id="{112426E2-5A89-446F-8618-75B219E38F56}"/>
            </a:ext>
          </a:extLst>
        </xdr:cNvPr>
        <xdr:cNvSpPr txBox="1"/>
      </xdr:nvSpPr>
      <xdr:spPr>
        <a:xfrm>
          <a:off x="247650" y="9219099"/>
          <a:ext cx="1304925" cy="245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707027B9-7B7C-4354-AD8E-83D6F5A3C6A4}" type="TxLink">
            <a:rPr lang="en-US" sz="1200" b="1" i="0" u="none" strike="noStrike">
              <a:solidFill>
                <a:srgbClr val="92D050"/>
              </a:solidFill>
              <a:latin typeface="Calibri"/>
              <a:cs typeface="Calibri"/>
            </a:rPr>
            <a:pPr algn="ctr"/>
            <a:t>Has Depression</a:t>
          </a:fld>
          <a:endParaRPr lang="en-GB" sz="1400" b="1">
            <a:solidFill>
              <a:srgbClr val="92D050"/>
            </a:solidFill>
          </a:endParaRPr>
        </a:p>
      </xdr:txBody>
    </xdr:sp>
    <xdr:clientData/>
  </xdr:oneCellAnchor>
  <xdr:oneCellAnchor>
    <xdr:from>
      <xdr:col>3</xdr:col>
      <xdr:colOff>332943</xdr:colOff>
      <xdr:row>44</xdr:row>
      <xdr:rowOff>41827</xdr:rowOff>
    </xdr:from>
    <xdr:ext cx="631583" cy="405432"/>
    <xdr:sp macro="" textlink="'Data - Overview'!D63">
      <xdr:nvSpPr>
        <xdr:cNvPr id="81" name="TextBox 80">
          <a:extLst>
            <a:ext uri="{FF2B5EF4-FFF2-40B4-BE49-F238E27FC236}">
              <a16:creationId xmlns:a16="http://schemas.microsoft.com/office/drawing/2014/main" id="{53897147-671D-4740-AD0B-30DA0AB90F24}"/>
            </a:ext>
          </a:extLst>
        </xdr:cNvPr>
        <xdr:cNvSpPr txBox="1"/>
      </xdr:nvSpPr>
      <xdr:spPr>
        <a:xfrm>
          <a:off x="2161743" y="8519077"/>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3579734-805B-402F-B211-878CE9964971}" type="TxLink">
            <a:rPr lang="en-US" sz="2000" b="1" i="0" u="none" strike="noStrike">
              <a:solidFill>
                <a:srgbClr val="0070C0"/>
              </a:solidFill>
              <a:latin typeface="Calibri"/>
              <a:cs typeface="Calibri"/>
            </a:rPr>
            <a:pPr algn="ctr"/>
            <a:t>10%</a:t>
          </a:fld>
          <a:endParaRPr lang="en-GB" sz="4000" b="1">
            <a:solidFill>
              <a:srgbClr val="0070C0"/>
            </a:solidFill>
            <a:latin typeface="+mn-lt"/>
          </a:endParaRPr>
        </a:p>
      </xdr:txBody>
    </xdr:sp>
    <xdr:clientData/>
  </xdr:oneCellAnchor>
  <xdr:oneCellAnchor>
    <xdr:from>
      <xdr:col>3</xdr:col>
      <xdr:colOff>311238</xdr:colOff>
      <xdr:row>46</xdr:row>
      <xdr:rowOff>32302</xdr:rowOff>
    </xdr:from>
    <xdr:ext cx="674993" cy="233205"/>
    <xdr:sp macro="" textlink="'Data - Overview'!L63">
      <xdr:nvSpPr>
        <xdr:cNvPr id="82" name="TextBox 81">
          <a:extLst>
            <a:ext uri="{FF2B5EF4-FFF2-40B4-BE49-F238E27FC236}">
              <a16:creationId xmlns:a16="http://schemas.microsoft.com/office/drawing/2014/main" id="{A86CF764-0994-4966-8FF7-7AE44D0A9F9D}"/>
            </a:ext>
          </a:extLst>
        </xdr:cNvPr>
        <xdr:cNvSpPr txBox="1"/>
      </xdr:nvSpPr>
      <xdr:spPr>
        <a:xfrm>
          <a:off x="2140038"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6FD09B0-B248-423E-85C4-2CDE018FC6D3}" type="TxLink">
            <a:rPr lang="en-US" sz="900" b="0" i="0" u="none" strike="noStrike">
              <a:solidFill>
                <a:srgbClr val="0070C0"/>
              </a:solidFill>
              <a:latin typeface="Calibri"/>
              <a:cs typeface="Calibri"/>
            </a:rPr>
            <a:pPr algn="ctr"/>
            <a:t>Index: 113</a:t>
          </a:fld>
          <a:endParaRPr lang="en-GB" sz="600" b="1">
            <a:solidFill>
              <a:srgbClr val="0070C0"/>
            </a:solidFill>
            <a:latin typeface="+mn-lt"/>
          </a:endParaRPr>
        </a:p>
      </xdr:txBody>
    </xdr:sp>
    <xdr:clientData/>
  </xdr:oneCellAnchor>
  <xdr:oneCellAnchor>
    <xdr:from>
      <xdr:col>2</xdr:col>
      <xdr:colOff>427797</xdr:colOff>
      <xdr:row>46</xdr:row>
      <xdr:rowOff>155713</xdr:rowOff>
    </xdr:from>
    <xdr:ext cx="1659421" cy="655949"/>
    <xdr:sp macro="" textlink="'Data - Overview'!C63">
      <xdr:nvSpPr>
        <xdr:cNvPr id="83" name="TextBox 82">
          <a:extLst>
            <a:ext uri="{FF2B5EF4-FFF2-40B4-BE49-F238E27FC236}">
              <a16:creationId xmlns:a16="http://schemas.microsoft.com/office/drawing/2014/main" id="{DEC40FA6-4256-4FD0-9020-C092E122FF7C}"/>
            </a:ext>
          </a:extLst>
        </xdr:cNvPr>
        <xdr:cNvSpPr txBox="1"/>
      </xdr:nvSpPr>
      <xdr:spPr>
        <a:xfrm>
          <a:off x="1646997" y="9013963"/>
          <a:ext cx="1659421" cy="65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67DBB8AB-7C3F-4AF7-9204-0B2D0179C5C5}" type="TxLink">
            <a:rPr lang="en-US" sz="1200" b="1" i="0" u="none" strike="noStrike">
              <a:solidFill>
                <a:srgbClr val="0070C0"/>
              </a:solidFill>
              <a:latin typeface="Calibri"/>
              <a:cs typeface="Calibri"/>
            </a:rPr>
            <a:pPr algn="ctr"/>
            <a:t>Feels downhearted / depressed in the past 4 weeks</a:t>
          </a:fld>
          <a:endParaRPr lang="en-GB" sz="1400" b="1">
            <a:solidFill>
              <a:srgbClr val="0070C0"/>
            </a:solidFill>
          </a:endParaRPr>
        </a:p>
      </xdr:txBody>
    </xdr:sp>
    <xdr:clientData/>
  </xdr:oneCellAnchor>
  <xdr:oneCellAnchor>
    <xdr:from>
      <xdr:col>6</xdr:col>
      <xdr:colOff>29385</xdr:colOff>
      <xdr:row>44</xdr:row>
      <xdr:rowOff>41827</xdr:rowOff>
    </xdr:from>
    <xdr:ext cx="631584" cy="405432"/>
    <xdr:sp macro="" textlink="'Data - Overview'!D62">
      <xdr:nvSpPr>
        <xdr:cNvPr id="84" name="TextBox 83">
          <a:extLst>
            <a:ext uri="{FF2B5EF4-FFF2-40B4-BE49-F238E27FC236}">
              <a16:creationId xmlns:a16="http://schemas.microsoft.com/office/drawing/2014/main" id="{0A0EFBC1-E1D7-44D5-B655-06886D77BFB6}"/>
            </a:ext>
          </a:extLst>
        </xdr:cNvPr>
        <xdr:cNvSpPr txBox="1"/>
      </xdr:nvSpPr>
      <xdr:spPr>
        <a:xfrm>
          <a:off x="3686985" y="8519077"/>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41FDCB80-BDC0-4776-9952-0B7836183236}" type="TxLink">
            <a:rPr lang="en-US" sz="2000" b="1" i="0" u="none" strike="noStrike">
              <a:solidFill>
                <a:srgbClr val="7030A0"/>
              </a:solidFill>
              <a:latin typeface="Calibri"/>
              <a:cs typeface="Calibri"/>
            </a:rPr>
            <a:pPr algn="ctr"/>
            <a:t>26%</a:t>
          </a:fld>
          <a:endParaRPr lang="en-GB" sz="4000" b="1">
            <a:solidFill>
              <a:srgbClr val="7030A0"/>
            </a:solidFill>
            <a:latin typeface="+mn-lt"/>
          </a:endParaRPr>
        </a:p>
      </xdr:txBody>
    </xdr:sp>
    <xdr:clientData/>
  </xdr:oneCellAnchor>
  <xdr:oneCellAnchor>
    <xdr:from>
      <xdr:col>6</xdr:col>
      <xdr:colOff>7680</xdr:colOff>
      <xdr:row>46</xdr:row>
      <xdr:rowOff>32302</xdr:rowOff>
    </xdr:from>
    <xdr:ext cx="674993" cy="233205"/>
    <xdr:sp macro="" textlink="'Data - Overview'!L62">
      <xdr:nvSpPr>
        <xdr:cNvPr id="85" name="TextBox 84">
          <a:extLst>
            <a:ext uri="{FF2B5EF4-FFF2-40B4-BE49-F238E27FC236}">
              <a16:creationId xmlns:a16="http://schemas.microsoft.com/office/drawing/2014/main" id="{DB88D4AE-04F5-43CB-A856-07CB9DAD2F51}"/>
            </a:ext>
          </a:extLst>
        </xdr:cNvPr>
        <xdr:cNvSpPr txBox="1"/>
      </xdr:nvSpPr>
      <xdr:spPr>
        <a:xfrm>
          <a:off x="3665280"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13339ED-D379-4DE7-AF76-7F19506201C0}" type="TxLink">
            <a:rPr lang="en-US" sz="900" b="0" i="0" u="none" strike="noStrike">
              <a:solidFill>
                <a:srgbClr val="7030A0"/>
              </a:solidFill>
              <a:latin typeface="Calibri"/>
              <a:cs typeface="Calibri"/>
            </a:rPr>
            <a:pPr algn="ctr"/>
            <a:t>Index: 112</a:t>
          </a:fld>
          <a:endParaRPr lang="en-GB" sz="600" b="1">
            <a:solidFill>
              <a:srgbClr val="7030A0"/>
            </a:solidFill>
            <a:latin typeface="+mn-lt"/>
          </a:endParaRPr>
        </a:p>
      </xdr:txBody>
    </xdr:sp>
    <xdr:clientData/>
  </xdr:oneCellAnchor>
  <xdr:oneCellAnchor>
    <xdr:from>
      <xdr:col>5</xdr:col>
      <xdr:colOff>281610</xdr:colOff>
      <xdr:row>47</xdr:row>
      <xdr:rowOff>153085</xdr:rowOff>
    </xdr:from>
    <xdr:ext cx="1437446" cy="280205"/>
    <xdr:sp macro="" textlink="'Data - Overview'!C62">
      <xdr:nvSpPr>
        <xdr:cNvPr id="86" name="TextBox 85">
          <a:extLst>
            <a:ext uri="{FF2B5EF4-FFF2-40B4-BE49-F238E27FC236}">
              <a16:creationId xmlns:a16="http://schemas.microsoft.com/office/drawing/2014/main" id="{C05A6078-8134-4196-B1EA-B6D2E9C83598}"/>
            </a:ext>
          </a:extLst>
        </xdr:cNvPr>
        <xdr:cNvSpPr txBox="1"/>
      </xdr:nvSpPr>
      <xdr:spPr>
        <a:xfrm>
          <a:off x="3329610" y="9201835"/>
          <a:ext cx="1437446"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spAutoFit/>
        </a:bodyPr>
        <a:lstStyle/>
        <a:p>
          <a:pPr algn="ctr"/>
          <a:fld id="{D0E96FB2-F451-4A6A-9579-D004F8AAA830}" type="TxLink">
            <a:rPr lang="en-US" sz="1200" b="1" i="0" u="none" strike="noStrike">
              <a:solidFill>
                <a:srgbClr val="7030A0"/>
              </a:solidFill>
              <a:latin typeface="Calibri"/>
              <a:cs typeface="Calibri"/>
            </a:rPr>
            <a:pPr algn="ctr"/>
            <a:t>Poor general health</a:t>
          </a:fld>
          <a:endParaRPr lang="en-GB" sz="1400" b="1">
            <a:solidFill>
              <a:srgbClr val="7030A0"/>
            </a:solidFill>
          </a:endParaRPr>
        </a:p>
      </xdr:txBody>
    </xdr:sp>
    <xdr:clientData/>
  </xdr:oneCellAnchor>
  <xdr:oneCellAnchor>
    <xdr:from>
      <xdr:col>8</xdr:col>
      <xdr:colOff>372457</xdr:colOff>
      <xdr:row>44</xdr:row>
      <xdr:rowOff>41827</xdr:rowOff>
    </xdr:from>
    <xdr:ext cx="627929" cy="405432"/>
    <xdr:sp macro="" textlink="'Data - Overview'!D64">
      <xdr:nvSpPr>
        <xdr:cNvPr id="87" name="TextBox 86">
          <a:extLst>
            <a:ext uri="{FF2B5EF4-FFF2-40B4-BE49-F238E27FC236}">
              <a16:creationId xmlns:a16="http://schemas.microsoft.com/office/drawing/2014/main" id="{1BD0C99A-8941-4B6E-AD29-0FFF00929EE9}"/>
            </a:ext>
          </a:extLst>
        </xdr:cNvPr>
        <xdr:cNvSpPr txBox="1"/>
      </xdr:nvSpPr>
      <xdr:spPr>
        <a:xfrm>
          <a:off x="524925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E54A3BD-A01E-468E-B5C7-AE55D1AE152C}" type="TxLink">
            <a:rPr lang="en-US" sz="2000" b="1" i="0" u="none" strike="noStrike">
              <a:solidFill>
                <a:srgbClr val="FF0000"/>
              </a:solidFill>
              <a:latin typeface="Calibri"/>
              <a:cs typeface="Calibri"/>
            </a:rPr>
            <a:pPr algn="ctr"/>
            <a:t>16%</a:t>
          </a:fld>
          <a:endParaRPr lang="en-GB" sz="4000" b="1">
            <a:solidFill>
              <a:srgbClr val="FF0000"/>
            </a:solidFill>
            <a:latin typeface="+mn-lt"/>
          </a:endParaRPr>
        </a:p>
      </xdr:txBody>
    </xdr:sp>
    <xdr:clientData/>
  </xdr:oneCellAnchor>
  <xdr:oneCellAnchor>
    <xdr:from>
      <xdr:col>8</xdr:col>
      <xdr:colOff>348924</xdr:colOff>
      <xdr:row>46</xdr:row>
      <xdr:rowOff>32302</xdr:rowOff>
    </xdr:from>
    <xdr:ext cx="674993" cy="233205"/>
    <xdr:sp macro="" textlink="'Data - Overview'!L64">
      <xdr:nvSpPr>
        <xdr:cNvPr id="88" name="TextBox 87">
          <a:extLst>
            <a:ext uri="{FF2B5EF4-FFF2-40B4-BE49-F238E27FC236}">
              <a16:creationId xmlns:a16="http://schemas.microsoft.com/office/drawing/2014/main" id="{27F41288-5DDF-41E6-A824-DDE2FA6CAA2D}"/>
            </a:ext>
          </a:extLst>
        </xdr:cNvPr>
        <xdr:cNvSpPr txBox="1"/>
      </xdr:nvSpPr>
      <xdr:spPr>
        <a:xfrm>
          <a:off x="5225724"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5C22482-AD17-4ACE-AEA1-2F613E81D7DC}" type="TxLink">
            <a:rPr lang="en-US" sz="900" b="0" i="0" u="none" strike="noStrike">
              <a:solidFill>
                <a:srgbClr val="FF0000"/>
              </a:solidFill>
              <a:latin typeface="Calibri"/>
              <a:cs typeface="Calibri"/>
            </a:rPr>
            <a:pPr algn="ctr"/>
            <a:t>Index: 104</a:t>
          </a:fld>
          <a:endParaRPr lang="en-GB" sz="300" b="1">
            <a:solidFill>
              <a:srgbClr val="FF0000"/>
            </a:solidFill>
            <a:latin typeface="+mn-lt"/>
          </a:endParaRPr>
        </a:p>
      </xdr:txBody>
    </xdr:sp>
    <xdr:clientData/>
  </xdr:oneCellAnchor>
  <xdr:oneCellAnchor>
    <xdr:from>
      <xdr:col>7</xdr:col>
      <xdr:colOff>496959</xdr:colOff>
      <xdr:row>47</xdr:row>
      <xdr:rowOff>59149</xdr:rowOff>
    </xdr:from>
    <xdr:ext cx="1615108" cy="468077"/>
    <xdr:sp macro="" textlink="'Data - Overview'!C64">
      <xdr:nvSpPr>
        <xdr:cNvPr id="89" name="TextBox 88">
          <a:extLst>
            <a:ext uri="{FF2B5EF4-FFF2-40B4-BE49-F238E27FC236}">
              <a16:creationId xmlns:a16="http://schemas.microsoft.com/office/drawing/2014/main" id="{63C52193-E2FD-40B1-AA9B-B97E3B354B1A}"/>
            </a:ext>
          </a:extLst>
        </xdr:cNvPr>
        <xdr:cNvSpPr txBox="1"/>
      </xdr:nvSpPr>
      <xdr:spPr>
        <a:xfrm>
          <a:off x="4764159" y="9107899"/>
          <a:ext cx="1615108"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C708AB7-14D8-4558-A7D4-6511C9D313B0}" type="TxLink">
            <a:rPr lang="en-US" sz="1200" b="1" i="0" u="none" strike="noStrike">
              <a:solidFill>
                <a:srgbClr val="FF0000"/>
              </a:solidFill>
              <a:latin typeface="Calibri"/>
              <a:cs typeface="Calibri"/>
            </a:rPr>
            <a:pPr algn="ctr"/>
            <a:t>Does not enjoy general happiness</a:t>
          </a:fld>
          <a:endParaRPr lang="en-GB" sz="1400" b="1">
            <a:solidFill>
              <a:srgbClr val="FF0000"/>
            </a:solidFill>
          </a:endParaRPr>
        </a:p>
      </xdr:txBody>
    </xdr:sp>
    <xdr:clientData/>
  </xdr:oneCellAnchor>
  <xdr:oneCellAnchor>
    <xdr:from>
      <xdr:col>11</xdr:col>
      <xdr:colOff>98717</xdr:colOff>
      <xdr:row>44</xdr:row>
      <xdr:rowOff>41827</xdr:rowOff>
    </xdr:from>
    <xdr:ext cx="627929" cy="405432"/>
    <xdr:sp macro="" textlink="'Data - Overview'!D65">
      <xdr:nvSpPr>
        <xdr:cNvPr id="90" name="TextBox 89">
          <a:extLst>
            <a:ext uri="{FF2B5EF4-FFF2-40B4-BE49-F238E27FC236}">
              <a16:creationId xmlns:a16="http://schemas.microsoft.com/office/drawing/2014/main" id="{7D98509F-211E-4499-AA7B-39DA733F149F}"/>
            </a:ext>
          </a:extLst>
        </xdr:cNvPr>
        <xdr:cNvSpPr txBox="1"/>
      </xdr:nvSpPr>
      <xdr:spPr>
        <a:xfrm>
          <a:off x="680431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BFC12D2-0AB4-4012-9228-A0F4DA72FAEE}" type="TxLink">
            <a:rPr lang="en-US" sz="2000" b="1" i="0" u="none" strike="noStrike">
              <a:solidFill>
                <a:schemeClr val="tx1">
                  <a:lumMod val="50000"/>
                  <a:lumOff val="50000"/>
                </a:schemeClr>
              </a:solidFill>
              <a:latin typeface="Calibri"/>
              <a:cs typeface="Calibri"/>
            </a:rPr>
            <a:pPr algn="ctr"/>
            <a:t>11%</a:t>
          </a:fld>
          <a:endParaRPr lang="en-GB" sz="4000" b="1">
            <a:solidFill>
              <a:schemeClr val="tx1">
                <a:lumMod val="50000"/>
                <a:lumOff val="50000"/>
              </a:schemeClr>
            </a:solidFill>
            <a:latin typeface="+mn-lt"/>
          </a:endParaRPr>
        </a:p>
      </xdr:txBody>
    </xdr:sp>
    <xdr:clientData/>
  </xdr:oneCellAnchor>
  <xdr:oneCellAnchor>
    <xdr:from>
      <xdr:col>11</xdr:col>
      <xdr:colOff>70760</xdr:colOff>
      <xdr:row>46</xdr:row>
      <xdr:rowOff>32302</xdr:rowOff>
    </xdr:from>
    <xdr:ext cx="683842" cy="233205"/>
    <xdr:sp macro="" textlink="'Data - Overview'!L65">
      <xdr:nvSpPr>
        <xdr:cNvPr id="91" name="TextBox 90">
          <a:extLst>
            <a:ext uri="{FF2B5EF4-FFF2-40B4-BE49-F238E27FC236}">
              <a16:creationId xmlns:a16="http://schemas.microsoft.com/office/drawing/2014/main" id="{7BE7F016-686C-4C11-9DF5-8B951938B5EA}"/>
            </a:ext>
          </a:extLst>
        </xdr:cNvPr>
        <xdr:cNvSpPr txBox="1"/>
      </xdr:nvSpPr>
      <xdr:spPr>
        <a:xfrm>
          <a:off x="6776360" y="8890552"/>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C5C9DB4-E308-4475-A588-E18406837031}" type="TxLink">
            <a:rPr lang="en-US" sz="900" b="0" i="0" u="none" strike="noStrike">
              <a:solidFill>
                <a:schemeClr val="tx1">
                  <a:lumMod val="50000"/>
                  <a:lumOff val="50000"/>
                </a:schemeClr>
              </a:solidFill>
              <a:latin typeface="Calibri"/>
              <a:cs typeface="Calibri"/>
            </a:rPr>
            <a:pPr algn="ctr"/>
            <a:t>Index: 109</a:t>
          </a:fld>
          <a:endParaRPr lang="en-GB" sz="600" b="0">
            <a:solidFill>
              <a:schemeClr val="tx1">
                <a:lumMod val="50000"/>
                <a:lumOff val="50000"/>
              </a:schemeClr>
            </a:solidFill>
            <a:latin typeface="+mn-lt"/>
          </a:endParaRPr>
        </a:p>
      </xdr:txBody>
    </xdr:sp>
    <xdr:clientData/>
  </xdr:oneCellAnchor>
  <xdr:oneCellAnchor>
    <xdr:from>
      <xdr:col>10</xdr:col>
      <xdr:colOff>306459</xdr:colOff>
      <xdr:row>47</xdr:row>
      <xdr:rowOff>59149</xdr:rowOff>
    </xdr:from>
    <xdr:ext cx="1466020" cy="468077"/>
    <xdr:sp macro="" textlink="'Data - Overview'!C65">
      <xdr:nvSpPr>
        <xdr:cNvPr id="92" name="TextBox 91">
          <a:extLst>
            <a:ext uri="{FF2B5EF4-FFF2-40B4-BE49-F238E27FC236}">
              <a16:creationId xmlns:a16="http://schemas.microsoft.com/office/drawing/2014/main" id="{5D1A9E2C-AC2C-4233-B965-029B63CC3331}"/>
            </a:ext>
          </a:extLst>
        </xdr:cNvPr>
        <xdr:cNvSpPr txBox="1"/>
      </xdr:nvSpPr>
      <xdr:spPr>
        <a:xfrm>
          <a:off x="6402459" y="9107899"/>
          <a:ext cx="146602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D142C4A7-6020-43F0-B2C8-D28557E61B57}" type="TxLink">
            <a:rPr lang="en-US" sz="1200" b="1" i="0" u="none" strike="noStrike">
              <a:solidFill>
                <a:schemeClr val="tx1">
                  <a:lumMod val="50000"/>
                  <a:lumOff val="50000"/>
                </a:schemeClr>
              </a:solidFill>
              <a:latin typeface="Calibri"/>
              <a:cs typeface="Calibri"/>
            </a:rPr>
            <a:pPr algn="ctr"/>
            <a:t>Does not feel a sense of self-worth</a:t>
          </a:fld>
          <a:endParaRPr lang="en-GB" sz="1400" b="1">
            <a:solidFill>
              <a:schemeClr val="tx1">
                <a:lumMod val="50000"/>
                <a:lumOff val="50000"/>
              </a:schemeClr>
            </a:solidFill>
          </a:endParaRPr>
        </a:p>
      </xdr:txBody>
    </xdr:sp>
    <xdr:clientData/>
  </xdr:oneCellAnchor>
  <xdr:twoCellAnchor>
    <xdr:from>
      <xdr:col>2</xdr:col>
      <xdr:colOff>389108</xdr:colOff>
      <xdr:row>55</xdr:row>
      <xdr:rowOff>104775</xdr:rowOff>
    </xdr:from>
    <xdr:to>
      <xdr:col>5</xdr:col>
      <xdr:colOff>285749</xdr:colOff>
      <xdr:row>64</xdr:row>
      <xdr:rowOff>51567</xdr:rowOff>
    </xdr:to>
    <xdr:graphicFrame macro="">
      <xdr:nvGraphicFramePr>
        <xdr:cNvPr id="93" name="Chart 92">
          <a:extLst>
            <a:ext uri="{FF2B5EF4-FFF2-40B4-BE49-F238E27FC236}">
              <a16:creationId xmlns:a16="http://schemas.microsoft.com/office/drawing/2014/main" id="{30D323CE-52C3-441A-B986-4D57DAF9C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4</xdr:col>
      <xdr:colOff>28758</xdr:colOff>
      <xdr:row>67</xdr:row>
      <xdr:rowOff>160561</xdr:rowOff>
    </xdr:from>
    <xdr:ext cx="2624245" cy="311496"/>
    <xdr:sp macro="" textlink="'Data - Overview'!C74">
      <xdr:nvSpPr>
        <xdr:cNvPr id="94" name="TextBox 93">
          <a:extLst>
            <a:ext uri="{FF2B5EF4-FFF2-40B4-BE49-F238E27FC236}">
              <a16:creationId xmlns:a16="http://schemas.microsoft.com/office/drawing/2014/main" id="{99E27781-AA0F-4C71-9C5B-603BD427953E}"/>
            </a:ext>
          </a:extLst>
        </xdr:cNvPr>
        <xdr:cNvSpPr txBox="1"/>
      </xdr:nvSpPr>
      <xdr:spPr>
        <a:xfrm>
          <a:off x="2467158" y="13066936"/>
          <a:ext cx="262424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4D7E8F-0B0A-4C04-965B-83ADE348CE39}" type="TxLink">
            <a:rPr lang="en-US" sz="1400" b="1" i="0" u="none" strike="noStrike">
              <a:solidFill>
                <a:srgbClr val="92D050"/>
              </a:solidFill>
              <a:latin typeface="Calibri"/>
              <a:cs typeface="Calibri"/>
            </a:rPr>
            <a:pPr/>
            <a:t>Eats fruit 3 or less days per week</a:t>
          </a:fld>
          <a:endParaRPr lang="en-GB" sz="1800" b="1">
            <a:solidFill>
              <a:srgbClr val="92D050"/>
            </a:solidFill>
          </a:endParaRPr>
        </a:p>
      </xdr:txBody>
    </xdr:sp>
    <xdr:clientData/>
  </xdr:oneCellAnchor>
  <xdr:twoCellAnchor>
    <xdr:from>
      <xdr:col>7</xdr:col>
      <xdr:colOff>385624</xdr:colOff>
      <xdr:row>73</xdr:row>
      <xdr:rowOff>93048</xdr:rowOff>
    </xdr:from>
    <xdr:to>
      <xdr:col>8</xdr:col>
      <xdr:colOff>463564</xdr:colOff>
      <xdr:row>75</xdr:row>
      <xdr:rowOff>56413</xdr:rowOff>
    </xdr:to>
    <xdr:sp macro="" textlink="'Data - Overview'!D74">
      <xdr:nvSpPr>
        <xdr:cNvPr id="95" name="TextBox 94">
          <a:extLst>
            <a:ext uri="{FF2B5EF4-FFF2-40B4-BE49-F238E27FC236}">
              <a16:creationId xmlns:a16="http://schemas.microsoft.com/office/drawing/2014/main" id="{3CE7A51D-B4F3-4A49-868D-C4EE7624B6AC}"/>
            </a:ext>
          </a:extLst>
        </xdr:cNvPr>
        <xdr:cNvSpPr txBox="1"/>
      </xdr:nvSpPr>
      <xdr:spPr>
        <a:xfrm>
          <a:off x="4652824" y="14142423"/>
          <a:ext cx="687540" cy="344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5C281DE6-5AB0-4CB4-A03E-D8DD582BCE8B}" type="TxLink">
            <a:rPr lang="en-US" sz="2000" b="1" i="0" u="none" strike="noStrike">
              <a:solidFill>
                <a:srgbClr val="92D050"/>
              </a:solidFill>
              <a:latin typeface="Calibri"/>
              <a:cs typeface="Calibri"/>
            </a:rPr>
            <a:pPr/>
            <a:t>42%</a:t>
          </a:fld>
          <a:endParaRPr lang="en-GB" sz="4000" b="1">
            <a:solidFill>
              <a:srgbClr val="92D050"/>
            </a:solidFill>
          </a:endParaRPr>
        </a:p>
      </xdr:txBody>
    </xdr:sp>
    <xdr:clientData/>
  </xdr:twoCellAnchor>
  <xdr:oneCellAnchor>
    <xdr:from>
      <xdr:col>5</xdr:col>
      <xdr:colOff>327457</xdr:colOff>
      <xdr:row>79</xdr:row>
      <xdr:rowOff>47020</xdr:rowOff>
    </xdr:from>
    <xdr:ext cx="674993" cy="233205"/>
    <xdr:sp macro="" textlink="'Data - Overview'!L74">
      <xdr:nvSpPr>
        <xdr:cNvPr id="96" name="TextBox 95">
          <a:extLst>
            <a:ext uri="{FF2B5EF4-FFF2-40B4-BE49-F238E27FC236}">
              <a16:creationId xmlns:a16="http://schemas.microsoft.com/office/drawing/2014/main" id="{63C0F6F0-FEEF-4DC0-8BD7-3552DAEC7CC9}"/>
            </a:ext>
          </a:extLst>
        </xdr:cNvPr>
        <xdr:cNvSpPr txBox="1"/>
      </xdr:nvSpPr>
      <xdr:spPr>
        <a:xfrm>
          <a:off x="3375457" y="1523939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898A075-073B-474A-9570-AB28450F58F2}" type="TxLink">
            <a:rPr lang="en-US" sz="900" b="0" i="0" u="none" strike="noStrike">
              <a:solidFill>
                <a:srgbClr val="92D050"/>
              </a:solidFill>
              <a:latin typeface="Calibri"/>
              <a:cs typeface="Calibri"/>
            </a:rPr>
            <a:pPr algn="ctr"/>
            <a:t>Index: 109</a:t>
          </a:fld>
          <a:endParaRPr lang="en-GB" sz="600" b="1">
            <a:solidFill>
              <a:srgbClr val="92D050"/>
            </a:solidFill>
            <a:latin typeface="+mn-lt"/>
          </a:endParaRPr>
        </a:p>
      </xdr:txBody>
    </xdr:sp>
    <xdr:clientData/>
  </xdr:oneCellAnchor>
  <xdr:oneCellAnchor>
    <xdr:from>
      <xdr:col>8</xdr:col>
      <xdr:colOff>420716</xdr:colOff>
      <xdr:row>67</xdr:row>
      <xdr:rowOff>160561</xdr:rowOff>
    </xdr:from>
    <xdr:ext cx="2903509" cy="610964"/>
    <xdr:sp macro="" textlink="'Data - Overview'!C75">
      <xdr:nvSpPr>
        <xdr:cNvPr id="97" name="TextBox 96">
          <a:extLst>
            <a:ext uri="{FF2B5EF4-FFF2-40B4-BE49-F238E27FC236}">
              <a16:creationId xmlns:a16="http://schemas.microsoft.com/office/drawing/2014/main" id="{FCDB9FE0-94CC-4735-9994-87429758622F}"/>
            </a:ext>
          </a:extLst>
        </xdr:cNvPr>
        <xdr:cNvSpPr txBox="1"/>
      </xdr:nvSpPr>
      <xdr:spPr>
        <a:xfrm>
          <a:off x="5297516" y="13066936"/>
          <a:ext cx="2903509" cy="610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64638FE2-E577-4BCA-87AC-EF02E4A25BC2}" type="TxLink">
            <a:rPr lang="en-US" sz="1400" b="1" i="0" u="none" strike="noStrike">
              <a:solidFill>
                <a:srgbClr val="FF0000"/>
              </a:solidFill>
              <a:latin typeface="Calibri"/>
              <a:cs typeface="Calibri"/>
            </a:rPr>
            <a:pPr/>
            <a:t>Never does moderate intensity sports</a:t>
          </a:fld>
          <a:endParaRPr lang="en-GB" sz="1800" b="1">
            <a:solidFill>
              <a:srgbClr val="FF0000"/>
            </a:solidFill>
          </a:endParaRPr>
        </a:p>
      </xdr:txBody>
    </xdr:sp>
    <xdr:clientData/>
  </xdr:oneCellAnchor>
  <xdr:twoCellAnchor>
    <xdr:from>
      <xdr:col>11</xdr:col>
      <xdr:colOff>503872</xdr:colOff>
      <xdr:row>73</xdr:row>
      <xdr:rowOff>128399</xdr:rowOff>
    </xdr:from>
    <xdr:to>
      <xdr:col>12</xdr:col>
      <xdr:colOff>548592</xdr:colOff>
      <xdr:row>75</xdr:row>
      <xdr:rowOff>21061</xdr:rowOff>
    </xdr:to>
    <xdr:sp macro="" textlink="'Data - Overview'!D75">
      <xdr:nvSpPr>
        <xdr:cNvPr id="98" name="TextBox 97">
          <a:extLst>
            <a:ext uri="{FF2B5EF4-FFF2-40B4-BE49-F238E27FC236}">
              <a16:creationId xmlns:a16="http://schemas.microsoft.com/office/drawing/2014/main" id="{ADAEFE3B-06FA-4117-8905-C7E3807FA68D}"/>
            </a:ext>
          </a:extLst>
        </xdr:cNvPr>
        <xdr:cNvSpPr txBox="1"/>
      </xdr:nvSpPr>
      <xdr:spPr>
        <a:xfrm>
          <a:off x="7209472" y="14177774"/>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C42EB7-C6BB-4086-86A1-322ED1C0F0B9}" type="TxLink">
            <a:rPr lang="en-US" sz="2000" b="1" i="0" u="none" strike="noStrike">
              <a:solidFill>
                <a:srgbClr val="FF0000"/>
              </a:solidFill>
              <a:latin typeface="Calibri"/>
              <a:cs typeface="Calibri"/>
            </a:rPr>
            <a:pPr/>
            <a:t>44%</a:t>
          </a:fld>
          <a:endParaRPr lang="en-GB" sz="4000" b="1">
            <a:solidFill>
              <a:srgbClr val="FF0000"/>
            </a:solidFill>
          </a:endParaRPr>
        </a:p>
      </xdr:txBody>
    </xdr:sp>
    <xdr:clientData/>
  </xdr:twoCellAnchor>
  <xdr:oneCellAnchor>
    <xdr:from>
      <xdr:col>9</xdr:col>
      <xdr:colOff>425611</xdr:colOff>
      <xdr:row>79</xdr:row>
      <xdr:rowOff>32484</xdr:rowOff>
    </xdr:from>
    <xdr:ext cx="674993" cy="262276"/>
    <xdr:sp macro="" textlink="'Data - Overview'!L75">
      <xdr:nvSpPr>
        <xdr:cNvPr id="99" name="TextBox 98">
          <a:extLst>
            <a:ext uri="{FF2B5EF4-FFF2-40B4-BE49-F238E27FC236}">
              <a16:creationId xmlns:a16="http://schemas.microsoft.com/office/drawing/2014/main" id="{B4D54E09-3B1D-4CEB-A77A-4FA95D06BFF4}"/>
            </a:ext>
          </a:extLst>
        </xdr:cNvPr>
        <xdr:cNvSpPr txBox="1"/>
      </xdr:nvSpPr>
      <xdr:spPr>
        <a:xfrm>
          <a:off x="5912011" y="15224859"/>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DEBB1EB4-9018-493A-B5A4-5643670E0F9F}" type="TxLink">
            <a:rPr lang="en-US" sz="900" b="0" i="0" u="none" strike="noStrike">
              <a:solidFill>
                <a:srgbClr val="FF0000"/>
              </a:solidFill>
              <a:latin typeface="Calibri"/>
              <a:cs typeface="Calibri"/>
            </a:rPr>
            <a:pPr algn="ctr"/>
            <a:t>Index: 109</a:t>
          </a:fld>
          <a:endParaRPr lang="en-GB" sz="300" b="1">
            <a:solidFill>
              <a:srgbClr val="FF0000"/>
            </a:solidFill>
            <a:latin typeface="+mn-lt"/>
          </a:endParaRPr>
        </a:p>
      </xdr:txBody>
    </xdr:sp>
    <xdr:clientData/>
  </xdr:oneCellAnchor>
  <xdr:oneCellAnchor>
    <xdr:from>
      <xdr:col>0</xdr:col>
      <xdr:colOff>128588</xdr:colOff>
      <xdr:row>67</xdr:row>
      <xdr:rowOff>160561</xdr:rowOff>
    </xdr:from>
    <xdr:ext cx="2075259" cy="288131"/>
    <xdr:sp macro="" textlink="'Data - Overview'!C76">
      <xdr:nvSpPr>
        <xdr:cNvPr id="100" name="TextBox 99">
          <a:extLst>
            <a:ext uri="{FF2B5EF4-FFF2-40B4-BE49-F238E27FC236}">
              <a16:creationId xmlns:a16="http://schemas.microsoft.com/office/drawing/2014/main" id="{64244E1D-0E49-452F-952C-AF62E20355A8}"/>
            </a:ext>
          </a:extLst>
        </xdr:cNvPr>
        <xdr:cNvSpPr txBox="1"/>
      </xdr:nvSpPr>
      <xdr:spPr>
        <a:xfrm>
          <a:off x="128588" y="13066936"/>
          <a:ext cx="2075259" cy="288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1F4D845-309D-4045-A9E5-DE473D9842A8}" type="TxLink">
            <a:rPr lang="en-US" sz="1400" b="1" i="0" u="none" strike="noStrike">
              <a:solidFill>
                <a:schemeClr val="tx1">
                  <a:lumMod val="50000"/>
                  <a:lumOff val="50000"/>
                </a:schemeClr>
              </a:solidFill>
              <a:latin typeface="Calibri"/>
              <a:cs typeface="Calibri"/>
            </a:rPr>
            <a:pPr/>
            <a:t>Current cigarette smoker</a:t>
          </a:fld>
          <a:endParaRPr lang="en-GB" sz="1800" b="1">
            <a:solidFill>
              <a:schemeClr val="tx1">
                <a:lumMod val="50000"/>
                <a:lumOff val="50000"/>
              </a:schemeClr>
            </a:solidFill>
          </a:endParaRPr>
        </a:p>
      </xdr:txBody>
    </xdr:sp>
    <xdr:clientData/>
  </xdr:oneCellAnchor>
  <xdr:twoCellAnchor>
    <xdr:from>
      <xdr:col>3</xdr:col>
      <xdr:colOff>208086</xdr:colOff>
      <xdr:row>73</xdr:row>
      <xdr:rowOff>94692</xdr:rowOff>
    </xdr:from>
    <xdr:to>
      <xdr:col>4</xdr:col>
      <xdr:colOff>238125</xdr:colOff>
      <xdr:row>75</xdr:row>
      <xdr:rowOff>54768</xdr:rowOff>
    </xdr:to>
    <xdr:sp macro="" textlink="'Data - Overview'!D76">
      <xdr:nvSpPr>
        <xdr:cNvPr id="101" name="TextBox 100">
          <a:extLst>
            <a:ext uri="{FF2B5EF4-FFF2-40B4-BE49-F238E27FC236}">
              <a16:creationId xmlns:a16="http://schemas.microsoft.com/office/drawing/2014/main" id="{93C0C65D-3942-4C36-9970-43BFD5A394FD}"/>
            </a:ext>
          </a:extLst>
        </xdr:cNvPr>
        <xdr:cNvSpPr txBox="1"/>
      </xdr:nvSpPr>
      <xdr:spPr>
        <a:xfrm>
          <a:off x="2036886" y="14144067"/>
          <a:ext cx="639639" cy="34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A2793B9F-02EF-4499-8707-07898095C82D}" type="TxLink">
            <a:rPr lang="en-US" sz="2000" b="1" i="0" u="none" strike="noStrike">
              <a:solidFill>
                <a:schemeClr val="tx1">
                  <a:lumMod val="50000"/>
                  <a:lumOff val="50000"/>
                </a:schemeClr>
              </a:solidFill>
              <a:latin typeface="Calibri"/>
              <a:cs typeface="Calibri"/>
            </a:rPr>
            <a:pPr/>
            <a:t>17%</a:t>
          </a:fld>
          <a:endParaRPr lang="en-GB" sz="4000" b="1">
            <a:solidFill>
              <a:schemeClr val="tx1">
                <a:lumMod val="50000"/>
                <a:lumOff val="50000"/>
              </a:schemeClr>
            </a:solidFill>
          </a:endParaRPr>
        </a:p>
      </xdr:txBody>
    </xdr:sp>
    <xdr:clientData/>
  </xdr:twoCellAnchor>
  <xdr:oneCellAnchor>
    <xdr:from>
      <xdr:col>1</xdr:col>
      <xdr:colOff>196339</xdr:colOff>
      <xdr:row>79</xdr:row>
      <xdr:rowOff>47020</xdr:rowOff>
    </xdr:from>
    <xdr:ext cx="674993" cy="233205"/>
    <xdr:sp macro="" textlink="'Data - Overview'!L76">
      <xdr:nvSpPr>
        <xdr:cNvPr id="102" name="TextBox 101">
          <a:extLst>
            <a:ext uri="{FF2B5EF4-FFF2-40B4-BE49-F238E27FC236}">
              <a16:creationId xmlns:a16="http://schemas.microsoft.com/office/drawing/2014/main" id="{AACD1800-8EEE-4637-9585-864C549B8DAA}"/>
            </a:ext>
          </a:extLst>
        </xdr:cNvPr>
        <xdr:cNvSpPr txBox="1"/>
      </xdr:nvSpPr>
      <xdr:spPr>
        <a:xfrm>
          <a:off x="805939" y="1523939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14E05AF-2019-4E9E-96E4-CD7AB8A6D035}" type="TxLink">
            <a:rPr lang="en-US" sz="900" b="0" i="0" u="none" strike="noStrike">
              <a:solidFill>
                <a:schemeClr val="tx1">
                  <a:lumMod val="50000"/>
                  <a:lumOff val="50000"/>
                </a:schemeClr>
              </a:solidFill>
              <a:latin typeface="Calibri"/>
              <a:cs typeface="Calibri"/>
            </a:rPr>
            <a:pPr algn="ctr"/>
            <a:t>Index: 118</a:t>
          </a:fld>
          <a:endParaRPr lang="en-GB" sz="300" b="1">
            <a:solidFill>
              <a:schemeClr val="tx1">
                <a:lumMod val="50000"/>
                <a:lumOff val="50000"/>
              </a:schemeClr>
            </a:solidFill>
            <a:latin typeface="+mn-lt"/>
          </a:endParaRPr>
        </a:p>
      </xdr:txBody>
    </xdr:sp>
    <xdr:clientData/>
  </xdr:oneCellAnchor>
  <xdr:twoCellAnchor>
    <xdr:from>
      <xdr:col>13</xdr:col>
      <xdr:colOff>123825</xdr:colOff>
      <xdr:row>52</xdr:row>
      <xdr:rowOff>228600</xdr:rowOff>
    </xdr:from>
    <xdr:to>
      <xdr:col>13</xdr:col>
      <xdr:colOff>509025</xdr:colOff>
      <xdr:row>52</xdr:row>
      <xdr:rowOff>228602</xdr:rowOff>
    </xdr:to>
    <xdr:cxnSp macro="">
      <xdr:nvCxnSpPr>
        <xdr:cNvPr id="103" name="Straight Connector 102">
          <a:extLst>
            <a:ext uri="{FF2B5EF4-FFF2-40B4-BE49-F238E27FC236}">
              <a16:creationId xmlns:a16="http://schemas.microsoft.com/office/drawing/2014/main" id="{69931EEF-4F3F-4EF7-A541-F2329C0A682D}"/>
            </a:ext>
          </a:extLst>
        </xdr:cNvPr>
        <xdr:cNvCxnSpPr/>
      </xdr:nvCxnSpPr>
      <xdr:spPr>
        <a:xfrm flipV="1">
          <a:off x="8048625" y="1023937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571500</xdr:colOff>
      <xdr:row>52</xdr:row>
      <xdr:rowOff>162969</xdr:rowOff>
    </xdr:from>
    <xdr:to>
      <xdr:col>12</xdr:col>
      <xdr:colOff>571500</xdr:colOff>
      <xdr:row>84</xdr:row>
      <xdr:rowOff>9525</xdr:rowOff>
    </xdr:to>
    <xdr:cxnSp macro="">
      <xdr:nvCxnSpPr>
        <xdr:cNvPr id="104" name="Straight Connector 103">
          <a:extLst>
            <a:ext uri="{FF2B5EF4-FFF2-40B4-BE49-F238E27FC236}">
              <a16:creationId xmlns:a16="http://schemas.microsoft.com/office/drawing/2014/main" id="{FADAA4CE-9E2D-4747-B064-54270C0A1B79}"/>
            </a:ext>
          </a:extLst>
        </xdr:cNvPr>
        <xdr:cNvCxnSpPr/>
      </xdr:nvCxnSpPr>
      <xdr:spPr>
        <a:xfrm>
          <a:off x="7886700" y="10211844"/>
          <a:ext cx="0" cy="5942556"/>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295275</xdr:colOff>
      <xdr:row>85</xdr:row>
      <xdr:rowOff>0</xdr:rowOff>
    </xdr:from>
    <xdr:ext cx="484107" cy="233205"/>
    <xdr:sp macro="" textlink="">
      <xdr:nvSpPr>
        <xdr:cNvPr id="105" name="TextBox 104">
          <a:extLst>
            <a:ext uri="{FF2B5EF4-FFF2-40B4-BE49-F238E27FC236}">
              <a16:creationId xmlns:a16="http://schemas.microsoft.com/office/drawing/2014/main" id="{A40A6293-12D8-436A-AF95-9413E81DB4DB}"/>
            </a:ext>
          </a:extLst>
        </xdr:cNvPr>
        <xdr:cNvSpPr txBox="1"/>
      </xdr:nvSpPr>
      <xdr:spPr>
        <a:xfrm>
          <a:off x="5172075" y="163353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oneCellAnchor>
    <xdr:from>
      <xdr:col>7</xdr:col>
      <xdr:colOff>247650</xdr:colOff>
      <xdr:row>85</xdr:row>
      <xdr:rowOff>0</xdr:rowOff>
    </xdr:from>
    <xdr:ext cx="427809" cy="233205"/>
    <xdr:sp macro="" textlink="">
      <xdr:nvSpPr>
        <xdr:cNvPr id="106" name="TextBox 105">
          <a:extLst>
            <a:ext uri="{FF2B5EF4-FFF2-40B4-BE49-F238E27FC236}">
              <a16:creationId xmlns:a16="http://schemas.microsoft.com/office/drawing/2014/main" id="{DF67D13C-0715-434E-80C7-8DAA5504FC31}"/>
            </a:ext>
          </a:extLst>
        </xdr:cNvPr>
        <xdr:cNvSpPr txBox="1"/>
      </xdr:nvSpPr>
      <xdr:spPr>
        <a:xfrm>
          <a:off x="4514850" y="16335375"/>
          <a:ext cx="427809"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INDX</a:t>
          </a:r>
        </a:p>
      </xdr:txBody>
    </xdr:sp>
    <xdr:clientData/>
  </xdr:oneCellAnchor>
  <xdr:twoCellAnchor>
    <xdr:from>
      <xdr:col>0</xdr:col>
      <xdr:colOff>104775</xdr:colOff>
      <xdr:row>87</xdr:row>
      <xdr:rowOff>0</xdr:rowOff>
    </xdr:from>
    <xdr:to>
      <xdr:col>0</xdr:col>
      <xdr:colOff>489975</xdr:colOff>
      <xdr:row>87</xdr:row>
      <xdr:rowOff>2</xdr:rowOff>
    </xdr:to>
    <xdr:cxnSp macro="">
      <xdr:nvCxnSpPr>
        <xdr:cNvPr id="107" name="Straight Connector 106">
          <a:extLst>
            <a:ext uri="{FF2B5EF4-FFF2-40B4-BE49-F238E27FC236}">
              <a16:creationId xmlns:a16="http://schemas.microsoft.com/office/drawing/2014/main" id="{AE73C80C-B0B7-4307-9D2E-757CFD61516F}"/>
            </a:ext>
          </a:extLst>
        </xdr:cNvPr>
        <xdr:cNvCxnSpPr/>
      </xdr:nvCxnSpPr>
      <xdr:spPr>
        <a:xfrm flipV="1">
          <a:off x="104775"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103532</xdr:colOff>
      <xdr:row>87</xdr:row>
      <xdr:rowOff>20214</xdr:rowOff>
    </xdr:from>
    <xdr:to>
      <xdr:col>2</xdr:col>
      <xdr:colOff>496438</xdr:colOff>
      <xdr:row>89</xdr:row>
      <xdr:rowOff>32120</xdr:rowOff>
    </xdr:to>
    <xdr:sp macro="" textlink="'Data - Overview'!A106">
      <xdr:nvSpPr>
        <xdr:cNvPr id="108" name="Oval 107">
          <a:extLst>
            <a:ext uri="{FF2B5EF4-FFF2-40B4-BE49-F238E27FC236}">
              <a16:creationId xmlns:a16="http://schemas.microsoft.com/office/drawing/2014/main" id="{D924BD69-C62F-4F1C-A727-B39A388437DB}"/>
            </a:ext>
          </a:extLst>
        </xdr:cNvPr>
        <xdr:cNvSpPr>
          <a:spLocks noChangeAspect="1"/>
        </xdr:cNvSpPr>
      </xdr:nvSpPr>
      <xdr:spPr>
        <a:xfrm>
          <a:off x="1322732" y="16831839"/>
          <a:ext cx="392906" cy="3929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DE5341E-E617-4A02-A86C-0CB0A26135FE}" type="TxLink">
            <a:rPr lang="en-US" sz="1100" b="0" i="0" u="none" strike="noStrike">
              <a:solidFill>
                <a:schemeClr val="bg1"/>
              </a:solidFill>
              <a:latin typeface="Calibri"/>
              <a:cs typeface="Calibri"/>
            </a:rPr>
            <a:pPr algn="ctr"/>
            <a:t>42.7</a:t>
          </a:fld>
          <a:endParaRPr lang="en-GB" sz="1100" b="1">
            <a:solidFill>
              <a:schemeClr val="bg1"/>
            </a:solidFill>
          </a:endParaRPr>
        </a:p>
      </xdr:txBody>
    </xdr:sp>
    <xdr:clientData/>
  </xdr:twoCellAnchor>
  <xdr:twoCellAnchor>
    <xdr:from>
      <xdr:col>3</xdr:col>
      <xdr:colOff>102496</xdr:colOff>
      <xdr:row>87</xdr:row>
      <xdr:rowOff>20214</xdr:rowOff>
    </xdr:from>
    <xdr:to>
      <xdr:col>3</xdr:col>
      <xdr:colOff>495402</xdr:colOff>
      <xdr:row>89</xdr:row>
      <xdr:rowOff>32120</xdr:rowOff>
    </xdr:to>
    <xdr:sp macro="" textlink="'Data - Overview'!B106">
      <xdr:nvSpPr>
        <xdr:cNvPr id="109" name="Oval 108">
          <a:extLst>
            <a:ext uri="{FF2B5EF4-FFF2-40B4-BE49-F238E27FC236}">
              <a16:creationId xmlns:a16="http://schemas.microsoft.com/office/drawing/2014/main" id="{6D0E1D29-8BF1-4FD6-8B42-F47005A510C2}"/>
            </a:ext>
          </a:extLst>
        </xdr:cNvPr>
        <xdr:cNvSpPr>
          <a:spLocks noChangeAspect="1"/>
        </xdr:cNvSpPr>
      </xdr:nvSpPr>
      <xdr:spPr>
        <a:xfrm>
          <a:off x="1931296" y="16831839"/>
          <a:ext cx="392906" cy="392906"/>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83A79D9-2D1B-4787-8CEC-273FB5B02530}" type="TxLink">
            <a:rPr lang="en-US" sz="1100" b="0" i="0" u="none" strike="noStrike">
              <a:solidFill>
                <a:schemeClr val="bg1"/>
              </a:solidFill>
              <a:latin typeface="Calibri"/>
              <a:cs typeface="Calibri"/>
            </a:rPr>
            <a:pPr algn="ctr"/>
            <a:t>43.4</a:t>
          </a:fld>
          <a:endParaRPr lang="en-GB" sz="1100" b="1">
            <a:solidFill>
              <a:schemeClr val="bg1"/>
            </a:solidFill>
          </a:endParaRPr>
        </a:p>
      </xdr:txBody>
    </xdr:sp>
    <xdr:clientData/>
  </xdr:twoCellAnchor>
  <xdr:oneCellAnchor>
    <xdr:from>
      <xdr:col>5</xdr:col>
      <xdr:colOff>500063</xdr:colOff>
      <xdr:row>88</xdr:row>
      <xdr:rowOff>158353</xdr:rowOff>
    </xdr:from>
    <xdr:ext cx="484107" cy="233205"/>
    <xdr:sp macro="" textlink="">
      <xdr:nvSpPr>
        <xdr:cNvPr id="110" name="TextBox 109">
          <a:extLst>
            <a:ext uri="{FF2B5EF4-FFF2-40B4-BE49-F238E27FC236}">
              <a16:creationId xmlns:a16="http://schemas.microsoft.com/office/drawing/2014/main" id="{02D82FE5-F7DA-4014-B726-234373C8BFAD}"/>
            </a:ext>
          </a:extLst>
        </xdr:cNvPr>
        <xdr:cNvSpPr txBox="1"/>
      </xdr:nvSpPr>
      <xdr:spPr>
        <a:xfrm>
          <a:off x="3548063" y="17160478"/>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6</xdr:col>
      <xdr:colOff>600075</xdr:colOff>
      <xdr:row>86</xdr:row>
      <xdr:rowOff>161925</xdr:rowOff>
    </xdr:from>
    <xdr:to>
      <xdr:col>7</xdr:col>
      <xdr:colOff>5953</xdr:colOff>
      <xdr:row>102</xdr:row>
      <xdr:rowOff>53578</xdr:rowOff>
    </xdr:to>
    <xdr:cxnSp macro="">
      <xdr:nvCxnSpPr>
        <xdr:cNvPr id="111" name="Straight Connector 110">
          <a:extLst>
            <a:ext uri="{FF2B5EF4-FFF2-40B4-BE49-F238E27FC236}">
              <a16:creationId xmlns:a16="http://schemas.microsoft.com/office/drawing/2014/main" id="{C487C1F1-16FA-488B-8D48-B862A13F8494}"/>
            </a:ext>
          </a:extLst>
        </xdr:cNvPr>
        <xdr:cNvCxnSpPr/>
      </xdr:nvCxnSpPr>
      <xdr:spPr>
        <a:xfrm>
          <a:off x="4257675" y="16735425"/>
          <a:ext cx="15478"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114300</xdr:colOff>
      <xdr:row>87</xdr:row>
      <xdr:rowOff>9525</xdr:rowOff>
    </xdr:from>
    <xdr:to>
      <xdr:col>7</xdr:col>
      <xdr:colOff>499500</xdr:colOff>
      <xdr:row>87</xdr:row>
      <xdr:rowOff>9527</xdr:rowOff>
    </xdr:to>
    <xdr:cxnSp macro="">
      <xdr:nvCxnSpPr>
        <xdr:cNvPr id="112" name="Straight Connector 111">
          <a:extLst>
            <a:ext uri="{FF2B5EF4-FFF2-40B4-BE49-F238E27FC236}">
              <a16:creationId xmlns:a16="http://schemas.microsoft.com/office/drawing/2014/main" id="{66015184-DC10-4F28-AD09-6770644F7649}"/>
            </a:ext>
          </a:extLst>
        </xdr:cNvPr>
        <xdr:cNvCxnSpPr/>
      </xdr:nvCxnSpPr>
      <xdr:spPr>
        <a:xfrm flipV="1">
          <a:off x="4381500" y="1682115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528637</xdr:colOff>
      <xdr:row>87</xdr:row>
      <xdr:rowOff>19050</xdr:rowOff>
    </xdr:from>
    <xdr:ext cx="484107" cy="233205"/>
    <xdr:sp macro="" textlink="">
      <xdr:nvSpPr>
        <xdr:cNvPr id="113" name="TextBox 112">
          <a:extLst>
            <a:ext uri="{FF2B5EF4-FFF2-40B4-BE49-F238E27FC236}">
              <a16:creationId xmlns:a16="http://schemas.microsoft.com/office/drawing/2014/main" id="{38D92E9D-D78A-4C7F-9D21-5C5C6C1EAFCC}"/>
            </a:ext>
          </a:extLst>
        </xdr:cNvPr>
        <xdr:cNvSpPr txBox="1"/>
      </xdr:nvSpPr>
      <xdr:spPr>
        <a:xfrm>
          <a:off x="7234237" y="168306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0</xdr:col>
      <xdr:colOff>152400</xdr:colOff>
      <xdr:row>103</xdr:row>
      <xdr:rowOff>66675</xdr:rowOff>
    </xdr:from>
    <xdr:to>
      <xdr:col>15</xdr:col>
      <xdr:colOff>447675</xdr:colOff>
      <xdr:row>103</xdr:row>
      <xdr:rowOff>66675</xdr:rowOff>
    </xdr:to>
    <xdr:cxnSp macro="">
      <xdr:nvCxnSpPr>
        <xdr:cNvPr id="114" name="Straight Connector 113">
          <a:extLst>
            <a:ext uri="{FF2B5EF4-FFF2-40B4-BE49-F238E27FC236}">
              <a16:creationId xmlns:a16="http://schemas.microsoft.com/office/drawing/2014/main" id="{6BE95E76-F9CC-448E-8B4C-52C8976A8FAB}"/>
            </a:ext>
          </a:extLst>
        </xdr:cNvPr>
        <xdr:cNvCxnSpPr/>
      </xdr:nvCxnSpPr>
      <xdr:spPr>
        <a:xfrm flipH="1">
          <a:off x="152400" y="19926300"/>
          <a:ext cx="9439275" cy="0"/>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105</xdr:row>
      <xdr:rowOff>0</xdr:rowOff>
    </xdr:from>
    <xdr:to>
      <xdr:col>0</xdr:col>
      <xdr:colOff>518550</xdr:colOff>
      <xdr:row>105</xdr:row>
      <xdr:rowOff>2</xdr:rowOff>
    </xdr:to>
    <xdr:cxnSp macro="">
      <xdr:nvCxnSpPr>
        <xdr:cNvPr id="115" name="Straight Connector 114">
          <a:extLst>
            <a:ext uri="{FF2B5EF4-FFF2-40B4-BE49-F238E27FC236}">
              <a16:creationId xmlns:a16="http://schemas.microsoft.com/office/drawing/2014/main" id="{97A79077-F41B-4192-A44F-8511B0A80AF4}"/>
            </a:ext>
          </a:extLst>
        </xdr:cNvPr>
        <xdr:cNvCxnSpPr/>
      </xdr:nvCxnSpPr>
      <xdr:spPr>
        <a:xfrm flipV="1">
          <a:off x="13335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314326</xdr:colOff>
      <xdr:row>104</xdr:row>
      <xdr:rowOff>176212</xdr:rowOff>
    </xdr:from>
    <xdr:to>
      <xdr:col>4</xdr:col>
      <xdr:colOff>504826</xdr:colOff>
      <xdr:row>116</xdr:row>
      <xdr:rowOff>114300</xdr:rowOff>
    </xdr:to>
    <xdr:graphicFrame macro="">
      <xdr:nvGraphicFramePr>
        <xdr:cNvPr id="116" name="Chart 115">
          <a:extLst>
            <a:ext uri="{FF2B5EF4-FFF2-40B4-BE49-F238E27FC236}">
              <a16:creationId xmlns:a16="http://schemas.microsoft.com/office/drawing/2014/main" id="{6EC0F483-444C-48D5-8B8E-8DB894BDC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0</xdr:col>
      <xdr:colOff>0</xdr:colOff>
      <xdr:row>118</xdr:row>
      <xdr:rowOff>55117</xdr:rowOff>
    </xdr:from>
    <xdr:to>
      <xdr:col>17</xdr:col>
      <xdr:colOff>0</xdr:colOff>
      <xdr:row>119</xdr:row>
      <xdr:rowOff>232431</xdr:rowOff>
    </xdr:to>
    <xdr:grpSp>
      <xdr:nvGrpSpPr>
        <xdr:cNvPr id="117" name="Group 116">
          <a:extLst>
            <a:ext uri="{FF2B5EF4-FFF2-40B4-BE49-F238E27FC236}">
              <a16:creationId xmlns:a16="http://schemas.microsoft.com/office/drawing/2014/main" id="{49118CFB-4D07-4E1C-A67D-84B1F528BA26}"/>
            </a:ext>
          </a:extLst>
        </xdr:cNvPr>
        <xdr:cNvGrpSpPr/>
      </xdr:nvGrpSpPr>
      <xdr:grpSpPr>
        <a:xfrm>
          <a:off x="0" y="22772242"/>
          <a:ext cx="9848850" cy="367814"/>
          <a:chOff x="19049" y="7219950"/>
          <a:chExt cx="10044000" cy="376821"/>
        </a:xfrm>
      </xdr:grpSpPr>
      <xdr:cxnSp macro="">
        <xdr:nvCxnSpPr>
          <xdr:cNvPr id="118" name="Straight Connector 117">
            <a:extLst>
              <a:ext uri="{FF2B5EF4-FFF2-40B4-BE49-F238E27FC236}">
                <a16:creationId xmlns:a16="http://schemas.microsoft.com/office/drawing/2014/main" id="{CBD9FDAD-A9C6-432C-BE47-D3E19BBD4FE2}"/>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19" name="Picture 118">
            <a:extLst>
              <a:ext uri="{FF2B5EF4-FFF2-40B4-BE49-F238E27FC236}">
                <a16:creationId xmlns:a16="http://schemas.microsoft.com/office/drawing/2014/main" id="{6F9C4C30-EF02-44EF-9D16-9EAD57D9174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3745" y="7266554"/>
            <a:ext cx="733680" cy="330217"/>
          </a:xfrm>
          <a:prstGeom prst="rect">
            <a:avLst/>
          </a:prstGeom>
        </xdr:spPr>
      </xdr:pic>
    </xdr:grpSp>
    <xdr:clientData/>
  </xdr:twoCellAnchor>
  <xdr:twoCellAnchor>
    <xdr:from>
      <xdr:col>4</xdr:col>
      <xdr:colOff>495300</xdr:colOff>
      <xdr:row>103</xdr:row>
      <xdr:rowOff>152400</xdr:rowOff>
    </xdr:from>
    <xdr:to>
      <xdr:col>4</xdr:col>
      <xdr:colOff>504825</xdr:colOff>
      <xdr:row>116</xdr:row>
      <xdr:rowOff>47625</xdr:rowOff>
    </xdr:to>
    <xdr:cxnSp macro="">
      <xdr:nvCxnSpPr>
        <xdr:cNvPr id="120" name="Straight Connector 119">
          <a:extLst>
            <a:ext uri="{FF2B5EF4-FFF2-40B4-BE49-F238E27FC236}">
              <a16:creationId xmlns:a16="http://schemas.microsoft.com/office/drawing/2014/main" id="{00C219EE-2E12-4D93-AFD7-9F777367FA8A}"/>
            </a:ext>
          </a:extLst>
        </xdr:cNvPr>
        <xdr:cNvCxnSpPr/>
      </xdr:nvCxnSpPr>
      <xdr:spPr>
        <a:xfrm>
          <a:off x="2933700" y="2001202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105</xdr:row>
      <xdr:rowOff>0</xdr:rowOff>
    </xdr:from>
    <xdr:to>
      <xdr:col>5</xdr:col>
      <xdr:colOff>394725</xdr:colOff>
      <xdr:row>105</xdr:row>
      <xdr:rowOff>2</xdr:rowOff>
    </xdr:to>
    <xdr:cxnSp macro="">
      <xdr:nvCxnSpPr>
        <xdr:cNvPr id="121" name="Straight Connector 120">
          <a:extLst>
            <a:ext uri="{FF2B5EF4-FFF2-40B4-BE49-F238E27FC236}">
              <a16:creationId xmlns:a16="http://schemas.microsoft.com/office/drawing/2014/main" id="{689C0AA9-D49A-42F5-8E1F-49F731615A76}"/>
            </a:ext>
          </a:extLst>
        </xdr:cNvPr>
        <xdr:cNvCxnSpPr/>
      </xdr:nvCxnSpPr>
      <xdr:spPr>
        <a:xfrm flipV="1">
          <a:off x="3057525"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103</xdr:row>
      <xdr:rowOff>133350</xdr:rowOff>
    </xdr:from>
    <xdr:to>
      <xdr:col>10</xdr:col>
      <xdr:colOff>438150</xdr:colOff>
      <xdr:row>116</xdr:row>
      <xdr:rowOff>28575</xdr:rowOff>
    </xdr:to>
    <xdr:cxnSp macro="">
      <xdr:nvCxnSpPr>
        <xdr:cNvPr id="122" name="Straight Connector 121">
          <a:extLst>
            <a:ext uri="{FF2B5EF4-FFF2-40B4-BE49-F238E27FC236}">
              <a16:creationId xmlns:a16="http://schemas.microsoft.com/office/drawing/2014/main" id="{6E489A35-3E18-43EE-A988-0F668958BE2C}"/>
            </a:ext>
          </a:extLst>
        </xdr:cNvPr>
        <xdr:cNvCxnSpPr/>
      </xdr:nvCxnSpPr>
      <xdr:spPr>
        <a:xfrm>
          <a:off x="6524625" y="1999297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333375</xdr:colOff>
      <xdr:row>108</xdr:row>
      <xdr:rowOff>19707</xdr:rowOff>
    </xdr:from>
    <xdr:to>
      <xdr:col>8</xdr:col>
      <xdr:colOff>263775</xdr:colOff>
      <xdr:row>110</xdr:row>
      <xdr:rowOff>178707</xdr:rowOff>
    </xdr:to>
    <xdr:pic>
      <xdr:nvPicPr>
        <xdr:cNvPr id="123" name="Picture 122">
          <a:extLst>
            <a:ext uri="{FF2B5EF4-FFF2-40B4-BE49-F238E27FC236}">
              <a16:creationId xmlns:a16="http://schemas.microsoft.com/office/drawing/2014/main" id="{CAFF62B9-86D6-47E0-8A6F-34128C1308C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00575" y="20831832"/>
          <a:ext cx="540000" cy="540000"/>
        </a:xfrm>
        <a:prstGeom prst="rect">
          <a:avLst/>
        </a:prstGeom>
      </xdr:spPr>
    </xdr:pic>
    <xdr:clientData/>
  </xdr:twoCellAnchor>
  <xdr:twoCellAnchor>
    <xdr:from>
      <xdr:col>11</xdr:col>
      <xdr:colOff>0</xdr:colOff>
      <xdr:row>105</xdr:row>
      <xdr:rowOff>0</xdr:rowOff>
    </xdr:from>
    <xdr:to>
      <xdr:col>11</xdr:col>
      <xdr:colOff>385200</xdr:colOff>
      <xdr:row>105</xdr:row>
      <xdr:rowOff>2</xdr:rowOff>
    </xdr:to>
    <xdr:cxnSp macro="">
      <xdr:nvCxnSpPr>
        <xdr:cNvPr id="124" name="Straight Connector 123">
          <a:extLst>
            <a:ext uri="{FF2B5EF4-FFF2-40B4-BE49-F238E27FC236}">
              <a16:creationId xmlns:a16="http://schemas.microsoft.com/office/drawing/2014/main" id="{5703EFFD-136D-42BE-86F0-C55DA86C4FCD}"/>
            </a:ext>
          </a:extLst>
        </xdr:cNvPr>
        <xdr:cNvCxnSpPr/>
      </xdr:nvCxnSpPr>
      <xdr:spPr>
        <a:xfrm flipV="1">
          <a:off x="670560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567887</xdr:colOff>
      <xdr:row>104</xdr:row>
      <xdr:rowOff>11167</xdr:rowOff>
    </xdr:from>
    <xdr:to>
      <xdr:col>15</xdr:col>
      <xdr:colOff>425012</xdr:colOff>
      <xdr:row>116</xdr:row>
      <xdr:rowOff>177855</xdr:rowOff>
    </xdr:to>
    <xdr:graphicFrame macro="">
      <xdr:nvGraphicFramePr>
        <xdr:cNvPr id="125" name="Chart 124">
          <a:extLst>
            <a:ext uri="{FF2B5EF4-FFF2-40B4-BE49-F238E27FC236}">
              <a16:creationId xmlns:a16="http://schemas.microsoft.com/office/drawing/2014/main" id="{7D5DF94A-3EDA-4F23-844A-B131E2F86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xdr:col>
      <xdr:colOff>180975</xdr:colOff>
      <xdr:row>108</xdr:row>
      <xdr:rowOff>54851</xdr:rowOff>
    </xdr:from>
    <xdr:to>
      <xdr:col>3</xdr:col>
      <xdr:colOff>111375</xdr:colOff>
      <xdr:row>111</xdr:row>
      <xdr:rowOff>23351</xdr:rowOff>
    </xdr:to>
    <xdr:pic>
      <xdr:nvPicPr>
        <xdr:cNvPr id="126" name="Picture 125">
          <a:extLst>
            <a:ext uri="{FF2B5EF4-FFF2-40B4-BE49-F238E27FC236}">
              <a16:creationId xmlns:a16="http://schemas.microsoft.com/office/drawing/2014/main" id="{5213394F-8DFB-4952-BD9A-E9EFA7D0FD9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00175" y="20866976"/>
          <a:ext cx="540000" cy="540000"/>
        </a:xfrm>
        <a:prstGeom prst="rect">
          <a:avLst/>
        </a:prstGeom>
      </xdr:spPr>
    </xdr:pic>
    <xdr:clientData/>
  </xdr:twoCellAnchor>
  <xdr:twoCellAnchor>
    <xdr:from>
      <xdr:col>2</xdr:col>
      <xdr:colOff>289363</xdr:colOff>
      <xdr:row>108</xdr:row>
      <xdr:rowOff>121526</xdr:rowOff>
    </xdr:from>
    <xdr:to>
      <xdr:col>2</xdr:col>
      <xdr:colOff>605113</xdr:colOff>
      <xdr:row>110</xdr:row>
      <xdr:rowOff>100526</xdr:rowOff>
    </xdr:to>
    <xdr:grpSp>
      <xdr:nvGrpSpPr>
        <xdr:cNvPr id="127" name="Group 126">
          <a:extLst>
            <a:ext uri="{FF2B5EF4-FFF2-40B4-BE49-F238E27FC236}">
              <a16:creationId xmlns:a16="http://schemas.microsoft.com/office/drawing/2014/main" id="{B223EA87-76CA-43EE-B3ED-6770B6CA5D73}"/>
            </a:ext>
          </a:extLst>
        </xdr:cNvPr>
        <xdr:cNvGrpSpPr/>
      </xdr:nvGrpSpPr>
      <xdr:grpSpPr>
        <a:xfrm>
          <a:off x="1508563" y="20933651"/>
          <a:ext cx="315750" cy="360000"/>
          <a:chOff x="1381125" y="29565600"/>
          <a:chExt cx="315750" cy="360000"/>
        </a:xfrm>
      </xdr:grpSpPr>
      <xdr:pic>
        <xdr:nvPicPr>
          <xdr:cNvPr id="128" name="Picture 127">
            <a:extLst>
              <a:ext uri="{FF2B5EF4-FFF2-40B4-BE49-F238E27FC236}">
                <a16:creationId xmlns:a16="http://schemas.microsoft.com/office/drawing/2014/main" id="{74272198-41F9-40EC-8127-14000B39886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59700" y="29565600"/>
            <a:ext cx="137175" cy="360000"/>
          </a:xfrm>
          <a:prstGeom prst="rect">
            <a:avLst/>
          </a:prstGeom>
        </xdr:spPr>
      </xdr:pic>
      <xdr:pic>
        <xdr:nvPicPr>
          <xdr:cNvPr id="129" name="Picture 128">
            <a:extLst>
              <a:ext uri="{FF2B5EF4-FFF2-40B4-BE49-F238E27FC236}">
                <a16:creationId xmlns:a16="http://schemas.microsoft.com/office/drawing/2014/main" id="{9AB205C8-7E75-4787-A9E2-8E47A6F8071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81125" y="29565600"/>
            <a:ext cx="145138" cy="360000"/>
          </a:xfrm>
          <a:prstGeom prst="rect">
            <a:avLst/>
          </a:prstGeom>
        </xdr:spPr>
      </xdr:pic>
    </xdr:grpSp>
    <xdr:clientData/>
  </xdr:twoCellAnchor>
  <xdr:twoCellAnchor editAs="oneCell">
    <xdr:from>
      <xdr:col>12</xdr:col>
      <xdr:colOff>590550</xdr:colOff>
      <xdr:row>107</xdr:row>
      <xdr:rowOff>142875</xdr:rowOff>
    </xdr:from>
    <xdr:to>
      <xdr:col>13</xdr:col>
      <xdr:colOff>520950</xdr:colOff>
      <xdr:row>110</xdr:row>
      <xdr:rowOff>111375</xdr:rowOff>
    </xdr:to>
    <xdr:pic>
      <xdr:nvPicPr>
        <xdr:cNvPr id="130" name="Picture 129">
          <a:extLst>
            <a:ext uri="{FF2B5EF4-FFF2-40B4-BE49-F238E27FC236}">
              <a16:creationId xmlns:a16="http://schemas.microsoft.com/office/drawing/2014/main" id="{6A514101-EC81-4FD3-A5FF-C091B306042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05750" y="20764500"/>
          <a:ext cx="540000" cy="540000"/>
        </a:xfrm>
        <a:prstGeom prst="rect">
          <a:avLst/>
        </a:prstGeom>
      </xdr:spPr>
    </xdr:pic>
    <xdr:clientData/>
  </xdr:twoCellAnchor>
  <xdr:twoCellAnchor editAs="oneCell">
    <xdr:from>
      <xdr:col>13</xdr:col>
      <xdr:colOff>151157</xdr:colOff>
      <xdr:row>108</xdr:row>
      <xdr:rowOff>115581</xdr:rowOff>
    </xdr:from>
    <xdr:to>
      <xdr:col>13</xdr:col>
      <xdr:colOff>313082</xdr:colOff>
      <xdr:row>109</xdr:row>
      <xdr:rowOff>172137</xdr:rowOff>
    </xdr:to>
    <xdr:pic>
      <xdr:nvPicPr>
        <xdr:cNvPr id="131" name="Picture 130">
          <a:extLst>
            <a:ext uri="{FF2B5EF4-FFF2-40B4-BE49-F238E27FC236}">
              <a16:creationId xmlns:a16="http://schemas.microsoft.com/office/drawing/2014/main" id="{4F5F0857-3FDB-43F5-93CB-4BBD8B59DEC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75957" y="20927706"/>
          <a:ext cx="161925" cy="247056"/>
        </a:xfrm>
        <a:prstGeom prst="rect">
          <a:avLst/>
        </a:prstGeom>
      </xdr:spPr>
    </xdr:pic>
    <xdr:clientData/>
  </xdr:twoCellAnchor>
  <xdr:twoCellAnchor>
    <xdr:from>
      <xdr:col>10</xdr:col>
      <xdr:colOff>454208</xdr:colOff>
      <xdr:row>55</xdr:row>
      <xdr:rowOff>148175</xdr:rowOff>
    </xdr:from>
    <xdr:to>
      <xdr:col>11</xdr:col>
      <xdr:colOff>364691</xdr:colOff>
      <xdr:row>58</xdr:row>
      <xdr:rowOff>101830</xdr:rowOff>
    </xdr:to>
    <xdr:cxnSp macro="">
      <xdr:nvCxnSpPr>
        <xdr:cNvPr id="132" name="Straight Connector 131">
          <a:extLst>
            <a:ext uri="{FF2B5EF4-FFF2-40B4-BE49-F238E27FC236}">
              <a16:creationId xmlns:a16="http://schemas.microsoft.com/office/drawing/2014/main" id="{E4F92FF6-59C5-4721-9A5D-7D023B8548B8}"/>
            </a:ext>
          </a:extLst>
        </xdr:cNvPr>
        <xdr:cNvCxnSpPr/>
      </xdr:nvCxnSpPr>
      <xdr:spPr>
        <a:xfrm>
          <a:off x="6550208" y="10768550"/>
          <a:ext cx="520083" cy="525155"/>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87</xdr:row>
      <xdr:rowOff>0</xdr:rowOff>
    </xdr:from>
    <xdr:to>
      <xdr:col>13</xdr:col>
      <xdr:colOff>385200</xdr:colOff>
      <xdr:row>87</xdr:row>
      <xdr:rowOff>2</xdr:rowOff>
    </xdr:to>
    <xdr:cxnSp macro="">
      <xdr:nvCxnSpPr>
        <xdr:cNvPr id="133" name="Straight Connector 132">
          <a:extLst>
            <a:ext uri="{FF2B5EF4-FFF2-40B4-BE49-F238E27FC236}">
              <a16:creationId xmlns:a16="http://schemas.microsoft.com/office/drawing/2014/main" id="{29866303-5F99-44D3-B279-2788E1AAD62E}"/>
            </a:ext>
          </a:extLst>
        </xdr:cNvPr>
        <xdr:cNvCxnSpPr/>
      </xdr:nvCxnSpPr>
      <xdr:spPr>
        <a:xfrm flipV="1">
          <a:off x="7924800"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35718</xdr:colOff>
      <xdr:row>90</xdr:row>
      <xdr:rowOff>28574</xdr:rowOff>
    </xdr:from>
    <xdr:to>
      <xdr:col>6</xdr:col>
      <xdr:colOff>249108</xdr:colOff>
      <xdr:row>102</xdr:row>
      <xdr:rowOff>47792</xdr:rowOff>
    </xdr:to>
    <xdr:grpSp>
      <xdr:nvGrpSpPr>
        <xdr:cNvPr id="134" name="Group 133">
          <a:extLst>
            <a:ext uri="{FF2B5EF4-FFF2-40B4-BE49-F238E27FC236}">
              <a16:creationId xmlns:a16="http://schemas.microsoft.com/office/drawing/2014/main" id="{11E55CAB-EBEC-40CF-93DE-143A639FEB88}"/>
            </a:ext>
          </a:extLst>
        </xdr:cNvPr>
        <xdr:cNvGrpSpPr/>
      </xdr:nvGrpSpPr>
      <xdr:grpSpPr>
        <a:xfrm>
          <a:off x="35718" y="17411699"/>
          <a:ext cx="3870990" cy="2305218"/>
          <a:chOff x="0" y="19030949"/>
          <a:chExt cx="3856703" cy="2305218"/>
        </a:xfrm>
      </xdr:grpSpPr>
      <xdr:graphicFrame macro="">
        <xdr:nvGraphicFramePr>
          <xdr:cNvPr id="135" name="Chart 134">
            <a:extLst>
              <a:ext uri="{FF2B5EF4-FFF2-40B4-BE49-F238E27FC236}">
                <a16:creationId xmlns:a16="http://schemas.microsoft.com/office/drawing/2014/main" id="{99599D66-B1A8-4083-8245-F2D5CCBE2F09}"/>
              </a:ext>
            </a:extLst>
          </xdr:cNvPr>
          <xdr:cNvGraphicFramePr/>
        </xdr:nvGraphicFramePr>
        <xdr:xfrm>
          <a:off x="0" y="19030949"/>
          <a:ext cx="3748087" cy="2295525"/>
        </xdr:xfrm>
        <a:graphic>
          <a:graphicData uri="http://schemas.openxmlformats.org/drawingml/2006/chart">
            <c:chart xmlns:c="http://schemas.openxmlformats.org/drawingml/2006/chart" xmlns:r="http://schemas.openxmlformats.org/officeDocument/2006/relationships" r:id="rId27"/>
          </a:graphicData>
        </a:graphic>
      </xdr:graphicFrame>
      <xdr:sp macro="" textlink="'Data - Overview'!H96">
        <xdr:nvSpPr>
          <xdr:cNvPr id="136" name="Oval 135">
            <a:extLst>
              <a:ext uri="{FF2B5EF4-FFF2-40B4-BE49-F238E27FC236}">
                <a16:creationId xmlns:a16="http://schemas.microsoft.com/office/drawing/2014/main" id="{9F0CF76F-4E7C-4690-A536-E952EA219828}"/>
              </a:ext>
            </a:extLst>
          </xdr:cNvPr>
          <xdr:cNvSpPr>
            <a:spLocks noChangeAspect="1"/>
          </xdr:cNvSpPr>
        </xdr:nvSpPr>
        <xdr:spPr>
          <a:xfrm>
            <a:off x="3607084" y="19074964"/>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5E7B7E1-4DC8-425D-AB0A-1590BC1AAEE0}" type="TxLink">
              <a:rPr lang="en-US" sz="800" b="0" i="0" u="none" strike="noStrike">
                <a:solidFill>
                  <a:schemeClr val="bg1"/>
                </a:solidFill>
                <a:latin typeface="Calibri"/>
                <a:cs typeface="Calibri"/>
              </a:rPr>
              <a:pPr algn="ctr"/>
              <a:t>105</a:t>
            </a:fld>
            <a:endParaRPr lang="en-GB" sz="400" b="1">
              <a:solidFill>
                <a:schemeClr val="bg1"/>
              </a:solidFill>
            </a:endParaRPr>
          </a:p>
        </xdr:txBody>
      </xdr:sp>
      <xdr:sp macro="" textlink="'Data - Overview'!H97">
        <xdr:nvSpPr>
          <xdr:cNvPr id="137" name="Oval 136">
            <a:extLst>
              <a:ext uri="{FF2B5EF4-FFF2-40B4-BE49-F238E27FC236}">
                <a16:creationId xmlns:a16="http://schemas.microsoft.com/office/drawing/2014/main" id="{E55B9974-6B74-4603-B704-33BB3A9C23A9}"/>
              </a:ext>
            </a:extLst>
          </xdr:cNvPr>
          <xdr:cNvSpPr>
            <a:spLocks noChangeAspect="1"/>
          </xdr:cNvSpPr>
        </xdr:nvSpPr>
        <xdr:spPr>
          <a:xfrm>
            <a:off x="3607084" y="19347991"/>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C296BF5-941D-4DB7-8A38-E3CF408F7D39}" type="TxLink">
              <a:rPr lang="en-US" sz="800" b="0" i="0" u="none" strike="noStrike">
                <a:solidFill>
                  <a:schemeClr val="bg1"/>
                </a:solidFill>
                <a:latin typeface="Calibri"/>
                <a:cs typeface="Calibri"/>
              </a:rPr>
              <a:pPr algn="ctr"/>
              <a:t>101</a:t>
            </a:fld>
            <a:endParaRPr lang="en-GB" sz="100" b="1">
              <a:solidFill>
                <a:schemeClr val="bg1"/>
              </a:solidFill>
            </a:endParaRPr>
          </a:p>
        </xdr:txBody>
      </xdr:sp>
      <xdr:sp macro="" textlink="'Data - Overview'!H98">
        <xdr:nvSpPr>
          <xdr:cNvPr id="138" name="Oval 137">
            <a:extLst>
              <a:ext uri="{FF2B5EF4-FFF2-40B4-BE49-F238E27FC236}">
                <a16:creationId xmlns:a16="http://schemas.microsoft.com/office/drawing/2014/main" id="{84157305-3777-430C-A995-735046958244}"/>
              </a:ext>
            </a:extLst>
          </xdr:cNvPr>
          <xdr:cNvSpPr>
            <a:spLocks noChangeAspect="1"/>
          </xdr:cNvSpPr>
        </xdr:nvSpPr>
        <xdr:spPr>
          <a:xfrm>
            <a:off x="3607084" y="19621018"/>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11E9B69-DA73-4C55-89CF-7A0BCF14D06F}" type="TxLink">
              <a:rPr lang="en-US" sz="800" b="0" i="0" u="none" strike="noStrike">
                <a:solidFill>
                  <a:schemeClr val="bg1"/>
                </a:solidFill>
                <a:latin typeface="Calibri"/>
                <a:cs typeface="Calibri"/>
              </a:rPr>
              <a:pPr algn="ctr"/>
              <a:t>105</a:t>
            </a:fld>
            <a:endParaRPr lang="en-GB" sz="100" b="1">
              <a:solidFill>
                <a:schemeClr val="bg1"/>
              </a:solidFill>
            </a:endParaRPr>
          </a:p>
        </xdr:txBody>
      </xdr:sp>
      <xdr:sp macro="" textlink="'Data - Overview'!H99">
        <xdr:nvSpPr>
          <xdr:cNvPr id="139" name="Oval 138">
            <a:extLst>
              <a:ext uri="{FF2B5EF4-FFF2-40B4-BE49-F238E27FC236}">
                <a16:creationId xmlns:a16="http://schemas.microsoft.com/office/drawing/2014/main" id="{33A49D1B-60DF-41AA-9B51-AA5DC1870F8F}"/>
              </a:ext>
            </a:extLst>
          </xdr:cNvPr>
          <xdr:cNvSpPr>
            <a:spLocks noChangeAspect="1"/>
          </xdr:cNvSpPr>
        </xdr:nvSpPr>
        <xdr:spPr>
          <a:xfrm>
            <a:off x="3607084" y="1991785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89461F1-D331-4A69-944D-168556D5C203}" type="TxLink">
              <a:rPr lang="en-US" sz="800" b="0" i="0" u="none" strike="noStrike">
                <a:solidFill>
                  <a:schemeClr val="bg1"/>
                </a:solidFill>
                <a:latin typeface="Calibri"/>
                <a:cs typeface="Calibri"/>
              </a:rPr>
              <a:pPr algn="ctr"/>
              <a:t>107</a:t>
            </a:fld>
            <a:endParaRPr lang="en-GB" sz="100" b="1">
              <a:solidFill>
                <a:schemeClr val="bg1"/>
              </a:solidFill>
            </a:endParaRPr>
          </a:p>
        </xdr:txBody>
      </xdr:sp>
      <xdr:sp macro="" textlink="'Data - Overview'!H100">
        <xdr:nvSpPr>
          <xdr:cNvPr id="140" name="Oval 139">
            <a:extLst>
              <a:ext uri="{FF2B5EF4-FFF2-40B4-BE49-F238E27FC236}">
                <a16:creationId xmlns:a16="http://schemas.microsoft.com/office/drawing/2014/main" id="{43B2C545-1CC3-4E99-8CBD-B38E3FCE9F2F}"/>
              </a:ext>
            </a:extLst>
          </xdr:cNvPr>
          <xdr:cNvSpPr>
            <a:spLocks noChangeAspect="1"/>
          </xdr:cNvSpPr>
        </xdr:nvSpPr>
        <xdr:spPr>
          <a:xfrm>
            <a:off x="3607084" y="2021469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6052170-4325-4594-B016-07D3EC38AB29}" type="TxLink">
              <a:rPr lang="en-US" sz="800" b="0" i="0" u="none" strike="noStrike">
                <a:solidFill>
                  <a:schemeClr val="bg1"/>
                </a:solidFill>
                <a:latin typeface="Calibri"/>
                <a:cs typeface="Calibri"/>
              </a:rPr>
              <a:pPr algn="ctr"/>
              <a:t>100</a:t>
            </a:fld>
            <a:endParaRPr lang="en-GB" sz="100" b="1">
              <a:solidFill>
                <a:schemeClr val="bg1"/>
              </a:solidFill>
            </a:endParaRPr>
          </a:p>
        </xdr:txBody>
      </xdr:sp>
      <xdr:sp macro="" textlink="'Data - Overview'!H101">
        <xdr:nvSpPr>
          <xdr:cNvPr id="141" name="Oval 140">
            <a:extLst>
              <a:ext uri="{FF2B5EF4-FFF2-40B4-BE49-F238E27FC236}">
                <a16:creationId xmlns:a16="http://schemas.microsoft.com/office/drawing/2014/main" id="{23C73A59-3405-459B-B833-2D924E0675E3}"/>
              </a:ext>
            </a:extLst>
          </xdr:cNvPr>
          <xdr:cNvSpPr>
            <a:spLocks noChangeAspect="1"/>
          </xdr:cNvSpPr>
        </xdr:nvSpPr>
        <xdr:spPr>
          <a:xfrm>
            <a:off x="3607084" y="2049367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89FBDAF-4E9D-467C-B26F-CF05B9DC993A}" type="TxLink">
              <a:rPr lang="en-US" sz="800" b="0" i="0" u="none" strike="noStrike">
                <a:solidFill>
                  <a:schemeClr val="bg1"/>
                </a:solidFill>
                <a:latin typeface="Calibri"/>
                <a:cs typeface="Calibri"/>
              </a:rPr>
              <a:pPr algn="ctr"/>
              <a:t>96</a:t>
            </a:fld>
            <a:endParaRPr lang="en-GB" sz="100" b="1">
              <a:solidFill>
                <a:schemeClr val="bg1"/>
              </a:solidFill>
            </a:endParaRPr>
          </a:p>
        </xdr:txBody>
      </xdr:sp>
      <xdr:sp macro="" textlink="'Data - Overview'!H102">
        <xdr:nvSpPr>
          <xdr:cNvPr id="142" name="Oval 141">
            <a:extLst>
              <a:ext uri="{FF2B5EF4-FFF2-40B4-BE49-F238E27FC236}">
                <a16:creationId xmlns:a16="http://schemas.microsoft.com/office/drawing/2014/main" id="{D7E54324-08EF-4AF3-88E2-2A43518795A0}"/>
              </a:ext>
            </a:extLst>
          </xdr:cNvPr>
          <xdr:cNvSpPr>
            <a:spLocks noChangeAspect="1"/>
          </xdr:cNvSpPr>
        </xdr:nvSpPr>
        <xdr:spPr>
          <a:xfrm>
            <a:off x="3607084" y="2078456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8F01225-105F-4334-85BA-2B1B59915C8D}" type="TxLink">
              <a:rPr lang="en-US" sz="800" b="0" i="0" u="none" strike="noStrike">
                <a:solidFill>
                  <a:schemeClr val="bg1"/>
                </a:solidFill>
                <a:latin typeface="Calibri"/>
                <a:cs typeface="Calibri"/>
              </a:rPr>
              <a:pPr algn="ctr"/>
              <a:t>95</a:t>
            </a:fld>
            <a:endParaRPr lang="en-GB" sz="100" b="1">
              <a:solidFill>
                <a:schemeClr val="bg1"/>
              </a:solidFill>
            </a:endParaRPr>
          </a:p>
        </xdr:txBody>
      </xdr:sp>
      <xdr:sp macro="" textlink="'Data - Overview'!H103">
        <xdr:nvSpPr>
          <xdr:cNvPr id="143" name="Oval 142">
            <a:extLst>
              <a:ext uri="{FF2B5EF4-FFF2-40B4-BE49-F238E27FC236}">
                <a16:creationId xmlns:a16="http://schemas.microsoft.com/office/drawing/2014/main" id="{0606D73B-018B-441F-983A-85C86D790ECD}"/>
              </a:ext>
            </a:extLst>
          </xdr:cNvPr>
          <xdr:cNvSpPr>
            <a:spLocks noChangeAspect="1"/>
          </xdr:cNvSpPr>
        </xdr:nvSpPr>
        <xdr:spPr>
          <a:xfrm>
            <a:off x="3607084" y="2108735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E71C85A-19AA-417A-B280-E06D08A61835}" type="TxLink">
              <a:rPr lang="en-US" sz="800" b="0" i="0" u="none" strike="noStrike">
                <a:solidFill>
                  <a:schemeClr val="bg1"/>
                </a:solidFill>
                <a:latin typeface="Calibri"/>
                <a:cs typeface="Calibri"/>
              </a:rPr>
              <a:pPr algn="ctr"/>
              <a:t>98</a:t>
            </a:fld>
            <a:endParaRPr lang="en-GB" sz="100" b="1">
              <a:solidFill>
                <a:schemeClr val="bg1"/>
              </a:solidFill>
            </a:endParaRPr>
          </a:p>
        </xdr:txBody>
      </xdr:sp>
    </xdr:grpSp>
    <xdr:clientData/>
  </xdr:twoCellAnchor>
  <xdr:twoCellAnchor>
    <xdr:from>
      <xdr:col>7</xdr:col>
      <xdr:colOff>178594</xdr:colOff>
      <xdr:row>88</xdr:row>
      <xdr:rowOff>139304</xdr:rowOff>
    </xdr:from>
    <xdr:to>
      <xdr:col>12</xdr:col>
      <xdr:colOff>365044</xdr:colOff>
      <xdr:row>101</xdr:row>
      <xdr:rowOff>158354</xdr:rowOff>
    </xdr:to>
    <xdr:grpSp>
      <xdr:nvGrpSpPr>
        <xdr:cNvPr id="144" name="Group 143">
          <a:extLst>
            <a:ext uri="{FF2B5EF4-FFF2-40B4-BE49-F238E27FC236}">
              <a16:creationId xmlns:a16="http://schemas.microsoft.com/office/drawing/2014/main" id="{6B8617D8-C210-41A1-9A54-49BD781B8158}"/>
            </a:ext>
          </a:extLst>
        </xdr:cNvPr>
        <xdr:cNvGrpSpPr/>
      </xdr:nvGrpSpPr>
      <xdr:grpSpPr>
        <a:xfrm>
          <a:off x="4445794" y="17141429"/>
          <a:ext cx="3234450" cy="2495550"/>
          <a:chOff x="4441031" y="17468850"/>
          <a:chExt cx="3222544" cy="2495550"/>
        </a:xfrm>
      </xdr:grpSpPr>
      <xdr:graphicFrame macro="">
        <xdr:nvGraphicFramePr>
          <xdr:cNvPr id="145" name="Chart 144">
            <a:extLst>
              <a:ext uri="{FF2B5EF4-FFF2-40B4-BE49-F238E27FC236}">
                <a16:creationId xmlns:a16="http://schemas.microsoft.com/office/drawing/2014/main" id="{69EDF3E8-E3D1-479E-8BE9-4E62862E0D8F}"/>
              </a:ext>
            </a:extLst>
          </xdr:cNvPr>
          <xdr:cNvGraphicFramePr/>
        </xdr:nvGraphicFramePr>
        <xdr:xfrm>
          <a:off x="4441031" y="17478375"/>
          <a:ext cx="454819" cy="2486025"/>
        </xdr:xfrm>
        <a:graphic>
          <a:graphicData uri="http://schemas.openxmlformats.org/drawingml/2006/chart">
            <c:chart xmlns:c="http://schemas.openxmlformats.org/drawingml/2006/chart" xmlns:r="http://schemas.openxmlformats.org/officeDocument/2006/relationships" r:id="rId28"/>
          </a:graphicData>
        </a:graphic>
      </xdr:graphicFrame>
      <xdr:sp macro="" textlink="'Data - Overview'!D115">
        <xdr:nvSpPr>
          <xdr:cNvPr id="146" name="TextBox 145">
            <a:extLst>
              <a:ext uri="{FF2B5EF4-FFF2-40B4-BE49-F238E27FC236}">
                <a16:creationId xmlns:a16="http://schemas.microsoft.com/office/drawing/2014/main" id="{914EF309-5F9E-4B72-A3B3-F010F00AC44D}"/>
              </a:ext>
            </a:extLst>
          </xdr:cNvPr>
          <xdr:cNvSpPr txBox="1"/>
        </xdr:nvSpPr>
        <xdr:spPr>
          <a:xfrm>
            <a:off x="4938712" y="17573625"/>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3A7C867-4555-4D24-B18D-4338BB3CEB78}" type="TxLink">
              <a:rPr lang="en-US" sz="1400" b="1" i="0" u="none" strike="noStrike">
                <a:solidFill>
                  <a:srgbClr val="FF0000"/>
                </a:solidFill>
                <a:latin typeface="Calibri"/>
                <a:cs typeface="Calibri"/>
              </a:rPr>
              <a:pPr algn="ctr"/>
              <a:t>28%</a:t>
            </a:fld>
            <a:endParaRPr lang="en-GB" sz="1800" b="1">
              <a:solidFill>
                <a:srgbClr val="FF0000"/>
              </a:solidFill>
            </a:endParaRPr>
          </a:p>
        </xdr:txBody>
      </xdr:sp>
      <xdr:sp macro="" textlink="'Data - Overview'!D116">
        <xdr:nvSpPr>
          <xdr:cNvPr id="147" name="TextBox 146">
            <a:extLst>
              <a:ext uri="{FF2B5EF4-FFF2-40B4-BE49-F238E27FC236}">
                <a16:creationId xmlns:a16="http://schemas.microsoft.com/office/drawing/2014/main" id="{02FD9895-7F8E-4CAA-9CB8-DCE514A44A04}"/>
              </a:ext>
            </a:extLst>
          </xdr:cNvPr>
          <xdr:cNvSpPr txBox="1"/>
        </xdr:nvSpPr>
        <xdr:spPr>
          <a:xfrm>
            <a:off x="4938712" y="18052256"/>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FAC0FC8-7450-43D1-BBEC-4E87752CAD83}" type="TxLink">
              <a:rPr lang="en-US" sz="1400" b="1" i="0" u="none" strike="noStrike">
                <a:solidFill>
                  <a:schemeClr val="tx1">
                    <a:lumMod val="50000"/>
                    <a:lumOff val="50000"/>
                  </a:schemeClr>
                </a:solidFill>
                <a:latin typeface="Calibri"/>
                <a:cs typeface="Calibri"/>
              </a:rPr>
              <a:pPr algn="ctr"/>
              <a:t>17%</a:t>
            </a:fld>
            <a:endParaRPr lang="en-GB" sz="2400" b="1">
              <a:solidFill>
                <a:schemeClr val="tx1">
                  <a:lumMod val="50000"/>
                  <a:lumOff val="50000"/>
                </a:schemeClr>
              </a:solidFill>
            </a:endParaRPr>
          </a:p>
        </xdr:txBody>
      </xdr:sp>
      <xdr:sp macro="" textlink="'Data - Overview'!D117">
        <xdr:nvSpPr>
          <xdr:cNvPr id="148" name="TextBox 147">
            <a:extLst>
              <a:ext uri="{FF2B5EF4-FFF2-40B4-BE49-F238E27FC236}">
                <a16:creationId xmlns:a16="http://schemas.microsoft.com/office/drawing/2014/main" id="{2800094A-3861-4FC3-AABB-1E00C3D729D5}"/>
              </a:ext>
            </a:extLst>
          </xdr:cNvPr>
          <xdr:cNvSpPr txBox="1"/>
        </xdr:nvSpPr>
        <xdr:spPr>
          <a:xfrm>
            <a:off x="4938712" y="18530887"/>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7A1894C-3BE2-4E9B-93BE-A26481ADE046}" type="TxLink">
              <a:rPr lang="en-US" sz="1400" b="1" i="0" u="none" strike="noStrike">
                <a:solidFill>
                  <a:srgbClr val="7030A0"/>
                </a:solidFill>
                <a:latin typeface="Calibri"/>
                <a:cs typeface="Calibri"/>
              </a:rPr>
              <a:pPr algn="ctr"/>
              <a:t>4%</a:t>
            </a:fld>
            <a:endParaRPr lang="en-GB" sz="3200" b="1">
              <a:solidFill>
                <a:srgbClr val="7030A0"/>
              </a:solidFill>
            </a:endParaRPr>
          </a:p>
        </xdr:txBody>
      </xdr:sp>
      <xdr:sp macro="" textlink="'Data - Overview'!D118">
        <xdr:nvSpPr>
          <xdr:cNvPr id="149" name="TextBox 148">
            <a:extLst>
              <a:ext uri="{FF2B5EF4-FFF2-40B4-BE49-F238E27FC236}">
                <a16:creationId xmlns:a16="http://schemas.microsoft.com/office/drawing/2014/main" id="{FE5756E7-09E3-4C32-8F15-4643BE6A8922}"/>
              </a:ext>
            </a:extLst>
          </xdr:cNvPr>
          <xdr:cNvSpPr txBox="1"/>
        </xdr:nvSpPr>
        <xdr:spPr>
          <a:xfrm>
            <a:off x="4938712" y="19009518"/>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47C2C7-6528-4F54-878E-6C5909B0E48D}" type="TxLink">
              <a:rPr lang="en-US" sz="1400" b="1" i="0" u="none" strike="noStrike">
                <a:solidFill>
                  <a:srgbClr val="0070C0"/>
                </a:solidFill>
                <a:latin typeface="Calibri"/>
                <a:cs typeface="Calibri"/>
              </a:rPr>
              <a:pPr algn="ctr"/>
              <a:t>20%</a:t>
            </a:fld>
            <a:endParaRPr lang="en-GB" sz="4000" b="1">
              <a:solidFill>
                <a:srgbClr val="0070C0"/>
              </a:solidFill>
            </a:endParaRPr>
          </a:p>
        </xdr:txBody>
      </xdr:sp>
      <xdr:sp macro="" textlink="'Data - Overview'!D119">
        <xdr:nvSpPr>
          <xdr:cNvPr id="150" name="TextBox 149">
            <a:extLst>
              <a:ext uri="{FF2B5EF4-FFF2-40B4-BE49-F238E27FC236}">
                <a16:creationId xmlns:a16="http://schemas.microsoft.com/office/drawing/2014/main" id="{6B436616-3636-437E-8325-BBA26726F919}"/>
              </a:ext>
            </a:extLst>
          </xdr:cNvPr>
          <xdr:cNvSpPr txBox="1"/>
        </xdr:nvSpPr>
        <xdr:spPr>
          <a:xfrm>
            <a:off x="4938712" y="1948815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896C9DE-B0E8-463A-807D-241D4E8229AD}" type="TxLink">
              <a:rPr lang="en-US" sz="1400" b="1" i="0" u="none" strike="noStrike">
                <a:solidFill>
                  <a:srgbClr val="92D050"/>
                </a:solidFill>
                <a:latin typeface="Calibri"/>
                <a:cs typeface="Calibri"/>
              </a:rPr>
              <a:pPr algn="ctr"/>
              <a:t>31%</a:t>
            </a:fld>
            <a:endParaRPr lang="en-GB" sz="4800" b="1">
              <a:solidFill>
                <a:srgbClr val="92D050"/>
              </a:solidFill>
            </a:endParaRPr>
          </a:p>
        </xdr:txBody>
      </xdr:sp>
      <xdr:pic>
        <xdr:nvPicPr>
          <xdr:cNvPr id="151" name="Picture 150">
            <a:extLst>
              <a:ext uri="{FF2B5EF4-FFF2-40B4-BE49-F238E27FC236}">
                <a16:creationId xmlns:a16="http://schemas.microsoft.com/office/drawing/2014/main" id="{952D2D92-AC1D-41D3-917C-1588A407B03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08538" y="17478375"/>
            <a:ext cx="361152" cy="432000"/>
          </a:xfrm>
          <a:prstGeom prst="rect">
            <a:avLst/>
          </a:prstGeom>
        </xdr:spPr>
      </xdr:pic>
      <xdr:pic>
        <xdr:nvPicPr>
          <xdr:cNvPr id="152" name="Picture 151">
            <a:extLst>
              <a:ext uri="{FF2B5EF4-FFF2-40B4-BE49-F238E27FC236}">
                <a16:creationId xmlns:a16="http://schemas.microsoft.com/office/drawing/2014/main" id="{2D2948E1-CF94-4D4D-A5BD-B6C3D206AEE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466855" y="17961769"/>
            <a:ext cx="446899" cy="432000"/>
          </a:xfrm>
          <a:prstGeom prst="rect">
            <a:avLst/>
          </a:prstGeom>
        </xdr:spPr>
      </xdr:pic>
      <xdr:pic>
        <xdr:nvPicPr>
          <xdr:cNvPr id="153" name="Picture 152">
            <a:extLst>
              <a:ext uri="{FF2B5EF4-FFF2-40B4-BE49-F238E27FC236}">
                <a16:creationId xmlns:a16="http://schemas.microsoft.com/office/drawing/2014/main" id="{D263CB0A-77B3-4249-8C90-D7B3AB86708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438775" y="18445163"/>
            <a:ext cx="503059" cy="432000"/>
          </a:xfrm>
          <a:prstGeom prst="rect">
            <a:avLst/>
          </a:prstGeom>
        </xdr:spPr>
      </xdr:pic>
      <xdr:sp macro="" textlink="'Data - Overview'!C115">
        <xdr:nvSpPr>
          <xdr:cNvPr id="154" name="TextBox 153">
            <a:extLst>
              <a:ext uri="{FF2B5EF4-FFF2-40B4-BE49-F238E27FC236}">
                <a16:creationId xmlns:a16="http://schemas.microsoft.com/office/drawing/2014/main" id="{83FB7776-BF33-41A9-9849-9A41C21E2461}"/>
              </a:ext>
            </a:extLst>
          </xdr:cNvPr>
          <xdr:cNvSpPr txBox="1"/>
        </xdr:nvSpPr>
        <xdr:spPr>
          <a:xfrm>
            <a:off x="6036470" y="17526000"/>
            <a:ext cx="10096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25968EFF-07E6-49FC-972D-E284008A8862}" type="TxLink">
              <a:rPr lang="en-US" sz="900" b="1" i="0" u="none" strike="noStrike">
                <a:solidFill>
                  <a:srgbClr val="FF0000"/>
                </a:solidFill>
                <a:latin typeface="Calibri"/>
                <a:cs typeface="Calibri"/>
              </a:rPr>
              <a:pPr/>
              <a:t>Couple - no children</a:t>
            </a:fld>
            <a:endParaRPr lang="en-GB" sz="600" b="1">
              <a:solidFill>
                <a:srgbClr val="FF0000"/>
              </a:solidFill>
            </a:endParaRPr>
          </a:p>
        </xdr:txBody>
      </xdr:sp>
      <xdr:sp macro="" textlink="'Data - Overview'!C116">
        <xdr:nvSpPr>
          <xdr:cNvPr id="155" name="TextBox 154">
            <a:extLst>
              <a:ext uri="{FF2B5EF4-FFF2-40B4-BE49-F238E27FC236}">
                <a16:creationId xmlns:a16="http://schemas.microsoft.com/office/drawing/2014/main" id="{B15FC2E0-E038-4765-87A5-AA9240B97C67}"/>
              </a:ext>
            </a:extLst>
          </xdr:cNvPr>
          <xdr:cNvSpPr txBox="1"/>
        </xdr:nvSpPr>
        <xdr:spPr>
          <a:xfrm>
            <a:off x="6036469" y="18044612"/>
            <a:ext cx="111442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1395D737-E4B6-4A97-8D91-E6ABFE201321}" type="TxLink">
              <a:rPr lang="en-US" sz="900" b="1" i="0" u="none" strike="noStrike">
                <a:solidFill>
                  <a:schemeClr val="tx1">
                    <a:lumMod val="50000"/>
                    <a:lumOff val="50000"/>
                  </a:schemeClr>
                </a:solidFill>
                <a:latin typeface="Calibri"/>
                <a:cs typeface="Calibri"/>
              </a:rPr>
              <a:pPr/>
              <a:t>Couple with children</a:t>
            </a:fld>
            <a:endParaRPr lang="en-GB" sz="600" b="1">
              <a:solidFill>
                <a:schemeClr val="tx1">
                  <a:lumMod val="50000"/>
                  <a:lumOff val="50000"/>
                </a:schemeClr>
              </a:solidFill>
            </a:endParaRPr>
          </a:p>
        </xdr:txBody>
      </xdr:sp>
      <xdr:sp macro="" textlink="'Data - Overview'!C117">
        <xdr:nvSpPr>
          <xdr:cNvPr id="156" name="TextBox 155">
            <a:extLst>
              <a:ext uri="{FF2B5EF4-FFF2-40B4-BE49-F238E27FC236}">
                <a16:creationId xmlns:a16="http://schemas.microsoft.com/office/drawing/2014/main" id="{DFE3F68E-A1A5-4CCA-AAD0-44F0F62F0D39}"/>
              </a:ext>
            </a:extLst>
          </xdr:cNvPr>
          <xdr:cNvSpPr txBox="1"/>
        </xdr:nvSpPr>
        <xdr:spPr>
          <a:xfrm>
            <a:off x="6036469" y="18563224"/>
            <a:ext cx="1209675" cy="23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445F052-9B10-419F-8E20-655647997CF7}" type="TxLink">
              <a:rPr lang="en-US" sz="900" b="1" i="0" u="none" strike="noStrike">
                <a:solidFill>
                  <a:srgbClr val="7030A0"/>
                </a:solidFill>
                <a:latin typeface="Calibri"/>
                <a:cs typeface="Calibri"/>
              </a:rPr>
              <a:pPr/>
              <a:t>Lone parent</a:t>
            </a:fld>
            <a:endParaRPr lang="en-GB" sz="600" b="1">
              <a:solidFill>
                <a:srgbClr val="7030A0"/>
              </a:solidFill>
            </a:endParaRPr>
          </a:p>
        </xdr:txBody>
      </xdr:sp>
      <xdr:sp macro="" textlink="'Data - Overview'!C118">
        <xdr:nvSpPr>
          <xdr:cNvPr id="157" name="TextBox 156">
            <a:extLst>
              <a:ext uri="{FF2B5EF4-FFF2-40B4-BE49-F238E27FC236}">
                <a16:creationId xmlns:a16="http://schemas.microsoft.com/office/drawing/2014/main" id="{0AE63149-BA0E-40A8-9D61-13AEE3B9BD9B}"/>
              </a:ext>
            </a:extLst>
          </xdr:cNvPr>
          <xdr:cNvSpPr txBox="1"/>
        </xdr:nvSpPr>
        <xdr:spPr>
          <a:xfrm>
            <a:off x="6036469" y="18996111"/>
            <a:ext cx="109537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55AD973-BD71-4E48-A3BD-A20B23F25774}" type="TxLink">
              <a:rPr lang="en-US" sz="900" b="1" i="0" u="none" strike="noStrike">
                <a:solidFill>
                  <a:srgbClr val="0070C0"/>
                </a:solidFill>
                <a:latin typeface="Calibri"/>
                <a:cs typeface="Calibri"/>
              </a:rPr>
              <a:pPr/>
              <a:t>Single person - no children</a:t>
            </a:fld>
            <a:endParaRPr lang="en-GB" sz="600" b="1">
              <a:solidFill>
                <a:srgbClr val="0070C0"/>
              </a:solidFill>
            </a:endParaRPr>
          </a:p>
        </xdr:txBody>
      </xdr:sp>
      <xdr:sp macro="" textlink="'Data - Overview'!C119">
        <xdr:nvSpPr>
          <xdr:cNvPr id="158" name="TextBox 157">
            <a:extLst>
              <a:ext uri="{FF2B5EF4-FFF2-40B4-BE49-F238E27FC236}">
                <a16:creationId xmlns:a16="http://schemas.microsoft.com/office/drawing/2014/main" id="{1494A7CC-AC43-4C24-AC54-41774C8487B7}"/>
              </a:ext>
            </a:extLst>
          </xdr:cNvPr>
          <xdr:cNvSpPr txBox="1"/>
        </xdr:nvSpPr>
        <xdr:spPr>
          <a:xfrm>
            <a:off x="6036469" y="19459575"/>
            <a:ext cx="12763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3F2F9846-E56A-4A5D-9835-EF8C456C58AC}" type="TxLink">
              <a:rPr lang="en-US" sz="900" b="1" i="0" u="none" strike="noStrike">
                <a:solidFill>
                  <a:srgbClr val="92D050"/>
                </a:solidFill>
                <a:latin typeface="Calibri"/>
                <a:cs typeface="Calibri"/>
              </a:rPr>
              <a:pPr/>
              <a:t>Other: two or more adults</a:t>
            </a:fld>
            <a:endParaRPr lang="en-GB" sz="600" b="1">
              <a:solidFill>
                <a:srgbClr val="92D050"/>
              </a:solidFill>
            </a:endParaRPr>
          </a:p>
        </xdr:txBody>
      </xdr:sp>
      <xdr:sp macro="" textlink="'Data - Overview'!G115">
        <xdr:nvSpPr>
          <xdr:cNvPr id="159" name="Oval 158">
            <a:extLst>
              <a:ext uri="{FF2B5EF4-FFF2-40B4-BE49-F238E27FC236}">
                <a16:creationId xmlns:a16="http://schemas.microsoft.com/office/drawing/2014/main" id="{12E81D60-A643-406E-A4C2-546F66A7F3DC}"/>
              </a:ext>
            </a:extLst>
          </xdr:cNvPr>
          <xdr:cNvSpPr>
            <a:spLocks noChangeAspect="1"/>
          </xdr:cNvSpPr>
        </xdr:nvSpPr>
        <xdr:spPr>
          <a:xfrm>
            <a:off x="7269956" y="17468850"/>
            <a:ext cx="393619" cy="396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B5E7651-8BA1-480E-9891-65D84CEC6A27}" type="TxLink">
              <a:rPr lang="en-US" sz="800" b="0" i="0" u="none" strike="noStrike">
                <a:solidFill>
                  <a:schemeClr val="bg1"/>
                </a:solidFill>
                <a:latin typeface="Calibri"/>
                <a:cs typeface="Calibri"/>
              </a:rPr>
              <a:pPr algn="ctr"/>
              <a:t>92</a:t>
            </a:fld>
            <a:endParaRPr lang="en-GB" sz="400" b="1">
              <a:solidFill>
                <a:schemeClr val="bg1"/>
              </a:solidFill>
            </a:endParaRPr>
          </a:p>
        </xdr:txBody>
      </xdr:sp>
      <xdr:sp macro="" textlink="'Data - Overview'!G116">
        <xdr:nvSpPr>
          <xdr:cNvPr id="160" name="Oval 159">
            <a:extLst>
              <a:ext uri="{FF2B5EF4-FFF2-40B4-BE49-F238E27FC236}">
                <a16:creationId xmlns:a16="http://schemas.microsoft.com/office/drawing/2014/main" id="{F6507950-A47B-4F26-A6A2-064BF654DB66}"/>
              </a:ext>
            </a:extLst>
          </xdr:cNvPr>
          <xdr:cNvSpPr>
            <a:spLocks noChangeAspect="1"/>
          </xdr:cNvSpPr>
        </xdr:nvSpPr>
        <xdr:spPr>
          <a:xfrm>
            <a:off x="7269956" y="17961769"/>
            <a:ext cx="393619" cy="396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E31B52-87DB-415D-B254-0FF4D14F9CA2}" type="TxLink">
              <a:rPr lang="en-US" sz="800" b="0" i="0" u="none" strike="noStrike">
                <a:solidFill>
                  <a:schemeClr val="bg1"/>
                </a:solidFill>
                <a:latin typeface="Calibri"/>
                <a:cs typeface="Calibri"/>
              </a:rPr>
              <a:pPr algn="ctr"/>
              <a:t>96</a:t>
            </a:fld>
            <a:endParaRPr lang="en-GB" sz="100" b="1">
              <a:solidFill>
                <a:schemeClr val="bg1"/>
              </a:solidFill>
            </a:endParaRPr>
          </a:p>
        </xdr:txBody>
      </xdr:sp>
      <xdr:sp macro="" textlink="'Data - Overview'!G117">
        <xdr:nvSpPr>
          <xdr:cNvPr id="161" name="Oval 160">
            <a:extLst>
              <a:ext uri="{FF2B5EF4-FFF2-40B4-BE49-F238E27FC236}">
                <a16:creationId xmlns:a16="http://schemas.microsoft.com/office/drawing/2014/main" id="{3594DC25-773A-45B3-BED4-68D4FD40625D}"/>
              </a:ext>
            </a:extLst>
          </xdr:cNvPr>
          <xdr:cNvSpPr>
            <a:spLocks noChangeAspect="1"/>
          </xdr:cNvSpPr>
        </xdr:nvSpPr>
        <xdr:spPr>
          <a:xfrm>
            <a:off x="7269956" y="18454688"/>
            <a:ext cx="393619" cy="396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E14B6C5-AA8D-4D09-9186-15F1A0925014}" type="TxLink">
              <a:rPr lang="en-US" sz="800" b="0" i="0" u="none" strike="noStrike">
                <a:solidFill>
                  <a:schemeClr val="bg1"/>
                </a:solidFill>
                <a:latin typeface="Calibri"/>
                <a:cs typeface="Calibri"/>
              </a:rPr>
              <a:pPr algn="ctr"/>
              <a:t>115</a:t>
            </a:fld>
            <a:endParaRPr lang="en-GB" sz="100" b="1">
              <a:solidFill>
                <a:schemeClr val="bg1"/>
              </a:solidFill>
            </a:endParaRPr>
          </a:p>
        </xdr:txBody>
      </xdr:sp>
      <xdr:sp macro="" textlink="'Data - Overview'!G118">
        <xdr:nvSpPr>
          <xdr:cNvPr id="162" name="Oval 161">
            <a:extLst>
              <a:ext uri="{FF2B5EF4-FFF2-40B4-BE49-F238E27FC236}">
                <a16:creationId xmlns:a16="http://schemas.microsoft.com/office/drawing/2014/main" id="{BC20E700-69AA-4D87-98F0-303255A4E1D7}"/>
              </a:ext>
            </a:extLst>
          </xdr:cNvPr>
          <xdr:cNvSpPr>
            <a:spLocks noChangeAspect="1"/>
          </xdr:cNvSpPr>
        </xdr:nvSpPr>
        <xdr:spPr>
          <a:xfrm>
            <a:off x="7269956" y="18947607"/>
            <a:ext cx="393619" cy="396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8CE53EC-30A3-4079-A706-CA808CDC400B}" type="TxLink">
              <a:rPr lang="en-US" sz="800" b="0" i="0" u="none" strike="noStrike">
                <a:solidFill>
                  <a:schemeClr val="bg1"/>
                </a:solidFill>
                <a:latin typeface="Calibri"/>
                <a:cs typeface="Calibri"/>
              </a:rPr>
              <a:pPr algn="ctr"/>
              <a:t>113</a:t>
            </a:fld>
            <a:endParaRPr lang="en-GB" sz="100" b="1">
              <a:solidFill>
                <a:schemeClr val="bg1"/>
              </a:solidFill>
            </a:endParaRPr>
          </a:p>
        </xdr:txBody>
      </xdr:sp>
      <xdr:sp macro="" textlink="'Data - Overview'!G119">
        <xdr:nvSpPr>
          <xdr:cNvPr id="163" name="Oval 162">
            <a:extLst>
              <a:ext uri="{FF2B5EF4-FFF2-40B4-BE49-F238E27FC236}">
                <a16:creationId xmlns:a16="http://schemas.microsoft.com/office/drawing/2014/main" id="{72C713BE-F420-4F78-937E-DCDA742FE784}"/>
              </a:ext>
            </a:extLst>
          </xdr:cNvPr>
          <xdr:cNvSpPr>
            <a:spLocks noChangeAspect="1"/>
          </xdr:cNvSpPr>
        </xdr:nvSpPr>
        <xdr:spPr>
          <a:xfrm>
            <a:off x="7269956" y="19440525"/>
            <a:ext cx="393619" cy="396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6B9353E-4E9D-45FE-B69C-8F1F5CB9BF49}" type="TxLink">
              <a:rPr lang="en-US" sz="800" b="0" i="0" u="none" strike="noStrike">
                <a:solidFill>
                  <a:schemeClr val="bg1"/>
                </a:solidFill>
                <a:latin typeface="Calibri"/>
                <a:cs typeface="Calibri"/>
              </a:rPr>
              <a:pPr algn="ctr"/>
              <a:t>101</a:t>
            </a:fld>
            <a:endParaRPr lang="en-GB" sz="500" b="1">
              <a:solidFill>
                <a:schemeClr val="bg1"/>
              </a:solidFill>
            </a:endParaRPr>
          </a:p>
        </xdr:txBody>
      </xdr:sp>
      <xdr:pic>
        <xdr:nvPicPr>
          <xdr:cNvPr id="164" name="Picture 163">
            <a:extLst>
              <a:ext uri="{FF2B5EF4-FFF2-40B4-BE49-F238E27FC236}">
                <a16:creationId xmlns:a16="http://schemas.microsoft.com/office/drawing/2014/main" id="{2CB49D2C-A2BE-434D-8A4A-8525ACD83A4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12594" y="18984516"/>
            <a:ext cx="346413" cy="416201"/>
          </a:xfrm>
          <a:prstGeom prst="rect">
            <a:avLst/>
          </a:prstGeom>
        </xdr:spPr>
      </xdr:pic>
      <xdr:pic>
        <xdr:nvPicPr>
          <xdr:cNvPr id="165" name="Picture 164">
            <a:extLst>
              <a:ext uri="{FF2B5EF4-FFF2-40B4-BE49-F238E27FC236}">
                <a16:creationId xmlns:a16="http://schemas.microsoft.com/office/drawing/2014/main" id="{D866697D-8A71-4A1E-AC46-34A53F87DF2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464969" y="19419094"/>
            <a:ext cx="410941" cy="416201"/>
          </a:xfrm>
          <a:prstGeom prst="rect">
            <a:avLst/>
          </a:prstGeom>
        </xdr:spPr>
      </xdr:pic>
    </xdr:grpSp>
    <xdr:clientData/>
  </xdr:twoCellAnchor>
  <xdr:twoCellAnchor>
    <xdr:from>
      <xdr:col>4</xdr:col>
      <xdr:colOff>438397</xdr:colOff>
      <xdr:row>70</xdr:row>
      <xdr:rowOff>27589</xdr:rowOff>
    </xdr:from>
    <xdr:to>
      <xdr:col>7</xdr:col>
      <xdr:colOff>338876</xdr:colOff>
      <xdr:row>78</xdr:row>
      <xdr:rowOff>165537</xdr:rowOff>
    </xdr:to>
    <xdr:graphicFrame macro="">
      <xdr:nvGraphicFramePr>
        <xdr:cNvPr id="166" name="Chart 165">
          <a:extLst>
            <a:ext uri="{FF2B5EF4-FFF2-40B4-BE49-F238E27FC236}">
              <a16:creationId xmlns:a16="http://schemas.microsoft.com/office/drawing/2014/main" id="{6FFF9E9F-CBCC-46E0-9386-B98FAB219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385393</xdr:colOff>
      <xdr:row>72</xdr:row>
      <xdr:rowOff>144846</xdr:rowOff>
    </xdr:from>
    <xdr:to>
      <xdr:col>6</xdr:col>
      <xdr:colOff>422836</xdr:colOff>
      <xdr:row>76</xdr:row>
      <xdr:rowOff>20036</xdr:rowOff>
    </xdr:to>
    <xdr:pic>
      <xdr:nvPicPr>
        <xdr:cNvPr id="167" name="Picture 166">
          <a:extLst>
            <a:ext uri="{FF2B5EF4-FFF2-40B4-BE49-F238E27FC236}">
              <a16:creationId xmlns:a16="http://schemas.microsoft.com/office/drawing/2014/main" id="{1FD4C1BA-AC8C-4C88-906A-707678CAD5B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433393" y="14003721"/>
          <a:ext cx="647043" cy="637190"/>
        </a:xfrm>
        <a:prstGeom prst="rect">
          <a:avLst/>
        </a:prstGeom>
      </xdr:spPr>
    </xdr:pic>
    <xdr:clientData/>
  </xdr:twoCellAnchor>
  <xdr:twoCellAnchor>
    <xdr:from>
      <xdr:col>8</xdr:col>
      <xdr:colOff>509957</xdr:colOff>
      <xdr:row>70</xdr:row>
      <xdr:rowOff>9730</xdr:rowOff>
    </xdr:from>
    <xdr:to>
      <xdr:col>11</xdr:col>
      <xdr:colOff>391717</xdr:colOff>
      <xdr:row>78</xdr:row>
      <xdr:rowOff>125016</xdr:rowOff>
    </xdr:to>
    <xdr:graphicFrame macro="">
      <xdr:nvGraphicFramePr>
        <xdr:cNvPr id="168" name="Chart 167">
          <a:extLst>
            <a:ext uri="{FF2B5EF4-FFF2-40B4-BE49-F238E27FC236}">
              <a16:creationId xmlns:a16="http://schemas.microsoft.com/office/drawing/2014/main" id="{AB6CA018-8168-49F4-AC91-6281D2526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470544</xdr:colOff>
      <xdr:row>72</xdr:row>
      <xdr:rowOff>137536</xdr:rowOff>
    </xdr:from>
    <xdr:to>
      <xdr:col>10</xdr:col>
      <xdr:colOff>450836</xdr:colOff>
      <xdr:row>76</xdr:row>
      <xdr:rowOff>6157</xdr:rowOff>
    </xdr:to>
    <xdr:grpSp>
      <xdr:nvGrpSpPr>
        <xdr:cNvPr id="169" name="Group 168">
          <a:extLst>
            <a:ext uri="{FF2B5EF4-FFF2-40B4-BE49-F238E27FC236}">
              <a16:creationId xmlns:a16="http://schemas.microsoft.com/office/drawing/2014/main" id="{E9605972-5C54-41AC-8A4C-45D881DEB533}"/>
            </a:ext>
          </a:extLst>
        </xdr:cNvPr>
        <xdr:cNvGrpSpPr/>
      </xdr:nvGrpSpPr>
      <xdr:grpSpPr>
        <a:xfrm>
          <a:off x="5956944" y="13996411"/>
          <a:ext cx="589892" cy="630621"/>
          <a:chOff x="4340772" y="31136899"/>
          <a:chExt cx="618188" cy="617482"/>
        </a:xfrm>
      </xdr:grpSpPr>
      <xdr:sp macro="" textlink="">
        <xdr:nvSpPr>
          <xdr:cNvPr id="170" name="Oval 169">
            <a:extLst>
              <a:ext uri="{FF2B5EF4-FFF2-40B4-BE49-F238E27FC236}">
                <a16:creationId xmlns:a16="http://schemas.microsoft.com/office/drawing/2014/main" id="{E4DCA6EF-CDFA-40D4-895B-AB0060B06591}"/>
              </a:ext>
            </a:extLst>
          </xdr:cNvPr>
          <xdr:cNvSpPr>
            <a:spLocks noChangeAspect="1"/>
          </xdr:cNvSpPr>
        </xdr:nvSpPr>
        <xdr:spPr>
          <a:xfrm>
            <a:off x="4340772" y="31136899"/>
            <a:ext cx="618188" cy="617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1" name="Picture 170">
            <a:extLst>
              <a:ext uri="{FF2B5EF4-FFF2-40B4-BE49-F238E27FC236}">
                <a16:creationId xmlns:a16="http://schemas.microsoft.com/office/drawing/2014/main" id="{E17FF065-74F1-4955-AADC-D0DE3E19DB8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435785" y="31231576"/>
            <a:ext cx="443642" cy="396063"/>
          </a:xfrm>
          <a:prstGeom prst="rect">
            <a:avLst/>
          </a:prstGeom>
        </xdr:spPr>
      </xdr:pic>
    </xdr:grpSp>
    <xdr:clientData/>
  </xdr:twoCellAnchor>
  <xdr:twoCellAnchor>
    <xdr:from>
      <xdr:col>9</xdr:col>
      <xdr:colOff>437699</xdr:colOff>
      <xdr:row>73</xdr:row>
      <xdr:rowOff>137537</xdr:rowOff>
    </xdr:from>
    <xdr:to>
      <xdr:col>10</xdr:col>
      <xdr:colOff>437698</xdr:colOff>
      <xdr:row>75</xdr:row>
      <xdr:rowOff>25865</xdr:rowOff>
    </xdr:to>
    <xdr:cxnSp macro="">
      <xdr:nvCxnSpPr>
        <xdr:cNvPr id="172" name="Straight Connector 171">
          <a:extLst>
            <a:ext uri="{FF2B5EF4-FFF2-40B4-BE49-F238E27FC236}">
              <a16:creationId xmlns:a16="http://schemas.microsoft.com/office/drawing/2014/main" id="{99927880-7C31-4F91-8C2A-41B1664181D1}"/>
            </a:ext>
          </a:extLst>
        </xdr:cNvPr>
        <xdr:cNvCxnSpPr/>
      </xdr:nvCxnSpPr>
      <xdr:spPr>
        <a:xfrm>
          <a:off x="5924099" y="14186912"/>
          <a:ext cx="609599" cy="269328"/>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314325</xdr:colOff>
      <xdr:row>55</xdr:row>
      <xdr:rowOff>104775</xdr:rowOff>
    </xdr:from>
    <xdr:to>
      <xdr:col>10</xdr:col>
      <xdr:colOff>210966</xdr:colOff>
      <xdr:row>64</xdr:row>
      <xdr:rowOff>51567</xdr:rowOff>
    </xdr:to>
    <xdr:graphicFrame macro="">
      <xdr:nvGraphicFramePr>
        <xdr:cNvPr id="173" name="Chart 172">
          <a:extLst>
            <a:ext uri="{FF2B5EF4-FFF2-40B4-BE49-F238E27FC236}">
              <a16:creationId xmlns:a16="http://schemas.microsoft.com/office/drawing/2014/main" id="{F5CD5832-32EE-435C-897D-DBB5F0B7C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oneCellAnchor>
    <xdr:from>
      <xdr:col>2</xdr:col>
      <xdr:colOff>104775</xdr:colOff>
      <xdr:row>52</xdr:row>
      <xdr:rowOff>180975</xdr:rowOff>
    </xdr:from>
    <xdr:ext cx="2163285" cy="311496"/>
    <xdr:sp macro="" textlink="'Data - Overview'!C82">
      <xdr:nvSpPr>
        <xdr:cNvPr id="174" name="TextBox 173">
          <a:extLst>
            <a:ext uri="{FF2B5EF4-FFF2-40B4-BE49-F238E27FC236}">
              <a16:creationId xmlns:a16="http://schemas.microsoft.com/office/drawing/2014/main" id="{E9CDBF80-EC8D-464A-AFDA-2E803FE95AFB}"/>
            </a:ext>
          </a:extLst>
        </xdr:cNvPr>
        <xdr:cNvSpPr txBox="1"/>
      </xdr:nvSpPr>
      <xdr:spPr>
        <a:xfrm>
          <a:off x="1323975" y="10229850"/>
          <a:ext cx="216328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C11A82D-BABA-41D0-AD48-B67FDE56944A}" type="TxLink">
            <a:rPr lang="en-US" sz="1400" b="1" i="0" u="none" strike="noStrike">
              <a:solidFill>
                <a:srgbClr val="F79646"/>
              </a:solidFill>
              <a:latin typeface="Calibri"/>
              <a:cs typeface="Calibri"/>
            </a:rPr>
            <a:pPr/>
            <a:t>&gt; 3 units per day (Women)</a:t>
          </a:fld>
          <a:endParaRPr lang="en-GB" sz="2400" b="1">
            <a:solidFill>
              <a:srgbClr val="F79646"/>
            </a:solidFill>
          </a:endParaRPr>
        </a:p>
      </xdr:txBody>
    </xdr:sp>
    <xdr:clientData/>
  </xdr:oneCellAnchor>
  <xdr:oneCellAnchor>
    <xdr:from>
      <xdr:col>7</xdr:col>
      <xdr:colOff>523875</xdr:colOff>
      <xdr:row>52</xdr:row>
      <xdr:rowOff>180975</xdr:rowOff>
    </xdr:from>
    <xdr:ext cx="1914883" cy="311496"/>
    <xdr:sp macro="" textlink="'Data - Overview'!C83">
      <xdr:nvSpPr>
        <xdr:cNvPr id="175" name="TextBox 174">
          <a:extLst>
            <a:ext uri="{FF2B5EF4-FFF2-40B4-BE49-F238E27FC236}">
              <a16:creationId xmlns:a16="http://schemas.microsoft.com/office/drawing/2014/main" id="{35701ACE-2D6B-443C-82F9-7CDBEE04AE16}"/>
            </a:ext>
          </a:extLst>
        </xdr:cNvPr>
        <xdr:cNvSpPr txBox="1"/>
      </xdr:nvSpPr>
      <xdr:spPr>
        <a:xfrm>
          <a:off x="4791075" y="10229850"/>
          <a:ext cx="191488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F9FCC7E-5D93-4E5D-A248-961DD04E4D0B}" type="TxLink">
            <a:rPr lang="en-US" sz="1400" b="1" i="0" u="none" strike="noStrike">
              <a:solidFill>
                <a:srgbClr val="F79646"/>
              </a:solidFill>
              <a:latin typeface="Calibri"/>
              <a:cs typeface="Calibri"/>
            </a:rPr>
            <a:pPr/>
            <a:t>&gt; 4 units per day (Men)</a:t>
          </a:fld>
          <a:endParaRPr lang="en-GB" sz="2400" b="1">
            <a:solidFill>
              <a:srgbClr val="F79646"/>
            </a:solidFill>
          </a:endParaRPr>
        </a:p>
      </xdr:txBody>
    </xdr:sp>
    <xdr:clientData/>
  </xdr:oneCellAnchor>
  <xdr:twoCellAnchor>
    <xdr:from>
      <xdr:col>5</xdr:col>
      <xdr:colOff>381000</xdr:colOff>
      <xdr:row>59</xdr:row>
      <xdr:rowOff>57150</xdr:rowOff>
    </xdr:from>
    <xdr:to>
      <xdr:col>6</xdr:col>
      <xdr:colOff>425720</xdr:colOff>
      <xdr:row>60</xdr:row>
      <xdr:rowOff>140312</xdr:rowOff>
    </xdr:to>
    <xdr:sp macro="" textlink="'Data - Overview'!D89">
      <xdr:nvSpPr>
        <xdr:cNvPr id="176" name="TextBox 175">
          <a:extLst>
            <a:ext uri="{FF2B5EF4-FFF2-40B4-BE49-F238E27FC236}">
              <a16:creationId xmlns:a16="http://schemas.microsoft.com/office/drawing/2014/main" id="{857CCBA9-4688-4258-8249-2712D0D8F906}"/>
            </a:ext>
          </a:extLst>
        </xdr:cNvPr>
        <xdr:cNvSpPr txBox="1"/>
      </xdr:nvSpPr>
      <xdr:spPr>
        <a:xfrm>
          <a:off x="3429000"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F9B06F-26F1-4289-98CD-5618F5FA3C1D}" type="TxLink">
            <a:rPr lang="en-US" sz="2000" b="1" i="0" u="none" strike="noStrike">
              <a:solidFill>
                <a:srgbClr val="F79646"/>
              </a:solidFill>
              <a:latin typeface="Calibri"/>
              <a:cs typeface="Calibri"/>
            </a:rPr>
            <a:pPr/>
            <a:t>29%</a:t>
          </a:fld>
          <a:endParaRPr lang="en-GB" sz="6600" b="1">
            <a:solidFill>
              <a:srgbClr val="F79646"/>
            </a:solidFill>
          </a:endParaRPr>
        </a:p>
      </xdr:txBody>
    </xdr:sp>
    <xdr:clientData/>
  </xdr:twoCellAnchor>
  <xdr:twoCellAnchor>
    <xdr:from>
      <xdr:col>10</xdr:col>
      <xdr:colOff>314325</xdr:colOff>
      <xdr:row>59</xdr:row>
      <xdr:rowOff>57150</xdr:rowOff>
    </xdr:from>
    <xdr:to>
      <xdr:col>11</xdr:col>
      <xdr:colOff>359045</xdr:colOff>
      <xdr:row>60</xdr:row>
      <xdr:rowOff>140312</xdr:rowOff>
    </xdr:to>
    <xdr:sp macro="" textlink="'Data - Overview'!D83">
      <xdr:nvSpPr>
        <xdr:cNvPr id="177" name="TextBox 176">
          <a:extLst>
            <a:ext uri="{FF2B5EF4-FFF2-40B4-BE49-F238E27FC236}">
              <a16:creationId xmlns:a16="http://schemas.microsoft.com/office/drawing/2014/main" id="{51901626-0A52-4632-8C1E-AC8E77690581}"/>
            </a:ext>
          </a:extLst>
        </xdr:cNvPr>
        <xdr:cNvSpPr txBox="1"/>
      </xdr:nvSpPr>
      <xdr:spPr>
        <a:xfrm>
          <a:off x="6410325"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1B353166-1F44-4D42-9DD1-BDD38A3E71FF}" type="TxLink">
            <a:rPr lang="en-US" sz="2000" b="1" i="0" u="none" strike="noStrike">
              <a:solidFill>
                <a:srgbClr val="F79646"/>
              </a:solidFill>
              <a:latin typeface="Calibri"/>
              <a:cs typeface="Calibri"/>
            </a:rPr>
            <a:pPr/>
            <a:t>42%</a:t>
          </a:fld>
          <a:endParaRPr lang="en-GB" sz="6600" b="1">
            <a:solidFill>
              <a:srgbClr val="F79646"/>
            </a:solidFill>
          </a:endParaRPr>
        </a:p>
      </xdr:txBody>
    </xdr:sp>
    <xdr:clientData/>
  </xdr:twoCellAnchor>
  <xdr:oneCellAnchor>
    <xdr:from>
      <xdr:col>3</xdr:col>
      <xdr:colOff>295275</xdr:colOff>
      <xdr:row>64</xdr:row>
      <xdr:rowOff>180975</xdr:rowOff>
    </xdr:from>
    <xdr:ext cx="674993" cy="262276"/>
    <xdr:sp macro="" textlink="'Data - Overview'!L82">
      <xdr:nvSpPr>
        <xdr:cNvPr id="178" name="TextBox 177">
          <a:extLst>
            <a:ext uri="{FF2B5EF4-FFF2-40B4-BE49-F238E27FC236}">
              <a16:creationId xmlns:a16="http://schemas.microsoft.com/office/drawing/2014/main" id="{546289F1-D315-4D6A-90AB-F48D628A776C}"/>
            </a:ext>
          </a:extLst>
        </xdr:cNvPr>
        <xdr:cNvSpPr txBox="1"/>
      </xdr:nvSpPr>
      <xdr:spPr>
        <a:xfrm>
          <a:off x="2124075" y="12515850"/>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1E135839-C916-4918-8301-6D6467FF6D4A}" type="TxLink">
            <a:rPr lang="en-US" sz="900" b="0" i="0" u="none" strike="noStrike">
              <a:solidFill>
                <a:srgbClr val="F79646"/>
              </a:solidFill>
              <a:latin typeface="Calibri"/>
              <a:cs typeface="Calibri"/>
            </a:rPr>
            <a:pPr algn="ctr"/>
            <a:t>Index: 97</a:t>
          </a:fld>
          <a:endParaRPr lang="en-GB" sz="100" b="1">
            <a:solidFill>
              <a:srgbClr val="F79646"/>
            </a:solidFill>
            <a:latin typeface="+mn-lt"/>
          </a:endParaRPr>
        </a:p>
      </xdr:txBody>
    </xdr:sp>
    <xdr:clientData/>
  </xdr:oneCellAnchor>
  <xdr:oneCellAnchor>
    <xdr:from>
      <xdr:col>8</xdr:col>
      <xdr:colOff>209550</xdr:colOff>
      <xdr:row>64</xdr:row>
      <xdr:rowOff>171450</xdr:rowOff>
    </xdr:from>
    <xdr:ext cx="674993" cy="262276"/>
    <xdr:sp macro="" textlink="'Data - Overview'!L83">
      <xdr:nvSpPr>
        <xdr:cNvPr id="179" name="TextBox 178">
          <a:extLst>
            <a:ext uri="{FF2B5EF4-FFF2-40B4-BE49-F238E27FC236}">
              <a16:creationId xmlns:a16="http://schemas.microsoft.com/office/drawing/2014/main" id="{1C08205D-58D1-4A42-80A4-C10CB7E20452}"/>
            </a:ext>
          </a:extLst>
        </xdr:cNvPr>
        <xdr:cNvSpPr txBox="1"/>
      </xdr:nvSpPr>
      <xdr:spPr>
        <a:xfrm>
          <a:off x="5086350" y="12506325"/>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746681C4-2645-4810-9F4B-8BE42E8C6D76}" type="TxLink">
            <a:rPr lang="en-US" sz="900" b="0" i="0" u="none" strike="noStrike">
              <a:solidFill>
                <a:srgbClr val="F79646"/>
              </a:solidFill>
              <a:latin typeface="Calibri"/>
              <a:cs typeface="Calibri"/>
            </a:rPr>
            <a:pPr algn="ctr"/>
            <a:t>Index: 101</a:t>
          </a:fld>
          <a:endParaRPr lang="en-GB" sz="100" b="1">
            <a:solidFill>
              <a:srgbClr val="F79646"/>
            </a:solidFill>
            <a:latin typeface="+mn-lt"/>
          </a:endParaRPr>
        </a:p>
      </xdr:txBody>
    </xdr:sp>
    <xdr:clientData/>
  </xdr:oneCellAnchor>
  <xdr:twoCellAnchor>
    <xdr:from>
      <xdr:col>0</xdr:col>
      <xdr:colOff>295275</xdr:colOff>
      <xdr:row>70</xdr:row>
      <xdr:rowOff>27589</xdr:rowOff>
    </xdr:from>
    <xdr:to>
      <xdr:col>3</xdr:col>
      <xdr:colOff>195754</xdr:colOff>
      <xdr:row>78</xdr:row>
      <xdr:rowOff>165537</xdr:rowOff>
    </xdr:to>
    <xdr:graphicFrame macro="">
      <xdr:nvGraphicFramePr>
        <xdr:cNvPr id="180" name="Chart 179">
          <a:extLst>
            <a:ext uri="{FF2B5EF4-FFF2-40B4-BE49-F238E27FC236}">
              <a16:creationId xmlns:a16="http://schemas.microsoft.com/office/drawing/2014/main" id="{C672D443-2014-458E-B1C3-EBB24B446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200025</xdr:colOff>
      <xdr:row>72</xdr:row>
      <xdr:rowOff>124460</xdr:rowOff>
    </xdr:from>
    <xdr:to>
      <xdr:col>2</xdr:col>
      <xdr:colOff>281495</xdr:colOff>
      <xdr:row>76</xdr:row>
      <xdr:rowOff>38100</xdr:rowOff>
    </xdr:to>
    <xdr:pic>
      <xdr:nvPicPr>
        <xdr:cNvPr id="181" name="Picture 180">
          <a:extLst>
            <a:ext uri="{FF2B5EF4-FFF2-40B4-BE49-F238E27FC236}">
              <a16:creationId xmlns:a16="http://schemas.microsoft.com/office/drawing/2014/main" id="{7D7E93BB-72C6-4EA4-88C9-3FE61AC49A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09625" y="13983335"/>
          <a:ext cx="691070" cy="675640"/>
        </a:xfrm>
        <a:prstGeom prst="rect">
          <a:avLst/>
        </a:prstGeom>
      </xdr:spPr>
    </xdr:pic>
    <xdr:clientData/>
  </xdr:twoCellAnchor>
  <xdr:twoCellAnchor>
    <xdr:from>
      <xdr:col>6</xdr:col>
      <xdr:colOff>353574</xdr:colOff>
      <xdr:row>103</xdr:row>
      <xdr:rowOff>152400</xdr:rowOff>
    </xdr:from>
    <xdr:to>
      <xdr:col>8</xdr:col>
      <xdr:colOff>470879</xdr:colOff>
      <xdr:row>111</xdr:row>
      <xdr:rowOff>91055</xdr:rowOff>
    </xdr:to>
    <xdr:graphicFrame macro="">
      <xdr:nvGraphicFramePr>
        <xdr:cNvPr id="182" name="Chart 181">
          <a:extLst>
            <a:ext uri="{FF2B5EF4-FFF2-40B4-BE49-F238E27FC236}">
              <a16:creationId xmlns:a16="http://schemas.microsoft.com/office/drawing/2014/main" id="{4AE04A27-FA86-405F-BF09-4D5D68459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102989</xdr:colOff>
      <xdr:row>111</xdr:row>
      <xdr:rowOff>39289</xdr:rowOff>
    </xdr:from>
    <xdr:to>
      <xdr:col>7</xdr:col>
      <xdr:colOff>10948</xdr:colOff>
      <xdr:row>112</xdr:row>
      <xdr:rowOff>116832</xdr:rowOff>
    </xdr:to>
    <xdr:sp macro="" textlink="'Data - Overview'!D137">
      <xdr:nvSpPr>
        <xdr:cNvPr id="183" name="TextBox 182">
          <a:extLst>
            <a:ext uri="{FF2B5EF4-FFF2-40B4-BE49-F238E27FC236}">
              <a16:creationId xmlns:a16="http://schemas.microsoft.com/office/drawing/2014/main" id="{FCE0A790-AC46-4D2E-9747-F25D3CAA4E06}"/>
            </a:ext>
          </a:extLst>
        </xdr:cNvPr>
        <xdr:cNvSpPr txBox="1"/>
      </xdr:nvSpPr>
      <xdr:spPr>
        <a:xfrm>
          <a:off x="3760589" y="21422914"/>
          <a:ext cx="517559" cy="268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F93FFB-DBBD-4D91-80FF-9357CFC79997}" type="TxLink">
            <a:rPr lang="en-US" sz="1600" b="1" i="0" u="none" strike="noStrike">
              <a:solidFill>
                <a:srgbClr val="6600CC"/>
              </a:solidFill>
              <a:latin typeface="Calibri"/>
              <a:cs typeface="Calibri"/>
            </a:rPr>
            <a:pPr/>
            <a:t>22%</a:t>
          </a:fld>
          <a:endParaRPr lang="en-GB" sz="3600" b="1">
            <a:solidFill>
              <a:srgbClr val="6600CC"/>
            </a:solidFill>
            <a:latin typeface="+mn-lt"/>
          </a:endParaRPr>
        </a:p>
      </xdr:txBody>
    </xdr:sp>
    <xdr:clientData/>
  </xdr:twoCellAnchor>
  <xdr:twoCellAnchor>
    <xdr:from>
      <xdr:col>4</xdr:col>
      <xdr:colOff>580546</xdr:colOff>
      <xdr:row>111</xdr:row>
      <xdr:rowOff>52323</xdr:rowOff>
    </xdr:from>
    <xdr:to>
      <xdr:col>6</xdr:col>
      <xdr:colOff>26415</xdr:colOff>
      <xdr:row>112</xdr:row>
      <xdr:rowOff>103798</xdr:rowOff>
    </xdr:to>
    <xdr:sp macro="" textlink="'Data - Overview'!C137">
      <xdr:nvSpPr>
        <xdr:cNvPr id="184" name="TextBox 183">
          <a:extLst>
            <a:ext uri="{FF2B5EF4-FFF2-40B4-BE49-F238E27FC236}">
              <a16:creationId xmlns:a16="http://schemas.microsoft.com/office/drawing/2014/main" id="{19D104EB-FDD1-463A-B9A7-A527172F7532}"/>
            </a:ext>
          </a:extLst>
        </xdr:cNvPr>
        <xdr:cNvSpPr txBox="1"/>
      </xdr:nvSpPr>
      <xdr:spPr>
        <a:xfrm>
          <a:off x="3018946" y="21435948"/>
          <a:ext cx="665069" cy="24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C3D63CA-B4E2-4181-8895-CD9C0B8AA22C}" type="TxLink">
            <a:rPr lang="en-US" sz="1100" b="1" i="0" u="none" strike="noStrike">
              <a:solidFill>
                <a:srgbClr val="6600CC"/>
              </a:solidFill>
              <a:latin typeface="Calibri"/>
              <a:cs typeface="Calibri"/>
            </a:rPr>
            <a:pPr algn="l"/>
            <a:t>1 person</a:t>
          </a:fld>
          <a:endParaRPr lang="en-GB" sz="1100" b="1">
            <a:solidFill>
              <a:srgbClr val="6600CC"/>
            </a:solidFill>
          </a:endParaRPr>
        </a:p>
      </xdr:txBody>
    </xdr:sp>
    <xdr:clientData/>
  </xdr:twoCellAnchor>
  <xdr:twoCellAnchor>
    <xdr:from>
      <xdr:col>7</xdr:col>
      <xdr:colOff>431909</xdr:colOff>
      <xdr:row>111</xdr:row>
      <xdr:rowOff>53992</xdr:rowOff>
    </xdr:from>
    <xdr:to>
      <xdr:col>8</xdr:col>
      <xdr:colOff>452885</xdr:colOff>
      <xdr:row>112</xdr:row>
      <xdr:rowOff>101330</xdr:rowOff>
    </xdr:to>
    <xdr:sp macro="" textlink="'Data - Overview'!C138">
      <xdr:nvSpPr>
        <xdr:cNvPr id="185" name="TextBox 184">
          <a:extLst>
            <a:ext uri="{FF2B5EF4-FFF2-40B4-BE49-F238E27FC236}">
              <a16:creationId xmlns:a16="http://schemas.microsoft.com/office/drawing/2014/main" id="{2B1F8454-C7E9-42E4-B9C7-B0C49A927A01}"/>
            </a:ext>
          </a:extLst>
        </xdr:cNvPr>
        <xdr:cNvSpPr txBox="1"/>
      </xdr:nvSpPr>
      <xdr:spPr>
        <a:xfrm>
          <a:off x="4699109" y="21437617"/>
          <a:ext cx="630576" cy="2378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A5D7393-1DCB-47A5-876F-44E7D5B336DA}" type="TxLink">
            <a:rPr lang="en-US" sz="1100" b="1" i="0" u="none" strike="noStrike">
              <a:solidFill>
                <a:srgbClr val="1954D9"/>
              </a:solidFill>
              <a:latin typeface="Calibri"/>
              <a:cs typeface="Calibri"/>
            </a:rPr>
            <a:pPr algn="l"/>
            <a:t>2 people</a:t>
          </a:fld>
          <a:endParaRPr lang="en-GB" sz="1100" b="1">
            <a:solidFill>
              <a:srgbClr val="1954D9"/>
            </a:solidFill>
          </a:endParaRPr>
        </a:p>
      </xdr:txBody>
    </xdr:sp>
    <xdr:clientData/>
  </xdr:twoCellAnchor>
  <xdr:twoCellAnchor>
    <xdr:from>
      <xdr:col>8</xdr:col>
      <xdr:colOff>572030</xdr:colOff>
      <xdr:row>111</xdr:row>
      <xdr:rowOff>32619</xdr:rowOff>
    </xdr:from>
    <xdr:to>
      <xdr:col>9</xdr:col>
      <xdr:colOff>476892</xdr:colOff>
      <xdr:row>112</xdr:row>
      <xdr:rowOff>122704</xdr:rowOff>
    </xdr:to>
    <xdr:sp macro="" textlink="'Data - Overview'!D138">
      <xdr:nvSpPr>
        <xdr:cNvPr id="186" name="TextBox 185">
          <a:extLst>
            <a:ext uri="{FF2B5EF4-FFF2-40B4-BE49-F238E27FC236}">
              <a16:creationId xmlns:a16="http://schemas.microsoft.com/office/drawing/2014/main" id="{2D96B990-1468-4C57-AC56-7FC774FFEC51}"/>
            </a:ext>
          </a:extLst>
        </xdr:cNvPr>
        <xdr:cNvSpPr txBox="1"/>
      </xdr:nvSpPr>
      <xdr:spPr>
        <a:xfrm>
          <a:off x="5448830" y="21416244"/>
          <a:ext cx="514462" cy="280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9FF5A7-F1A5-4D81-B8AD-9EBC8374E77F}" type="TxLink">
            <a:rPr lang="en-US" sz="1600" b="1" i="0" u="none" strike="noStrike">
              <a:solidFill>
                <a:srgbClr val="1954D9"/>
              </a:solidFill>
              <a:latin typeface="Calibri"/>
              <a:cs typeface="Calibri"/>
            </a:rPr>
            <a:pPr/>
            <a:t>38%</a:t>
          </a:fld>
          <a:endParaRPr lang="en-GB" sz="3600" b="1">
            <a:solidFill>
              <a:srgbClr val="1954D9"/>
            </a:solidFill>
            <a:latin typeface="+mn-lt"/>
          </a:endParaRPr>
        </a:p>
      </xdr:txBody>
    </xdr:sp>
    <xdr:clientData/>
  </xdr:twoCellAnchor>
  <xdr:twoCellAnchor>
    <xdr:from>
      <xdr:col>6</xdr:col>
      <xdr:colOff>104379</xdr:colOff>
      <xdr:row>114</xdr:row>
      <xdr:rowOff>107981</xdr:rowOff>
    </xdr:from>
    <xdr:to>
      <xdr:col>7</xdr:col>
      <xdr:colOff>9558</xdr:colOff>
      <xdr:row>116</xdr:row>
      <xdr:rowOff>22960</xdr:rowOff>
    </xdr:to>
    <xdr:sp macro="" textlink="'Data - Overview'!D139">
      <xdr:nvSpPr>
        <xdr:cNvPr id="187" name="TextBox 186">
          <a:extLst>
            <a:ext uri="{FF2B5EF4-FFF2-40B4-BE49-F238E27FC236}">
              <a16:creationId xmlns:a16="http://schemas.microsoft.com/office/drawing/2014/main" id="{C806D5DF-00D5-4698-A60A-3762764303FF}"/>
            </a:ext>
          </a:extLst>
        </xdr:cNvPr>
        <xdr:cNvSpPr txBox="1"/>
      </xdr:nvSpPr>
      <xdr:spPr>
        <a:xfrm>
          <a:off x="3761979" y="22063106"/>
          <a:ext cx="514779" cy="295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ECDE0EE-6373-4BC6-99E3-D56417D92576}" type="TxLink">
            <a:rPr lang="en-US" sz="1600" b="1" i="0" u="none" strike="noStrike">
              <a:solidFill>
                <a:srgbClr val="8EDC02"/>
              </a:solidFill>
              <a:latin typeface="Calibri"/>
              <a:cs typeface="Calibri"/>
            </a:rPr>
            <a:pPr/>
            <a:t>32%</a:t>
          </a:fld>
          <a:endParaRPr lang="en-GB" sz="3600" b="1">
            <a:solidFill>
              <a:srgbClr val="8EDC02"/>
            </a:solidFill>
            <a:latin typeface="+mn-lt"/>
          </a:endParaRPr>
        </a:p>
      </xdr:txBody>
    </xdr:sp>
    <xdr:clientData/>
  </xdr:twoCellAnchor>
  <xdr:twoCellAnchor>
    <xdr:from>
      <xdr:col>8</xdr:col>
      <xdr:colOff>586004</xdr:colOff>
      <xdr:row>114</xdr:row>
      <xdr:rowOff>114302</xdr:rowOff>
    </xdr:from>
    <xdr:to>
      <xdr:col>9</xdr:col>
      <xdr:colOff>462918</xdr:colOff>
      <xdr:row>116</xdr:row>
      <xdr:rowOff>43961</xdr:rowOff>
    </xdr:to>
    <xdr:sp macro="" textlink="'Data - Overview'!D140">
      <xdr:nvSpPr>
        <xdr:cNvPr id="188" name="TextBox 187">
          <a:extLst>
            <a:ext uri="{FF2B5EF4-FFF2-40B4-BE49-F238E27FC236}">
              <a16:creationId xmlns:a16="http://schemas.microsoft.com/office/drawing/2014/main" id="{5C51E2D3-07C4-49E8-A807-4CBB53A34FD1}"/>
            </a:ext>
          </a:extLst>
        </xdr:cNvPr>
        <xdr:cNvSpPr txBox="1"/>
      </xdr:nvSpPr>
      <xdr:spPr>
        <a:xfrm>
          <a:off x="5462804" y="22069427"/>
          <a:ext cx="486514" cy="310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7B5B642-B639-4F53-B59E-6CC089D9CB8E}" type="TxLink">
            <a:rPr lang="en-US" sz="1600" b="1" i="0" u="none" strike="noStrike">
              <a:solidFill>
                <a:srgbClr val="FFC000"/>
              </a:solidFill>
              <a:latin typeface="Calibri"/>
              <a:cs typeface="Calibri"/>
            </a:rPr>
            <a:pPr/>
            <a:t>7%</a:t>
          </a:fld>
          <a:endParaRPr lang="en-GB" sz="3600" b="1">
            <a:solidFill>
              <a:srgbClr val="FFC000"/>
            </a:solidFill>
            <a:latin typeface="+mn-lt"/>
          </a:endParaRPr>
        </a:p>
      </xdr:txBody>
    </xdr:sp>
    <xdr:clientData/>
  </xdr:twoCellAnchor>
  <xdr:twoCellAnchor>
    <xdr:from>
      <xdr:col>7</xdr:col>
      <xdr:colOff>431909</xdr:colOff>
      <xdr:row>114</xdr:row>
      <xdr:rowOff>149712</xdr:rowOff>
    </xdr:from>
    <xdr:to>
      <xdr:col>8</xdr:col>
      <xdr:colOff>551011</xdr:colOff>
      <xdr:row>116</xdr:row>
      <xdr:rowOff>8551</xdr:rowOff>
    </xdr:to>
    <xdr:sp macro="" textlink="'Data - Overview'!C140">
      <xdr:nvSpPr>
        <xdr:cNvPr id="189" name="TextBox 188">
          <a:extLst>
            <a:ext uri="{FF2B5EF4-FFF2-40B4-BE49-F238E27FC236}">
              <a16:creationId xmlns:a16="http://schemas.microsoft.com/office/drawing/2014/main" id="{68F84227-4C86-4AF4-9B65-4F0FB0B67113}"/>
            </a:ext>
          </a:extLst>
        </xdr:cNvPr>
        <xdr:cNvSpPr txBox="1"/>
      </xdr:nvSpPr>
      <xdr:spPr>
        <a:xfrm>
          <a:off x="4699109" y="22104837"/>
          <a:ext cx="728702"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258EBE8-7502-43F0-889D-5831E68FEED0}" type="TxLink">
            <a:rPr lang="en-US" sz="1100" b="1" i="0" u="none" strike="noStrike">
              <a:solidFill>
                <a:srgbClr val="FFC000"/>
              </a:solidFill>
              <a:latin typeface="Calibri"/>
              <a:cs typeface="Calibri"/>
            </a:rPr>
            <a:pPr algn="l"/>
            <a:t>5+ people</a:t>
          </a:fld>
          <a:endParaRPr lang="en-GB" sz="1100" b="1">
            <a:solidFill>
              <a:srgbClr val="FFC000"/>
            </a:solidFill>
          </a:endParaRPr>
        </a:p>
      </xdr:txBody>
    </xdr:sp>
    <xdr:clientData/>
  </xdr:twoCellAnchor>
  <xdr:twoCellAnchor>
    <xdr:from>
      <xdr:col>6</xdr:col>
      <xdr:colOff>11359</xdr:colOff>
      <xdr:row>112</xdr:row>
      <xdr:rowOff>156915</xdr:rowOff>
    </xdr:from>
    <xdr:to>
      <xdr:col>7</xdr:col>
      <xdr:colOff>102578</xdr:colOff>
      <xdr:row>114</xdr:row>
      <xdr:rowOff>22852</xdr:rowOff>
    </xdr:to>
    <xdr:sp macro="" textlink="'Data - Overview'!K137">
      <xdr:nvSpPr>
        <xdr:cNvPr id="190" name="TextBox 189">
          <a:extLst>
            <a:ext uri="{FF2B5EF4-FFF2-40B4-BE49-F238E27FC236}">
              <a16:creationId xmlns:a16="http://schemas.microsoft.com/office/drawing/2014/main" id="{FE035D67-B855-4685-8CB9-CCC62F560226}"/>
            </a:ext>
          </a:extLst>
        </xdr:cNvPr>
        <xdr:cNvSpPr txBox="1"/>
      </xdr:nvSpPr>
      <xdr:spPr>
        <a:xfrm>
          <a:off x="3668959" y="21731040"/>
          <a:ext cx="700819" cy="2469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A1287CD1-5A1C-447A-A8EA-FD28C69B139C}" type="TxLink">
            <a:rPr lang="en-US" sz="1000" b="0" i="0" u="none" strike="noStrike">
              <a:solidFill>
                <a:srgbClr val="6600CC"/>
              </a:solidFill>
              <a:latin typeface="Calibri"/>
              <a:cs typeface="Calibri"/>
            </a:rPr>
            <a:pPr algn="l"/>
            <a:t>Index: 111</a:t>
          </a:fld>
          <a:endParaRPr lang="en-GB" sz="1000" b="0" i="0">
            <a:solidFill>
              <a:srgbClr val="6600CC"/>
            </a:solidFill>
            <a:latin typeface="+mn-lt"/>
          </a:endParaRPr>
        </a:p>
      </xdr:txBody>
    </xdr:sp>
    <xdr:clientData/>
  </xdr:twoCellAnchor>
  <xdr:twoCellAnchor>
    <xdr:from>
      <xdr:col>8</xdr:col>
      <xdr:colOff>518166</xdr:colOff>
      <xdr:row>112</xdr:row>
      <xdr:rowOff>157165</xdr:rowOff>
    </xdr:from>
    <xdr:to>
      <xdr:col>9</xdr:col>
      <xdr:colOff>530757</xdr:colOff>
      <xdr:row>114</xdr:row>
      <xdr:rowOff>22602</xdr:rowOff>
    </xdr:to>
    <xdr:sp macro="" textlink="'Data - Overview'!K138">
      <xdr:nvSpPr>
        <xdr:cNvPr id="191" name="TextBox 190">
          <a:extLst>
            <a:ext uri="{FF2B5EF4-FFF2-40B4-BE49-F238E27FC236}">
              <a16:creationId xmlns:a16="http://schemas.microsoft.com/office/drawing/2014/main" id="{265711F2-8E0A-4F22-84A9-54E222FC800D}"/>
            </a:ext>
          </a:extLst>
        </xdr:cNvPr>
        <xdr:cNvSpPr txBox="1"/>
      </xdr:nvSpPr>
      <xdr:spPr>
        <a:xfrm>
          <a:off x="5394966" y="21731290"/>
          <a:ext cx="622191" cy="246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40C570B-BD33-4972-84B0-0700E0F1CBE5}" type="TxLink">
            <a:rPr lang="en-US" sz="1000" b="0" i="0" u="none" strike="noStrike">
              <a:solidFill>
                <a:srgbClr val="1954D9"/>
              </a:solidFill>
              <a:latin typeface="Calibri"/>
              <a:cs typeface="Calibri"/>
            </a:rPr>
            <a:pPr algn="l"/>
            <a:t>Index: 97</a:t>
          </a:fld>
          <a:endParaRPr lang="en-GB" sz="1000" b="0">
            <a:solidFill>
              <a:srgbClr val="1954D9"/>
            </a:solidFill>
            <a:latin typeface="+mn-lt"/>
          </a:endParaRPr>
        </a:p>
      </xdr:txBody>
    </xdr:sp>
    <xdr:clientData/>
  </xdr:twoCellAnchor>
  <xdr:twoCellAnchor>
    <xdr:from>
      <xdr:col>6</xdr:col>
      <xdr:colOff>46901</xdr:colOff>
      <xdr:row>116</xdr:row>
      <xdr:rowOff>72080</xdr:rowOff>
    </xdr:from>
    <xdr:to>
      <xdr:col>7</xdr:col>
      <xdr:colOff>67036</xdr:colOff>
      <xdr:row>119</xdr:row>
      <xdr:rowOff>126054</xdr:rowOff>
    </xdr:to>
    <xdr:sp macro="" textlink="'Data - Overview'!K139">
      <xdr:nvSpPr>
        <xdr:cNvPr id="192" name="TextBox 191">
          <a:extLst>
            <a:ext uri="{FF2B5EF4-FFF2-40B4-BE49-F238E27FC236}">
              <a16:creationId xmlns:a16="http://schemas.microsoft.com/office/drawing/2014/main" id="{E92E9EBC-C758-47CD-A8CB-2B0748296450}"/>
            </a:ext>
          </a:extLst>
        </xdr:cNvPr>
        <xdr:cNvSpPr txBox="1"/>
      </xdr:nvSpPr>
      <xdr:spPr>
        <a:xfrm>
          <a:off x="3704501" y="22408205"/>
          <a:ext cx="629735" cy="625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F118E41-839B-417C-B8C7-4FAE50BEDDD4}" type="TxLink">
            <a:rPr lang="en-US" sz="1000" b="0" i="0" u="none" strike="noStrike">
              <a:solidFill>
                <a:srgbClr val="8EDC02"/>
              </a:solidFill>
              <a:latin typeface="Calibri"/>
              <a:cs typeface="Calibri"/>
            </a:rPr>
            <a:pPr algn="l"/>
            <a:t>Index: 97</a:t>
          </a:fld>
          <a:endParaRPr lang="en-GB" sz="1000" b="0">
            <a:solidFill>
              <a:srgbClr val="8EDC02"/>
            </a:solidFill>
            <a:latin typeface="+mn-lt"/>
          </a:endParaRPr>
        </a:p>
      </xdr:txBody>
    </xdr:sp>
    <xdr:clientData/>
  </xdr:twoCellAnchor>
  <xdr:twoCellAnchor>
    <xdr:from>
      <xdr:col>8</xdr:col>
      <xdr:colOff>484750</xdr:colOff>
      <xdr:row>116</xdr:row>
      <xdr:rowOff>60418</xdr:rowOff>
    </xdr:from>
    <xdr:to>
      <xdr:col>9</xdr:col>
      <xdr:colOff>564173</xdr:colOff>
      <xdr:row>119</xdr:row>
      <xdr:rowOff>137716</xdr:rowOff>
    </xdr:to>
    <xdr:sp macro="" textlink="'Data - Overview'!K140">
      <xdr:nvSpPr>
        <xdr:cNvPr id="193" name="TextBox 192">
          <a:extLst>
            <a:ext uri="{FF2B5EF4-FFF2-40B4-BE49-F238E27FC236}">
              <a16:creationId xmlns:a16="http://schemas.microsoft.com/office/drawing/2014/main" id="{6F274A6E-BEC5-4E3C-B7AB-B50B144CE153}"/>
            </a:ext>
          </a:extLst>
        </xdr:cNvPr>
        <xdr:cNvSpPr txBox="1"/>
      </xdr:nvSpPr>
      <xdr:spPr>
        <a:xfrm>
          <a:off x="5361550" y="22396543"/>
          <a:ext cx="689023" cy="6487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0F8DDC54-A37B-48DE-A2AF-8E2756ACD157}" type="TxLink">
            <a:rPr lang="en-US" sz="1000" b="0" i="0" u="none" strike="noStrike">
              <a:solidFill>
                <a:srgbClr val="FFC000"/>
              </a:solidFill>
              <a:latin typeface="Calibri"/>
              <a:cs typeface="Calibri"/>
            </a:rPr>
            <a:pPr algn="l"/>
            <a:t>Index: 99</a:t>
          </a:fld>
          <a:endParaRPr lang="en-GB" sz="1000" b="0">
            <a:solidFill>
              <a:srgbClr val="FFC000"/>
            </a:solidFill>
            <a:latin typeface="+mn-lt"/>
          </a:endParaRPr>
        </a:p>
      </xdr:txBody>
    </xdr:sp>
    <xdr:clientData/>
  </xdr:twoCellAnchor>
  <xdr:twoCellAnchor>
    <xdr:from>
      <xdr:col>4</xdr:col>
      <xdr:colOff>580546</xdr:colOff>
      <xdr:row>114</xdr:row>
      <xdr:rowOff>129083</xdr:rowOff>
    </xdr:from>
    <xdr:to>
      <xdr:col>6</xdr:col>
      <xdr:colOff>117484</xdr:colOff>
      <xdr:row>116</xdr:row>
      <xdr:rowOff>1857</xdr:rowOff>
    </xdr:to>
    <xdr:sp macro="" textlink="'Data - Overview'!C139">
      <xdr:nvSpPr>
        <xdr:cNvPr id="194" name="TextBox 193">
          <a:extLst>
            <a:ext uri="{FF2B5EF4-FFF2-40B4-BE49-F238E27FC236}">
              <a16:creationId xmlns:a16="http://schemas.microsoft.com/office/drawing/2014/main" id="{5627D2FD-3389-43C6-A4B4-DC170E9539AC}"/>
            </a:ext>
          </a:extLst>
        </xdr:cNvPr>
        <xdr:cNvSpPr txBox="1"/>
      </xdr:nvSpPr>
      <xdr:spPr>
        <a:xfrm>
          <a:off x="3018946" y="22084208"/>
          <a:ext cx="756138" cy="253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74AEC20-4B4A-49DC-8BD5-6B90D1CA7A56}" type="TxLink">
            <a:rPr lang="en-US" sz="1100" b="1" i="0" u="none" strike="noStrike">
              <a:solidFill>
                <a:srgbClr val="8EDC02"/>
              </a:solidFill>
              <a:latin typeface="Calibri"/>
              <a:cs typeface="Calibri"/>
            </a:rPr>
            <a:pPr algn="l"/>
            <a:t>3-4 people</a:t>
          </a:fld>
          <a:endParaRPr lang="en-GB" sz="1100" b="1">
            <a:solidFill>
              <a:srgbClr val="8EDC02"/>
            </a:solidFill>
          </a:endParaRPr>
        </a:p>
      </xdr:txBody>
    </xdr:sp>
    <xdr:clientData/>
  </xdr:twoCellAnchor>
  <xdr:twoCellAnchor>
    <xdr:from>
      <xdr:col>12</xdr:col>
      <xdr:colOff>508397</xdr:colOff>
      <xdr:row>86</xdr:row>
      <xdr:rowOff>129779</xdr:rowOff>
    </xdr:from>
    <xdr:to>
      <xdr:col>12</xdr:col>
      <xdr:colOff>521493</xdr:colOff>
      <xdr:row>102</xdr:row>
      <xdr:rowOff>21432</xdr:rowOff>
    </xdr:to>
    <xdr:cxnSp macro="">
      <xdr:nvCxnSpPr>
        <xdr:cNvPr id="195" name="Straight Connector 194">
          <a:extLst>
            <a:ext uri="{FF2B5EF4-FFF2-40B4-BE49-F238E27FC236}">
              <a16:creationId xmlns:a16="http://schemas.microsoft.com/office/drawing/2014/main" id="{F4006AF4-FF10-4130-996F-EB58F7839F09}"/>
            </a:ext>
          </a:extLst>
        </xdr:cNvPr>
        <xdr:cNvCxnSpPr/>
      </xdr:nvCxnSpPr>
      <xdr:spPr>
        <a:xfrm>
          <a:off x="7823597" y="16703279"/>
          <a:ext cx="13096"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530087</xdr:colOff>
      <xdr:row>38</xdr:row>
      <xdr:rowOff>129157</xdr:rowOff>
    </xdr:from>
    <xdr:to>
      <xdr:col>12</xdr:col>
      <xdr:colOff>223628</xdr:colOff>
      <xdr:row>43</xdr:row>
      <xdr:rowOff>87744</xdr:rowOff>
    </xdr:to>
    <xdr:grpSp>
      <xdr:nvGrpSpPr>
        <xdr:cNvPr id="196" name="Group 195">
          <a:extLst>
            <a:ext uri="{FF2B5EF4-FFF2-40B4-BE49-F238E27FC236}">
              <a16:creationId xmlns:a16="http://schemas.microsoft.com/office/drawing/2014/main" id="{5C9E63A0-511E-434D-95CF-E4395C6D91AB}"/>
            </a:ext>
          </a:extLst>
        </xdr:cNvPr>
        <xdr:cNvGrpSpPr/>
      </xdr:nvGrpSpPr>
      <xdr:grpSpPr>
        <a:xfrm>
          <a:off x="6626087" y="7463407"/>
          <a:ext cx="912741" cy="911087"/>
          <a:chOff x="6886575" y="7362825"/>
          <a:chExt cx="1224000" cy="1224000"/>
        </a:xfrm>
      </xdr:grpSpPr>
      <xdr:pic>
        <xdr:nvPicPr>
          <xdr:cNvPr id="197" name="Picture 196">
            <a:extLst>
              <a:ext uri="{FF2B5EF4-FFF2-40B4-BE49-F238E27FC236}">
                <a16:creationId xmlns:a16="http://schemas.microsoft.com/office/drawing/2014/main" id="{9CC40C9D-FA8F-4F96-A0FA-092A61ABB63D}"/>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032504" y="7524825"/>
            <a:ext cx="932143" cy="900000"/>
          </a:xfrm>
          <a:prstGeom prst="rect">
            <a:avLst/>
          </a:prstGeom>
        </xdr:spPr>
      </xdr:pic>
      <xdr:sp macro="" textlink="">
        <xdr:nvSpPr>
          <xdr:cNvPr id="198" name="Oval 197">
            <a:extLst>
              <a:ext uri="{FF2B5EF4-FFF2-40B4-BE49-F238E27FC236}">
                <a16:creationId xmlns:a16="http://schemas.microsoft.com/office/drawing/2014/main" id="{30D3AC36-D20E-4563-B717-782381B2AC3E}"/>
              </a:ext>
            </a:extLst>
          </xdr:cNvPr>
          <xdr:cNvSpPr>
            <a:spLocks noChangeAspect="1"/>
          </xdr:cNvSpPr>
        </xdr:nvSpPr>
        <xdr:spPr>
          <a:xfrm>
            <a:off x="6886575" y="7362825"/>
            <a:ext cx="1224000" cy="12240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216871</xdr:colOff>
      <xdr:row>38</xdr:row>
      <xdr:rowOff>129156</xdr:rowOff>
    </xdr:from>
    <xdr:to>
      <xdr:col>9</xdr:col>
      <xdr:colOff>506886</xdr:colOff>
      <xdr:row>43</xdr:row>
      <xdr:rowOff>87744</xdr:rowOff>
    </xdr:to>
    <xdr:grpSp>
      <xdr:nvGrpSpPr>
        <xdr:cNvPr id="199" name="Group 198">
          <a:extLst>
            <a:ext uri="{FF2B5EF4-FFF2-40B4-BE49-F238E27FC236}">
              <a16:creationId xmlns:a16="http://schemas.microsoft.com/office/drawing/2014/main" id="{BDBB69D6-08E7-4F90-8DC9-E3DA978ED7CD}"/>
            </a:ext>
          </a:extLst>
        </xdr:cNvPr>
        <xdr:cNvGrpSpPr/>
      </xdr:nvGrpSpPr>
      <xdr:grpSpPr>
        <a:xfrm>
          <a:off x="5093671" y="7463406"/>
          <a:ext cx="899615" cy="911088"/>
          <a:chOff x="2019300" y="7381875"/>
          <a:chExt cx="1224000" cy="1224000"/>
        </a:xfrm>
      </xdr:grpSpPr>
      <xdr:pic>
        <xdr:nvPicPr>
          <xdr:cNvPr id="200" name="Picture 199">
            <a:extLst>
              <a:ext uri="{FF2B5EF4-FFF2-40B4-BE49-F238E27FC236}">
                <a16:creationId xmlns:a16="http://schemas.microsoft.com/office/drawing/2014/main" id="{210B326D-9E99-4C8E-B33F-9B6F4CB569D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65229" y="7543875"/>
            <a:ext cx="932143" cy="900000"/>
          </a:xfrm>
          <a:prstGeom prst="rect">
            <a:avLst/>
          </a:prstGeom>
        </xdr:spPr>
      </xdr:pic>
      <xdr:sp macro="" textlink="">
        <xdr:nvSpPr>
          <xdr:cNvPr id="201" name="Oval 200">
            <a:extLst>
              <a:ext uri="{FF2B5EF4-FFF2-40B4-BE49-F238E27FC236}">
                <a16:creationId xmlns:a16="http://schemas.microsoft.com/office/drawing/2014/main" id="{8767BC97-456C-40CD-9440-36E6D4E692D9}"/>
              </a:ext>
            </a:extLst>
          </xdr:cNvPr>
          <xdr:cNvSpPr/>
        </xdr:nvSpPr>
        <xdr:spPr>
          <a:xfrm>
            <a:off x="2019300" y="7381875"/>
            <a:ext cx="1224000" cy="12240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490062</xdr:colOff>
      <xdr:row>38</xdr:row>
      <xdr:rowOff>138993</xdr:rowOff>
    </xdr:from>
    <xdr:to>
      <xdr:col>7</xdr:col>
      <xdr:colOff>193668</xdr:colOff>
      <xdr:row>43</xdr:row>
      <xdr:rowOff>77908</xdr:rowOff>
    </xdr:to>
    <xdr:grpSp>
      <xdr:nvGrpSpPr>
        <xdr:cNvPr id="202" name="Group 201">
          <a:extLst>
            <a:ext uri="{FF2B5EF4-FFF2-40B4-BE49-F238E27FC236}">
              <a16:creationId xmlns:a16="http://schemas.microsoft.com/office/drawing/2014/main" id="{E9006BEB-1115-4005-A99D-32EA6904A2AE}"/>
            </a:ext>
          </a:extLst>
        </xdr:cNvPr>
        <xdr:cNvGrpSpPr/>
      </xdr:nvGrpSpPr>
      <xdr:grpSpPr>
        <a:xfrm>
          <a:off x="3538062" y="7473243"/>
          <a:ext cx="922806" cy="891415"/>
          <a:chOff x="3686175" y="7296150"/>
          <a:chExt cx="1224000" cy="1224000"/>
        </a:xfrm>
      </xdr:grpSpPr>
      <xdr:pic>
        <xdr:nvPicPr>
          <xdr:cNvPr id="203" name="Picture 202">
            <a:extLst>
              <a:ext uri="{FF2B5EF4-FFF2-40B4-BE49-F238E27FC236}">
                <a16:creationId xmlns:a16="http://schemas.microsoft.com/office/drawing/2014/main" id="{03D41BDA-BD1B-47BD-BCF9-EACCA4FC43A1}"/>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832104" y="7458150"/>
            <a:ext cx="932143" cy="900000"/>
          </a:xfrm>
          <a:prstGeom prst="rect">
            <a:avLst/>
          </a:prstGeom>
        </xdr:spPr>
      </xdr:pic>
      <xdr:sp macro="" textlink="">
        <xdr:nvSpPr>
          <xdr:cNvPr id="204" name="Oval 203">
            <a:extLst>
              <a:ext uri="{FF2B5EF4-FFF2-40B4-BE49-F238E27FC236}">
                <a16:creationId xmlns:a16="http://schemas.microsoft.com/office/drawing/2014/main" id="{4E6C364C-3208-428F-A816-B0C4F2D079DC}"/>
              </a:ext>
            </a:extLst>
          </xdr:cNvPr>
          <xdr:cNvSpPr>
            <a:spLocks noChangeAspect="1"/>
          </xdr:cNvSpPr>
        </xdr:nvSpPr>
        <xdr:spPr>
          <a:xfrm>
            <a:off x="3686175" y="7296150"/>
            <a:ext cx="1224000" cy="12240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147440</xdr:colOff>
      <xdr:row>38</xdr:row>
      <xdr:rowOff>134850</xdr:rowOff>
    </xdr:from>
    <xdr:to>
      <xdr:col>4</xdr:col>
      <xdr:colOff>466859</xdr:colOff>
      <xdr:row>43</xdr:row>
      <xdr:rowOff>82050</xdr:rowOff>
    </xdr:to>
    <xdr:grpSp>
      <xdr:nvGrpSpPr>
        <xdr:cNvPr id="205" name="Group 204">
          <a:extLst>
            <a:ext uri="{FF2B5EF4-FFF2-40B4-BE49-F238E27FC236}">
              <a16:creationId xmlns:a16="http://schemas.microsoft.com/office/drawing/2014/main" id="{A373B3C0-A79D-4E0B-A107-1FC694751FD4}"/>
            </a:ext>
          </a:extLst>
        </xdr:cNvPr>
        <xdr:cNvGrpSpPr/>
      </xdr:nvGrpSpPr>
      <xdr:grpSpPr>
        <a:xfrm>
          <a:off x="1976240" y="7469100"/>
          <a:ext cx="929019" cy="899700"/>
          <a:chOff x="5276850" y="7429500"/>
          <a:chExt cx="1224000" cy="1224000"/>
        </a:xfrm>
      </xdr:grpSpPr>
      <xdr:pic>
        <xdr:nvPicPr>
          <xdr:cNvPr id="206" name="Picture 205">
            <a:extLst>
              <a:ext uri="{FF2B5EF4-FFF2-40B4-BE49-F238E27FC236}">
                <a16:creationId xmlns:a16="http://schemas.microsoft.com/office/drawing/2014/main" id="{3E669E09-7780-4FFA-934D-BA73C1579EE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422779" y="7591500"/>
            <a:ext cx="932143" cy="900000"/>
          </a:xfrm>
          <a:prstGeom prst="rect">
            <a:avLst/>
          </a:prstGeom>
        </xdr:spPr>
      </xdr:pic>
      <xdr:sp macro="" textlink="">
        <xdr:nvSpPr>
          <xdr:cNvPr id="207" name="Oval 206">
            <a:extLst>
              <a:ext uri="{FF2B5EF4-FFF2-40B4-BE49-F238E27FC236}">
                <a16:creationId xmlns:a16="http://schemas.microsoft.com/office/drawing/2014/main" id="{2E09674B-D6A9-490B-A513-0683F13BD3AD}"/>
              </a:ext>
            </a:extLst>
          </xdr:cNvPr>
          <xdr:cNvSpPr>
            <a:spLocks noChangeAspect="1"/>
          </xdr:cNvSpPr>
        </xdr:nvSpPr>
        <xdr:spPr>
          <a:xfrm>
            <a:off x="5276850" y="7429500"/>
            <a:ext cx="1224000" cy="12240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453619</xdr:colOff>
      <xdr:row>38</xdr:row>
      <xdr:rowOff>130709</xdr:rowOff>
    </xdr:from>
    <xdr:to>
      <xdr:col>2</xdr:col>
      <xdr:colOff>120780</xdr:colOff>
      <xdr:row>43</xdr:row>
      <xdr:rowOff>86191</xdr:rowOff>
    </xdr:to>
    <xdr:grpSp>
      <xdr:nvGrpSpPr>
        <xdr:cNvPr id="208" name="Group 207">
          <a:extLst>
            <a:ext uri="{FF2B5EF4-FFF2-40B4-BE49-F238E27FC236}">
              <a16:creationId xmlns:a16="http://schemas.microsoft.com/office/drawing/2014/main" id="{F8EC1B1B-F46A-47CB-A442-A4ABC9946692}"/>
            </a:ext>
          </a:extLst>
        </xdr:cNvPr>
        <xdr:cNvGrpSpPr/>
      </xdr:nvGrpSpPr>
      <xdr:grpSpPr>
        <a:xfrm>
          <a:off x="453619" y="7464959"/>
          <a:ext cx="886361" cy="907982"/>
          <a:chOff x="323850" y="7391400"/>
          <a:chExt cx="1224000" cy="1224000"/>
        </a:xfrm>
      </xdr:grpSpPr>
      <xdr:pic>
        <xdr:nvPicPr>
          <xdr:cNvPr id="209" name="Picture 208">
            <a:extLst>
              <a:ext uri="{FF2B5EF4-FFF2-40B4-BE49-F238E27FC236}">
                <a16:creationId xmlns:a16="http://schemas.microsoft.com/office/drawing/2014/main" id="{C983AEA0-6957-440A-A332-BB461AEF338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69779" y="7553400"/>
            <a:ext cx="932143" cy="900000"/>
          </a:xfrm>
          <a:prstGeom prst="rect">
            <a:avLst/>
          </a:prstGeom>
        </xdr:spPr>
      </xdr:pic>
      <xdr:sp macro="" textlink="">
        <xdr:nvSpPr>
          <xdr:cNvPr id="210" name="Oval 209">
            <a:extLst>
              <a:ext uri="{FF2B5EF4-FFF2-40B4-BE49-F238E27FC236}">
                <a16:creationId xmlns:a16="http://schemas.microsoft.com/office/drawing/2014/main" id="{C229FE9A-EBE2-4FF0-8472-5CBC7132AF66}"/>
              </a:ext>
            </a:extLst>
          </xdr:cNvPr>
          <xdr:cNvSpPr/>
        </xdr:nvSpPr>
        <xdr:spPr>
          <a:xfrm>
            <a:off x="323850" y="7391400"/>
            <a:ext cx="1224000" cy="12240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37</xdr:row>
      <xdr:rowOff>107674</xdr:rowOff>
    </xdr:from>
    <xdr:to>
      <xdr:col>12</xdr:col>
      <xdr:colOff>579782</xdr:colOff>
      <xdr:row>50</xdr:row>
      <xdr:rowOff>66261</xdr:rowOff>
    </xdr:to>
    <xdr:cxnSp macro="">
      <xdr:nvCxnSpPr>
        <xdr:cNvPr id="211" name="Straight Connector 210">
          <a:extLst>
            <a:ext uri="{FF2B5EF4-FFF2-40B4-BE49-F238E27FC236}">
              <a16:creationId xmlns:a16="http://schemas.microsoft.com/office/drawing/2014/main" id="{8D7017D3-635E-4F8C-A281-F5EAABCFD5C7}"/>
            </a:ext>
          </a:extLst>
        </xdr:cNvPr>
        <xdr:cNvCxnSpPr/>
      </xdr:nvCxnSpPr>
      <xdr:spPr>
        <a:xfrm>
          <a:off x="7886700" y="7251424"/>
          <a:ext cx="8282" cy="2435087"/>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2336"/>
          <a:ext cx="1329849" cy="1340319"/>
        </a:xfrm>
        <a:prstGeom xmlns:a="http://schemas.openxmlformats.org/drawingml/2006/main" prst="rect">
          <a:avLst/>
        </a:prstGeom>
        <a:ln xmlns:a="http://schemas.openxmlformats.org/drawingml/2006/main">
          <a:noFill/>
        </a:ln>
      </cdr:spPr>
    </cdr:pic>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6F74DE7C-22B3-46AF-9AA9-1CA80EC44084}"/>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8718A2AE-DD2E-4E38-9921-A2696F1DB59F}"/>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794F7FBC-A13D-4B8C-AF14-6440E00A6597}"/>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41016758-A627-4AAA-A735-18614491A246}"/>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221E8ACA-711B-48F9-9AB5-EBC6772A2887}"/>
            </a:ext>
          </a:extLst>
        </xdr:cNvPr>
        <xdr:cNvSpPr/>
      </xdr:nvSpPr>
      <xdr:spPr>
        <a:xfrm>
          <a:off x="346900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69C91E65-3890-4907-A6A8-80E0F26F0882}"/>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66E01EA6-BC1C-48D4-8265-016307CE8867}"/>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CF29D1D1-697A-4460-AEF4-4C29A02FC2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488D3247-9B64-44BD-869F-E9034D72677E}"/>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CUSTOMER VIEW </a:t>
          </a:r>
          <a:r>
            <a:rPr lang="en-GB" sz="2000" b="1" i="0" u="none" strike="noStrike" baseline="0">
              <a:solidFill>
                <a:srgbClr val="938B8B"/>
              </a:solidFill>
              <a:latin typeface="+mn-lt"/>
            </a:rPr>
            <a:t>CHART</a:t>
          </a:r>
        </a:p>
      </xdr:txBody>
    </xdr:sp>
    <xdr:clientData/>
  </xdr:twoCellAnchor>
  <xdr:twoCellAnchor editAs="absolute">
    <xdr:from>
      <xdr:col>0</xdr:col>
      <xdr:colOff>0</xdr:colOff>
      <xdr:row>44</xdr:row>
      <xdr:rowOff>38100</xdr:rowOff>
    </xdr:from>
    <xdr:to>
      <xdr:col>17</xdr:col>
      <xdr:colOff>0</xdr:colOff>
      <xdr:row>46</xdr:row>
      <xdr:rowOff>43786</xdr:rowOff>
    </xdr:to>
    <xdr:grpSp>
      <xdr:nvGrpSpPr>
        <xdr:cNvPr id="11" name="Group 10">
          <a:extLst>
            <a:ext uri="{FF2B5EF4-FFF2-40B4-BE49-F238E27FC236}">
              <a16:creationId xmlns:a16="http://schemas.microsoft.com/office/drawing/2014/main" id="{9E4EC598-C002-40FD-B98B-A35052727B64}"/>
            </a:ext>
          </a:extLst>
        </xdr:cNvPr>
        <xdr:cNvGrpSpPr/>
      </xdr:nvGrpSpPr>
      <xdr:grpSpPr>
        <a:xfrm>
          <a:off x="0" y="103251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5AF2C677-13B4-4F74-96F5-3707FFEAC8F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96F23D17-DC7D-40C4-808B-379E987ABF6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4" name="Rectangle 13">
          <a:extLst>
            <a:ext uri="{FF2B5EF4-FFF2-40B4-BE49-F238E27FC236}">
              <a16:creationId xmlns:a16="http://schemas.microsoft.com/office/drawing/2014/main" id="{2E689C72-4429-4DFB-9EFC-738AC2DAA177}"/>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5" name="Rectangle 14">
          <a:extLst>
            <a:ext uri="{FF2B5EF4-FFF2-40B4-BE49-F238E27FC236}">
              <a16:creationId xmlns:a16="http://schemas.microsoft.com/office/drawing/2014/main" id="{FEBF1270-EC70-4E0D-82BF-66F57D747325}"/>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Chesterfield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6" name="Rectangle 15">
          <a:extLst>
            <a:ext uri="{FF2B5EF4-FFF2-40B4-BE49-F238E27FC236}">
              <a16:creationId xmlns:a16="http://schemas.microsoft.com/office/drawing/2014/main" id="{E768533B-117D-42E3-8B15-3A1036934B4E}"/>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66675</xdr:colOff>
      <xdr:row>9</xdr:row>
      <xdr:rowOff>9525</xdr:rowOff>
    </xdr:from>
    <xdr:to>
      <xdr:col>15</xdr:col>
      <xdr:colOff>600075</xdr:colOff>
      <xdr:row>12</xdr:row>
      <xdr:rowOff>104025</xdr:rowOff>
    </xdr:to>
    <xdr:sp macro="" textlink="">
      <xdr:nvSpPr>
        <xdr:cNvPr id="17" name="TextBox 16">
          <a:extLst>
            <a:ext uri="{FF2B5EF4-FFF2-40B4-BE49-F238E27FC236}">
              <a16:creationId xmlns:a16="http://schemas.microsoft.com/office/drawing/2014/main" id="{B41A8ABB-C3D5-4F5D-8D99-D242B361726D}"/>
            </a:ext>
          </a:extLst>
        </xdr:cNvPr>
        <xdr:cNvSpPr txBox="1"/>
      </xdr:nvSpPr>
      <xdr:spPr>
        <a:xfrm>
          <a:off x="66675" y="1724025"/>
          <a:ext cx="9677400" cy="666000"/>
        </a:xfrm>
        <a:prstGeom prst="rect">
          <a:avLst/>
        </a:prstGeom>
        <a:ln w="3175">
          <a:solidFill>
            <a:srgbClr val="15857D"/>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Wellbeing Acorn type has with your organisation.</a:t>
          </a:r>
        </a:p>
        <a:p>
          <a:pPr algn="ctr"/>
          <a:r>
            <a:rPr lang="en-GB" sz="1100" baseline="0"/>
            <a:t>The chart shows the position of each Wellbeing Acorn type according to the volume of customers 'Market Share' and the index against the base's 'Market Potential'.</a:t>
          </a:r>
          <a:endParaRPr lang="en-GB" sz="1100"/>
        </a:p>
      </xdr:txBody>
    </xdr:sp>
    <xdr:clientData/>
  </xdr:twoCellAnchor>
  <xdr:twoCellAnchor editAs="absolute">
    <xdr:from>
      <xdr:col>0</xdr:col>
      <xdr:colOff>66675</xdr:colOff>
      <xdr:row>14</xdr:row>
      <xdr:rowOff>85725</xdr:rowOff>
    </xdr:from>
    <xdr:to>
      <xdr:col>12</xdr:col>
      <xdr:colOff>122925</xdr:colOff>
      <xdr:row>42</xdr:row>
      <xdr:rowOff>46725</xdr:rowOff>
    </xdr:to>
    <xdr:graphicFrame macro="">
      <xdr:nvGraphicFramePr>
        <xdr:cNvPr id="18" name="Chart 17">
          <a:extLst>
            <a:ext uri="{FF2B5EF4-FFF2-40B4-BE49-F238E27FC236}">
              <a16:creationId xmlns:a16="http://schemas.microsoft.com/office/drawing/2014/main" id="{9CDFCC8E-6875-4860-A9C0-BB2C5995E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0</xdr:col>
      <xdr:colOff>552448</xdr:colOff>
      <xdr:row>13</xdr:row>
      <xdr:rowOff>66675</xdr:rowOff>
    </xdr:from>
    <xdr:to>
      <xdr:col>2</xdr:col>
      <xdr:colOff>323248</xdr:colOff>
      <xdr:row>14</xdr:row>
      <xdr:rowOff>110175</xdr:rowOff>
    </xdr:to>
    <xdr:sp macro="" textlink="">
      <xdr:nvSpPr>
        <xdr:cNvPr id="19" name="TextBox 18">
          <a:extLst>
            <a:ext uri="{FF2B5EF4-FFF2-40B4-BE49-F238E27FC236}">
              <a16:creationId xmlns:a16="http://schemas.microsoft.com/office/drawing/2014/main" id="{15589B89-1CB4-4A98-97FF-C1CFED9DCF17}"/>
            </a:ext>
          </a:extLst>
        </xdr:cNvPr>
        <xdr:cNvSpPr txBox="1"/>
      </xdr:nvSpPr>
      <xdr:spPr>
        <a:xfrm>
          <a:off x="552448" y="2543175"/>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Niche</a:t>
          </a:r>
        </a:p>
      </xdr:txBody>
    </xdr:sp>
    <xdr:clientData/>
  </xdr:twoCellAnchor>
  <xdr:twoCellAnchor editAs="absolute">
    <xdr:from>
      <xdr:col>10</xdr:col>
      <xdr:colOff>104901</xdr:colOff>
      <xdr:row>13</xdr:row>
      <xdr:rowOff>60920</xdr:rowOff>
    </xdr:from>
    <xdr:to>
      <xdr:col>11</xdr:col>
      <xdr:colOff>485301</xdr:colOff>
      <xdr:row>14</xdr:row>
      <xdr:rowOff>104420</xdr:rowOff>
    </xdr:to>
    <xdr:sp macro="" textlink="">
      <xdr:nvSpPr>
        <xdr:cNvPr id="20" name="TextBox 19">
          <a:extLst>
            <a:ext uri="{FF2B5EF4-FFF2-40B4-BE49-F238E27FC236}">
              <a16:creationId xmlns:a16="http://schemas.microsoft.com/office/drawing/2014/main" id="{29FFFC01-C9CC-4061-BAE3-8367B35CBDD5}"/>
            </a:ext>
          </a:extLst>
        </xdr:cNvPr>
        <xdr:cNvSpPr txBox="1"/>
      </xdr:nvSpPr>
      <xdr:spPr>
        <a:xfrm>
          <a:off x="6200901" y="253742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Core</a:t>
          </a:r>
        </a:p>
      </xdr:txBody>
    </xdr:sp>
    <xdr:clientData/>
  </xdr:twoCellAnchor>
  <xdr:twoCellAnchor editAs="absolute">
    <xdr:from>
      <xdr:col>0</xdr:col>
      <xdr:colOff>533400</xdr:colOff>
      <xdr:row>42</xdr:row>
      <xdr:rowOff>19050</xdr:rowOff>
    </xdr:from>
    <xdr:to>
      <xdr:col>2</xdr:col>
      <xdr:colOff>304200</xdr:colOff>
      <xdr:row>43</xdr:row>
      <xdr:rowOff>62550</xdr:rowOff>
    </xdr:to>
    <xdr:sp macro="" textlink="">
      <xdr:nvSpPr>
        <xdr:cNvPr id="21" name="TextBox 20">
          <a:extLst>
            <a:ext uri="{FF2B5EF4-FFF2-40B4-BE49-F238E27FC236}">
              <a16:creationId xmlns:a16="http://schemas.microsoft.com/office/drawing/2014/main" id="{E3299DBE-8C73-412D-97C6-DE250F3B8A69}"/>
            </a:ext>
          </a:extLst>
        </xdr:cNvPr>
        <xdr:cNvSpPr txBox="1"/>
      </xdr:nvSpPr>
      <xdr:spPr>
        <a:xfrm>
          <a:off x="533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Low Priority</a:t>
          </a:r>
        </a:p>
      </xdr:txBody>
    </xdr:sp>
    <xdr:clientData/>
  </xdr:twoCellAnchor>
  <xdr:twoCellAnchor editAs="absolute">
    <xdr:from>
      <xdr:col>10</xdr:col>
      <xdr:colOff>152400</xdr:colOff>
      <xdr:row>42</xdr:row>
      <xdr:rowOff>19050</xdr:rowOff>
    </xdr:from>
    <xdr:to>
      <xdr:col>11</xdr:col>
      <xdr:colOff>532800</xdr:colOff>
      <xdr:row>43</xdr:row>
      <xdr:rowOff>62550</xdr:rowOff>
    </xdr:to>
    <xdr:sp macro="" textlink="">
      <xdr:nvSpPr>
        <xdr:cNvPr id="22" name="TextBox 21">
          <a:extLst>
            <a:ext uri="{FF2B5EF4-FFF2-40B4-BE49-F238E27FC236}">
              <a16:creationId xmlns:a16="http://schemas.microsoft.com/office/drawing/2014/main" id="{80BBFC21-BB84-48D9-9737-38E009B47195}"/>
            </a:ext>
          </a:extLst>
        </xdr:cNvPr>
        <xdr:cNvSpPr txBox="1"/>
      </xdr:nvSpPr>
      <xdr:spPr>
        <a:xfrm>
          <a:off x="6248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Opportunity</a:t>
          </a:r>
        </a:p>
      </xdr:txBody>
    </xdr:sp>
    <xdr:clientData/>
  </xdr:twoCellAnchor>
  <xdr:twoCellAnchor>
    <xdr:from>
      <xdr:col>6</xdr:col>
      <xdr:colOff>228600</xdr:colOff>
      <xdr:row>15</xdr:row>
      <xdr:rowOff>38100</xdr:rowOff>
    </xdr:from>
    <xdr:to>
      <xdr:col>11</xdr:col>
      <xdr:colOff>485775</xdr:colOff>
      <xdr:row>27</xdr:row>
      <xdr:rowOff>133350</xdr:rowOff>
    </xdr:to>
    <xdr:sp macro="" textlink="$A$75">
      <xdr:nvSpPr>
        <xdr:cNvPr id="23" name="TextBox 22">
          <a:extLst>
            <a:ext uri="{FF2B5EF4-FFF2-40B4-BE49-F238E27FC236}">
              <a16:creationId xmlns:a16="http://schemas.microsoft.com/office/drawing/2014/main" id="{0511F70B-29AC-4BED-84ED-35F27D06EE66}"/>
            </a:ext>
          </a:extLst>
        </xdr:cNvPr>
        <xdr:cNvSpPr txBox="1"/>
      </xdr:nvSpPr>
      <xdr:spPr>
        <a:xfrm>
          <a:off x="3886200" y="28956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AEAB8B8-6BB0-48A6-B198-896C1AA24CBE}" type="TxLink">
            <a:rPr lang="en-US" sz="1400" b="0" i="0" u="none" strike="noStrike">
              <a:solidFill>
                <a:srgbClr val="000000"/>
              </a:solidFill>
              <a:latin typeface="+mn-lt"/>
            </a:rPr>
            <a:pPr algn="ctr"/>
            <a:t> </a:t>
          </a:fld>
          <a:endParaRPr lang="en-GB" sz="1400">
            <a:latin typeface="+mn-lt"/>
          </a:endParaRPr>
        </a:p>
      </xdr:txBody>
    </xdr:sp>
    <xdr:clientData/>
  </xdr:twoCellAnchor>
  <xdr:twoCellAnchor>
    <xdr:from>
      <xdr:col>0</xdr:col>
      <xdr:colOff>571500</xdr:colOff>
      <xdr:row>15</xdr:row>
      <xdr:rowOff>47625</xdr:rowOff>
    </xdr:from>
    <xdr:to>
      <xdr:col>6</xdr:col>
      <xdr:colOff>219075</xdr:colOff>
      <xdr:row>27</xdr:row>
      <xdr:rowOff>142875</xdr:rowOff>
    </xdr:to>
    <xdr:sp macro="" textlink="$A$76">
      <xdr:nvSpPr>
        <xdr:cNvPr id="24" name="TextBox 23">
          <a:extLst>
            <a:ext uri="{FF2B5EF4-FFF2-40B4-BE49-F238E27FC236}">
              <a16:creationId xmlns:a16="http://schemas.microsoft.com/office/drawing/2014/main" id="{F0C01FE4-4BB4-439C-8C80-BB097FD5499C}"/>
            </a:ext>
          </a:extLst>
        </xdr:cNvPr>
        <xdr:cNvSpPr txBox="1"/>
      </xdr:nvSpPr>
      <xdr:spPr>
        <a:xfrm>
          <a:off x="571500" y="2905125"/>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18B8158-CD1D-43FF-B314-B33568F3D6A5}" type="TxLink">
            <a:rPr lang="en-US" sz="1400" b="0" i="0" u="none" strike="noStrike">
              <a:solidFill>
                <a:srgbClr val="000000"/>
              </a:solidFill>
              <a:latin typeface="Calibri"/>
            </a:rPr>
            <a:pPr algn="ctr"/>
            <a:t> </a:t>
          </a:fld>
          <a:endParaRPr lang="en-GB" sz="1800">
            <a:latin typeface="+mn-lt"/>
          </a:endParaRPr>
        </a:p>
      </xdr:txBody>
    </xdr:sp>
    <xdr:clientData/>
  </xdr:twoCellAnchor>
  <xdr:twoCellAnchor>
    <xdr:from>
      <xdr:col>0</xdr:col>
      <xdr:colOff>552450</xdr:colOff>
      <xdr:row>27</xdr:row>
      <xdr:rowOff>190500</xdr:rowOff>
    </xdr:from>
    <xdr:to>
      <xdr:col>6</xdr:col>
      <xdr:colOff>200025</xdr:colOff>
      <xdr:row>40</xdr:row>
      <xdr:rowOff>19050</xdr:rowOff>
    </xdr:to>
    <xdr:sp macro="" textlink="$A$78">
      <xdr:nvSpPr>
        <xdr:cNvPr id="25" name="TextBox 24">
          <a:extLst>
            <a:ext uri="{FF2B5EF4-FFF2-40B4-BE49-F238E27FC236}">
              <a16:creationId xmlns:a16="http://schemas.microsoft.com/office/drawing/2014/main" id="{682D3FBF-A877-4734-A715-8E7FE75EFDC1}"/>
            </a:ext>
          </a:extLst>
        </xdr:cNvPr>
        <xdr:cNvSpPr txBox="1"/>
      </xdr:nvSpPr>
      <xdr:spPr>
        <a:xfrm>
          <a:off x="552450" y="62484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8786BB7-402B-43B9-AC0A-861F1E8840E4}" type="TxLink">
            <a:rPr lang="en-US" sz="1400" b="0" i="0" u="none" strike="noStrike">
              <a:solidFill>
                <a:srgbClr val="000000"/>
              </a:solidFill>
              <a:latin typeface="Calibri"/>
            </a:rPr>
            <a:pPr algn="ctr"/>
            <a:t> </a:t>
          </a:fld>
          <a:endParaRPr lang="en-GB" sz="2400">
            <a:latin typeface="+mn-lt"/>
          </a:endParaRPr>
        </a:p>
      </xdr:txBody>
    </xdr:sp>
    <xdr:clientData/>
  </xdr:twoCellAnchor>
  <xdr:twoCellAnchor>
    <xdr:from>
      <xdr:col>6</xdr:col>
      <xdr:colOff>228600</xdr:colOff>
      <xdr:row>27</xdr:row>
      <xdr:rowOff>171450</xdr:rowOff>
    </xdr:from>
    <xdr:to>
      <xdr:col>11</xdr:col>
      <xdr:colOff>485775</xdr:colOff>
      <xdr:row>40</xdr:row>
      <xdr:rowOff>0</xdr:rowOff>
    </xdr:to>
    <xdr:sp macro="" textlink="$A$77">
      <xdr:nvSpPr>
        <xdr:cNvPr id="26" name="TextBox 25">
          <a:extLst>
            <a:ext uri="{FF2B5EF4-FFF2-40B4-BE49-F238E27FC236}">
              <a16:creationId xmlns:a16="http://schemas.microsoft.com/office/drawing/2014/main" id="{EEF8ED8B-A387-4167-9374-031F489F6E84}"/>
            </a:ext>
          </a:extLst>
        </xdr:cNvPr>
        <xdr:cNvSpPr txBox="1"/>
      </xdr:nvSpPr>
      <xdr:spPr>
        <a:xfrm>
          <a:off x="3886200" y="622935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7DD2B3-8B71-41F3-B3E5-9ECA8EA499A6}" type="TxLink">
            <a:rPr lang="en-US" sz="1400" b="0" i="0" u="none" strike="noStrike">
              <a:solidFill>
                <a:srgbClr val="000000"/>
              </a:solidFill>
              <a:latin typeface="Calibri"/>
            </a:rPr>
            <a:pPr algn="ctr"/>
            <a:t> </a:t>
          </a:fld>
          <a:endParaRPr lang="en-GB" sz="24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14</xdr:col>
          <xdr:colOff>295275</xdr:colOff>
          <xdr:row>13</xdr:row>
          <xdr:rowOff>19050</xdr:rowOff>
        </xdr:from>
        <xdr:to>
          <xdr:col>17</xdr:col>
          <xdr:colOff>0</xdr:colOff>
          <xdr:row>14</xdr:row>
          <xdr:rowOff>19050</xdr:rowOff>
        </xdr:to>
        <xdr:sp macro="" textlink="">
          <xdr:nvSpPr>
            <xdr:cNvPr id="5121" name="Check Box 1" descr="Show Definitions" hidden="1">
              <a:extLst>
                <a:ext uri="{63B3BB69-23CF-44E3-9099-C40C66FF867C}">
                  <a14:compatExt spid="_x0000_s5121"/>
                </a:ext>
                <a:ext uri="{FF2B5EF4-FFF2-40B4-BE49-F238E27FC236}">
                  <a16:creationId xmlns:a16="http://schemas.microsoft.com/office/drawing/2014/main" id="{E63EE9C7-766D-46AC-B995-98524305A91D}"/>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Definitions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31</xdr:col>
      <xdr:colOff>1104900</xdr:colOff>
      <xdr:row>3</xdr:row>
      <xdr:rowOff>47624</xdr:rowOff>
    </xdr:to>
    <xdr:sp macro="" textlink="">
      <xdr:nvSpPr>
        <xdr:cNvPr id="2" name="Rectangle 1">
          <a:extLst>
            <a:ext uri="{FF2B5EF4-FFF2-40B4-BE49-F238E27FC236}">
              <a16:creationId xmlns:a16="http://schemas.microsoft.com/office/drawing/2014/main" id="{C9B1E8E3-59B8-46B1-A760-9435D63F5F5F}"/>
            </a:ext>
          </a:extLst>
        </xdr:cNvPr>
        <xdr:cNvSpPr/>
      </xdr:nvSpPr>
      <xdr:spPr>
        <a:xfrm>
          <a:off x="0" y="0"/>
          <a:ext cx="96774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30</xdr:col>
      <xdr:colOff>71644</xdr:colOff>
      <xdr:row>0</xdr:row>
      <xdr:rowOff>57150</xdr:rowOff>
    </xdr:from>
    <xdr:to>
      <xdr:col>31</xdr:col>
      <xdr:colOff>929670</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0B4258DD-D8AA-463A-A857-7F756AAAF7B1}"/>
            </a:ext>
          </a:extLst>
        </xdr:cNvPr>
        <xdr:cNvSpPr/>
      </xdr:nvSpPr>
      <xdr:spPr>
        <a:xfrm>
          <a:off x="8434594" y="57150"/>
          <a:ext cx="1067576"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984335</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9134E5B9-2F9C-418D-8AC4-FB4809E4B1E3}"/>
            </a:ext>
          </a:extLst>
        </xdr:cNvPr>
        <xdr:cNvSpPr/>
      </xdr:nvSpPr>
      <xdr:spPr>
        <a:xfrm>
          <a:off x="123824" y="57150"/>
          <a:ext cx="1070061"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xdr:col>
      <xdr:colOff>1569471</xdr:colOff>
      <xdr:row>0</xdr:row>
      <xdr:rowOff>57150</xdr:rowOff>
    </xdr:from>
    <xdr:to>
      <xdr:col>1</xdr:col>
      <xdr:colOff>2643673</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B7006411-C41D-4F6E-A7E6-DA30014E4172}"/>
            </a:ext>
          </a:extLst>
        </xdr:cNvPr>
        <xdr:cNvSpPr/>
      </xdr:nvSpPr>
      <xdr:spPr>
        <a:xfrm>
          <a:off x="1779021" y="57150"/>
          <a:ext cx="1074202"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10</xdr:col>
      <xdr:colOff>35862</xdr:colOff>
      <xdr:row>0</xdr:row>
      <xdr:rowOff>57150</xdr:rowOff>
    </xdr:from>
    <xdr:ext cx="1077516"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01CBB430-AE33-417B-8087-557C8BB2FAD4}"/>
            </a:ext>
          </a:extLst>
        </xdr:cNvPr>
        <xdr:cNvSpPr/>
      </xdr:nvSpPr>
      <xdr:spPr>
        <a:xfrm>
          <a:off x="3445812" y="57150"/>
          <a:ext cx="1077516"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16</xdr:col>
      <xdr:colOff>441213</xdr:colOff>
      <xdr:row>0</xdr:row>
      <xdr:rowOff>57150</xdr:rowOff>
    </xdr:from>
    <xdr:ext cx="1067576"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2D8394B2-B888-4D64-A056-815EBA56BDAE}"/>
            </a:ext>
          </a:extLst>
        </xdr:cNvPr>
        <xdr:cNvSpPr/>
      </xdr:nvSpPr>
      <xdr:spPr>
        <a:xfrm>
          <a:off x="5108463" y="57150"/>
          <a:ext cx="1067576"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16</xdr:col>
      <xdr:colOff>2097238</xdr:colOff>
      <xdr:row>0</xdr:row>
      <xdr:rowOff>57150</xdr:rowOff>
    </xdr:from>
    <xdr:to>
      <xdr:col>27</xdr:col>
      <xdr:colOff>110188</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3C565901-768A-4D7F-9B31-054887E80937}"/>
            </a:ext>
          </a:extLst>
        </xdr:cNvPr>
        <xdr:cNvSpPr/>
      </xdr:nvSpPr>
      <xdr:spPr>
        <a:xfrm>
          <a:off x="6764488"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30</xdr:col>
      <xdr:colOff>202510</xdr:colOff>
      <xdr:row>3</xdr:row>
      <xdr:rowOff>114300</xdr:rowOff>
    </xdr:from>
    <xdr:to>
      <xdr:col>32</xdr:col>
      <xdr:colOff>0</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D8B85843-2F8A-4934-95CC-FACA7706A6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5460" y="685800"/>
          <a:ext cx="1121465" cy="468000"/>
        </a:xfrm>
        <a:prstGeom prst="rect">
          <a:avLst/>
        </a:prstGeom>
      </xdr:spPr>
    </xdr:pic>
    <xdr:clientData/>
  </xdr:twoCellAnchor>
  <xdr:twoCellAnchor editAs="absolute">
    <xdr:from>
      <xdr:col>0</xdr:col>
      <xdr:colOff>28575</xdr:colOff>
      <xdr:row>3</xdr:row>
      <xdr:rowOff>142875</xdr:rowOff>
    </xdr:from>
    <xdr:to>
      <xdr:col>24</xdr:col>
      <xdr:colOff>179561</xdr:colOff>
      <xdr:row>5</xdr:row>
      <xdr:rowOff>180975</xdr:rowOff>
    </xdr:to>
    <xdr:sp macro="" textlink="">
      <xdr:nvSpPr>
        <xdr:cNvPr id="10" name="Text Box 128">
          <a:extLst>
            <a:ext uri="{FF2B5EF4-FFF2-40B4-BE49-F238E27FC236}">
              <a16:creationId xmlns:a16="http://schemas.microsoft.com/office/drawing/2014/main" id="{90F35F0D-446B-41E1-9E29-3CE28466100A}"/>
            </a:ext>
          </a:extLst>
        </xdr:cNvPr>
        <xdr:cNvSpPr>
          <a:spLocks noChangeArrowheads="1"/>
        </xdr:cNvSpPr>
      </xdr:nvSpPr>
      <xdr:spPr bwMode="auto">
        <a:xfrm>
          <a:off x="28575" y="714375"/>
          <a:ext cx="7256636"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FEATURES</a:t>
          </a:r>
        </a:p>
      </xdr:txBody>
    </xdr:sp>
    <xdr:clientData/>
  </xdr:twoCellAnchor>
  <xdr:twoCellAnchor editAs="absolute">
    <xdr:from>
      <xdr:col>0</xdr:col>
      <xdr:colOff>0</xdr:colOff>
      <xdr:row>98</xdr:row>
      <xdr:rowOff>33656</xdr:rowOff>
    </xdr:from>
    <xdr:to>
      <xdr:col>16384</xdr:col>
      <xdr:colOff>598833</xdr:colOff>
      <xdr:row>100</xdr:row>
      <xdr:rowOff>132521</xdr:rowOff>
    </xdr:to>
    <xdr:grpSp>
      <xdr:nvGrpSpPr>
        <xdr:cNvPr id="11" name="Group 10">
          <a:extLst>
            <a:ext uri="{FF2B5EF4-FFF2-40B4-BE49-F238E27FC236}">
              <a16:creationId xmlns:a16="http://schemas.microsoft.com/office/drawing/2014/main" id="{7318B767-FB20-45BF-B03C-9137CCE42D01}"/>
            </a:ext>
          </a:extLst>
        </xdr:cNvPr>
        <xdr:cNvGrpSpPr/>
      </xdr:nvGrpSpPr>
      <xdr:grpSpPr>
        <a:xfrm>
          <a:off x="0" y="18588356"/>
          <a:ext cx="10285758" cy="479865"/>
          <a:chOff x="19049" y="7219950"/>
          <a:chExt cx="10044000" cy="386686"/>
        </a:xfrm>
      </xdr:grpSpPr>
      <xdr:cxnSp macro="">
        <xdr:nvCxnSpPr>
          <xdr:cNvPr id="12" name="Straight Connector 11">
            <a:extLst>
              <a:ext uri="{FF2B5EF4-FFF2-40B4-BE49-F238E27FC236}">
                <a16:creationId xmlns:a16="http://schemas.microsoft.com/office/drawing/2014/main" id="{7173E4C7-094C-4628-80D2-F35A7E2BE80C}"/>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7D6060DE-A11A-44BF-9FC9-35F0AAB8A4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xdr:col>
      <xdr:colOff>359465</xdr:colOff>
      <xdr:row>5</xdr:row>
      <xdr:rowOff>180975</xdr:rowOff>
    </xdr:from>
    <xdr:to>
      <xdr:col>1</xdr:col>
      <xdr:colOff>1009236</xdr:colOff>
      <xdr:row>8</xdr:row>
      <xdr:rowOff>77552</xdr:rowOff>
    </xdr:to>
    <xdr:sp macro="" textlink="">
      <xdr:nvSpPr>
        <xdr:cNvPr id="14" name="Rectangle 13">
          <a:extLst>
            <a:ext uri="{FF2B5EF4-FFF2-40B4-BE49-F238E27FC236}">
              <a16:creationId xmlns:a16="http://schemas.microsoft.com/office/drawing/2014/main" id="{25E6C46E-5E94-4E3E-8034-72C9D3C6D197}"/>
            </a:ext>
          </a:extLst>
        </xdr:cNvPr>
        <xdr:cNvSpPr/>
      </xdr:nvSpPr>
      <xdr:spPr>
        <a:xfrm>
          <a:off x="569015" y="1133475"/>
          <a:ext cx="649771"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1</xdr:col>
      <xdr:colOff>1018761</xdr:colOff>
      <xdr:row>6</xdr:row>
      <xdr:rowOff>28575</xdr:rowOff>
    </xdr:from>
    <xdr:to>
      <xdr:col>24</xdr:col>
      <xdr:colOff>148904</xdr:colOff>
      <xdr:row>7</xdr:row>
      <xdr:rowOff>18075</xdr:rowOff>
    </xdr:to>
    <xdr:sp macro="" textlink="'Input Sheet'!B7">
      <xdr:nvSpPr>
        <xdr:cNvPr id="15" name="Rectangle 14">
          <a:extLst>
            <a:ext uri="{FF2B5EF4-FFF2-40B4-BE49-F238E27FC236}">
              <a16:creationId xmlns:a16="http://schemas.microsoft.com/office/drawing/2014/main" id="{95E11FB6-053B-472D-8E63-A95E21924F38}"/>
            </a:ext>
          </a:extLst>
        </xdr:cNvPr>
        <xdr:cNvSpPr/>
      </xdr:nvSpPr>
      <xdr:spPr>
        <a:xfrm>
          <a:off x="1228311" y="117157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Chesterfield (LLPG, Households)</a:t>
          </a:fld>
          <a:endParaRPr lang="en-GB" sz="1200" b="1"/>
        </a:p>
      </xdr:txBody>
    </xdr:sp>
    <xdr:clientData/>
  </xdr:twoCellAnchor>
  <xdr:twoCellAnchor editAs="absolute">
    <xdr:from>
      <xdr:col>1</xdr:col>
      <xdr:colOff>1018761</xdr:colOff>
      <xdr:row>7</xdr:row>
      <xdr:rowOff>47625</xdr:rowOff>
    </xdr:from>
    <xdr:to>
      <xdr:col>24</xdr:col>
      <xdr:colOff>148904</xdr:colOff>
      <xdr:row>8</xdr:row>
      <xdr:rowOff>37125</xdr:rowOff>
    </xdr:to>
    <xdr:sp macro="" textlink="'Input Sheet'!C7">
      <xdr:nvSpPr>
        <xdr:cNvPr id="16" name="Rectangle 15">
          <a:extLst>
            <a:ext uri="{FF2B5EF4-FFF2-40B4-BE49-F238E27FC236}">
              <a16:creationId xmlns:a16="http://schemas.microsoft.com/office/drawing/2014/main" id="{74186E9C-0F71-4468-AFEA-FB34B4DCF0B5}"/>
            </a:ext>
          </a:extLst>
        </xdr:cNvPr>
        <xdr:cNvSpPr/>
      </xdr:nvSpPr>
      <xdr:spPr>
        <a:xfrm>
          <a:off x="1228311" y="138112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15</xdr:col>
      <xdr:colOff>200025</xdr:colOff>
      <xdr:row>18</xdr:row>
      <xdr:rowOff>14287</xdr:rowOff>
    </xdr:from>
    <xdr:to>
      <xdr:col>21</xdr:col>
      <xdr:colOff>2721</xdr:colOff>
      <xdr:row>95</xdr:row>
      <xdr:rowOff>24849</xdr:rowOff>
    </xdr:to>
    <xdr:graphicFrame macro="">
      <xdr:nvGraphicFramePr>
        <xdr:cNvPr id="17" name="Chart 16">
          <a:extLst>
            <a:ext uri="{FF2B5EF4-FFF2-40B4-BE49-F238E27FC236}">
              <a16:creationId xmlns:a16="http://schemas.microsoft.com/office/drawing/2014/main" id="{DF32EB69-C220-459C-A847-3BF5996F8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18</xdr:row>
      <xdr:rowOff>0</xdr:rowOff>
    </xdr:from>
    <xdr:to>
      <xdr:col>45</xdr:col>
      <xdr:colOff>9525</xdr:colOff>
      <xdr:row>95</xdr:row>
      <xdr:rowOff>9525</xdr:rowOff>
    </xdr:to>
    <xdr:graphicFrame macro="">
      <xdr:nvGraphicFramePr>
        <xdr:cNvPr id="18" name="Chart 17">
          <a:extLst>
            <a:ext uri="{FF2B5EF4-FFF2-40B4-BE49-F238E27FC236}">
              <a16:creationId xmlns:a16="http://schemas.microsoft.com/office/drawing/2014/main" id="{0C1C1594-7227-45C4-A941-CCA793131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A3D5E696-869C-4EE5-9A03-9F77B49F7369}"/>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57DB61CD-251D-4AC2-B306-CE80065B5EBE}"/>
            </a:ext>
          </a:extLst>
        </xdr:cNvPr>
        <xdr:cNvSpPr/>
      </xdr:nvSpPr>
      <xdr:spPr>
        <a:xfrm>
          <a:off x="848677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371A63CB-40C1-4149-ABE4-633C5F77D2BA}"/>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4D98023E-929B-46AC-8739-1709DC50B6E6}"/>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0994F113-7350-431F-8CF7-A0683153BAB2}"/>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A0DA40B9-3D87-4E76-97AE-4786B595FCE9}"/>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AC532F3C-C55E-4869-91C5-93C4CBBB30D1}"/>
            </a:ext>
          </a:extLst>
        </xdr:cNvPr>
        <xdr:cNvSpPr/>
      </xdr:nvSpPr>
      <xdr:spPr>
        <a:xfrm>
          <a:off x="681418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C3FBD873-699D-49E4-BC26-FB1540BA582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6BE3263B-14F1-4CEE-A0D8-83A5AD84288C}"/>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GROUP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48</xdr:row>
      <xdr:rowOff>57150</xdr:rowOff>
    </xdr:from>
    <xdr:to>
      <xdr:col>15</xdr:col>
      <xdr:colOff>0</xdr:colOff>
      <xdr:row>50</xdr:row>
      <xdr:rowOff>62836</xdr:rowOff>
    </xdr:to>
    <xdr:grpSp>
      <xdr:nvGrpSpPr>
        <xdr:cNvPr id="11" name="Group 10">
          <a:extLst>
            <a:ext uri="{FF2B5EF4-FFF2-40B4-BE49-F238E27FC236}">
              <a16:creationId xmlns:a16="http://schemas.microsoft.com/office/drawing/2014/main" id="{745D3488-2265-4C2F-9B72-8676AAB7A719}"/>
            </a:ext>
          </a:extLst>
        </xdr:cNvPr>
        <xdr:cNvGrpSpPr>
          <a:grpSpLocks noChangeAspect="1"/>
        </xdr:cNvGrpSpPr>
      </xdr:nvGrpSpPr>
      <xdr:grpSpPr>
        <a:xfrm>
          <a:off x="9525" y="9572625"/>
          <a:ext cx="9848850" cy="386686"/>
          <a:chOff x="19049" y="7219950"/>
          <a:chExt cx="10044000" cy="386686"/>
        </a:xfrm>
      </xdr:grpSpPr>
      <xdr:cxnSp macro="">
        <xdr:nvCxnSpPr>
          <xdr:cNvPr id="12" name="Straight Connector 11">
            <a:extLst>
              <a:ext uri="{FF2B5EF4-FFF2-40B4-BE49-F238E27FC236}">
                <a16:creationId xmlns:a16="http://schemas.microsoft.com/office/drawing/2014/main" id="{CBE6CEA7-EBBB-4457-B679-B3A4054E50B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A9AADD84-58D3-43B5-848B-E37CBD691F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04FAC658-C566-417E-87C8-B369C9DF5E17}"/>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476250</xdr:colOff>
      <xdr:row>6</xdr:row>
      <xdr:rowOff>19050</xdr:rowOff>
    </xdr:from>
    <xdr:to>
      <xdr:col>9</xdr:col>
      <xdr:colOff>579600</xdr:colOff>
      <xdr:row>7</xdr:row>
      <xdr:rowOff>8550</xdr:rowOff>
    </xdr:to>
    <xdr:sp macro="" textlink="'Input Sheet'!B7">
      <xdr:nvSpPr>
        <xdr:cNvPr id="15" name="Rectangle 14">
          <a:extLst>
            <a:ext uri="{FF2B5EF4-FFF2-40B4-BE49-F238E27FC236}">
              <a16:creationId xmlns:a16="http://schemas.microsoft.com/office/drawing/2014/main" id="{D2E6B577-83F0-4038-9FEB-37D3B602EF0F}"/>
            </a:ext>
          </a:extLst>
        </xdr:cNvPr>
        <xdr:cNvSpPr/>
      </xdr:nvSpPr>
      <xdr:spPr>
        <a:xfrm>
          <a:off x="1228725" y="1162050"/>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Chesterfield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C21DF156-1828-404D-A998-DD0B43CBCA0A}"/>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38100</xdr:colOff>
      <xdr:row>12</xdr:row>
      <xdr:rowOff>38100</xdr:rowOff>
    </xdr:from>
    <xdr:to>
      <xdr:col>0</xdr:col>
      <xdr:colOff>218100</xdr:colOff>
      <xdr:row>12</xdr:row>
      <xdr:rowOff>218100</xdr:rowOff>
    </xdr:to>
    <xdr:grpSp>
      <xdr:nvGrpSpPr>
        <xdr:cNvPr id="17" name="Group 16">
          <a:extLst>
            <a:ext uri="{FF2B5EF4-FFF2-40B4-BE49-F238E27FC236}">
              <a16:creationId xmlns:a16="http://schemas.microsoft.com/office/drawing/2014/main" id="{F78AEF42-1399-4F25-B38B-049FF1F3151B}"/>
            </a:ext>
          </a:extLst>
        </xdr:cNvPr>
        <xdr:cNvGrpSpPr>
          <a:grpSpLocks noChangeAspect="1"/>
        </xdr:cNvGrpSpPr>
      </xdr:nvGrpSpPr>
      <xdr:grpSpPr>
        <a:xfrm>
          <a:off x="38100" y="2457450"/>
          <a:ext cx="180000" cy="180000"/>
          <a:chOff x="4476750" y="2809875"/>
          <a:chExt cx="914400" cy="914400"/>
        </a:xfrm>
      </xdr:grpSpPr>
      <xdr:sp macro="" textlink="">
        <xdr:nvSpPr>
          <xdr:cNvPr id="18" name="Oval 17">
            <a:extLst>
              <a:ext uri="{FF2B5EF4-FFF2-40B4-BE49-F238E27FC236}">
                <a16:creationId xmlns:a16="http://schemas.microsoft.com/office/drawing/2014/main" id="{BB9706D0-A0C3-4B25-9CB6-1727D261D3C5}"/>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3B35D5B4-EA5F-4391-B1A9-D2C3B0DB86D3}"/>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13</xdr:row>
      <xdr:rowOff>47625</xdr:rowOff>
    </xdr:from>
    <xdr:to>
      <xdr:col>0</xdr:col>
      <xdr:colOff>218100</xdr:colOff>
      <xdr:row>13</xdr:row>
      <xdr:rowOff>227625</xdr:rowOff>
    </xdr:to>
    <xdr:grpSp>
      <xdr:nvGrpSpPr>
        <xdr:cNvPr id="20" name="Group 19">
          <a:extLst>
            <a:ext uri="{FF2B5EF4-FFF2-40B4-BE49-F238E27FC236}">
              <a16:creationId xmlns:a16="http://schemas.microsoft.com/office/drawing/2014/main" id="{4D141FBB-235C-45B3-A202-CA599C04C97C}"/>
            </a:ext>
          </a:extLst>
        </xdr:cNvPr>
        <xdr:cNvGrpSpPr>
          <a:grpSpLocks noChangeAspect="1"/>
        </xdr:cNvGrpSpPr>
      </xdr:nvGrpSpPr>
      <xdr:grpSpPr>
        <a:xfrm>
          <a:off x="38100" y="2705100"/>
          <a:ext cx="180000" cy="180000"/>
          <a:chOff x="4476750" y="2809875"/>
          <a:chExt cx="914400" cy="914400"/>
        </a:xfrm>
      </xdr:grpSpPr>
      <xdr:sp macro="" textlink="">
        <xdr:nvSpPr>
          <xdr:cNvPr id="21" name="Oval 20">
            <a:extLst>
              <a:ext uri="{FF2B5EF4-FFF2-40B4-BE49-F238E27FC236}">
                <a16:creationId xmlns:a16="http://schemas.microsoft.com/office/drawing/2014/main" id="{0F9F70B1-2E83-4F68-97EB-D1B4E5FA22BF}"/>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DC8C30D3-76A7-45E1-B1CE-B3B9EC03EBA4}"/>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14</xdr:row>
      <xdr:rowOff>47625</xdr:rowOff>
    </xdr:from>
    <xdr:to>
      <xdr:col>0</xdr:col>
      <xdr:colOff>218100</xdr:colOff>
      <xdr:row>14</xdr:row>
      <xdr:rowOff>227625</xdr:rowOff>
    </xdr:to>
    <xdr:grpSp>
      <xdr:nvGrpSpPr>
        <xdr:cNvPr id="23" name="Group 22">
          <a:extLst>
            <a:ext uri="{FF2B5EF4-FFF2-40B4-BE49-F238E27FC236}">
              <a16:creationId xmlns:a16="http://schemas.microsoft.com/office/drawing/2014/main" id="{5FD1C8C1-1FB2-4099-87DC-13251249D788}"/>
            </a:ext>
          </a:extLst>
        </xdr:cNvPr>
        <xdr:cNvGrpSpPr>
          <a:grpSpLocks noChangeAspect="1"/>
        </xdr:cNvGrpSpPr>
      </xdr:nvGrpSpPr>
      <xdr:grpSpPr>
        <a:xfrm>
          <a:off x="38100" y="2943225"/>
          <a:ext cx="180000" cy="180000"/>
          <a:chOff x="4476750" y="2809875"/>
          <a:chExt cx="914400" cy="914400"/>
        </a:xfrm>
      </xdr:grpSpPr>
      <xdr:sp macro="" textlink="">
        <xdr:nvSpPr>
          <xdr:cNvPr id="24" name="Oval 23">
            <a:extLst>
              <a:ext uri="{FF2B5EF4-FFF2-40B4-BE49-F238E27FC236}">
                <a16:creationId xmlns:a16="http://schemas.microsoft.com/office/drawing/2014/main" id="{D51515BB-DABE-44BA-B20B-B7516E78729D}"/>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26AA2467-7901-4DE7-965E-65F0D16BDEA6}"/>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15</xdr:row>
      <xdr:rowOff>38100</xdr:rowOff>
    </xdr:from>
    <xdr:to>
      <xdr:col>0</xdr:col>
      <xdr:colOff>218100</xdr:colOff>
      <xdr:row>15</xdr:row>
      <xdr:rowOff>218100</xdr:rowOff>
    </xdr:to>
    <xdr:grpSp>
      <xdr:nvGrpSpPr>
        <xdr:cNvPr id="26" name="Group 25">
          <a:extLst>
            <a:ext uri="{FF2B5EF4-FFF2-40B4-BE49-F238E27FC236}">
              <a16:creationId xmlns:a16="http://schemas.microsoft.com/office/drawing/2014/main" id="{3C524532-8342-44DB-BF58-21FA9E87A3F0}"/>
            </a:ext>
          </a:extLst>
        </xdr:cNvPr>
        <xdr:cNvGrpSpPr>
          <a:grpSpLocks noChangeAspect="1"/>
        </xdr:cNvGrpSpPr>
      </xdr:nvGrpSpPr>
      <xdr:grpSpPr>
        <a:xfrm>
          <a:off x="38100" y="3171825"/>
          <a:ext cx="180000" cy="180000"/>
          <a:chOff x="4476750" y="2809875"/>
          <a:chExt cx="914400" cy="914400"/>
        </a:xfrm>
      </xdr:grpSpPr>
      <xdr:sp macro="" textlink="">
        <xdr:nvSpPr>
          <xdr:cNvPr id="27" name="Oval 26">
            <a:extLst>
              <a:ext uri="{FF2B5EF4-FFF2-40B4-BE49-F238E27FC236}">
                <a16:creationId xmlns:a16="http://schemas.microsoft.com/office/drawing/2014/main" id="{B96480FB-01C8-4BC0-9285-5C75C52C7A5E}"/>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0C213BDF-51BA-4497-80C2-7A04869D18B0}"/>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16</xdr:row>
      <xdr:rowOff>38100</xdr:rowOff>
    </xdr:from>
    <xdr:to>
      <xdr:col>0</xdr:col>
      <xdr:colOff>218100</xdr:colOff>
      <xdr:row>16</xdr:row>
      <xdr:rowOff>218100</xdr:rowOff>
    </xdr:to>
    <xdr:grpSp>
      <xdr:nvGrpSpPr>
        <xdr:cNvPr id="29" name="Group 28">
          <a:extLst>
            <a:ext uri="{FF2B5EF4-FFF2-40B4-BE49-F238E27FC236}">
              <a16:creationId xmlns:a16="http://schemas.microsoft.com/office/drawing/2014/main" id="{EB9BA478-BFF9-4327-B970-93F7E8B7632F}"/>
            </a:ext>
          </a:extLst>
        </xdr:cNvPr>
        <xdr:cNvGrpSpPr>
          <a:grpSpLocks noChangeAspect="1"/>
        </xdr:cNvGrpSpPr>
      </xdr:nvGrpSpPr>
      <xdr:grpSpPr>
        <a:xfrm>
          <a:off x="38100" y="3409950"/>
          <a:ext cx="180000" cy="180000"/>
          <a:chOff x="4476750" y="2809875"/>
          <a:chExt cx="914400" cy="914400"/>
        </a:xfrm>
      </xdr:grpSpPr>
      <xdr:sp macro="" textlink="">
        <xdr:nvSpPr>
          <xdr:cNvPr id="30" name="Oval 29">
            <a:extLst>
              <a:ext uri="{FF2B5EF4-FFF2-40B4-BE49-F238E27FC236}">
                <a16:creationId xmlns:a16="http://schemas.microsoft.com/office/drawing/2014/main" id="{C369FDC8-6E42-4947-95D0-7ABABE441DEC}"/>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EB8F15DC-F7E7-4A63-A030-CCE221C62975}"/>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9525</xdr:colOff>
      <xdr:row>11</xdr:row>
      <xdr:rowOff>185737</xdr:rowOff>
    </xdr:from>
    <xdr:to>
      <xdr:col>14</xdr:col>
      <xdr:colOff>14287</xdr:colOff>
      <xdr:row>17</xdr:row>
      <xdr:rowOff>9525</xdr:rowOff>
    </xdr:to>
    <xdr:graphicFrame macro="">
      <xdr:nvGraphicFramePr>
        <xdr:cNvPr id="32" name="Chart 31">
          <a:extLst>
            <a:ext uri="{FF2B5EF4-FFF2-40B4-BE49-F238E27FC236}">
              <a16:creationId xmlns:a16="http://schemas.microsoft.com/office/drawing/2014/main" id="{B70BFC36-3349-45BE-8A82-F612BAEB7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4761</xdr:colOff>
      <xdr:row>20</xdr:row>
      <xdr:rowOff>23811</xdr:rowOff>
    </xdr:from>
    <xdr:to>
      <xdr:col>13</xdr:col>
      <xdr:colOff>581024</xdr:colOff>
      <xdr:row>46</xdr:row>
      <xdr:rowOff>28574</xdr:rowOff>
    </xdr:to>
    <xdr:graphicFrame macro="">
      <xdr:nvGraphicFramePr>
        <xdr:cNvPr id="33" name="Chart 32">
          <a:extLst>
            <a:ext uri="{FF2B5EF4-FFF2-40B4-BE49-F238E27FC236}">
              <a16:creationId xmlns:a16="http://schemas.microsoft.com/office/drawing/2014/main" id="{2C2FBF4D-9586-448F-A14C-8694E63BF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28575</xdr:colOff>
          <xdr:row>21</xdr:row>
          <xdr:rowOff>19050</xdr:rowOff>
        </xdr:from>
        <xdr:to>
          <xdr:col>13</xdr:col>
          <xdr:colOff>285750</xdr:colOff>
          <xdr:row>21</xdr:row>
          <xdr:rowOff>171450</xdr:rowOff>
        </xdr:to>
        <xdr:sp macro="" textlink="">
          <xdr:nvSpPr>
            <xdr:cNvPr id="7169" name="Check Box 1" descr="Show Base %" hidden="1">
              <a:extLst>
                <a:ext uri="{63B3BB69-23CF-44E3-9099-C40C66FF867C}">
                  <a14:compatExt spid="_x0000_s7169"/>
                </a:ext>
                <a:ext uri="{FF2B5EF4-FFF2-40B4-BE49-F238E27FC236}">
                  <a16:creationId xmlns:a16="http://schemas.microsoft.com/office/drawing/2014/main" id="{0BC6712A-0560-433E-89C2-E2D860A586E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5BA2044D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S_Resources\Profiler_Templates\2020\Profiler%20Template%20-%20Wellbeing%20Acor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Documents/Profiler%20Template%20-%20Acorn%20Full%20-%20Working%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Under%20Development/Acorn/Acorn%20Knowledge%20-%2020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Profiler%20Template%20-%20Acorn%20Full%20-%2020211108%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Data - Overview"/>
      <sheetName val="Data - Knowledge"/>
      <sheetName val="Knowledge - Percentages"/>
      <sheetName val="Customer View Chart"/>
      <sheetName val="Profile Features"/>
      <sheetName val="Wellbeing Acorn Group"/>
      <sheetName val="Wellbeing Acorn Type"/>
      <sheetName val="Type Sorted"/>
      <sheetName val="Version control"/>
      <sheetName val="Lkp - Subject Theme"/>
      <sheetName val="Features Data"/>
      <sheetName val="Input Sheet"/>
    </sheetNames>
    <sheetDataSet>
      <sheetData sheetId="0"/>
      <sheetData sheetId="1"/>
      <sheetData sheetId="2"/>
      <sheetData sheetId="3">
        <row r="89">
          <cell r="A89">
            <v>0.41958169066364515</v>
          </cell>
          <cell r="C89">
            <v>0.1722597925254459</v>
          </cell>
          <cell r="D89">
            <v>0.28522572137456775</v>
          </cell>
          <cell r="E89">
            <v>0.41601715279270124</v>
          </cell>
        </row>
        <row r="90">
          <cell r="A90">
            <v>0.58041830933635485</v>
          </cell>
          <cell r="C90">
            <v>0.82774020747455412</v>
          </cell>
          <cell r="D90">
            <v>0.7147742786254323</v>
          </cell>
          <cell r="E90">
            <v>0.58398284720729876</v>
          </cell>
        </row>
        <row r="96">
          <cell r="C96" t="str">
            <v>0-4</v>
          </cell>
          <cell r="E96">
            <v>5.5194912770820725E-2</v>
          </cell>
        </row>
        <row r="97">
          <cell r="C97" t="str">
            <v>5-17</v>
          </cell>
          <cell r="E97">
            <v>0.15352089397698634</v>
          </cell>
        </row>
        <row r="98">
          <cell r="C98" t="str">
            <v>18-24</v>
          </cell>
          <cell r="E98">
            <v>7.2322347471037565E-2</v>
          </cell>
        </row>
        <row r="99">
          <cell r="C99" t="str">
            <v>25-34</v>
          </cell>
          <cell r="E99">
            <v>0.12672809502412721</v>
          </cell>
        </row>
        <row r="100">
          <cell r="C100" t="str">
            <v>35-49</v>
          </cell>
          <cell r="E100">
            <v>0.18099206829859149</v>
          </cell>
        </row>
        <row r="101">
          <cell r="C101" t="str">
            <v>50-64</v>
          </cell>
          <cell r="E101">
            <v>0.20143034364194029</v>
          </cell>
        </row>
        <row r="102">
          <cell r="C102" t="str">
            <v>65-74</v>
          </cell>
          <cell r="E102">
            <v>0.11129134350518688</v>
          </cell>
        </row>
        <row r="103">
          <cell r="C103" t="str">
            <v>75 plus</v>
          </cell>
          <cell r="E103">
            <v>9.8471154785394727E-2</v>
          </cell>
        </row>
        <row r="115">
          <cell r="C115" t="str">
            <v>Couple - no children</v>
          </cell>
          <cell r="D115">
            <v>0.27783484087756655</v>
          </cell>
        </row>
        <row r="116">
          <cell r="C116" t="str">
            <v>Couple with children</v>
          </cell>
          <cell r="D116">
            <v>0.17355891144235838</v>
          </cell>
        </row>
        <row r="117">
          <cell r="C117" t="str">
            <v>Lone parent</v>
          </cell>
          <cell r="D117">
            <v>3.760405962451404E-2</v>
          </cell>
        </row>
        <row r="118">
          <cell r="C118" t="str">
            <v>Single person - no children</v>
          </cell>
          <cell r="D118">
            <v>0.19843237540781841</v>
          </cell>
        </row>
        <row r="119">
          <cell r="C119" t="str">
            <v>Other: two or more adults</v>
          </cell>
          <cell r="D119">
            <v>0.31268409947838316</v>
          </cell>
        </row>
        <row r="128">
          <cell r="D128">
            <v>0.72370613632367586</v>
          </cell>
          <cell r="L128" t="str">
            <v>0 
Index: 99</v>
          </cell>
        </row>
        <row r="129">
          <cell r="D129">
            <v>0.12887240901010025</v>
          </cell>
          <cell r="L129" t="str">
            <v>1 
Index: 103</v>
          </cell>
        </row>
        <row r="130">
          <cell r="D130">
            <v>0.10472196065407231</v>
          </cell>
          <cell r="L130" t="str">
            <v>2 
Index: 99</v>
          </cell>
        </row>
        <row r="131">
          <cell r="D131">
            <v>4.2988415027253007E-2</v>
          </cell>
          <cell r="L131" t="str">
            <v>3+ 
Index: 108</v>
          </cell>
        </row>
        <row r="137">
          <cell r="D137">
            <v>0.22376480356340478</v>
          </cell>
        </row>
        <row r="138">
          <cell r="D138">
            <v>0.3778607068200911</v>
          </cell>
        </row>
        <row r="139">
          <cell r="D139">
            <v>0.3246902924570691</v>
          </cell>
        </row>
        <row r="140">
          <cell r="D140">
            <v>7.3842596753081857E-2</v>
          </cell>
        </row>
        <row r="146">
          <cell r="D146">
            <v>0.21315517611893647</v>
          </cell>
          <cell r="L146" t="str">
            <v>&lt;20k 
Index: 116</v>
          </cell>
        </row>
        <row r="147">
          <cell r="D147">
            <v>0.34711112196456145</v>
          </cell>
          <cell r="L147" t="str">
            <v>20k - 40k 
Index: 105</v>
          </cell>
        </row>
        <row r="148">
          <cell r="D148">
            <v>0.20587147127200267</v>
          </cell>
          <cell r="L148" t="str">
            <v>40k - 60k 
Index: 98</v>
          </cell>
        </row>
        <row r="149">
          <cell r="D149">
            <v>0.12576513567898098</v>
          </cell>
          <cell r="L149" t="str">
            <v>60k - 80k 
Index: 93</v>
          </cell>
        </row>
        <row r="150">
          <cell r="D150">
            <v>5.4650516732764179E-2</v>
          </cell>
          <cell r="L150" t="str">
            <v>80k - 100k 
Index: 83</v>
          </cell>
        </row>
        <row r="151">
          <cell r="D151">
            <v>5.3499423681794202E-2</v>
          </cell>
          <cell r="L151" t="str">
            <v>100k+ 
Index: 74</v>
          </cell>
        </row>
      </sheetData>
      <sheetData sheetId="4"/>
      <sheetData sheetId="5"/>
      <sheetData sheetId="6">
        <row r="48">
          <cell r="F48" t="str">
            <v>Capped Index</v>
          </cell>
        </row>
        <row r="49">
          <cell r="E49">
            <v>2.7119106023439629E-2</v>
          </cell>
          <cell r="F49">
            <v>183.17915006067537</v>
          </cell>
          <cell r="G49">
            <v>1.1000000000000001</v>
          </cell>
        </row>
        <row r="50">
          <cell r="E50">
            <v>0.1</v>
          </cell>
          <cell r="F50">
            <v>143.29390679870747</v>
          </cell>
          <cell r="G50">
            <v>1.2</v>
          </cell>
        </row>
        <row r="51">
          <cell r="E51">
            <v>9.0682552661293464E-2</v>
          </cell>
          <cell r="F51">
            <v>200</v>
          </cell>
          <cell r="G51">
            <v>1.3</v>
          </cell>
        </row>
        <row r="52">
          <cell r="E52">
            <v>9.6133629248919522E-2</v>
          </cell>
          <cell r="F52">
            <v>125.84129903764891</v>
          </cell>
          <cell r="G52">
            <v>1.4</v>
          </cell>
        </row>
        <row r="53">
          <cell r="E53">
            <v>2.0402600942257525E-2</v>
          </cell>
          <cell r="F53">
            <v>45.999656457765539</v>
          </cell>
          <cell r="G53">
            <v>1.5</v>
          </cell>
        </row>
        <row r="54">
          <cell r="E54">
            <v>2.5464314916481719E-2</v>
          </cell>
          <cell r="F54">
            <v>124.75429871059529</v>
          </cell>
          <cell r="G54">
            <v>2.6</v>
          </cell>
        </row>
        <row r="55">
          <cell r="E55">
            <v>2.9202196005139586E-2</v>
          </cell>
          <cell r="F55">
            <v>200</v>
          </cell>
          <cell r="G55">
            <v>2.7</v>
          </cell>
        </row>
        <row r="56">
          <cell r="E56">
            <v>0</v>
          </cell>
          <cell r="F56">
            <v>0</v>
          </cell>
          <cell r="G56">
            <v>2.8</v>
          </cell>
        </row>
        <row r="57">
          <cell r="E57">
            <v>6.6425261846357511E-2</v>
          </cell>
          <cell r="F57">
            <v>131.65580657818202</v>
          </cell>
          <cell r="G57">
            <v>2.9</v>
          </cell>
        </row>
        <row r="58">
          <cell r="E58">
            <v>7.2207296655375147E-2</v>
          </cell>
          <cell r="F58">
            <v>136.42074784734498</v>
          </cell>
          <cell r="G58">
            <v>2.1</v>
          </cell>
        </row>
        <row r="59">
          <cell r="E59">
            <v>4.1272437020597281E-3</v>
          </cell>
          <cell r="F59">
            <v>112.86914018381124</v>
          </cell>
          <cell r="G59">
            <v>2.11</v>
          </cell>
        </row>
        <row r="60">
          <cell r="E60">
            <v>3.1947202429622706E-2</v>
          </cell>
          <cell r="F60">
            <v>178.04164697639544</v>
          </cell>
          <cell r="G60">
            <v>2.12</v>
          </cell>
        </row>
        <row r="61">
          <cell r="E61">
            <v>9.1694895456138296E-3</v>
          </cell>
          <cell r="F61">
            <v>200</v>
          </cell>
          <cell r="G61">
            <v>2.13</v>
          </cell>
        </row>
        <row r="62">
          <cell r="E62">
            <v>8.5581902425729078E-2</v>
          </cell>
          <cell r="F62">
            <v>111.51702480870209</v>
          </cell>
          <cell r="G62">
            <v>3.14</v>
          </cell>
        </row>
        <row r="63">
          <cell r="E63">
            <v>2.164856130514348E-2</v>
          </cell>
          <cell r="F63">
            <v>86.444365101289705</v>
          </cell>
          <cell r="G63">
            <v>3.15</v>
          </cell>
        </row>
        <row r="64">
          <cell r="E64">
            <v>6.9170268270840635E-2</v>
          </cell>
          <cell r="F64">
            <v>93.271156905619179</v>
          </cell>
          <cell r="G64">
            <v>3.16</v>
          </cell>
        </row>
        <row r="65">
          <cell r="E65">
            <v>6.0565354514659504E-2</v>
          </cell>
          <cell r="F65">
            <v>74.269862903713204</v>
          </cell>
          <cell r="G65">
            <v>3.17</v>
          </cell>
        </row>
        <row r="66">
          <cell r="E66">
            <v>0</v>
          </cell>
          <cell r="F66">
            <v>0</v>
          </cell>
          <cell r="G66">
            <v>3.18</v>
          </cell>
        </row>
        <row r="67">
          <cell r="E67">
            <v>4.2752014951524357E-2</v>
          </cell>
          <cell r="F67">
            <v>40.124951496457939</v>
          </cell>
          <cell r="G67">
            <v>4.1900000000000004</v>
          </cell>
        </row>
        <row r="68">
          <cell r="E68">
            <v>5.4179807654868982E-2</v>
          </cell>
          <cell r="F68">
            <v>65.669610694509316</v>
          </cell>
          <cell r="G68">
            <v>4.2</v>
          </cell>
        </row>
        <row r="69">
          <cell r="E69">
            <v>2.4354631468286415E-2</v>
          </cell>
          <cell r="F69">
            <v>92.48553504121368</v>
          </cell>
          <cell r="G69">
            <v>4.21</v>
          </cell>
        </row>
        <row r="70">
          <cell r="E70">
            <v>2.336175680411167E-4</v>
          </cell>
          <cell r="F70">
            <v>200</v>
          </cell>
          <cell r="G70">
            <v>4.22</v>
          </cell>
        </row>
        <row r="71">
          <cell r="E71">
            <v>1.4270139781178212E-2</v>
          </cell>
          <cell r="F71">
            <v>39.958908745904353</v>
          </cell>
          <cell r="G71">
            <v>4.2300000000000004</v>
          </cell>
        </row>
        <row r="72">
          <cell r="E72">
            <v>2.8812833391737725E-3</v>
          </cell>
          <cell r="F72">
            <v>11.438876581654361</v>
          </cell>
          <cell r="G72">
            <v>4.24</v>
          </cell>
        </row>
        <row r="73">
          <cell r="E73">
            <v>3.8624771249464625E-2</v>
          </cell>
          <cell r="F73">
            <v>85.463041582747223</v>
          </cell>
          <cell r="G73">
            <v>4.25</v>
          </cell>
        </row>
      </sheetData>
      <sheetData sheetId="7">
        <row r="19">
          <cell r="A19">
            <v>98.472246599060242</v>
          </cell>
        </row>
        <row r="20">
          <cell r="A20">
            <v>90.351594931910668</v>
          </cell>
        </row>
        <row r="21">
          <cell r="A21">
            <v>92.176251062888511</v>
          </cell>
        </row>
        <row r="22">
          <cell r="A22">
            <v>112.69648505636296</v>
          </cell>
        </row>
        <row r="23">
          <cell r="A23">
            <v>97.083849415857173</v>
          </cell>
        </row>
        <row r="24">
          <cell r="A24">
            <v>100.09981395974259</v>
          </cell>
        </row>
        <row r="25">
          <cell r="A25">
            <v>100.41648945188282</v>
          </cell>
        </row>
        <row r="26">
          <cell r="A26">
            <v>100.52478986983748</v>
          </cell>
        </row>
        <row r="27">
          <cell r="A27">
            <v>98.304329122631145</v>
          </cell>
        </row>
        <row r="28">
          <cell r="A28">
            <v>100.3446061086478</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8">
        <row r="13">
          <cell r="K13">
            <v>134.63370338672937</v>
          </cell>
        </row>
        <row r="14">
          <cell r="K14">
            <v>146.91118438458349</v>
          </cell>
        </row>
        <row r="15">
          <cell r="K15">
            <v>92.007952554561356</v>
          </cell>
        </row>
        <row r="16">
          <cell r="K16">
            <v>55.131773974055442</v>
          </cell>
        </row>
        <row r="17">
          <cell r="K17">
            <v>108.92581288779581</v>
          </cell>
        </row>
        <row r="24">
          <cell r="A24" t="str">
            <v>Health Challenges</v>
          </cell>
          <cell r="B24">
            <v>0.34370984698049295</v>
          </cell>
          <cell r="C24">
            <v>0.25529257409877648</v>
          </cell>
        </row>
        <row r="25">
          <cell r="A25" t="str">
            <v>At Risk</v>
          </cell>
          <cell r="B25">
            <v>0.23854300510065024</v>
          </cell>
          <cell r="C25">
            <v>0.16237225647585371</v>
          </cell>
        </row>
        <row r="26">
          <cell r="A26" t="str">
            <v>Caution</v>
          </cell>
          <cell r="B26">
            <v>0.23696608651637269</v>
          </cell>
          <cell r="C26">
            <v>0.25754957037637605</v>
          </cell>
        </row>
        <row r="27">
          <cell r="A27" t="str">
            <v>Healthy</v>
          </cell>
          <cell r="B27">
            <v>0.17729626601253748</v>
          </cell>
          <cell r="C27">
            <v>0.32158636160695941</v>
          </cell>
        </row>
      </sheetData>
      <sheetData sheetId="9">
        <row r="14">
          <cell r="K14">
            <v>183.17915006067537</v>
          </cell>
        </row>
        <row r="15">
          <cell r="K15">
            <v>143.29390679870747</v>
          </cell>
        </row>
        <row r="16">
          <cell r="K16">
            <v>208.8771047536508</v>
          </cell>
        </row>
        <row r="17">
          <cell r="K17">
            <v>125.84129903764891</v>
          </cell>
        </row>
        <row r="18">
          <cell r="K18">
            <v>45.999656457765539</v>
          </cell>
        </row>
        <row r="21">
          <cell r="K21">
            <v>124.75429871059529</v>
          </cell>
        </row>
        <row r="22">
          <cell r="K22">
            <v>207.49984688455422</v>
          </cell>
        </row>
        <row r="23">
          <cell r="K23">
            <v>0</v>
          </cell>
        </row>
        <row r="24">
          <cell r="K24">
            <v>131.65580657818202</v>
          </cell>
        </row>
        <row r="25">
          <cell r="K25">
            <v>136.42074784734498</v>
          </cell>
        </row>
        <row r="26">
          <cell r="K26">
            <v>112.86914018381124</v>
          </cell>
        </row>
        <row r="27">
          <cell r="K27">
            <v>178.04164697639544</v>
          </cell>
        </row>
        <row r="28">
          <cell r="K28">
            <v>315.81711601316186</v>
          </cell>
        </row>
        <row r="31">
          <cell r="K31">
            <v>111.51702480870209</v>
          </cell>
        </row>
        <row r="32">
          <cell r="K32">
            <v>86.444365101289705</v>
          </cell>
        </row>
        <row r="33">
          <cell r="K33">
            <v>93.271156905619179</v>
          </cell>
        </row>
        <row r="34">
          <cell r="K34">
            <v>74.269862903713204</v>
          </cell>
        </row>
        <row r="35">
          <cell r="K35">
            <v>0</v>
          </cell>
        </row>
        <row r="38">
          <cell r="K38">
            <v>40.124951496457939</v>
          </cell>
        </row>
        <row r="39">
          <cell r="K39">
            <v>65.669610694509316</v>
          </cell>
        </row>
        <row r="40">
          <cell r="K40">
            <v>92.48553504121368</v>
          </cell>
        </row>
        <row r="41">
          <cell r="K41">
            <v>218.69419759853122</v>
          </cell>
        </row>
        <row r="42">
          <cell r="K42">
            <v>39.958908745904353</v>
          </cell>
        </row>
        <row r="43">
          <cell r="K43">
            <v>11.438876581654361</v>
          </cell>
        </row>
        <row r="44">
          <cell r="K44">
            <v>85.463041582747223</v>
          </cell>
        </row>
        <row r="47">
          <cell r="K47">
            <v>62.256012455056329</v>
          </cell>
        </row>
        <row r="48">
          <cell r="K48">
            <v>115.12732856120545</v>
          </cell>
        </row>
        <row r="49">
          <cell r="K49">
            <v>0</v>
          </cell>
        </row>
      </sheetData>
      <sheetData sheetId="10">
        <row r="51">
          <cell r="B51">
            <v>1</v>
          </cell>
          <cell r="C51">
            <v>2</v>
          </cell>
          <cell r="D51">
            <v>3</v>
          </cell>
          <cell r="E51">
            <v>4</v>
          </cell>
          <cell r="F51">
            <v>5</v>
          </cell>
          <cell r="G51">
            <v>6</v>
          </cell>
          <cell r="H51">
            <v>7</v>
          </cell>
          <cell r="I51">
            <v>8</v>
          </cell>
          <cell r="J51">
            <v>9</v>
          </cell>
          <cell r="K51">
            <v>10</v>
          </cell>
          <cell r="L51">
            <v>11</v>
          </cell>
          <cell r="M51">
            <v>12</v>
          </cell>
          <cell r="N51">
            <v>13</v>
          </cell>
          <cell r="O51">
            <v>14</v>
          </cell>
          <cell r="P51">
            <v>15</v>
          </cell>
          <cell r="Q51">
            <v>16</v>
          </cell>
          <cell r="R51">
            <v>17</v>
          </cell>
          <cell r="S51">
            <v>18</v>
          </cell>
          <cell r="T51">
            <v>19</v>
          </cell>
          <cell r="U51">
            <v>20</v>
          </cell>
          <cell r="V51">
            <v>21</v>
          </cell>
          <cell r="W51">
            <v>22</v>
          </cell>
          <cell r="X51">
            <v>23</v>
          </cell>
          <cell r="Y51">
            <v>24</v>
          </cell>
          <cell r="Z51">
            <v>25</v>
          </cell>
          <cell r="AA51">
            <v>60</v>
          </cell>
          <cell r="AB51">
            <v>61</v>
          </cell>
        </row>
        <row r="52">
          <cell r="A52">
            <v>2</v>
          </cell>
          <cell r="B52">
            <v>100</v>
          </cell>
          <cell r="C52">
            <v>143.29390679870747</v>
          </cell>
          <cell r="D52">
            <v>100</v>
          </cell>
          <cell r="E52">
            <v>100</v>
          </cell>
          <cell r="F52">
            <v>100</v>
          </cell>
          <cell r="G52">
            <v>100</v>
          </cell>
          <cell r="H52">
            <v>100</v>
          </cell>
          <cell r="I52">
            <v>100</v>
          </cell>
          <cell r="J52">
            <v>100</v>
          </cell>
          <cell r="K52">
            <v>100</v>
          </cell>
          <cell r="L52">
            <v>100</v>
          </cell>
          <cell r="M52">
            <v>100</v>
          </cell>
          <cell r="N52">
            <v>100</v>
          </cell>
          <cell r="O52">
            <v>100</v>
          </cell>
          <cell r="P52">
            <v>100</v>
          </cell>
          <cell r="Q52">
            <v>100</v>
          </cell>
          <cell r="R52">
            <v>100</v>
          </cell>
          <cell r="S52">
            <v>100</v>
          </cell>
          <cell r="T52">
            <v>100</v>
          </cell>
          <cell r="U52">
            <v>100</v>
          </cell>
          <cell r="V52">
            <v>100</v>
          </cell>
          <cell r="W52">
            <v>100</v>
          </cell>
          <cell r="X52">
            <v>100</v>
          </cell>
          <cell r="Y52">
            <v>100</v>
          </cell>
          <cell r="Z52">
            <v>100</v>
          </cell>
          <cell r="AA52">
            <v>100</v>
          </cell>
          <cell r="AB52">
            <v>100</v>
          </cell>
        </row>
        <row r="53">
          <cell r="A53">
            <v>4</v>
          </cell>
          <cell r="B53">
            <v>100</v>
          </cell>
          <cell r="C53">
            <v>100</v>
          </cell>
          <cell r="D53">
            <v>100</v>
          </cell>
          <cell r="E53">
            <v>125.84129903764891</v>
          </cell>
          <cell r="F53">
            <v>100</v>
          </cell>
          <cell r="G53">
            <v>100</v>
          </cell>
          <cell r="H53">
            <v>100</v>
          </cell>
          <cell r="I53">
            <v>100</v>
          </cell>
          <cell r="J53">
            <v>100</v>
          </cell>
          <cell r="K53">
            <v>100</v>
          </cell>
          <cell r="L53">
            <v>100</v>
          </cell>
          <cell r="M53">
            <v>100</v>
          </cell>
          <cell r="N53">
            <v>100</v>
          </cell>
          <cell r="O53">
            <v>100</v>
          </cell>
          <cell r="P53">
            <v>100</v>
          </cell>
          <cell r="Q53">
            <v>100</v>
          </cell>
          <cell r="R53">
            <v>100</v>
          </cell>
          <cell r="S53">
            <v>100</v>
          </cell>
          <cell r="T53">
            <v>100</v>
          </cell>
          <cell r="U53">
            <v>100</v>
          </cell>
          <cell r="V53">
            <v>100</v>
          </cell>
          <cell r="W53">
            <v>100</v>
          </cell>
          <cell r="X53">
            <v>100</v>
          </cell>
          <cell r="Y53">
            <v>100</v>
          </cell>
          <cell r="Z53">
            <v>100</v>
          </cell>
          <cell r="AA53">
            <v>100</v>
          </cell>
          <cell r="AB53">
            <v>100</v>
          </cell>
        </row>
        <row r="54">
          <cell r="A54">
            <v>3</v>
          </cell>
          <cell r="B54">
            <v>100</v>
          </cell>
          <cell r="C54">
            <v>100</v>
          </cell>
          <cell r="D54">
            <v>208.8771047536508</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cell r="R54">
            <v>100</v>
          </cell>
          <cell r="S54">
            <v>100</v>
          </cell>
          <cell r="T54">
            <v>100</v>
          </cell>
          <cell r="U54">
            <v>100</v>
          </cell>
          <cell r="V54">
            <v>100</v>
          </cell>
          <cell r="W54">
            <v>100</v>
          </cell>
          <cell r="X54">
            <v>100</v>
          </cell>
          <cell r="Y54">
            <v>100</v>
          </cell>
          <cell r="Z54">
            <v>100</v>
          </cell>
          <cell r="AA54">
            <v>100</v>
          </cell>
          <cell r="AB54">
            <v>100</v>
          </cell>
        </row>
        <row r="55">
          <cell r="A55">
            <v>14</v>
          </cell>
          <cell r="B55">
            <v>100</v>
          </cell>
          <cell r="C55">
            <v>100</v>
          </cell>
          <cell r="D55">
            <v>100</v>
          </cell>
          <cell r="E55">
            <v>100</v>
          </cell>
          <cell r="F55">
            <v>100</v>
          </cell>
          <cell r="G55">
            <v>100</v>
          </cell>
          <cell r="H55">
            <v>100</v>
          </cell>
          <cell r="I55">
            <v>100</v>
          </cell>
          <cell r="J55">
            <v>100</v>
          </cell>
          <cell r="K55">
            <v>100</v>
          </cell>
          <cell r="L55">
            <v>100</v>
          </cell>
          <cell r="M55">
            <v>100</v>
          </cell>
          <cell r="N55">
            <v>100</v>
          </cell>
          <cell r="O55">
            <v>111.51702480870209</v>
          </cell>
          <cell r="P55">
            <v>100</v>
          </cell>
          <cell r="Q55">
            <v>100</v>
          </cell>
          <cell r="R55">
            <v>100</v>
          </cell>
          <cell r="S55">
            <v>100</v>
          </cell>
          <cell r="T55">
            <v>100</v>
          </cell>
          <cell r="U55">
            <v>100</v>
          </cell>
          <cell r="V55">
            <v>100</v>
          </cell>
          <cell r="W55">
            <v>100</v>
          </cell>
          <cell r="X55">
            <v>100</v>
          </cell>
          <cell r="Y55">
            <v>100</v>
          </cell>
          <cell r="Z55">
            <v>100</v>
          </cell>
          <cell r="AA55">
            <v>100</v>
          </cell>
          <cell r="AB55">
            <v>100</v>
          </cell>
        </row>
        <row r="56">
          <cell r="A56">
            <v>10</v>
          </cell>
          <cell r="B56">
            <v>100</v>
          </cell>
          <cell r="C56">
            <v>100</v>
          </cell>
          <cell r="D56">
            <v>100</v>
          </cell>
          <cell r="E56">
            <v>100</v>
          </cell>
          <cell r="F56">
            <v>100</v>
          </cell>
          <cell r="G56">
            <v>100</v>
          </cell>
          <cell r="H56">
            <v>100</v>
          </cell>
          <cell r="I56">
            <v>100</v>
          </cell>
          <cell r="J56">
            <v>100</v>
          </cell>
          <cell r="K56">
            <v>136.42074784734498</v>
          </cell>
          <cell r="L56">
            <v>100</v>
          </cell>
          <cell r="M56">
            <v>100</v>
          </cell>
          <cell r="N56">
            <v>100</v>
          </cell>
          <cell r="O56">
            <v>100</v>
          </cell>
          <cell r="P56">
            <v>100</v>
          </cell>
          <cell r="Q56">
            <v>100</v>
          </cell>
          <cell r="R56">
            <v>100</v>
          </cell>
          <cell r="S56">
            <v>100</v>
          </cell>
          <cell r="T56">
            <v>100</v>
          </cell>
          <cell r="U56">
            <v>100</v>
          </cell>
          <cell r="V56">
            <v>100</v>
          </cell>
          <cell r="W56">
            <v>100</v>
          </cell>
          <cell r="X56">
            <v>100</v>
          </cell>
          <cell r="Y56">
            <v>100</v>
          </cell>
          <cell r="Z56">
            <v>100</v>
          </cell>
          <cell r="AA56">
            <v>100</v>
          </cell>
          <cell r="AB56">
            <v>100</v>
          </cell>
        </row>
        <row r="57">
          <cell r="A57">
            <v>16</v>
          </cell>
          <cell r="B57">
            <v>100</v>
          </cell>
          <cell r="C57">
            <v>100</v>
          </cell>
          <cell r="D57">
            <v>100</v>
          </cell>
          <cell r="E57">
            <v>100</v>
          </cell>
          <cell r="F57">
            <v>100</v>
          </cell>
          <cell r="G57">
            <v>100</v>
          </cell>
          <cell r="H57">
            <v>100</v>
          </cell>
          <cell r="I57">
            <v>100</v>
          </cell>
          <cell r="J57">
            <v>100</v>
          </cell>
          <cell r="K57">
            <v>100</v>
          </cell>
          <cell r="L57">
            <v>100</v>
          </cell>
          <cell r="M57">
            <v>100</v>
          </cell>
          <cell r="N57">
            <v>100</v>
          </cell>
          <cell r="O57">
            <v>100</v>
          </cell>
          <cell r="P57">
            <v>100</v>
          </cell>
          <cell r="Q57">
            <v>93.271156905619179</v>
          </cell>
          <cell r="R57">
            <v>100</v>
          </cell>
          <cell r="S57">
            <v>100</v>
          </cell>
          <cell r="T57">
            <v>100</v>
          </cell>
          <cell r="U57">
            <v>100</v>
          </cell>
          <cell r="V57">
            <v>100</v>
          </cell>
          <cell r="W57">
            <v>100</v>
          </cell>
          <cell r="X57">
            <v>100</v>
          </cell>
          <cell r="Y57">
            <v>100</v>
          </cell>
          <cell r="Z57">
            <v>100</v>
          </cell>
          <cell r="AA57">
            <v>100</v>
          </cell>
          <cell r="AB57">
            <v>100</v>
          </cell>
        </row>
        <row r="58">
          <cell r="A58">
            <v>9</v>
          </cell>
          <cell r="B58">
            <v>100</v>
          </cell>
          <cell r="C58">
            <v>100</v>
          </cell>
          <cell r="D58">
            <v>100</v>
          </cell>
          <cell r="E58">
            <v>100</v>
          </cell>
          <cell r="F58">
            <v>100</v>
          </cell>
          <cell r="G58">
            <v>100</v>
          </cell>
          <cell r="H58">
            <v>100</v>
          </cell>
          <cell r="I58">
            <v>100</v>
          </cell>
          <cell r="J58">
            <v>131.65580657818202</v>
          </cell>
          <cell r="K58">
            <v>100</v>
          </cell>
          <cell r="L58">
            <v>100</v>
          </cell>
          <cell r="M58">
            <v>100</v>
          </cell>
          <cell r="N58">
            <v>100</v>
          </cell>
          <cell r="O58">
            <v>100</v>
          </cell>
          <cell r="P58">
            <v>100</v>
          </cell>
          <cell r="Q58">
            <v>100</v>
          </cell>
          <cell r="R58">
            <v>100</v>
          </cell>
          <cell r="S58">
            <v>100</v>
          </cell>
          <cell r="T58">
            <v>100</v>
          </cell>
          <cell r="U58">
            <v>100</v>
          </cell>
          <cell r="V58">
            <v>100</v>
          </cell>
          <cell r="W58">
            <v>100</v>
          </cell>
          <cell r="X58">
            <v>100</v>
          </cell>
          <cell r="Y58">
            <v>100</v>
          </cell>
          <cell r="Z58">
            <v>100</v>
          </cell>
          <cell r="AA58">
            <v>100</v>
          </cell>
          <cell r="AB58">
            <v>100</v>
          </cell>
        </row>
        <row r="59">
          <cell r="A59">
            <v>17</v>
          </cell>
          <cell r="B59">
            <v>100</v>
          </cell>
          <cell r="C59">
            <v>100</v>
          </cell>
          <cell r="D59">
            <v>100</v>
          </cell>
          <cell r="E59">
            <v>100</v>
          </cell>
          <cell r="F59">
            <v>100</v>
          </cell>
          <cell r="G59">
            <v>100</v>
          </cell>
          <cell r="H59">
            <v>100</v>
          </cell>
          <cell r="I59">
            <v>100</v>
          </cell>
          <cell r="J59">
            <v>100</v>
          </cell>
          <cell r="K59">
            <v>100</v>
          </cell>
          <cell r="L59">
            <v>100</v>
          </cell>
          <cell r="M59">
            <v>100</v>
          </cell>
          <cell r="N59">
            <v>100</v>
          </cell>
          <cell r="O59">
            <v>100</v>
          </cell>
          <cell r="P59">
            <v>100</v>
          </cell>
          <cell r="Q59">
            <v>100</v>
          </cell>
          <cell r="R59">
            <v>74.269862903713204</v>
          </cell>
          <cell r="S59">
            <v>100</v>
          </cell>
          <cell r="T59">
            <v>100</v>
          </cell>
          <cell r="U59">
            <v>100</v>
          </cell>
          <cell r="V59">
            <v>100</v>
          </cell>
          <cell r="W59">
            <v>100</v>
          </cell>
          <cell r="X59">
            <v>100</v>
          </cell>
          <cell r="Y59">
            <v>100</v>
          </cell>
          <cell r="Z59">
            <v>100</v>
          </cell>
          <cell r="AA59">
            <v>100</v>
          </cell>
          <cell r="AB59">
            <v>100</v>
          </cell>
        </row>
        <row r="60">
          <cell r="A60">
            <v>20</v>
          </cell>
          <cell r="B60">
            <v>100</v>
          </cell>
          <cell r="C60">
            <v>100</v>
          </cell>
          <cell r="D60">
            <v>100</v>
          </cell>
          <cell r="E60">
            <v>100</v>
          </cell>
          <cell r="F60">
            <v>100</v>
          </cell>
          <cell r="G60">
            <v>100</v>
          </cell>
          <cell r="H60">
            <v>100</v>
          </cell>
          <cell r="I60">
            <v>100</v>
          </cell>
          <cell r="J60">
            <v>100</v>
          </cell>
          <cell r="K60">
            <v>100</v>
          </cell>
          <cell r="L60">
            <v>100</v>
          </cell>
          <cell r="M60">
            <v>100</v>
          </cell>
          <cell r="N60">
            <v>100</v>
          </cell>
          <cell r="O60">
            <v>100</v>
          </cell>
          <cell r="P60">
            <v>100</v>
          </cell>
          <cell r="Q60">
            <v>100</v>
          </cell>
          <cell r="R60">
            <v>100</v>
          </cell>
          <cell r="S60">
            <v>100</v>
          </cell>
          <cell r="T60">
            <v>100</v>
          </cell>
          <cell r="U60">
            <v>65.669610694509316</v>
          </cell>
          <cell r="V60">
            <v>100</v>
          </cell>
          <cell r="W60">
            <v>100</v>
          </cell>
          <cell r="X60">
            <v>100</v>
          </cell>
          <cell r="Y60">
            <v>100</v>
          </cell>
          <cell r="Z60">
            <v>100</v>
          </cell>
          <cell r="AA60">
            <v>100</v>
          </cell>
          <cell r="AB60">
            <v>100</v>
          </cell>
        </row>
        <row r="61">
          <cell r="A61">
            <v>19</v>
          </cell>
          <cell r="B61">
            <v>100</v>
          </cell>
          <cell r="C61">
            <v>100</v>
          </cell>
          <cell r="D61">
            <v>100</v>
          </cell>
          <cell r="E61">
            <v>100</v>
          </cell>
          <cell r="F61">
            <v>100</v>
          </cell>
          <cell r="G61">
            <v>100</v>
          </cell>
          <cell r="H61">
            <v>100</v>
          </cell>
          <cell r="I61">
            <v>100</v>
          </cell>
          <cell r="J61">
            <v>100</v>
          </cell>
          <cell r="K61">
            <v>100</v>
          </cell>
          <cell r="L61">
            <v>100</v>
          </cell>
          <cell r="M61">
            <v>100</v>
          </cell>
          <cell r="N61">
            <v>100</v>
          </cell>
          <cell r="O61">
            <v>100</v>
          </cell>
          <cell r="P61">
            <v>100</v>
          </cell>
          <cell r="Q61">
            <v>100</v>
          </cell>
          <cell r="R61">
            <v>100</v>
          </cell>
          <cell r="S61">
            <v>100</v>
          </cell>
          <cell r="T61">
            <v>40.124951496457939</v>
          </cell>
          <cell r="U61">
            <v>100</v>
          </cell>
          <cell r="V61">
            <v>100</v>
          </cell>
          <cell r="W61">
            <v>100</v>
          </cell>
          <cell r="X61">
            <v>100</v>
          </cell>
          <cell r="Y61">
            <v>100</v>
          </cell>
          <cell r="Z61">
            <v>100</v>
          </cell>
          <cell r="AA61">
            <v>100</v>
          </cell>
          <cell r="AB61">
            <v>100</v>
          </cell>
        </row>
        <row r="62">
          <cell r="A62">
            <v>25</v>
          </cell>
          <cell r="B62">
            <v>100</v>
          </cell>
          <cell r="C62">
            <v>100</v>
          </cell>
          <cell r="D62">
            <v>100</v>
          </cell>
          <cell r="E62">
            <v>100</v>
          </cell>
          <cell r="F62">
            <v>100</v>
          </cell>
          <cell r="G62">
            <v>100</v>
          </cell>
          <cell r="H62">
            <v>100</v>
          </cell>
          <cell r="I62">
            <v>100</v>
          </cell>
          <cell r="J62">
            <v>100</v>
          </cell>
          <cell r="K62">
            <v>100</v>
          </cell>
          <cell r="L62">
            <v>100</v>
          </cell>
          <cell r="M62">
            <v>100</v>
          </cell>
          <cell r="N62">
            <v>100</v>
          </cell>
          <cell r="O62">
            <v>100</v>
          </cell>
          <cell r="P62">
            <v>100</v>
          </cell>
          <cell r="Q62">
            <v>100</v>
          </cell>
          <cell r="R62">
            <v>100</v>
          </cell>
          <cell r="S62">
            <v>100</v>
          </cell>
          <cell r="T62">
            <v>100</v>
          </cell>
          <cell r="U62">
            <v>100</v>
          </cell>
          <cell r="V62">
            <v>100</v>
          </cell>
          <cell r="W62">
            <v>100</v>
          </cell>
          <cell r="X62">
            <v>100</v>
          </cell>
          <cell r="Y62">
            <v>100</v>
          </cell>
          <cell r="Z62">
            <v>85.463041582747223</v>
          </cell>
          <cell r="AA62">
            <v>100</v>
          </cell>
          <cell r="AB62">
            <v>100</v>
          </cell>
        </row>
        <row r="63">
          <cell r="A63">
            <v>12</v>
          </cell>
          <cell r="B63">
            <v>100</v>
          </cell>
          <cell r="C63">
            <v>100</v>
          </cell>
          <cell r="D63">
            <v>100</v>
          </cell>
          <cell r="E63">
            <v>100</v>
          </cell>
          <cell r="F63">
            <v>100</v>
          </cell>
          <cell r="G63">
            <v>100</v>
          </cell>
          <cell r="H63">
            <v>100</v>
          </cell>
          <cell r="I63">
            <v>100</v>
          </cell>
          <cell r="J63">
            <v>100</v>
          </cell>
          <cell r="K63">
            <v>100</v>
          </cell>
          <cell r="L63">
            <v>100</v>
          </cell>
          <cell r="M63">
            <v>178.04164697639544</v>
          </cell>
          <cell r="N63">
            <v>100</v>
          </cell>
          <cell r="O63">
            <v>100</v>
          </cell>
          <cell r="P63">
            <v>100</v>
          </cell>
          <cell r="Q63">
            <v>100</v>
          </cell>
          <cell r="R63">
            <v>100</v>
          </cell>
          <cell r="S63">
            <v>100</v>
          </cell>
          <cell r="T63">
            <v>100</v>
          </cell>
          <cell r="U63">
            <v>100</v>
          </cell>
          <cell r="V63">
            <v>100</v>
          </cell>
          <cell r="W63">
            <v>100</v>
          </cell>
          <cell r="X63">
            <v>100</v>
          </cell>
          <cell r="Y63">
            <v>100</v>
          </cell>
          <cell r="Z63">
            <v>100</v>
          </cell>
          <cell r="AA63">
            <v>100</v>
          </cell>
          <cell r="AB63">
            <v>100</v>
          </cell>
        </row>
        <row r="64">
          <cell r="A64">
            <v>7</v>
          </cell>
          <cell r="B64">
            <v>100</v>
          </cell>
          <cell r="C64">
            <v>100</v>
          </cell>
          <cell r="D64">
            <v>100</v>
          </cell>
          <cell r="E64">
            <v>100</v>
          </cell>
          <cell r="F64">
            <v>100</v>
          </cell>
          <cell r="G64">
            <v>100</v>
          </cell>
          <cell r="H64">
            <v>207.49984688455422</v>
          </cell>
          <cell r="I64">
            <v>100</v>
          </cell>
          <cell r="J64">
            <v>100</v>
          </cell>
          <cell r="K64">
            <v>100</v>
          </cell>
          <cell r="L64">
            <v>100</v>
          </cell>
          <cell r="M64">
            <v>100</v>
          </cell>
          <cell r="N64">
            <v>100</v>
          </cell>
          <cell r="O64">
            <v>100</v>
          </cell>
          <cell r="P64">
            <v>100</v>
          </cell>
          <cell r="Q64">
            <v>100</v>
          </cell>
          <cell r="R64">
            <v>100</v>
          </cell>
          <cell r="S64">
            <v>100</v>
          </cell>
          <cell r="T64">
            <v>100</v>
          </cell>
          <cell r="U64">
            <v>100</v>
          </cell>
          <cell r="V64">
            <v>100</v>
          </cell>
          <cell r="W64">
            <v>100</v>
          </cell>
          <cell r="X64">
            <v>100</v>
          </cell>
          <cell r="Y64">
            <v>100</v>
          </cell>
          <cell r="Z64">
            <v>100</v>
          </cell>
          <cell r="AA64">
            <v>100</v>
          </cell>
          <cell r="AB64">
            <v>100</v>
          </cell>
        </row>
        <row r="65">
          <cell r="A65">
            <v>1</v>
          </cell>
          <cell r="B65">
            <v>183.17915006067537</v>
          </cell>
          <cell r="C65">
            <v>100</v>
          </cell>
          <cell r="D65">
            <v>100</v>
          </cell>
          <cell r="E65">
            <v>100</v>
          </cell>
          <cell r="F65">
            <v>100</v>
          </cell>
          <cell r="G65">
            <v>100</v>
          </cell>
          <cell r="H65">
            <v>100</v>
          </cell>
          <cell r="I65">
            <v>100</v>
          </cell>
          <cell r="J65">
            <v>100</v>
          </cell>
          <cell r="K65">
            <v>100</v>
          </cell>
          <cell r="L65">
            <v>100</v>
          </cell>
          <cell r="M65">
            <v>100</v>
          </cell>
          <cell r="N65">
            <v>100</v>
          </cell>
          <cell r="O65">
            <v>100</v>
          </cell>
          <cell r="P65">
            <v>100</v>
          </cell>
          <cell r="Q65">
            <v>100</v>
          </cell>
          <cell r="R65">
            <v>100</v>
          </cell>
          <cell r="S65">
            <v>100</v>
          </cell>
          <cell r="T65">
            <v>100</v>
          </cell>
          <cell r="U65">
            <v>100</v>
          </cell>
          <cell r="V65">
            <v>100</v>
          </cell>
          <cell r="W65">
            <v>100</v>
          </cell>
          <cell r="X65">
            <v>100</v>
          </cell>
          <cell r="Y65">
            <v>100</v>
          </cell>
          <cell r="Z65">
            <v>100</v>
          </cell>
          <cell r="AA65">
            <v>100</v>
          </cell>
          <cell r="AB65">
            <v>100</v>
          </cell>
        </row>
        <row r="66">
          <cell r="A66">
            <v>6</v>
          </cell>
          <cell r="B66">
            <v>100</v>
          </cell>
          <cell r="C66">
            <v>100</v>
          </cell>
          <cell r="D66">
            <v>100</v>
          </cell>
          <cell r="E66">
            <v>100</v>
          </cell>
          <cell r="F66">
            <v>100</v>
          </cell>
          <cell r="G66">
            <v>124.75429871059529</v>
          </cell>
          <cell r="H66">
            <v>100</v>
          </cell>
          <cell r="I66">
            <v>100</v>
          </cell>
          <cell r="J66">
            <v>100</v>
          </cell>
          <cell r="K66">
            <v>100</v>
          </cell>
          <cell r="L66">
            <v>100</v>
          </cell>
          <cell r="M66">
            <v>100</v>
          </cell>
          <cell r="N66">
            <v>100</v>
          </cell>
          <cell r="O66">
            <v>100</v>
          </cell>
          <cell r="P66">
            <v>100</v>
          </cell>
          <cell r="Q66">
            <v>100</v>
          </cell>
          <cell r="R66">
            <v>100</v>
          </cell>
          <cell r="S66">
            <v>100</v>
          </cell>
          <cell r="T66">
            <v>100</v>
          </cell>
          <cell r="U66">
            <v>100</v>
          </cell>
          <cell r="V66">
            <v>100</v>
          </cell>
          <cell r="W66">
            <v>100</v>
          </cell>
          <cell r="X66">
            <v>100</v>
          </cell>
          <cell r="Y66">
            <v>100</v>
          </cell>
          <cell r="Z66">
            <v>100</v>
          </cell>
          <cell r="AA66">
            <v>100</v>
          </cell>
          <cell r="AB66">
            <v>100</v>
          </cell>
        </row>
        <row r="67">
          <cell r="A67">
            <v>21</v>
          </cell>
          <cell r="B67">
            <v>100</v>
          </cell>
          <cell r="C67">
            <v>100</v>
          </cell>
          <cell r="D67">
            <v>100</v>
          </cell>
          <cell r="E67">
            <v>100</v>
          </cell>
          <cell r="F67">
            <v>100</v>
          </cell>
          <cell r="G67">
            <v>100</v>
          </cell>
          <cell r="H67">
            <v>100</v>
          </cell>
          <cell r="I67">
            <v>100</v>
          </cell>
          <cell r="J67">
            <v>100</v>
          </cell>
          <cell r="K67">
            <v>100</v>
          </cell>
          <cell r="L67">
            <v>100</v>
          </cell>
          <cell r="M67">
            <v>100</v>
          </cell>
          <cell r="N67">
            <v>100</v>
          </cell>
          <cell r="O67">
            <v>100</v>
          </cell>
          <cell r="P67">
            <v>100</v>
          </cell>
          <cell r="Q67">
            <v>100</v>
          </cell>
          <cell r="R67">
            <v>100</v>
          </cell>
          <cell r="S67">
            <v>100</v>
          </cell>
          <cell r="T67">
            <v>100</v>
          </cell>
          <cell r="U67">
            <v>100</v>
          </cell>
          <cell r="V67">
            <v>92.48553504121368</v>
          </cell>
          <cell r="W67">
            <v>100</v>
          </cell>
          <cell r="X67">
            <v>100</v>
          </cell>
          <cell r="Y67">
            <v>100</v>
          </cell>
          <cell r="Z67">
            <v>100</v>
          </cell>
          <cell r="AA67">
            <v>100</v>
          </cell>
          <cell r="AB67">
            <v>100</v>
          </cell>
        </row>
        <row r="68">
          <cell r="A68">
            <v>15</v>
          </cell>
          <cell r="B68">
            <v>100</v>
          </cell>
          <cell r="C68">
            <v>100</v>
          </cell>
          <cell r="D68">
            <v>100</v>
          </cell>
          <cell r="E68">
            <v>100</v>
          </cell>
          <cell r="F68">
            <v>100</v>
          </cell>
          <cell r="G68">
            <v>100</v>
          </cell>
          <cell r="H68">
            <v>100</v>
          </cell>
          <cell r="I68">
            <v>100</v>
          </cell>
          <cell r="J68">
            <v>100</v>
          </cell>
          <cell r="K68">
            <v>100</v>
          </cell>
          <cell r="L68">
            <v>100</v>
          </cell>
          <cell r="M68">
            <v>100</v>
          </cell>
          <cell r="N68">
            <v>100</v>
          </cell>
          <cell r="O68">
            <v>100</v>
          </cell>
          <cell r="P68">
            <v>86.444365101289705</v>
          </cell>
          <cell r="Q68">
            <v>100</v>
          </cell>
          <cell r="R68">
            <v>100</v>
          </cell>
          <cell r="S68">
            <v>100</v>
          </cell>
          <cell r="T68">
            <v>100</v>
          </cell>
          <cell r="U68">
            <v>100</v>
          </cell>
          <cell r="V68">
            <v>100</v>
          </cell>
          <cell r="W68">
            <v>100</v>
          </cell>
          <cell r="X68">
            <v>100</v>
          </cell>
          <cell r="Y68">
            <v>100</v>
          </cell>
          <cell r="Z68">
            <v>100</v>
          </cell>
          <cell r="AA68">
            <v>100</v>
          </cell>
          <cell r="AB68">
            <v>100</v>
          </cell>
        </row>
        <row r="69">
          <cell r="A69">
            <v>5</v>
          </cell>
          <cell r="B69">
            <v>100</v>
          </cell>
          <cell r="C69">
            <v>100</v>
          </cell>
          <cell r="D69">
            <v>100</v>
          </cell>
          <cell r="E69">
            <v>100</v>
          </cell>
          <cell r="F69">
            <v>45.999656457765539</v>
          </cell>
          <cell r="G69">
            <v>100</v>
          </cell>
          <cell r="H69">
            <v>100</v>
          </cell>
          <cell r="I69">
            <v>100</v>
          </cell>
          <cell r="J69">
            <v>100</v>
          </cell>
          <cell r="K69">
            <v>100</v>
          </cell>
          <cell r="L69">
            <v>100</v>
          </cell>
          <cell r="M69">
            <v>100</v>
          </cell>
          <cell r="N69">
            <v>100</v>
          </cell>
          <cell r="O69">
            <v>100</v>
          </cell>
          <cell r="P69">
            <v>100</v>
          </cell>
          <cell r="Q69">
            <v>100</v>
          </cell>
          <cell r="R69">
            <v>100</v>
          </cell>
          <cell r="S69">
            <v>100</v>
          </cell>
          <cell r="T69">
            <v>100</v>
          </cell>
          <cell r="U69">
            <v>100</v>
          </cell>
          <cell r="V69">
            <v>100</v>
          </cell>
          <cell r="W69">
            <v>100</v>
          </cell>
          <cell r="X69">
            <v>100</v>
          </cell>
          <cell r="Y69">
            <v>100</v>
          </cell>
          <cell r="Z69">
            <v>100</v>
          </cell>
          <cell r="AA69">
            <v>100</v>
          </cell>
          <cell r="AB69">
            <v>100</v>
          </cell>
        </row>
        <row r="70">
          <cell r="A70">
            <v>23</v>
          </cell>
          <cell r="B70">
            <v>100</v>
          </cell>
          <cell r="C70">
            <v>100</v>
          </cell>
          <cell r="D70">
            <v>100</v>
          </cell>
          <cell r="E70">
            <v>100</v>
          </cell>
          <cell r="F70">
            <v>100</v>
          </cell>
          <cell r="G70">
            <v>100</v>
          </cell>
          <cell r="H70">
            <v>100</v>
          </cell>
          <cell r="I70">
            <v>100</v>
          </cell>
          <cell r="J70">
            <v>100</v>
          </cell>
          <cell r="K70">
            <v>100</v>
          </cell>
          <cell r="L70">
            <v>100</v>
          </cell>
          <cell r="M70">
            <v>100</v>
          </cell>
          <cell r="N70">
            <v>100</v>
          </cell>
          <cell r="O70">
            <v>100</v>
          </cell>
          <cell r="P70">
            <v>100</v>
          </cell>
          <cell r="Q70">
            <v>100</v>
          </cell>
          <cell r="R70">
            <v>100</v>
          </cell>
          <cell r="S70">
            <v>100</v>
          </cell>
          <cell r="T70">
            <v>100</v>
          </cell>
          <cell r="U70">
            <v>100</v>
          </cell>
          <cell r="V70">
            <v>100</v>
          </cell>
          <cell r="W70">
            <v>100</v>
          </cell>
          <cell r="X70">
            <v>39.958908745904353</v>
          </cell>
          <cell r="Y70">
            <v>100</v>
          </cell>
          <cell r="Z70">
            <v>100</v>
          </cell>
          <cell r="AA70">
            <v>100</v>
          </cell>
          <cell r="AB70">
            <v>100</v>
          </cell>
        </row>
        <row r="71">
          <cell r="A71">
            <v>13</v>
          </cell>
          <cell r="B71">
            <v>100</v>
          </cell>
          <cell r="C71">
            <v>100</v>
          </cell>
          <cell r="D71">
            <v>100</v>
          </cell>
          <cell r="E71">
            <v>100</v>
          </cell>
          <cell r="F71">
            <v>100</v>
          </cell>
          <cell r="G71">
            <v>100</v>
          </cell>
          <cell r="H71">
            <v>100</v>
          </cell>
          <cell r="I71">
            <v>100</v>
          </cell>
          <cell r="J71">
            <v>100</v>
          </cell>
          <cell r="K71">
            <v>100</v>
          </cell>
          <cell r="L71">
            <v>100</v>
          </cell>
          <cell r="M71">
            <v>100</v>
          </cell>
          <cell r="N71">
            <v>315.81711601316186</v>
          </cell>
          <cell r="O71">
            <v>100</v>
          </cell>
          <cell r="P71">
            <v>100</v>
          </cell>
          <cell r="Q71">
            <v>100</v>
          </cell>
          <cell r="R71">
            <v>100</v>
          </cell>
          <cell r="S71">
            <v>100</v>
          </cell>
          <cell r="T71">
            <v>100</v>
          </cell>
          <cell r="U71">
            <v>100</v>
          </cell>
          <cell r="V71">
            <v>100</v>
          </cell>
          <cell r="W71">
            <v>100</v>
          </cell>
          <cell r="X71">
            <v>100</v>
          </cell>
          <cell r="Y71">
            <v>100</v>
          </cell>
          <cell r="Z71">
            <v>100</v>
          </cell>
          <cell r="AA71">
            <v>100</v>
          </cell>
          <cell r="AB71">
            <v>100</v>
          </cell>
        </row>
        <row r="72">
          <cell r="A72">
            <v>11</v>
          </cell>
          <cell r="B72">
            <v>100</v>
          </cell>
          <cell r="C72">
            <v>100</v>
          </cell>
          <cell r="D72">
            <v>100</v>
          </cell>
          <cell r="E72">
            <v>100</v>
          </cell>
          <cell r="F72">
            <v>100</v>
          </cell>
          <cell r="G72">
            <v>100</v>
          </cell>
          <cell r="H72">
            <v>100</v>
          </cell>
          <cell r="I72">
            <v>100</v>
          </cell>
          <cell r="J72">
            <v>100</v>
          </cell>
          <cell r="K72">
            <v>100</v>
          </cell>
          <cell r="L72">
            <v>112.86914018381124</v>
          </cell>
          <cell r="M72">
            <v>100</v>
          </cell>
          <cell r="N72">
            <v>100</v>
          </cell>
          <cell r="O72">
            <v>100</v>
          </cell>
          <cell r="P72">
            <v>100</v>
          </cell>
          <cell r="Q72">
            <v>100</v>
          </cell>
          <cell r="R72">
            <v>100</v>
          </cell>
          <cell r="S72">
            <v>100</v>
          </cell>
          <cell r="T72">
            <v>100</v>
          </cell>
          <cell r="U72">
            <v>100</v>
          </cell>
          <cell r="V72">
            <v>100</v>
          </cell>
          <cell r="W72">
            <v>100</v>
          </cell>
          <cell r="X72">
            <v>100</v>
          </cell>
          <cell r="Y72">
            <v>100</v>
          </cell>
          <cell r="Z72">
            <v>100</v>
          </cell>
          <cell r="AA72">
            <v>100</v>
          </cell>
          <cell r="AB72">
            <v>100</v>
          </cell>
        </row>
        <row r="73">
          <cell r="A73">
            <v>61</v>
          </cell>
          <cell r="B73">
            <v>100</v>
          </cell>
          <cell r="C73">
            <v>100</v>
          </cell>
          <cell r="D73">
            <v>100</v>
          </cell>
          <cell r="E73">
            <v>100</v>
          </cell>
          <cell r="F73">
            <v>100</v>
          </cell>
          <cell r="G73">
            <v>100</v>
          </cell>
          <cell r="H73">
            <v>100</v>
          </cell>
          <cell r="I73">
            <v>100</v>
          </cell>
          <cell r="J73">
            <v>100</v>
          </cell>
          <cell r="K73">
            <v>100</v>
          </cell>
          <cell r="L73">
            <v>100</v>
          </cell>
          <cell r="M73">
            <v>100</v>
          </cell>
          <cell r="N73">
            <v>100</v>
          </cell>
          <cell r="O73">
            <v>100</v>
          </cell>
          <cell r="P73">
            <v>100</v>
          </cell>
          <cell r="Q73">
            <v>100</v>
          </cell>
          <cell r="R73">
            <v>100</v>
          </cell>
          <cell r="S73">
            <v>100</v>
          </cell>
          <cell r="T73">
            <v>100</v>
          </cell>
          <cell r="U73">
            <v>100</v>
          </cell>
          <cell r="V73">
            <v>100</v>
          </cell>
          <cell r="W73">
            <v>100</v>
          </cell>
          <cell r="X73">
            <v>100</v>
          </cell>
          <cell r="Y73">
            <v>100</v>
          </cell>
          <cell r="Z73">
            <v>100</v>
          </cell>
          <cell r="AA73">
            <v>100</v>
          </cell>
          <cell r="AB73">
            <v>115.12732856120545</v>
          </cell>
        </row>
        <row r="74">
          <cell r="A74">
            <v>24</v>
          </cell>
          <cell r="B74">
            <v>100</v>
          </cell>
          <cell r="C74">
            <v>100</v>
          </cell>
          <cell r="D74">
            <v>100</v>
          </cell>
          <cell r="E74">
            <v>100</v>
          </cell>
          <cell r="F74">
            <v>100</v>
          </cell>
          <cell r="G74">
            <v>100</v>
          </cell>
          <cell r="H74">
            <v>100</v>
          </cell>
          <cell r="I74">
            <v>100</v>
          </cell>
          <cell r="J74">
            <v>100</v>
          </cell>
          <cell r="K74">
            <v>100</v>
          </cell>
          <cell r="L74">
            <v>100</v>
          </cell>
          <cell r="M74">
            <v>100</v>
          </cell>
          <cell r="N74">
            <v>100</v>
          </cell>
          <cell r="O74">
            <v>100</v>
          </cell>
          <cell r="P74">
            <v>100</v>
          </cell>
          <cell r="Q74">
            <v>100</v>
          </cell>
          <cell r="R74">
            <v>100</v>
          </cell>
          <cell r="S74">
            <v>100</v>
          </cell>
          <cell r="T74">
            <v>100</v>
          </cell>
          <cell r="U74">
            <v>100</v>
          </cell>
          <cell r="V74">
            <v>100</v>
          </cell>
          <cell r="W74">
            <v>100</v>
          </cell>
          <cell r="X74">
            <v>100</v>
          </cell>
          <cell r="Y74">
            <v>11.438876581654361</v>
          </cell>
          <cell r="Z74">
            <v>100</v>
          </cell>
          <cell r="AA74">
            <v>100</v>
          </cell>
          <cell r="AB74">
            <v>100</v>
          </cell>
        </row>
        <row r="75">
          <cell r="A75">
            <v>22</v>
          </cell>
          <cell r="B75">
            <v>100</v>
          </cell>
          <cell r="C75">
            <v>100</v>
          </cell>
          <cell r="D75">
            <v>100</v>
          </cell>
          <cell r="E75">
            <v>100</v>
          </cell>
          <cell r="F75">
            <v>100</v>
          </cell>
          <cell r="G75">
            <v>100</v>
          </cell>
          <cell r="H75">
            <v>100</v>
          </cell>
          <cell r="I75">
            <v>100</v>
          </cell>
          <cell r="J75">
            <v>100</v>
          </cell>
          <cell r="K75">
            <v>100</v>
          </cell>
          <cell r="L75">
            <v>100</v>
          </cell>
          <cell r="M75">
            <v>100</v>
          </cell>
          <cell r="N75">
            <v>100</v>
          </cell>
          <cell r="O75">
            <v>100</v>
          </cell>
          <cell r="P75">
            <v>100</v>
          </cell>
          <cell r="Q75">
            <v>100</v>
          </cell>
          <cell r="R75">
            <v>100</v>
          </cell>
          <cell r="S75">
            <v>100</v>
          </cell>
          <cell r="T75">
            <v>100</v>
          </cell>
          <cell r="U75">
            <v>100</v>
          </cell>
          <cell r="V75">
            <v>100</v>
          </cell>
          <cell r="W75">
            <v>218.69419759853122</v>
          </cell>
          <cell r="X75">
            <v>100</v>
          </cell>
          <cell r="Y75">
            <v>100</v>
          </cell>
          <cell r="Z75">
            <v>100</v>
          </cell>
          <cell r="AA75">
            <v>100</v>
          </cell>
          <cell r="AB75">
            <v>100</v>
          </cell>
        </row>
        <row r="76">
          <cell r="A76">
            <v>60</v>
          </cell>
          <cell r="B76">
            <v>100</v>
          </cell>
          <cell r="C76">
            <v>100</v>
          </cell>
          <cell r="D76">
            <v>100</v>
          </cell>
          <cell r="E76">
            <v>100</v>
          </cell>
          <cell r="F76">
            <v>100</v>
          </cell>
          <cell r="G76">
            <v>100</v>
          </cell>
          <cell r="H76">
            <v>100</v>
          </cell>
          <cell r="I76">
            <v>100</v>
          </cell>
          <cell r="J76">
            <v>100</v>
          </cell>
          <cell r="K76">
            <v>100</v>
          </cell>
          <cell r="L76">
            <v>100</v>
          </cell>
          <cell r="M76">
            <v>100</v>
          </cell>
          <cell r="N76">
            <v>100</v>
          </cell>
          <cell r="O76">
            <v>100</v>
          </cell>
          <cell r="P76">
            <v>100</v>
          </cell>
          <cell r="Q76">
            <v>100</v>
          </cell>
          <cell r="R76">
            <v>100</v>
          </cell>
          <cell r="S76">
            <v>100</v>
          </cell>
          <cell r="T76">
            <v>100</v>
          </cell>
          <cell r="U76">
            <v>100</v>
          </cell>
          <cell r="V76">
            <v>100</v>
          </cell>
          <cell r="W76">
            <v>100</v>
          </cell>
          <cell r="X76">
            <v>100</v>
          </cell>
          <cell r="Y76">
            <v>100</v>
          </cell>
          <cell r="Z76">
            <v>100</v>
          </cell>
          <cell r="AA76">
            <v>62.256012455056329</v>
          </cell>
          <cell r="AB76">
            <v>100</v>
          </cell>
        </row>
        <row r="77">
          <cell r="A77">
            <v>8</v>
          </cell>
          <cell r="B77">
            <v>100</v>
          </cell>
          <cell r="C77">
            <v>100</v>
          </cell>
          <cell r="D77">
            <v>100</v>
          </cell>
          <cell r="E77">
            <v>100</v>
          </cell>
          <cell r="F77">
            <v>100</v>
          </cell>
          <cell r="G77">
            <v>100</v>
          </cell>
          <cell r="H77">
            <v>100</v>
          </cell>
          <cell r="I77">
            <v>0</v>
          </cell>
          <cell r="J77">
            <v>100</v>
          </cell>
          <cell r="K77">
            <v>100</v>
          </cell>
          <cell r="L77">
            <v>100</v>
          </cell>
          <cell r="M77">
            <v>100</v>
          </cell>
          <cell r="N77">
            <v>100</v>
          </cell>
          <cell r="O77">
            <v>100</v>
          </cell>
          <cell r="P77">
            <v>100</v>
          </cell>
          <cell r="Q77">
            <v>100</v>
          </cell>
          <cell r="R77">
            <v>100</v>
          </cell>
          <cell r="S77">
            <v>100</v>
          </cell>
          <cell r="T77">
            <v>100</v>
          </cell>
          <cell r="U77">
            <v>100</v>
          </cell>
          <cell r="V77">
            <v>100</v>
          </cell>
          <cell r="W77">
            <v>100</v>
          </cell>
          <cell r="X77">
            <v>100</v>
          </cell>
          <cell r="Y77">
            <v>100</v>
          </cell>
          <cell r="Z77">
            <v>100</v>
          </cell>
          <cell r="AA77">
            <v>100</v>
          </cell>
          <cell r="AB77">
            <v>100</v>
          </cell>
        </row>
        <row r="78">
          <cell r="A78">
            <v>18</v>
          </cell>
          <cell r="B78">
            <v>100</v>
          </cell>
          <cell r="C78">
            <v>100</v>
          </cell>
          <cell r="D78">
            <v>100</v>
          </cell>
          <cell r="E78">
            <v>100</v>
          </cell>
          <cell r="F78">
            <v>100</v>
          </cell>
          <cell r="G78">
            <v>100</v>
          </cell>
          <cell r="H78">
            <v>100</v>
          </cell>
          <cell r="I78">
            <v>100</v>
          </cell>
          <cell r="J78">
            <v>100</v>
          </cell>
          <cell r="K78">
            <v>100</v>
          </cell>
          <cell r="L78">
            <v>100</v>
          </cell>
          <cell r="M78">
            <v>100</v>
          </cell>
          <cell r="N78">
            <v>100</v>
          </cell>
          <cell r="O78">
            <v>100</v>
          </cell>
          <cell r="P78">
            <v>100</v>
          </cell>
          <cell r="Q78">
            <v>100</v>
          </cell>
          <cell r="R78">
            <v>100</v>
          </cell>
          <cell r="S78">
            <v>0</v>
          </cell>
          <cell r="T78">
            <v>100</v>
          </cell>
          <cell r="U78">
            <v>100</v>
          </cell>
          <cell r="V78">
            <v>100</v>
          </cell>
          <cell r="W78">
            <v>100</v>
          </cell>
          <cell r="X78">
            <v>100</v>
          </cell>
          <cell r="Y78">
            <v>100</v>
          </cell>
          <cell r="Z78">
            <v>100</v>
          </cell>
          <cell r="AA78">
            <v>100</v>
          </cell>
          <cell r="AB78">
            <v>100</v>
          </cell>
        </row>
      </sheetData>
      <sheetData sheetId="11" refreshError="1"/>
      <sheetData sheetId="12">
        <row r="1">
          <cell r="A1" t="str">
            <v>Subject</v>
          </cell>
          <cell r="B1" t="str">
            <v>Theme</v>
          </cell>
        </row>
        <row r="2">
          <cell r="A2" t="str">
            <v>Ever diagnosed</v>
          </cell>
          <cell r="B2" t="str">
            <v>Health &amp; Wellbeing</v>
          </cell>
        </row>
        <row r="3">
          <cell r="A3" t="str">
            <v>Health Indicators</v>
          </cell>
          <cell r="B3" t="str">
            <v>Health &amp; Wellbeing</v>
          </cell>
        </row>
        <row r="4">
          <cell r="A4" t="str">
            <v>Existing Illness</v>
          </cell>
          <cell r="B4" t="str">
            <v>Health &amp; Wellbeing</v>
          </cell>
        </row>
        <row r="5">
          <cell r="A5" t="str">
            <v>Health Limits</v>
          </cell>
          <cell r="B5" t="str">
            <v>Health &amp; Wellbeing</v>
          </cell>
        </row>
        <row r="6">
          <cell r="A6" t="str">
            <v>Disability or Infirmity</v>
          </cell>
          <cell r="B6" t="str">
            <v>Health &amp; Wellbeing</v>
          </cell>
        </row>
        <row r="7">
          <cell r="A7" t="str">
            <v>Behaviours</v>
          </cell>
          <cell r="B7" t="str">
            <v>Health &amp; Wellbeing</v>
          </cell>
        </row>
        <row r="8">
          <cell r="A8" t="str">
            <v>Frequency of 5 plus alcoholic drinks</v>
          </cell>
          <cell r="B8" t="str">
            <v>Health &amp; Wellbeing</v>
          </cell>
        </row>
        <row r="9">
          <cell r="A9" t="str">
            <v>How many times intoxicated in last 4 weeks</v>
          </cell>
          <cell r="B9" t="str">
            <v>Health &amp; Wellbeing</v>
          </cell>
        </row>
        <row r="10">
          <cell r="A10" t="str">
            <v>Number of alcoholic drinks per month</v>
          </cell>
          <cell r="B10" t="str">
            <v>Health &amp; Wellbeing</v>
          </cell>
        </row>
        <row r="11">
          <cell r="A11" t="str">
            <v>Wellbeing (GHQ)</v>
          </cell>
          <cell r="B11" t="str">
            <v>Health &amp; Wellbeing</v>
          </cell>
        </row>
        <row r="12">
          <cell r="A12" t="str">
            <v>Isolation</v>
          </cell>
          <cell r="B12" t="str">
            <v>Social Capital</v>
          </cell>
        </row>
        <row r="13">
          <cell r="A13" t="str">
            <v>Community</v>
          </cell>
          <cell r="B13" t="str">
            <v>Social Capital</v>
          </cell>
        </row>
        <row r="14">
          <cell r="A14" t="str">
            <v>Accommodation &amp; Neighbourhood</v>
          </cell>
          <cell r="B14" t="str">
            <v>Social Capital</v>
          </cell>
        </row>
        <row r="15">
          <cell r="A15" t="str">
            <v>Contentment</v>
          </cell>
          <cell r="B15" t="str">
            <v>Social Capital</v>
          </cell>
        </row>
        <row r="16">
          <cell r="A16" t="str">
            <v>Age</v>
          </cell>
          <cell r="B16" t="str">
            <v>Population &amp; Family</v>
          </cell>
        </row>
        <row r="17">
          <cell r="A17" t="str">
            <v>Geography</v>
          </cell>
          <cell r="B17" t="str">
            <v>Population &amp; Family</v>
          </cell>
        </row>
        <row r="18">
          <cell r="A18" t="str">
            <v>Ethnicity</v>
          </cell>
          <cell r="B18" t="str">
            <v>Population &amp; Family</v>
          </cell>
        </row>
        <row r="19">
          <cell r="A19" t="str">
            <v>Country of Birth</v>
          </cell>
          <cell r="B19" t="str">
            <v>Population &amp; Family</v>
          </cell>
        </row>
        <row r="20">
          <cell r="A20" t="str">
            <v>Religion</v>
          </cell>
          <cell r="B20" t="str">
            <v>Population &amp; Family</v>
          </cell>
        </row>
        <row r="21">
          <cell r="A21" t="str">
            <v>House Type</v>
          </cell>
          <cell r="B21" t="str">
            <v>Housing &amp; Transport</v>
          </cell>
        </row>
        <row r="22">
          <cell r="A22" t="str">
            <v>House Tenure</v>
          </cell>
          <cell r="B22" t="str">
            <v>Housing &amp; Transport</v>
          </cell>
        </row>
        <row r="23">
          <cell r="A23" t="str">
            <v>House Size</v>
          </cell>
          <cell r="B23" t="str">
            <v>Housing &amp; Transport</v>
          </cell>
        </row>
        <row r="24">
          <cell r="A24" t="str">
            <v>House Value</v>
          </cell>
          <cell r="B24" t="str">
            <v>Housing &amp; Transport</v>
          </cell>
        </row>
        <row r="25">
          <cell r="A25" t="str">
            <v>House Move</v>
          </cell>
          <cell r="B25" t="str">
            <v>Housing &amp; Transport</v>
          </cell>
        </row>
        <row r="26">
          <cell r="A26" t="str">
            <v>Structure</v>
          </cell>
          <cell r="B26" t="str">
            <v>Population &amp; Family</v>
          </cell>
        </row>
        <row r="27">
          <cell r="A27" t="str">
            <v>Number of Children by Age</v>
          </cell>
          <cell r="B27" t="str">
            <v>Population &amp; Family</v>
          </cell>
        </row>
        <row r="28">
          <cell r="A28" t="str">
            <v>Children in household</v>
          </cell>
          <cell r="B28" t="str">
            <v>Population &amp; Family</v>
          </cell>
        </row>
        <row r="29">
          <cell r="A29" t="str">
            <v>Household Size</v>
          </cell>
          <cell r="B29" t="str">
            <v>Population &amp; Family</v>
          </cell>
        </row>
        <row r="30">
          <cell r="A30" t="str">
            <v>NS SEC (% of people in employment)</v>
          </cell>
          <cell r="B30" t="str">
            <v>Work &amp; Income</v>
          </cell>
        </row>
        <row r="31">
          <cell r="A31" t="str">
            <v>Social Grade</v>
          </cell>
          <cell r="B31" t="str">
            <v>Work &amp; Income</v>
          </cell>
        </row>
        <row r="32">
          <cell r="A32" t="str">
            <v>Occupation</v>
          </cell>
          <cell r="B32" t="str">
            <v>Work &amp; Income</v>
          </cell>
        </row>
        <row r="33">
          <cell r="A33" t="str">
            <v>Highest Level of Qualifications (Adults)</v>
          </cell>
          <cell r="B33" t="str">
            <v>Education</v>
          </cell>
        </row>
        <row r="34">
          <cell r="A34" t="str">
            <v>England: Pupils at the end of KS1</v>
          </cell>
          <cell r="B34" t="str">
            <v>Education</v>
          </cell>
        </row>
        <row r="35">
          <cell r="A35" t="str">
            <v>England: Pupils at the end of KS2</v>
          </cell>
          <cell r="B35" t="str">
            <v>Education</v>
          </cell>
        </row>
        <row r="36">
          <cell r="A36" t="str">
            <v>England: Pupils at the end of KS4</v>
          </cell>
          <cell r="B36" t="str">
            <v>Education</v>
          </cell>
        </row>
        <row r="37">
          <cell r="A37" t="str">
            <v>Scotland: Pupils in the S4 cohort</v>
          </cell>
          <cell r="B37" t="str">
            <v>Education</v>
          </cell>
        </row>
        <row r="38">
          <cell r="A38" t="str">
            <v>Scotland: Pupils in the S5 cohort</v>
          </cell>
          <cell r="B38" t="str">
            <v>Education</v>
          </cell>
        </row>
        <row r="39">
          <cell r="A39" t="str">
            <v>Travel To Work (% of Workers)</v>
          </cell>
          <cell r="B39" t="str">
            <v>Housing &amp; Transport</v>
          </cell>
        </row>
        <row r="40">
          <cell r="A40" t="str">
            <v>Car Ownership</v>
          </cell>
          <cell r="B40" t="str">
            <v>Housing &amp; Transport</v>
          </cell>
        </row>
        <row r="41">
          <cell r="A41" t="str">
            <v>Main Car (% of car owners)</v>
          </cell>
          <cell r="B41" t="str">
            <v>Housing &amp; Transport</v>
          </cell>
        </row>
        <row r="42">
          <cell r="A42" t="str">
            <v>Household Annual Income</v>
          </cell>
          <cell r="B42" t="str">
            <v>Work &amp; Income</v>
          </cell>
        </row>
        <row r="43">
          <cell r="A43" t="str">
            <v>Benefits</v>
          </cell>
          <cell r="B43" t="str">
            <v>Finance</v>
          </cell>
        </row>
        <row r="44">
          <cell r="A44" t="str">
            <v>Financial Situation</v>
          </cell>
          <cell r="B44" t="str">
            <v>Finance</v>
          </cell>
        </row>
        <row r="45">
          <cell r="A45" t="str">
            <v>Contactless</v>
          </cell>
          <cell r="B45" t="str">
            <v>Finance</v>
          </cell>
        </row>
        <row r="46">
          <cell r="A46" t="str">
            <v>Credit Cards</v>
          </cell>
          <cell r="B46" t="str">
            <v>Finance</v>
          </cell>
        </row>
        <row r="47">
          <cell r="A47" t="str">
            <v>Current account, Savings and Investments</v>
          </cell>
          <cell r="B47" t="str">
            <v>Finance</v>
          </cell>
        </row>
        <row r="48">
          <cell r="A48" t="str">
            <v>Loans</v>
          </cell>
          <cell r="B48" t="str">
            <v>Finance</v>
          </cell>
        </row>
        <row r="49">
          <cell r="A49" t="str">
            <v>Insurance and Pensions</v>
          </cell>
          <cell r="B49" t="str">
            <v>Finance</v>
          </cell>
        </row>
        <row r="50">
          <cell r="A50" t="str">
            <v>FinTech</v>
          </cell>
          <cell r="B50" t="str">
            <v>Finance</v>
          </cell>
        </row>
        <row r="51">
          <cell r="A51" t="str">
            <v>Arrange current account (% of those who arranged CA in last 12 months)</v>
          </cell>
          <cell r="B51" t="str">
            <v>Financial Channel</v>
          </cell>
        </row>
        <row r="52">
          <cell r="A52" t="str">
            <v>Arrange commoditised financial product (% of those who arranged in last 12 months, or any with a loan)</v>
          </cell>
          <cell r="B52" t="str">
            <v>Financial Channel</v>
          </cell>
        </row>
        <row r="53">
          <cell r="A53" t="str">
            <v>Arrange mortgage (% of all people with a mortgage)</v>
          </cell>
          <cell r="B53" t="str">
            <v>Financial Channel</v>
          </cell>
        </row>
        <row r="54">
          <cell r="A54" t="str">
            <v>Manage current account</v>
          </cell>
          <cell r="B54" t="str">
            <v>Financial Channel</v>
          </cell>
        </row>
        <row r="55">
          <cell r="A55" t="str">
            <v>Manage savings account</v>
          </cell>
          <cell r="B55" t="str">
            <v>Financial Channel</v>
          </cell>
        </row>
        <row r="56">
          <cell r="A56" t="str">
            <v>Actively manage current account</v>
          </cell>
          <cell r="B56" t="str">
            <v>Financial Channel</v>
          </cell>
        </row>
        <row r="57">
          <cell r="A57" t="str">
            <v>Expenditure per adult per week</v>
          </cell>
          <cell r="B57" t="str">
            <v>Financial Channel</v>
          </cell>
        </row>
        <row r="58">
          <cell r="A58" t="str">
            <v>Internet Access: Overall</v>
          </cell>
          <cell r="B58" t="str">
            <v>Digital: Behaviour</v>
          </cell>
        </row>
        <row r="59">
          <cell r="A59" t="str">
            <v>Internet Access: Frequency</v>
          </cell>
          <cell r="B59" t="str">
            <v>Digital: Behaviour</v>
          </cell>
        </row>
        <row r="60">
          <cell r="A60" t="str">
            <v>Internet Access: Usage in Last Week</v>
          </cell>
          <cell r="B60" t="str">
            <v>Digital: Behaviour</v>
          </cell>
        </row>
        <row r="61">
          <cell r="A61" t="str">
            <v>Technology at Home</v>
          </cell>
          <cell r="B61" t="str">
            <v>Digital: Products</v>
          </cell>
        </row>
        <row r="62">
          <cell r="A62" t="str">
            <v>Mobile phone</v>
          </cell>
          <cell r="B62" t="str">
            <v>Digital: Mobile Devices</v>
          </cell>
        </row>
        <row r="63">
          <cell r="A63" t="str">
            <v>Tablet Devices</v>
          </cell>
          <cell r="B63" t="str">
            <v>Digital: Mobile Devices</v>
          </cell>
        </row>
        <row r="64">
          <cell r="A64" t="str">
            <v>Overall Social Media Activity</v>
          </cell>
          <cell r="B64" t="str">
            <v>Social Media</v>
          </cell>
        </row>
        <row r="65">
          <cell r="A65" t="str">
            <v>Social Media Activity (one or more times per week unless otherwise stated)</v>
          </cell>
          <cell r="B65" t="str">
            <v>Social Media</v>
          </cell>
        </row>
        <row r="66">
          <cell r="A66" t="str">
            <v>TV Subscription services</v>
          </cell>
          <cell r="B66" t="str">
            <v>Digital: Products</v>
          </cell>
        </row>
        <row r="67">
          <cell r="A67" t="str">
            <v>TV free online catchup / video services</v>
          </cell>
          <cell r="B67" t="str">
            <v>Digital: Products</v>
          </cell>
        </row>
        <row r="68">
          <cell r="A68" t="str">
            <v>Online activity (one or more times per week)</v>
          </cell>
          <cell r="B68" t="str">
            <v>Digital: Behaviour</v>
          </cell>
        </row>
        <row r="69">
          <cell r="A69" t="str">
            <v>Researched the last purchase online before buying</v>
          </cell>
          <cell r="B69" t="str">
            <v>Digital: Behaviour</v>
          </cell>
        </row>
        <row r="70">
          <cell r="A70" t="str">
            <v>Bought the last purchase online using any device</v>
          </cell>
          <cell r="B70" t="str">
            <v>Digital: Behaviour</v>
          </cell>
        </row>
        <row r="71">
          <cell r="A71" t="str">
            <v>Favourite web sites</v>
          </cell>
          <cell r="B71" t="str">
            <v>Digital: Web Sites</v>
          </cell>
        </row>
        <row r="72">
          <cell r="A72" t="str">
            <v>Supermarket: shop at (1+ times per month)</v>
          </cell>
          <cell r="B72" t="str">
            <v>Shopping</v>
          </cell>
        </row>
        <row r="73">
          <cell r="A73" t="str">
            <v>Daily Newspapers</v>
          </cell>
          <cell r="B73" t="str">
            <v>Leisure</v>
          </cell>
        </row>
        <row r="74">
          <cell r="A74" t="str">
            <v>Magazines Read</v>
          </cell>
          <cell r="B74" t="str">
            <v>Leisure</v>
          </cell>
        </row>
        <row r="75">
          <cell r="A75" t="str">
            <v>Charities</v>
          </cell>
          <cell r="B75" t="str">
            <v>Leisure</v>
          </cell>
        </row>
        <row r="76">
          <cell r="A76" t="str">
            <v>Interests &amp; Hobbies</v>
          </cell>
          <cell r="B76" t="str">
            <v>Leisure</v>
          </cell>
        </row>
        <row r="77">
          <cell r="A77" t="str">
            <v>Holiday Destination/Type</v>
          </cell>
          <cell r="B77" t="str">
            <v>Leisure</v>
          </cell>
        </row>
        <row r="78">
          <cell r="A78" t="str">
            <v>Make enquiry on car dealership or manufacturer</v>
          </cell>
          <cell r="B78" t="str">
            <v>Channel preference</v>
          </cell>
        </row>
        <row r="79">
          <cell r="A79" t="str">
            <v>Submit info to cars dealership or manufacturer</v>
          </cell>
          <cell r="B79" t="str">
            <v>Channel preference</v>
          </cell>
        </row>
        <row r="80">
          <cell r="A80" t="str">
            <v>Get info/marketing from car dealership or manufacturer</v>
          </cell>
          <cell r="B80" t="str">
            <v>Channel preference</v>
          </cell>
        </row>
        <row r="81">
          <cell r="A81" t="str">
            <v>Research car dealership or manufacturer</v>
          </cell>
          <cell r="B81" t="str">
            <v>Channel preference</v>
          </cell>
        </row>
        <row r="82">
          <cell r="A82" t="str">
            <v>Make enquiry on local health services</v>
          </cell>
          <cell r="B82" t="str">
            <v>Channel preference</v>
          </cell>
        </row>
        <row r="83">
          <cell r="A83" t="str">
            <v>Submit info to local health services</v>
          </cell>
          <cell r="B83" t="str">
            <v>Channel preference</v>
          </cell>
        </row>
        <row r="84">
          <cell r="A84" t="str">
            <v>Get info/marketing on local health services</v>
          </cell>
          <cell r="B84" t="str">
            <v>Channel preference</v>
          </cell>
        </row>
        <row r="85">
          <cell r="A85" t="str">
            <v>Research local health services</v>
          </cell>
          <cell r="B85" t="str">
            <v>Channel preference</v>
          </cell>
        </row>
        <row r="86">
          <cell r="A86" t="str">
            <v>Make enquiry on local services, events, news</v>
          </cell>
          <cell r="B86" t="str">
            <v>Channel preference</v>
          </cell>
        </row>
        <row r="87">
          <cell r="A87" t="str">
            <v>Submit info to local services, events, news</v>
          </cell>
          <cell r="B87" t="str">
            <v>Channel preference</v>
          </cell>
        </row>
        <row r="88">
          <cell r="A88" t="str">
            <v>Get info/marketing on local services, events, news</v>
          </cell>
          <cell r="B88" t="str">
            <v>Channel preference</v>
          </cell>
        </row>
        <row r="89">
          <cell r="A89" t="str">
            <v>Research local services, events, news</v>
          </cell>
          <cell r="B89" t="str">
            <v>Channel preference</v>
          </cell>
        </row>
        <row r="90">
          <cell r="A90" t="str">
            <v>Make enquiry on utilities</v>
          </cell>
          <cell r="B90" t="str">
            <v>Channel preference</v>
          </cell>
        </row>
        <row r="91">
          <cell r="A91" t="str">
            <v>Submit info to on utilities</v>
          </cell>
          <cell r="B91" t="str">
            <v>Channel preference</v>
          </cell>
        </row>
        <row r="92">
          <cell r="A92" t="str">
            <v>Get info/marketing on utilities</v>
          </cell>
          <cell r="B92" t="str">
            <v>Channel preference</v>
          </cell>
        </row>
        <row r="93">
          <cell r="A93" t="str">
            <v>Research utilities</v>
          </cell>
          <cell r="B93" t="str">
            <v>Channel preference</v>
          </cell>
        </row>
        <row r="94">
          <cell r="A94" t="str">
            <v>Make enquiry on retail and leisure</v>
          </cell>
          <cell r="B94" t="str">
            <v>Channel preference</v>
          </cell>
        </row>
        <row r="95">
          <cell r="A95" t="str">
            <v>Submit info to retail and leisure</v>
          </cell>
          <cell r="B95" t="str">
            <v>Channel preference</v>
          </cell>
        </row>
        <row r="96">
          <cell r="A96" t="str">
            <v>Get info/marketing on retail and leisure</v>
          </cell>
          <cell r="B96" t="str">
            <v>Channel preference</v>
          </cell>
        </row>
        <row r="97">
          <cell r="A97" t="str">
            <v>Research retail and leisure</v>
          </cell>
          <cell r="B97" t="str">
            <v>Channel preference</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Customer View Chart"/>
      <sheetName val="Profile Features"/>
      <sheetName val="Wellbeing Acorn Group"/>
      <sheetName val="Wellbeing Acorn Type"/>
      <sheetName val="Type Sorted"/>
      <sheetName val="Input Sheet"/>
      <sheetName val="Knowledge %"/>
      <sheetName val="Features Data"/>
    </sheetNames>
    <sheetDataSet>
      <sheetData sheetId="0"/>
      <sheetData sheetId="1"/>
      <sheetData sheetId="2"/>
      <sheetData sheetId="3"/>
      <sheetData sheetId="4"/>
      <sheetData sheetId="5"/>
      <sheetData sheetId="6"/>
      <sheetData sheetId="7">
        <row r="51">
          <cell r="B51">
            <v>1</v>
          </cell>
        </row>
      </sheetData>
      <sheetData sheetId="8">
        <row r="4">
          <cell r="B4" t="str">
            <v>Service Users</v>
          </cell>
          <cell r="C4" t="str">
            <v>Local Authority Area</v>
          </cell>
        </row>
      </sheetData>
      <sheetData sheetId="9"/>
      <sheetData sheetId="10">
        <row r="3">
          <cell r="Q3" t="str">
            <v>Ever diagnosed</v>
          </cell>
          <cell r="R3" t="str">
            <v>Isolation</v>
          </cell>
          <cell r="S3" t="str">
            <v>Response by Channel</v>
          </cell>
        </row>
        <row r="13">
          <cell r="Q13">
            <v>8</v>
          </cell>
          <cell r="R13">
            <v>5</v>
          </cell>
          <cell r="S13">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Knowledge"/>
      <sheetName val="Overview"/>
      <sheetName val="Data - Overview"/>
      <sheetName val="Data - Knowledge"/>
      <sheetName val="Knowledge - Percentages"/>
      <sheetName val="Features Data"/>
      <sheetName val="Input Sheet"/>
    </sheetNames>
    <sheetDataSet>
      <sheetData sheetId="0" refreshError="1"/>
      <sheetData sheetId="1" refreshError="1"/>
      <sheetData sheetId="2" refreshError="1"/>
      <sheetData sheetId="3">
        <row r="14">
          <cell r="B14" t="str">
            <v>Digital: Web Sites</v>
          </cell>
        </row>
      </sheetData>
      <sheetData sheetId="4" refreshError="1"/>
      <sheetData sheetId="5" refreshError="1"/>
      <sheetData sheetId="6" refreshError="1"/>
      <sheetData sheetId="7" refreshError="1"/>
      <sheetData sheetId="8" refreshError="1"/>
      <sheetData sheetId="9">
        <row r="805">
          <cell r="D805">
            <v>2.9989304052943637E-2</v>
          </cell>
        </row>
      </sheetData>
      <sheetData sheetId="10" refreshError="1"/>
      <sheetData sheetId="11">
        <row r="33">
          <cell r="G33">
            <v>5.1833404648684425E-2</v>
          </cell>
        </row>
        <row r="34">
          <cell r="G34">
            <v>0.15320781024196095</v>
          </cell>
        </row>
        <row r="35">
          <cell r="G35">
            <v>6.5906646859837062E-2</v>
          </cell>
        </row>
        <row r="36">
          <cell r="G36">
            <v>0.11437667422878504</v>
          </cell>
        </row>
        <row r="37">
          <cell r="G37">
            <v>0.18300067413190377</v>
          </cell>
        </row>
        <row r="38">
          <cell r="G38">
            <v>0.21351200116257477</v>
          </cell>
        </row>
        <row r="39">
          <cell r="G39">
            <v>0.11800990206922166</v>
          </cell>
        </row>
        <row r="40">
          <cell r="G40">
            <v>0.10014161210369522</v>
          </cell>
        </row>
        <row r="196">
          <cell r="D196">
            <v>5.8961622922099402E-2</v>
          </cell>
        </row>
        <row r="197">
          <cell r="D197">
            <v>0.25844022428005131</v>
          </cell>
        </row>
        <row r="198">
          <cell r="D198">
            <v>0.27728394274319207</v>
          </cell>
        </row>
        <row r="199">
          <cell r="D199">
            <v>0.2048230504670483</v>
          </cell>
        </row>
        <row r="200">
          <cell r="D200">
            <v>0.11537015492923636</v>
          </cell>
        </row>
        <row r="201">
          <cell r="D201">
            <v>8.4900809765628152E-2</v>
          </cell>
        </row>
        <row r="323">
          <cell r="D323">
            <v>0.1401930520010011</v>
          </cell>
        </row>
        <row r="324">
          <cell r="D324">
            <v>3.3234129643234869E-2</v>
          </cell>
        </row>
        <row r="331">
          <cell r="D331">
            <v>3.0649487740487483E-2</v>
          </cell>
        </row>
        <row r="332">
          <cell r="D332">
            <v>1.8353241080871611E-2</v>
          </cell>
        </row>
        <row r="333">
          <cell r="D333">
            <v>0.16923775057926899</v>
          </cell>
        </row>
        <row r="562">
          <cell r="D562">
            <v>0.79418126074776163</v>
          </cell>
        </row>
        <row r="563">
          <cell r="D563">
            <v>0.68558678539999851</v>
          </cell>
        </row>
        <row r="564">
          <cell r="D564">
            <v>0.45565774686548849</v>
          </cell>
        </row>
        <row r="565">
          <cell r="D565">
            <v>0.26055116540048273</v>
          </cell>
        </row>
        <row r="566">
          <cell r="D566">
            <v>0.2194431509005918</v>
          </cell>
        </row>
        <row r="567">
          <cell r="D567">
            <v>0.12481888861080387</v>
          </cell>
        </row>
        <row r="568">
          <cell r="D568">
            <v>0.16632004311214807</v>
          </cell>
        </row>
        <row r="569">
          <cell r="D569">
            <v>0.2297019812211879</v>
          </cell>
        </row>
        <row r="570">
          <cell r="D570">
            <v>0.18435725761526847</v>
          </cell>
        </row>
        <row r="571">
          <cell r="D571">
            <v>0.11665557511121161</v>
          </cell>
        </row>
        <row r="572">
          <cell r="D572">
            <v>0.20762355990085823</v>
          </cell>
        </row>
        <row r="573">
          <cell r="D573">
            <v>0.31124099610053041</v>
          </cell>
        </row>
        <row r="574">
          <cell r="D574">
            <v>0.20998794636009135</v>
          </cell>
        </row>
      </sheetData>
      <sheetData sheetId="12" refreshError="1"/>
      <sheetData sheetId="13">
        <row r="1">
          <cell r="AJ1" t="str">
            <v>L3_01</v>
          </cell>
        </row>
      </sheetData>
      <sheetData sheetId="14">
        <row r="2">
          <cell r="T2" t="str">
            <v>Population &amp; Family</v>
          </cell>
        </row>
      </sheetData>
      <sheetData sheetId="15">
        <row r="4">
          <cell r="B4" t="str">
            <v>Compost Bin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Overview"/>
      <sheetName val="Data - Overview"/>
      <sheetName val="Data - Knowledge"/>
      <sheetName val="Knowledge - Percentages"/>
      <sheetName val="Version control"/>
      <sheetName val="Features Data"/>
      <sheetName val="Input Sheet"/>
    </sheetNames>
    <sheetDataSet>
      <sheetData sheetId="0"/>
      <sheetData sheetId="1"/>
      <sheetData sheetId="2"/>
      <sheetData sheetId="3"/>
      <sheetData sheetId="4"/>
      <sheetData sheetId="5"/>
      <sheetData sheetId="6"/>
      <sheetData sheetId="7"/>
      <sheetData sheetId="8"/>
      <sheetData sheetId="9"/>
      <sheetData sheetId="10"/>
      <sheetData sheetId="11">
        <row r="1">
          <cell r="J1" t="str">
            <v>Total</v>
          </cell>
        </row>
      </sheetData>
      <sheetData sheetId="12">
        <row r="1">
          <cell r="AJ1" t="str">
            <v>L3_01</v>
          </cell>
        </row>
      </sheetData>
      <sheetData sheetId="13"/>
      <sheetData sheetId="14">
        <row r="2">
          <cell r="U2">
            <v>1</v>
          </cell>
        </row>
        <row r="3">
          <cell r="U3">
            <v>2</v>
          </cell>
        </row>
        <row r="4">
          <cell r="U4">
            <v>3</v>
          </cell>
        </row>
        <row r="5">
          <cell r="U5">
            <v>4</v>
          </cell>
        </row>
        <row r="6">
          <cell r="U6">
            <v>5</v>
          </cell>
        </row>
        <row r="7">
          <cell r="U7">
            <v>6</v>
          </cell>
        </row>
        <row r="8">
          <cell r="U8">
            <v>7</v>
          </cell>
        </row>
        <row r="9">
          <cell r="U9">
            <v>8</v>
          </cell>
        </row>
        <row r="10">
          <cell r="U10">
            <v>9</v>
          </cell>
        </row>
        <row r="11">
          <cell r="U11">
            <v>10</v>
          </cell>
        </row>
        <row r="12">
          <cell r="U12">
            <v>11</v>
          </cell>
        </row>
        <row r="13">
          <cell r="U13">
            <v>12</v>
          </cell>
        </row>
        <row r="14">
          <cell r="U14">
            <v>13</v>
          </cell>
        </row>
        <row r="15">
          <cell r="U15">
            <v>14</v>
          </cell>
        </row>
        <row r="16">
          <cell r="U16">
            <v>15</v>
          </cell>
        </row>
        <row r="17">
          <cell r="U17">
            <v>16</v>
          </cell>
        </row>
      </sheetData>
      <sheetData sheetId="15">
        <row r="4">
          <cell r="B4" t="str">
            <v>Compost Bin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01CFB-98D9-4C7F-A3EE-FCB0F5415170}">
  <sheetPr>
    <pageSetUpPr fitToPage="1"/>
  </sheetPr>
  <dimension ref="A1:Q42"/>
  <sheetViews>
    <sheetView showGridLines="0" showRowColHeaders="0" tabSelected="1" zoomScaleNormal="100" workbookViewId="0"/>
  </sheetViews>
  <sheetFormatPr defaultColWidth="0" defaultRowHeight="15" customHeight="1" zeroHeight="1"/>
  <cols>
    <col min="1" max="16" width="9.140625" style="1" customWidth="1"/>
    <col min="17" max="17" width="1.42578125" style="1" customWidth="1"/>
    <col min="18" max="16384" width="9.140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6:16"/>
    <row r="34" spans="16:16"/>
    <row r="35" spans="16:16"/>
    <row r="36" spans="16:16"/>
    <row r="37" spans="16:16"/>
    <row r="38" spans="16:16"/>
    <row r="39" spans="16:16"/>
    <row r="40" spans="16:16"/>
    <row r="41" spans="16:16">
      <c r="P41"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2" spans="16:16"/>
  </sheetData>
  <pageMargins left="0.7" right="0.7" top="0.75" bottom="0.75" header="0.3" footer="0.3"/>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841E7-251B-4195-B802-FB68935716FB}">
  <sheetPr>
    <pageSetUpPr fitToPage="1"/>
  </sheetPr>
  <dimension ref="A1:R54"/>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8"/>
    <row r="2" spans="1:18"/>
    <row r="3" spans="1:18"/>
    <row r="4" spans="1:18"/>
    <row r="5" spans="1:18"/>
    <row r="6" spans="1:18"/>
    <row r="7" spans="1:18"/>
    <row r="8" spans="1:18"/>
    <row r="9" spans="1:18"/>
    <row r="10" spans="1:18"/>
    <row r="11" spans="1:18" ht="25.5">
      <c r="A11" s="181" t="s">
        <v>1755</v>
      </c>
      <c r="B11" s="181"/>
      <c r="C11" s="181"/>
      <c r="D11" s="181"/>
      <c r="E11" s="182" t="s">
        <v>37</v>
      </c>
      <c r="F11" s="182" t="s">
        <v>167</v>
      </c>
      <c r="G11" s="182" t="s">
        <v>38</v>
      </c>
      <c r="H11" s="182" t="s">
        <v>167</v>
      </c>
      <c r="I11" s="182" t="s">
        <v>1743</v>
      </c>
      <c r="J11" s="182" t="s">
        <v>1744</v>
      </c>
      <c r="K11" s="182" t="s">
        <v>61</v>
      </c>
      <c r="L11" s="183">
        <v>0</v>
      </c>
      <c r="M11" s="182">
        <v>100</v>
      </c>
      <c r="N11" s="184">
        <v>200</v>
      </c>
      <c r="P11" s="1">
        <v>3</v>
      </c>
    </row>
    <row r="12" spans="1:18"/>
    <row r="13" spans="1:18" ht="18.75" customHeight="1">
      <c r="A13" s="201"/>
      <c r="B13" s="202" t="s">
        <v>1738</v>
      </c>
      <c r="C13" s="203" t="s">
        <v>1751</v>
      </c>
      <c r="D13" s="204"/>
    </row>
    <row r="14" spans="1:18">
      <c r="C14" s="205" t="s">
        <v>1756</v>
      </c>
      <c r="D14" s="40" t="s">
        <v>1</v>
      </c>
      <c r="E14" s="206">
        <f>'Input Sheet'!B8</f>
        <v>1393</v>
      </c>
      <c r="F14" s="207">
        <f>IF($E$51=0,0,E14/$E$51)</f>
        <v>2.7119106023439629E-2</v>
      </c>
      <c r="G14" s="206">
        <f>'Input Sheet'!C8</f>
        <v>5405</v>
      </c>
      <c r="H14" s="207">
        <f>IF($G$51=0,0,G14/$G$51)</f>
        <v>1.4804690388866216E-2</v>
      </c>
      <c r="I14" s="207">
        <f>IF(G14&gt;0,E14/G14,0)</f>
        <v>0.25772432932469935</v>
      </c>
      <c r="J14" s="190">
        <f>IF(AND((SQRT((H14*(1-H14))/$E$51))&gt;0, $E$51&gt;0),(F14-H14)/(SQRT((H14*(1-H14))/$E$51)),0)</f>
        <v>23.109515956225177</v>
      </c>
      <c r="K14" s="208">
        <f>IF(AND(I14&gt;0,$I$51&gt;0),F14/H14*100,0)</f>
        <v>183.17915006067537</v>
      </c>
      <c r="P14" s="1">
        <f ca="1">IF(K14="",0,IF($P$11=2,K14+RAND()/1000,F14+RAND()/1000))</f>
        <v>2.7378457591169136E-2</v>
      </c>
      <c r="Q14" s="176">
        <f ca="1">RANK(P14,$P$14:$P$48)+COUNTIF($P14:P$14,P14)-1</f>
        <v>14</v>
      </c>
      <c r="R14" s="40">
        <v>1</v>
      </c>
    </row>
    <row r="15" spans="1:18">
      <c r="C15" s="205" t="s">
        <v>1757</v>
      </c>
      <c r="D15" s="40" t="s">
        <v>2</v>
      </c>
      <c r="E15" s="206">
        <f>'Input Sheet'!B9</f>
        <v>5618</v>
      </c>
      <c r="F15" s="207">
        <f>IF($E$51=0,0,E15/$E$51)</f>
        <v>0.10937195810458279</v>
      </c>
      <c r="G15" s="206">
        <f>'Input Sheet'!C9</f>
        <v>27866</v>
      </c>
      <c r="H15" s="207">
        <f>IF($G$51=0,0,G15/$G$51)</f>
        <v>7.6327012465521912E-2</v>
      </c>
      <c r="I15" s="207">
        <f>IF(G15&gt;0,E15/G15,0)</f>
        <v>0.20160769396397044</v>
      </c>
      <c r="J15" s="190">
        <f>IF(AND((SQRT((H15*(1-H15))/$E$51))&gt;0, $E$51&gt;0),(F15-H15)/(SQRT((H15*(1-H15))/$E$51)),0)</f>
        <v>28.2062052617541</v>
      </c>
      <c r="K15" s="208">
        <f>IF(AND(I15&gt;0,$I$51&gt;0),F15/H15*100,0)</f>
        <v>143.29390679870747</v>
      </c>
      <c r="P15" s="1">
        <f t="shared" ref="P15:P48" ca="1" si="0">IF(K15="",0,IF($P$11=2,K15+RAND()/1000,F15+RAND()/1000))</f>
        <v>0.11022169812949621</v>
      </c>
      <c r="Q15" s="176">
        <f ca="1">RANK(P15,$P$14:$P$48)+COUNTIF($P$14:P15,P15)-1</f>
        <v>1</v>
      </c>
      <c r="R15" s="40">
        <v>2</v>
      </c>
    </row>
    <row r="16" spans="1:18">
      <c r="C16" s="205" t="s">
        <v>1758</v>
      </c>
      <c r="D16" s="40" t="s">
        <v>3</v>
      </c>
      <c r="E16" s="206">
        <f>'Input Sheet'!B10</f>
        <v>4658</v>
      </c>
      <c r="F16" s="207">
        <f>IF($E$51=0,0,E16/$E$51)</f>
        <v>9.0682552661293464E-2</v>
      </c>
      <c r="G16" s="206">
        <f>'Input Sheet'!C10</f>
        <v>15850</v>
      </c>
      <c r="H16" s="207">
        <f>IF($G$51=0,0,G16/$G$51)</f>
        <v>4.3414309465962905E-2</v>
      </c>
      <c r="I16" s="207">
        <f>IF(G16&gt;0,E16/G16,0)</f>
        <v>0.29388012618296527</v>
      </c>
      <c r="J16" s="190">
        <f>IF(AND((SQRT((H16*(1-H16))/$E$51))&gt;0, $E$51&gt;0),(F16-H16)/(SQRT((H16*(1-H16))/$E$51)),0)</f>
        <v>52.568906856966926</v>
      </c>
      <c r="K16" s="208">
        <f>IF(AND(I16&gt;0,$I$51&gt;0),F16/H16*100,0)</f>
        <v>208.8771047536508</v>
      </c>
      <c r="P16" s="1">
        <f t="shared" ca="1" si="0"/>
        <v>9.071824521457586E-2</v>
      </c>
      <c r="Q16" s="176">
        <f ca="1">RANK(P16,$P$14:$P$48)+COUNTIF($P$14:P16,P16)-1</f>
        <v>3</v>
      </c>
      <c r="R16" s="40">
        <v>3</v>
      </c>
    </row>
    <row r="17" spans="1:18">
      <c r="C17" s="205" t="s">
        <v>1759</v>
      </c>
      <c r="D17" s="40" t="s">
        <v>4</v>
      </c>
      <c r="E17" s="206">
        <f>'Input Sheet'!B11</f>
        <v>4938</v>
      </c>
      <c r="F17" s="207">
        <f>IF($E$51=0,0,E17/$E$51)</f>
        <v>9.6133629248919522E-2</v>
      </c>
      <c r="G17" s="206">
        <f>'Input Sheet'!C11</f>
        <v>27890</v>
      </c>
      <c r="H17" s="207">
        <f>IF($G$51=0,0,G17/$G$51)</f>
        <v>7.6392750221180153E-2</v>
      </c>
      <c r="I17" s="207">
        <f>IF(G17&gt;0,E17/G17,0)</f>
        <v>0.1770527070634636</v>
      </c>
      <c r="J17" s="190">
        <f>IF(AND((SQRT((H17*(1-H17))/$E$51))&gt;0, $E$51&gt;0),(F17-H17)/(SQRT((H17*(1-H17))/$E$51)),0)</f>
        <v>16.843588453509515</v>
      </c>
      <c r="K17" s="208">
        <f>IF(AND(I17&gt;0,$I$51&gt;0),F17/H17*100,0)</f>
        <v>125.84129903764891</v>
      </c>
      <c r="P17" s="1">
        <f t="shared" ca="1" si="0"/>
        <v>9.6289194893619437E-2</v>
      </c>
      <c r="Q17" s="176">
        <f ca="1">RANK(P17,$P$14:$P$48)+COUNTIF($P$14:P17,P17)-1</f>
        <v>2</v>
      </c>
      <c r="R17" s="40">
        <v>4</v>
      </c>
    </row>
    <row r="18" spans="1:18">
      <c r="C18" s="205" t="s">
        <v>1760</v>
      </c>
      <c r="D18" s="40" t="s">
        <v>5</v>
      </c>
      <c r="E18" s="206">
        <f>'Input Sheet'!B12</f>
        <v>1048</v>
      </c>
      <c r="F18" s="207">
        <f>IF($E$51=0,0,E18/$E$51)</f>
        <v>2.0402600942257525E-2</v>
      </c>
      <c r="G18" s="206">
        <f>'Input Sheet'!C12</f>
        <v>16193</v>
      </c>
      <c r="H18" s="207">
        <f>IF($G$51=0,0,G18/$G$51)</f>
        <v>4.4353811557245257E-2</v>
      </c>
      <c r="I18" s="207">
        <f>IF(G18&gt;0,E18/G18,0)</f>
        <v>6.4719323164330267E-2</v>
      </c>
      <c r="J18" s="190">
        <f>IF(AND((SQRT((H18*(1-H18))/$E$51))&gt;0, $E$51&gt;0),(F18-H18)/(SQRT((H18*(1-H18))/$E$51)),0)</f>
        <v>-26.36642838702107</v>
      </c>
      <c r="K18" s="208">
        <f>IF(AND(I18&gt;0,$I$51&gt;0),F18/H18*100,0)</f>
        <v>45.999656457765539</v>
      </c>
      <c r="P18" s="1">
        <f t="shared" ca="1" si="0"/>
        <v>2.12080884020228E-2</v>
      </c>
      <c r="Q18" s="176">
        <f ca="1">RANK(P18,$P$14:$P$48)+COUNTIF($P$14:P18,P18)-1</f>
        <v>18</v>
      </c>
      <c r="R18" s="40">
        <v>5</v>
      </c>
    </row>
    <row r="19" spans="1:18" ht="11.25" customHeight="1">
      <c r="C19" s="209"/>
      <c r="D19" s="209"/>
      <c r="E19" s="210"/>
      <c r="F19" s="17"/>
      <c r="G19" s="17"/>
      <c r="H19" s="17"/>
      <c r="I19" s="17"/>
      <c r="J19" s="17"/>
      <c r="K19" s="17"/>
      <c r="P19" s="1">
        <f t="shared" ca="1" si="0"/>
        <v>0</v>
      </c>
      <c r="Q19" s="176">
        <f ca="1">RANK(P19,$P$14:$P$48)+COUNTIF($P$14:P19,P19)-1</f>
        <v>28</v>
      </c>
    </row>
    <row r="20" spans="1:18" ht="18.75" customHeight="1">
      <c r="A20" s="211"/>
      <c r="B20" s="212" t="s">
        <v>1740</v>
      </c>
      <c r="C20" s="211" t="s">
        <v>1752</v>
      </c>
      <c r="D20" s="211"/>
      <c r="E20" s="210"/>
      <c r="F20" s="199"/>
      <c r="G20" s="17"/>
      <c r="H20" s="199"/>
      <c r="I20" s="199"/>
      <c r="J20" s="199"/>
      <c r="K20" s="199"/>
      <c r="L20" s="161"/>
      <c r="M20" s="161"/>
      <c r="N20" s="161"/>
      <c r="P20" s="1">
        <f t="shared" ca="1" si="0"/>
        <v>0</v>
      </c>
      <c r="Q20" s="176">
        <f ca="1">RANK(P20,$P$14:$P$48)+COUNTIF($P$14:P20,P20)-1</f>
        <v>29</v>
      </c>
    </row>
    <row r="21" spans="1:18">
      <c r="C21" s="205" t="s">
        <v>1761</v>
      </c>
      <c r="D21" s="40" t="s">
        <v>7</v>
      </c>
      <c r="E21" s="206">
        <f>'Input Sheet'!B13</f>
        <v>1308</v>
      </c>
      <c r="F21" s="207">
        <f t="shared" ref="F21:F28" si="1">IF($E$51=0,0,E21/$E$51)</f>
        <v>2.5464314916481719E-2</v>
      </c>
      <c r="G21" s="206">
        <f>'Input Sheet'!C13</f>
        <v>7452</v>
      </c>
      <c r="H21" s="207">
        <f t="shared" ref="H21:H28" si="2">IF($G$51=0,0,G21/$G$51)</f>
        <v>2.0411573131883635E-2</v>
      </c>
      <c r="I21" s="207">
        <f t="shared" ref="I21:I28" si="3">IF(G21&gt;0,E21/G21,0)</f>
        <v>0.17552334943639292</v>
      </c>
      <c r="J21" s="190">
        <f t="shared" ref="J21:J28" si="4">IF(AND((SQRT((H21*(1-H21))/$E$51))&gt;0, $E$51&gt;0),(F21-H21)/(SQRT((H21*(1-H21))/$E$51)),0)</f>
        <v>8.0985061598600989</v>
      </c>
      <c r="K21" s="208">
        <f t="shared" ref="K21:K28" si="5">IF(AND(I21&gt;0,$I$51&gt;0),F21/H21*100,0)</f>
        <v>124.75429871059529</v>
      </c>
      <c r="P21" s="1">
        <f t="shared" ca="1" si="0"/>
        <v>2.6188711523235111E-2</v>
      </c>
      <c r="Q21" s="176">
        <f ca="1">RANK(P21,$P$14:$P$48)+COUNTIF($P$14:P21,P21)-1</f>
        <v>15</v>
      </c>
      <c r="R21" s="40">
        <v>6</v>
      </c>
    </row>
    <row r="22" spans="1:18">
      <c r="C22" s="205" t="s">
        <v>1762</v>
      </c>
      <c r="D22" s="40" t="s">
        <v>8</v>
      </c>
      <c r="E22" s="206">
        <f>'Input Sheet'!B14</f>
        <v>1500</v>
      </c>
      <c r="F22" s="207">
        <f t="shared" si="1"/>
        <v>2.9202196005139586E-2</v>
      </c>
      <c r="G22" s="206">
        <f>'Input Sheet'!C14</f>
        <v>5138</v>
      </c>
      <c r="H22" s="207">
        <f t="shared" si="2"/>
        <v>1.4073357857168291E-2</v>
      </c>
      <c r="I22" s="207">
        <f t="shared" si="3"/>
        <v>0.29194239003503308</v>
      </c>
      <c r="J22" s="190">
        <f t="shared" si="4"/>
        <v>29.108664709705472</v>
      </c>
      <c r="K22" s="208">
        <f t="shared" si="5"/>
        <v>207.49984688455422</v>
      </c>
      <c r="P22" s="1">
        <f t="shared" ca="1" si="0"/>
        <v>2.9413242596949801E-2</v>
      </c>
      <c r="Q22" s="176">
        <f ca="1">RANK(P22,$P$14:$P$48)+COUNTIF($P$14:P22,P22)-1</f>
        <v>13</v>
      </c>
      <c r="R22" s="40">
        <v>7</v>
      </c>
    </row>
    <row r="23" spans="1:18">
      <c r="C23" s="205" t="s">
        <v>1763</v>
      </c>
      <c r="D23" s="40" t="s">
        <v>9</v>
      </c>
      <c r="E23" s="206">
        <f>'Input Sheet'!B15</f>
        <v>0</v>
      </c>
      <c r="F23" s="207">
        <f t="shared" si="1"/>
        <v>0</v>
      </c>
      <c r="G23" s="206">
        <f>'Input Sheet'!C15</f>
        <v>0</v>
      </c>
      <c r="H23" s="207">
        <f t="shared" si="2"/>
        <v>0</v>
      </c>
      <c r="I23" s="207">
        <f t="shared" si="3"/>
        <v>0</v>
      </c>
      <c r="J23" s="190">
        <f t="shared" si="4"/>
        <v>0</v>
      </c>
      <c r="K23" s="208">
        <f t="shared" si="5"/>
        <v>0</v>
      </c>
      <c r="P23" s="1">
        <f t="shared" ca="1" si="0"/>
        <v>5.5477029808979515E-4</v>
      </c>
      <c r="Q23" s="176">
        <f ca="1">RANK(P23,$P$14:$P$48)+COUNTIF($P$14:P23,P23)-1</f>
        <v>26</v>
      </c>
      <c r="R23" s="40">
        <v>8</v>
      </c>
    </row>
    <row r="24" spans="1:18">
      <c r="C24" s="205" t="s">
        <v>1764</v>
      </c>
      <c r="D24" s="40" t="s">
        <v>10</v>
      </c>
      <c r="E24" s="206">
        <f>'Input Sheet'!B16</f>
        <v>3412</v>
      </c>
      <c r="F24" s="207">
        <f t="shared" si="1"/>
        <v>6.6425261846357511E-2</v>
      </c>
      <c r="G24" s="206">
        <f>'Input Sheet'!C16</f>
        <v>18420</v>
      </c>
      <c r="H24" s="207">
        <f t="shared" si="2"/>
        <v>5.045372746769948E-2</v>
      </c>
      <c r="I24" s="207">
        <f t="shared" si="3"/>
        <v>0.18523344191096633</v>
      </c>
      <c r="J24" s="190">
        <f t="shared" si="4"/>
        <v>16.537879348404303</v>
      </c>
      <c r="K24" s="208">
        <f t="shared" si="5"/>
        <v>131.65580657818202</v>
      </c>
      <c r="P24" s="1">
        <f t="shared" ca="1" si="0"/>
        <v>6.7064566129136569E-2</v>
      </c>
      <c r="Q24" s="176">
        <f ca="1">RANK(P24,$P$14:$P$48)+COUNTIF($P$14:P24,P24)-1</f>
        <v>7</v>
      </c>
      <c r="R24" s="40">
        <v>9</v>
      </c>
    </row>
    <row r="25" spans="1:18">
      <c r="C25" s="213" t="s">
        <v>1765</v>
      </c>
      <c r="D25" s="40" t="s">
        <v>11</v>
      </c>
      <c r="E25" s="206">
        <f>'Input Sheet'!B17</f>
        <v>3709</v>
      </c>
      <c r="F25" s="207">
        <f t="shared" si="1"/>
        <v>7.2207296655375147E-2</v>
      </c>
      <c r="G25" s="206">
        <f>'Input Sheet'!C17</f>
        <v>19324</v>
      </c>
      <c r="H25" s="207">
        <f t="shared" si="2"/>
        <v>5.2929849597493202E-2</v>
      </c>
      <c r="I25" s="207">
        <f t="shared" si="3"/>
        <v>0.19193748706271993</v>
      </c>
      <c r="J25" s="190">
        <f t="shared" si="4"/>
        <v>19.513985971208633</v>
      </c>
      <c r="K25" s="208">
        <f t="shared" si="5"/>
        <v>136.42074784734498</v>
      </c>
      <c r="P25" s="1">
        <f t="shared" ca="1" si="0"/>
        <v>7.2855219916321864E-2</v>
      </c>
      <c r="Q25" s="176">
        <f ca="1">RANK(P25,$P$14:$P$48)+COUNTIF($P$14:P25,P25)-1</f>
        <v>5</v>
      </c>
      <c r="R25" s="40">
        <v>10</v>
      </c>
    </row>
    <row r="26" spans="1:18">
      <c r="C26" s="213" t="s">
        <v>1766</v>
      </c>
      <c r="D26" s="40" t="s">
        <v>12</v>
      </c>
      <c r="E26" s="206">
        <f>'Input Sheet'!B18</f>
        <v>212</v>
      </c>
      <c r="F26" s="207">
        <f t="shared" si="1"/>
        <v>4.1272437020597281E-3</v>
      </c>
      <c r="G26" s="206">
        <f>'Input Sheet'!C18</f>
        <v>1335</v>
      </c>
      <c r="H26" s="207">
        <f t="shared" si="2"/>
        <v>3.6566626584896202E-3</v>
      </c>
      <c r="I26" s="207">
        <f t="shared" si="3"/>
        <v>0.15880149812734082</v>
      </c>
      <c r="J26" s="190">
        <f t="shared" si="4"/>
        <v>1.766954406335884</v>
      </c>
      <c r="K26" s="208">
        <f t="shared" si="5"/>
        <v>112.86914018381124</v>
      </c>
      <c r="P26" s="1">
        <f t="shared" ca="1" si="0"/>
        <v>4.9970801208302574E-3</v>
      </c>
      <c r="Q26" s="176">
        <f ca="1">RANK(P26,$P$14:$P$48)+COUNTIF($P$14:P26,P26)-1</f>
        <v>21</v>
      </c>
      <c r="R26" s="40">
        <v>11</v>
      </c>
    </row>
    <row r="27" spans="1:18">
      <c r="C27" s="213" t="s">
        <v>1767</v>
      </c>
      <c r="D27" s="40" t="s">
        <v>13</v>
      </c>
      <c r="E27" s="206">
        <f>'Input Sheet'!B19</f>
        <v>1641</v>
      </c>
      <c r="F27" s="207">
        <f t="shared" si="1"/>
        <v>3.1947202429622706E-2</v>
      </c>
      <c r="G27" s="206">
        <f>'Input Sheet'!C19</f>
        <v>6551</v>
      </c>
      <c r="H27" s="207">
        <f t="shared" si="2"/>
        <v>1.7943668221547193E-2</v>
      </c>
      <c r="I27" s="207">
        <f t="shared" si="3"/>
        <v>0.25049610746450923</v>
      </c>
      <c r="J27" s="190">
        <f t="shared" si="4"/>
        <v>23.908466162668653</v>
      </c>
      <c r="K27" s="208">
        <f t="shared" si="5"/>
        <v>178.04164697639544</v>
      </c>
      <c r="P27" s="1">
        <f t="shared" ca="1" si="0"/>
        <v>3.1951184974456558E-2</v>
      </c>
      <c r="Q27" s="176">
        <f ca="1">RANK(P27,$P$14:$P$48)+COUNTIF($P$14:P27,P27)-1</f>
        <v>12</v>
      </c>
      <c r="R27" s="40">
        <v>12</v>
      </c>
    </row>
    <row r="28" spans="1:18">
      <c r="C28" s="213" t="s">
        <v>1768</v>
      </c>
      <c r="D28" s="40" t="s">
        <v>14</v>
      </c>
      <c r="E28" s="206">
        <f>'Input Sheet'!B20</f>
        <v>471</v>
      </c>
      <c r="F28" s="207">
        <f t="shared" si="1"/>
        <v>9.1694895456138296E-3</v>
      </c>
      <c r="G28" s="206">
        <f>'Input Sheet'!C20</f>
        <v>1060</v>
      </c>
      <c r="H28" s="207">
        <f t="shared" si="2"/>
        <v>2.9034175415722828E-3</v>
      </c>
      <c r="I28" s="207">
        <f t="shared" si="3"/>
        <v>0.44433962264150945</v>
      </c>
      <c r="J28" s="190">
        <f t="shared" si="4"/>
        <v>26.39428445043961</v>
      </c>
      <c r="K28" s="208">
        <f t="shared" si="5"/>
        <v>315.81711601316186</v>
      </c>
      <c r="P28" s="1">
        <f t="shared" ca="1" si="0"/>
        <v>9.6215220218945491E-3</v>
      </c>
      <c r="Q28" s="176">
        <f ca="1">RANK(P28,$P$14:$P$48)+COUNTIF($P$14:P28,P28)-1</f>
        <v>20</v>
      </c>
      <c r="R28" s="40">
        <v>13</v>
      </c>
    </row>
    <row r="29" spans="1:18" ht="11.25" customHeight="1">
      <c r="C29" s="209"/>
      <c r="D29" s="209"/>
      <c r="E29" s="210"/>
      <c r="F29" s="17"/>
      <c r="G29" s="17"/>
      <c r="H29" s="17"/>
      <c r="I29" s="17"/>
      <c r="J29" s="17"/>
      <c r="K29" s="17"/>
      <c r="P29" s="1">
        <f t="shared" ca="1" si="0"/>
        <v>0</v>
      </c>
      <c r="Q29" s="176">
        <f ca="1">RANK(P29,$P$14:$P$48)+COUNTIF($P$14:P29,P29)-1</f>
        <v>30</v>
      </c>
    </row>
    <row r="30" spans="1:18" ht="18.75" customHeight="1">
      <c r="A30" s="214"/>
      <c r="B30" s="215" t="s">
        <v>1769</v>
      </c>
      <c r="C30" s="214" t="s">
        <v>1753</v>
      </c>
      <c r="D30" s="214"/>
      <c r="E30" s="210"/>
      <c r="F30" s="17"/>
      <c r="G30" s="17"/>
      <c r="H30" s="17"/>
      <c r="I30" s="17"/>
      <c r="J30" s="17"/>
      <c r="K30" s="17"/>
      <c r="P30" s="1">
        <f t="shared" ca="1" si="0"/>
        <v>0</v>
      </c>
      <c r="Q30" s="176">
        <f ca="1">RANK(P30,$P$14:$P$48)+COUNTIF($P$14:P30,P30)-1</f>
        <v>31</v>
      </c>
    </row>
    <row r="31" spans="1:18">
      <c r="C31" s="213" t="s">
        <v>1770</v>
      </c>
      <c r="D31" s="40" t="s">
        <v>16</v>
      </c>
      <c r="E31" s="206">
        <f>'Input Sheet'!B21</f>
        <v>4396</v>
      </c>
      <c r="F31" s="207">
        <f>IF($E$51=0,0,E31/$E$51)</f>
        <v>8.5581902425729078E-2</v>
      </c>
      <c r="G31" s="206">
        <f>'Input Sheet'!C21</f>
        <v>28018</v>
      </c>
      <c r="H31" s="207">
        <f>IF($G$51=0,0,G31/$G$51)</f>
        <v>7.6743351584690769E-2</v>
      </c>
      <c r="I31" s="207">
        <f>IF(G31&gt;0,E31/G31,0)</f>
        <v>0.15689913626954102</v>
      </c>
      <c r="J31" s="190">
        <f>IF(AND((SQRT((H31*(1-H31))/$E$51))&gt;0, $E$51&gt;0),(F31-H31)/(SQRT((H31*(1-H31))/$E$51)),0)</f>
        <v>7.5255342258110227</v>
      </c>
      <c r="K31" s="208">
        <f>IF(AND(I31&gt;0,$I$51&gt;0),F31/H31*100,0)</f>
        <v>111.51702480870209</v>
      </c>
      <c r="P31" s="1">
        <f t="shared" ca="1" si="0"/>
        <v>8.5738074728484229E-2</v>
      </c>
      <c r="Q31" s="176">
        <f ca="1">RANK(P31,$P$14:$P$48)+COUNTIF($P$14:P31,P31)-1</f>
        <v>4</v>
      </c>
      <c r="R31" s="40">
        <v>14</v>
      </c>
    </row>
    <row r="32" spans="1:18">
      <c r="C32" s="213" t="s">
        <v>1771</v>
      </c>
      <c r="D32" s="40" t="s">
        <v>17</v>
      </c>
      <c r="E32" s="206">
        <f>'Input Sheet'!B22</f>
        <v>1112</v>
      </c>
      <c r="F32" s="207">
        <f>IF($E$51=0,0,E32/$E$51)</f>
        <v>2.164856130514348E-2</v>
      </c>
      <c r="G32" s="206">
        <f>'Input Sheet'!C22</f>
        <v>9143</v>
      </c>
      <c r="H32" s="207">
        <f>IF($G$51=0,0,G32/$G$51)</f>
        <v>2.5043345832637152E-2</v>
      </c>
      <c r="I32" s="207">
        <f>IF(G32&gt;0,E32/G32,0)</f>
        <v>0.12162309963906814</v>
      </c>
      <c r="J32" s="190">
        <f>IF(AND((SQRT((H32*(1-H32))/$E$51))&gt;0, $E$51&gt;0),(F32-H32)/(SQRT((H32*(1-H32))/$E$51)),0)</f>
        <v>-4.9239230644585215</v>
      </c>
      <c r="K32" s="208">
        <f>IF(AND(I32&gt;0,$I$51&gt;0),F32/H32*100,0)</f>
        <v>86.444365101289705</v>
      </c>
      <c r="P32" s="1">
        <f t="shared" ca="1" si="0"/>
        <v>2.2324377709418385E-2</v>
      </c>
      <c r="Q32" s="176">
        <f ca="1">RANK(P32,$P$14:$P$48)+COUNTIF($P$14:P32,P32)-1</f>
        <v>17</v>
      </c>
      <c r="R32" s="40">
        <v>15</v>
      </c>
    </row>
    <row r="33" spans="1:18">
      <c r="C33" s="213" t="s">
        <v>1772</v>
      </c>
      <c r="D33" s="40" t="s">
        <v>18</v>
      </c>
      <c r="E33" s="206">
        <f>'Input Sheet'!B23</f>
        <v>3553</v>
      </c>
      <c r="F33" s="207">
        <f>IF($E$51=0,0,E33/$E$51)</f>
        <v>6.9170268270840635E-2</v>
      </c>
      <c r="G33" s="206">
        <f>'Input Sheet'!C23</f>
        <v>27075</v>
      </c>
      <c r="H33" s="207">
        <f>IF($G$51=0,0,G33/$G$51)</f>
        <v>7.4160405601952417E-2</v>
      </c>
      <c r="I33" s="207">
        <f>IF(G33&gt;0,E33/G33,0)</f>
        <v>0.13122807017543861</v>
      </c>
      <c r="J33" s="190">
        <f>IF(AND((SQRT((H33*(1-H33))/$E$51))&gt;0, $E$51&gt;0),(F33-H33)/(SQRT((H33*(1-H33))/$E$51)),0)</f>
        <v>-4.3161491948390838</v>
      </c>
      <c r="K33" s="208">
        <f>IF(AND(I33&gt;0,$I$51&gt;0),F33/H33*100,0)</f>
        <v>93.271156905619179</v>
      </c>
      <c r="P33" s="1">
        <f t="shared" ca="1" si="0"/>
        <v>6.9563294154376995E-2</v>
      </c>
      <c r="Q33" s="176">
        <f ca="1">RANK(P33,$P$14:$P$48)+COUNTIF($P$14:P33,P33)-1</f>
        <v>6</v>
      </c>
      <c r="R33" s="40">
        <v>16</v>
      </c>
    </row>
    <row r="34" spans="1:18">
      <c r="C34" s="213" t="s">
        <v>1773</v>
      </c>
      <c r="D34" s="40" t="s">
        <v>19</v>
      </c>
      <c r="E34" s="206">
        <f>'Input Sheet'!B24</f>
        <v>3111</v>
      </c>
      <c r="F34" s="207">
        <f>IF($E$51=0,0,E34/$E$51)</f>
        <v>6.0565354514659504E-2</v>
      </c>
      <c r="G34" s="206">
        <f>'Input Sheet'!C24</f>
        <v>29772</v>
      </c>
      <c r="H34" s="207">
        <f>IF($G$51=0,0,G34/$G$51)</f>
        <v>8.1547685894047178E-2</v>
      </c>
      <c r="I34" s="207">
        <f>IF(G34&gt;0,E34/G34,0)</f>
        <v>0.10449415558242645</v>
      </c>
      <c r="J34" s="190">
        <f>IF(AND((SQRT((H34*(1-H34))/$E$51))&gt;0, $E$51&gt;0),(F34-H34)/(SQRT((H34*(1-H34))/$E$51)),0)</f>
        <v>-17.37630729337867</v>
      </c>
      <c r="K34" s="208">
        <f>IF(AND(I34&gt;0,$I$51&gt;0),F34/H34*100,0)</f>
        <v>74.269862903713204</v>
      </c>
      <c r="P34" s="1">
        <f t="shared" ca="1" si="0"/>
        <v>6.1240664243298201E-2</v>
      </c>
      <c r="Q34" s="176">
        <f ca="1">RANK(P34,$P$14:$P$48)+COUNTIF($P$14:P34,P34)-1</f>
        <v>8</v>
      </c>
      <c r="R34" s="40">
        <v>17</v>
      </c>
    </row>
    <row r="35" spans="1:18">
      <c r="C35" s="213" t="s">
        <v>1774</v>
      </c>
      <c r="D35" s="40" t="s">
        <v>20</v>
      </c>
      <c r="E35" s="206">
        <f>'Input Sheet'!B25</f>
        <v>0</v>
      </c>
      <c r="F35" s="207">
        <f>IF($E$51=0,0,E35/$E$51)</f>
        <v>0</v>
      </c>
      <c r="G35" s="206">
        <f>'Input Sheet'!C25</f>
        <v>20</v>
      </c>
      <c r="H35" s="207">
        <f>IF($G$51=0,0,G35/$G$51)</f>
        <v>5.4781463048533635E-5</v>
      </c>
      <c r="I35" s="207">
        <f>IF(G35&gt;0,E35/G35,0)</f>
        <v>0</v>
      </c>
      <c r="J35" s="190">
        <f>IF(AND((SQRT((H35*(1-H35))/$E$51))&gt;0, $E$51&gt;0),(F35-H35)/(SQRT((H35*(1-H35))/$E$51)),0)</f>
        <v>-1.6775156598996492</v>
      </c>
      <c r="K35" s="208">
        <f>IF(AND(I35&gt;0,$I$51&gt;0),F35/H35*100,0)</f>
        <v>0</v>
      </c>
      <c r="P35" s="1">
        <f t="shared" ca="1" si="0"/>
        <v>8.4474694359155174E-4</v>
      </c>
      <c r="Q35" s="176">
        <f ca="1">RANK(P35,$P$14:$P$48)+COUNTIF($P$14:P35,P35)-1</f>
        <v>24</v>
      </c>
      <c r="R35" s="40">
        <v>18</v>
      </c>
    </row>
    <row r="36" spans="1:18" ht="11.25" customHeight="1">
      <c r="C36" s="209"/>
      <c r="D36" s="209"/>
      <c r="E36" s="210"/>
      <c r="F36" s="17"/>
      <c r="G36" s="17"/>
      <c r="H36" s="17"/>
      <c r="I36" s="17"/>
      <c r="J36" s="17"/>
      <c r="K36" s="17"/>
      <c r="P36" s="1">
        <f t="shared" ca="1" si="0"/>
        <v>0</v>
      </c>
      <c r="Q36" s="176">
        <f ca="1">RANK(P36,$P$14:$P$48)+COUNTIF($P$14:P36,P36)-1</f>
        <v>32</v>
      </c>
    </row>
    <row r="37" spans="1:18" ht="18.75" customHeight="1">
      <c r="A37" s="216"/>
      <c r="B37" s="217" t="s">
        <v>1775</v>
      </c>
      <c r="C37" s="216" t="s">
        <v>1754</v>
      </c>
      <c r="D37" s="216"/>
      <c r="E37" s="210"/>
      <c r="F37" s="17"/>
      <c r="G37" s="17"/>
      <c r="H37" s="17"/>
      <c r="I37" s="17"/>
      <c r="J37" s="17"/>
      <c r="K37" s="17"/>
      <c r="P37" s="1">
        <f t="shared" ca="1" si="0"/>
        <v>0</v>
      </c>
      <c r="Q37" s="176">
        <f ca="1">RANK(P37,$P$14:$P$48)+COUNTIF($P$14:P37,P37)-1</f>
        <v>33</v>
      </c>
    </row>
    <row r="38" spans="1:18">
      <c r="C38" s="213" t="s">
        <v>1776</v>
      </c>
      <c r="D38" s="40" t="s">
        <v>22</v>
      </c>
      <c r="E38" s="206">
        <f>'Input Sheet'!B26</f>
        <v>2196</v>
      </c>
      <c r="F38" s="207">
        <f t="shared" ref="F38:F44" si="6">IF($E$51=0,0,E38/$E$51)</f>
        <v>4.2752014951524357E-2</v>
      </c>
      <c r="G38" s="206">
        <f>'Input Sheet'!C26</f>
        <v>38899</v>
      </c>
      <c r="H38" s="207">
        <f t="shared" ref="H38:H44" si="7">IF($G$51=0,0,G38/$G$51)</f>
        <v>0.1065472065562455</v>
      </c>
      <c r="I38" s="207">
        <f t="shared" ref="I38:I44" si="8">IF(G38&gt;0,E38/G38,0)</f>
        <v>5.6453893416283193E-2</v>
      </c>
      <c r="J38" s="190">
        <f t="shared" ref="J38:J44" si="9">IF(AND((SQRT((H38*(1-H38))/$E$51))&gt;0, $E$51&gt;0),(F38-H38)/(SQRT((H38*(1-H38))/$E$51)),0)</f>
        <v>-46.861801533275205</v>
      </c>
      <c r="K38" s="208">
        <f t="shared" ref="K38:K44" si="10">IF(AND(I38&gt;0,$I$51&gt;0),F38/H38*100,0)</f>
        <v>40.124951496457939</v>
      </c>
      <c r="P38" s="1">
        <f t="shared" ca="1" si="0"/>
        <v>4.3403144852163622E-2</v>
      </c>
      <c r="Q38" s="176">
        <f ca="1">RANK(P38,$P$14:$P$48)+COUNTIF($P$14:P38,P38)-1</f>
        <v>10</v>
      </c>
      <c r="R38" s="40">
        <v>19</v>
      </c>
    </row>
    <row r="39" spans="1:18">
      <c r="C39" s="213" t="s">
        <v>1777</v>
      </c>
      <c r="D39" s="40" t="s">
        <v>23</v>
      </c>
      <c r="E39" s="206">
        <f>'Input Sheet'!B27</f>
        <v>2783</v>
      </c>
      <c r="F39" s="207">
        <f t="shared" si="6"/>
        <v>5.4179807654868982E-2</v>
      </c>
      <c r="G39" s="206">
        <f>'Input Sheet'!C27</f>
        <v>30121</v>
      </c>
      <c r="H39" s="207">
        <f t="shared" si="7"/>
        <v>8.2503622424244083E-2</v>
      </c>
      <c r="I39" s="207">
        <f t="shared" si="8"/>
        <v>9.239401082301385E-2</v>
      </c>
      <c r="J39" s="190">
        <f t="shared" si="9"/>
        <v>-23.331944329781745</v>
      </c>
      <c r="K39" s="208">
        <f t="shared" si="10"/>
        <v>65.669610694509316</v>
      </c>
      <c r="P39" s="1">
        <f t="shared" ca="1" si="0"/>
        <v>5.479118844380667E-2</v>
      </c>
      <c r="Q39" s="176">
        <f ca="1">RANK(P39,$P$14:$P$48)+COUNTIF($P$14:P39,P39)-1</f>
        <v>9</v>
      </c>
      <c r="R39" s="40">
        <v>20</v>
      </c>
    </row>
    <row r="40" spans="1:18">
      <c r="C40" s="213" t="s">
        <v>1778</v>
      </c>
      <c r="D40" s="40" t="s">
        <v>24</v>
      </c>
      <c r="E40" s="206">
        <f>'Input Sheet'!B28</f>
        <v>1251</v>
      </c>
      <c r="F40" s="207">
        <f t="shared" si="6"/>
        <v>2.4354631468286415E-2</v>
      </c>
      <c r="G40" s="206">
        <f>'Input Sheet'!C28</f>
        <v>9614</v>
      </c>
      <c r="H40" s="207">
        <f t="shared" si="7"/>
        <v>2.633344928743012E-2</v>
      </c>
      <c r="I40" s="207">
        <f t="shared" si="8"/>
        <v>0.13012273767422508</v>
      </c>
      <c r="J40" s="190">
        <f t="shared" si="9"/>
        <v>-2.8008166950962763</v>
      </c>
      <c r="K40" s="208">
        <f t="shared" si="10"/>
        <v>92.48553504121368</v>
      </c>
      <c r="P40" s="1">
        <f t="shared" ca="1" si="0"/>
        <v>2.5159796073067869E-2</v>
      </c>
      <c r="Q40" s="176">
        <f ca="1">RANK(P40,$P$14:$P$48)+COUNTIF($P$14:P40,P40)-1</f>
        <v>16</v>
      </c>
      <c r="R40" s="40">
        <v>21</v>
      </c>
    </row>
    <row r="41" spans="1:18">
      <c r="C41" s="213" t="s">
        <v>1779</v>
      </c>
      <c r="D41" s="40" t="s">
        <v>25</v>
      </c>
      <c r="E41" s="206">
        <f>'Input Sheet'!B29</f>
        <v>12</v>
      </c>
      <c r="F41" s="207">
        <f t="shared" si="6"/>
        <v>2.336175680411167E-4</v>
      </c>
      <c r="G41" s="206">
        <f>'Input Sheet'!C29</f>
        <v>39</v>
      </c>
      <c r="H41" s="207">
        <f t="shared" si="7"/>
        <v>1.0682385294464059E-4</v>
      </c>
      <c r="I41" s="207">
        <f t="shared" si="8"/>
        <v>0.30769230769230771</v>
      </c>
      <c r="J41" s="190">
        <f t="shared" si="9"/>
        <v>2.7805113960223324</v>
      </c>
      <c r="K41" s="208">
        <f t="shared" si="10"/>
        <v>218.69419759853122</v>
      </c>
      <c r="P41" s="1">
        <f t="shared" ca="1" si="0"/>
        <v>7.5904012436768813E-4</v>
      </c>
      <c r="Q41" s="176">
        <f ca="1">RANK(P41,$P$14:$P$48)+COUNTIF($P$14:P41,P41)-1</f>
        <v>25</v>
      </c>
      <c r="R41" s="40">
        <v>22</v>
      </c>
    </row>
    <row r="42" spans="1:18">
      <c r="C42" s="213" t="s">
        <v>1780</v>
      </c>
      <c r="D42" s="40" t="s">
        <v>26</v>
      </c>
      <c r="E42" s="206">
        <f>'Input Sheet'!B30</f>
        <v>733</v>
      </c>
      <c r="F42" s="207">
        <f t="shared" si="6"/>
        <v>1.4270139781178212E-2</v>
      </c>
      <c r="G42" s="206">
        <f>'Input Sheet'!C30</f>
        <v>13038</v>
      </c>
      <c r="H42" s="207">
        <f t="shared" si="7"/>
        <v>3.5712035761339078E-2</v>
      </c>
      <c r="I42" s="207">
        <f t="shared" si="8"/>
        <v>5.6220279183923916E-2</v>
      </c>
      <c r="J42" s="190">
        <f t="shared" si="9"/>
        <v>-26.187279381445251</v>
      </c>
      <c r="K42" s="208">
        <f t="shared" si="10"/>
        <v>39.958908745904353</v>
      </c>
      <c r="P42" s="1">
        <f t="shared" ca="1" si="0"/>
        <v>1.4889702725764068E-2</v>
      </c>
      <c r="Q42" s="176">
        <f ca="1">RANK(P42,$P$14:$P$48)+COUNTIF($P$14:P42,P42)-1</f>
        <v>19</v>
      </c>
      <c r="R42" s="40">
        <v>23</v>
      </c>
    </row>
    <row r="43" spans="1:18">
      <c r="C43" s="213" t="s">
        <v>1781</v>
      </c>
      <c r="D43" s="40" t="s">
        <v>27</v>
      </c>
      <c r="E43" s="206">
        <f>'Input Sheet'!B31</f>
        <v>148</v>
      </c>
      <c r="F43" s="207">
        <f t="shared" si="6"/>
        <v>2.8812833391737725E-3</v>
      </c>
      <c r="G43" s="206">
        <f>'Input Sheet'!C31</f>
        <v>9196</v>
      </c>
      <c r="H43" s="207">
        <f t="shared" si="7"/>
        <v>2.5188516709715766E-2</v>
      </c>
      <c r="I43" s="207">
        <f t="shared" si="8"/>
        <v>1.6093953892996955E-2</v>
      </c>
      <c r="J43" s="190">
        <f t="shared" si="9"/>
        <v>-32.264279358787753</v>
      </c>
      <c r="K43" s="208">
        <f t="shared" si="10"/>
        <v>11.438876581654361</v>
      </c>
      <c r="P43" s="1">
        <f t="shared" ca="1" si="0"/>
        <v>3.4090514711460577E-3</v>
      </c>
      <c r="Q43" s="176">
        <f ca="1">RANK(P43,$P$14:$P$48)+COUNTIF($P$14:P43,P43)-1</f>
        <v>23</v>
      </c>
      <c r="R43" s="40">
        <v>24</v>
      </c>
    </row>
    <row r="44" spans="1:18">
      <c r="C44" s="213" t="s">
        <v>1782</v>
      </c>
      <c r="D44" s="40" t="s">
        <v>28</v>
      </c>
      <c r="E44" s="206">
        <f>'Input Sheet'!B32</f>
        <v>1984</v>
      </c>
      <c r="F44" s="207">
        <f t="shared" si="6"/>
        <v>3.8624771249464625E-2</v>
      </c>
      <c r="G44" s="206">
        <f>'Input Sheet'!C32</f>
        <v>16500</v>
      </c>
      <c r="H44" s="207">
        <f t="shared" si="7"/>
        <v>4.5194707015040247E-2</v>
      </c>
      <c r="I44" s="207">
        <f t="shared" si="8"/>
        <v>0.12024242424242425</v>
      </c>
      <c r="J44" s="190">
        <f t="shared" si="9"/>
        <v>-7.1679967640697351</v>
      </c>
      <c r="K44" s="208">
        <f t="shared" si="10"/>
        <v>85.463041582747223</v>
      </c>
      <c r="P44" s="1">
        <f t="shared" ca="1" si="0"/>
        <v>3.9028243426482825E-2</v>
      </c>
      <c r="Q44" s="176">
        <f ca="1">RANK(P44,$P$14:$P$48)+COUNTIF($P$14:P44,P44)-1</f>
        <v>11</v>
      </c>
      <c r="R44" s="40">
        <v>25</v>
      </c>
    </row>
    <row r="45" spans="1:18" ht="11.25" customHeight="1">
      <c r="C45" s="209"/>
      <c r="D45" s="209"/>
      <c r="E45" s="210"/>
      <c r="F45" s="17"/>
      <c r="G45" s="17"/>
      <c r="H45" s="17"/>
      <c r="I45" s="17"/>
      <c r="J45" s="17"/>
      <c r="K45" s="17"/>
      <c r="P45" s="1">
        <f t="shared" ca="1" si="0"/>
        <v>0</v>
      </c>
      <c r="Q45" s="176">
        <f ca="1">RANK(P45,$P$14:$P$48)+COUNTIF($P$14:P45,P45)-1</f>
        <v>34</v>
      </c>
    </row>
    <row r="46" spans="1:18" ht="18.75" customHeight="1">
      <c r="A46" s="218"/>
      <c r="B46" s="218"/>
      <c r="C46" s="219" t="s">
        <v>1749</v>
      </c>
      <c r="D46" s="218"/>
      <c r="E46" s="210"/>
      <c r="F46" s="17"/>
      <c r="G46" s="17"/>
      <c r="H46" s="17"/>
      <c r="I46" s="17"/>
      <c r="J46" s="17"/>
      <c r="K46" s="17"/>
      <c r="P46" s="1">
        <f t="shared" ca="1" si="0"/>
        <v>0</v>
      </c>
      <c r="Q46" s="176">
        <f ca="1">RANK(P46,$P$14:$P$48)+COUNTIF($P$14:P46,P46)-1</f>
        <v>35</v>
      </c>
    </row>
    <row r="47" spans="1:18">
      <c r="C47" s="205" t="s">
        <v>1783</v>
      </c>
      <c r="D47" s="40" t="s">
        <v>1784</v>
      </c>
      <c r="E47" s="206">
        <f>'Input Sheet'!B33</f>
        <v>12</v>
      </c>
      <c r="F47" s="207">
        <f>IF($E$51=0,0,E47/$E$51)</f>
        <v>2.336175680411167E-4</v>
      </c>
      <c r="G47" s="206">
        <f>'Input Sheet'!C33</f>
        <v>137</v>
      </c>
      <c r="H47" s="207">
        <f>IF($G$51=0,0,G47/$G$51)</f>
        <v>3.7525302188245541E-4</v>
      </c>
      <c r="I47" s="207">
        <f>IF(G47&gt;0,E47/G47,0)</f>
        <v>8.7591240875912413E-2</v>
      </c>
      <c r="J47" s="190">
        <f>IF(AND((SQRT((H47*(1-H47))/$E$51))&gt;0, $E$51&gt;0),(F47-H47)/(SQRT((H47*(1-H47))/$E$51)),0)</f>
        <v>-1.6574073235962388</v>
      </c>
      <c r="K47" s="208">
        <f>IF(AND(I47&gt;0,$I$51&gt;0),F47/H47*100,0)</f>
        <v>62.256012455056329</v>
      </c>
      <c r="P47" s="1">
        <f t="shared" ca="1" si="0"/>
        <v>3.5314029398562723E-4</v>
      </c>
      <c r="Q47" s="176">
        <f ca="1">RANK(P47,$P$14:$P$48)+COUNTIF($P$14:P47,P47)-1</f>
        <v>27</v>
      </c>
      <c r="R47" s="40">
        <v>60</v>
      </c>
    </row>
    <row r="48" spans="1:18">
      <c r="C48" s="205" t="s">
        <v>1785</v>
      </c>
      <c r="D48" s="40" t="s">
        <v>1786</v>
      </c>
      <c r="E48" s="206">
        <f>'Input Sheet'!B34</f>
        <v>167</v>
      </c>
      <c r="F48" s="207">
        <f>IF($E$51=0,0,E48/$E$51)</f>
        <v>3.2511778219055406E-3</v>
      </c>
      <c r="G48" s="206">
        <f>'Input Sheet'!C34</f>
        <v>1031</v>
      </c>
      <c r="H48" s="207">
        <f>IF($G$51=0,0,G48/$G$51)</f>
        <v>2.8239844201519088E-3</v>
      </c>
      <c r="I48" s="207">
        <f>IF(G48&gt;0,E48/G48,0)</f>
        <v>0.16197866149369544</v>
      </c>
      <c r="J48" s="190">
        <f>IF(AND((SQRT((H48*(1-H48))/$E$51))&gt;0, $E$51&gt;0),(F48-H48)/(SQRT((H48*(1-H48))/$E$51)),0)</f>
        <v>1.8245062255120179</v>
      </c>
      <c r="K48" s="208">
        <f>IF(AND(I48&gt;0,$I$51&gt;0),F48/H48*100,0)</f>
        <v>115.12732856120545</v>
      </c>
      <c r="P48" s="1">
        <f t="shared" ca="1" si="0"/>
        <v>3.7508361140051964E-3</v>
      </c>
      <c r="Q48" s="176">
        <f ca="1">RANK(P48,$P$14:$P$48)+COUNTIF($P$14:P48,P48)-1</f>
        <v>22</v>
      </c>
      <c r="R48" s="40">
        <v>61</v>
      </c>
    </row>
    <row r="49" spans="3:14">
      <c r="C49" s="205" t="s">
        <v>1787</v>
      </c>
      <c r="D49" s="40" t="s">
        <v>1788</v>
      </c>
      <c r="E49" s="206">
        <f>'Input Sheet'!B35</f>
        <v>1470</v>
      </c>
      <c r="F49" s="207">
        <f>IF($E$51=0,0,E49/$E$51)</f>
        <v>2.8618152085036794E-2</v>
      </c>
      <c r="G49" s="206">
        <f>'Input Sheet'!C35</f>
        <v>0</v>
      </c>
      <c r="H49" s="207">
        <f>IF($G$51=0,0,G49/$G$51)</f>
        <v>0</v>
      </c>
      <c r="I49" s="207">
        <f>IF(G49&gt;0,E49/G49,0)</f>
        <v>0</v>
      </c>
      <c r="J49" s="190">
        <f>IF(AND((SQRT((H49*(1-H49))/$E$51))&gt;0, $E$51&gt;0),(F49-H49)/(SQRT((H49*(1-H49))/$E$51)),0)</f>
        <v>0</v>
      </c>
      <c r="K49" s="208">
        <f>IF(AND(I49&gt;0,$I$51&gt;0),F49/H49*100,0)</f>
        <v>0</v>
      </c>
    </row>
    <row r="50" spans="3:14">
      <c r="C50" s="40"/>
      <c r="D50" s="40"/>
      <c r="E50" s="206"/>
      <c r="F50" s="17"/>
      <c r="G50" s="17"/>
      <c r="H50" s="17"/>
      <c r="I50" s="17"/>
      <c r="J50" s="17"/>
      <c r="K50" s="17"/>
    </row>
    <row r="51" spans="3:14">
      <c r="C51" s="40"/>
      <c r="D51" s="138" t="s">
        <v>1750</v>
      </c>
      <c r="E51" s="220">
        <f>SUM(E14:E48)</f>
        <v>51366</v>
      </c>
      <c r="F51" s="42"/>
      <c r="G51" s="220">
        <f>SUM(G14:G48)</f>
        <v>365087</v>
      </c>
      <c r="H51" s="17"/>
      <c r="I51" s="221">
        <f>IF(G51&gt;0,E51/G51,0)</f>
        <v>0.14069523154754893</v>
      </c>
    </row>
    <row r="52" spans="3:14"/>
    <row r="53" spans="3:14">
      <c r="N53"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4" spans="3:14"/>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from>
                    <xdr:col>12</xdr:col>
                    <xdr:colOff>419100</xdr:colOff>
                    <xdr:row>6</xdr:row>
                    <xdr:rowOff>57150</xdr:rowOff>
                  </from>
                  <to>
                    <xdr:col>13</xdr:col>
                    <xdr:colOff>457200</xdr:colOff>
                    <xdr:row>7</xdr:row>
                    <xdr:rowOff>85725</xdr:rowOff>
                  </to>
                </anchor>
              </controlPr>
            </control>
          </mc:Choice>
        </mc:AlternateContent>
        <mc:AlternateContent xmlns:mc="http://schemas.openxmlformats.org/markup-compatibility/2006">
          <mc:Choice Requires="x14">
            <control shapeId="8194" r:id="rId5" name="Option Button 2">
              <controlPr defaultSize="0" autoFill="0" autoLine="0" autoPict="0">
                <anchor>
                  <from>
                    <xdr:col>12</xdr:col>
                    <xdr:colOff>419100</xdr:colOff>
                    <xdr:row>7</xdr:row>
                    <xdr:rowOff>57150</xdr:rowOff>
                  </from>
                  <to>
                    <xdr:col>13</xdr:col>
                    <xdr:colOff>514350</xdr:colOff>
                    <xdr:row>8</xdr:row>
                    <xdr:rowOff>85725</xdr:rowOff>
                  </to>
                </anchor>
              </controlPr>
            </control>
          </mc:Choice>
        </mc:AlternateContent>
        <mc:AlternateContent xmlns:mc="http://schemas.openxmlformats.org/markup-compatibility/2006">
          <mc:Choice Requires="x14">
            <control shapeId="8195" r:id="rId6" name="Option Button 3">
              <controlPr defaultSize="0" autoFill="0" autoLine="0" autoPict="0">
                <anchor>
                  <from>
                    <xdr:col>12</xdr:col>
                    <xdr:colOff>419100</xdr:colOff>
                    <xdr:row>8</xdr:row>
                    <xdr:rowOff>66675</xdr:rowOff>
                  </from>
                  <to>
                    <xdr:col>13</xdr:col>
                    <xdr:colOff>438150</xdr:colOff>
                    <xdr:row>9</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42630-4356-4994-B8E2-44B265F78C7A}">
  <sheetPr>
    <pageSetUpPr fitToPage="1"/>
  </sheetPr>
  <dimension ref="A1:AI78"/>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8515625" style="1" customWidth="1"/>
    <col min="5" max="8" width="2.140625" style="1" customWidth="1"/>
    <col min="9" max="14" width="4.28515625" style="1" customWidth="1"/>
    <col min="15" max="15" width="4" style="1" customWidth="1"/>
    <col min="16" max="16" width="9.140625" style="1" customWidth="1"/>
    <col min="17" max="17" width="7.85546875" style="1" customWidth="1"/>
    <col min="18" max="18" width="10.5703125" style="1" customWidth="1"/>
    <col min="19" max="19" width="7.85546875" style="1" customWidth="1"/>
    <col min="20" max="20" width="11.42578125" style="1" customWidth="1"/>
    <col min="21" max="22" width="9.140625" style="1" customWidth="1"/>
    <col min="23" max="28" width="4.5703125" style="1" customWidth="1"/>
    <col min="29" max="29" width="1.42578125" style="1" customWidth="1"/>
    <col min="30" max="35" width="0" style="1" hidden="1" customWidth="1"/>
    <col min="36" max="16384" width="9.140625" style="1" hidden="1"/>
  </cols>
  <sheetData>
    <row r="1" spans="1:28"/>
    <row r="2" spans="1:28"/>
    <row r="3" spans="1:28"/>
    <row r="4" spans="1:28"/>
    <row r="5" spans="1:28"/>
    <row r="6" spans="1:28"/>
    <row r="7" spans="1:28"/>
    <row r="8" spans="1:28"/>
    <row r="9" spans="1:28"/>
    <row r="10" spans="1:28"/>
    <row r="11" spans="1:28" ht="25.5">
      <c r="A11" s="222" t="s">
        <v>1755</v>
      </c>
      <c r="B11" s="222"/>
      <c r="C11" s="222"/>
      <c r="D11" s="222"/>
      <c r="E11" s="222"/>
      <c r="F11" s="222"/>
      <c r="G11" s="223"/>
      <c r="H11" s="223"/>
      <c r="I11" s="223"/>
      <c r="J11" s="223"/>
      <c r="K11" s="223"/>
      <c r="L11" s="223"/>
      <c r="M11" s="223"/>
      <c r="N11" s="223"/>
      <c r="O11" s="223"/>
      <c r="P11" s="182">
        <v>3</v>
      </c>
      <c r="Q11" s="182" t="s">
        <v>167</v>
      </c>
      <c r="R11" s="182" t="s">
        <v>38</v>
      </c>
      <c r="S11" s="182" t="s">
        <v>167</v>
      </c>
      <c r="T11" s="182" t="s">
        <v>1743</v>
      </c>
      <c r="U11" s="182" t="s">
        <v>1744</v>
      </c>
      <c r="V11" s="182" t="s">
        <v>61</v>
      </c>
      <c r="W11" s="183">
        <v>0</v>
      </c>
      <c r="X11" s="183"/>
      <c r="Y11" s="224">
        <v>100</v>
      </c>
      <c r="Z11" s="224"/>
      <c r="AA11" s="182"/>
      <c r="AB11" s="184">
        <v>200</v>
      </c>
    </row>
    <row r="12" spans="1:28"/>
    <row r="13" spans="1:28" ht="20.100000000000001" customHeight="1">
      <c r="A13" s="225">
        <v>1</v>
      </c>
      <c r="B13" s="225">
        <f ca="1">MATCH(A13,'Wellbeing Acorn Type'!$Q$14:$Q$48,0)</f>
        <v>2</v>
      </c>
      <c r="C13" s="226" t="str">
        <f ca="1">INDEX('Wellbeing Acorn Type'!$C$14:$C$48,'Type Sorted'!B13)</f>
        <v>1.2</v>
      </c>
      <c r="D13" s="40" t="str">
        <f ca="1">INDEX('Wellbeing Acorn Type'!D$14:D$48,'Type Sorted'!$B13)</f>
        <v>Poorly Pensioners</v>
      </c>
      <c r="E13" s="40"/>
      <c r="F13" s="40"/>
      <c r="G13" s="40"/>
      <c r="H13" s="40"/>
      <c r="I13" s="40"/>
      <c r="J13" s="40"/>
      <c r="K13" s="40"/>
      <c r="L13" s="40"/>
      <c r="M13" s="40"/>
      <c r="N13" s="40"/>
      <c r="O13" s="40"/>
      <c r="P13" s="227">
        <f ca="1">INDEX('Wellbeing Acorn Type'!E$14:E$48,'Type Sorted'!$B13)</f>
        <v>5618</v>
      </c>
      <c r="Q13" s="207">
        <f ca="1">INDEX('Wellbeing Acorn Type'!F$14:F$48,'Type Sorted'!$B13)</f>
        <v>0.10937195810458279</v>
      </c>
      <c r="R13" s="227">
        <f ca="1">INDEX('Wellbeing Acorn Type'!G$14:G$48,'Type Sorted'!$B13)</f>
        <v>27866</v>
      </c>
      <c r="S13" s="207">
        <f ca="1">INDEX('Wellbeing Acorn Type'!H$14:H$48,'Type Sorted'!$B13)</f>
        <v>7.6327012465521912E-2</v>
      </c>
      <c r="T13" s="207">
        <f ca="1">INDEX('Wellbeing Acorn Type'!I$14:I$48,'Type Sorted'!$B13)</f>
        <v>0.20160769396397044</v>
      </c>
      <c r="U13" s="228">
        <f ca="1">INDEX('Wellbeing Acorn Type'!J$14:J$48,'Type Sorted'!$B13)</f>
        <v>28.2062052617541</v>
      </c>
      <c r="V13" s="208">
        <f ca="1">INDEX('Wellbeing Acorn Type'!K$14:K$48,'Type Sorted'!$B13)</f>
        <v>143.29390679870747</v>
      </c>
      <c r="W13" s="208"/>
    </row>
    <row r="14" spans="1:28" ht="20.100000000000001" customHeight="1">
      <c r="A14" s="225">
        <v>2</v>
      </c>
      <c r="B14" s="225">
        <f ca="1">MATCH(A14,'Wellbeing Acorn Type'!$Q$14:$Q$48,0)</f>
        <v>4</v>
      </c>
      <c r="C14" s="226" t="str">
        <f ca="1">INDEX('Wellbeing Acorn Type'!$C$14:$C$48,'Type Sorted'!B14)</f>
        <v>1.4</v>
      </c>
      <c r="D14" s="40" t="str">
        <f ca="1">INDEX('Wellbeing Acorn Type'!D$14:D$48,'Type Sorted'!$B14)</f>
        <v>Elderly Ailments</v>
      </c>
      <c r="E14" s="40"/>
      <c r="F14" s="40"/>
      <c r="G14" s="40"/>
      <c r="H14" s="40"/>
      <c r="I14" s="40"/>
      <c r="J14" s="40"/>
      <c r="K14" s="40"/>
      <c r="L14" s="40"/>
      <c r="M14" s="40"/>
      <c r="N14" s="40"/>
      <c r="O14" s="40"/>
      <c r="P14" s="227">
        <f ca="1">INDEX('Wellbeing Acorn Type'!E$14:E$48,'Type Sorted'!$B14)</f>
        <v>4938</v>
      </c>
      <c r="Q14" s="207">
        <f ca="1">INDEX('Wellbeing Acorn Type'!F$14:F$48,'Type Sorted'!$B14)</f>
        <v>9.6133629248919522E-2</v>
      </c>
      <c r="R14" s="227">
        <f ca="1">INDEX('Wellbeing Acorn Type'!G$14:G$48,'Type Sorted'!$B14)</f>
        <v>27890</v>
      </c>
      <c r="S14" s="207">
        <f ca="1">INDEX('Wellbeing Acorn Type'!H$14:H$48,'Type Sorted'!$B14)</f>
        <v>7.6392750221180153E-2</v>
      </c>
      <c r="T14" s="207">
        <f ca="1">INDEX('Wellbeing Acorn Type'!I$14:I$48,'Type Sorted'!$B14)</f>
        <v>0.1770527070634636</v>
      </c>
      <c r="U14" s="228">
        <f ca="1">INDEX('Wellbeing Acorn Type'!J$14:J$48,'Type Sorted'!$B14)</f>
        <v>16.843588453509515</v>
      </c>
      <c r="V14" s="208">
        <f ca="1">INDEX('Wellbeing Acorn Type'!K$14:K$48,'Type Sorted'!$B14)</f>
        <v>125.84129903764891</v>
      </c>
      <c r="W14" s="208"/>
    </row>
    <row r="15" spans="1:28" ht="20.100000000000001" customHeight="1">
      <c r="A15" s="225">
        <v>3</v>
      </c>
      <c r="B15" s="225">
        <f ca="1">MATCH(A15,'Wellbeing Acorn Type'!$Q$14:$Q$48,0)</f>
        <v>3</v>
      </c>
      <c r="C15" s="226" t="str">
        <f ca="1">INDEX('Wellbeing Acorn Type'!$C$14:$C$48,'Type Sorted'!B15)</f>
        <v>1.3</v>
      </c>
      <c r="D15" s="40" t="str">
        <f ca="1">INDEX('Wellbeing Acorn Type'!D$14:D$48,'Type Sorted'!$B15)</f>
        <v>Hardship Heartlands</v>
      </c>
      <c r="E15" s="40"/>
      <c r="F15" s="40"/>
      <c r="G15" s="40"/>
      <c r="H15" s="40"/>
      <c r="I15" s="40"/>
      <c r="J15" s="40"/>
      <c r="K15" s="40"/>
      <c r="L15" s="40"/>
      <c r="M15" s="40"/>
      <c r="N15" s="40"/>
      <c r="O15" s="40"/>
      <c r="P15" s="227">
        <f ca="1">INDEX('Wellbeing Acorn Type'!E$14:E$48,'Type Sorted'!$B15)</f>
        <v>4658</v>
      </c>
      <c r="Q15" s="207">
        <f ca="1">INDEX('Wellbeing Acorn Type'!F$14:F$48,'Type Sorted'!$B15)</f>
        <v>9.0682552661293464E-2</v>
      </c>
      <c r="R15" s="227">
        <f ca="1">INDEX('Wellbeing Acorn Type'!G$14:G$48,'Type Sorted'!$B15)</f>
        <v>15850</v>
      </c>
      <c r="S15" s="207">
        <f ca="1">INDEX('Wellbeing Acorn Type'!H$14:H$48,'Type Sorted'!$B15)</f>
        <v>4.3414309465962905E-2</v>
      </c>
      <c r="T15" s="207">
        <f ca="1">INDEX('Wellbeing Acorn Type'!I$14:I$48,'Type Sorted'!$B15)</f>
        <v>0.29388012618296527</v>
      </c>
      <c r="U15" s="228">
        <f ca="1">INDEX('Wellbeing Acorn Type'!J$14:J$48,'Type Sorted'!$B15)</f>
        <v>52.568906856966926</v>
      </c>
      <c r="V15" s="208">
        <f ca="1">INDEX('Wellbeing Acorn Type'!K$14:K$48,'Type Sorted'!$B15)</f>
        <v>208.8771047536508</v>
      </c>
      <c r="W15" s="208"/>
    </row>
    <row r="16" spans="1:28" ht="20.100000000000001" customHeight="1">
      <c r="A16" s="225">
        <v>4</v>
      </c>
      <c r="B16" s="225">
        <f ca="1">MATCH(A16,'Wellbeing Acorn Type'!$Q$14:$Q$48,0)</f>
        <v>18</v>
      </c>
      <c r="C16" s="226" t="str">
        <f ca="1">INDEX('Wellbeing Acorn Type'!$C$14:$C$48,'Type Sorted'!B16)</f>
        <v>3.14</v>
      </c>
      <c r="D16" s="40" t="str">
        <f ca="1">INDEX('Wellbeing Acorn Type'!D$14:D$48,'Type Sorted'!$B16)</f>
        <v>Rooted Routines</v>
      </c>
      <c r="E16" s="40"/>
      <c r="F16" s="40"/>
      <c r="G16" s="40"/>
      <c r="H16" s="40"/>
      <c r="I16" s="40"/>
      <c r="J16" s="40"/>
      <c r="K16" s="40"/>
      <c r="L16" s="40"/>
      <c r="M16" s="40"/>
      <c r="N16" s="40"/>
      <c r="O16" s="40"/>
      <c r="P16" s="227">
        <f ca="1">INDEX('Wellbeing Acorn Type'!E$14:E$48,'Type Sorted'!$B16)</f>
        <v>4396</v>
      </c>
      <c r="Q16" s="207">
        <f ca="1">INDEX('Wellbeing Acorn Type'!F$14:F$48,'Type Sorted'!$B16)</f>
        <v>8.5581902425729078E-2</v>
      </c>
      <c r="R16" s="227">
        <f ca="1">INDEX('Wellbeing Acorn Type'!G$14:G$48,'Type Sorted'!$B16)</f>
        <v>28018</v>
      </c>
      <c r="S16" s="207">
        <f ca="1">INDEX('Wellbeing Acorn Type'!H$14:H$48,'Type Sorted'!$B16)</f>
        <v>7.6743351584690769E-2</v>
      </c>
      <c r="T16" s="207">
        <f ca="1">INDEX('Wellbeing Acorn Type'!I$14:I$48,'Type Sorted'!$B16)</f>
        <v>0.15689913626954102</v>
      </c>
      <c r="U16" s="228">
        <f ca="1">INDEX('Wellbeing Acorn Type'!J$14:J$48,'Type Sorted'!$B16)</f>
        <v>7.5255342258110227</v>
      </c>
      <c r="V16" s="208">
        <f ca="1">INDEX('Wellbeing Acorn Type'!K$14:K$48,'Type Sorted'!$B16)</f>
        <v>111.51702480870209</v>
      </c>
      <c r="W16" s="208"/>
    </row>
    <row r="17" spans="1:23" ht="20.100000000000001" customHeight="1">
      <c r="A17" s="225">
        <v>5</v>
      </c>
      <c r="B17" s="225">
        <f ca="1">MATCH(A17,'Wellbeing Acorn Type'!$Q$14:$Q$48,0)</f>
        <v>12</v>
      </c>
      <c r="C17" s="226" t="str">
        <f ca="1">INDEX('Wellbeing Acorn Type'!$C$14:$C$48,'Type Sorted'!B17)</f>
        <v>2.10</v>
      </c>
      <c r="D17" s="40" t="str">
        <f ca="1">INDEX('Wellbeing Acorn Type'!D$14:D$48,'Type Sorted'!$B17)</f>
        <v>Respiratory Risks</v>
      </c>
      <c r="E17" s="40"/>
      <c r="F17" s="40"/>
      <c r="G17" s="40"/>
      <c r="H17" s="40"/>
      <c r="I17" s="40"/>
      <c r="J17" s="40"/>
      <c r="K17" s="40"/>
      <c r="L17" s="40"/>
      <c r="M17" s="40"/>
      <c r="N17" s="40"/>
      <c r="O17" s="40"/>
      <c r="P17" s="227">
        <f ca="1">INDEX('Wellbeing Acorn Type'!E$14:E$48,'Type Sorted'!$B17)</f>
        <v>3709</v>
      </c>
      <c r="Q17" s="207">
        <f ca="1">INDEX('Wellbeing Acorn Type'!F$14:F$48,'Type Sorted'!$B17)</f>
        <v>7.2207296655375147E-2</v>
      </c>
      <c r="R17" s="227">
        <f ca="1">INDEX('Wellbeing Acorn Type'!G$14:G$48,'Type Sorted'!$B17)</f>
        <v>19324</v>
      </c>
      <c r="S17" s="207">
        <f ca="1">INDEX('Wellbeing Acorn Type'!H$14:H$48,'Type Sorted'!$B17)</f>
        <v>5.2929849597493202E-2</v>
      </c>
      <c r="T17" s="207">
        <f ca="1">INDEX('Wellbeing Acorn Type'!I$14:I$48,'Type Sorted'!$B17)</f>
        <v>0.19193748706271993</v>
      </c>
      <c r="U17" s="228">
        <f ca="1">INDEX('Wellbeing Acorn Type'!J$14:J$48,'Type Sorted'!$B17)</f>
        <v>19.513985971208633</v>
      </c>
      <c r="V17" s="208">
        <f ca="1">INDEX('Wellbeing Acorn Type'!K$14:K$48,'Type Sorted'!$B17)</f>
        <v>136.42074784734498</v>
      </c>
      <c r="W17" s="208"/>
    </row>
    <row r="18" spans="1:23" ht="20.100000000000001" customHeight="1">
      <c r="A18" s="225">
        <v>6</v>
      </c>
      <c r="B18" s="225">
        <f ca="1">MATCH(A18,'Wellbeing Acorn Type'!$Q$14:$Q$48,0)</f>
        <v>20</v>
      </c>
      <c r="C18" s="226" t="str">
        <f ca="1">INDEX('Wellbeing Acorn Type'!$C$14:$C$48,'Type Sorted'!B18)</f>
        <v>3.16</v>
      </c>
      <c r="D18" s="40" t="str">
        <f ca="1">INDEX('Wellbeing Acorn Type'!D$14:D$48,'Type Sorted'!$B18)</f>
        <v>Countryside Concerns</v>
      </c>
      <c r="E18" s="40"/>
      <c r="F18" s="40"/>
      <c r="G18" s="40"/>
      <c r="H18" s="40"/>
      <c r="I18" s="40"/>
      <c r="J18" s="40"/>
      <c r="K18" s="40"/>
      <c r="L18" s="40"/>
      <c r="M18" s="40"/>
      <c r="N18" s="40"/>
      <c r="O18" s="40"/>
      <c r="P18" s="227">
        <f ca="1">INDEX('Wellbeing Acorn Type'!E$14:E$48,'Type Sorted'!$B18)</f>
        <v>3553</v>
      </c>
      <c r="Q18" s="207">
        <f ca="1">INDEX('Wellbeing Acorn Type'!F$14:F$48,'Type Sorted'!$B18)</f>
        <v>6.9170268270840635E-2</v>
      </c>
      <c r="R18" s="227">
        <f ca="1">INDEX('Wellbeing Acorn Type'!G$14:G$48,'Type Sorted'!$B18)</f>
        <v>27075</v>
      </c>
      <c r="S18" s="207">
        <f ca="1">INDEX('Wellbeing Acorn Type'!H$14:H$48,'Type Sorted'!$B18)</f>
        <v>7.4160405601952417E-2</v>
      </c>
      <c r="T18" s="207">
        <f ca="1">INDEX('Wellbeing Acorn Type'!I$14:I$48,'Type Sorted'!$B18)</f>
        <v>0.13122807017543861</v>
      </c>
      <c r="U18" s="228">
        <f ca="1">INDEX('Wellbeing Acorn Type'!J$14:J$48,'Type Sorted'!$B18)</f>
        <v>-4.3161491948390838</v>
      </c>
      <c r="V18" s="208">
        <f ca="1">INDEX('Wellbeing Acorn Type'!K$14:K$48,'Type Sorted'!$B18)</f>
        <v>93.271156905619179</v>
      </c>
      <c r="W18" s="208"/>
    </row>
    <row r="19" spans="1:23" ht="20.100000000000001" customHeight="1">
      <c r="A19" s="225">
        <v>7</v>
      </c>
      <c r="B19" s="225">
        <f ca="1">MATCH(A19,'Wellbeing Acorn Type'!$Q$14:$Q$48,0)</f>
        <v>11</v>
      </c>
      <c r="C19" s="226" t="str">
        <f ca="1">INDEX('Wellbeing Acorn Type'!$C$14:$C$48,'Type Sorted'!B19)</f>
        <v>2.9</v>
      </c>
      <c r="D19" s="40" t="str">
        <f ca="1">INDEX('Wellbeing Acorn Type'!D$14:D$48,'Type Sorted'!$B19)</f>
        <v>Everyday Excesses</v>
      </c>
      <c r="E19" s="40"/>
      <c r="F19" s="40"/>
      <c r="G19" s="40"/>
      <c r="H19" s="40"/>
      <c r="I19" s="40"/>
      <c r="J19" s="40"/>
      <c r="K19" s="40"/>
      <c r="L19" s="40"/>
      <c r="M19" s="40"/>
      <c r="N19" s="40"/>
      <c r="O19" s="40"/>
      <c r="P19" s="227">
        <f ca="1">INDEX('Wellbeing Acorn Type'!E$14:E$48,'Type Sorted'!$B19)</f>
        <v>3412</v>
      </c>
      <c r="Q19" s="207">
        <f ca="1">INDEX('Wellbeing Acorn Type'!F$14:F$48,'Type Sorted'!$B19)</f>
        <v>6.6425261846357511E-2</v>
      </c>
      <c r="R19" s="227">
        <f ca="1">INDEX('Wellbeing Acorn Type'!G$14:G$48,'Type Sorted'!$B19)</f>
        <v>18420</v>
      </c>
      <c r="S19" s="207">
        <f ca="1">INDEX('Wellbeing Acorn Type'!H$14:H$48,'Type Sorted'!$B19)</f>
        <v>5.045372746769948E-2</v>
      </c>
      <c r="T19" s="207">
        <f ca="1">INDEX('Wellbeing Acorn Type'!I$14:I$48,'Type Sorted'!$B19)</f>
        <v>0.18523344191096633</v>
      </c>
      <c r="U19" s="228">
        <f ca="1">INDEX('Wellbeing Acorn Type'!J$14:J$48,'Type Sorted'!$B19)</f>
        <v>16.537879348404303</v>
      </c>
      <c r="V19" s="208">
        <f ca="1">INDEX('Wellbeing Acorn Type'!K$14:K$48,'Type Sorted'!$B19)</f>
        <v>131.65580657818202</v>
      </c>
      <c r="W19" s="208"/>
    </row>
    <row r="20" spans="1:23" ht="20.100000000000001" customHeight="1">
      <c r="A20" s="225">
        <v>8</v>
      </c>
      <c r="B20" s="225">
        <f ca="1">MATCH(A20,'Wellbeing Acorn Type'!$Q$14:$Q$48,0)</f>
        <v>21</v>
      </c>
      <c r="C20" s="226" t="str">
        <f ca="1">INDEX('Wellbeing Acorn Type'!$C$14:$C$48,'Type Sorted'!B20)</f>
        <v>3.17</v>
      </c>
      <c r="D20" s="40" t="str">
        <f ca="1">INDEX('Wellbeing Acorn Type'!D$14:D$48,'Type Sorted'!$B20)</f>
        <v>Everthing in Moderation</v>
      </c>
      <c r="E20" s="40"/>
      <c r="F20" s="40"/>
      <c r="G20" s="40"/>
      <c r="H20" s="40"/>
      <c r="I20" s="40"/>
      <c r="J20" s="40"/>
      <c r="K20" s="40"/>
      <c r="L20" s="40"/>
      <c r="M20" s="40"/>
      <c r="N20" s="40"/>
      <c r="O20" s="40"/>
      <c r="P20" s="227">
        <f ca="1">INDEX('Wellbeing Acorn Type'!E$14:E$48,'Type Sorted'!$B20)</f>
        <v>3111</v>
      </c>
      <c r="Q20" s="207">
        <f ca="1">INDEX('Wellbeing Acorn Type'!F$14:F$48,'Type Sorted'!$B20)</f>
        <v>6.0565354514659504E-2</v>
      </c>
      <c r="R20" s="227">
        <f ca="1">INDEX('Wellbeing Acorn Type'!G$14:G$48,'Type Sorted'!$B20)</f>
        <v>29772</v>
      </c>
      <c r="S20" s="207">
        <f ca="1">INDEX('Wellbeing Acorn Type'!H$14:H$48,'Type Sorted'!$B20)</f>
        <v>8.1547685894047178E-2</v>
      </c>
      <c r="T20" s="207">
        <f ca="1">INDEX('Wellbeing Acorn Type'!I$14:I$48,'Type Sorted'!$B20)</f>
        <v>0.10449415558242645</v>
      </c>
      <c r="U20" s="228">
        <f ca="1">INDEX('Wellbeing Acorn Type'!J$14:J$48,'Type Sorted'!$B20)</f>
        <v>-17.37630729337867</v>
      </c>
      <c r="V20" s="208">
        <f ca="1">INDEX('Wellbeing Acorn Type'!K$14:K$48,'Type Sorted'!$B20)</f>
        <v>74.269862903713204</v>
      </c>
      <c r="W20" s="208"/>
    </row>
    <row r="21" spans="1:23" ht="20.100000000000001" customHeight="1">
      <c r="A21" s="225">
        <v>9</v>
      </c>
      <c r="B21" s="225">
        <f ca="1">MATCH(A21,'Wellbeing Acorn Type'!$Q$14:$Q$48,0)</f>
        <v>26</v>
      </c>
      <c r="C21" s="226" t="str">
        <f ca="1">INDEX('Wellbeing Acorn Type'!$C$14:$C$48,'Type Sorted'!B21)</f>
        <v>4.20</v>
      </c>
      <c r="D21" s="40" t="str">
        <f ca="1">INDEX('Wellbeing Acorn Type'!D$14:D$48,'Type Sorted'!$B21)</f>
        <v>Perky Pensioners</v>
      </c>
      <c r="E21" s="40"/>
      <c r="F21" s="40"/>
      <c r="G21" s="40"/>
      <c r="H21" s="40"/>
      <c r="I21" s="40"/>
      <c r="J21" s="40"/>
      <c r="K21" s="40"/>
      <c r="L21" s="40"/>
      <c r="M21" s="40"/>
      <c r="N21" s="40"/>
      <c r="O21" s="40"/>
      <c r="P21" s="227">
        <f ca="1">INDEX('Wellbeing Acorn Type'!E$14:E$48,'Type Sorted'!$B21)</f>
        <v>2783</v>
      </c>
      <c r="Q21" s="207">
        <f ca="1">INDEX('Wellbeing Acorn Type'!F$14:F$48,'Type Sorted'!$B21)</f>
        <v>5.4179807654868982E-2</v>
      </c>
      <c r="R21" s="227">
        <f ca="1">INDEX('Wellbeing Acorn Type'!G$14:G$48,'Type Sorted'!$B21)</f>
        <v>30121</v>
      </c>
      <c r="S21" s="207">
        <f ca="1">INDEX('Wellbeing Acorn Type'!H$14:H$48,'Type Sorted'!$B21)</f>
        <v>8.2503622424244083E-2</v>
      </c>
      <c r="T21" s="207">
        <f ca="1">INDEX('Wellbeing Acorn Type'!I$14:I$48,'Type Sorted'!$B21)</f>
        <v>9.239401082301385E-2</v>
      </c>
      <c r="U21" s="228">
        <f ca="1">INDEX('Wellbeing Acorn Type'!J$14:J$48,'Type Sorted'!$B21)</f>
        <v>-23.331944329781745</v>
      </c>
      <c r="V21" s="208">
        <f ca="1">INDEX('Wellbeing Acorn Type'!K$14:K$48,'Type Sorted'!$B21)</f>
        <v>65.669610694509316</v>
      </c>
      <c r="W21" s="208"/>
    </row>
    <row r="22" spans="1:23" ht="20.100000000000001" customHeight="1">
      <c r="A22" s="225">
        <v>10</v>
      </c>
      <c r="B22" s="225">
        <f ca="1">MATCH(A22,'Wellbeing Acorn Type'!$Q$14:$Q$48,0)</f>
        <v>25</v>
      </c>
      <c r="C22" s="226" t="str">
        <f ca="1">INDEX('Wellbeing Acorn Type'!$C$14:$C$48,'Type Sorted'!B22)</f>
        <v>4.19</v>
      </c>
      <c r="D22" s="40" t="str">
        <f ca="1">INDEX('Wellbeing Acorn Type'!D$14:D$48,'Type Sorted'!$B22)</f>
        <v>Relishing Retirement</v>
      </c>
      <c r="E22" s="40"/>
      <c r="F22" s="40"/>
      <c r="G22" s="40"/>
      <c r="H22" s="40"/>
      <c r="I22" s="40"/>
      <c r="J22" s="40"/>
      <c r="K22" s="40"/>
      <c r="L22" s="40"/>
      <c r="M22" s="40"/>
      <c r="N22" s="40"/>
      <c r="O22" s="40"/>
      <c r="P22" s="227">
        <f ca="1">INDEX('Wellbeing Acorn Type'!E$14:E$48,'Type Sorted'!$B22)</f>
        <v>2196</v>
      </c>
      <c r="Q22" s="207">
        <f ca="1">INDEX('Wellbeing Acorn Type'!F$14:F$48,'Type Sorted'!$B22)</f>
        <v>4.2752014951524357E-2</v>
      </c>
      <c r="R22" s="227">
        <f ca="1">INDEX('Wellbeing Acorn Type'!G$14:G$48,'Type Sorted'!$B22)</f>
        <v>38899</v>
      </c>
      <c r="S22" s="207">
        <f ca="1">INDEX('Wellbeing Acorn Type'!H$14:H$48,'Type Sorted'!$B22)</f>
        <v>0.1065472065562455</v>
      </c>
      <c r="T22" s="207">
        <f ca="1">INDEX('Wellbeing Acorn Type'!I$14:I$48,'Type Sorted'!$B22)</f>
        <v>5.6453893416283193E-2</v>
      </c>
      <c r="U22" s="228">
        <f ca="1">INDEX('Wellbeing Acorn Type'!J$14:J$48,'Type Sorted'!$B22)</f>
        <v>-46.861801533275205</v>
      </c>
      <c r="V22" s="208">
        <f ca="1">INDEX('Wellbeing Acorn Type'!K$14:K$48,'Type Sorted'!$B22)</f>
        <v>40.124951496457939</v>
      </c>
      <c r="W22" s="208"/>
    </row>
    <row r="23" spans="1:23" ht="20.100000000000001" customHeight="1">
      <c r="A23" s="225">
        <v>11</v>
      </c>
      <c r="B23" s="225">
        <f ca="1">MATCH(A23,'Wellbeing Acorn Type'!$Q$14:$Q$48,0)</f>
        <v>31</v>
      </c>
      <c r="C23" s="226" t="str">
        <f ca="1">INDEX('Wellbeing Acorn Type'!$C$14:$C$48,'Type Sorted'!B23)</f>
        <v>4.25</v>
      </c>
      <c r="D23" s="40" t="str">
        <f ca="1">INDEX('Wellbeing Acorn Type'!D$14:D$48,'Type Sorted'!$B23)</f>
        <v>Healthy, Wealthy &amp; Wine</v>
      </c>
      <c r="E23" s="40"/>
      <c r="F23" s="40"/>
      <c r="G23" s="40"/>
      <c r="H23" s="40"/>
      <c r="I23" s="40"/>
      <c r="J23" s="40"/>
      <c r="K23" s="40"/>
      <c r="L23" s="40"/>
      <c r="M23" s="40"/>
      <c r="N23" s="40"/>
      <c r="O23" s="40"/>
      <c r="P23" s="227">
        <f ca="1">INDEX('Wellbeing Acorn Type'!E$14:E$48,'Type Sorted'!$B23)</f>
        <v>1984</v>
      </c>
      <c r="Q23" s="207">
        <f ca="1">INDEX('Wellbeing Acorn Type'!F$14:F$48,'Type Sorted'!$B23)</f>
        <v>3.8624771249464625E-2</v>
      </c>
      <c r="R23" s="227">
        <f ca="1">INDEX('Wellbeing Acorn Type'!G$14:G$48,'Type Sorted'!$B23)</f>
        <v>16500</v>
      </c>
      <c r="S23" s="207">
        <f ca="1">INDEX('Wellbeing Acorn Type'!H$14:H$48,'Type Sorted'!$B23)</f>
        <v>4.5194707015040247E-2</v>
      </c>
      <c r="T23" s="207">
        <f ca="1">INDEX('Wellbeing Acorn Type'!I$14:I$48,'Type Sorted'!$B23)</f>
        <v>0.12024242424242425</v>
      </c>
      <c r="U23" s="228">
        <f ca="1">INDEX('Wellbeing Acorn Type'!J$14:J$48,'Type Sorted'!$B23)</f>
        <v>-7.1679967640697351</v>
      </c>
      <c r="V23" s="208">
        <f ca="1">INDEX('Wellbeing Acorn Type'!K$14:K$48,'Type Sorted'!$B23)</f>
        <v>85.463041582747223</v>
      </c>
      <c r="W23" s="208"/>
    </row>
    <row r="24" spans="1:23" ht="20.100000000000001" customHeight="1">
      <c r="A24" s="225">
        <v>12</v>
      </c>
      <c r="B24" s="225">
        <f ca="1">MATCH(A24,'Wellbeing Acorn Type'!$Q$14:$Q$48,0)</f>
        <v>14</v>
      </c>
      <c r="C24" s="226" t="str">
        <f ca="1">INDEX('Wellbeing Acorn Type'!$C$14:$C$48,'Type Sorted'!B24)</f>
        <v>2.12</v>
      </c>
      <c r="D24" s="40" t="str">
        <f ca="1">INDEX('Wellbeing Acorn Type'!D$14:D$48,'Type Sorted'!$B24)</f>
        <v>Perilous Futures</v>
      </c>
      <c r="E24" s="40"/>
      <c r="F24" s="40"/>
      <c r="G24" s="40"/>
      <c r="H24" s="40"/>
      <c r="I24" s="40"/>
      <c r="J24" s="40"/>
      <c r="K24" s="40"/>
      <c r="L24" s="40"/>
      <c r="M24" s="40"/>
      <c r="N24" s="40"/>
      <c r="O24" s="40"/>
      <c r="P24" s="227">
        <f ca="1">INDEX('Wellbeing Acorn Type'!E$14:E$48,'Type Sorted'!$B24)</f>
        <v>1641</v>
      </c>
      <c r="Q24" s="207">
        <f ca="1">INDEX('Wellbeing Acorn Type'!F$14:F$48,'Type Sorted'!$B24)</f>
        <v>3.1947202429622706E-2</v>
      </c>
      <c r="R24" s="227">
        <f ca="1">INDEX('Wellbeing Acorn Type'!G$14:G$48,'Type Sorted'!$B24)</f>
        <v>6551</v>
      </c>
      <c r="S24" s="207">
        <f ca="1">INDEX('Wellbeing Acorn Type'!H$14:H$48,'Type Sorted'!$B24)</f>
        <v>1.7943668221547193E-2</v>
      </c>
      <c r="T24" s="207">
        <f ca="1">INDEX('Wellbeing Acorn Type'!I$14:I$48,'Type Sorted'!$B24)</f>
        <v>0.25049610746450923</v>
      </c>
      <c r="U24" s="228">
        <f ca="1">INDEX('Wellbeing Acorn Type'!J$14:J$48,'Type Sorted'!$B24)</f>
        <v>23.908466162668653</v>
      </c>
      <c r="V24" s="208">
        <f ca="1">INDEX('Wellbeing Acorn Type'!K$14:K$48,'Type Sorted'!$B24)</f>
        <v>178.04164697639544</v>
      </c>
      <c r="W24" s="208"/>
    </row>
    <row r="25" spans="1:23" ht="20.100000000000001" customHeight="1">
      <c r="A25" s="225">
        <v>13</v>
      </c>
      <c r="B25" s="225">
        <f ca="1">MATCH(A25,'Wellbeing Acorn Type'!$Q$14:$Q$48,0)</f>
        <v>9</v>
      </c>
      <c r="C25" s="226" t="str">
        <f ca="1">INDEX('Wellbeing Acorn Type'!$C$14:$C$48,'Type Sorted'!B25)</f>
        <v>2.7</v>
      </c>
      <c r="D25" s="40" t="str">
        <f ca="1">INDEX('Wellbeing Acorn Type'!D$14:D$48,'Type Sorted'!$B25)</f>
        <v>Struggling Smokers</v>
      </c>
      <c r="E25" s="40"/>
      <c r="F25" s="40"/>
      <c r="G25" s="40"/>
      <c r="H25" s="40"/>
      <c r="I25" s="40"/>
      <c r="J25" s="40"/>
      <c r="K25" s="40"/>
      <c r="L25" s="40"/>
      <c r="M25" s="40"/>
      <c r="N25" s="40"/>
      <c r="O25" s="40"/>
      <c r="P25" s="227">
        <f ca="1">INDEX('Wellbeing Acorn Type'!E$14:E$48,'Type Sorted'!$B25)</f>
        <v>1500</v>
      </c>
      <c r="Q25" s="207">
        <f ca="1">INDEX('Wellbeing Acorn Type'!F$14:F$48,'Type Sorted'!$B25)</f>
        <v>2.9202196005139586E-2</v>
      </c>
      <c r="R25" s="227">
        <f ca="1">INDEX('Wellbeing Acorn Type'!G$14:G$48,'Type Sorted'!$B25)</f>
        <v>5138</v>
      </c>
      <c r="S25" s="207">
        <f ca="1">INDEX('Wellbeing Acorn Type'!H$14:H$48,'Type Sorted'!$B25)</f>
        <v>1.4073357857168291E-2</v>
      </c>
      <c r="T25" s="207">
        <f ca="1">INDEX('Wellbeing Acorn Type'!I$14:I$48,'Type Sorted'!$B25)</f>
        <v>0.29194239003503308</v>
      </c>
      <c r="U25" s="228">
        <f ca="1">INDEX('Wellbeing Acorn Type'!J$14:J$48,'Type Sorted'!$B25)</f>
        <v>29.108664709705472</v>
      </c>
      <c r="V25" s="208">
        <f ca="1">INDEX('Wellbeing Acorn Type'!K$14:K$48,'Type Sorted'!$B25)</f>
        <v>207.49984688455422</v>
      </c>
      <c r="W25" s="208"/>
    </row>
    <row r="26" spans="1:23" ht="20.100000000000001" customHeight="1">
      <c r="A26" s="225">
        <v>14</v>
      </c>
      <c r="B26" s="225">
        <f ca="1">MATCH(A26,'Wellbeing Acorn Type'!$Q$14:$Q$48,0)</f>
        <v>1</v>
      </c>
      <c r="C26" s="226" t="str">
        <f ca="1">INDEX('Wellbeing Acorn Type'!$C$14:$C$48,'Type Sorted'!B26)</f>
        <v>1.1</v>
      </c>
      <c r="D26" s="40" t="str">
        <f ca="1">INDEX('Wellbeing Acorn Type'!D$14:D$48,'Type Sorted'!$B26)</f>
        <v>Limited Living</v>
      </c>
      <c r="E26" s="40"/>
      <c r="F26" s="40"/>
      <c r="G26" s="40"/>
      <c r="H26" s="40"/>
      <c r="I26" s="40"/>
      <c r="J26" s="40"/>
      <c r="K26" s="40"/>
      <c r="L26" s="40"/>
      <c r="M26" s="40"/>
      <c r="N26" s="40"/>
      <c r="O26" s="40"/>
      <c r="P26" s="227">
        <f ca="1">INDEX('Wellbeing Acorn Type'!E$14:E$48,'Type Sorted'!$B26)</f>
        <v>1393</v>
      </c>
      <c r="Q26" s="207">
        <f ca="1">INDEX('Wellbeing Acorn Type'!F$14:F$48,'Type Sorted'!$B26)</f>
        <v>2.7119106023439629E-2</v>
      </c>
      <c r="R26" s="227">
        <f ca="1">INDEX('Wellbeing Acorn Type'!G$14:G$48,'Type Sorted'!$B26)</f>
        <v>5405</v>
      </c>
      <c r="S26" s="207">
        <f ca="1">INDEX('Wellbeing Acorn Type'!H$14:H$48,'Type Sorted'!$B26)</f>
        <v>1.4804690388866216E-2</v>
      </c>
      <c r="T26" s="207">
        <f ca="1">INDEX('Wellbeing Acorn Type'!I$14:I$48,'Type Sorted'!$B26)</f>
        <v>0.25772432932469935</v>
      </c>
      <c r="U26" s="228">
        <f ca="1">INDEX('Wellbeing Acorn Type'!J$14:J$48,'Type Sorted'!$B26)</f>
        <v>23.109515956225177</v>
      </c>
      <c r="V26" s="208">
        <f ca="1">INDEX('Wellbeing Acorn Type'!K$14:K$48,'Type Sorted'!$B26)</f>
        <v>183.17915006067537</v>
      </c>
      <c r="W26" s="208"/>
    </row>
    <row r="27" spans="1:23" ht="20.100000000000001" customHeight="1">
      <c r="A27" s="225">
        <v>15</v>
      </c>
      <c r="B27" s="225">
        <f ca="1">MATCH(A27,'Wellbeing Acorn Type'!$Q$14:$Q$48,0)</f>
        <v>8</v>
      </c>
      <c r="C27" s="226" t="str">
        <f ca="1">INDEX('Wellbeing Acorn Type'!$C$14:$C$48,'Type Sorted'!B27)</f>
        <v>2.6</v>
      </c>
      <c r="D27" s="40" t="str">
        <f ca="1">INDEX('Wellbeing Acorn Type'!D$14:D$48,'Type Sorted'!$B27)</f>
        <v>Dangerous Dependencies</v>
      </c>
      <c r="E27" s="40"/>
      <c r="F27" s="40"/>
      <c r="G27" s="40"/>
      <c r="H27" s="40"/>
      <c r="I27" s="40"/>
      <c r="J27" s="40"/>
      <c r="K27" s="40"/>
      <c r="L27" s="40"/>
      <c r="M27" s="40"/>
      <c r="N27" s="40"/>
      <c r="O27" s="40"/>
      <c r="P27" s="227">
        <f ca="1">INDEX('Wellbeing Acorn Type'!E$14:E$48,'Type Sorted'!$B27)</f>
        <v>1308</v>
      </c>
      <c r="Q27" s="207">
        <f ca="1">INDEX('Wellbeing Acorn Type'!F$14:F$48,'Type Sorted'!$B27)</f>
        <v>2.5464314916481719E-2</v>
      </c>
      <c r="R27" s="227">
        <f ca="1">INDEX('Wellbeing Acorn Type'!G$14:G$48,'Type Sorted'!$B27)</f>
        <v>7452</v>
      </c>
      <c r="S27" s="207">
        <f ca="1">INDEX('Wellbeing Acorn Type'!H$14:H$48,'Type Sorted'!$B27)</f>
        <v>2.0411573131883635E-2</v>
      </c>
      <c r="T27" s="207">
        <f ca="1">INDEX('Wellbeing Acorn Type'!I$14:I$48,'Type Sorted'!$B27)</f>
        <v>0.17552334943639292</v>
      </c>
      <c r="U27" s="228">
        <f ca="1">INDEX('Wellbeing Acorn Type'!J$14:J$48,'Type Sorted'!$B27)</f>
        <v>8.0985061598600989</v>
      </c>
      <c r="V27" s="208">
        <f ca="1">INDEX('Wellbeing Acorn Type'!K$14:K$48,'Type Sorted'!$B27)</f>
        <v>124.75429871059529</v>
      </c>
      <c r="W27" s="208"/>
    </row>
    <row r="28" spans="1:23" ht="20.100000000000001" customHeight="1">
      <c r="A28" s="225">
        <v>16</v>
      </c>
      <c r="B28" s="225">
        <f ca="1">MATCH(A28,'Wellbeing Acorn Type'!$Q$14:$Q$48,0)</f>
        <v>27</v>
      </c>
      <c r="C28" s="226" t="str">
        <f ca="1">INDEX('Wellbeing Acorn Type'!$C$14:$C$48,'Type Sorted'!B28)</f>
        <v>4.21</v>
      </c>
      <c r="D28" s="40" t="str">
        <f ca="1">INDEX('Wellbeing Acorn Type'!D$14:D$48,'Type Sorted'!$B28)</f>
        <v>Sensible Seniors</v>
      </c>
      <c r="E28" s="40"/>
      <c r="F28" s="40"/>
      <c r="G28" s="40"/>
      <c r="H28" s="40"/>
      <c r="I28" s="40"/>
      <c r="J28" s="40"/>
      <c r="K28" s="40"/>
      <c r="L28" s="40"/>
      <c r="M28" s="40"/>
      <c r="N28" s="40"/>
      <c r="O28" s="40"/>
      <c r="P28" s="227">
        <f ca="1">INDEX('Wellbeing Acorn Type'!E$14:E$48,'Type Sorted'!$B28)</f>
        <v>1251</v>
      </c>
      <c r="Q28" s="207">
        <f ca="1">INDEX('Wellbeing Acorn Type'!F$14:F$48,'Type Sorted'!$B28)</f>
        <v>2.4354631468286415E-2</v>
      </c>
      <c r="R28" s="227">
        <f ca="1">INDEX('Wellbeing Acorn Type'!G$14:G$48,'Type Sorted'!$B28)</f>
        <v>9614</v>
      </c>
      <c r="S28" s="207">
        <f ca="1">INDEX('Wellbeing Acorn Type'!H$14:H$48,'Type Sorted'!$B28)</f>
        <v>2.633344928743012E-2</v>
      </c>
      <c r="T28" s="207">
        <f ca="1">INDEX('Wellbeing Acorn Type'!I$14:I$48,'Type Sorted'!$B28)</f>
        <v>0.13012273767422508</v>
      </c>
      <c r="U28" s="228">
        <f ca="1">INDEX('Wellbeing Acorn Type'!J$14:J$48,'Type Sorted'!$B28)</f>
        <v>-2.8008166950962763</v>
      </c>
      <c r="V28" s="208">
        <f ca="1">INDEX('Wellbeing Acorn Type'!K$14:K$48,'Type Sorted'!$B28)</f>
        <v>92.48553504121368</v>
      </c>
      <c r="W28" s="208"/>
    </row>
    <row r="29" spans="1:23" ht="20.100000000000001" customHeight="1">
      <c r="A29" s="225">
        <v>17</v>
      </c>
      <c r="B29" s="225">
        <f ca="1">MATCH(A29,'Wellbeing Acorn Type'!$Q$14:$Q$48,0)</f>
        <v>19</v>
      </c>
      <c r="C29" s="226" t="str">
        <f ca="1">INDEX('Wellbeing Acorn Type'!$C$14:$C$48,'Type Sorted'!B29)</f>
        <v>3.15</v>
      </c>
      <c r="D29" s="40" t="str">
        <f ca="1">INDEX('Wellbeing Acorn Type'!D$14:D$48,'Type Sorted'!$B29)</f>
        <v>Borderline Behaviours</v>
      </c>
      <c r="E29" s="40"/>
      <c r="F29" s="40"/>
      <c r="G29" s="40"/>
      <c r="H29" s="40"/>
      <c r="I29" s="40"/>
      <c r="J29" s="40"/>
      <c r="K29" s="40"/>
      <c r="L29" s="40"/>
      <c r="M29" s="40"/>
      <c r="N29" s="40"/>
      <c r="O29" s="40"/>
      <c r="P29" s="227">
        <f ca="1">INDEX('Wellbeing Acorn Type'!E$14:E$48,'Type Sorted'!$B29)</f>
        <v>1112</v>
      </c>
      <c r="Q29" s="207">
        <f ca="1">INDEX('Wellbeing Acorn Type'!F$14:F$48,'Type Sorted'!$B29)</f>
        <v>2.164856130514348E-2</v>
      </c>
      <c r="R29" s="227">
        <f ca="1">INDEX('Wellbeing Acorn Type'!G$14:G$48,'Type Sorted'!$B29)</f>
        <v>9143</v>
      </c>
      <c r="S29" s="207">
        <f ca="1">INDEX('Wellbeing Acorn Type'!H$14:H$48,'Type Sorted'!$B29)</f>
        <v>2.5043345832637152E-2</v>
      </c>
      <c r="T29" s="207">
        <f ca="1">INDEX('Wellbeing Acorn Type'!I$14:I$48,'Type Sorted'!$B29)</f>
        <v>0.12162309963906814</v>
      </c>
      <c r="U29" s="228">
        <f ca="1">INDEX('Wellbeing Acorn Type'!J$14:J$48,'Type Sorted'!$B29)</f>
        <v>-4.9239230644585215</v>
      </c>
      <c r="V29" s="208">
        <f ca="1">INDEX('Wellbeing Acorn Type'!K$14:K$48,'Type Sorted'!$B29)</f>
        <v>86.444365101289705</v>
      </c>
      <c r="W29" s="208"/>
    </row>
    <row r="30" spans="1:23" ht="20.100000000000001" customHeight="1">
      <c r="A30" s="225">
        <v>18</v>
      </c>
      <c r="B30" s="225">
        <f ca="1">MATCH(A30,'Wellbeing Acorn Type'!$Q$14:$Q$48,0)</f>
        <v>5</v>
      </c>
      <c r="C30" s="226" t="str">
        <f ca="1">INDEX('Wellbeing Acorn Type'!$C$14:$C$48,'Type Sorted'!B30)</f>
        <v>1.5</v>
      </c>
      <c r="D30" s="40" t="str">
        <f ca="1">INDEX('Wellbeing Acorn Type'!D$14:D$48,'Type Sorted'!$B30)</f>
        <v>Countryside Complacency</v>
      </c>
      <c r="E30" s="40"/>
      <c r="F30" s="40"/>
      <c r="G30" s="40"/>
      <c r="H30" s="40"/>
      <c r="I30" s="40"/>
      <c r="J30" s="40"/>
      <c r="K30" s="40"/>
      <c r="L30" s="40"/>
      <c r="M30" s="40"/>
      <c r="N30" s="40"/>
      <c r="O30" s="40"/>
      <c r="P30" s="227">
        <f ca="1">INDEX('Wellbeing Acorn Type'!E$14:E$48,'Type Sorted'!$B30)</f>
        <v>1048</v>
      </c>
      <c r="Q30" s="207">
        <f ca="1">INDEX('Wellbeing Acorn Type'!F$14:F$48,'Type Sorted'!$B30)</f>
        <v>2.0402600942257525E-2</v>
      </c>
      <c r="R30" s="227">
        <f ca="1">INDEX('Wellbeing Acorn Type'!G$14:G$48,'Type Sorted'!$B30)</f>
        <v>16193</v>
      </c>
      <c r="S30" s="207">
        <f ca="1">INDEX('Wellbeing Acorn Type'!H$14:H$48,'Type Sorted'!$B30)</f>
        <v>4.4353811557245257E-2</v>
      </c>
      <c r="T30" s="207">
        <f ca="1">INDEX('Wellbeing Acorn Type'!I$14:I$48,'Type Sorted'!$B30)</f>
        <v>6.4719323164330267E-2</v>
      </c>
      <c r="U30" s="228">
        <f ca="1">INDEX('Wellbeing Acorn Type'!J$14:J$48,'Type Sorted'!$B30)</f>
        <v>-26.36642838702107</v>
      </c>
      <c r="V30" s="208">
        <f ca="1">INDEX('Wellbeing Acorn Type'!K$14:K$48,'Type Sorted'!$B30)</f>
        <v>45.999656457765539</v>
      </c>
      <c r="W30" s="208"/>
    </row>
    <row r="31" spans="1:23" ht="20.100000000000001" customHeight="1">
      <c r="A31" s="225">
        <v>19</v>
      </c>
      <c r="B31" s="225">
        <f ca="1">MATCH(A31,'Wellbeing Acorn Type'!$Q$14:$Q$48,0)</f>
        <v>29</v>
      </c>
      <c r="C31" s="226" t="str">
        <f ca="1">INDEX('Wellbeing Acorn Type'!$C$14:$C$48,'Type Sorted'!B31)</f>
        <v>4.23</v>
      </c>
      <c r="D31" s="40" t="str">
        <f ca="1">INDEX('Wellbeing Acorn Type'!D$14:D$48,'Type Sorted'!$B31)</f>
        <v>Happy Families</v>
      </c>
      <c r="E31" s="40"/>
      <c r="F31" s="40"/>
      <c r="G31" s="40"/>
      <c r="H31" s="40"/>
      <c r="I31" s="40"/>
      <c r="J31" s="40"/>
      <c r="K31" s="40"/>
      <c r="L31" s="40"/>
      <c r="M31" s="40"/>
      <c r="N31" s="40"/>
      <c r="O31" s="40"/>
      <c r="P31" s="227">
        <f ca="1">INDEX('Wellbeing Acorn Type'!E$14:E$48,'Type Sorted'!$B31)</f>
        <v>733</v>
      </c>
      <c r="Q31" s="207">
        <f ca="1">INDEX('Wellbeing Acorn Type'!F$14:F$48,'Type Sorted'!$B31)</f>
        <v>1.4270139781178212E-2</v>
      </c>
      <c r="R31" s="227">
        <f ca="1">INDEX('Wellbeing Acorn Type'!G$14:G$48,'Type Sorted'!$B31)</f>
        <v>13038</v>
      </c>
      <c r="S31" s="207">
        <f ca="1">INDEX('Wellbeing Acorn Type'!H$14:H$48,'Type Sorted'!$B31)</f>
        <v>3.5712035761339078E-2</v>
      </c>
      <c r="T31" s="207">
        <f ca="1">INDEX('Wellbeing Acorn Type'!I$14:I$48,'Type Sorted'!$B31)</f>
        <v>5.6220279183923916E-2</v>
      </c>
      <c r="U31" s="228">
        <f ca="1">INDEX('Wellbeing Acorn Type'!J$14:J$48,'Type Sorted'!$B31)</f>
        <v>-26.187279381445251</v>
      </c>
      <c r="V31" s="208">
        <f ca="1">INDEX('Wellbeing Acorn Type'!K$14:K$48,'Type Sorted'!$B31)</f>
        <v>39.958908745904353</v>
      </c>
      <c r="W31" s="208"/>
    </row>
    <row r="32" spans="1:23" ht="20.100000000000001" customHeight="1">
      <c r="A32" s="225">
        <v>20</v>
      </c>
      <c r="B32" s="225">
        <f ca="1">MATCH(A32,'Wellbeing Acorn Type'!$Q$14:$Q$48,0)</f>
        <v>15</v>
      </c>
      <c r="C32" s="226" t="str">
        <f ca="1">INDEX('Wellbeing Acorn Type'!$C$14:$C$48,'Type Sorted'!B32)</f>
        <v>2.13</v>
      </c>
      <c r="D32" s="40" t="str">
        <f ca="1">INDEX('Wellbeing Acorn Type'!D$14:D$48,'Type Sorted'!$B32)</f>
        <v>Regular Revellers</v>
      </c>
      <c r="E32" s="40"/>
      <c r="F32" s="40"/>
      <c r="G32" s="40"/>
      <c r="H32" s="40"/>
      <c r="I32" s="40"/>
      <c r="J32" s="40"/>
      <c r="K32" s="40"/>
      <c r="L32" s="40"/>
      <c r="M32" s="40"/>
      <c r="N32" s="40"/>
      <c r="O32" s="40"/>
      <c r="P32" s="227">
        <f ca="1">INDEX('Wellbeing Acorn Type'!E$14:E$48,'Type Sorted'!$B32)</f>
        <v>471</v>
      </c>
      <c r="Q32" s="207">
        <f ca="1">INDEX('Wellbeing Acorn Type'!F$14:F$48,'Type Sorted'!$B32)</f>
        <v>9.1694895456138296E-3</v>
      </c>
      <c r="R32" s="227">
        <f ca="1">INDEX('Wellbeing Acorn Type'!G$14:G$48,'Type Sorted'!$B32)</f>
        <v>1060</v>
      </c>
      <c r="S32" s="207">
        <f ca="1">INDEX('Wellbeing Acorn Type'!H$14:H$48,'Type Sorted'!$B32)</f>
        <v>2.9034175415722828E-3</v>
      </c>
      <c r="T32" s="207">
        <f ca="1">INDEX('Wellbeing Acorn Type'!I$14:I$48,'Type Sorted'!$B32)</f>
        <v>0.44433962264150945</v>
      </c>
      <c r="U32" s="228">
        <f ca="1">INDEX('Wellbeing Acorn Type'!J$14:J$48,'Type Sorted'!$B32)</f>
        <v>26.39428445043961</v>
      </c>
      <c r="V32" s="208">
        <f ca="1">INDEX('Wellbeing Acorn Type'!K$14:K$48,'Type Sorted'!$B32)</f>
        <v>315.81711601316186</v>
      </c>
      <c r="W32" s="208"/>
    </row>
    <row r="33" spans="1:28" ht="20.100000000000001" customHeight="1">
      <c r="A33" s="225">
        <v>21</v>
      </c>
      <c r="B33" s="225">
        <f ca="1">MATCH(A33,'Wellbeing Acorn Type'!$Q$14:$Q$48,0)</f>
        <v>13</v>
      </c>
      <c r="C33" s="226" t="str">
        <f ca="1">INDEX('Wellbeing Acorn Type'!$C$14:$C$48,'Type Sorted'!B33)</f>
        <v>2.11</v>
      </c>
      <c r="D33" s="40" t="str">
        <f ca="1">INDEX('Wellbeing Acorn Type'!D$14:D$48,'Type Sorted'!$B33)</f>
        <v>Anxious Adversity</v>
      </c>
      <c r="E33" s="40"/>
      <c r="F33" s="40"/>
      <c r="G33" s="40"/>
      <c r="H33" s="40"/>
      <c r="I33" s="40"/>
      <c r="J33" s="40"/>
      <c r="K33" s="40"/>
      <c r="L33" s="40"/>
      <c r="M33" s="40"/>
      <c r="N33" s="40"/>
      <c r="O33" s="40"/>
      <c r="P33" s="227">
        <f ca="1">INDEX('Wellbeing Acorn Type'!E$14:E$48,'Type Sorted'!$B33)</f>
        <v>212</v>
      </c>
      <c r="Q33" s="207">
        <f ca="1">INDEX('Wellbeing Acorn Type'!F$14:F$48,'Type Sorted'!$B33)</f>
        <v>4.1272437020597281E-3</v>
      </c>
      <c r="R33" s="227">
        <f ca="1">INDEX('Wellbeing Acorn Type'!G$14:G$48,'Type Sorted'!$B33)</f>
        <v>1335</v>
      </c>
      <c r="S33" s="207">
        <f ca="1">INDEX('Wellbeing Acorn Type'!H$14:H$48,'Type Sorted'!$B33)</f>
        <v>3.6566626584896202E-3</v>
      </c>
      <c r="T33" s="207">
        <f ca="1">INDEX('Wellbeing Acorn Type'!I$14:I$48,'Type Sorted'!$B33)</f>
        <v>0.15880149812734082</v>
      </c>
      <c r="U33" s="228">
        <f ca="1">INDEX('Wellbeing Acorn Type'!J$14:J$48,'Type Sorted'!$B33)</f>
        <v>1.766954406335884</v>
      </c>
      <c r="V33" s="208">
        <f ca="1">INDEX('Wellbeing Acorn Type'!K$14:K$48,'Type Sorted'!$B33)</f>
        <v>112.86914018381124</v>
      </c>
      <c r="W33" s="208"/>
    </row>
    <row r="34" spans="1:28" ht="20.100000000000001" customHeight="1">
      <c r="A34" s="225">
        <v>22</v>
      </c>
      <c r="B34" s="225">
        <f ca="1">MATCH(A34,'Wellbeing Acorn Type'!$Q$14:$Q$48,0)</f>
        <v>35</v>
      </c>
      <c r="C34" s="226" t="str">
        <f ca="1">INDEX('Wellbeing Acorn Type'!$C$14:$C$48,'Type Sorted'!B34)</f>
        <v>61</v>
      </c>
      <c r="D34" s="40" t="str">
        <f ca="1">INDEX('Wellbeing Acorn Type'!D$14:D$48,'Type Sorted'!$B34)</f>
        <v>Inactive Communal Population</v>
      </c>
      <c r="E34" s="40"/>
      <c r="F34" s="40"/>
      <c r="G34" s="40"/>
      <c r="H34" s="40"/>
      <c r="I34" s="40"/>
      <c r="J34" s="40"/>
      <c r="K34" s="40"/>
      <c r="L34" s="40"/>
      <c r="M34" s="40"/>
      <c r="N34" s="40"/>
      <c r="O34" s="40"/>
      <c r="P34" s="227">
        <f ca="1">INDEX('Wellbeing Acorn Type'!E$14:E$48,'Type Sorted'!$B34)</f>
        <v>167</v>
      </c>
      <c r="Q34" s="207">
        <f ca="1">INDEX('Wellbeing Acorn Type'!F$14:F$48,'Type Sorted'!$B34)</f>
        <v>3.2511778219055406E-3</v>
      </c>
      <c r="R34" s="227">
        <f ca="1">INDEX('Wellbeing Acorn Type'!G$14:G$48,'Type Sorted'!$B34)</f>
        <v>1031</v>
      </c>
      <c r="S34" s="207">
        <f ca="1">INDEX('Wellbeing Acorn Type'!H$14:H$48,'Type Sorted'!$B34)</f>
        <v>2.8239844201519088E-3</v>
      </c>
      <c r="T34" s="207">
        <f ca="1">INDEX('Wellbeing Acorn Type'!I$14:I$48,'Type Sorted'!$B34)</f>
        <v>0.16197866149369544</v>
      </c>
      <c r="U34" s="228">
        <f ca="1">INDEX('Wellbeing Acorn Type'!J$14:J$48,'Type Sorted'!$B34)</f>
        <v>1.8245062255120179</v>
      </c>
      <c r="V34" s="208">
        <f ca="1">INDEX('Wellbeing Acorn Type'!K$14:K$48,'Type Sorted'!$B34)</f>
        <v>115.12732856120545</v>
      </c>
      <c r="W34" s="208"/>
    </row>
    <row r="35" spans="1:28" ht="20.100000000000001" customHeight="1">
      <c r="A35" s="225">
        <v>23</v>
      </c>
      <c r="B35" s="225">
        <f ca="1">MATCH(A35,'Wellbeing Acorn Type'!$Q$14:$Q$48,0)</f>
        <v>30</v>
      </c>
      <c r="C35" s="226" t="str">
        <f ca="1">INDEX('Wellbeing Acorn Type'!$C$14:$C$48,'Type Sorted'!B35)</f>
        <v>4.24</v>
      </c>
      <c r="D35" s="40" t="str">
        <f ca="1">INDEX('Wellbeing Acorn Type'!D$14:D$48,'Type Sorted'!$B35)</f>
        <v>Five-A-Day Greys</v>
      </c>
      <c r="E35" s="40"/>
      <c r="F35" s="40"/>
      <c r="G35" s="40"/>
      <c r="H35" s="40"/>
      <c r="I35" s="40"/>
      <c r="J35" s="40"/>
      <c r="K35" s="40"/>
      <c r="L35" s="40"/>
      <c r="M35" s="40"/>
      <c r="N35" s="40"/>
      <c r="O35" s="40"/>
      <c r="P35" s="227">
        <f ca="1">INDEX('Wellbeing Acorn Type'!E$14:E$48,'Type Sorted'!$B35)</f>
        <v>148</v>
      </c>
      <c r="Q35" s="207">
        <f ca="1">INDEX('Wellbeing Acorn Type'!F$14:F$48,'Type Sorted'!$B35)</f>
        <v>2.8812833391737725E-3</v>
      </c>
      <c r="R35" s="227">
        <f ca="1">INDEX('Wellbeing Acorn Type'!G$14:G$48,'Type Sorted'!$B35)</f>
        <v>9196</v>
      </c>
      <c r="S35" s="207">
        <f ca="1">INDEX('Wellbeing Acorn Type'!H$14:H$48,'Type Sorted'!$B35)</f>
        <v>2.5188516709715766E-2</v>
      </c>
      <c r="T35" s="207">
        <f ca="1">INDEX('Wellbeing Acorn Type'!I$14:I$48,'Type Sorted'!$B35)</f>
        <v>1.6093953892996955E-2</v>
      </c>
      <c r="U35" s="228">
        <f ca="1">INDEX('Wellbeing Acorn Type'!J$14:J$48,'Type Sorted'!$B35)</f>
        <v>-32.264279358787753</v>
      </c>
      <c r="V35" s="208">
        <f ca="1">INDEX('Wellbeing Acorn Type'!K$14:K$48,'Type Sorted'!$B35)</f>
        <v>11.438876581654361</v>
      </c>
      <c r="W35" s="208"/>
    </row>
    <row r="36" spans="1:28" ht="20.100000000000001" customHeight="1">
      <c r="A36" s="225">
        <v>24</v>
      </c>
      <c r="B36" s="225">
        <f ca="1">MATCH(A36,'Wellbeing Acorn Type'!$Q$14:$Q$48,0)</f>
        <v>22</v>
      </c>
      <c r="C36" s="226" t="str">
        <f ca="1">INDEX('Wellbeing Acorn Type'!$C$14:$C$48,'Type Sorted'!B36)</f>
        <v>3.18</v>
      </c>
      <c r="D36" s="40" t="str">
        <f ca="1">INDEX('Wellbeing Acorn Type'!D$14:D$48,'Type Sorted'!$B36)</f>
        <v>Cultural Concerns</v>
      </c>
      <c r="E36" s="40"/>
      <c r="F36" s="40"/>
      <c r="G36" s="40"/>
      <c r="H36" s="40"/>
      <c r="I36" s="40"/>
      <c r="J36" s="40"/>
      <c r="K36" s="40"/>
      <c r="L36" s="40"/>
      <c r="M36" s="40"/>
      <c r="N36" s="40"/>
      <c r="O36" s="40"/>
      <c r="P36" s="227">
        <f ca="1">INDEX('Wellbeing Acorn Type'!E$14:E$48,'Type Sorted'!$B36)</f>
        <v>0</v>
      </c>
      <c r="Q36" s="207">
        <f ca="1">INDEX('Wellbeing Acorn Type'!F$14:F$48,'Type Sorted'!$B36)</f>
        <v>0</v>
      </c>
      <c r="R36" s="227">
        <f ca="1">INDEX('Wellbeing Acorn Type'!G$14:G$48,'Type Sorted'!$B36)</f>
        <v>20</v>
      </c>
      <c r="S36" s="207">
        <f ca="1">INDEX('Wellbeing Acorn Type'!H$14:H$48,'Type Sorted'!$B36)</f>
        <v>5.4781463048533635E-5</v>
      </c>
      <c r="T36" s="207">
        <f ca="1">INDEX('Wellbeing Acorn Type'!I$14:I$48,'Type Sorted'!$B36)</f>
        <v>0</v>
      </c>
      <c r="U36" s="228">
        <f ca="1">INDEX('Wellbeing Acorn Type'!J$14:J$48,'Type Sorted'!$B36)</f>
        <v>-1.6775156598996492</v>
      </c>
      <c r="V36" s="208">
        <f ca="1">INDEX('Wellbeing Acorn Type'!K$14:K$48,'Type Sorted'!$B36)</f>
        <v>0</v>
      </c>
      <c r="W36" s="208"/>
    </row>
    <row r="37" spans="1:28" ht="20.100000000000001" customHeight="1">
      <c r="A37" s="225">
        <v>25</v>
      </c>
      <c r="B37" s="225">
        <f ca="1">MATCH(A37,'Wellbeing Acorn Type'!$Q$14:$Q$48,0)</f>
        <v>28</v>
      </c>
      <c r="C37" s="226" t="str">
        <f ca="1">INDEX('Wellbeing Acorn Type'!$C$14:$C$48,'Type Sorted'!B37)</f>
        <v>4.22</v>
      </c>
      <c r="D37" s="40" t="str">
        <f ca="1">INDEX('Wellbeing Acorn Type'!D$14:D$48,'Type Sorted'!$B37)</f>
        <v>Gym &amp; Juices</v>
      </c>
      <c r="E37" s="40"/>
      <c r="F37" s="40"/>
      <c r="G37" s="40"/>
      <c r="H37" s="40"/>
      <c r="I37" s="40"/>
      <c r="J37" s="40"/>
      <c r="K37" s="40"/>
      <c r="L37" s="40"/>
      <c r="M37" s="40"/>
      <c r="N37" s="40"/>
      <c r="O37" s="40"/>
      <c r="P37" s="227">
        <f ca="1">INDEX('Wellbeing Acorn Type'!E$14:E$48,'Type Sorted'!$B37)</f>
        <v>12</v>
      </c>
      <c r="Q37" s="207">
        <f ca="1">INDEX('Wellbeing Acorn Type'!F$14:F$48,'Type Sorted'!$B37)</f>
        <v>2.336175680411167E-4</v>
      </c>
      <c r="R37" s="227">
        <f ca="1">INDEX('Wellbeing Acorn Type'!G$14:G$48,'Type Sorted'!$B37)</f>
        <v>39</v>
      </c>
      <c r="S37" s="207">
        <f ca="1">INDEX('Wellbeing Acorn Type'!H$14:H$48,'Type Sorted'!$B37)</f>
        <v>1.0682385294464059E-4</v>
      </c>
      <c r="T37" s="207">
        <f ca="1">INDEX('Wellbeing Acorn Type'!I$14:I$48,'Type Sorted'!$B37)</f>
        <v>0.30769230769230771</v>
      </c>
      <c r="U37" s="228">
        <f ca="1">INDEX('Wellbeing Acorn Type'!J$14:J$48,'Type Sorted'!$B37)</f>
        <v>2.7805113960223324</v>
      </c>
      <c r="V37" s="208">
        <f ca="1">INDEX('Wellbeing Acorn Type'!K$14:K$48,'Type Sorted'!$B37)</f>
        <v>218.69419759853122</v>
      </c>
      <c r="W37" s="208"/>
    </row>
    <row r="38" spans="1:28" ht="20.100000000000001" customHeight="1">
      <c r="A38" s="225">
        <v>26</v>
      </c>
      <c r="B38" s="225">
        <f ca="1">MATCH(A38,'Wellbeing Acorn Type'!$Q$14:$Q$48,0)</f>
        <v>10</v>
      </c>
      <c r="C38" s="226" t="str">
        <f ca="1">INDEX('Wellbeing Acorn Type'!$C$14:$C$48,'Type Sorted'!B38)</f>
        <v>2.8</v>
      </c>
      <c r="D38" s="40" t="str">
        <f ca="1">INDEX('Wellbeing Acorn Type'!D$14:D$48,'Type Sorted'!$B38)</f>
        <v>Despondent Diversity</v>
      </c>
      <c r="E38" s="40"/>
      <c r="F38" s="40"/>
      <c r="G38" s="40"/>
      <c r="H38" s="40"/>
      <c r="I38" s="40"/>
      <c r="J38" s="40"/>
      <c r="K38" s="40"/>
      <c r="L38" s="40"/>
      <c r="M38" s="40"/>
      <c r="N38" s="40"/>
      <c r="O38" s="40"/>
      <c r="P38" s="227">
        <f ca="1">INDEX('Wellbeing Acorn Type'!E$14:E$48,'Type Sorted'!$B38)</f>
        <v>0</v>
      </c>
      <c r="Q38" s="207">
        <f ca="1">INDEX('Wellbeing Acorn Type'!F$14:F$48,'Type Sorted'!$B38)</f>
        <v>0</v>
      </c>
      <c r="R38" s="227">
        <f ca="1">INDEX('Wellbeing Acorn Type'!G$14:G$48,'Type Sorted'!$B38)</f>
        <v>0</v>
      </c>
      <c r="S38" s="207">
        <f ca="1">INDEX('Wellbeing Acorn Type'!H$14:H$48,'Type Sorted'!$B38)</f>
        <v>0</v>
      </c>
      <c r="T38" s="207">
        <f ca="1">INDEX('Wellbeing Acorn Type'!I$14:I$48,'Type Sorted'!$B38)</f>
        <v>0</v>
      </c>
      <c r="U38" s="228">
        <f ca="1">INDEX('Wellbeing Acorn Type'!J$14:J$48,'Type Sorted'!$B38)</f>
        <v>0</v>
      </c>
      <c r="V38" s="208">
        <f ca="1">INDEX('Wellbeing Acorn Type'!K$14:K$48,'Type Sorted'!$B38)</f>
        <v>0</v>
      </c>
      <c r="W38" s="208"/>
    </row>
    <row r="39" spans="1:28" ht="20.100000000000001" customHeight="1">
      <c r="A39" s="225">
        <v>27</v>
      </c>
      <c r="B39" s="225">
        <f ca="1">MATCH(A39,'Wellbeing Acorn Type'!$Q$14:$Q$48,0)</f>
        <v>34</v>
      </c>
      <c r="C39" s="226" t="str">
        <f ca="1">INDEX('Wellbeing Acorn Type'!$C$14:$C$48,'Type Sorted'!B39)</f>
        <v>60</v>
      </c>
      <c r="D39" s="40" t="str">
        <f ca="1">INDEX('Wellbeing Acorn Type'!D$14:D$48,'Type Sorted'!$B39)</f>
        <v>Active Communal Population</v>
      </c>
      <c r="E39" s="40"/>
      <c r="F39" s="40"/>
      <c r="G39" s="40"/>
      <c r="H39" s="40"/>
      <c r="I39" s="40"/>
      <c r="J39" s="40"/>
      <c r="K39" s="40"/>
      <c r="L39" s="40"/>
      <c r="M39" s="40"/>
      <c r="N39" s="40"/>
      <c r="O39" s="40"/>
      <c r="P39" s="227">
        <f ca="1">INDEX('Wellbeing Acorn Type'!E$14:E$48,'Type Sorted'!$B39)</f>
        <v>12</v>
      </c>
      <c r="Q39" s="207">
        <f ca="1">INDEX('Wellbeing Acorn Type'!F$14:F$48,'Type Sorted'!$B39)</f>
        <v>2.336175680411167E-4</v>
      </c>
      <c r="R39" s="227">
        <f ca="1">INDEX('Wellbeing Acorn Type'!G$14:G$48,'Type Sorted'!$B39)</f>
        <v>137</v>
      </c>
      <c r="S39" s="207">
        <f ca="1">INDEX('Wellbeing Acorn Type'!H$14:H$48,'Type Sorted'!$B39)</f>
        <v>3.7525302188245541E-4</v>
      </c>
      <c r="T39" s="207">
        <f ca="1">INDEX('Wellbeing Acorn Type'!I$14:I$48,'Type Sorted'!$B39)</f>
        <v>8.7591240875912413E-2</v>
      </c>
      <c r="U39" s="228">
        <f ca="1">INDEX('Wellbeing Acorn Type'!J$14:J$48,'Type Sorted'!$B39)</f>
        <v>-1.6574073235962388</v>
      </c>
      <c r="V39" s="208">
        <f ca="1">INDEX('Wellbeing Acorn Type'!K$14:K$48,'Type Sorted'!$B39)</f>
        <v>62.256012455056329</v>
      </c>
      <c r="W39" s="208"/>
    </row>
    <row r="40" spans="1:28" ht="15" customHeight="1">
      <c r="C40" s="40"/>
      <c r="D40" s="40"/>
      <c r="E40" s="40"/>
      <c r="F40" s="40"/>
      <c r="G40" s="40"/>
      <c r="H40" s="40"/>
      <c r="I40" s="40"/>
      <c r="J40" s="40"/>
      <c r="K40" s="40"/>
      <c r="L40" s="40"/>
      <c r="M40" s="40"/>
      <c r="N40" s="40"/>
      <c r="O40" s="40"/>
      <c r="P40" s="227"/>
      <c r="Q40" s="207"/>
      <c r="R40" s="227"/>
      <c r="S40" s="207"/>
      <c r="T40" s="207"/>
      <c r="U40" s="190"/>
      <c r="V40" s="208"/>
      <c r="W40" s="208"/>
    </row>
    <row r="41" spans="1:28">
      <c r="C41" s="40"/>
      <c r="G41" s="138"/>
      <c r="H41" s="138"/>
      <c r="I41" s="138"/>
      <c r="J41" s="138"/>
      <c r="K41" s="138"/>
      <c r="L41" s="138"/>
      <c r="M41" s="138"/>
      <c r="N41" s="138"/>
      <c r="O41" s="138" t="s">
        <v>1750</v>
      </c>
      <c r="P41" s="220">
        <f ca="1">SUM(P13:P40)</f>
        <v>51366</v>
      </c>
      <c r="Q41" s="42"/>
      <c r="R41" s="220">
        <f ca="1">SUM(R13:R40)</f>
        <v>365087</v>
      </c>
      <c r="S41" s="17"/>
      <c r="T41" s="221">
        <f t="shared" ref="T41" ca="1" si="0">IF(R41&gt;0,P41/R41,0)</f>
        <v>0.14069523154754893</v>
      </c>
    </row>
    <row r="42" spans="1:28"/>
    <row r="43" spans="1:28"/>
    <row r="44" spans="1:28"/>
    <row r="45" spans="1:28"/>
    <row r="46" spans="1:28" ht="15" customHeight="1"/>
    <row r="47" spans="1:28" ht="15" customHeight="1"/>
    <row r="48" spans="1:28" ht="15" customHeight="1">
      <c r="AB48"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9" spans="1:28" ht="15" customHeight="1"/>
    <row r="50" spans="1:28" ht="15" customHeight="1"/>
    <row r="51" spans="1:28" ht="15" customHeight="1">
      <c r="A51" s="229"/>
      <c r="B51" s="229">
        <v>1</v>
      </c>
      <c r="C51" s="229">
        <v>2</v>
      </c>
      <c r="D51" s="229">
        <v>3</v>
      </c>
      <c r="E51" s="229">
        <v>4</v>
      </c>
      <c r="F51" s="229">
        <v>5</v>
      </c>
      <c r="G51" s="229">
        <v>6</v>
      </c>
      <c r="H51" s="229">
        <v>7</v>
      </c>
      <c r="I51" s="229">
        <v>8</v>
      </c>
      <c r="J51" s="229">
        <v>9</v>
      </c>
      <c r="K51" s="229">
        <v>10</v>
      </c>
      <c r="L51" s="229">
        <v>11</v>
      </c>
      <c r="M51" s="229">
        <v>12</v>
      </c>
      <c r="N51" s="229">
        <v>13</v>
      </c>
      <c r="O51" s="229">
        <v>14</v>
      </c>
      <c r="P51" s="229">
        <v>15</v>
      </c>
      <c r="Q51" s="229">
        <v>16</v>
      </c>
      <c r="R51" s="229">
        <v>17</v>
      </c>
      <c r="S51" s="229">
        <v>18</v>
      </c>
      <c r="T51" s="229">
        <v>19</v>
      </c>
      <c r="U51" s="229">
        <v>20</v>
      </c>
      <c r="V51" s="229">
        <v>21</v>
      </c>
      <c r="W51" s="229">
        <v>22</v>
      </c>
      <c r="X51" s="229">
        <v>23</v>
      </c>
      <c r="Y51" s="229">
        <v>24</v>
      </c>
      <c r="Z51" s="229">
        <v>25</v>
      </c>
      <c r="AA51" s="229">
        <v>60</v>
      </c>
      <c r="AB51" s="229">
        <v>61</v>
      </c>
    </row>
    <row r="52" spans="1:28" ht="15" customHeight="1">
      <c r="A52" s="229">
        <f ca="1">INDEX('Wellbeing Acorn Type'!$R$14:$R$48,'Type Sorted'!B13)</f>
        <v>2</v>
      </c>
      <c r="B52" s="229">
        <f ca="1">IF($A52=B$51,$V13,100)</f>
        <v>100</v>
      </c>
      <c r="C52" s="229">
        <f t="shared" ref="C52:AB52" ca="1" si="1">IF($A52=C$51,$V13,100)</f>
        <v>143.29390679870747</v>
      </c>
      <c r="D52" s="229">
        <f t="shared" ca="1" si="1"/>
        <v>100</v>
      </c>
      <c r="E52" s="229">
        <f t="shared" ca="1" si="1"/>
        <v>100</v>
      </c>
      <c r="F52" s="229">
        <f t="shared" ca="1" si="1"/>
        <v>100</v>
      </c>
      <c r="G52" s="229">
        <f t="shared" ca="1" si="1"/>
        <v>100</v>
      </c>
      <c r="H52" s="229">
        <f t="shared" ca="1" si="1"/>
        <v>100</v>
      </c>
      <c r="I52" s="229">
        <f t="shared" ca="1" si="1"/>
        <v>100</v>
      </c>
      <c r="J52" s="229">
        <f t="shared" ca="1" si="1"/>
        <v>100</v>
      </c>
      <c r="K52" s="229">
        <f t="shared" ca="1" si="1"/>
        <v>100</v>
      </c>
      <c r="L52" s="229">
        <f t="shared" ca="1" si="1"/>
        <v>100</v>
      </c>
      <c r="M52" s="229">
        <f t="shared" ca="1" si="1"/>
        <v>100</v>
      </c>
      <c r="N52" s="229">
        <f t="shared" ca="1" si="1"/>
        <v>100</v>
      </c>
      <c r="O52" s="229">
        <f t="shared" ca="1" si="1"/>
        <v>100</v>
      </c>
      <c r="P52" s="229">
        <f t="shared" ca="1" si="1"/>
        <v>100</v>
      </c>
      <c r="Q52" s="229">
        <f t="shared" ca="1" si="1"/>
        <v>100</v>
      </c>
      <c r="R52" s="229">
        <f t="shared" ca="1" si="1"/>
        <v>100</v>
      </c>
      <c r="S52" s="229">
        <f t="shared" ca="1" si="1"/>
        <v>100</v>
      </c>
      <c r="T52" s="229">
        <f t="shared" ca="1" si="1"/>
        <v>100</v>
      </c>
      <c r="U52" s="229">
        <f t="shared" ca="1" si="1"/>
        <v>100</v>
      </c>
      <c r="V52" s="229">
        <f t="shared" ca="1" si="1"/>
        <v>100</v>
      </c>
      <c r="W52" s="229">
        <f t="shared" ca="1" si="1"/>
        <v>100</v>
      </c>
      <c r="X52" s="229">
        <f t="shared" ca="1" si="1"/>
        <v>100</v>
      </c>
      <c r="Y52" s="229">
        <f t="shared" ca="1" si="1"/>
        <v>100</v>
      </c>
      <c r="Z52" s="229">
        <f t="shared" ca="1" si="1"/>
        <v>100</v>
      </c>
      <c r="AA52" s="229">
        <f t="shared" ca="1" si="1"/>
        <v>100</v>
      </c>
      <c r="AB52" s="229">
        <f t="shared" ca="1" si="1"/>
        <v>100</v>
      </c>
    </row>
    <row r="53" spans="1:28" ht="15" customHeight="1">
      <c r="A53" s="229">
        <f ca="1">INDEX('Wellbeing Acorn Type'!$R$14:$R$48,'Type Sorted'!B14)</f>
        <v>4</v>
      </c>
      <c r="B53" s="229">
        <f t="shared" ref="B53:AB62" ca="1" si="2">IF($A53=B$51,$V14,100)</f>
        <v>100</v>
      </c>
      <c r="C53" s="229">
        <f t="shared" ca="1" si="2"/>
        <v>100</v>
      </c>
      <c r="D53" s="229">
        <f t="shared" ca="1" si="2"/>
        <v>100</v>
      </c>
      <c r="E53" s="229">
        <f t="shared" ca="1" si="2"/>
        <v>125.84129903764891</v>
      </c>
      <c r="F53" s="229">
        <f t="shared" ca="1" si="2"/>
        <v>100</v>
      </c>
      <c r="G53" s="229">
        <f t="shared" ca="1" si="2"/>
        <v>100</v>
      </c>
      <c r="H53" s="229">
        <f t="shared" ca="1" si="2"/>
        <v>100</v>
      </c>
      <c r="I53" s="229">
        <f t="shared" ca="1" si="2"/>
        <v>100</v>
      </c>
      <c r="J53" s="229">
        <f t="shared" ca="1" si="2"/>
        <v>100</v>
      </c>
      <c r="K53" s="229">
        <f t="shared" ca="1" si="2"/>
        <v>100</v>
      </c>
      <c r="L53" s="229">
        <f t="shared" ca="1" si="2"/>
        <v>100</v>
      </c>
      <c r="M53" s="229">
        <f t="shared" ca="1" si="2"/>
        <v>100</v>
      </c>
      <c r="N53" s="229">
        <f t="shared" ca="1" si="2"/>
        <v>100</v>
      </c>
      <c r="O53" s="229">
        <f t="shared" ca="1" si="2"/>
        <v>100</v>
      </c>
      <c r="P53" s="229">
        <f t="shared" ca="1" si="2"/>
        <v>100</v>
      </c>
      <c r="Q53" s="229">
        <f t="shared" ca="1" si="2"/>
        <v>100</v>
      </c>
      <c r="R53" s="229">
        <f t="shared" ca="1" si="2"/>
        <v>100</v>
      </c>
      <c r="S53" s="229">
        <f t="shared" ca="1" si="2"/>
        <v>100</v>
      </c>
      <c r="T53" s="229">
        <f t="shared" ca="1" si="2"/>
        <v>100</v>
      </c>
      <c r="U53" s="229">
        <f t="shared" ca="1" si="2"/>
        <v>100</v>
      </c>
      <c r="V53" s="229">
        <f t="shared" ca="1" si="2"/>
        <v>100</v>
      </c>
      <c r="W53" s="229">
        <f t="shared" ca="1" si="2"/>
        <v>100</v>
      </c>
      <c r="X53" s="229">
        <f t="shared" ca="1" si="2"/>
        <v>100</v>
      </c>
      <c r="Y53" s="229">
        <f t="shared" ca="1" si="2"/>
        <v>100</v>
      </c>
      <c r="Z53" s="229">
        <f t="shared" ca="1" si="2"/>
        <v>100</v>
      </c>
      <c r="AA53" s="229">
        <f t="shared" ca="1" si="2"/>
        <v>100</v>
      </c>
      <c r="AB53" s="229">
        <f t="shared" ca="1" si="2"/>
        <v>100</v>
      </c>
    </row>
    <row r="54" spans="1:28" ht="15" customHeight="1">
      <c r="A54" s="229">
        <f ca="1">INDEX('Wellbeing Acorn Type'!$R$14:$R$48,'Type Sorted'!B15)</f>
        <v>3</v>
      </c>
      <c r="B54" s="229">
        <f t="shared" ca="1" si="2"/>
        <v>100</v>
      </c>
      <c r="C54" s="229">
        <f t="shared" ca="1" si="2"/>
        <v>100</v>
      </c>
      <c r="D54" s="229">
        <f t="shared" ca="1" si="2"/>
        <v>208.8771047536508</v>
      </c>
      <c r="E54" s="229">
        <f t="shared" ca="1" si="2"/>
        <v>100</v>
      </c>
      <c r="F54" s="229">
        <f t="shared" ca="1" si="2"/>
        <v>100</v>
      </c>
      <c r="G54" s="229">
        <f t="shared" ca="1" si="2"/>
        <v>100</v>
      </c>
      <c r="H54" s="229">
        <f t="shared" ca="1" si="2"/>
        <v>100</v>
      </c>
      <c r="I54" s="229">
        <f t="shared" ca="1" si="2"/>
        <v>100</v>
      </c>
      <c r="J54" s="229">
        <f t="shared" ca="1" si="2"/>
        <v>100</v>
      </c>
      <c r="K54" s="229">
        <f t="shared" ca="1" si="2"/>
        <v>100</v>
      </c>
      <c r="L54" s="229">
        <f t="shared" ca="1" si="2"/>
        <v>100</v>
      </c>
      <c r="M54" s="229">
        <f t="shared" ca="1" si="2"/>
        <v>100</v>
      </c>
      <c r="N54" s="229">
        <f t="shared" ca="1" si="2"/>
        <v>100</v>
      </c>
      <c r="O54" s="229">
        <f t="shared" ca="1" si="2"/>
        <v>100</v>
      </c>
      <c r="P54" s="229">
        <f t="shared" ca="1" si="2"/>
        <v>100</v>
      </c>
      <c r="Q54" s="229">
        <f t="shared" ca="1" si="2"/>
        <v>100</v>
      </c>
      <c r="R54" s="229">
        <f t="shared" ca="1" si="2"/>
        <v>100</v>
      </c>
      <c r="S54" s="229">
        <f t="shared" ca="1" si="2"/>
        <v>100</v>
      </c>
      <c r="T54" s="229">
        <f t="shared" ca="1" si="2"/>
        <v>100</v>
      </c>
      <c r="U54" s="229">
        <f t="shared" ca="1" si="2"/>
        <v>100</v>
      </c>
      <c r="V54" s="229">
        <f t="shared" ca="1" si="2"/>
        <v>100</v>
      </c>
      <c r="W54" s="229">
        <f t="shared" ca="1" si="2"/>
        <v>100</v>
      </c>
      <c r="X54" s="229">
        <f t="shared" ca="1" si="2"/>
        <v>100</v>
      </c>
      <c r="Y54" s="229">
        <f t="shared" ca="1" si="2"/>
        <v>100</v>
      </c>
      <c r="Z54" s="229">
        <f t="shared" ca="1" si="2"/>
        <v>100</v>
      </c>
      <c r="AA54" s="229">
        <f t="shared" ca="1" si="2"/>
        <v>100</v>
      </c>
      <c r="AB54" s="229">
        <f t="shared" ca="1" si="2"/>
        <v>100</v>
      </c>
    </row>
    <row r="55" spans="1:28" ht="15" customHeight="1">
      <c r="A55" s="229">
        <f ca="1">INDEX('Wellbeing Acorn Type'!$R$14:$R$48,'Type Sorted'!B16)</f>
        <v>14</v>
      </c>
      <c r="B55" s="229">
        <f t="shared" ca="1" si="2"/>
        <v>100</v>
      </c>
      <c r="C55" s="229">
        <f t="shared" ca="1" si="2"/>
        <v>100</v>
      </c>
      <c r="D55" s="229">
        <f t="shared" ca="1" si="2"/>
        <v>100</v>
      </c>
      <c r="E55" s="229">
        <f t="shared" ca="1" si="2"/>
        <v>100</v>
      </c>
      <c r="F55" s="229">
        <f t="shared" ca="1" si="2"/>
        <v>100</v>
      </c>
      <c r="G55" s="229">
        <f t="shared" ca="1" si="2"/>
        <v>100</v>
      </c>
      <c r="H55" s="229">
        <f t="shared" ca="1" si="2"/>
        <v>100</v>
      </c>
      <c r="I55" s="229">
        <f t="shared" ca="1" si="2"/>
        <v>100</v>
      </c>
      <c r="J55" s="229">
        <f t="shared" ca="1" si="2"/>
        <v>100</v>
      </c>
      <c r="K55" s="229">
        <f t="shared" ca="1" si="2"/>
        <v>100</v>
      </c>
      <c r="L55" s="229">
        <f t="shared" ca="1" si="2"/>
        <v>100</v>
      </c>
      <c r="M55" s="229">
        <f t="shared" ca="1" si="2"/>
        <v>100</v>
      </c>
      <c r="N55" s="229">
        <f t="shared" ca="1" si="2"/>
        <v>100</v>
      </c>
      <c r="O55" s="229">
        <f t="shared" ca="1" si="2"/>
        <v>111.51702480870209</v>
      </c>
      <c r="P55" s="229">
        <f t="shared" ca="1" si="2"/>
        <v>100</v>
      </c>
      <c r="Q55" s="229">
        <f t="shared" ca="1" si="2"/>
        <v>100</v>
      </c>
      <c r="R55" s="229">
        <f t="shared" ca="1" si="2"/>
        <v>100</v>
      </c>
      <c r="S55" s="229">
        <f t="shared" ca="1" si="2"/>
        <v>100</v>
      </c>
      <c r="T55" s="229">
        <f t="shared" ca="1" si="2"/>
        <v>100</v>
      </c>
      <c r="U55" s="229">
        <f t="shared" ca="1" si="2"/>
        <v>100</v>
      </c>
      <c r="V55" s="229">
        <f t="shared" ca="1" si="2"/>
        <v>100</v>
      </c>
      <c r="W55" s="229">
        <f t="shared" ca="1" si="2"/>
        <v>100</v>
      </c>
      <c r="X55" s="229">
        <f t="shared" ca="1" si="2"/>
        <v>100</v>
      </c>
      <c r="Y55" s="229">
        <f t="shared" ca="1" si="2"/>
        <v>100</v>
      </c>
      <c r="Z55" s="229">
        <f t="shared" ca="1" si="2"/>
        <v>100</v>
      </c>
      <c r="AA55" s="229">
        <f t="shared" ca="1" si="2"/>
        <v>100</v>
      </c>
      <c r="AB55" s="229">
        <f t="shared" ca="1" si="2"/>
        <v>100</v>
      </c>
    </row>
    <row r="56" spans="1:28" ht="15" customHeight="1">
      <c r="A56" s="229">
        <f ca="1">INDEX('Wellbeing Acorn Type'!$R$14:$R$48,'Type Sorted'!B17)</f>
        <v>10</v>
      </c>
      <c r="B56" s="229">
        <f t="shared" ca="1" si="2"/>
        <v>100</v>
      </c>
      <c r="C56" s="229">
        <f t="shared" ca="1" si="2"/>
        <v>100</v>
      </c>
      <c r="D56" s="229">
        <f t="shared" ca="1" si="2"/>
        <v>100</v>
      </c>
      <c r="E56" s="229">
        <f t="shared" ca="1" si="2"/>
        <v>100</v>
      </c>
      <c r="F56" s="229">
        <f t="shared" ca="1" si="2"/>
        <v>100</v>
      </c>
      <c r="G56" s="229">
        <f t="shared" ca="1" si="2"/>
        <v>100</v>
      </c>
      <c r="H56" s="229">
        <f t="shared" ca="1" si="2"/>
        <v>100</v>
      </c>
      <c r="I56" s="229">
        <f t="shared" ca="1" si="2"/>
        <v>100</v>
      </c>
      <c r="J56" s="229">
        <f t="shared" ca="1" si="2"/>
        <v>100</v>
      </c>
      <c r="K56" s="229">
        <f t="shared" ca="1" si="2"/>
        <v>136.42074784734498</v>
      </c>
      <c r="L56" s="229">
        <f t="shared" ca="1" si="2"/>
        <v>100</v>
      </c>
      <c r="M56" s="229">
        <f t="shared" ca="1" si="2"/>
        <v>100</v>
      </c>
      <c r="N56" s="229">
        <f t="shared" ca="1" si="2"/>
        <v>100</v>
      </c>
      <c r="O56" s="229">
        <f t="shared" ca="1" si="2"/>
        <v>100</v>
      </c>
      <c r="P56" s="229">
        <f t="shared" ca="1" si="2"/>
        <v>100</v>
      </c>
      <c r="Q56" s="229">
        <f t="shared" ca="1" si="2"/>
        <v>100</v>
      </c>
      <c r="R56" s="229">
        <f t="shared" ca="1" si="2"/>
        <v>100</v>
      </c>
      <c r="S56" s="229">
        <f t="shared" ca="1" si="2"/>
        <v>100</v>
      </c>
      <c r="T56" s="229">
        <f t="shared" ca="1" si="2"/>
        <v>100</v>
      </c>
      <c r="U56" s="229">
        <f t="shared" ca="1" si="2"/>
        <v>100</v>
      </c>
      <c r="V56" s="229">
        <f t="shared" ca="1" si="2"/>
        <v>100</v>
      </c>
      <c r="W56" s="229">
        <f t="shared" ca="1" si="2"/>
        <v>100</v>
      </c>
      <c r="X56" s="229">
        <f t="shared" ca="1" si="2"/>
        <v>100</v>
      </c>
      <c r="Y56" s="229">
        <f t="shared" ca="1" si="2"/>
        <v>100</v>
      </c>
      <c r="Z56" s="229">
        <f t="shared" ca="1" si="2"/>
        <v>100</v>
      </c>
      <c r="AA56" s="229">
        <f t="shared" ca="1" si="2"/>
        <v>100</v>
      </c>
      <c r="AB56" s="229">
        <f t="shared" ca="1" si="2"/>
        <v>100</v>
      </c>
    </row>
    <row r="57" spans="1:28" ht="15" customHeight="1">
      <c r="A57" s="229">
        <f ca="1">INDEX('Wellbeing Acorn Type'!$R$14:$R$48,'Type Sorted'!B18)</f>
        <v>16</v>
      </c>
      <c r="B57" s="229">
        <f t="shared" ca="1" si="2"/>
        <v>100</v>
      </c>
      <c r="C57" s="229">
        <f t="shared" ca="1" si="2"/>
        <v>100</v>
      </c>
      <c r="D57" s="229">
        <f t="shared" ca="1" si="2"/>
        <v>100</v>
      </c>
      <c r="E57" s="229">
        <f t="shared" ca="1" si="2"/>
        <v>100</v>
      </c>
      <c r="F57" s="229">
        <f t="shared" ca="1" si="2"/>
        <v>100</v>
      </c>
      <c r="G57" s="229">
        <f t="shared" ca="1" si="2"/>
        <v>100</v>
      </c>
      <c r="H57" s="229">
        <f t="shared" ca="1" si="2"/>
        <v>100</v>
      </c>
      <c r="I57" s="229">
        <f t="shared" ca="1" si="2"/>
        <v>100</v>
      </c>
      <c r="J57" s="229">
        <f t="shared" ca="1" si="2"/>
        <v>100</v>
      </c>
      <c r="K57" s="229">
        <f t="shared" ca="1" si="2"/>
        <v>100</v>
      </c>
      <c r="L57" s="229">
        <f t="shared" ca="1" si="2"/>
        <v>100</v>
      </c>
      <c r="M57" s="229">
        <f t="shared" ca="1" si="2"/>
        <v>100</v>
      </c>
      <c r="N57" s="229">
        <f t="shared" ca="1" si="2"/>
        <v>100</v>
      </c>
      <c r="O57" s="229">
        <f t="shared" ca="1" si="2"/>
        <v>100</v>
      </c>
      <c r="P57" s="229">
        <f t="shared" ca="1" si="2"/>
        <v>100</v>
      </c>
      <c r="Q57" s="229">
        <f t="shared" ca="1" si="2"/>
        <v>93.271156905619179</v>
      </c>
      <c r="R57" s="229">
        <f t="shared" ca="1" si="2"/>
        <v>100</v>
      </c>
      <c r="S57" s="229">
        <f t="shared" ca="1" si="2"/>
        <v>100</v>
      </c>
      <c r="T57" s="229">
        <f t="shared" ca="1" si="2"/>
        <v>100</v>
      </c>
      <c r="U57" s="229">
        <f t="shared" ca="1" si="2"/>
        <v>100</v>
      </c>
      <c r="V57" s="229">
        <f t="shared" ca="1" si="2"/>
        <v>100</v>
      </c>
      <c r="W57" s="229">
        <f t="shared" ca="1" si="2"/>
        <v>100</v>
      </c>
      <c r="X57" s="229">
        <f t="shared" ca="1" si="2"/>
        <v>100</v>
      </c>
      <c r="Y57" s="229">
        <f t="shared" ca="1" si="2"/>
        <v>100</v>
      </c>
      <c r="Z57" s="229">
        <f t="shared" ca="1" si="2"/>
        <v>100</v>
      </c>
      <c r="AA57" s="229">
        <f t="shared" ca="1" si="2"/>
        <v>100</v>
      </c>
      <c r="AB57" s="229">
        <f t="shared" ca="1" si="2"/>
        <v>100</v>
      </c>
    </row>
    <row r="58" spans="1:28" ht="15" customHeight="1">
      <c r="A58" s="229">
        <f ca="1">INDEX('Wellbeing Acorn Type'!$R$14:$R$48,'Type Sorted'!B19)</f>
        <v>9</v>
      </c>
      <c r="B58" s="229">
        <f t="shared" ca="1" si="2"/>
        <v>100</v>
      </c>
      <c r="C58" s="229">
        <f t="shared" ca="1" si="2"/>
        <v>100</v>
      </c>
      <c r="D58" s="229">
        <f t="shared" ca="1" si="2"/>
        <v>100</v>
      </c>
      <c r="E58" s="229">
        <f t="shared" ca="1" si="2"/>
        <v>100</v>
      </c>
      <c r="F58" s="229">
        <f t="shared" ca="1" si="2"/>
        <v>100</v>
      </c>
      <c r="G58" s="229">
        <f t="shared" ca="1" si="2"/>
        <v>100</v>
      </c>
      <c r="H58" s="229">
        <f t="shared" ca="1" si="2"/>
        <v>100</v>
      </c>
      <c r="I58" s="229">
        <f t="shared" ca="1" si="2"/>
        <v>100</v>
      </c>
      <c r="J58" s="229">
        <f t="shared" ca="1" si="2"/>
        <v>131.65580657818202</v>
      </c>
      <c r="K58" s="229">
        <f t="shared" ca="1" si="2"/>
        <v>100</v>
      </c>
      <c r="L58" s="229">
        <f t="shared" ca="1" si="2"/>
        <v>100</v>
      </c>
      <c r="M58" s="229">
        <f t="shared" ca="1" si="2"/>
        <v>100</v>
      </c>
      <c r="N58" s="229">
        <f t="shared" ca="1" si="2"/>
        <v>100</v>
      </c>
      <c r="O58" s="229">
        <f t="shared" ca="1" si="2"/>
        <v>100</v>
      </c>
      <c r="P58" s="229">
        <f t="shared" ca="1" si="2"/>
        <v>100</v>
      </c>
      <c r="Q58" s="229">
        <f t="shared" ca="1" si="2"/>
        <v>100</v>
      </c>
      <c r="R58" s="229">
        <f t="shared" ca="1" si="2"/>
        <v>100</v>
      </c>
      <c r="S58" s="229">
        <f t="shared" ca="1" si="2"/>
        <v>100</v>
      </c>
      <c r="T58" s="229">
        <f t="shared" ca="1" si="2"/>
        <v>100</v>
      </c>
      <c r="U58" s="229">
        <f t="shared" ca="1" si="2"/>
        <v>100</v>
      </c>
      <c r="V58" s="229">
        <f t="shared" ca="1" si="2"/>
        <v>100</v>
      </c>
      <c r="W58" s="229">
        <f t="shared" ca="1" si="2"/>
        <v>100</v>
      </c>
      <c r="X58" s="229">
        <f t="shared" ca="1" si="2"/>
        <v>100</v>
      </c>
      <c r="Y58" s="229">
        <f t="shared" ca="1" si="2"/>
        <v>100</v>
      </c>
      <c r="Z58" s="229">
        <f t="shared" ca="1" si="2"/>
        <v>100</v>
      </c>
      <c r="AA58" s="229">
        <f t="shared" ca="1" si="2"/>
        <v>100</v>
      </c>
      <c r="AB58" s="229">
        <f t="shared" ca="1" si="2"/>
        <v>100</v>
      </c>
    </row>
    <row r="59" spans="1:28" ht="15" customHeight="1">
      <c r="A59" s="229">
        <f ca="1">INDEX('Wellbeing Acorn Type'!$R$14:$R$48,'Type Sorted'!B20)</f>
        <v>17</v>
      </c>
      <c r="B59" s="229">
        <f t="shared" ca="1" si="2"/>
        <v>100</v>
      </c>
      <c r="C59" s="229">
        <f t="shared" ca="1" si="2"/>
        <v>100</v>
      </c>
      <c r="D59" s="229">
        <f t="shared" ca="1" si="2"/>
        <v>100</v>
      </c>
      <c r="E59" s="229">
        <f t="shared" ca="1" si="2"/>
        <v>100</v>
      </c>
      <c r="F59" s="229">
        <f t="shared" ca="1" si="2"/>
        <v>100</v>
      </c>
      <c r="G59" s="229">
        <f t="shared" ca="1" si="2"/>
        <v>100</v>
      </c>
      <c r="H59" s="229">
        <f t="shared" ca="1" si="2"/>
        <v>100</v>
      </c>
      <c r="I59" s="229">
        <f t="shared" ca="1" si="2"/>
        <v>100</v>
      </c>
      <c r="J59" s="229">
        <f t="shared" ca="1" si="2"/>
        <v>100</v>
      </c>
      <c r="K59" s="229">
        <f t="shared" ca="1" si="2"/>
        <v>100</v>
      </c>
      <c r="L59" s="229">
        <f t="shared" ca="1" si="2"/>
        <v>100</v>
      </c>
      <c r="M59" s="229">
        <f t="shared" ca="1" si="2"/>
        <v>100</v>
      </c>
      <c r="N59" s="229">
        <f t="shared" ca="1" si="2"/>
        <v>100</v>
      </c>
      <c r="O59" s="229">
        <f t="shared" ca="1" si="2"/>
        <v>100</v>
      </c>
      <c r="P59" s="229">
        <f t="shared" ca="1" si="2"/>
        <v>100</v>
      </c>
      <c r="Q59" s="229">
        <f t="shared" ca="1" si="2"/>
        <v>100</v>
      </c>
      <c r="R59" s="229">
        <f t="shared" ca="1" si="2"/>
        <v>74.269862903713204</v>
      </c>
      <c r="S59" s="229">
        <f t="shared" ca="1" si="2"/>
        <v>100</v>
      </c>
      <c r="T59" s="229">
        <f t="shared" ca="1" si="2"/>
        <v>100</v>
      </c>
      <c r="U59" s="229">
        <f t="shared" ca="1" si="2"/>
        <v>100</v>
      </c>
      <c r="V59" s="229">
        <f t="shared" ca="1" si="2"/>
        <v>100</v>
      </c>
      <c r="W59" s="229">
        <f t="shared" ca="1" si="2"/>
        <v>100</v>
      </c>
      <c r="X59" s="229">
        <f t="shared" ca="1" si="2"/>
        <v>100</v>
      </c>
      <c r="Y59" s="229">
        <f t="shared" ca="1" si="2"/>
        <v>100</v>
      </c>
      <c r="Z59" s="229">
        <f t="shared" ca="1" si="2"/>
        <v>100</v>
      </c>
      <c r="AA59" s="229">
        <f t="shared" ca="1" si="2"/>
        <v>100</v>
      </c>
      <c r="AB59" s="229">
        <f t="shared" ca="1" si="2"/>
        <v>100</v>
      </c>
    </row>
    <row r="60" spans="1:28" ht="15" customHeight="1">
      <c r="A60" s="229">
        <f ca="1">INDEX('Wellbeing Acorn Type'!$R$14:$R$48,'Type Sorted'!B21)</f>
        <v>20</v>
      </c>
      <c r="B60" s="229">
        <f t="shared" ca="1" si="2"/>
        <v>100</v>
      </c>
      <c r="C60" s="229">
        <f t="shared" ca="1" si="2"/>
        <v>100</v>
      </c>
      <c r="D60" s="229">
        <f t="shared" ca="1" si="2"/>
        <v>100</v>
      </c>
      <c r="E60" s="229">
        <f t="shared" ca="1" si="2"/>
        <v>100</v>
      </c>
      <c r="F60" s="229">
        <f t="shared" ca="1" si="2"/>
        <v>100</v>
      </c>
      <c r="G60" s="229">
        <f t="shared" ca="1" si="2"/>
        <v>100</v>
      </c>
      <c r="H60" s="229">
        <f t="shared" ca="1" si="2"/>
        <v>100</v>
      </c>
      <c r="I60" s="229">
        <f t="shared" ca="1" si="2"/>
        <v>100</v>
      </c>
      <c r="J60" s="229">
        <f t="shared" ca="1" si="2"/>
        <v>100</v>
      </c>
      <c r="K60" s="229">
        <f t="shared" ca="1" si="2"/>
        <v>100</v>
      </c>
      <c r="L60" s="229">
        <f t="shared" ca="1" si="2"/>
        <v>100</v>
      </c>
      <c r="M60" s="229">
        <f t="shared" ca="1" si="2"/>
        <v>100</v>
      </c>
      <c r="N60" s="229">
        <f t="shared" ca="1" si="2"/>
        <v>100</v>
      </c>
      <c r="O60" s="229">
        <f t="shared" ca="1" si="2"/>
        <v>100</v>
      </c>
      <c r="P60" s="229">
        <f t="shared" ca="1" si="2"/>
        <v>100</v>
      </c>
      <c r="Q60" s="229">
        <f t="shared" ca="1" si="2"/>
        <v>100</v>
      </c>
      <c r="R60" s="229">
        <f t="shared" ca="1" si="2"/>
        <v>100</v>
      </c>
      <c r="S60" s="229">
        <f t="shared" ca="1" si="2"/>
        <v>100</v>
      </c>
      <c r="T60" s="229">
        <f t="shared" ca="1" si="2"/>
        <v>100</v>
      </c>
      <c r="U60" s="229">
        <f t="shared" ca="1" si="2"/>
        <v>65.669610694509316</v>
      </c>
      <c r="V60" s="229">
        <f t="shared" ca="1" si="2"/>
        <v>100</v>
      </c>
      <c r="W60" s="229">
        <f t="shared" ca="1" si="2"/>
        <v>100</v>
      </c>
      <c r="X60" s="229">
        <f t="shared" ca="1" si="2"/>
        <v>100</v>
      </c>
      <c r="Y60" s="229">
        <f t="shared" ca="1" si="2"/>
        <v>100</v>
      </c>
      <c r="Z60" s="229">
        <f t="shared" ca="1" si="2"/>
        <v>100</v>
      </c>
      <c r="AA60" s="229">
        <f t="shared" ca="1" si="2"/>
        <v>100</v>
      </c>
      <c r="AB60" s="229">
        <f t="shared" ca="1" si="2"/>
        <v>100</v>
      </c>
    </row>
    <row r="61" spans="1:28" ht="15" customHeight="1">
      <c r="A61" s="229">
        <f ca="1">INDEX('Wellbeing Acorn Type'!$R$14:$R$48,'Type Sorted'!B22)</f>
        <v>19</v>
      </c>
      <c r="B61" s="229">
        <f t="shared" ca="1" si="2"/>
        <v>100</v>
      </c>
      <c r="C61" s="229">
        <f t="shared" ca="1" si="2"/>
        <v>100</v>
      </c>
      <c r="D61" s="229">
        <f t="shared" ca="1" si="2"/>
        <v>100</v>
      </c>
      <c r="E61" s="229">
        <f t="shared" ca="1" si="2"/>
        <v>100</v>
      </c>
      <c r="F61" s="229">
        <f t="shared" ca="1" si="2"/>
        <v>100</v>
      </c>
      <c r="G61" s="229">
        <f t="shared" ca="1" si="2"/>
        <v>100</v>
      </c>
      <c r="H61" s="229">
        <f t="shared" ca="1" si="2"/>
        <v>100</v>
      </c>
      <c r="I61" s="229">
        <f t="shared" ca="1" si="2"/>
        <v>100</v>
      </c>
      <c r="J61" s="229">
        <f t="shared" ca="1" si="2"/>
        <v>100</v>
      </c>
      <c r="K61" s="229">
        <f t="shared" ca="1" si="2"/>
        <v>100</v>
      </c>
      <c r="L61" s="229">
        <f t="shared" ca="1" si="2"/>
        <v>100</v>
      </c>
      <c r="M61" s="229">
        <f t="shared" ca="1" si="2"/>
        <v>100</v>
      </c>
      <c r="N61" s="229">
        <f t="shared" ca="1" si="2"/>
        <v>100</v>
      </c>
      <c r="O61" s="229">
        <f t="shared" ca="1" si="2"/>
        <v>100</v>
      </c>
      <c r="P61" s="229">
        <f t="shared" ca="1" si="2"/>
        <v>100</v>
      </c>
      <c r="Q61" s="229">
        <f t="shared" ca="1" si="2"/>
        <v>100</v>
      </c>
      <c r="R61" s="229">
        <f t="shared" ca="1" si="2"/>
        <v>100</v>
      </c>
      <c r="S61" s="229">
        <f t="shared" ca="1" si="2"/>
        <v>100</v>
      </c>
      <c r="T61" s="229">
        <f t="shared" ca="1" si="2"/>
        <v>40.124951496457939</v>
      </c>
      <c r="U61" s="229">
        <f t="shared" ca="1" si="2"/>
        <v>100</v>
      </c>
      <c r="V61" s="229">
        <f t="shared" ca="1" si="2"/>
        <v>100</v>
      </c>
      <c r="W61" s="229">
        <f t="shared" ca="1" si="2"/>
        <v>100</v>
      </c>
      <c r="X61" s="229">
        <f t="shared" ca="1" si="2"/>
        <v>100</v>
      </c>
      <c r="Y61" s="229">
        <f t="shared" ca="1" si="2"/>
        <v>100</v>
      </c>
      <c r="Z61" s="229">
        <f t="shared" ca="1" si="2"/>
        <v>100</v>
      </c>
      <c r="AA61" s="229">
        <f t="shared" ca="1" si="2"/>
        <v>100</v>
      </c>
      <c r="AB61" s="229">
        <f t="shared" ca="1" si="2"/>
        <v>100</v>
      </c>
    </row>
    <row r="62" spans="1:28" ht="15" customHeight="1">
      <c r="A62" s="229">
        <f ca="1">INDEX('Wellbeing Acorn Type'!$R$14:$R$48,'Type Sorted'!B23)</f>
        <v>25</v>
      </c>
      <c r="B62" s="229">
        <f t="shared" ca="1" si="2"/>
        <v>100</v>
      </c>
      <c r="C62" s="229">
        <f t="shared" ca="1" si="2"/>
        <v>100</v>
      </c>
      <c r="D62" s="229">
        <f t="shared" ca="1" si="2"/>
        <v>100</v>
      </c>
      <c r="E62" s="229">
        <f t="shared" ca="1" si="2"/>
        <v>100</v>
      </c>
      <c r="F62" s="229">
        <f t="shared" ca="1" si="2"/>
        <v>100</v>
      </c>
      <c r="G62" s="229">
        <f t="shared" ca="1" si="2"/>
        <v>100</v>
      </c>
      <c r="H62" s="229">
        <f t="shared" ca="1" si="2"/>
        <v>100</v>
      </c>
      <c r="I62" s="229">
        <f t="shared" ca="1" si="2"/>
        <v>100</v>
      </c>
      <c r="J62" s="229">
        <f t="shared" ca="1" si="2"/>
        <v>100</v>
      </c>
      <c r="K62" s="229">
        <f t="shared" ca="1" si="2"/>
        <v>100</v>
      </c>
      <c r="L62" s="229">
        <f t="shared" ca="1" si="2"/>
        <v>100</v>
      </c>
      <c r="M62" s="229">
        <f t="shared" ca="1" si="2"/>
        <v>100</v>
      </c>
      <c r="N62" s="229">
        <f t="shared" ref="N62:AB62" ca="1" si="3">IF($A62=N$51,$V23,100)</f>
        <v>100</v>
      </c>
      <c r="O62" s="229">
        <f t="shared" ca="1" si="3"/>
        <v>100</v>
      </c>
      <c r="P62" s="229">
        <f t="shared" ca="1" si="3"/>
        <v>100</v>
      </c>
      <c r="Q62" s="229">
        <f t="shared" ca="1" si="3"/>
        <v>100</v>
      </c>
      <c r="R62" s="229">
        <f t="shared" ca="1" si="3"/>
        <v>100</v>
      </c>
      <c r="S62" s="229">
        <f t="shared" ca="1" si="3"/>
        <v>100</v>
      </c>
      <c r="T62" s="229">
        <f t="shared" ca="1" si="3"/>
        <v>100</v>
      </c>
      <c r="U62" s="229">
        <f t="shared" ca="1" si="3"/>
        <v>100</v>
      </c>
      <c r="V62" s="229">
        <f t="shared" ca="1" si="3"/>
        <v>100</v>
      </c>
      <c r="W62" s="229">
        <f t="shared" ca="1" si="3"/>
        <v>100</v>
      </c>
      <c r="X62" s="229">
        <f t="shared" ca="1" si="3"/>
        <v>100</v>
      </c>
      <c r="Y62" s="229">
        <f t="shared" ca="1" si="3"/>
        <v>100</v>
      </c>
      <c r="Z62" s="229">
        <f t="shared" ca="1" si="3"/>
        <v>85.463041582747223</v>
      </c>
      <c r="AA62" s="229">
        <f t="shared" ca="1" si="3"/>
        <v>100</v>
      </c>
      <c r="AB62" s="229">
        <f t="shared" ca="1" si="3"/>
        <v>100</v>
      </c>
    </row>
    <row r="63" spans="1:28" ht="15" customHeight="1">
      <c r="A63" s="229">
        <f ca="1">INDEX('Wellbeing Acorn Type'!$R$14:$R$48,'Type Sorted'!B24)</f>
        <v>12</v>
      </c>
      <c r="B63" s="229">
        <f t="shared" ref="B63:AB72" ca="1" si="4">IF($A63=B$51,$V24,100)</f>
        <v>100</v>
      </c>
      <c r="C63" s="229">
        <f t="shared" ca="1" si="4"/>
        <v>100</v>
      </c>
      <c r="D63" s="229">
        <f t="shared" ca="1" si="4"/>
        <v>100</v>
      </c>
      <c r="E63" s="229">
        <f t="shared" ca="1" si="4"/>
        <v>100</v>
      </c>
      <c r="F63" s="229">
        <f t="shared" ca="1" si="4"/>
        <v>100</v>
      </c>
      <c r="G63" s="229">
        <f t="shared" ca="1" si="4"/>
        <v>100</v>
      </c>
      <c r="H63" s="229">
        <f t="shared" ca="1" si="4"/>
        <v>100</v>
      </c>
      <c r="I63" s="229">
        <f t="shared" ca="1" si="4"/>
        <v>100</v>
      </c>
      <c r="J63" s="229">
        <f t="shared" ca="1" si="4"/>
        <v>100</v>
      </c>
      <c r="K63" s="229">
        <f t="shared" ca="1" si="4"/>
        <v>100</v>
      </c>
      <c r="L63" s="229">
        <f t="shared" ca="1" si="4"/>
        <v>100</v>
      </c>
      <c r="M63" s="229">
        <f t="shared" ca="1" si="4"/>
        <v>178.04164697639544</v>
      </c>
      <c r="N63" s="229">
        <f t="shared" ca="1" si="4"/>
        <v>100</v>
      </c>
      <c r="O63" s="229">
        <f t="shared" ca="1" si="4"/>
        <v>100</v>
      </c>
      <c r="P63" s="229">
        <f t="shared" ca="1" si="4"/>
        <v>100</v>
      </c>
      <c r="Q63" s="229">
        <f t="shared" ca="1" si="4"/>
        <v>100</v>
      </c>
      <c r="R63" s="229">
        <f t="shared" ca="1" si="4"/>
        <v>100</v>
      </c>
      <c r="S63" s="229">
        <f t="shared" ca="1" si="4"/>
        <v>100</v>
      </c>
      <c r="T63" s="229">
        <f t="shared" ca="1" si="4"/>
        <v>100</v>
      </c>
      <c r="U63" s="229">
        <f t="shared" ca="1" si="4"/>
        <v>100</v>
      </c>
      <c r="V63" s="229">
        <f t="shared" ca="1" si="4"/>
        <v>100</v>
      </c>
      <c r="W63" s="229">
        <f t="shared" ca="1" si="4"/>
        <v>100</v>
      </c>
      <c r="X63" s="229">
        <f t="shared" ca="1" si="4"/>
        <v>100</v>
      </c>
      <c r="Y63" s="229">
        <f t="shared" ca="1" si="4"/>
        <v>100</v>
      </c>
      <c r="Z63" s="229">
        <f t="shared" ca="1" si="4"/>
        <v>100</v>
      </c>
      <c r="AA63" s="229">
        <f t="shared" ca="1" si="4"/>
        <v>100</v>
      </c>
      <c r="AB63" s="229">
        <f t="shared" ca="1" si="4"/>
        <v>100</v>
      </c>
    </row>
    <row r="64" spans="1:28" ht="15" customHeight="1">
      <c r="A64" s="229">
        <f ca="1">INDEX('Wellbeing Acorn Type'!$R$14:$R$48,'Type Sorted'!B25)</f>
        <v>7</v>
      </c>
      <c r="B64" s="229">
        <f t="shared" ca="1" si="4"/>
        <v>100</v>
      </c>
      <c r="C64" s="229">
        <f t="shared" ca="1" si="4"/>
        <v>100</v>
      </c>
      <c r="D64" s="229">
        <f t="shared" ca="1" si="4"/>
        <v>100</v>
      </c>
      <c r="E64" s="229">
        <f t="shared" ca="1" si="4"/>
        <v>100</v>
      </c>
      <c r="F64" s="229">
        <f t="shared" ca="1" si="4"/>
        <v>100</v>
      </c>
      <c r="G64" s="229">
        <f t="shared" ca="1" si="4"/>
        <v>100</v>
      </c>
      <c r="H64" s="229">
        <f t="shared" ca="1" si="4"/>
        <v>207.49984688455422</v>
      </c>
      <c r="I64" s="229">
        <f t="shared" ca="1" si="4"/>
        <v>100</v>
      </c>
      <c r="J64" s="229">
        <f t="shared" ca="1" si="4"/>
        <v>100</v>
      </c>
      <c r="K64" s="229">
        <f t="shared" ca="1" si="4"/>
        <v>100</v>
      </c>
      <c r="L64" s="229">
        <f t="shared" ca="1" si="4"/>
        <v>100</v>
      </c>
      <c r="M64" s="229">
        <f t="shared" ca="1" si="4"/>
        <v>100</v>
      </c>
      <c r="N64" s="229">
        <f t="shared" ca="1" si="4"/>
        <v>100</v>
      </c>
      <c r="O64" s="229">
        <f t="shared" ca="1" si="4"/>
        <v>100</v>
      </c>
      <c r="P64" s="229">
        <f t="shared" ca="1" si="4"/>
        <v>100</v>
      </c>
      <c r="Q64" s="229">
        <f t="shared" ca="1" si="4"/>
        <v>100</v>
      </c>
      <c r="R64" s="229">
        <f t="shared" ca="1" si="4"/>
        <v>100</v>
      </c>
      <c r="S64" s="229">
        <f t="shared" ca="1" si="4"/>
        <v>100</v>
      </c>
      <c r="T64" s="229">
        <f t="shared" ca="1" si="4"/>
        <v>100</v>
      </c>
      <c r="U64" s="229">
        <f t="shared" ca="1" si="4"/>
        <v>100</v>
      </c>
      <c r="V64" s="229">
        <f t="shared" ca="1" si="4"/>
        <v>100</v>
      </c>
      <c r="W64" s="229">
        <f t="shared" ca="1" si="4"/>
        <v>100</v>
      </c>
      <c r="X64" s="229">
        <f t="shared" ca="1" si="4"/>
        <v>100</v>
      </c>
      <c r="Y64" s="229">
        <f t="shared" ca="1" si="4"/>
        <v>100</v>
      </c>
      <c r="Z64" s="229">
        <f t="shared" ca="1" si="4"/>
        <v>100</v>
      </c>
      <c r="AA64" s="229">
        <f t="shared" ca="1" si="4"/>
        <v>100</v>
      </c>
      <c r="AB64" s="229">
        <f t="shared" ca="1" si="4"/>
        <v>100</v>
      </c>
    </row>
    <row r="65" spans="1:28" ht="15" customHeight="1">
      <c r="A65" s="229">
        <f ca="1">INDEX('Wellbeing Acorn Type'!$R$14:$R$48,'Type Sorted'!B26)</f>
        <v>1</v>
      </c>
      <c r="B65" s="229">
        <f t="shared" ca="1" si="4"/>
        <v>183.17915006067537</v>
      </c>
      <c r="C65" s="229">
        <f t="shared" ca="1" si="4"/>
        <v>100</v>
      </c>
      <c r="D65" s="229">
        <f t="shared" ca="1" si="4"/>
        <v>100</v>
      </c>
      <c r="E65" s="229">
        <f t="shared" ca="1" si="4"/>
        <v>100</v>
      </c>
      <c r="F65" s="229">
        <f t="shared" ca="1" si="4"/>
        <v>100</v>
      </c>
      <c r="G65" s="229">
        <f t="shared" ca="1" si="4"/>
        <v>100</v>
      </c>
      <c r="H65" s="229">
        <f t="shared" ca="1" si="4"/>
        <v>100</v>
      </c>
      <c r="I65" s="229">
        <f t="shared" ca="1" si="4"/>
        <v>100</v>
      </c>
      <c r="J65" s="229">
        <f t="shared" ca="1" si="4"/>
        <v>100</v>
      </c>
      <c r="K65" s="229">
        <f t="shared" ca="1" si="4"/>
        <v>100</v>
      </c>
      <c r="L65" s="229">
        <f t="shared" ca="1" si="4"/>
        <v>100</v>
      </c>
      <c r="M65" s="229">
        <f t="shared" ca="1" si="4"/>
        <v>100</v>
      </c>
      <c r="N65" s="229">
        <f t="shared" ca="1" si="4"/>
        <v>100</v>
      </c>
      <c r="O65" s="229">
        <f t="shared" ca="1" si="4"/>
        <v>100</v>
      </c>
      <c r="P65" s="229">
        <f t="shared" ca="1" si="4"/>
        <v>100</v>
      </c>
      <c r="Q65" s="229">
        <f t="shared" ca="1" si="4"/>
        <v>100</v>
      </c>
      <c r="R65" s="229">
        <f t="shared" ca="1" si="4"/>
        <v>100</v>
      </c>
      <c r="S65" s="229">
        <f t="shared" ca="1" si="4"/>
        <v>100</v>
      </c>
      <c r="T65" s="229">
        <f t="shared" ca="1" si="4"/>
        <v>100</v>
      </c>
      <c r="U65" s="229">
        <f t="shared" ca="1" si="4"/>
        <v>100</v>
      </c>
      <c r="V65" s="229">
        <f t="shared" ca="1" si="4"/>
        <v>100</v>
      </c>
      <c r="W65" s="229">
        <f t="shared" ca="1" si="4"/>
        <v>100</v>
      </c>
      <c r="X65" s="229">
        <f t="shared" ca="1" si="4"/>
        <v>100</v>
      </c>
      <c r="Y65" s="229">
        <f t="shared" ca="1" si="4"/>
        <v>100</v>
      </c>
      <c r="Z65" s="229">
        <f t="shared" ca="1" si="4"/>
        <v>100</v>
      </c>
      <c r="AA65" s="229">
        <f t="shared" ca="1" si="4"/>
        <v>100</v>
      </c>
      <c r="AB65" s="229">
        <f t="shared" ca="1" si="4"/>
        <v>100</v>
      </c>
    </row>
    <row r="66" spans="1:28" ht="15" customHeight="1">
      <c r="A66" s="229">
        <f ca="1">INDEX('Wellbeing Acorn Type'!$R$14:$R$48,'Type Sorted'!B27)</f>
        <v>6</v>
      </c>
      <c r="B66" s="229">
        <f t="shared" ca="1" si="4"/>
        <v>100</v>
      </c>
      <c r="C66" s="229">
        <f t="shared" ca="1" si="4"/>
        <v>100</v>
      </c>
      <c r="D66" s="229">
        <f t="shared" ca="1" si="4"/>
        <v>100</v>
      </c>
      <c r="E66" s="229">
        <f t="shared" ca="1" si="4"/>
        <v>100</v>
      </c>
      <c r="F66" s="229">
        <f t="shared" ca="1" si="4"/>
        <v>100</v>
      </c>
      <c r="G66" s="229">
        <f t="shared" ca="1" si="4"/>
        <v>124.75429871059529</v>
      </c>
      <c r="H66" s="229">
        <f t="shared" ca="1" si="4"/>
        <v>100</v>
      </c>
      <c r="I66" s="229">
        <f t="shared" ca="1" si="4"/>
        <v>100</v>
      </c>
      <c r="J66" s="229">
        <f t="shared" ca="1" si="4"/>
        <v>100</v>
      </c>
      <c r="K66" s="229">
        <f t="shared" ca="1" si="4"/>
        <v>100</v>
      </c>
      <c r="L66" s="229">
        <f t="shared" ca="1" si="4"/>
        <v>100</v>
      </c>
      <c r="M66" s="229">
        <f t="shared" ca="1" si="4"/>
        <v>100</v>
      </c>
      <c r="N66" s="229">
        <f t="shared" ca="1" si="4"/>
        <v>100</v>
      </c>
      <c r="O66" s="229">
        <f t="shared" ca="1" si="4"/>
        <v>100</v>
      </c>
      <c r="P66" s="229">
        <f t="shared" ca="1" si="4"/>
        <v>100</v>
      </c>
      <c r="Q66" s="229">
        <f t="shared" ca="1" si="4"/>
        <v>100</v>
      </c>
      <c r="R66" s="229">
        <f t="shared" ca="1" si="4"/>
        <v>100</v>
      </c>
      <c r="S66" s="229">
        <f t="shared" ca="1" si="4"/>
        <v>100</v>
      </c>
      <c r="T66" s="229">
        <f t="shared" ca="1" si="4"/>
        <v>100</v>
      </c>
      <c r="U66" s="229">
        <f t="shared" ca="1" si="4"/>
        <v>100</v>
      </c>
      <c r="V66" s="229">
        <f t="shared" ca="1" si="4"/>
        <v>100</v>
      </c>
      <c r="W66" s="229">
        <f t="shared" ca="1" si="4"/>
        <v>100</v>
      </c>
      <c r="X66" s="229">
        <f t="shared" ca="1" si="4"/>
        <v>100</v>
      </c>
      <c r="Y66" s="229">
        <f t="shared" ca="1" si="4"/>
        <v>100</v>
      </c>
      <c r="Z66" s="229">
        <f t="shared" ca="1" si="4"/>
        <v>100</v>
      </c>
      <c r="AA66" s="229">
        <f t="shared" ca="1" si="4"/>
        <v>100</v>
      </c>
      <c r="AB66" s="229">
        <f t="shared" ca="1" si="4"/>
        <v>100</v>
      </c>
    </row>
    <row r="67" spans="1:28" ht="15" customHeight="1">
      <c r="A67" s="229">
        <f ca="1">INDEX('Wellbeing Acorn Type'!$R$14:$R$48,'Type Sorted'!B28)</f>
        <v>21</v>
      </c>
      <c r="B67" s="229">
        <f t="shared" ca="1" si="4"/>
        <v>100</v>
      </c>
      <c r="C67" s="229">
        <f t="shared" ca="1" si="4"/>
        <v>100</v>
      </c>
      <c r="D67" s="229">
        <f t="shared" ca="1" si="4"/>
        <v>100</v>
      </c>
      <c r="E67" s="229">
        <f t="shared" ca="1" si="4"/>
        <v>100</v>
      </c>
      <c r="F67" s="229">
        <f t="shared" ca="1" si="4"/>
        <v>100</v>
      </c>
      <c r="G67" s="229">
        <f t="shared" ca="1" si="4"/>
        <v>100</v>
      </c>
      <c r="H67" s="229">
        <f t="shared" ca="1" si="4"/>
        <v>100</v>
      </c>
      <c r="I67" s="229">
        <f t="shared" ca="1" si="4"/>
        <v>100</v>
      </c>
      <c r="J67" s="229">
        <f t="shared" ca="1" si="4"/>
        <v>100</v>
      </c>
      <c r="K67" s="229">
        <f t="shared" ca="1" si="4"/>
        <v>100</v>
      </c>
      <c r="L67" s="229">
        <f t="shared" ca="1" si="4"/>
        <v>100</v>
      </c>
      <c r="M67" s="229">
        <f t="shared" ca="1" si="4"/>
        <v>100</v>
      </c>
      <c r="N67" s="229">
        <f t="shared" ca="1" si="4"/>
        <v>100</v>
      </c>
      <c r="O67" s="229">
        <f t="shared" ca="1" si="4"/>
        <v>100</v>
      </c>
      <c r="P67" s="229">
        <f t="shared" ca="1" si="4"/>
        <v>100</v>
      </c>
      <c r="Q67" s="229">
        <f t="shared" ca="1" si="4"/>
        <v>100</v>
      </c>
      <c r="R67" s="229">
        <f t="shared" ca="1" si="4"/>
        <v>100</v>
      </c>
      <c r="S67" s="229">
        <f t="shared" ca="1" si="4"/>
        <v>100</v>
      </c>
      <c r="T67" s="229">
        <f t="shared" ca="1" si="4"/>
        <v>100</v>
      </c>
      <c r="U67" s="229">
        <f t="shared" ca="1" si="4"/>
        <v>100</v>
      </c>
      <c r="V67" s="229">
        <f t="shared" ca="1" si="4"/>
        <v>92.48553504121368</v>
      </c>
      <c r="W67" s="229">
        <f t="shared" ca="1" si="4"/>
        <v>100</v>
      </c>
      <c r="X67" s="229">
        <f t="shared" ca="1" si="4"/>
        <v>100</v>
      </c>
      <c r="Y67" s="229">
        <f t="shared" ca="1" si="4"/>
        <v>100</v>
      </c>
      <c r="Z67" s="229">
        <f t="shared" ca="1" si="4"/>
        <v>100</v>
      </c>
      <c r="AA67" s="229">
        <f t="shared" ca="1" si="4"/>
        <v>100</v>
      </c>
      <c r="AB67" s="229">
        <f t="shared" ca="1" si="4"/>
        <v>100</v>
      </c>
    </row>
    <row r="68" spans="1:28" ht="15" customHeight="1">
      <c r="A68" s="229">
        <f ca="1">INDEX('Wellbeing Acorn Type'!$R$14:$R$48,'Type Sorted'!B29)</f>
        <v>15</v>
      </c>
      <c r="B68" s="229">
        <f t="shared" ca="1" si="4"/>
        <v>100</v>
      </c>
      <c r="C68" s="229">
        <f t="shared" ca="1" si="4"/>
        <v>100</v>
      </c>
      <c r="D68" s="229">
        <f t="shared" ca="1" si="4"/>
        <v>100</v>
      </c>
      <c r="E68" s="229">
        <f t="shared" ca="1" si="4"/>
        <v>100</v>
      </c>
      <c r="F68" s="229">
        <f t="shared" ca="1" si="4"/>
        <v>100</v>
      </c>
      <c r="G68" s="229">
        <f t="shared" ca="1" si="4"/>
        <v>100</v>
      </c>
      <c r="H68" s="229">
        <f t="shared" ca="1" si="4"/>
        <v>100</v>
      </c>
      <c r="I68" s="229">
        <f t="shared" ca="1" si="4"/>
        <v>100</v>
      </c>
      <c r="J68" s="229">
        <f t="shared" ca="1" si="4"/>
        <v>100</v>
      </c>
      <c r="K68" s="229">
        <f t="shared" ca="1" si="4"/>
        <v>100</v>
      </c>
      <c r="L68" s="229">
        <f t="shared" ca="1" si="4"/>
        <v>100</v>
      </c>
      <c r="M68" s="229">
        <f t="shared" ca="1" si="4"/>
        <v>100</v>
      </c>
      <c r="N68" s="229">
        <f t="shared" ca="1" si="4"/>
        <v>100</v>
      </c>
      <c r="O68" s="229">
        <f t="shared" ca="1" si="4"/>
        <v>100</v>
      </c>
      <c r="P68" s="229">
        <f t="shared" ca="1" si="4"/>
        <v>86.444365101289705</v>
      </c>
      <c r="Q68" s="229">
        <f t="shared" ca="1" si="4"/>
        <v>100</v>
      </c>
      <c r="R68" s="229">
        <f t="shared" ca="1" si="4"/>
        <v>100</v>
      </c>
      <c r="S68" s="229">
        <f t="shared" ca="1" si="4"/>
        <v>100</v>
      </c>
      <c r="T68" s="229">
        <f t="shared" ca="1" si="4"/>
        <v>100</v>
      </c>
      <c r="U68" s="229">
        <f t="shared" ca="1" si="4"/>
        <v>100</v>
      </c>
      <c r="V68" s="229">
        <f t="shared" ca="1" si="4"/>
        <v>100</v>
      </c>
      <c r="W68" s="229">
        <f t="shared" ca="1" si="4"/>
        <v>100</v>
      </c>
      <c r="X68" s="229">
        <f t="shared" ca="1" si="4"/>
        <v>100</v>
      </c>
      <c r="Y68" s="229">
        <f t="shared" ca="1" si="4"/>
        <v>100</v>
      </c>
      <c r="Z68" s="229">
        <f t="shared" ca="1" si="4"/>
        <v>100</v>
      </c>
      <c r="AA68" s="229">
        <f t="shared" ca="1" si="4"/>
        <v>100</v>
      </c>
      <c r="AB68" s="229">
        <f t="shared" ca="1" si="4"/>
        <v>100</v>
      </c>
    </row>
    <row r="69" spans="1:28" ht="15" customHeight="1">
      <c r="A69" s="229">
        <f ca="1">INDEX('Wellbeing Acorn Type'!$R$14:$R$48,'Type Sorted'!B30)</f>
        <v>5</v>
      </c>
      <c r="B69" s="229">
        <f t="shared" ca="1" si="4"/>
        <v>100</v>
      </c>
      <c r="C69" s="229">
        <f t="shared" ca="1" si="4"/>
        <v>100</v>
      </c>
      <c r="D69" s="229">
        <f t="shared" ca="1" si="4"/>
        <v>100</v>
      </c>
      <c r="E69" s="229">
        <f t="shared" ca="1" si="4"/>
        <v>100</v>
      </c>
      <c r="F69" s="229">
        <f t="shared" ca="1" si="4"/>
        <v>45.999656457765539</v>
      </c>
      <c r="G69" s="229">
        <f t="shared" ca="1" si="4"/>
        <v>100</v>
      </c>
      <c r="H69" s="229">
        <f t="shared" ca="1" si="4"/>
        <v>100</v>
      </c>
      <c r="I69" s="229">
        <f t="shared" ca="1" si="4"/>
        <v>100</v>
      </c>
      <c r="J69" s="229">
        <f t="shared" ca="1" si="4"/>
        <v>100</v>
      </c>
      <c r="K69" s="229">
        <f t="shared" ca="1" si="4"/>
        <v>100</v>
      </c>
      <c r="L69" s="229">
        <f t="shared" ca="1" si="4"/>
        <v>100</v>
      </c>
      <c r="M69" s="229">
        <f t="shared" ca="1" si="4"/>
        <v>100</v>
      </c>
      <c r="N69" s="229">
        <f t="shared" ca="1" si="4"/>
        <v>100</v>
      </c>
      <c r="O69" s="229">
        <f t="shared" ca="1" si="4"/>
        <v>100</v>
      </c>
      <c r="P69" s="229">
        <f t="shared" ca="1" si="4"/>
        <v>100</v>
      </c>
      <c r="Q69" s="229">
        <f t="shared" ca="1" si="4"/>
        <v>100</v>
      </c>
      <c r="R69" s="229">
        <f t="shared" ca="1" si="4"/>
        <v>100</v>
      </c>
      <c r="S69" s="229">
        <f t="shared" ca="1" si="4"/>
        <v>100</v>
      </c>
      <c r="T69" s="229">
        <f t="shared" ca="1" si="4"/>
        <v>100</v>
      </c>
      <c r="U69" s="229">
        <f t="shared" ca="1" si="4"/>
        <v>100</v>
      </c>
      <c r="V69" s="229">
        <f t="shared" ca="1" si="4"/>
        <v>100</v>
      </c>
      <c r="W69" s="229">
        <f t="shared" ca="1" si="4"/>
        <v>100</v>
      </c>
      <c r="X69" s="229">
        <f t="shared" ca="1" si="4"/>
        <v>100</v>
      </c>
      <c r="Y69" s="229">
        <f t="shared" ca="1" si="4"/>
        <v>100</v>
      </c>
      <c r="Z69" s="229">
        <f t="shared" ca="1" si="4"/>
        <v>100</v>
      </c>
      <c r="AA69" s="229">
        <f t="shared" ca="1" si="4"/>
        <v>100</v>
      </c>
      <c r="AB69" s="229">
        <f t="shared" ca="1" si="4"/>
        <v>100</v>
      </c>
    </row>
    <row r="70" spans="1:28" ht="15" customHeight="1">
      <c r="A70" s="229">
        <f ca="1">INDEX('Wellbeing Acorn Type'!$R$14:$R$48,'Type Sorted'!B31)</f>
        <v>23</v>
      </c>
      <c r="B70" s="229">
        <f t="shared" ca="1" si="4"/>
        <v>100</v>
      </c>
      <c r="C70" s="229">
        <f t="shared" ca="1" si="4"/>
        <v>100</v>
      </c>
      <c r="D70" s="229">
        <f t="shared" ca="1" si="4"/>
        <v>100</v>
      </c>
      <c r="E70" s="229">
        <f t="shared" ca="1" si="4"/>
        <v>100</v>
      </c>
      <c r="F70" s="229">
        <f t="shared" ca="1" si="4"/>
        <v>100</v>
      </c>
      <c r="G70" s="229">
        <f t="shared" ca="1" si="4"/>
        <v>100</v>
      </c>
      <c r="H70" s="229">
        <f t="shared" ca="1" si="4"/>
        <v>100</v>
      </c>
      <c r="I70" s="229">
        <f t="shared" ca="1" si="4"/>
        <v>100</v>
      </c>
      <c r="J70" s="229">
        <f t="shared" ca="1" si="4"/>
        <v>100</v>
      </c>
      <c r="K70" s="229">
        <f t="shared" ca="1" si="4"/>
        <v>100</v>
      </c>
      <c r="L70" s="229">
        <f t="shared" ca="1" si="4"/>
        <v>100</v>
      </c>
      <c r="M70" s="229">
        <f t="shared" ca="1" si="4"/>
        <v>100</v>
      </c>
      <c r="N70" s="229">
        <f t="shared" ca="1" si="4"/>
        <v>100</v>
      </c>
      <c r="O70" s="229">
        <f t="shared" ca="1" si="4"/>
        <v>100</v>
      </c>
      <c r="P70" s="229">
        <f t="shared" ca="1" si="4"/>
        <v>100</v>
      </c>
      <c r="Q70" s="229">
        <f t="shared" ca="1" si="4"/>
        <v>100</v>
      </c>
      <c r="R70" s="229">
        <f t="shared" ca="1" si="4"/>
        <v>100</v>
      </c>
      <c r="S70" s="229">
        <f t="shared" ca="1" si="4"/>
        <v>100</v>
      </c>
      <c r="T70" s="229">
        <f t="shared" ca="1" si="4"/>
        <v>100</v>
      </c>
      <c r="U70" s="229">
        <f t="shared" ca="1" si="4"/>
        <v>100</v>
      </c>
      <c r="V70" s="229">
        <f t="shared" ca="1" si="4"/>
        <v>100</v>
      </c>
      <c r="W70" s="229">
        <f t="shared" ca="1" si="4"/>
        <v>100</v>
      </c>
      <c r="X70" s="229">
        <f t="shared" ca="1" si="4"/>
        <v>39.958908745904353</v>
      </c>
      <c r="Y70" s="229">
        <f t="shared" ca="1" si="4"/>
        <v>100</v>
      </c>
      <c r="Z70" s="229">
        <f t="shared" ca="1" si="4"/>
        <v>100</v>
      </c>
      <c r="AA70" s="229">
        <f t="shared" ca="1" si="4"/>
        <v>100</v>
      </c>
      <c r="AB70" s="229">
        <f t="shared" ca="1" si="4"/>
        <v>100</v>
      </c>
    </row>
    <row r="71" spans="1:28" ht="15" customHeight="1">
      <c r="A71" s="229">
        <f ca="1">INDEX('Wellbeing Acorn Type'!$R$14:$R$48,'Type Sorted'!B32)</f>
        <v>13</v>
      </c>
      <c r="B71" s="229">
        <f t="shared" ca="1" si="4"/>
        <v>100</v>
      </c>
      <c r="C71" s="229">
        <f t="shared" ca="1" si="4"/>
        <v>100</v>
      </c>
      <c r="D71" s="229">
        <f t="shared" ca="1" si="4"/>
        <v>100</v>
      </c>
      <c r="E71" s="229">
        <f t="shared" ca="1" si="4"/>
        <v>100</v>
      </c>
      <c r="F71" s="229">
        <f t="shared" ca="1" si="4"/>
        <v>100</v>
      </c>
      <c r="G71" s="229">
        <f t="shared" ca="1" si="4"/>
        <v>100</v>
      </c>
      <c r="H71" s="229">
        <f t="shared" ca="1" si="4"/>
        <v>100</v>
      </c>
      <c r="I71" s="229">
        <f t="shared" ca="1" si="4"/>
        <v>100</v>
      </c>
      <c r="J71" s="229">
        <f t="shared" ca="1" si="4"/>
        <v>100</v>
      </c>
      <c r="K71" s="229">
        <f t="shared" ca="1" si="4"/>
        <v>100</v>
      </c>
      <c r="L71" s="229">
        <f t="shared" ca="1" si="4"/>
        <v>100</v>
      </c>
      <c r="M71" s="229">
        <f t="shared" ca="1" si="4"/>
        <v>100</v>
      </c>
      <c r="N71" s="229">
        <f t="shared" ca="1" si="4"/>
        <v>315.81711601316186</v>
      </c>
      <c r="O71" s="229">
        <f t="shared" ca="1" si="4"/>
        <v>100</v>
      </c>
      <c r="P71" s="229">
        <f t="shared" ca="1" si="4"/>
        <v>100</v>
      </c>
      <c r="Q71" s="229">
        <f t="shared" ca="1" si="4"/>
        <v>100</v>
      </c>
      <c r="R71" s="229">
        <f t="shared" ca="1" si="4"/>
        <v>100</v>
      </c>
      <c r="S71" s="229">
        <f t="shared" ca="1" si="4"/>
        <v>100</v>
      </c>
      <c r="T71" s="229">
        <f t="shared" ca="1" si="4"/>
        <v>100</v>
      </c>
      <c r="U71" s="229">
        <f t="shared" ca="1" si="4"/>
        <v>100</v>
      </c>
      <c r="V71" s="229">
        <f t="shared" ca="1" si="4"/>
        <v>100</v>
      </c>
      <c r="W71" s="229">
        <f t="shared" ca="1" si="4"/>
        <v>100</v>
      </c>
      <c r="X71" s="229">
        <f t="shared" ca="1" si="4"/>
        <v>100</v>
      </c>
      <c r="Y71" s="229">
        <f t="shared" ca="1" si="4"/>
        <v>100</v>
      </c>
      <c r="Z71" s="229">
        <f t="shared" ca="1" si="4"/>
        <v>100</v>
      </c>
      <c r="AA71" s="229">
        <f t="shared" ca="1" si="4"/>
        <v>100</v>
      </c>
      <c r="AB71" s="229">
        <f t="shared" ca="1" si="4"/>
        <v>100</v>
      </c>
    </row>
    <row r="72" spans="1:28" ht="15" customHeight="1">
      <c r="A72" s="229">
        <f ca="1">INDEX('Wellbeing Acorn Type'!$R$14:$R$48,'Type Sorted'!B33)</f>
        <v>11</v>
      </c>
      <c r="B72" s="229">
        <f t="shared" ca="1" si="4"/>
        <v>100</v>
      </c>
      <c r="C72" s="229">
        <f t="shared" ca="1" si="4"/>
        <v>100</v>
      </c>
      <c r="D72" s="229">
        <f t="shared" ca="1" si="4"/>
        <v>100</v>
      </c>
      <c r="E72" s="229">
        <f t="shared" ca="1" si="4"/>
        <v>100</v>
      </c>
      <c r="F72" s="229">
        <f t="shared" ca="1" si="4"/>
        <v>100</v>
      </c>
      <c r="G72" s="229">
        <f t="shared" ca="1" si="4"/>
        <v>100</v>
      </c>
      <c r="H72" s="229">
        <f t="shared" ca="1" si="4"/>
        <v>100</v>
      </c>
      <c r="I72" s="229">
        <f t="shared" ca="1" si="4"/>
        <v>100</v>
      </c>
      <c r="J72" s="229">
        <f t="shared" ca="1" si="4"/>
        <v>100</v>
      </c>
      <c r="K72" s="229">
        <f t="shared" ca="1" si="4"/>
        <v>100</v>
      </c>
      <c r="L72" s="229">
        <f t="shared" ca="1" si="4"/>
        <v>112.86914018381124</v>
      </c>
      <c r="M72" s="229">
        <f t="shared" ca="1" si="4"/>
        <v>100</v>
      </c>
      <c r="N72" s="229">
        <f t="shared" ref="N72:AB72" ca="1" si="5">IF($A72=N$51,$V33,100)</f>
        <v>100</v>
      </c>
      <c r="O72" s="229">
        <f t="shared" ca="1" si="5"/>
        <v>100</v>
      </c>
      <c r="P72" s="229">
        <f t="shared" ca="1" si="5"/>
        <v>100</v>
      </c>
      <c r="Q72" s="229">
        <f t="shared" ca="1" si="5"/>
        <v>100</v>
      </c>
      <c r="R72" s="229">
        <f t="shared" ca="1" si="5"/>
        <v>100</v>
      </c>
      <c r="S72" s="229">
        <f t="shared" ca="1" si="5"/>
        <v>100</v>
      </c>
      <c r="T72" s="229">
        <f t="shared" ca="1" si="5"/>
        <v>100</v>
      </c>
      <c r="U72" s="229">
        <f t="shared" ca="1" si="5"/>
        <v>100</v>
      </c>
      <c r="V72" s="229">
        <f t="shared" ca="1" si="5"/>
        <v>100</v>
      </c>
      <c r="W72" s="229">
        <f t="shared" ca="1" si="5"/>
        <v>100</v>
      </c>
      <c r="X72" s="229">
        <f t="shared" ca="1" si="5"/>
        <v>100</v>
      </c>
      <c r="Y72" s="229">
        <f t="shared" ca="1" si="5"/>
        <v>100</v>
      </c>
      <c r="Z72" s="229">
        <f t="shared" ca="1" si="5"/>
        <v>100</v>
      </c>
      <c r="AA72" s="229">
        <f t="shared" ca="1" si="5"/>
        <v>100</v>
      </c>
      <c r="AB72" s="229">
        <f t="shared" ca="1" si="5"/>
        <v>100</v>
      </c>
    </row>
    <row r="73" spans="1:28" ht="15" customHeight="1">
      <c r="A73" s="229">
        <f ca="1">INDEX('Wellbeing Acorn Type'!$R$14:$R$48,'Type Sorted'!B34)</f>
        <v>61</v>
      </c>
      <c r="B73" s="229">
        <f t="shared" ref="B73:AB78" ca="1" si="6">IF($A73=B$51,$V34,100)</f>
        <v>100</v>
      </c>
      <c r="C73" s="229">
        <f t="shared" ca="1" si="6"/>
        <v>100</v>
      </c>
      <c r="D73" s="229">
        <f t="shared" ca="1" si="6"/>
        <v>100</v>
      </c>
      <c r="E73" s="229">
        <f t="shared" ca="1" si="6"/>
        <v>100</v>
      </c>
      <c r="F73" s="229">
        <f t="shared" ca="1" si="6"/>
        <v>100</v>
      </c>
      <c r="G73" s="229">
        <f t="shared" ca="1" si="6"/>
        <v>100</v>
      </c>
      <c r="H73" s="229">
        <f t="shared" ca="1" si="6"/>
        <v>100</v>
      </c>
      <c r="I73" s="229">
        <f t="shared" ca="1" si="6"/>
        <v>100</v>
      </c>
      <c r="J73" s="229">
        <f t="shared" ca="1" si="6"/>
        <v>100</v>
      </c>
      <c r="K73" s="229">
        <f t="shared" ca="1" si="6"/>
        <v>100</v>
      </c>
      <c r="L73" s="229">
        <f t="shared" ca="1" si="6"/>
        <v>100</v>
      </c>
      <c r="M73" s="229">
        <f t="shared" ca="1" si="6"/>
        <v>100</v>
      </c>
      <c r="N73" s="229">
        <f t="shared" ca="1" si="6"/>
        <v>100</v>
      </c>
      <c r="O73" s="229">
        <f t="shared" ca="1" si="6"/>
        <v>100</v>
      </c>
      <c r="P73" s="229">
        <f t="shared" ca="1" si="6"/>
        <v>100</v>
      </c>
      <c r="Q73" s="229">
        <f t="shared" ca="1" si="6"/>
        <v>100</v>
      </c>
      <c r="R73" s="229">
        <f t="shared" ca="1" si="6"/>
        <v>100</v>
      </c>
      <c r="S73" s="229">
        <f t="shared" ca="1" si="6"/>
        <v>100</v>
      </c>
      <c r="T73" s="229">
        <f t="shared" ca="1" si="6"/>
        <v>100</v>
      </c>
      <c r="U73" s="229">
        <f t="shared" ca="1" si="6"/>
        <v>100</v>
      </c>
      <c r="V73" s="229">
        <f t="shared" ca="1" si="6"/>
        <v>100</v>
      </c>
      <c r="W73" s="229">
        <f t="shared" ca="1" si="6"/>
        <v>100</v>
      </c>
      <c r="X73" s="229">
        <f t="shared" ca="1" si="6"/>
        <v>100</v>
      </c>
      <c r="Y73" s="229">
        <f t="shared" ca="1" si="6"/>
        <v>100</v>
      </c>
      <c r="Z73" s="229">
        <f t="shared" ca="1" si="6"/>
        <v>100</v>
      </c>
      <c r="AA73" s="229">
        <f t="shared" ca="1" si="6"/>
        <v>100</v>
      </c>
      <c r="AB73" s="229">
        <f t="shared" ca="1" si="6"/>
        <v>115.12732856120545</v>
      </c>
    </row>
    <row r="74" spans="1:28" ht="15" customHeight="1">
      <c r="A74" s="229">
        <f ca="1">INDEX('Wellbeing Acorn Type'!$R$14:$R$48,'Type Sorted'!B35)</f>
        <v>24</v>
      </c>
      <c r="B74" s="229">
        <f t="shared" ca="1" si="6"/>
        <v>100</v>
      </c>
      <c r="C74" s="229">
        <f t="shared" ca="1" si="6"/>
        <v>100</v>
      </c>
      <c r="D74" s="229">
        <f t="shared" ca="1" si="6"/>
        <v>100</v>
      </c>
      <c r="E74" s="229">
        <f t="shared" ca="1" si="6"/>
        <v>100</v>
      </c>
      <c r="F74" s="229">
        <f t="shared" ca="1" si="6"/>
        <v>100</v>
      </c>
      <c r="G74" s="229">
        <f t="shared" ca="1" si="6"/>
        <v>100</v>
      </c>
      <c r="H74" s="229">
        <f t="shared" ca="1" si="6"/>
        <v>100</v>
      </c>
      <c r="I74" s="229">
        <f t="shared" ca="1" si="6"/>
        <v>100</v>
      </c>
      <c r="J74" s="229">
        <f t="shared" ca="1" si="6"/>
        <v>100</v>
      </c>
      <c r="K74" s="229">
        <f t="shared" ca="1" si="6"/>
        <v>100</v>
      </c>
      <c r="L74" s="229">
        <f t="shared" ca="1" si="6"/>
        <v>100</v>
      </c>
      <c r="M74" s="229">
        <f t="shared" ca="1" si="6"/>
        <v>100</v>
      </c>
      <c r="N74" s="229">
        <f t="shared" ca="1" si="6"/>
        <v>100</v>
      </c>
      <c r="O74" s="229">
        <f t="shared" ca="1" si="6"/>
        <v>100</v>
      </c>
      <c r="P74" s="229">
        <f t="shared" ca="1" si="6"/>
        <v>100</v>
      </c>
      <c r="Q74" s="229">
        <f t="shared" ca="1" si="6"/>
        <v>100</v>
      </c>
      <c r="R74" s="229">
        <f t="shared" ca="1" si="6"/>
        <v>100</v>
      </c>
      <c r="S74" s="229">
        <f t="shared" ca="1" si="6"/>
        <v>100</v>
      </c>
      <c r="T74" s="229">
        <f t="shared" ca="1" si="6"/>
        <v>100</v>
      </c>
      <c r="U74" s="229">
        <f t="shared" ca="1" si="6"/>
        <v>100</v>
      </c>
      <c r="V74" s="229">
        <f t="shared" ca="1" si="6"/>
        <v>100</v>
      </c>
      <c r="W74" s="229">
        <f t="shared" ca="1" si="6"/>
        <v>100</v>
      </c>
      <c r="X74" s="229">
        <f t="shared" ca="1" si="6"/>
        <v>100</v>
      </c>
      <c r="Y74" s="229">
        <f t="shared" ca="1" si="6"/>
        <v>11.438876581654361</v>
      </c>
      <c r="Z74" s="229">
        <f t="shared" ca="1" si="6"/>
        <v>100</v>
      </c>
      <c r="AA74" s="229">
        <f t="shared" ca="1" si="6"/>
        <v>100</v>
      </c>
      <c r="AB74" s="229">
        <f t="shared" ca="1" si="6"/>
        <v>100</v>
      </c>
    </row>
    <row r="75" spans="1:28" ht="15" customHeight="1">
      <c r="A75" s="229">
        <f ca="1">INDEX('Wellbeing Acorn Type'!$R$14:$R$48,'Type Sorted'!B36)</f>
        <v>18</v>
      </c>
      <c r="B75" s="229">
        <f t="shared" ca="1" si="6"/>
        <v>100</v>
      </c>
      <c r="C75" s="229">
        <f t="shared" ca="1" si="6"/>
        <v>100</v>
      </c>
      <c r="D75" s="229">
        <f t="shared" ca="1" si="6"/>
        <v>100</v>
      </c>
      <c r="E75" s="229">
        <f t="shared" ca="1" si="6"/>
        <v>100</v>
      </c>
      <c r="F75" s="229">
        <f t="shared" ca="1" si="6"/>
        <v>100</v>
      </c>
      <c r="G75" s="229">
        <f t="shared" ca="1" si="6"/>
        <v>100</v>
      </c>
      <c r="H75" s="229">
        <f t="shared" ca="1" si="6"/>
        <v>100</v>
      </c>
      <c r="I75" s="229">
        <f t="shared" ca="1" si="6"/>
        <v>100</v>
      </c>
      <c r="J75" s="229">
        <f t="shared" ca="1" si="6"/>
        <v>100</v>
      </c>
      <c r="K75" s="229">
        <f t="shared" ca="1" si="6"/>
        <v>100</v>
      </c>
      <c r="L75" s="229">
        <f t="shared" ca="1" si="6"/>
        <v>100</v>
      </c>
      <c r="M75" s="229">
        <f t="shared" ca="1" si="6"/>
        <v>100</v>
      </c>
      <c r="N75" s="229">
        <f t="shared" ca="1" si="6"/>
        <v>100</v>
      </c>
      <c r="O75" s="229">
        <f t="shared" ca="1" si="6"/>
        <v>100</v>
      </c>
      <c r="P75" s="229">
        <f t="shared" ca="1" si="6"/>
        <v>100</v>
      </c>
      <c r="Q75" s="229">
        <f t="shared" ca="1" si="6"/>
        <v>100</v>
      </c>
      <c r="R75" s="229">
        <f t="shared" ca="1" si="6"/>
        <v>100</v>
      </c>
      <c r="S75" s="229">
        <f t="shared" ca="1" si="6"/>
        <v>0</v>
      </c>
      <c r="T75" s="229">
        <f t="shared" ca="1" si="6"/>
        <v>100</v>
      </c>
      <c r="U75" s="229">
        <f t="shared" ca="1" si="6"/>
        <v>100</v>
      </c>
      <c r="V75" s="229">
        <f t="shared" ca="1" si="6"/>
        <v>100</v>
      </c>
      <c r="W75" s="229">
        <f t="shared" ca="1" si="6"/>
        <v>100</v>
      </c>
      <c r="X75" s="229">
        <f t="shared" ca="1" si="6"/>
        <v>100</v>
      </c>
      <c r="Y75" s="229">
        <f t="shared" ca="1" si="6"/>
        <v>100</v>
      </c>
      <c r="Z75" s="229">
        <f t="shared" ca="1" si="6"/>
        <v>100</v>
      </c>
      <c r="AA75" s="229">
        <f t="shared" ca="1" si="6"/>
        <v>100</v>
      </c>
      <c r="AB75" s="229">
        <f t="shared" ca="1" si="6"/>
        <v>100</v>
      </c>
    </row>
    <row r="76" spans="1:28" ht="15" customHeight="1">
      <c r="A76" s="229">
        <f ca="1">INDEX('Wellbeing Acorn Type'!$R$14:$R$48,'Type Sorted'!B37)</f>
        <v>22</v>
      </c>
      <c r="B76" s="229">
        <f t="shared" ca="1" si="6"/>
        <v>100</v>
      </c>
      <c r="C76" s="229">
        <f t="shared" ca="1" si="6"/>
        <v>100</v>
      </c>
      <c r="D76" s="229">
        <f t="shared" ca="1" si="6"/>
        <v>100</v>
      </c>
      <c r="E76" s="229">
        <f t="shared" ca="1" si="6"/>
        <v>100</v>
      </c>
      <c r="F76" s="229">
        <f t="shared" ca="1" si="6"/>
        <v>100</v>
      </c>
      <c r="G76" s="229">
        <f t="shared" ca="1" si="6"/>
        <v>100</v>
      </c>
      <c r="H76" s="229">
        <f t="shared" ca="1" si="6"/>
        <v>100</v>
      </c>
      <c r="I76" s="229">
        <f t="shared" ca="1" si="6"/>
        <v>100</v>
      </c>
      <c r="J76" s="229">
        <f t="shared" ca="1" si="6"/>
        <v>100</v>
      </c>
      <c r="K76" s="229">
        <f t="shared" ca="1" si="6"/>
        <v>100</v>
      </c>
      <c r="L76" s="229">
        <f t="shared" ca="1" si="6"/>
        <v>100</v>
      </c>
      <c r="M76" s="229">
        <f t="shared" ca="1" si="6"/>
        <v>100</v>
      </c>
      <c r="N76" s="229">
        <f t="shared" ca="1" si="6"/>
        <v>100</v>
      </c>
      <c r="O76" s="229">
        <f t="shared" ca="1" si="6"/>
        <v>100</v>
      </c>
      <c r="P76" s="229">
        <f t="shared" ca="1" si="6"/>
        <v>100</v>
      </c>
      <c r="Q76" s="229">
        <f t="shared" ca="1" si="6"/>
        <v>100</v>
      </c>
      <c r="R76" s="229">
        <f t="shared" ca="1" si="6"/>
        <v>100</v>
      </c>
      <c r="S76" s="229">
        <f t="shared" ca="1" si="6"/>
        <v>100</v>
      </c>
      <c r="T76" s="229">
        <f t="shared" ca="1" si="6"/>
        <v>100</v>
      </c>
      <c r="U76" s="229">
        <f t="shared" ca="1" si="6"/>
        <v>100</v>
      </c>
      <c r="V76" s="229">
        <f t="shared" ca="1" si="6"/>
        <v>100</v>
      </c>
      <c r="W76" s="229">
        <f t="shared" ca="1" si="6"/>
        <v>218.69419759853122</v>
      </c>
      <c r="X76" s="229">
        <f t="shared" ca="1" si="6"/>
        <v>100</v>
      </c>
      <c r="Y76" s="229">
        <f t="shared" ca="1" si="6"/>
        <v>100</v>
      </c>
      <c r="Z76" s="229">
        <f t="shared" ca="1" si="6"/>
        <v>100</v>
      </c>
      <c r="AA76" s="229">
        <f t="shared" ca="1" si="6"/>
        <v>100</v>
      </c>
      <c r="AB76" s="229">
        <f t="shared" ca="1" si="6"/>
        <v>100</v>
      </c>
    </row>
    <row r="77" spans="1:28" ht="15" customHeight="1">
      <c r="A77" s="229">
        <f ca="1">INDEX('Wellbeing Acorn Type'!$R$14:$R$48,'Type Sorted'!B38)</f>
        <v>8</v>
      </c>
      <c r="B77" s="229">
        <f t="shared" ca="1" si="6"/>
        <v>100</v>
      </c>
      <c r="C77" s="229">
        <f t="shared" ca="1" si="6"/>
        <v>100</v>
      </c>
      <c r="D77" s="229">
        <f t="shared" ca="1" si="6"/>
        <v>100</v>
      </c>
      <c r="E77" s="229">
        <f t="shared" ca="1" si="6"/>
        <v>100</v>
      </c>
      <c r="F77" s="229">
        <f t="shared" ca="1" si="6"/>
        <v>100</v>
      </c>
      <c r="G77" s="229">
        <f t="shared" ca="1" si="6"/>
        <v>100</v>
      </c>
      <c r="H77" s="229">
        <f t="shared" ca="1" si="6"/>
        <v>100</v>
      </c>
      <c r="I77" s="229">
        <f t="shared" ca="1" si="6"/>
        <v>0</v>
      </c>
      <c r="J77" s="229">
        <f t="shared" ca="1" si="6"/>
        <v>100</v>
      </c>
      <c r="K77" s="229">
        <f t="shared" ca="1" si="6"/>
        <v>100</v>
      </c>
      <c r="L77" s="229">
        <f t="shared" ca="1" si="6"/>
        <v>100</v>
      </c>
      <c r="M77" s="229">
        <f t="shared" ca="1" si="6"/>
        <v>100</v>
      </c>
      <c r="N77" s="229">
        <f t="shared" ca="1" si="6"/>
        <v>100</v>
      </c>
      <c r="O77" s="229">
        <f t="shared" ca="1" si="6"/>
        <v>100</v>
      </c>
      <c r="P77" s="229">
        <f t="shared" ca="1" si="6"/>
        <v>100</v>
      </c>
      <c r="Q77" s="229">
        <f t="shared" ca="1" si="6"/>
        <v>100</v>
      </c>
      <c r="R77" s="229">
        <f t="shared" ca="1" si="6"/>
        <v>100</v>
      </c>
      <c r="S77" s="229">
        <f t="shared" ca="1" si="6"/>
        <v>100</v>
      </c>
      <c r="T77" s="229">
        <f t="shared" ca="1" si="6"/>
        <v>100</v>
      </c>
      <c r="U77" s="229">
        <f t="shared" ca="1" si="6"/>
        <v>100</v>
      </c>
      <c r="V77" s="229">
        <f t="shared" ca="1" si="6"/>
        <v>100</v>
      </c>
      <c r="W77" s="229">
        <f t="shared" ca="1" si="6"/>
        <v>100</v>
      </c>
      <c r="X77" s="229">
        <f t="shared" ca="1" si="6"/>
        <v>100</v>
      </c>
      <c r="Y77" s="229">
        <f t="shared" ca="1" si="6"/>
        <v>100</v>
      </c>
      <c r="Z77" s="229">
        <f t="shared" ca="1" si="6"/>
        <v>100</v>
      </c>
      <c r="AA77" s="229">
        <f t="shared" ca="1" si="6"/>
        <v>100</v>
      </c>
      <c r="AB77" s="229">
        <f t="shared" ca="1" si="6"/>
        <v>100</v>
      </c>
    </row>
    <row r="78" spans="1:28" ht="15" customHeight="1">
      <c r="A78" s="229">
        <f ca="1">INDEX('Wellbeing Acorn Type'!$R$14:$R$48,'Type Sorted'!B39)</f>
        <v>60</v>
      </c>
      <c r="B78" s="229">
        <f t="shared" ca="1" si="6"/>
        <v>100</v>
      </c>
      <c r="C78" s="229">
        <f t="shared" ca="1" si="6"/>
        <v>100</v>
      </c>
      <c r="D78" s="229">
        <f t="shared" ca="1" si="6"/>
        <v>100</v>
      </c>
      <c r="E78" s="229">
        <f t="shared" ca="1" si="6"/>
        <v>100</v>
      </c>
      <c r="F78" s="229">
        <f t="shared" ca="1" si="6"/>
        <v>100</v>
      </c>
      <c r="G78" s="229">
        <f t="shared" ca="1" si="6"/>
        <v>100</v>
      </c>
      <c r="H78" s="229">
        <f t="shared" ca="1" si="6"/>
        <v>100</v>
      </c>
      <c r="I78" s="229">
        <f t="shared" ca="1" si="6"/>
        <v>100</v>
      </c>
      <c r="J78" s="229">
        <f t="shared" ca="1" si="6"/>
        <v>100</v>
      </c>
      <c r="K78" s="229">
        <f t="shared" ca="1" si="6"/>
        <v>100</v>
      </c>
      <c r="L78" s="229">
        <f t="shared" ca="1" si="6"/>
        <v>100</v>
      </c>
      <c r="M78" s="229">
        <f t="shared" ca="1" si="6"/>
        <v>100</v>
      </c>
      <c r="N78" s="229">
        <f t="shared" ca="1" si="6"/>
        <v>100</v>
      </c>
      <c r="O78" s="229">
        <f t="shared" ca="1" si="6"/>
        <v>100</v>
      </c>
      <c r="P78" s="229">
        <f t="shared" ca="1" si="6"/>
        <v>100</v>
      </c>
      <c r="Q78" s="229">
        <f t="shared" ca="1" si="6"/>
        <v>100</v>
      </c>
      <c r="R78" s="229">
        <f t="shared" ca="1" si="6"/>
        <v>100</v>
      </c>
      <c r="S78" s="229">
        <f t="shared" ca="1" si="6"/>
        <v>100</v>
      </c>
      <c r="T78" s="229">
        <f t="shared" ca="1" si="6"/>
        <v>100</v>
      </c>
      <c r="U78" s="229">
        <f t="shared" ca="1" si="6"/>
        <v>100</v>
      </c>
      <c r="V78" s="229">
        <f t="shared" ca="1" si="6"/>
        <v>100</v>
      </c>
      <c r="W78" s="229">
        <f t="shared" ca="1" si="6"/>
        <v>100</v>
      </c>
      <c r="X78" s="229">
        <f t="shared" ca="1" si="6"/>
        <v>100</v>
      </c>
      <c r="Y78" s="229">
        <f t="shared" ca="1" si="6"/>
        <v>100</v>
      </c>
      <c r="Z78" s="229">
        <f t="shared" ca="1" si="6"/>
        <v>100</v>
      </c>
      <c r="AA78" s="229">
        <f t="shared" ca="1" si="6"/>
        <v>62.256012455056329</v>
      </c>
      <c r="AB78" s="229">
        <f t="shared" ca="1" si="6"/>
        <v>100</v>
      </c>
    </row>
  </sheetData>
  <mergeCells count="1">
    <mergeCell ref="Y11:Z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from>
                    <xdr:col>25</xdr:col>
                    <xdr:colOff>133350</xdr:colOff>
                    <xdr:row>6</xdr:row>
                    <xdr:rowOff>57150</xdr:rowOff>
                  </from>
                  <to>
                    <xdr:col>27</xdr:col>
                    <xdr:colOff>180975</xdr:colOff>
                    <xdr:row>7</xdr:row>
                    <xdr:rowOff>85725</xdr:rowOff>
                  </to>
                </anchor>
              </controlPr>
            </control>
          </mc:Choice>
        </mc:AlternateContent>
        <mc:AlternateContent xmlns:mc="http://schemas.openxmlformats.org/markup-compatibility/2006">
          <mc:Choice Requires="x14">
            <control shapeId="9218" r:id="rId5" name="Option Button 2">
              <controlPr defaultSize="0" autoFill="0" autoLine="0" autoPict="0">
                <anchor>
                  <from>
                    <xdr:col>25</xdr:col>
                    <xdr:colOff>133350</xdr:colOff>
                    <xdr:row>7</xdr:row>
                    <xdr:rowOff>57150</xdr:rowOff>
                  </from>
                  <to>
                    <xdr:col>27</xdr:col>
                    <xdr:colOff>238125</xdr:colOff>
                    <xdr:row>8</xdr:row>
                    <xdr:rowOff>85725</xdr:rowOff>
                  </to>
                </anchor>
              </controlPr>
            </control>
          </mc:Choice>
        </mc:AlternateContent>
        <mc:AlternateContent xmlns:mc="http://schemas.openxmlformats.org/markup-compatibility/2006">
          <mc:Choice Requires="x14">
            <control shapeId="9219" r:id="rId6" name="Option Button 3">
              <controlPr defaultSize="0" autoFill="0" autoLine="0" autoPict="0">
                <anchor>
                  <from>
                    <xdr:col>25</xdr:col>
                    <xdr:colOff>133350</xdr:colOff>
                    <xdr:row>8</xdr:row>
                    <xdr:rowOff>66675</xdr:rowOff>
                  </from>
                  <to>
                    <xdr:col>27</xdr:col>
                    <xdr:colOff>161925</xdr:colOff>
                    <xdr:row>9</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46762-B5F0-405B-82C6-B8D506A269A2}">
  <dimension ref="A2:C4"/>
  <sheetViews>
    <sheetView workbookViewId="0"/>
  </sheetViews>
  <sheetFormatPr defaultColWidth="9.140625" defaultRowHeight="15"/>
  <cols>
    <col min="1" max="1" width="20.140625" style="86" customWidth="1"/>
    <col min="2" max="2" width="22.5703125" style="86" customWidth="1"/>
    <col min="3" max="16384" width="9.140625" style="86"/>
  </cols>
  <sheetData>
    <row r="2" spans="1:3">
      <c r="A2" s="86" t="s">
        <v>1789</v>
      </c>
      <c r="B2" s="86" t="s">
        <v>1790</v>
      </c>
    </row>
    <row r="3" spans="1:3">
      <c r="A3" s="86" t="s">
        <v>1791</v>
      </c>
      <c r="B3" s="86">
        <v>2021</v>
      </c>
    </row>
    <row r="4" spans="1:3">
      <c r="A4" s="86" t="s">
        <v>1792</v>
      </c>
      <c r="B4" s="230">
        <v>44530</v>
      </c>
      <c r="C4" s="86" t="s">
        <v>1793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CBDA9-0A6F-44E6-87FF-5E62EC9C563B}">
  <dimension ref="A1:AI797"/>
  <sheetViews>
    <sheetView topLeftCell="J33" zoomScale="85" zoomScaleNormal="85" workbookViewId="0"/>
  </sheetViews>
  <sheetFormatPr defaultRowHeight="15"/>
  <cols>
    <col min="1" max="1" width="9.140625" style="1"/>
    <col min="2" max="2" width="11" style="1" customWidth="1"/>
    <col min="3" max="3" width="26.5703125" style="1" customWidth="1"/>
    <col min="4" max="4" width="11" style="1" customWidth="1"/>
    <col min="5" max="5" width="21.7109375" style="1" customWidth="1"/>
    <col min="6" max="6" width="52.7109375" style="1" customWidth="1"/>
    <col min="7" max="7" width="11.140625" style="1" customWidth="1"/>
    <col min="8" max="8" width="9.140625" style="1"/>
    <col min="9" max="9" width="21" style="1" bestFit="1" customWidth="1"/>
    <col min="10" max="10" width="11.140625" style="1" bestFit="1" customWidth="1"/>
    <col min="11" max="11" width="22.140625" style="1" bestFit="1" customWidth="1"/>
    <col min="12" max="12" width="41.42578125" style="1" bestFit="1" customWidth="1"/>
    <col min="13" max="13" width="30.85546875" style="1" customWidth="1"/>
    <col min="14" max="14" width="32.85546875" style="1" customWidth="1"/>
    <col min="15" max="15" width="11" style="1" customWidth="1"/>
    <col min="16" max="16" width="9.140625" style="1"/>
    <col min="17" max="17" width="11" style="1" customWidth="1"/>
    <col min="18" max="18" width="21.7109375" style="1" bestFit="1" customWidth="1"/>
    <col min="19" max="20" width="9.140625" style="1"/>
    <col min="21" max="21" width="32.5703125" style="1" customWidth="1"/>
    <col min="22" max="22" width="9.140625" style="1"/>
    <col min="23" max="23" width="30.140625" style="1" bestFit="1" customWidth="1"/>
    <col min="24" max="24" width="7.5703125" style="1" customWidth="1"/>
    <col min="25" max="25" width="18.140625" style="1" customWidth="1"/>
    <col min="26" max="16384" width="9.140625" style="1"/>
  </cols>
  <sheetData>
    <row r="1" spans="1:34">
      <c r="A1" s="1" t="s">
        <v>57</v>
      </c>
      <c r="B1" s="231" t="s">
        <v>1794</v>
      </c>
      <c r="C1" s="232" t="s">
        <v>202</v>
      </c>
      <c r="D1" s="232" t="s">
        <v>68</v>
      </c>
      <c r="E1" s="232" t="s">
        <v>1795</v>
      </c>
      <c r="F1" s="232" t="s">
        <v>204</v>
      </c>
      <c r="G1" s="232" t="s">
        <v>205</v>
      </c>
      <c r="H1" s="232" t="s">
        <v>61</v>
      </c>
      <c r="J1" s="233" t="s">
        <v>1794</v>
      </c>
      <c r="K1" s="234" t="s">
        <v>203</v>
      </c>
      <c r="L1" s="234" t="s">
        <v>68</v>
      </c>
      <c r="M1" s="234" t="s">
        <v>1796</v>
      </c>
      <c r="N1" s="234" t="s">
        <v>202</v>
      </c>
      <c r="O1" s="235" t="s">
        <v>1797</v>
      </c>
      <c r="Q1" s="236" t="s">
        <v>68</v>
      </c>
      <c r="R1" s="236" t="s">
        <v>203</v>
      </c>
      <c r="S1" s="236" t="s">
        <v>1798</v>
      </c>
      <c r="W1" s="1" t="s">
        <v>1799</v>
      </c>
      <c r="X1" s="1" t="s">
        <v>1800</v>
      </c>
      <c r="Y1" s="1" t="s">
        <v>1801</v>
      </c>
    </row>
    <row r="2" spans="1:34">
      <c r="A2" s="86" t="str" cm="1">
        <f t="array" ref="A2:A797">_xlfn.UNIQUE(_xlfn._xlws.FILTER('Knowledge - Percentages'!B:B,('Knowledge - Percentages'!B:B&lt;&gt;0)*('Knowledge - Percentages'!B:B&lt;&gt;"ID")))</f>
        <v>hcondncode1</v>
      </c>
      <c r="B2" s="237" cm="1">
        <f t="array" ref="B2:B797">ROW(_xlfn.ANCHORARRAY(A2))-1</f>
        <v>1</v>
      </c>
      <c r="C2" s="86" t="s">
        <v>211</v>
      </c>
      <c r="D2" s="239">
        <f>COUNTIF($C$1:$C2,C2)</f>
        <v>1</v>
      </c>
      <c r="E2" s="239" t="str">
        <f>C2&amp;D2</f>
        <v>Ever diagnosed1</v>
      </c>
      <c r="F2" s="86" t="s">
        <v>72</v>
      </c>
      <c r="G2" s="240" cm="1">
        <f t="array" ref="G2:G797">INDEX('Data - Knowledge'!E:E,MATCH(_xlfn.ANCHORARRAY('Features Data'!A2),'Data - Knowledge'!A:A,0))</f>
        <v>0.13810322933557345</v>
      </c>
      <c r="H2" s="243" cm="1">
        <f t="array" ref="H2:H797">INDEX('Data - Knowledge'!J:J,MATCH(_xlfn.ANCHORARRAY('Features Data'!A2),'Data - Knowledge'!A:A,0))</f>
        <v>104.6570029920921</v>
      </c>
      <c r="J2" s="247">
        <f>ROW($N2)-1</f>
        <v>1</v>
      </c>
      <c r="K2" s="248" t="str" cm="1">
        <f t="array" ref="K2:K97">INDEX('[1]Lkp - Subject Theme'!$B:$B,MATCH(_xlfn.ANCHORARRAY('Features Data'!$N2),'[1]Lkp - Subject Theme'!$A:$A,0))</f>
        <v>Health &amp; Wellbeing</v>
      </c>
      <c r="L2" s="239">
        <f>COUNTIF($K$1:$K2,K2)</f>
        <v>1</v>
      </c>
      <c r="M2" s="239" t="str">
        <f>K2&amp;L2</f>
        <v>Health &amp; Wellbeing1</v>
      </c>
      <c r="N2" s="248" t="str" cm="1">
        <f t="array" ref="N2:N97">_xlfn.UNIQUE(C2:C797)</f>
        <v>Ever diagnosed</v>
      </c>
      <c r="O2" s="252">
        <f>COUNTIF($C$2:$C$797,N2)</f>
        <v>35</v>
      </c>
      <c r="Q2" s="253" cm="1">
        <f t="array" ref="Q2:Q17">ROW(_xlfn.ANCHORARRAY(R2))-1</f>
        <v>1</v>
      </c>
      <c r="R2" s="253" t="str" cm="1">
        <f t="array" ref="R2:R17">_xlfn.UNIQUE(_xlfn._xlws.FILTER('[1]Lkp - Subject Theme'!B:B,('[1]Lkp - Subject Theme'!B:B&lt;&gt;0)*('[1]Lkp - Subject Theme'!B:B&lt;&gt;"Theme")))</f>
        <v>Health &amp; Wellbeing</v>
      </c>
      <c r="S2" s="253" cm="1">
        <f t="array" ref="S2:S17">COUNTIF(_xlfn.ANCHORARRAY($K2),_xlfn.ANCHORARRAY($R2))</f>
        <v>10</v>
      </c>
      <c r="W2" s="1" t="str">
        <f>'Profile Features'!B14</f>
        <v>Social Capital</v>
      </c>
      <c r="X2" s="1">
        <f>'Profile Features'!Q14</f>
        <v>0</v>
      </c>
      <c r="Y2" s="1">
        <f>'Profile Features'!AF14</f>
        <v>0</v>
      </c>
    </row>
    <row r="3" spans="1:34">
      <c r="A3" s="86" t="str">
        <v>hcondncode3</v>
      </c>
      <c r="B3" s="237">
        <v>2</v>
      </c>
      <c r="C3" s="86" t="s">
        <v>211</v>
      </c>
      <c r="D3" s="239">
        <f>COUNTIF($C$1:$C3,C3)</f>
        <v>2</v>
      </c>
      <c r="E3" s="239" t="str">
        <f t="shared" ref="E3:E66" si="0">C3&amp;D3</f>
        <v>Ever diagnosed2</v>
      </c>
      <c r="F3" s="86" t="s">
        <v>213</v>
      </c>
      <c r="G3" s="240">
        <v>7.9801512102682329E-3</v>
      </c>
      <c r="H3" s="243">
        <v>107.15641997882813</v>
      </c>
      <c r="J3" s="247">
        <f>ROW($N3)-1</f>
        <v>2</v>
      </c>
      <c r="K3" s="248" t="str">
        <v>Health &amp; Wellbeing</v>
      </c>
      <c r="L3" s="239">
        <f>COUNTIF($K$1:$K3,K3)</f>
        <v>2</v>
      </c>
      <c r="M3" s="239" t="str">
        <f t="shared" ref="M3:M66" si="1">K3&amp;L3</f>
        <v>Health &amp; Wellbeing2</v>
      </c>
      <c r="N3" s="248" t="str">
        <v>Health Indicators</v>
      </c>
      <c r="O3" s="252">
        <f t="shared" ref="O3:O66" si="2">COUNTIF($C$2:$C$797,N3)</f>
        <v>11</v>
      </c>
      <c r="Q3" s="253">
        <v>2</v>
      </c>
      <c r="R3" s="253" t="str">
        <v>Social Capital</v>
      </c>
      <c r="S3" s="253">
        <v>4</v>
      </c>
      <c r="V3" s="1">
        <v>1</v>
      </c>
      <c r="W3" s="1" t="str">
        <f t="shared" ref="W3:Y22" si="3">IF(ISNA(VLOOKUP(W$2&amp;$V3,$M$2:$N$97,2,FALSE)),"",VLOOKUP(W$2&amp;$V3,$M$2:$N$97,2,FALSE))</f>
        <v>Isolation</v>
      </c>
      <c r="X3" s="1" t="str">
        <f t="shared" si="3"/>
        <v/>
      </c>
      <c r="Y3" s="1" t="str">
        <f t="shared" si="3"/>
        <v/>
      </c>
    </row>
    <row r="4" spans="1:34">
      <c r="A4" s="86" t="str">
        <v>hcondncode4</v>
      </c>
      <c r="B4" s="237">
        <v>3</v>
      </c>
      <c r="C4" s="86" t="s">
        <v>211</v>
      </c>
      <c r="D4" s="239">
        <f>COUNTIF($C$1:$C4,C4)</f>
        <v>3</v>
      </c>
      <c r="E4" s="239" t="str">
        <f t="shared" si="0"/>
        <v>Ever diagnosed3</v>
      </c>
      <c r="F4" s="86" t="s">
        <v>70</v>
      </c>
      <c r="G4" s="240">
        <v>2.0157500927969994E-2</v>
      </c>
      <c r="H4" s="243">
        <v>103.91748787257163</v>
      </c>
      <c r="J4" s="247">
        <f t="shared" ref="J4:J67" si="4">ROW($N4)-1</f>
        <v>3</v>
      </c>
      <c r="K4" s="248" t="str">
        <v>Health &amp; Wellbeing</v>
      </c>
      <c r="L4" s="239">
        <f>COUNTIF($K$1:$K4,K4)</f>
        <v>3</v>
      </c>
      <c r="M4" s="239" t="str">
        <f t="shared" si="1"/>
        <v>Health &amp; Wellbeing3</v>
      </c>
      <c r="N4" s="248" t="str">
        <v>Existing Illness</v>
      </c>
      <c r="O4" s="252">
        <f t="shared" si="2"/>
        <v>1</v>
      </c>
      <c r="Q4" s="253">
        <v>3</v>
      </c>
      <c r="R4" s="253" t="str">
        <v>Population &amp; Family</v>
      </c>
      <c r="S4" s="253">
        <v>9</v>
      </c>
      <c r="V4" s="1">
        <v>2</v>
      </c>
      <c r="W4" s="1" t="str">
        <f t="shared" si="3"/>
        <v>Community</v>
      </c>
      <c r="X4" s="1" t="str">
        <f t="shared" si="3"/>
        <v/>
      </c>
      <c r="Y4" s="1" t="str">
        <f t="shared" si="3"/>
        <v/>
      </c>
    </row>
    <row r="5" spans="1:34">
      <c r="A5" s="86" t="str">
        <v>hcondncode5</v>
      </c>
      <c r="B5" s="237">
        <v>4</v>
      </c>
      <c r="C5" s="86" t="s">
        <v>211</v>
      </c>
      <c r="D5" s="239">
        <f>COUNTIF($C$1:$C5,C5)</f>
        <v>4</v>
      </c>
      <c r="E5" s="239" t="str">
        <f t="shared" si="0"/>
        <v>Ever diagnosed4</v>
      </c>
      <c r="F5" s="86" t="s">
        <v>215</v>
      </c>
      <c r="G5" s="240">
        <v>2.3937093402621758E-2</v>
      </c>
      <c r="H5" s="243">
        <v>108.72931244181179</v>
      </c>
      <c r="J5" s="247">
        <f t="shared" si="4"/>
        <v>4</v>
      </c>
      <c r="K5" s="248" t="str">
        <v>Health &amp; Wellbeing</v>
      </c>
      <c r="L5" s="239">
        <f>COUNTIF($K$1:$K5,K5)</f>
        <v>4</v>
      </c>
      <c r="M5" s="239" t="str">
        <f t="shared" si="1"/>
        <v>Health &amp; Wellbeing4</v>
      </c>
      <c r="N5" s="248" t="str">
        <v>Health Limits</v>
      </c>
      <c r="O5" s="252">
        <f t="shared" si="2"/>
        <v>12</v>
      </c>
      <c r="Q5" s="253">
        <v>4</v>
      </c>
      <c r="R5" s="253" t="str">
        <v>Housing &amp; Transport</v>
      </c>
      <c r="S5" s="253">
        <v>8</v>
      </c>
      <c r="V5" s="1">
        <v>3</v>
      </c>
      <c r="W5" s="1" t="str">
        <f t="shared" si="3"/>
        <v>Accommodation &amp; Neighbourhood</v>
      </c>
      <c r="X5" s="1" t="str">
        <f t="shared" si="3"/>
        <v/>
      </c>
      <c r="Y5" s="1" t="str">
        <f t="shared" si="3"/>
        <v/>
      </c>
    </row>
    <row r="6" spans="1:34">
      <c r="A6" s="86" t="str">
        <v>hcondncode6</v>
      </c>
      <c r="B6" s="237">
        <v>5</v>
      </c>
      <c r="C6" s="86" t="s">
        <v>211</v>
      </c>
      <c r="D6" s="239">
        <f>COUNTIF($C$1:$C6,C6)</f>
        <v>5</v>
      </c>
      <c r="E6" s="239" t="str">
        <f t="shared" si="0"/>
        <v>Ever diagnosed5</v>
      </c>
      <c r="F6" s="86" t="s">
        <v>217</v>
      </c>
      <c r="G6" s="240">
        <v>2.1642135698517202E-2</v>
      </c>
      <c r="H6" s="243">
        <v>105.81809035142508</v>
      </c>
      <c r="J6" s="247">
        <f t="shared" si="4"/>
        <v>5</v>
      </c>
      <c r="K6" s="248" t="str">
        <v>Health &amp; Wellbeing</v>
      </c>
      <c r="L6" s="239">
        <f>COUNTIF($K$1:$K6,K6)</f>
        <v>5</v>
      </c>
      <c r="M6" s="239" t="str">
        <f t="shared" si="1"/>
        <v>Health &amp; Wellbeing5</v>
      </c>
      <c r="N6" s="248" t="str">
        <v>Disability or Infirmity</v>
      </c>
      <c r="O6" s="252">
        <f t="shared" si="2"/>
        <v>12</v>
      </c>
      <c r="Q6" s="253">
        <v>5</v>
      </c>
      <c r="R6" s="253" t="str">
        <v>Work &amp; Income</v>
      </c>
      <c r="S6" s="253">
        <v>4</v>
      </c>
      <c r="V6" s="1">
        <v>4</v>
      </c>
      <c r="W6" s="1" t="str">
        <f t="shared" si="3"/>
        <v>Contentment</v>
      </c>
      <c r="X6" s="1" t="str">
        <f t="shared" si="3"/>
        <v/>
      </c>
      <c r="Y6" s="1" t="str">
        <f t="shared" si="3"/>
        <v/>
      </c>
    </row>
    <row r="7" spans="1:34">
      <c r="A7" s="86" t="str">
        <v>hcondncode7</v>
      </c>
      <c r="B7" s="237">
        <v>6</v>
      </c>
      <c r="C7" s="86" t="s">
        <v>211</v>
      </c>
      <c r="D7" s="239">
        <f>COUNTIF($C$1:$C7,C7)</f>
        <v>6</v>
      </c>
      <c r="E7" s="239" t="str">
        <f t="shared" si="0"/>
        <v>Ever diagnosed6</v>
      </c>
      <c r="F7" s="86" t="s">
        <v>86</v>
      </c>
      <c r="G7" s="240">
        <v>2.301949713794519E-2</v>
      </c>
      <c r="H7" s="243">
        <v>109.65037042713077</v>
      </c>
      <c r="J7" s="247">
        <f t="shared" si="4"/>
        <v>6</v>
      </c>
      <c r="K7" s="248" t="str">
        <v>Health &amp; Wellbeing</v>
      </c>
      <c r="L7" s="239">
        <f>COUNTIF($K$1:$K7,K7)</f>
        <v>6</v>
      </c>
      <c r="M7" s="239" t="str">
        <f t="shared" si="1"/>
        <v>Health &amp; Wellbeing6</v>
      </c>
      <c r="N7" s="248" t="str">
        <v>Behaviours</v>
      </c>
      <c r="O7" s="252">
        <f t="shared" si="2"/>
        <v>9</v>
      </c>
      <c r="Q7" s="253">
        <v>6</v>
      </c>
      <c r="R7" s="253" t="str">
        <v>Education</v>
      </c>
      <c r="S7" s="253">
        <v>6</v>
      </c>
      <c r="V7" s="1">
        <v>5</v>
      </c>
      <c r="W7" s="1" t="str">
        <f t="shared" si="3"/>
        <v/>
      </c>
      <c r="X7" s="1" t="str">
        <f t="shared" si="3"/>
        <v/>
      </c>
      <c r="Y7" s="1" t="str">
        <f t="shared" si="3"/>
        <v/>
      </c>
    </row>
    <row r="8" spans="1:34">
      <c r="A8" s="86" t="str">
        <v>hcondncode8</v>
      </c>
      <c r="B8" s="237">
        <v>7</v>
      </c>
      <c r="C8" s="86" t="s">
        <v>211</v>
      </c>
      <c r="D8" s="239">
        <f>COUNTIF($C$1:$C8,C8)</f>
        <v>7</v>
      </c>
      <c r="E8" s="239" t="str">
        <f t="shared" si="0"/>
        <v>Ever diagnosed7</v>
      </c>
      <c r="F8" s="86" t="s">
        <v>76</v>
      </c>
      <c r="G8" s="240">
        <v>5.9688983530974682E-3</v>
      </c>
      <c r="H8" s="243">
        <v>111.16950952972043</v>
      </c>
      <c r="J8" s="247">
        <f t="shared" si="4"/>
        <v>7</v>
      </c>
      <c r="K8" s="248" t="str">
        <v>Health &amp; Wellbeing</v>
      </c>
      <c r="L8" s="239">
        <f>COUNTIF($K$1:$K8,K8)</f>
        <v>7</v>
      </c>
      <c r="M8" s="239" t="str">
        <f t="shared" si="1"/>
        <v>Health &amp; Wellbeing7</v>
      </c>
      <c r="N8" s="248" t="str">
        <v>Frequency of 5 plus alcoholic drinks</v>
      </c>
      <c r="O8" s="252">
        <f t="shared" si="2"/>
        <v>5</v>
      </c>
      <c r="Q8" s="253">
        <v>7</v>
      </c>
      <c r="R8" s="254" t="str">
        <v>Finance</v>
      </c>
      <c r="S8" s="253">
        <v>8</v>
      </c>
      <c r="V8" s="1">
        <v>6</v>
      </c>
      <c r="W8" s="1" t="str">
        <f t="shared" si="3"/>
        <v/>
      </c>
      <c r="X8" s="1" t="str">
        <f t="shared" si="3"/>
        <v/>
      </c>
      <c r="Y8" s="1" t="str">
        <f t="shared" si="3"/>
        <v/>
      </c>
    </row>
    <row r="9" spans="1:34">
      <c r="A9" s="86" t="str">
        <v>hcondncode10</v>
      </c>
      <c r="B9" s="237">
        <v>8</v>
      </c>
      <c r="C9" s="86" t="s">
        <v>211</v>
      </c>
      <c r="D9" s="239">
        <f>COUNTIF($C$1:$C9,C9)</f>
        <v>8</v>
      </c>
      <c r="E9" s="239" t="str">
        <f t="shared" si="0"/>
        <v>Ever diagnosed8</v>
      </c>
      <c r="F9" s="86" t="s">
        <v>219</v>
      </c>
      <c r="G9" s="240">
        <v>3.9670990681227661E-2</v>
      </c>
      <c r="H9" s="243">
        <v>99.669519622553651</v>
      </c>
      <c r="J9" s="247">
        <f t="shared" si="4"/>
        <v>8</v>
      </c>
      <c r="K9" s="248" t="str">
        <v>Health &amp; Wellbeing</v>
      </c>
      <c r="L9" s="239">
        <f>COUNTIF($K$1:$K9,K9)</f>
        <v>8</v>
      </c>
      <c r="M9" s="239" t="str">
        <f t="shared" si="1"/>
        <v>Health &amp; Wellbeing8</v>
      </c>
      <c r="N9" s="248" t="str">
        <v>How many times intoxicated in last 4 weeks</v>
      </c>
      <c r="O9" s="252">
        <f t="shared" si="2"/>
        <v>6</v>
      </c>
      <c r="Q9" s="253">
        <v>8</v>
      </c>
      <c r="R9" s="253" t="str">
        <v>Financial Channel</v>
      </c>
      <c r="S9" s="253">
        <v>7</v>
      </c>
      <c r="V9" s="1">
        <v>7</v>
      </c>
      <c r="W9" s="1" t="str">
        <f t="shared" si="3"/>
        <v/>
      </c>
      <c r="X9" s="1" t="str">
        <f t="shared" si="3"/>
        <v/>
      </c>
      <c r="Y9" s="1" t="str">
        <f t="shared" si="3"/>
        <v/>
      </c>
    </row>
    <row r="10" spans="1:34">
      <c r="A10" s="86" t="str">
        <v>hcondncode11</v>
      </c>
      <c r="B10" s="237">
        <v>9</v>
      </c>
      <c r="C10" s="86" t="s">
        <v>211</v>
      </c>
      <c r="D10" s="239">
        <f>COUNTIF($C$1:$C10,C10)</f>
        <v>9</v>
      </c>
      <c r="E10" s="239" t="str">
        <f t="shared" si="0"/>
        <v>Ever diagnosed9</v>
      </c>
      <c r="F10" s="86" t="s">
        <v>74</v>
      </c>
      <c r="G10" s="240">
        <v>1.0749741145212653E-2</v>
      </c>
      <c r="H10" s="243">
        <v>112.73967190007998</v>
      </c>
      <c r="J10" s="247">
        <f t="shared" si="4"/>
        <v>9</v>
      </c>
      <c r="K10" s="248" t="str">
        <v>Health &amp; Wellbeing</v>
      </c>
      <c r="L10" s="239">
        <f>COUNTIF($K$1:$K10,K10)</f>
        <v>9</v>
      </c>
      <c r="M10" s="239" t="str">
        <f t="shared" si="1"/>
        <v>Health &amp; Wellbeing9</v>
      </c>
      <c r="N10" s="248" t="str">
        <v>Number of alcoholic drinks per month</v>
      </c>
      <c r="O10" s="252">
        <f t="shared" si="2"/>
        <v>7</v>
      </c>
      <c r="Q10" s="253">
        <v>9</v>
      </c>
      <c r="R10" s="253" t="str">
        <v>Digital: Behaviour</v>
      </c>
      <c r="S10" s="253">
        <v>6</v>
      </c>
      <c r="V10" s="1">
        <v>8</v>
      </c>
      <c r="W10" s="1" t="str">
        <f t="shared" si="3"/>
        <v/>
      </c>
      <c r="X10" s="1" t="str">
        <f t="shared" si="3"/>
        <v/>
      </c>
      <c r="Y10" s="1" t="str">
        <f t="shared" si="3"/>
        <v/>
      </c>
    </row>
    <row r="11" spans="1:34">
      <c r="A11" s="86" t="str">
        <v>hcondncode12</v>
      </c>
      <c r="B11" s="237">
        <v>10</v>
      </c>
      <c r="C11" s="86" t="s">
        <v>211</v>
      </c>
      <c r="D11" s="239">
        <f>COUNTIF($C$1:$C11,C11)</f>
        <v>10</v>
      </c>
      <c r="E11" s="239" t="str">
        <f t="shared" si="0"/>
        <v>Ever diagnosed10</v>
      </c>
      <c r="F11" s="86" t="s">
        <v>91</v>
      </c>
      <c r="G11" s="240">
        <v>1.5453591732275769E-2</v>
      </c>
      <c r="H11" s="243">
        <v>104.32011459217034</v>
      </c>
      <c r="J11" s="247">
        <f t="shared" si="4"/>
        <v>10</v>
      </c>
      <c r="K11" s="248" t="str">
        <v>Health &amp; Wellbeing</v>
      </c>
      <c r="L11" s="239">
        <f>COUNTIF($K$1:$K11,K11)</f>
        <v>10</v>
      </c>
      <c r="M11" s="239" t="str">
        <f t="shared" si="1"/>
        <v>Health &amp; Wellbeing10</v>
      </c>
      <c r="N11" s="248" t="str">
        <v>Wellbeing (GHQ)</v>
      </c>
      <c r="O11" s="252">
        <f t="shared" si="2"/>
        <v>12</v>
      </c>
      <c r="Q11" s="253">
        <v>10</v>
      </c>
      <c r="R11" s="253" t="str">
        <v>Digital: Products</v>
      </c>
      <c r="S11" s="253">
        <v>3</v>
      </c>
      <c r="V11" s="1">
        <v>9</v>
      </c>
      <c r="W11" s="1" t="str">
        <f t="shared" si="3"/>
        <v/>
      </c>
      <c r="X11" s="1" t="str">
        <f t="shared" si="3"/>
        <v/>
      </c>
      <c r="Y11" s="1" t="str">
        <f t="shared" si="3"/>
        <v/>
      </c>
    </row>
    <row r="12" spans="1:34">
      <c r="A12" s="86" t="str">
        <v>hcondncode15</v>
      </c>
      <c r="B12" s="237">
        <v>11</v>
      </c>
      <c r="C12" s="86" t="s">
        <v>211</v>
      </c>
      <c r="D12" s="239">
        <f>COUNTIF($C$1:$C12,C12)</f>
        <v>11</v>
      </c>
      <c r="E12" s="239" t="str">
        <f t="shared" si="0"/>
        <v>Ever diagnosed11</v>
      </c>
      <c r="F12" s="86" t="s">
        <v>221</v>
      </c>
      <c r="G12" s="240">
        <v>1.200679860120734E-2</v>
      </c>
      <c r="H12" s="243">
        <v>105.69809427004546</v>
      </c>
      <c r="J12" s="247">
        <f t="shared" si="4"/>
        <v>11</v>
      </c>
      <c r="K12" s="249" t="str">
        <v>Social Capital</v>
      </c>
      <c r="L12" s="239">
        <f>COUNTIF($K$1:$K12,K12)</f>
        <v>1</v>
      </c>
      <c r="M12" s="239" t="str">
        <f t="shared" si="1"/>
        <v>Social Capital1</v>
      </c>
      <c r="N12" s="248" t="str">
        <v>Isolation</v>
      </c>
      <c r="O12" s="252">
        <f t="shared" si="2"/>
        <v>8</v>
      </c>
      <c r="Q12" s="253">
        <v>11</v>
      </c>
      <c r="R12" s="253" t="str">
        <v>Digital: Mobile Devices</v>
      </c>
      <c r="S12" s="253">
        <v>2</v>
      </c>
      <c r="V12" s="1">
        <v>10</v>
      </c>
      <c r="W12" s="1" t="str">
        <f t="shared" si="3"/>
        <v/>
      </c>
      <c r="X12" s="1" t="str">
        <f t="shared" si="3"/>
        <v/>
      </c>
      <c r="Y12" s="1" t="str">
        <f t="shared" si="3"/>
        <v/>
      </c>
    </row>
    <row r="13" spans="1:34">
      <c r="A13" s="86" t="str">
        <v>hcondncode16</v>
      </c>
      <c r="B13" s="237">
        <v>12</v>
      </c>
      <c r="C13" s="86" t="s">
        <v>211</v>
      </c>
      <c r="D13" s="239">
        <f>COUNTIF($C$1:$C13,C13)</f>
        <v>12</v>
      </c>
      <c r="E13" s="239" t="str">
        <f t="shared" si="0"/>
        <v>Ever diagnosed12</v>
      </c>
      <c r="F13" s="86" t="s">
        <v>222</v>
      </c>
      <c r="G13" s="240">
        <v>0.18404901635180806</v>
      </c>
      <c r="H13" s="243">
        <v>101.64824691352152</v>
      </c>
      <c r="J13" s="247">
        <f t="shared" si="4"/>
        <v>12</v>
      </c>
      <c r="K13" s="249" t="str">
        <v>Social Capital</v>
      </c>
      <c r="L13" s="239">
        <f>COUNTIF($K$1:$K13,K13)</f>
        <v>2</v>
      </c>
      <c r="M13" s="239" t="str">
        <f t="shared" si="1"/>
        <v>Social Capital2</v>
      </c>
      <c r="N13" s="248" t="str">
        <v>Community</v>
      </c>
      <c r="O13" s="252">
        <f t="shared" si="2"/>
        <v>10</v>
      </c>
      <c r="Q13" s="253">
        <v>12</v>
      </c>
      <c r="R13" s="253" t="str">
        <v>Social Media</v>
      </c>
      <c r="S13" s="253">
        <v>2</v>
      </c>
      <c r="V13" s="1">
        <v>11</v>
      </c>
      <c r="W13" s="1" t="str">
        <f t="shared" si="3"/>
        <v/>
      </c>
      <c r="X13" s="1" t="str">
        <f t="shared" si="3"/>
        <v/>
      </c>
      <c r="Y13" s="1" t="str">
        <f t="shared" si="3"/>
        <v/>
      </c>
    </row>
    <row r="14" spans="1:34">
      <c r="A14" s="86" t="str">
        <v>hcondncode19</v>
      </c>
      <c r="B14" s="237">
        <v>13</v>
      </c>
      <c r="C14" s="86" t="s">
        <v>211</v>
      </c>
      <c r="D14" s="239">
        <f>COUNTIF($C$1:$C14,C14)</f>
        <v>13</v>
      </c>
      <c r="E14" s="239" t="str">
        <f t="shared" si="0"/>
        <v>Ever diagnosed13</v>
      </c>
      <c r="F14" s="86" t="s">
        <v>224</v>
      </c>
      <c r="G14" s="240">
        <v>3.0476878895031936E-3</v>
      </c>
      <c r="H14" s="243">
        <v>99.618857333026128</v>
      </c>
      <c r="J14" s="247">
        <f t="shared" si="4"/>
        <v>13</v>
      </c>
      <c r="K14" s="249" t="str">
        <v>Social Capital</v>
      </c>
      <c r="L14" s="239">
        <f>COUNTIF($K$1:$K14,K14)</f>
        <v>3</v>
      </c>
      <c r="M14" s="239" t="str">
        <f t="shared" si="1"/>
        <v>Social Capital3</v>
      </c>
      <c r="N14" s="248" t="str">
        <v>Accommodation &amp; Neighbourhood</v>
      </c>
      <c r="O14" s="252">
        <f t="shared" si="2"/>
        <v>8</v>
      </c>
      <c r="Q14" s="253">
        <v>13</v>
      </c>
      <c r="R14" s="253" t="str">
        <v>Digital: Web Sites</v>
      </c>
      <c r="S14" s="253">
        <v>1</v>
      </c>
      <c r="V14" s="1">
        <v>12</v>
      </c>
      <c r="W14" s="1" t="str">
        <f t="shared" si="3"/>
        <v/>
      </c>
      <c r="X14" s="1" t="str">
        <f t="shared" si="3"/>
        <v/>
      </c>
      <c r="Y14" s="1" t="str">
        <f t="shared" si="3"/>
        <v/>
      </c>
    </row>
    <row r="15" spans="1:34">
      <c r="A15" s="86" t="str">
        <v>hcondncode21</v>
      </c>
      <c r="B15" s="237">
        <v>14</v>
      </c>
      <c r="C15" s="86" t="s">
        <v>211</v>
      </c>
      <c r="D15" s="239">
        <f>COUNTIF($C$1:$C15,C15)</f>
        <v>14</v>
      </c>
      <c r="E15" s="239" t="str">
        <f t="shared" si="0"/>
        <v>Ever diagnosed14</v>
      </c>
      <c r="F15" s="86" t="s">
        <v>226</v>
      </c>
      <c r="G15" s="240">
        <v>3.4668607263563002E-2</v>
      </c>
      <c r="H15" s="243">
        <v>117.39093475463346</v>
      </c>
      <c r="J15" s="247">
        <f t="shared" si="4"/>
        <v>14</v>
      </c>
      <c r="K15" s="249" t="str">
        <v>Social Capital</v>
      </c>
      <c r="L15" s="239">
        <f>COUNTIF($K$1:$K15,K15)</f>
        <v>4</v>
      </c>
      <c r="M15" s="239" t="str">
        <f t="shared" si="1"/>
        <v>Social Capital4</v>
      </c>
      <c r="N15" s="248" t="str">
        <v>Contentment</v>
      </c>
      <c r="O15" s="252">
        <f t="shared" si="2"/>
        <v>15</v>
      </c>
      <c r="Q15" s="253">
        <v>14</v>
      </c>
      <c r="R15" s="253" t="str">
        <v>Shopping</v>
      </c>
      <c r="S15" s="253">
        <v>1</v>
      </c>
      <c r="V15" s="1">
        <v>13</v>
      </c>
      <c r="W15" s="1" t="str">
        <f t="shared" si="3"/>
        <v/>
      </c>
      <c r="X15" s="1" t="str">
        <f t="shared" si="3"/>
        <v/>
      </c>
      <c r="Y15" s="1" t="str">
        <f t="shared" si="3"/>
        <v/>
      </c>
    </row>
    <row r="16" spans="1:34">
      <c r="A16" s="86" t="str">
        <v>hcondncode23</v>
      </c>
      <c r="B16" s="237">
        <v>15</v>
      </c>
      <c r="C16" s="86" t="s">
        <v>211</v>
      </c>
      <c r="D16" s="239">
        <f>COUNTIF($C$1:$C16,C16)</f>
        <v>15</v>
      </c>
      <c r="E16" s="239" t="str">
        <f t="shared" si="0"/>
        <v>Ever diagnosed15</v>
      </c>
      <c r="F16" s="86" t="s">
        <v>228</v>
      </c>
      <c r="G16" s="240">
        <v>9.6751518940355954E-2</v>
      </c>
      <c r="H16" s="243">
        <v>103.97307941113671</v>
      </c>
      <c r="J16" s="247">
        <f t="shared" si="4"/>
        <v>15</v>
      </c>
      <c r="K16" s="249" t="str">
        <v>Population &amp; Family</v>
      </c>
      <c r="L16" s="239">
        <f>COUNTIF($K$1:$K16,K16)</f>
        <v>1</v>
      </c>
      <c r="M16" s="239" t="str">
        <f t="shared" si="1"/>
        <v>Population &amp; Family1</v>
      </c>
      <c r="N16" s="248" t="str">
        <v>Age</v>
      </c>
      <c r="O16" s="252">
        <f t="shared" si="2"/>
        <v>8</v>
      </c>
      <c r="Q16" s="253">
        <v>15</v>
      </c>
      <c r="R16" s="254" t="str">
        <v>Leisure</v>
      </c>
      <c r="S16" s="253">
        <v>5</v>
      </c>
      <c r="V16" s="1">
        <v>14</v>
      </c>
      <c r="W16" s="1" t="str">
        <f t="shared" si="3"/>
        <v/>
      </c>
      <c r="X16" s="1" t="str">
        <f t="shared" si="3"/>
        <v/>
      </c>
      <c r="Y16" s="1" t="str">
        <f t="shared" si="3"/>
        <v/>
      </c>
      <c r="AD16" s="1" t="str">
        <f>'Profile Features'!B16</f>
        <v>Community</v>
      </c>
      <c r="AF16" s="1">
        <f>'Profile Features'!Q16</f>
        <v>0</v>
      </c>
      <c r="AH16" s="1">
        <f>'Profile Features'!AF16</f>
        <v>0</v>
      </c>
    </row>
    <row r="17" spans="1:35">
      <c r="A17" s="86" t="str">
        <v>hcondncode24</v>
      </c>
      <c r="B17" s="237">
        <v>16</v>
      </c>
      <c r="C17" s="86" t="s">
        <v>211</v>
      </c>
      <c r="D17" s="239">
        <f>COUNTIF($C$1:$C17,C17)</f>
        <v>16</v>
      </c>
      <c r="E17" s="239" t="str">
        <f t="shared" si="0"/>
        <v>Ever diagnosed16</v>
      </c>
      <c r="F17" s="86" t="s">
        <v>230</v>
      </c>
      <c r="G17" s="240">
        <v>2.8224275695000686E-2</v>
      </c>
      <c r="H17" s="243">
        <v>105.61363105246397</v>
      </c>
      <c r="J17" s="247">
        <f t="shared" si="4"/>
        <v>16</v>
      </c>
      <c r="K17" s="249" t="str">
        <v>Population &amp; Family</v>
      </c>
      <c r="L17" s="239">
        <f>COUNTIF($K$1:$K17,K17)</f>
        <v>2</v>
      </c>
      <c r="M17" s="239" t="str">
        <f t="shared" si="1"/>
        <v>Population &amp; Family2</v>
      </c>
      <c r="N17" s="248" t="str">
        <v>Geography</v>
      </c>
      <c r="O17" s="252">
        <f t="shared" si="2"/>
        <v>4</v>
      </c>
      <c r="Q17" s="253">
        <v>16</v>
      </c>
      <c r="R17" s="253" t="str">
        <v>Channel preference</v>
      </c>
      <c r="S17" s="253">
        <v>20</v>
      </c>
      <c r="V17" s="1">
        <v>15</v>
      </c>
      <c r="W17" s="1" t="str">
        <f t="shared" si="3"/>
        <v/>
      </c>
      <c r="X17" s="1" t="str">
        <f t="shared" si="3"/>
        <v/>
      </c>
      <c r="Y17" s="1" t="str">
        <f t="shared" si="3"/>
        <v/>
      </c>
      <c r="AD17" s="1" t="s">
        <v>204</v>
      </c>
      <c r="AE17" s="1" t="s">
        <v>61</v>
      </c>
      <c r="AF17" s="1" t="s">
        <v>204</v>
      </c>
      <c r="AG17" s="1" t="s">
        <v>61</v>
      </c>
      <c r="AH17" s="1" t="s">
        <v>204</v>
      </c>
      <c r="AI17" s="1" t="s">
        <v>61</v>
      </c>
    </row>
    <row r="18" spans="1:35">
      <c r="A18" s="86" t="str">
        <v>hcondncode25</v>
      </c>
      <c r="B18" s="237">
        <v>17</v>
      </c>
      <c r="C18" s="86" t="s">
        <v>211</v>
      </c>
      <c r="D18" s="239">
        <f>COUNTIF($C$1:$C18,C18)</f>
        <v>17</v>
      </c>
      <c r="E18" s="239" t="str">
        <f t="shared" si="0"/>
        <v>Ever diagnosed17</v>
      </c>
      <c r="F18" s="86" t="s">
        <v>232</v>
      </c>
      <c r="G18" s="240">
        <v>1.1086252368765509E-2</v>
      </c>
      <c r="H18" s="243">
        <v>99.775936830602532</v>
      </c>
      <c r="J18" s="247">
        <f t="shared" si="4"/>
        <v>17</v>
      </c>
      <c r="K18" s="249" t="str">
        <v>Population &amp; Family</v>
      </c>
      <c r="L18" s="239">
        <f>COUNTIF($K$1:$K18,K18)</f>
        <v>3</v>
      </c>
      <c r="M18" s="239" t="str">
        <f t="shared" si="1"/>
        <v>Population &amp; Family3</v>
      </c>
      <c r="N18" s="248" t="str">
        <v>Ethnicity</v>
      </c>
      <c r="O18" s="252">
        <f t="shared" si="2"/>
        <v>5</v>
      </c>
      <c r="R18" s="86"/>
      <c r="V18" s="1">
        <v>16</v>
      </c>
      <c r="W18" s="1" t="str">
        <f t="shared" si="3"/>
        <v/>
      </c>
      <c r="X18" s="1" t="str">
        <f t="shared" si="3"/>
        <v/>
      </c>
      <c r="Y18" s="1" t="str">
        <f t="shared" si="3"/>
        <v/>
      </c>
      <c r="AC18" s="1">
        <v>1</v>
      </c>
      <c r="AD18" s="1" t="str">
        <f t="shared" ref="AD18:AD37" si="5">IF(ISNA(VLOOKUP(AD$16&amp;$AC18,$E$2:$H$796,2,FALSE)),"",VLOOKUP(AD$16&amp;$AC18,$E$2:$H$796,2,FALSE))</f>
        <v>Member of tenants or resident's group</v>
      </c>
      <c r="AE18" s="70">
        <f t="shared" ref="AE18:AE81" si="6">IF(ISNA(VLOOKUP(AD$16&amp;$AC18,$E$2:$H$796,4,FALSE)),"",VLOOKUP(AD$16&amp;$AC18,$E$2:$H$796,4,FALSE))</f>
        <v>98.472246599060242</v>
      </c>
      <c r="AF18" s="1" t="str">
        <f t="shared" ref="AF18:AF81" si="7">IF(ISNA(VLOOKUP(AF$16&amp;$AC18,$E$2:$H$796,2,FALSE)),"",VLOOKUP(AF$16&amp;$AC18,$E$2:$H$796,2,FALSE))</f>
        <v/>
      </c>
      <c r="AG18" s="70" t="str">
        <f t="shared" ref="AG18:AG81" si="8">IF(ISNA(VLOOKUP(AF$16&amp;$AC18,$E$2:$H$796,4,FALSE)),"",VLOOKUP(AF$16&amp;$AC18,$E$2:$H$796,4,FALSE))</f>
        <v/>
      </c>
      <c r="AH18" s="1" t="str">
        <f t="shared" ref="AH18:AH81" si="9">IF(ISNA(VLOOKUP(AH$16&amp;$AC18,$E$2:$H$796,2,FALSE)),"",VLOOKUP(AH$16&amp;$AC18,$E$2:$H$796,2,FALSE))</f>
        <v/>
      </c>
      <c r="AI18" s="70" t="str">
        <f t="shared" ref="AI18:AI81" si="10">IF(ISNA(VLOOKUP(AH$16&amp;$AC18,$E$2:$H$796,4,FALSE)),"",VLOOKUP(AH$16&amp;$AC18,$E$2:$H$796,4,FALSE))</f>
        <v/>
      </c>
    </row>
    <row r="19" spans="1:35">
      <c r="A19" s="86" t="str">
        <v>hcondncode26</v>
      </c>
      <c r="B19" s="237">
        <v>18</v>
      </c>
      <c r="C19" s="86" t="s">
        <v>211</v>
      </c>
      <c r="D19" s="239">
        <f>COUNTIF($C$1:$C19,C19)</f>
        <v>18</v>
      </c>
      <c r="E19" s="239" t="str">
        <f t="shared" si="0"/>
        <v>Ever diagnosed18</v>
      </c>
      <c r="F19" s="86" t="s">
        <v>234</v>
      </c>
      <c r="G19" s="240">
        <v>5.0290308086037476E-3</v>
      </c>
      <c r="H19" s="243">
        <v>97.113222685379426</v>
      </c>
      <c r="J19" s="247">
        <f t="shared" si="4"/>
        <v>18</v>
      </c>
      <c r="K19" s="249" t="str">
        <v>Population &amp; Family</v>
      </c>
      <c r="L19" s="239">
        <f>COUNTIF($K$1:$K19,K19)</f>
        <v>4</v>
      </c>
      <c r="M19" s="239" t="str">
        <f t="shared" si="1"/>
        <v>Population &amp; Family4</v>
      </c>
      <c r="N19" s="248" t="str">
        <v>Country of Birth</v>
      </c>
      <c r="O19" s="252">
        <f t="shared" si="2"/>
        <v>7</v>
      </c>
      <c r="R19" s="86"/>
      <c r="V19" s="1">
        <v>17</v>
      </c>
      <c r="W19" s="1" t="str">
        <f t="shared" si="3"/>
        <v/>
      </c>
      <c r="X19" s="1" t="str">
        <f t="shared" si="3"/>
        <v/>
      </c>
      <c r="Y19" s="1" t="str">
        <f t="shared" si="3"/>
        <v/>
      </c>
      <c r="AC19" s="1">
        <v>2</v>
      </c>
      <c r="AD19" s="1" t="str">
        <f t="shared" si="5"/>
        <v>Member of environmental group</v>
      </c>
      <c r="AE19" s="70">
        <f t="shared" si="6"/>
        <v>90.351594931910668</v>
      </c>
      <c r="AF19" s="1" t="str">
        <f t="shared" si="7"/>
        <v/>
      </c>
      <c r="AG19" s="70" t="str">
        <f t="shared" si="8"/>
        <v/>
      </c>
      <c r="AH19" s="1" t="str">
        <f t="shared" si="9"/>
        <v/>
      </c>
      <c r="AI19" s="70" t="str">
        <f t="shared" si="10"/>
        <v/>
      </c>
    </row>
    <row r="20" spans="1:35">
      <c r="A20" s="86" t="str">
        <v>hcondncode27</v>
      </c>
      <c r="B20" s="237">
        <v>19</v>
      </c>
      <c r="C20" s="86" t="s">
        <v>211</v>
      </c>
      <c r="D20" s="239">
        <f>COUNTIF($C$1:$C20,C20)</f>
        <v>19</v>
      </c>
      <c r="E20" s="239" t="str">
        <f t="shared" si="0"/>
        <v>Ever diagnosed19</v>
      </c>
      <c r="F20" s="86" t="s">
        <v>236</v>
      </c>
      <c r="G20" s="240">
        <v>1.0544278820794342E-3</v>
      </c>
      <c r="H20" s="243">
        <v>102.40102591965542</v>
      </c>
      <c r="J20" s="247">
        <f t="shared" si="4"/>
        <v>19</v>
      </c>
      <c r="K20" s="249" t="str">
        <v>Population &amp; Family</v>
      </c>
      <c r="L20" s="239">
        <f>COUNTIF($K$1:$K20,K20)</f>
        <v>5</v>
      </c>
      <c r="M20" s="239" t="str">
        <f t="shared" si="1"/>
        <v>Population &amp; Family5</v>
      </c>
      <c r="N20" s="248" t="str">
        <v>Religion</v>
      </c>
      <c r="O20" s="252">
        <f t="shared" si="2"/>
        <v>8</v>
      </c>
      <c r="R20" s="86"/>
      <c r="V20" s="1">
        <v>18</v>
      </c>
      <c r="W20" s="1" t="str">
        <f t="shared" si="3"/>
        <v/>
      </c>
      <c r="X20" s="1" t="str">
        <f t="shared" si="3"/>
        <v/>
      </c>
      <c r="Y20" s="1" t="str">
        <f t="shared" si="3"/>
        <v/>
      </c>
      <c r="AC20" s="1">
        <v>3</v>
      </c>
      <c r="AD20" s="1" t="str">
        <f t="shared" si="5"/>
        <v>Member of other community group</v>
      </c>
      <c r="AE20" s="70">
        <f t="shared" si="6"/>
        <v>92.176251062888511</v>
      </c>
      <c r="AF20" s="1" t="str">
        <f t="shared" si="7"/>
        <v/>
      </c>
      <c r="AG20" s="70" t="str">
        <f t="shared" si="8"/>
        <v/>
      </c>
      <c r="AH20" s="1" t="str">
        <f t="shared" si="9"/>
        <v/>
      </c>
      <c r="AI20" s="70" t="str">
        <f t="shared" si="10"/>
        <v/>
      </c>
    </row>
    <row r="21" spans="1:35">
      <c r="A21" s="86" t="str">
        <v>hcondncode28</v>
      </c>
      <c r="B21" s="237">
        <v>20</v>
      </c>
      <c r="C21" s="86" t="s">
        <v>211</v>
      </c>
      <c r="D21" s="239">
        <f>COUNTIF($C$1:$C21,C21)</f>
        <v>20</v>
      </c>
      <c r="E21" s="239" t="str">
        <f t="shared" si="0"/>
        <v>Ever diagnosed20</v>
      </c>
      <c r="F21" s="86" t="s">
        <v>238</v>
      </c>
      <c r="G21" s="240">
        <v>1.0717701760212556E-2</v>
      </c>
      <c r="H21" s="243">
        <v>95.63934652918465</v>
      </c>
      <c r="J21" s="247">
        <f t="shared" si="4"/>
        <v>20</v>
      </c>
      <c r="K21" s="249" t="str">
        <v>Housing &amp; Transport</v>
      </c>
      <c r="L21" s="239">
        <f>COUNTIF($K$1:$K21,K21)</f>
        <v>1</v>
      </c>
      <c r="M21" s="239" t="str">
        <f t="shared" si="1"/>
        <v>Housing &amp; Transport1</v>
      </c>
      <c r="N21" s="248" t="str">
        <v>House Type</v>
      </c>
      <c r="O21" s="252">
        <f t="shared" si="2"/>
        <v>4</v>
      </c>
      <c r="R21" s="86"/>
      <c r="V21" s="1">
        <v>19</v>
      </c>
      <c r="W21" s="1" t="str">
        <f t="shared" si="3"/>
        <v/>
      </c>
      <c r="X21" s="1" t="str">
        <f t="shared" si="3"/>
        <v/>
      </c>
      <c r="Y21" s="1" t="str">
        <f t="shared" si="3"/>
        <v/>
      </c>
      <c r="AC21" s="1">
        <v>4</v>
      </c>
      <c r="AD21" s="1" t="str">
        <f t="shared" si="5"/>
        <v>Member of social group</v>
      </c>
      <c r="AE21" s="70">
        <f t="shared" si="6"/>
        <v>112.69648505636296</v>
      </c>
      <c r="AF21" s="1" t="str">
        <f t="shared" si="7"/>
        <v/>
      </c>
      <c r="AG21" s="70" t="str">
        <f t="shared" si="8"/>
        <v/>
      </c>
      <c r="AH21" s="1" t="str">
        <f t="shared" si="9"/>
        <v/>
      </c>
      <c r="AI21" s="70" t="str">
        <f t="shared" si="10"/>
        <v/>
      </c>
    </row>
    <row r="22" spans="1:35" ht="30">
      <c r="A22" s="86" t="str">
        <v>hcondncode29</v>
      </c>
      <c r="B22" s="237">
        <v>21</v>
      </c>
      <c r="C22" s="86" t="s">
        <v>211</v>
      </c>
      <c r="D22" s="239">
        <f>COUNTIF($C$1:$C22,C22)</f>
        <v>21</v>
      </c>
      <c r="E22" s="239" t="str">
        <f t="shared" si="0"/>
        <v>Ever diagnosed21</v>
      </c>
      <c r="F22" s="86" t="s">
        <v>240</v>
      </c>
      <c r="G22" s="240">
        <v>6.9187489010881665E-3</v>
      </c>
      <c r="H22" s="243">
        <v>94.22749425679406</v>
      </c>
      <c r="J22" s="247">
        <f t="shared" si="4"/>
        <v>21</v>
      </c>
      <c r="K22" s="249" t="str">
        <v>Housing &amp; Transport</v>
      </c>
      <c r="L22" s="239">
        <f>COUNTIF($K$1:$K22,K22)</f>
        <v>2</v>
      </c>
      <c r="M22" s="239" t="str">
        <f t="shared" si="1"/>
        <v>Housing &amp; Transport2</v>
      </c>
      <c r="N22" s="248" t="str">
        <v>House Tenure</v>
      </c>
      <c r="O22" s="252">
        <f t="shared" si="2"/>
        <v>5</v>
      </c>
      <c r="U22" s="255" t="s">
        <v>1802</v>
      </c>
      <c r="V22" s="1">
        <v>20</v>
      </c>
      <c r="W22" s="1" t="str">
        <f t="shared" si="3"/>
        <v/>
      </c>
      <c r="X22" s="1" t="str">
        <f t="shared" si="3"/>
        <v/>
      </c>
      <c r="Y22" s="1" t="str">
        <f t="shared" si="3"/>
        <v/>
      </c>
      <c r="AC22" s="1">
        <v>5</v>
      </c>
      <c r="AD22" s="1" t="str">
        <f t="shared" si="5"/>
        <v>Member of voluntary service group</v>
      </c>
      <c r="AE22" s="70">
        <f t="shared" si="6"/>
        <v>97.083849415857173</v>
      </c>
      <c r="AF22" s="1" t="str">
        <f t="shared" si="7"/>
        <v/>
      </c>
      <c r="AG22" s="70" t="str">
        <f t="shared" si="8"/>
        <v/>
      </c>
      <c r="AH22" s="1" t="str">
        <f t="shared" si="9"/>
        <v/>
      </c>
      <c r="AI22" s="70" t="str">
        <f t="shared" si="10"/>
        <v/>
      </c>
    </row>
    <row r="23" spans="1:35">
      <c r="A23" s="86" t="str">
        <v>hcondncode30</v>
      </c>
      <c r="B23" s="237">
        <v>22</v>
      </c>
      <c r="C23" s="86" t="s">
        <v>211</v>
      </c>
      <c r="D23" s="239">
        <f>COUNTIF($C$1:$C23,C23)</f>
        <v>22</v>
      </c>
      <c r="E23" s="239" t="str">
        <f t="shared" si="0"/>
        <v>Ever diagnosed22</v>
      </c>
      <c r="F23" s="86" t="s">
        <v>242</v>
      </c>
      <c r="G23" s="240">
        <v>2.7213941039717117E-5</v>
      </c>
      <c r="H23" s="243">
        <v>183.23164124390036</v>
      </c>
      <c r="J23" s="247">
        <f t="shared" si="4"/>
        <v>22</v>
      </c>
      <c r="K23" s="249" t="str">
        <v>Housing &amp; Transport</v>
      </c>
      <c r="L23" s="239">
        <f>COUNTIF($K$1:$K23,K23)</f>
        <v>3</v>
      </c>
      <c r="M23" s="239" t="str">
        <f t="shared" si="1"/>
        <v>Housing &amp; Transport3</v>
      </c>
      <c r="N23" s="248" t="str">
        <v>House Size</v>
      </c>
      <c r="O23" s="252">
        <f t="shared" si="2"/>
        <v>5</v>
      </c>
      <c r="Y23" s="1" t="str">
        <f>IF(ISNA(VLOOKUP(Y$2&amp;$V23,$M$2:$N$97,2,FALSE)),"",VLOOKUP(Y$2&amp;$V23,$M$2:$N$97,2,FALSE))</f>
        <v/>
      </c>
      <c r="AC23" s="1">
        <v>6</v>
      </c>
      <c r="AD23" s="1" t="str">
        <f t="shared" si="5"/>
        <v>Not a member of tenants or resident's group</v>
      </c>
      <c r="AE23" s="70">
        <f t="shared" si="6"/>
        <v>100.09981395974259</v>
      </c>
      <c r="AF23" s="1" t="str">
        <f t="shared" si="7"/>
        <v/>
      </c>
      <c r="AG23" s="70" t="str">
        <f t="shared" si="8"/>
        <v/>
      </c>
      <c r="AH23" s="1" t="str">
        <f t="shared" si="9"/>
        <v/>
      </c>
      <c r="AI23" s="70" t="str">
        <f t="shared" si="10"/>
        <v/>
      </c>
    </row>
    <row r="24" spans="1:35">
      <c r="A24" s="86" t="str">
        <v>hcondncode31</v>
      </c>
      <c r="B24" s="237">
        <v>23</v>
      </c>
      <c r="C24" s="86" t="s">
        <v>211</v>
      </c>
      <c r="D24" s="239">
        <f>COUNTIF($C$1:$C24,C24)</f>
        <v>23</v>
      </c>
      <c r="E24" s="239" t="str">
        <f t="shared" si="0"/>
        <v>Ever diagnosed23</v>
      </c>
      <c r="F24" s="86" t="s">
        <v>244</v>
      </c>
      <c r="G24" s="240">
        <v>9.5494363803309452E-3</v>
      </c>
      <c r="H24" s="243">
        <v>98.703062954162306</v>
      </c>
      <c r="J24" s="247">
        <f t="shared" si="4"/>
        <v>23</v>
      </c>
      <c r="K24" s="249" t="str">
        <v>Housing &amp; Transport</v>
      </c>
      <c r="L24" s="239">
        <f>COUNTIF($K$1:$K24,K24)</f>
        <v>4</v>
      </c>
      <c r="M24" s="239" t="str">
        <f t="shared" si="1"/>
        <v>Housing &amp; Transport4</v>
      </c>
      <c r="N24" s="248" t="str">
        <v>House Value</v>
      </c>
      <c r="O24" s="252">
        <f t="shared" si="2"/>
        <v>7</v>
      </c>
      <c r="W24" s="1">
        <f>20-COUNTBLANK(W2:W22)</f>
        <v>4</v>
      </c>
      <c r="X24" s="1">
        <f t="shared" ref="X24:Y24" si="11">20-COUNTBLANK(X2:X22)</f>
        <v>0</v>
      </c>
      <c r="Y24" s="1">
        <f t="shared" si="11"/>
        <v>0</v>
      </c>
      <c r="AC24" s="1">
        <v>7</v>
      </c>
      <c r="AD24" s="1" t="str">
        <f t="shared" si="5"/>
        <v>Not a member of environmental group</v>
      </c>
      <c r="AE24" s="70">
        <f t="shared" si="6"/>
        <v>100.41648945188282</v>
      </c>
      <c r="AF24" s="1" t="str">
        <f t="shared" si="7"/>
        <v/>
      </c>
      <c r="AG24" s="70" t="str">
        <f t="shared" si="8"/>
        <v/>
      </c>
      <c r="AH24" s="1" t="str">
        <f t="shared" si="9"/>
        <v/>
      </c>
      <c r="AI24" s="70" t="str">
        <f t="shared" si="10"/>
        <v/>
      </c>
    </row>
    <row r="25" spans="1:35">
      <c r="A25" s="86" t="str">
        <v>hcondncode32</v>
      </c>
      <c r="B25" s="237">
        <v>24</v>
      </c>
      <c r="C25" s="86" t="s">
        <v>211</v>
      </c>
      <c r="D25" s="239">
        <f>COUNTIF($C$1:$C25,C25)</f>
        <v>24</v>
      </c>
      <c r="E25" s="239" t="str">
        <f t="shared" si="0"/>
        <v>Ever diagnosed24</v>
      </c>
      <c r="F25" s="86" t="s">
        <v>246</v>
      </c>
      <c r="G25" s="240">
        <v>1.5741711762752259E-2</v>
      </c>
      <c r="H25" s="243">
        <v>98.401229227617293</v>
      </c>
      <c r="J25" s="247">
        <f t="shared" si="4"/>
        <v>24</v>
      </c>
      <c r="K25" s="249" t="str">
        <v>Housing &amp; Transport</v>
      </c>
      <c r="L25" s="239">
        <f>COUNTIF($K$1:$K25,K25)</f>
        <v>5</v>
      </c>
      <c r="M25" s="239" t="str">
        <f t="shared" si="1"/>
        <v>Housing &amp; Transport5</v>
      </c>
      <c r="N25" s="248" t="str">
        <v>House Move</v>
      </c>
      <c r="O25" s="252">
        <f t="shared" si="2"/>
        <v>1</v>
      </c>
      <c r="AC25" s="1">
        <v>8</v>
      </c>
      <c r="AD25" s="1" t="str">
        <f t="shared" si="5"/>
        <v>Not a member of other community group</v>
      </c>
      <c r="AE25" s="70">
        <f t="shared" si="6"/>
        <v>100.52478986983748</v>
      </c>
      <c r="AF25" s="1" t="str">
        <f t="shared" si="7"/>
        <v/>
      </c>
      <c r="AG25" s="70" t="str">
        <f t="shared" si="8"/>
        <v/>
      </c>
      <c r="AH25" s="1" t="str">
        <f t="shared" si="9"/>
        <v/>
      </c>
      <c r="AI25" s="70" t="str">
        <f t="shared" si="10"/>
        <v/>
      </c>
    </row>
    <row r="26" spans="1:35">
      <c r="A26" s="86" t="str">
        <v>hcondncode33</v>
      </c>
      <c r="B26" s="237">
        <v>25</v>
      </c>
      <c r="C26" s="86" t="s">
        <v>211</v>
      </c>
      <c r="D26" s="239">
        <f>COUNTIF($C$1:$C26,C26)</f>
        <v>25</v>
      </c>
      <c r="E26" s="239" t="str">
        <f t="shared" si="0"/>
        <v>Ever diagnosed25</v>
      </c>
      <c r="F26" s="86" t="s">
        <v>94</v>
      </c>
      <c r="G26" s="240">
        <v>8.0371383359055994E-3</v>
      </c>
      <c r="H26" s="243">
        <v>100.34514621600779</v>
      </c>
      <c r="J26" s="247">
        <f t="shared" si="4"/>
        <v>25</v>
      </c>
      <c r="K26" s="248" t="str">
        <v>Population &amp; Family</v>
      </c>
      <c r="L26" s="239">
        <f>COUNTIF($K$1:$K26,K26)</f>
        <v>6</v>
      </c>
      <c r="M26" s="239" t="str">
        <f t="shared" si="1"/>
        <v>Population &amp; Family6</v>
      </c>
      <c r="N26" s="248" t="str">
        <v>Structure</v>
      </c>
      <c r="O26" s="252">
        <f t="shared" si="2"/>
        <v>5</v>
      </c>
      <c r="AC26" s="1">
        <v>9</v>
      </c>
      <c r="AD26" s="1" t="str">
        <f t="shared" si="5"/>
        <v>Not a member of social group</v>
      </c>
      <c r="AE26" s="70">
        <f t="shared" si="6"/>
        <v>98.304329122631145</v>
      </c>
      <c r="AF26" s="1" t="str">
        <f t="shared" si="7"/>
        <v/>
      </c>
      <c r="AG26" s="70" t="str">
        <f t="shared" si="8"/>
        <v/>
      </c>
      <c r="AH26" s="1" t="str">
        <f t="shared" si="9"/>
        <v/>
      </c>
      <c r="AI26" s="70" t="str">
        <f t="shared" si="10"/>
        <v/>
      </c>
    </row>
    <row r="27" spans="1:35">
      <c r="A27" s="86" t="str">
        <v>hcondncode34</v>
      </c>
      <c r="B27" s="237">
        <v>26</v>
      </c>
      <c r="C27" s="86" t="s">
        <v>211</v>
      </c>
      <c r="D27" s="239">
        <f>COUNTIF($C$1:$C27,C27)</f>
        <v>26</v>
      </c>
      <c r="E27" s="239" t="str">
        <f t="shared" si="0"/>
        <v>Ever diagnosed26</v>
      </c>
      <c r="F27" s="86" t="s">
        <v>96</v>
      </c>
      <c r="G27" s="240">
        <v>6.7565573290093175E-2</v>
      </c>
      <c r="H27" s="243">
        <v>107.52678840722372</v>
      </c>
      <c r="J27" s="247">
        <f t="shared" si="4"/>
        <v>26</v>
      </c>
      <c r="K27" s="248" t="str">
        <v>Population &amp; Family</v>
      </c>
      <c r="L27" s="239">
        <f>COUNTIF($K$1:$K27,K27)</f>
        <v>7</v>
      </c>
      <c r="M27" s="239" t="str">
        <f t="shared" si="1"/>
        <v>Population &amp; Family7</v>
      </c>
      <c r="N27" s="248" t="str">
        <v>Number of Children by Age</v>
      </c>
      <c r="O27" s="252">
        <f t="shared" si="2"/>
        <v>6</v>
      </c>
      <c r="AC27" s="1">
        <v>10</v>
      </c>
      <c r="AD27" s="1" t="str">
        <f t="shared" si="5"/>
        <v>Not a member of voluntary service group</v>
      </c>
      <c r="AE27" s="70">
        <f t="shared" si="6"/>
        <v>100.3446061086478</v>
      </c>
      <c r="AF27" s="1" t="str">
        <f t="shared" si="7"/>
        <v/>
      </c>
      <c r="AG27" s="70" t="str">
        <f t="shared" si="8"/>
        <v/>
      </c>
      <c r="AH27" s="1" t="str">
        <f t="shared" si="9"/>
        <v/>
      </c>
      <c r="AI27" s="70" t="str">
        <f t="shared" si="10"/>
        <v/>
      </c>
    </row>
    <row r="28" spans="1:35">
      <c r="A28" s="86" t="str">
        <v>hcondncode35</v>
      </c>
      <c r="B28" s="237">
        <v>27</v>
      </c>
      <c r="C28" s="86" t="s">
        <v>211</v>
      </c>
      <c r="D28" s="239">
        <f>COUNTIF($C$1:$C28,C28)</f>
        <v>27</v>
      </c>
      <c r="E28" s="239" t="str">
        <f t="shared" si="0"/>
        <v>Ever diagnosed27</v>
      </c>
      <c r="F28" s="86" t="s">
        <v>248</v>
      </c>
      <c r="G28" s="240">
        <v>1.0217242659268952E-3</v>
      </c>
      <c r="H28" s="243">
        <v>99.668385719223565</v>
      </c>
      <c r="J28" s="247">
        <f t="shared" si="4"/>
        <v>27</v>
      </c>
      <c r="K28" s="249" t="str">
        <v>Population &amp; Family</v>
      </c>
      <c r="L28" s="239">
        <f>COUNTIF($K$1:$K28,K28)</f>
        <v>8</v>
      </c>
      <c r="M28" s="239" t="str">
        <f t="shared" si="1"/>
        <v>Population &amp; Family8</v>
      </c>
      <c r="N28" s="248" t="str">
        <v>Children in household</v>
      </c>
      <c r="O28" s="252">
        <f t="shared" si="2"/>
        <v>4</v>
      </c>
      <c r="AC28" s="1">
        <v>11</v>
      </c>
      <c r="AD28" s="1" t="str">
        <f t="shared" si="5"/>
        <v/>
      </c>
      <c r="AE28" s="70" t="str">
        <f t="shared" si="6"/>
        <v/>
      </c>
      <c r="AF28" s="1" t="str">
        <f t="shared" si="7"/>
        <v/>
      </c>
      <c r="AG28" s="70" t="str">
        <f t="shared" si="8"/>
        <v/>
      </c>
      <c r="AH28" s="1" t="str">
        <f t="shared" si="9"/>
        <v/>
      </c>
      <c r="AI28" s="70" t="str">
        <f t="shared" si="10"/>
        <v/>
      </c>
    </row>
    <row r="29" spans="1:35">
      <c r="A29" s="86" t="str">
        <v>hcondncode36</v>
      </c>
      <c r="B29" s="237">
        <v>28</v>
      </c>
      <c r="C29" s="86" t="s">
        <v>211</v>
      </c>
      <c r="D29" s="239">
        <f>COUNTIF($C$1:$C29,C29)</f>
        <v>28</v>
      </c>
      <c r="E29" s="239" t="str">
        <f t="shared" si="0"/>
        <v>Ever diagnosed28</v>
      </c>
      <c r="F29" s="86" t="s">
        <v>98</v>
      </c>
      <c r="G29" s="240">
        <v>9.999999999999998E-4</v>
      </c>
      <c r="H29" s="243">
        <v>99.999999999999972</v>
      </c>
      <c r="J29" s="247">
        <f t="shared" si="4"/>
        <v>28</v>
      </c>
      <c r="K29" s="248" t="str">
        <v>Population &amp; Family</v>
      </c>
      <c r="L29" s="239">
        <f>COUNTIF($K$1:$K29,K29)</f>
        <v>9</v>
      </c>
      <c r="M29" s="239" t="str">
        <f t="shared" si="1"/>
        <v>Population &amp; Family9</v>
      </c>
      <c r="N29" s="248" t="str">
        <v>Household Size</v>
      </c>
      <c r="O29" s="252">
        <f t="shared" si="2"/>
        <v>4</v>
      </c>
      <c r="AC29" s="1">
        <v>12</v>
      </c>
      <c r="AD29" s="1" t="str">
        <f t="shared" si="5"/>
        <v/>
      </c>
      <c r="AE29" s="70" t="str">
        <f t="shared" si="6"/>
        <v/>
      </c>
      <c r="AF29" s="1" t="str">
        <f t="shared" si="7"/>
        <v/>
      </c>
      <c r="AG29" s="70" t="str">
        <f t="shared" si="8"/>
        <v/>
      </c>
      <c r="AH29" s="1" t="str">
        <f t="shared" si="9"/>
        <v/>
      </c>
      <c r="AI29" s="70" t="str">
        <f t="shared" si="10"/>
        <v/>
      </c>
    </row>
    <row r="30" spans="1:35">
      <c r="A30" s="86" t="str">
        <v>hcondncode37</v>
      </c>
      <c r="B30" s="237">
        <v>29</v>
      </c>
      <c r="C30" s="86" t="s">
        <v>211</v>
      </c>
      <c r="D30" s="239">
        <f>COUNTIF($C$1:$C30,C30)</f>
        <v>29</v>
      </c>
      <c r="E30" s="239" t="str">
        <f t="shared" si="0"/>
        <v>Ever diagnosed29</v>
      </c>
      <c r="F30" s="86" t="s">
        <v>250</v>
      </c>
      <c r="G30" s="240">
        <v>4.8483833785922213E-2</v>
      </c>
      <c r="H30" s="243">
        <v>105.64153109335257</v>
      </c>
      <c r="J30" s="247">
        <f t="shared" si="4"/>
        <v>29</v>
      </c>
      <c r="K30" s="248" t="str">
        <v>Work &amp; Income</v>
      </c>
      <c r="L30" s="239">
        <f>COUNTIF($K$1:$K30,K30)</f>
        <v>1</v>
      </c>
      <c r="M30" s="239" t="str">
        <f t="shared" si="1"/>
        <v>Work &amp; Income1</v>
      </c>
      <c r="N30" s="248" t="str">
        <v>NS SEC (% of people in employment)</v>
      </c>
      <c r="O30" s="252">
        <f t="shared" si="2"/>
        <v>7</v>
      </c>
      <c r="AC30" s="1">
        <v>13</v>
      </c>
      <c r="AD30" s="1" t="str">
        <f t="shared" si="5"/>
        <v/>
      </c>
      <c r="AE30" s="70" t="str">
        <f t="shared" si="6"/>
        <v/>
      </c>
      <c r="AF30" s="1" t="str">
        <f t="shared" si="7"/>
        <v/>
      </c>
      <c r="AG30" s="70" t="str">
        <f t="shared" si="8"/>
        <v/>
      </c>
      <c r="AH30" s="1" t="str">
        <f t="shared" si="9"/>
        <v/>
      </c>
      <c r="AI30" s="70" t="str">
        <f t="shared" si="10"/>
        <v/>
      </c>
    </row>
    <row r="31" spans="1:35">
      <c r="A31" s="86" t="str">
        <v>hcondncode38</v>
      </c>
      <c r="B31" s="237">
        <v>30</v>
      </c>
      <c r="C31" s="86" t="s">
        <v>211</v>
      </c>
      <c r="D31" s="239">
        <f>COUNTIF($C$1:$C31,C31)</f>
        <v>30</v>
      </c>
      <c r="E31" s="239" t="str">
        <f t="shared" si="0"/>
        <v>Ever diagnosed30</v>
      </c>
      <c r="F31" s="86" t="s">
        <v>251</v>
      </c>
      <c r="G31" s="240">
        <v>5.170170160392288E-2</v>
      </c>
      <c r="H31" s="243">
        <v>105.62220111487173</v>
      </c>
      <c r="J31" s="247">
        <f t="shared" si="4"/>
        <v>30</v>
      </c>
      <c r="K31" s="249" t="str">
        <v>Work &amp; Income</v>
      </c>
      <c r="L31" s="239">
        <f>COUNTIF($K$1:$K31,K31)</f>
        <v>2</v>
      </c>
      <c r="M31" s="239" t="str">
        <f t="shared" si="1"/>
        <v>Work &amp; Income2</v>
      </c>
      <c r="N31" s="248" t="str">
        <v>Social Grade</v>
      </c>
      <c r="O31" s="252">
        <f t="shared" si="2"/>
        <v>6</v>
      </c>
      <c r="W31" s="1" t="s">
        <v>1803</v>
      </c>
      <c r="AC31" s="1">
        <v>14</v>
      </c>
      <c r="AD31" s="1" t="str">
        <f t="shared" si="5"/>
        <v/>
      </c>
      <c r="AE31" s="70" t="str">
        <f t="shared" si="6"/>
        <v/>
      </c>
      <c r="AF31" s="1" t="str">
        <f t="shared" si="7"/>
        <v/>
      </c>
      <c r="AG31" s="70" t="str">
        <f t="shared" si="8"/>
        <v/>
      </c>
      <c r="AH31" s="1" t="str">
        <f t="shared" si="9"/>
        <v/>
      </c>
      <c r="AI31" s="70" t="str">
        <f t="shared" si="10"/>
        <v/>
      </c>
    </row>
    <row r="32" spans="1:35">
      <c r="A32" s="86" t="str">
        <v>hcondncode39</v>
      </c>
      <c r="B32" s="237">
        <v>31</v>
      </c>
      <c r="C32" s="86" t="s">
        <v>211</v>
      </c>
      <c r="D32" s="239">
        <f>COUNTIF($C$1:$C32,C32)</f>
        <v>31</v>
      </c>
      <c r="E32" s="239" t="str">
        <f t="shared" si="0"/>
        <v>Ever diagnosed31</v>
      </c>
      <c r="F32" s="86" t="s">
        <v>253</v>
      </c>
      <c r="G32" s="240">
        <v>3.2557876023209011E-3</v>
      </c>
      <c r="H32" s="243">
        <v>118.1639543646195</v>
      </c>
      <c r="J32" s="247">
        <f t="shared" si="4"/>
        <v>31</v>
      </c>
      <c r="K32" s="249" t="str">
        <v>Work &amp; Income</v>
      </c>
      <c r="L32" s="239">
        <f>COUNTIF($K$1:$K32,K32)</f>
        <v>3</v>
      </c>
      <c r="M32" s="239" t="str">
        <f t="shared" si="1"/>
        <v>Work &amp; Income3</v>
      </c>
      <c r="N32" s="248" t="str">
        <v>Occupation</v>
      </c>
      <c r="O32" s="252">
        <f t="shared" si="2"/>
        <v>10</v>
      </c>
      <c r="W32" s="256" t="s">
        <v>1804</v>
      </c>
      <c r="AC32" s="1">
        <v>15</v>
      </c>
      <c r="AD32" s="1" t="str">
        <f t="shared" si="5"/>
        <v/>
      </c>
      <c r="AE32" s="70" t="str">
        <f t="shared" si="6"/>
        <v/>
      </c>
      <c r="AF32" s="1" t="str">
        <f t="shared" si="7"/>
        <v/>
      </c>
      <c r="AG32" s="70" t="str">
        <f t="shared" si="8"/>
        <v/>
      </c>
      <c r="AH32" s="1" t="str">
        <f t="shared" si="9"/>
        <v/>
      </c>
      <c r="AI32" s="70" t="str">
        <f t="shared" si="10"/>
        <v/>
      </c>
    </row>
    <row r="33" spans="1:35">
      <c r="A33" s="86" t="str">
        <v>hcondncode40</v>
      </c>
      <c r="B33" s="237">
        <v>32</v>
      </c>
      <c r="C33" s="86" t="s">
        <v>211</v>
      </c>
      <c r="D33" s="239">
        <f>COUNTIF($C$1:$C33,C33)</f>
        <v>32</v>
      </c>
      <c r="E33" s="239" t="str">
        <f t="shared" si="0"/>
        <v>Ever diagnosed32</v>
      </c>
      <c r="F33" s="86" t="s">
        <v>255</v>
      </c>
      <c r="G33" s="240">
        <v>3.4124484732451599E-3</v>
      </c>
      <c r="H33" s="243">
        <v>110.25273519425707</v>
      </c>
      <c r="J33" s="247">
        <f t="shared" si="4"/>
        <v>32</v>
      </c>
      <c r="K33" s="249" t="str">
        <v>Education</v>
      </c>
      <c r="L33" s="239">
        <f>COUNTIF($K$1:$K33,K33)</f>
        <v>1</v>
      </c>
      <c r="M33" s="239" t="str">
        <f t="shared" si="1"/>
        <v>Education1</v>
      </c>
      <c r="N33" s="248" t="str">
        <v>Highest Level of Qualifications (Adults)</v>
      </c>
      <c r="O33" s="252">
        <f t="shared" si="2"/>
        <v>5</v>
      </c>
      <c r="AC33" s="1">
        <v>16</v>
      </c>
      <c r="AD33" s="1" t="str">
        <f t="shared" si="5"/>
        <v/>
      </c>
      <c r="AE33" s="70" t="str">
        <f t="shared" si="6"/>
        <v/>
      </c>
      <c r="AF33" s="1" t="str">
        <f t="shared" si="7"/>
        <v/>
      </c>
      <c r="AG33" s="70" t="str">
        <f t="shared" si="8"/>
        <v/>
      </c>
      <c r="AH33" s="1" t="str">
        <f t="shared" si="9"/>
        <v/>
      </c>
      <c r="AI33" s="70" t="str">
        <f t="shared" si="10"/>
        <v/>
      </c>
    </row>
    <row r="34" spans="1:35">
      <c r="A34" s="86" t="str">
        <v>hcondncode41</v>
      </c>
      <c r="B34" s="237">
        <v>33</v>
      </c>
      <c r="C34" s="86" t="s">
        <v>211</v>
      </c>
      <c r="D34" s="239">
        <f>COUNTIF($C$1:$C34,C34)</f>
        <v>33</v>
      </c>
      <c r="E34" s="239" t="str">
        <f t="shared" si="0"/>
        <v>Ever diagnosed33</v>
      </c>
      <c r="F34" s="86" t="s">
        <v>257</v>
      </c>
      <c r="G34" s="240">
        <v>2.9793892980639614E-3</v>
      </c>
      <c r="H34" s="243">
        <v>100.08394115293981</v>
      </c>
      <c r="J34" s="247">
        <f t="shared" si="4"/>
        <v>33</v>
      </c>
      <c r="K34" s="249" t="str">
        <v>Education</v>
      </c>
      <c r="L34" s="239">
        <f>COUNTIF($K$1:$K34,K34)</f>
        <v>2</v>
      </c>
      <c r="M34" s="239" t="str">
        <f t="shared" si="1"/>
        <v>Education2</v>
      </c>
      <c r="N34" s="248" t="str">
        <v>England: Pupils at the end of KS1</v>
      </c>
      <c r="O34" s="252">
        <f t="shared" si="2"/>
        <v>4</v>
      </c>
      <c r="AC34" s="1">
        <v>17</v>
      </c>
      <c r="AD34" s="1" t="str">
        <f t="shared" si="5"/>
        <v/>
      </c>
      <c r="AE34" s="70" t="str">
        <f t="shared" si="6"/>
        <v/>
      </c>
      <c r="AF34" s="1" t="str">
        <f t="shared" si="7"/>
        <v/>
      </c>
      <c r="AG34" s="70" t="str">
        <f t="shared" si="8"/>
        <v/>
      </c>
      <c r="AH34" s="1" t="str">
        <f t="shared" si="9"/>
        <v/>
      </c>
      <c r="AI34" s="70" t="str">
        <f t="shared" si="10"/>
        <v/>
      </c>
    </row>
    <row r="35" spans="1:35">
      <c r="A35" s="86" t="str">
        <v>hcondncode42</v>
      </c>
      <c r="B35" s="237">
        <v>34</v>
      </c>
      <c r="C35" s="86" t="s">
        <v>211</v>
      </c>
      <c r="D35" s="239">
        <f>COUNTIF($C$1:$C35,C35)</f>
        <v>34</v>
      </c>
      <c r="E35" s="239" t="str">
        <f t="shared" si="0"/>
        <v>Ever diagnosed34</v>
      </c>
      <c r="F35" s="86" t="s">
        <v>259</v>
      </c>
      <c r="G35" s="240">
        <v>7.4641217496629999E-3</v>
      </c>
      <c r="H35" s="243">
        <v>109.47598770182074</v>
      </c>
      <c r="J35" s="247">
        <f t="shared" si="4"/>
        <v>34</v>
      </c>
      <c r="K35" s="249" t="str">
        <v>Education</v>
      </c>
      <c r="L35" s="239">
        <f>COUNTIF($K$1:$K35,K35)</f>
        <v>3</v>
      </c>
      <c r="M35" s="239" t="str">
        <f t="shared" si="1"/>
        <v>Education3</v>
      </c>
      <c r="N35" s="248" t="str">
        <v>England: Pupils at the end of KS2</v>
      </c>
      <c r="O35" s="252">
        <f t="shared" si="2"/>
        <v>4</v>
      </c>
      <c r="AC35" s="1">
        <v>18</v>
      </c>
      <c r="AD35" s="1" t="str">
        <f t="shared" si="5"/>
        <v/>
      </c>
      <c r="AE35" s="70" t="str">
        <f t="shared" si="6"/>
        <v/>
      </c>
      <c r="AF35" s="1" t="str">
        <f t="shared" si="7"/>
        <v/>
      </c>
      <c r="AG35" s="70" t="str">
        <f t="shared" si="8"/>
        <v/>
      </c>
      <c r="AH35" s="1" t="str">
        <f t="shared" si="9"/>
        <v/>
      </c>
      <c r="AI35" s="70" t="str">
        <f t="shared" si="10"/>
        <v/>
      </c>
    </row>
    <row r="36" spans="1:35">
      <c r="A36" s="86" t="str">
        <v>hcondncode43</v>
      </c>
      <c r="B36" s="237">
        <v>35</v>
      </c>
      <c r="C36" s="86" t="s">
        <v>211</v>
      </c>
      <c r="D36" s="239">
        <f>COUNTIF($C$1:$C36,C36)</f>
        <v>35</v>
      </c>
      <c r="E36" s="239" t="str">
        <f t="shared" si="0"/>
        <v>Ever diagnosed35</v>
      </c>
      <c r="F36" s="86" t="s">
        <v>261</v>
      </c>
      <c r="G36" s="240">
        <v>5.9053275245667851E-3</v>
      </c>
      <c r="H36" s="243">
        <v>101.55325712153676</v>
      </c>
      <c r="J36" s="247">
        <f t="shared" si="4"/>
        <v>35</v>
      </c>
      <c r="K36" s="249" t="str">
        <v>Education</v>
      </c>
      <c r="L36" s="239">
        <f>COUNTIF($K$1:$K36,K36)</f>
        <v>4</v>
      </c>
      <c r="M36" s="239" t="str">
        <f t="shared" si="1"/>
        <v>Education4</v>
      </c>
      <c r="N36" s="248" t="str">
        <v>England: Pupils at the end of KS4</v>
      </c>
      <c r="O36" s="252">
        <f t="shared" si="2"/>
        <v>2</v>
      </c>
      <c r="AC36" s="1">
        <v>19</v>
      </c>
      <c r="AD36" s="1" t="str">
        <f t="shared" si="5"/>
        <v/>
      </c>
      <c r="AE36" s="70" t="str">
        <f t="shared" si="6"/>
        <v/>
      </c>
      <c r="AF36" s="1" t="str">
        <f t="shared" si="7"/>
        <v/>
      </c>
      <c r="AG36" s="70" t="str">
        <f t="shared" si="8"/>
        <v/>
      </c>
      <c r="AH36" s="1" t="str">
        <f t="shared" si="9"/>
        <v/>
      </c>
      <c r="AI36" s="70" t="str">
        <f t="shared" si="10"/>
        <v/>
      </c>
    </row>
    <row r="37" spans="1:35">
      <c r="A37" s="86" t="str">
        <v>smokes</v>
      </c>
      <c r="B37" s="237">
        <v>36</v>
      </c>
      <c r="C37" s="86" t="s">
        <v>263</v>
      </c>
      <c r="D37" s="239">
        <f>COUNTIF($C$1:$C37,C37)</f>
        <v>1</v>
      </c>
      <c r="E37" s="239" t="str">
        <f t="shared" si="0"/>
        <v>Health Indicators1</v>
      </c>
      <c r="F37" s="86" t="s">
        <v>264</v>
      </c>
      <c r="G37" s="240">
        <v>0.23994721315959133</v>
      </c>
      <c r="H37" s="243">
        <v>118.80276670907509</v>
      </c>
      <c r="J37" s="247">
        <f t="shared" si="4"/>
        <v>36</v>
      </c>
      <c r="K37" s="249" t="str">
        <v>Education</v>
      </c>
      <c r="L37" s="239">
        <f>COUNTIF($K$1:$K37,K37)</f>
        <v>5</v>
      </c>
      <c r="M37" s="239" t="str">
        <f t="shared" si="1"/>
        <v>Education5</v>
      </c>
      <c r="N37" s="248" t="str">
        <v>Scotland: Pupils in the S4 cohort</v>
      </c>
      <c r="O37" s="252">
        <f t="shared" si="2"/>
        <v>1</v>
      </c>
      <c r="AC37" s="1">
        <v>20</v>
      </c>
      <c r="AD37" s="1" t="str">
        <f t="shared" si="5"/>
        <v/>
      </c>
      <c r="AE37" s="70" t="str">
        <f t="shared" si="6"/>
        <v/>
      </c>
      <c r="AF37" s="1" t="str">
        <f t="shared" si="7"/>
        <v/>
      </c>
      <c r="AG37" s="70" t="str">
        <f t="shared" si="8"/>
        <v/>
      </c>
      <c r="AH37" s="1" t="str">
        <f t="shared" si="9"/>
        <v/>
      </c>
      <c r="AI37" s="70" t="str">
        <f t="shared" si="10"/>
        <v/>
      </c>
    </row>
    <row r="38" spans="1:35">
      <c r="A38" s="86" t="str">
        <v>bmivalobese</v>
      </c>
      <c r="B38" s="237">
        <v>37</v>
      </c>
      <c r="C38" s="86" t="s">
        <v>263</v>
      </c>
      <c r="D38" s="239">
        <f>COUNTIF($C$1:$C38,C38)</f>
        <v>2</v>
      </c>
      <c r="E38" s="239" t="str">
        <f t="shared" si="0"/>
        <v>Health Indicators2</v>
      </c>
      <c r="F38" s="86" t="s">
        <v>88</v>
      </c>
      <c r="G38" s="240">
        <v>0.241715162052865</v>
      </c>
      <c r="H38" s="243">
        <v>105.11299618836145</v>
      </c>
      <c r="J38" s="247">
        <f t="shared" si="4"/>
        <v>37</v>
      </c>
      <c r="K38" s="249" t="str">
        <v>Education</v>
      </c>
      <c r="L38" s="239">
        <f>COUNTIF($K$1:$K38,K38)</f>
        <v>6</v>
      </c>
      <c r="M38" s="239" t="str">
        <f t="shared" si="1"/>
        <v>Education6</v>
      </c>
      <c r="N38" s="248" t="str">
        <v>Scotland: Pupils in the S5 cohort</v>
      </c>
      <c r="O38" s="252">
        <f t="shared" si="2"/>
        <v>2</v>
      </c>
      <c r="AC38" s="1">
        <v>21</v>
      </c>
      <c r="AD38" s="1" t="str">
        <f t="shared" ref="AD38:AD94" si="12">IF(ISNA(VLOOKUP(AD$16&amp;$AC38,$E$2:$H$697,2,FALSE)),"",VLOOKUP(AD$16&amp;$AC38,$E$2:$H$697,2,FALSE))</f>
        <v/>
      </c>
      <c r="AE38" s="70" t="str">
        <f t="shared" si="6"/>
        <v/>
      </c>
      <c r="AF38" s="1" t="str">
        <f t="shared" si="7"/>
        <v/>
      </c>
      <c r="AG38" s="70" t="str">
        <f t="shared" si="8"/>
        <v/>
      </c>
      <c r="AH38" s="1" t="str">
        <f t="shared" si="9"/>
        <v/>
      </c>
      <c r="AI38" s="70" t="str">
        <f t="shared" si="10"/>
        <v/>
      </c>
    </row>
    <row r="39" spans="1:35">
      <c r="A39" s="86" t="str">
        <v>cholest_6p</v>
      </c>
      <c r="B39" s="237">
        <v>38</v>
      </c>
      <c r="C39" s="86" t="s">
        <v>263</v>
      </c>
      <c r="D39" s="239">
        <f>COUNTIF($C$1:$C39,C39)</f>
        <v>3</v>
      </c>
      <c r="E39" s="239" t="str">
        <f t="shared" si="0"/>
        <v>Health Indicators3</v>
      </c>
      <c r="F39" s="86" t="s">
        <v>266</v>
      </c>
      <c r="G39" s="240">
        <v>0.2697886572762615</v>
      </c>
      <c r="H39" s="243">
        <v>96.115828579106264</v>
      </c>
      <c r="J39" s="247">
        <f t="shared" si="4"/>
        <v>38</v>
      </c>
      <c r="K39" s="249" t="str">
        <v>Housing &amp; Transport</v>
      </c>
      <c r="L39" s="239">
        <f>COUNTIF($K$1:$K39,K39)</f>
        <v>6</v>
      </c>
      <c r="M39" s="239" t="str">
        <f t="shared" si="1"/>
        <v>Housing &amp; Transport6</v>
      </c>
      <c r="N39" s="248" t="str">
        <v>Travel To Work (% of Workers)</v>
      </c>
      <c r="O39" s="252">
        <f t="shared" si="2"/>
        <v>7</v>
      </c>
      <c r="AC39" s="1">
        <v>22</v>
      </c>
      <c r="AD39" s="1" t="str">
        <f t="shared" si="12"/>
        <v/>
      </c>
      <c r="AE39" s="70" t="str">
        <f t="shared" si="6"/>
        <v/>
      </c>
      <c r="AF39" s="1" t="str">
        <f t="shared" si="7"/>
        <v/>
      </c>
      <c r="AG39" s="70" t="str">
        <f t="shared" si="8"/>
        <v/>
      </c>
      <c r="AH39" s="1" t="str">
        <f t="shared" si="9"/>
        <v/>
      </c>
      <c r="AI39" s="70" t="str">
        <f t="shared" si="10"/>
        <v/>
      </c>
    </row>
    <row r="40" spans="1:35">
      <c r="A40" s="86" t="str">
        <v>alc_high_f</v>
      </c>
      <c r="B40" s="237">
        <v>39</v>
      </c>
      <c r="C40" s="86" t="s">
        <v>263</v>
      </c>
      <c r="D40" s="239">
        <f>COUNTIF($C$1:$C40,C40)</f>
        <v>4</v>
      </c>
      <c r="E40" s="239" t="str">
        <f t="shared" si="0"/>
        <v>Health Indicators4</v>
      </c>
      <c r="F40" s="86" t="s">
        <v>267</v>
      </c>
      <c r="G40" s="240">
        <v>0.28522572137456775</v>
      </c>
      <c r="H40" s="243">
        <v>97.2993690124773</v>
      </c>
      <c r="J40" s="247">
        <f t="shared" si="4"/>
        <v>39</v>
      </c>
      <c r="K40" s="249" t="str">
        <v>Housing &amp; Transport</v>
      </c>
      <c r="L40" s="239">
        <f>COUNTIF($K$1:$K40,K40)</f>
        <v>7</v>
      </c>
      <c r="M40" s="239" t="str">
        <f t="shared" si="1"/>
        <v>Housing &amp; Transport7</v>
      </c>
      <c r="N40" s="248" t="str">
        <v>Car Ownership</v>
      </c>
      <c r="O40" s="252">
        <f t="shared" si="2"/>
        <v>5</v>
      </c>
      <c r="AC40" s="1">
        <v>23</v>
      </c>
      <c r="AD40" s="1" t="str">
        <f t="shared" si="12"/>
        <v/>
      </c>
      <c r="AE40" s="70" t="str">
        <f t="shared" si="6"/>
        <v/>
      </c>
      <c r="AF40" s="1" t="str">
        <f t="shared" si="7"/>
        <v/>
      </c>
      <c r="AG40" s="70" t="str">
        <f t="shared" si="8"/>
        <v/>
      </c>
      <c r="AH40" s="1" t="str">
        <f t="shared" si="9"/>
        <v/>
      </c>
      <c r="AI40" s="70" t="str">
        <f t="shared" si="10"/>
        <v/>
      </c>
    </row>
    <row r="41" spans="1:35">
      <c r="A41" s="86" t="str">
        <v>alc_high_m</v>
      </c>
      <c r="B41" s="237">
        <v>40</v>
      </c>
      <c r="C41" s="86" t="s">
        <v>263</v>
      </c>
      <c r="D41" s="239">
        <f>COUNTIF($C$1:$C41,C41)</f>
        <v>5</v>
      </c>
      <c r="E41" s="239" t="str">
        <f t="shared" si="0"/>
        <v>Health Indicators5</v>
      </c>
      <c r="F41" s="86" t="s">
        <v>268</v>
      </c>
      <c r="G41" s="240">
        <v>0.41601715279270124</v>
      </c>
      <c r="H41" s="243">
        <v>101.15828830790379</v>
      </c>
      <c r="J41" s="247">
        <f t="shared" si="4"/>
        <v>40</v>
      </c>
      <c r="K41" s="249" t="str">
        <v>Housing &amp; Transport</v>
      </c>
      <c r="L41" s="239">
        <f>COUNTIF($K$1:$K41,K41)</f>
        <v>8</v>
      </c>
      <c r="M41" s="239" t="str">
        <f t="shared" si="1"/>
        <v>Housing &amp; Transport8</v>
      </c>
      <c r="N41" s="248" t="str">
        <v>Main Car (% of car owners)</v>
      </c>
      <c r="O41" s="252">
        <f t="shared" si="2"/>
        <v>9</v>
      </c>
      <c r="AC41" s="1">
        <v>24</v>
      </c>
      <c r="AD41" s="1" t="str">
        <f t="shared" si="12"/>
        <v/>
      </c>
      <c r="AE41" s="70" t="str">
        <f t="shared" si="6"/>
        <v/>
      </c>
      <c r="AF41" s="1" t="str">
        <f t="shared" si="7"/>
        <v/>
      </c>
      <c r="AG41" s="70" t="str">
        <f t="shared" si="8"/>
        <v/>
      </c>
      <c r="AH41" s="1" t="str">
        <f t="shared" si="9"/>
        <v/>
      </c>
      <c r="AI41" s="70" t="str">
        <f t="shared" si="10"/>
        <v/>
      </c>
    </row>
    <row r="42" spans="1:35">
      <c r="A42" s="86" t="str">
        <v>diab</v>
      </c>
      <c r="B42" s="237">
        <v>41</v>
      </c>
      <c r="C42" s="86" t="s">
        <v>263</v>
      </c>
      <c r="D42" s="239">
        <f>COUNTIF($C$1:$C42,C42)</f>
        <v>6</v>
      </c>
      <c r="E42" s="239" t="str">
        <f t="shared" si="0"/>
        <v>Health Indicators6</v>
      </c>
      <c r="F42" s="86" t="s">
        <v>89</v>
      </c>
      <c r="G42" s="240">
        <v>4.8126438353488198E-2</v>
      </c>
      <c r="H42" s="243">
        <v>108.25316174456239</v>
      </c>
      <c r="J42" s="247">
        <f t="shared" si="4"/>
        <v>41</v>
      </c>
      <c r="K42" s="249" t="str">
        <v>Work &amp; Income</v>
      </c>
      <c r="L42" s="239">
        <f>COUNTIF($K$1:$K42,K42)</f>
        <v>4</v>
      </c>
      <c r="M42" s="239" t="str">
        <f t="shared" si="1"/>
        <v>Work &amp; Income4</v>
      </c>
      <c r="N42" s="248" t="str">
        <v>Household Annual Income</v>
      </c>
      <c r="O42" s="252">
        <f t="shared" si="2"/>
        <v>7</v>
      </c>
      <c r="AC42" s="1">
        <v>25</v>
      </c>
      <c r="AD42" s="1" t="str">
        <f t="shared" si="12"/>
        <v/>
      </c>
      <c r="AE42" s="70" t="str">
        <f t="shared" si="6"/>
        <v/>
      </c>
      <c r="AF42" s="1" t="str">
        <f t="shared" si="7"/>
        <v/>
      </c>
      <c r="AG42" s="70" t="str">
        <f t="shared" si="8"/>
        <v/>
      </c>
      <c r="AH42" s="1" t="str">
        <f t="shared" si="9"/>
        <v/>
      </c>
      <c r="AI42" s="70" t="str">
        <f t="shared" si="10"/>
        <v/>
      </c>
    </row>
    <row r="43" spans="1:35">
      <c r="A43" s="86" t="str">
        <v>heart</v>
      </c>
      <c r="B43" s="237">
        <v>42</v>
      </c>
      <c r="C43" s="86" t="s">
        <v>263</v>
      </c>
      <c r="D43" s="239">
        <f>COUNTIF($C$1:$C43,C43)</f>
        <v>7</v>
      </c>
      <c r="E43" s="239" t="str">
        <f t="shared" si="0"/>
        <v>Health Indicators7</v>
      </c>
      <c r="F43" s="86" t="s">
        <v>271</v>
      </c>
      <c r="G43" s="240">
        <v>1.996551858870416E-2</v>
      </c>
      <c r="H43" s="243">
        <v>111.91177277660114</v>
      </c>
      <c r="J43" s="247">
        <f t="shared" si="4"/>
        <v>42</v>
      </c>
      <c r="K43" s="249" t="str">
        <v>Finance</v>
      </c>
      <c r="L43" s="239">
        <f>COUNTIF($K$1:$K43,K43)</f>
        <v>1</v>
      </c>
      <c r="M43" s="239" t="str">
        <f t="shared" si="1"/>
        <v>Finance1</v>
      </c>
      <c r="N43" s="248" t="str">
        <v>Benefits</v>
      </c>
      <c r="O43" s="252">
        <f t="shared" si="2"/>
        <v>4</v>
      </c>
      <c r="AC43" s="1">
        <v>26</v>
      </c>
      <c r="AD43" s="1" t="str">
        <f t="shared" si="12"/>
        <v/>
      </c>
      <c r="AE43" s="70" t="str">
        <f t="shared" si="6"/>
        <v/>
      </c>
      <c r="AF43" s="1" t="str">
        <f t="shared" si="7"/>
        <v/>
      </c>
      <c r="AG43" s="70" t="str">
        <f t="shared" si="8"/>
        <v/>
      </c>
      <c r="AH43" s="1" t="str">
        <f t="shared" si="9"/>
        <v/>
      </c>
      <c r="AI43" s="70" t="str">
        <f t="shared" si="10"/>
        <v/>
      </c>
    </row>
    <row r="44" spans="1:35">
      <c r="A44" s="86" t="str">
        <v>bphigh_doc</v>
      </c>
      <c r="B44" s="237">
        <v>43</v>
      </c>
      <c r="C44" s="86" t="s">
        <v>263</v>
      </c>
      <c r="D44" s="239">
        <f>COUNTIF($C$1:$C44,C44)</f>
        <v>8</v>
      </c>
      <c r="E44" s="239" t="str">
        <f t="shared" si="0"/>
        <v>Health Indicators8</v>
      </c>
      <c r="F44" s="86" t="s">
        <v>273</v>
      </c>
      <c r="G44" s="240">
        <v>0.22421546486412561</v>
      </c>
      <c r="H44" s="243">
        <v>103.05854591568982</v>
      </c>
      <c r="J44" s="247">
        <f t="shared" si="4"/>
        <v>43</v>
      </c>
      <c r="K44" s="249" t="str">
        <v>Finance</v>
      </c>
      <c r="L44" s="239">
        <f>COUNTIF($K$1:$K44,K44)</f>
        <v>2</v>
      </c>
      <c r="M44" s="239" t="str">
        <f t="shared" si="1"/>
        <v>Finance2</v>
      </c>
      <c r="N44" s="248" t="str">
        <v>Financial Situation</v>
      </c>
      <c r="O44" s="252">
        <f t="shared" si="2"/>
        <v>4</v>
      </c>
      <c r="AC44" s="1">
        <v>27</v>
      </c>
      <c r="AD44" s="1" t="str">
        <f t="shared" si="12"/>
        <v/>
      </c>
      <c r="AE44" s="70" t="str">
        <f t="shared" si="6"/>
        <v/>
      </c>
      <c r="AF44" s="1" t="str">
        <f t="shared" si="7"/>
        <v/>
      </c>
      <c r="AG44" s="70" t="str">
        <f t="shared" si="8"/>
        <v/>
      </c>
      <c r="AH44" s="1" t="str">
        <f t="shared" si="9"/>
        <v/>
      </c>
      <c r="AI44" s="70" t="str">
        <f t="shared" si="10"/>
        <v/>
      </c>
    </row>
    <row r="45" spans="1:35">
      <c r="A45" s="86" t="str">
        <v>asthma</v>
      </c>
      <c r="B45" s="237">
        <v>44</v>
      </c>
      <c r="C45" s="86" t="s">
        <v>263</v>
      </c>
      <c r="D45" s="239">
        <f>COUNTIF($C$1:$C45,C45)</f>
        <v>9</v>
      </c>
      <c r="E45" s="239" t="str">
        <f t="shared" si="0"/>
        <v>Health Indicators9</v>
      </c>
      <c r="F45" s="86" t="s">
        <v>72</v>
      </c>
      <c r="G45" s="240">
        <v>0.17666593080274295</v>
      </c>
      <c r="H45" s="243">
        <v>105.12573051024421</v>
      </c>
      <c r="J45" s="247">
        <f t="shared" si="4"/>
        <v>44</v>
      </c>
      <c r="K45" s="249" t="str">
        <v>Finance</v>
      </c>
      <c r="L45" s="239">
        <f>COUNTIF($K$1:$K45,K45)</f>
        <v>3</v>
      </c>
      <c r="M45" s="239" t="str">
        <f t="shared" si="1"/>
        <v>Finance3</v>
      </c>
      <c r="N45" s="248" t="str">
        <v>Contactless</v>
      </c>
      <c r="O45" s="252">
        <f t="shared" si="2"/>
        <v>2</v>
      </c>
      <c r="AC45" s="1">
        <v>28</v>
      </c>
      <c r="AD45" s="1" t="str">
        <f t="shared" si="12"/>
        <v/>
      </c>
      <c r="AE45" s="70" t="str">
        <f t="shared" si="6"/>
        <v/>
      </c>
      <c r="AF45" s="1" t="str">
        <f t="shared" si="7"/>
        <v/>
      </c>
      <c r="AG45" s="70" t="str">
        <f t="shared" si="8"/>
        <v/>
      </c>
      <c r="AH45" s="1" t="str">
        <f t="shared" si="9"/>
        <v/>
      </c>
      <c r="AI45" s="70" t="str">
        <f t="shared" si="10"/>
        <v/>
      </c>
    </row>
    <row r="46" spans="1:35">
      <c r="A46" s="86" t="str">
        <v>arth</v>
      </c>
      <c r="B46" s="237">
        <v>45</v>
      </c>
      <c r="C46" s="86" t="s">
        <v>263</v>
      </c>
      <c r="D46" s="239">
        <f>COUNTIF($C$1:$C46,C46)</f>
        <v>10</v>
      </c>
      <c r="E46" s="239" t="str">
        <f t="shared" si="0"/>
        <v>Health Indicators10</v>
      </c>
      <c r="F46" s="86" t="s">
        <v>276</v>
      </c>
      <c r="G46" s="240">
        <v>8.5709613769121076E-2</v>
      </c>
      <c r="H46" s="243">
        <v>109.07589818204291</v>
      </c>
      <c r="J46" s="247">
        <f t="shared" si="4"/>
        <v>45</v>
      </c>
      <c r="K46" s="249" t="str">
        <v>Finance</v>
      </c>
      <c r="L46" s="239">
        <f>COUNTIF($K$1:$K46,K46)</f>
        <v>4</v>
      </c>
      <c r="M46" s="239" t="str">
        <f t="shared" si="1"/>
        <v>Finance4</v>
      </c>
      <c r="N46" s="248" t="str">
        <v>Credit Cards</v>
      </c>
      <c r="O46" s="252">
        <f t="shared" si="2"/>
        <v>6</v>
      </c>
      <c r="AC46" s="1">
        <v>29</v>
      </c>
      <c r="AD46" s="1" t="str">
        <f t="shared" si="12"/>
        <v/>
      </c>
      <c r="AE46" s="70" t="str">
        <f t="shared" si="6"/>
        <v/>
      </c>
      <c r="AF46" s="1" t="str">
        <f t="shared" si="7"/>
        <v/>
      </c>
      <c r="AG46" s="70" t="str">
        <f t="shared" si="8"/>
        <v/>
      </c>
      <c r="AH46" s="1" t="str">
        <f t="shared" si="9"/>
        <v/>
      </c>
      <c r="AI46" s="70" t="str">
        <f t="shared" si="10"/>
        <v/>
      </c>
    </row>
    <row r="47" spans="1:35">
      <c r="A47" s="86" t="str">
        <v>depr</v>
      </c>
      <c r="B47" s="237">
        <v>46</v>
      </c>
      <c r="C47" s="86" t="s">
        <v>263</v>
      </c>
      <c r="D47" s="239">
        <f>COUNTIF($C$1:$C47,C47)</f>
        <v>11</v>
      </c>
      <c r="E47" s="239" t="str">
        <f t="shared" si="0"/>
        <v>Health Indicators11</v>
      </c>
      <c r="F47" s="86" t="s">
        <v>278</v>
      </c>
      <c r="G47" s="240">
        <v>4.2057885791314212E-2</v>
      </c>
      <c r="H47" s="243">
        <v>118.53213734486575</v>
      </c>
      <c r="J47" s="247">
        <f t="shared" si="4"/>
        <v>46</v>
      </c>
      <c r="K47" s="249" t="str">
        <v>Finance</v>
      </c>
      <c r="L47" s="239">
        <f>COUNTIF($K$1:$K47,K47)</f>
        <v>5</v>
      </c>
      <c r="M47" s="239" t="str">
        <f t="shared" si="1"/>
        <v>Finance5</v>
      </c>
      <c r="N47" s="248" t="str">
        <v>Current account, Savings and Investments</v>
      </c>
      <c r="O47" s="252">
        <f t="shared" si="2"/>
        <v>17</v>
      </c>
      <c r="AC47" s="1">
        <v>30</v>
      </c>
      <c r="AD47" s="1" t="str">
        <f t="shared" si="12"/>
        <v/>
      </c>
      <c r="AE47" s="70" t="str">
        <f t="shared" si="6"/>
        <v/>
      </c>
      <c r="AF47" s="1" t="str">
        <f t="shared" si="7"/>
        <v/>
      </c>
      <c r="AG47" s="70" t="str">
        <f t="shared" si="8"/>
        <v/>
      </c>
      <c r="AH47" s="1" t="str">
        <f t="shared" si="9"/>
        <v/>
      </c>
      <c r="AI47" s="70" t="str">
        <f t="shared" si="10"/>
        <v/>
      </c>
    </row>
    <row r="48" spans="1:35">
      <c r="A48" s="86" t="str">
        <v>lipid</v>
      </c>
      <c r="B48" s="237">
        <v>47</v>
      </c>
      <c r="C48" s="86" t="s">
        <v>279</v>
      </c>
      <c r="D48" s="239">
        <f>COUNTIF($C$1:$C48,C48)</f>
        <v>1</v>
      </c>
      <c r="E48" s="239" t="str">
        <f t="shared" si="0"/>
        <v>Existing Illness1</v>
      </c>
      <c r="F48" s="86" t="s">
        <v>280</v>
      </c>
      <c r="G48" s="240">
        <v>0.1886213491706879</v>
      </c>
      <c r="H48" s="243">
        <v>104.43982425886919</v>
      </c>
      <c r="J48" s="247">
        <f t="shared" si="4"/>
        <v>47</v>
      </c>
      <c r="K48" s="249" t="str">
        <v>Finance</v>
      </c>
      <c r="L48" s="239">
        <f>COUNTIF($K$1:$K48,K48)</f>
        <v>6</v>
      </c>
      <c r="M48" s="239" t="str">
        <f t="shared" si="1"/>
        <v>Finance6</v>
      </c>
      <c r="N48" s="248" t="str">
        <v>Loans</v>
      </c>
      <c r="O48" s="252">
        <f t="shared" si="2"/>
        <v>4</v>
      </c>
      <c r="AC48" s="1">
        <v>31</v>
      </c>
      <c r="AD48" s="1" t="str">
        <f t="shared" si="12"/>
        <v/>
      </c>
      <c r="AE48" s="70" t="str">
        <f t="shared" si="6"/>
        <v/>
      </c>
      <c r="AF48" s="1" t="str">
        <f t="shared" si="7"/>
        <v/>
      </c>
      <c r="AG48" s="70" t="str">
        <f t="shared" si="8"/>
        <v/>
      </c>
      <c r="AH48" s="1" t="str">
        <f t="shared" si="9"/>
        <v/>
      </c>
      <c r="AI48" s="70" t="str">
        <f t="shared" si="10"/>
        <v/>
      </c>
    </row>
    <row r="49" spans="1:35">
      <c r="A49" s="86" t="str">
        <v>scsf1</v>
      </c>
      <c r="B49" s="237">
        <v>48</v>
      </c>
      <c r="C49" s="86" t="s">
        <v>281</v>
      </c>
      <c r="D49" s="239">
        <f>COUNTIF($C$1:$C49,C49)</f>
        <v>1</v>
      </c>
      <c r="E49" s="239" t="str">
        <f t="shared" si="0"/>
        <v>Health Limits1</v>
      </c>
      <c r="F49" s="86" t="s">
        <v>105</v>
      </c>
      <c r="G49" s="240">
        <v>0.25959552230058414</v>
      </c>
      <c r="H49" s="243">
        <v>112.02554272819447</v>
      </c>
      <c r="J49" s="247">
        <f t="shared" si="4"/>
        <v>48</v>
      </c>
      <c r="K49" s="249" t="str">
        <v>Finance</v>
      </c>
      <c r="L49" s="239">
        <f>COUNTIF($K$1:$K49,K49)</f>
        <v>7</v>
      </c>
      <c r="M49" s="239" t="str">
        <f t="shared" si="1"/>
        <v>Finance7</v>
      </c>
      <c r="N49" s="248" t="str">
        <v>Insurance and Pensions</v>
      </c>
      <c r="O49" s="252">
        <f t="shared" si="2"/>
        <v>7</v>
      </c>
      <c r="AC49" s="1">
        <v>32</v>
      </c>
      <c r="AD49" s="1" t="str">
        <f t="shared" si="12"/>
        <v/>
      </c>
      <c r="AE49" s="70" t="str">
        <f t="shared" si="6"/>
        <v/>
      </c>
      <c r="AF49" s="1" t="str">
        <f t="shared" si="7"/>
        <v/>
      </c>
      <c r="AG49" s="70" t="str">
        <f t="shared" si="8"/>
        <v/>
      </c>
      <c r="AH49" s="1" t="str">
        <f t="shared" si="9"/>
        <v/>
      </c>
      <c r="AI49" s="70" t="str">
        <f t="shared" si="10"/>
        <v/>
      </c>
    </row>
    <row r="50" spans="1:35">
      <c r="A50" s="86" t="str">
        <v>scsf2a</v>
      </c>
      <c r="B50" s="237">
        <v>49</v>
      </c>
      <c r="C50" s="86" t="s">
        <v>281</v>
      </c>
      <c r="D50" s="239">
        <f>COUNTIF($C$1:$C50,C50)</f>
        <v>2</v>
      </c>
      <c r="E50" s="239" t="str">
        <f t="shared" si="0"/>
        <v>Health Limits2</v>
      </c>
      <c r="F50" s="86" t="s">
        <v>283</v>
      </c>
      <c r="G50" s="240">
        <v>0.3024666028483794</v>
      </c>
      <c r="H50" s="243">
        <v>108.9310706489405</v>
      </c>
      <c r="J50" s="247">
        <f t="shared" si="4"/>
        <v>49</v>
      </c>
      <c r="K50" s="249" t="str">
        <v>Finance</v>
      </c>
      <c r="L50" s="239">
        <f>COUNTIF($K$1:$K50,K50)</f>
        <v>8</v>
      </c>
      <c r="M50" s="239" t="str">
        <f t="shared" si="1"/>
        <v>Finance8</v>
      </c>
      <c r="N50" s="248" t="str">
        <v>FinTech</v>
      </c>
      <c r="O50" s="252">
        <f t="shared" si="2"/>
        <v>2</v>
      </c>
      <c r="AC50" s="1">
        <v>33</v>
      </c>
      <c r="AD50" s="1" t="str">
        <f t="shared" si="12"/>
        <v/>
      </c>
      <c r="AE50" s="70" t="str">
        <f t="shared" si="6"/>
        <v/>
      </c>
      <c r="AF50" s="1" t="str">
        <f t="shared" si="7"/>
        <v/>
      </c>
      <c r="AG50" s="70" t="str">
        <f t="shared" si="8"/>
        <v/>
      </c>
      <c r="AH50" s="1" t="str">
        <f t="shared" si="9"/>
        <v/>
      </c>
      <c r="AI50" s="70" t="str">
        <f t="shared" si="10"/>
        <v/>
      </c>
    </row>
    <row r="51" spans="1:35">
      <c r="A51" s="86" t="str">
        <v>scsf2b</v>
      </c>
      <c r="B51" s="237">
        <v>50</v>
      </c>
      <c r="C51" s="86" t="s">
        <v>281</v>
      </c>
      <c r="D51" s="239">
        <f>COUNTIF($C$1:$C51,C51)</f>
        <v>3</v>
      </c>
      <c r="E51" s="239" t="str">
        <f t="shared" si="0"/>
        <v>Health Limits3</v>
      </c>
      <c r="F51" s="86" t="s">
        <v>285</v>
      </c>
      <c r="G51" s="240">
        <v>0.34893170140856078</v>
      </c>
      <c r="H51" s="243">
        <v>108.45968598728153</v>
      </c>
      <c r="J51" s="247">
        <f t="shared" si="4"/>
        <v>50</v>
      </c>
      <c r="K51" s="249" t="str">
        <v>Financial Channel</v>
      </c>
      <c r="L51" s="239">
        <f>COUNTIF($K$1:$K51,K51)</f>
        <v>1</v>
      </c>
      <c r="M51" s="239" t="str">
        <f t="shared" si="1"/>
        <v>Financial Channel1</v>
      </c>
      <c r="N51" s="248" t="str">
        <v>Arrange current account (% of those who arranged CA in last 12 months)</v>
      </c>
      <c r="O51" s="252">
        <f t="shared" si="2"/>
        <v>5</v>
      </c>
      <c r="AC51" s="1">
        <v>34</v>
      </c>
      <c r="AD51" s="1" t="str">
        <f t="shared" si="12"/>
        <v/>
      </c>
      <c r="AE51" s="70" t="str">
        <f t="shared" si="6"/>
        <v/>
      </c>
      <c r="AF51" s="1" t="str">
        <f t="shared" si="7"/>
        <v/>
      </c>
      <c r="AG51" s="70" t="str">
        <f t="shared" si="8"/>
        <v/>
      </c>
      <c r="AH51" s="1" t="str">
        <f t="shared" si="9"/>
        <v/>
      </c>
      <c r="AI51" s="70" t="str">
        <f t="shared" si="10"/>
        <v/>
      </c>
    </row>
    <row r="52" spans="1:35">
      <c r="A52" s="86" t="str">
        <v>scsf3a</v>
      </c>
      <c r="B52" s="237">
        <v>51</v>
      </c>
      <c r="C52" s="86" t="s">
        <v>281</v>
      </c>
      <c r="D52" s="239">
        <f>COUNTIF($C$1:$C52,C52)</f>
        <v>4</v>
      </c>
      <c r="E52" s="239" t="str">
        <f t="shared" si="0"/>
        <v>Health Limits4</v>
      </c>
      <c r="F52" s="86" t="s">
        <v>287</v>
      </c>
      <c r="G52" s="240">
        <v>0.13946933791783073</v>
      </c>
      <c r="H52" s="243">
        <v>112.91819523014665</v>
      </c>
      <c r="J52" s="247">
        <f t="shared" si="4"/>
        <v>51</v>
      </c>
      <c r="K52" s="249" t="str">
        <v>Financial Channel</v>
      </c>
      <c r="L52" s="239">
        <f>COUNTIF($K$1:$K52,K52)</f>
        <v>2</v>
      </c>
      <c r="M52" s="239" t="str">
        <f t="shared" si="1"/>
        <v>Financial Channel2</v>
      </c>
      <c r="N52" s="248" t="str">
        <v>Arrange commoditised financial product (% of those who arranged in last 12 months, or any with a loan)</v>
      </c>
      <c r="O52" s="252">
        <f t="shared" si="2"/>
        <v>5</v>
      </c>
      <c r="AC52" s="1">
        <v>35</v>
      </c>
      <c r="AD52" s="1" t="str">
        <f t="shared" si="12"/>
        <v/>
      </c>
      <c r="AE52" s="70" t="str">
        <f t="shared" si="6"/>
        <v/>
      </c>
      <c r="AF52" s="1" t="str">
        <f t="shared" si="7"/>
        <v/>
      </c>
      <c r="AG52" s="70" t="str">
        <f t="shared" si="8"/>
        <v/>
      </c>
      <c r="AH52" s="1" t="str">
        <f t="shared" si="9"/>
        <v/>
      </c>
      <c r="AI52" s="70" t="str">
        <f t="shared" si="10"/>
        <v/>
      </c>
    </row>
    <row r="53" spans="1:35">
      <c r="A53" s="86" t="str">
        <v>scsf3b</v>
      </c>
      <c r="B53" s="237">
        <v>52</v>
      </c>
      <c r="C53" s="86" t="s">
        <v>281</v>
      </c>
      <c r="D53" s="239">
        <f>COUNTIF($C$1:$C53,C53)</f>
        <v>5</v>
      </c>
      <c r="E53" s="239" t="str">
        <f t="shared" si="0"/>
        <v>Health Limits5</v>
      </c>
      <c r="F53" s="86" t="s">
        <v>289</v>
      </c>
      <c r="G53" s="240">
        <v>0.12717365737394265</v>
      </c>
      <c r="H53" s="243">
        <v>116.0582726903199</v>
      </c>
      <c r="J53" s="247">
        <f t="shared" si="4"/>
        <v>52</v>
      </c>
      <c r="K53" s="248" t="str">
        <v>Financial Channel</v>
      </c>
      <c r="L53" s="239">
        <f>COUNTIF($K$1:$K53,K53)</f>
        <v>3</v>
      </c>
      <c r="M53" s="239" t="str">
        <f t="shared" si="1"/>
        <v>Financial Channel3</v>
      </c>
      <c r="N53" s="248" t="str">
        <v>Arrange mortgage (% of all people with a mortgage)</v>
      </c>
      <c r="O53" s="252">
        <f t="shared" si="2"/>
        <v>6</v>
      </c>
      <c r="AC53" s="1">
        <v>36</v>
      </c>
      <c r="AD53" s="1" t="str">
        <f t="shared" si="12"/>
        <v/>
      </c>
      <c r="AE53" s="70" t="str">
        <f t="shared" si="6"/>
        <v/>
      </c>
      <c r="AF53" s="1" t="str">
        <f t="shared" si="7"/>
        <v/>
      </c>
      <c r="AG53" s="70" t="str">
        <f t="shared" si="8"/>
        <v/>
      </c>
      <c r="AH53" s="1" t="str">
        <f t="shared" si="9"/>
        <v/>
      </c>
      <c r="AI53" s="70" t="str">
        <f t="shared" si="10"/>
        <v/>
      </c>
    </row>
    <row r="54" spans="1:35">
      <c r="A54" s="86" t="str">
        <v>scsf4a</v>
      </c>
      <c r="B54" s="237">
        <v>53</v>
      </c>
      <c r="C54" s="86" t="s">
        <v>281</v>
      </c>
      <c r="D54" s="239">
        <f>COUNTIF($C$1:$C54,C54)</f>
        <v>6</v>
      </c>
      <c r="E54" s="239" t="str">
        <f t="shared" si="0"/>
        <v>Health Limits6</v>
      </c>
      <c r="F54" s="86" t="s">
        <v>291</v>
      </c>
      <c r="G54" s="240">
        <v>0.10646251978041299</v>
      </c>
      <c r="H54" s="243">
        <v>115.52133186529862</v>
      </c>
      <c r="J54" s="247">
        <f t="shared" si="4"/>
        <v>53</v>
      </c>
      <c r="K54" s="248" t="str">
        <v>Financial Channel</v>
      </c>
      <c r="L54" s="239">
        <f>COUNTIF($K$1:$K54,K54)</f>
        <v>4</v>
      </c>
      <c r="M54" s="239" t="str">
        <f t="shared" si="1"/>
        <v>Financial Channel4</v>
      </c>
      <c r="N54" s="248" t="str">
        <v>Manage current account</v>
      </c>
      <c r="O54" s="252">
        <f t="shared" si="2"/>
        <v>6</v>
      </c>
      <c r="AC54" s="1">
        <v>37</v>
      </c>
      <c r="AD54" s="1" t="str">
        <f t="shared" si="12"/>
        <v/>
      </c>
      <c r="AE54" s="70" t="str">
        <f t="shared" si="6"/>
        <v/>
      </c>
      <c r="AF54" s="1" t="str">
        <f t="shared" si="7"/>
        <v/>
      </c>
      <c r="AG54" s="70" t="str">
        <f t="shared" si="8"/>
        <v/>
      </c>
      <c r="AH54" s="1" t="str">
        <f t="shared" si="9"/>
        <v/>
      </c>
      <c r="AI54" s="70" t="str">
        <f t="shared" si="10"/>
        <v/>
      </c>
    </row>
    <row r="55" spans="1:35">
      <c r="A55" s="86" t="str">
        <v>scsf4b</v>
      </c>
      <c r="B55" s="237">
        <v>54</v>
      </c>
      <c r="C55" s="86" t="s">
        <v>281</v>
      </c>
      <c r="D55" s="239">
        <f>COUNTIF($C$1:$C55,C55)</f>
        <v>7</v>
      </c>
      <c r="E55" s="239" t="str">
        <f t="shared" si="0"/>
        <v>Health Limits7</v>
      </c>
      <c r="F55" s="86" t="s">
        <v>293</v>
      </c>
      <c r="G55" s="240">
        <v>7.5909156621798493E-2</v>
      </c>
      <c r="H55" s="243">
        <v>117.73226901387062</v>
      </c>
      <c r="J55" s="247">
        <f t="shared" si="4"/>
        <v>54</v>
      </c>
      <c r="K55" s="248" t="str">
        <v>Financial Channel</v>
      </c>
      <c r="L55" s="239">
        <f>COUNTIF($K$1:$K55,K55)</f>
        <v>5</v>
      </c>
      <c r="M55" s="239" t="str">
        <f t="shared" si="1"/>
        <v>Financial Channel5</v>
      </c>
      <c r="N55" s="248" t="str">
        <v>Manage savings account</v>
      </c>
      <c r="O55" s="252">
        <f t="shared" si="2"/>
        <v>6</v>
      </c>
      <c r="AC55" s="1">
        <v>38</v>
      </c>
      <c r="AD55" s="1" t="str">
        <f t="shared" si="12"/>
        <v/>
      </c>
      <c r="AE55" s="70" t="str">
        <f t="shared" si="6"/>
        <v/>
      </c>
      <c r="AF55" s="1" t="str">
        <f t="shared" si="7"/>
        <v/>
      </c>
      <c r="AG55" s="70" t="str">
        <f t="shared" si="8"/>
        <v/>
      </c>
      <c r="AH55" s="1" t="str">
        <f t="shared" si="9"/>
        <v/>
      </c>
      <c r="AI55" s="70" t="str">
        <f t="shared" si="10"/>
        <v/>
      </c>
    </row>
    <row r="56" spans="1:35">
      <c r="A56" s="86" t="str">
        <v>scsf5</v>
      </c>
      <c r="B56" s="237">
        <v>55</v>
      </c>
      <c r="C56" s="86" t="s">
        <v>281</v>
      </c>
      <c r="D56" s="239">
        <f>COUNTIF($C$1:$C56,C56)</f>
        <v>8</v>
      </c>
      <c r="E56" s="239" t="str">
        <f t="shared" si="0"/>
        <v>Health Limits8</v>
      </c>
      <c r="F56" s="86" t="s">
        <v>295</v>
      </c>
      <c r="G56" s="240">
        <v>0.12720733780061347</v>
      </c>
      <c r="H56" s="243">
        <v>114.62472606109498</v>
      </c>
      <c r="J56" s="247">
        <f t="shared" si="4"/>
        <v>55</v>
      </c>
      <c r="K56" s="248" t="str">
        <v>Financial Channel</v>
      </c>
      <c r="L56" s="239">
        <f>COUNTIF($K$1:$K56,K56)</f>
        <v>6</v>
      </c>
      <c r="M56" s="239" t="str">
        <f t="shared" si="1"/>
        <v>Financial Channel6</v>
      </c>
      <c r="N56" s="248" t="str">
        <v>Actively manage current account</v>
      </c>
      <c r="O56" s="252">
        <f t="shared" si="2"/>
        <v>5</v>
      </c>
      <c r="AC56" s="1">
        <v>39</v>
      </c>
      <c r="AD56" s="1" t="str">
        <f t="shared" si="12"/>
        <v/>
      </c>
      <c r="AE56" s="70" t="str">
        <f t="shared" si="6"/>
        <v/>
      </c>
      <c r="AF56" s="1" t="str">
        <f t="shared" si="7"/>
        <v/>
      </c>
      <c r="AG56" s="70" t="str">
        <f t="shared" si="8"/>
        <v/>
      </c>
      <c r="AH56" s="1" t="str">
        <f t="shared" si="9"/>
        <v/>
      </c>
      <c r="AI56" s="70" t="str">
        <f t="shared" si="10"/>
        <v/>
      </c>
    </row>
    <row r="57" spans="1:35">
      <c r="A57" s="86" t="str">
        <v>scsf6a</v>
      </c>
      <c r="B57" s="237">
        <v>56</v>
      </c>
      <c r="C57" s="86" t="s">
        <v>281</v>
      </c>
      <c r="D57" s="239">
        <f>COUNTIF($C$1:$C57,C57)</f>
        <v>9</v>
      </c>
      <c r="E57" s="239" t="str">
        <f t="shared" si="0"/>
        <v>Health Limits9</v>
      </c>
      <c r="F57" s="86" t="s">
        <v>297</v>
      </c>
      <c r="G57" s="240">
        <v>0.1790623009748569</v>
      </c>
      <c r="H57" s="243">
        <v>107.9068293618413</v>
      </c>
      <c r="J57" s="247">
        <f t="shared" si="4"/>
        <v>56</v>
      </c>
      <c r="K57" s="248" t="str">
        <v>Financial Channel</v>
      </c>
      <c r="L57" s="239">
        <f>COUNTIF($K$1:$K57,K57)</f>
        <v>7</v>
      </c>
      <c r="M57" s="239" t="str">
        <f t="shared" si="1"/>
        <v>Financial Channel7</v>
      </c>
      <c r="N57" s="248" t="str">
        <v>Expenditure per adult per week</v>
      </c>
      <c r="O57" s="252">
        <f t="shared" si="2"/>
        <v>28</v>
      </c>
      <c r="AC57" s="1">
        <v>40</v>
      </c>
      <c r="AD57" s="1" t="str">
        <f t="shared" si="12"/>
        <v/>
      </c>
      <c r="AE57" s="70" t="str">
        <f t="shared" si="6"/>
        <v/>
      </c>
      <c r="AF57" s="1" t="str">
        <f t="shared" si="7"/>
        <v/>
      </c>
      <c r="AG57" s="70" t="str">
        <f t="shared" si="8"/>
        <v/>
      </c>
      <c r="AH57" s="1" t="str">
        <f t="shared" si="9"/>
        <v/>
      </c>
      <c r="AI57" s="70" t="str">
        <f t="shared" si="10"/>
        <v/>
      </c>
    </row>
    <row r="58" spans="1:35">
      <c r="A58" s="86" t="str">
        <v>scsf6b</v>
      </c>
      <c r="B58" s="237">
        <v>57</v>
      </c>
      <c r="C58" s="86" t="s">
        <v>281</v>
      </c>
      <c r="D58" s="239">
        <f>COUNTIF($C$1:$C58,C58)</f>
        <v>10</v>
      </c>
      <c r="E58" s="239" t="str">
        <f t="shared" si="0"/>
        <v>Health Limits10</v>
      </c>
      <c r="F58" s="86" t="s">
        <v>299</v>
      </c>
      <c r="G58" s="240">
        <v>0.26951602946060521</v>
      </c>
      <c r="H58" s="243">
        <v>108.51656267719005</v>
      </c>
      <c r="J58" s="247">
        <f t="shared" si="4"/>
        <v>57</v>
      </c>
      <c r="K58" s="249" t="str">
        <v>Digital: Behaviour</v>
      </c>
      <c r="L58" s="239">
        <f>COUNTIF($K$1:$K58,K58)</f>
        <v>1</v>
      </c>
      <c r="M58" s="239" t="str">
        <f t="shared" si="1"/>
        <v>Digital: Behaviour1</v>
      </c>
      <c r="N58" s="248" t="str">
        <v>Internet Access: Overall</v>
      </c>
      <c r="O58" s="252">
        <f t="shared" si="2"/>
        <v>2</v>
      </c>
      <c r="AC58" s="1">
        <v>41</v>
      </c>
      <c r="AD58" s="1" t="str">
        <f t="shared" si="12"/>
        <v/>
      </c>
      <c r="AE58" s="70" t="str">
        <f t="shared" si="6"/>
        <v/>
      </c>
      <c r="AF58" s="1" t="str">
        <f t="shared" si="7"/>
        <v/>
      </c>
      <c r="AG58" s="70" t="str">
        <f t="shared" si="8"/>
        <v/>
      </c>
      <c r="AH58" s="1" t="str">
        <f t="shared" si="9"/>
        <v/>
      </c>
      <c r="AI58" s="70" t="str">
        <f t="shared" si="10"/>
        <v/>
      </c>
    </row>
    <row r="59" spans="1:35">
      <c r="A59" s="86" t="str">
        <v>scsf6c</v>
      </c>
      <c r="B59" s="237">
        <v>58</v>
      </c>
      <c r="C59" s="86" t="s">
        <v>281</v>
      </c>
      <c r="D59" s="239">
        <f>COUNTIF($C$1:$C59,C59)</f>
        <v>11</v>
      </c>
      <c r="E59" s="239" t="str">
        <f t="shared" si="0"/>
        <v>Health Limits11</v>
      </c>
      <c r="F59" s="86" t="s">
        <v>301</v>
      </c>
      <c r="G59" s="240">
        <v>0.1018825678394905</v>
      </c>
      <c r="H59" s="243">
        <v>112.51167639893332</v>
      </c>
      <c r="J59" s="247">
        <f t="shared" si="4"/>
        <v>58</v>
      </c>
      <c r="K59" s="249" t="str">
        <v>Digital: Behaviour</v>
      </c>
      <c r="L59" s="239">
        <f>COUNTIF($K$1:$K59,K59)</f>
        <v>2</v>
      </c>
      <c r="M59" s="239" t="str">
        <f t="shared" si="1"/>
        <v>Digital: Behaviour2</v>
      </c>
      <c r="N59" s="248" t="str">
        <v>Internet Access: Frequency</v>
      </c>
      <c r="O59" s="252">
        <f t="shared" si="2"/>
        <v>3</v>
      </c>
      <c r="AC59" s="1">
        <v>42</v>
      </c>
      <c r="AD59" s="1" t="str">
        <f t="shared" si="12"/>
        <v/>
      </c>
      <c r="AE59" s="70" t="str">
        <f t="shared" si="6"/>
        <v/>
      </c>
      <c r="AF59" s="1" t="str">
        <f t="shared" si="7"/>
        <v/>
      </c>
      <c r="AG59" s="70" t="str">
        <f t="shared" si="8"/>
        <v/>
      </c>
      <c r="AH59" s="1" t="str">
        <f t="shared" si="9"/>
        <v/>
      </c>
      <c r="AI59" s="70" t="str">
        <f t="shared" si="10"/>
        <v/>
      </c>
    </row>
    <row r="60" spans="1:35">
      <c r="A60" s="86" t="str">
        <v>scsf7</v>
      </c>
      <c r="B60" s="237">
        <v>59</v>
      </c>
      <c r="C60" s="86" t="s">
        <v>281</v>
      </c>
      <c r="D60" s="239">
        <f>COUNTIF($C$1:$C60,C60)</f>
        <v>12</v>
      </c>
      <c r="E60" s="239" t="str">
        <f t="shared" si="0"/>
        <v>Health Limits12</v>
      </c>
      <c r="F60" s="86" t="s">
        <v>303</v>
      </c>
      <c r="G60" s="240">
        <v>0.10695340613827728</v>
      </c>
      <c r="H60" s="243">
        <v>117.12269793907252</v>
      </c>
      <c r="J60" s="247">
        <f t="shared" si="4"/>
        <v>59</v>
      </c>
      <c r="K60" s="249" t="str">
        <v>Digital: Behaviour</v>
      </c>
      <c r="L60" s="239">
        <f>COUNTIF($K$1:$K60,K60)</f>
        <v>3</v>
      </c>
      <c r="M60" s="239" t="str">
        <f t="shared" si="1"/>
        <v>Digital: Behaviour3</v>
      </c>
      <c r="N60" s="248" t="str">
        <v>Internet Access: Usage in Last Week</v>
      </c>
      <c r="O60" s="252">
        <f t="shared" si="2"/>
        <v>5</v>
      </c>
      <c r="AC60" s="1">
        <v>43</v>
      </c>
      <c r="AD60" s="1" t="str">
        <f t="shared" si="12"/>
        <v/>
      </c>
      <c r="AE60" s="70" t="str">
        <f t="shared" si="6"/>
        <v/>
      </c>
      <c r="AF60" s="1" t="str">
        <f t="shared" si="7"/>
        <v/>
      </c>
      <c r="AG60" s="70" t="str">
        <f t="shared" si="8"/>
        <v/>
      </c>
      <c r="AH60" s="1" t="str">
        <f t="shared" si="9"/>
        <v/>
      </c>
      <c r="AI60" s="70" t="str">
        <f t="shared" si="10"/>
        <v/>
      </c>
    </row>
    <row r="61" spans="1:35">
      <c r="A61" s="86" t="str">
        <v>disdif1</v>
      </c>
      <c r="B61" s="237">
        <v>60</v>
      </c>
      <c r="C61" s="86" t="s">
        <v>305</v>
      </c>
      <c r="D61" s="239">
        <f>COUNTIF($C$1:$C61,C61)</f>
        <v>1</v>
      </c>
      <c r="E61" s="239" t="str">
        <f t="shared" si="0"/>
        <v>Disability or Infirmity1</v>
      </c>
      <c r="F61" s="86" t="s">
        <v>306</v>
      </c>
      <c r="G61" s="240">
        <v>0.16080936565924947</v>
      </c>
      <c r="H61" s="243">
        <v>111.89473801001245</v>
      </c>
      <c r="J61" s="247">
        <f t="shared" si="4"/>
        <v>60</v>
      </c>
      <c r="K61" s="249" t="str">
        <v>Digital: Products</v>
      </c>
      <c r="L61" s="239">
        <f>COUNTIF($K$1:$K61,K61)</f>
        <v>1</v>
      </c>
      <c r="M61" s="239" t="str">
        <f t="shared" si="1"/>
        <v>Digital: Products1</v>
      </c>
      <c r="N61" s="248" t="str">
        <v>Technology at Home</v>
      </c>
      <c r="O61" s="252">
        <f t="shared" si="2"/>
        <v>2</v>
      </c>
      <c r="AC61" s="1">
        <v>44</v>
      </c>
      <c r="AD61" s="1" t="str">
        <f t="shared" si="12"/>
        <v/>
      </c>
      <c r="AE61" s="70" t="str">
        <f t="shared" si="6"/>
        <v/>
      </c>
      <c r="AF61" s="1" t="str">
        <f t="shared" si="7"/>
        <v/>
      </c>
      <c r="AG61" s="70" t="str">
        <f t="shared" si="8"/>
        <v/>
      </c>
      <c r="AH61" s="1" t="str">
        <f t="shared" si="9"/>
        <v/>
      </c>
      <c r="AI61" s="70" t="str">
        <f t="shared" si="10"/>
        <v/>
      </c>
    </row>
    <row r="62" spans="1:35">
      <c r="A62" s="86" t="str">
        <v>disdif2</v>
      </c>
      <c r="B62" s="237">
        <v>61</v>
      </c>
      <c r="C62" s="86" t="s">
        <v>305</v>
      </c>
      <c r="D62" s="239">
        <f>COUNTIF($C$1:$C62,C62)</f>
        <v>2</v>
      </c>
      <c r="E62" s="239" t="str">
        <f t="shared" si="0"/>
        <v>Disability or Infirmity2</v>
      </c>
      <c r="F62" s="86" t="s">
        <v>308</v>
      </c>
      <c r="G62" s="240">
        <v>0.16130656221306189</v>
      </c>
      <c r="H62" s="243">
        <v>111.6395526653031</v>
      </c>
      <c r="J62" s="247">
        <f t="shared" si="4"/>
        <v>61</v>
      </c>
      <c r="K62" s="249" t="str">
        <v>Digital: Mobile Devices</v>
      </c>
      <c r="L62" s="239">
        <f>COUNTIF($K$1:$K62,K62)</f>
        <v>1</v>
      </c>
      <c r="M62" s="239" t="str">
        <f t="shared" si="1"/>
        <v>Digital: Mobile Devices1</v>
      </c>
      <c r="N62" s="248" t="str">
        <v>Mobile phone</v>
      </c>
      <c r="O62" s="252">
        <f t="shared" si="2"/>
        <v>3</v>
      </c>
      <c r="AC62" s="1">
        <v>45</v>
      </c>
      <c r="AD62" s="1" t="str">
        <f t="shared" si="12"/>
        <v/>
      </c>
      <c r="AE62" s="70" t="str">
        <f t="shared" si="6"/>
        <v/>
      </c>
      <c r="AF62" s="1" t="str">
        <f t="shared" si="7"/>
        <v/>
      </c>
      <c r="AG62" s="70" t="str">
        <f t="shared" si="8"/>
        <v/>
      </c>
      <c r="AH62" s="1" t="str">
        <f t="shared" si="9"/>
        <v/>
      </c>
      <c r="AI62" s="70" t="str">
        <f t="shared" si="10"/>
        <v/>
      </c>
    </row>
    <row r="63" spans="1:35">
      <c r="A63" s="86" t="str">
        <v>disdif3</v>
      </c>
      <c r="B63" s="237">
        <v>62</v>
      </c>
      <c r="C63" s="86" t="s">
        <v>305</v>
      </c>
      <c r="D63" s="239">
        <f>COUNTIF($C$1:$C63,C63)</f>
        <v>3</v>
      </c>
      <c r="E63" s="239" t="str">
        <f t="shared" si="0"/>
        <v>Disability or Infirmity3</v>
      </c>
      <c r="F63" s="86" t="s">
        <v>310</v>
      </c>
      <c r="G63" s="240">
        <v>6.8635395705940946E-2</v>
      </c>
      <c r="H63" s="243">
        <v>110.6630386289077</v>
      </c>
      <c r="J63" s="247">
        <f t="shared" si="4"/>
        <v>62</v>
      </c>
      <c r="K63" s="249" t="str">
        <v>Digital: Mobile Devices</v>
      </c>
      <c r="L63" s="239">
        <f>COUNTIF($K$1:$K63,K63)</f>
        <v>2</v>
      </c>
      <c r="M63" s="239" t="str">
        <f t="shared" si="1"/>
        <v>Digital: Mobile Devices2</v>
      </c>
      <c r="N63" s="248" t="str">
        <v>Tablet Devices</v>
      </c>
      <c r="O63" s="252">
        <f t="shared" si="2"/>
        <v>1</v>
      </c>
      <c r="AC63" s="1">
        <v>46</v>
      </c>
      <c r="AD63" s="1" t="str">
        <f t="shared" si="12"/>
        <v/>
      </c>
      <c r="AE63" s="70" t="str">
        <f t="shared" si="6"/>
        <v/>
      </c>
      <c r="AF63" s="1" t="str">
        <f t="shared" si="7"/>
        <v/>
      </c>
      <c r="AG63" s="70" t="str">
        <f t="shared" si="8"/>
        <v/>
      </c>
      <c r="AH63" s="1" t="str">
        <f t="shared" si="9"/>
        <v/>
      </c>
      <c r="AI63" s="70" t="str">
        <f t="shared" si="10"/>
        <v/>
      </c>
    </row>
    <row r="64" spans="1:35">
      <c r="A64" s="86" t="str">
        <v>disdif4</v>
      </c>
      <c r="B64" s="237">
        <v>63</v>
      </c>
      <c r="C64" s="86" t="s">
        <v>305</v>
      </c>
      <c r="D64" s="239">
        <f>COUNTIF($C$1:$C64,C64)</f>
        <v>4</v>
      </c>
      <c r="E64" s="239" t="str">
        <f t="shared" si="0"/>
        <v>Disability or Infirmity4</v>
      </c>
      <c r="F64" s="86" t="s">
        <v>312</v>
      </c>
      <c r="G64" s="240">
        <v>5.2839803074999497E-2</v>
      </c>
      <c r="H64" s="243">
        <v>109.24291870639873</v>
      </c>
      <c r="J64" s="247">
        <f t="shared" si="4"/>
        <v>63</v>
      </c>
      <c r="K64" s="249" t="str">
        <v>Social Media</v>
      </c>
      <c r="L64" s="239">
        <f>COUNTIF($K$1:$K64,K64)</f>
        <v>1</v>
      </c>
      <c r="M64" s="239" t="str">
        <f t="shared" si="1"/>
        <v>Social Media1</v>
      </c>
      <c r="N64" s="248" t="str">
        <v>Overall Social Media Activity</v>
      </c>
      <c r="O64" s="252">
        <f t="shared" si="2"/>
        <v>4</v>
      </c>
      <c r="AC64" s="1">
        <v>47</v>
      </c>
      <c r="AD64" s="1" t="str">
        <f t="shared" si="12"/>
        <v/>
      </c>
      <c r="AE64" s="70" t="str">
        <f t="shared" si="6"/>
        <v/>
      </c>
      <c r="AF64" s="1" t="str">
        <f t="shared" si="7"/>
        <v/>
      </c>
      <c r="AG64" s="70" t="str">
        <f t="shared" si="8"/>
        <v/>
      </c>
      <c r="AH64" s="1" t="str">
        <f t="shared" si="9"/>
        <v/>
      </c>
      <c r="AI64" s="70" t="str">
        <f t="shared" si="10"/>
        <v/>
      </c>
    </row>
    <row r="65" spans="1:35">
      <c r="A65" s="86" t="str">
        <v>disdif5</v>
      </c>
      <c r="B65" s="237">
        <v>64</v>
      </c>
      <c r="C65" s="86" t="s">
        <v>305</v>
      </c>
      <c r="D65" s="239">
        <f>COUNTIF($C$1:$C65,C65)</f>
        <v>5</v>
      </c>
      <c r="E65" s="239" t="str">
        <f t="shared" si="0"/>
        <v>Disability or Infirmity5</v>
      </c>
      <c r="F65" s="86" t="s">
        <v>314</v>
      </c>
      <c r="G65" s="240">
        <v>3.8125148963604041E-2</v>
      </c>
      <c r="H65" s="243">
        <v>108.34860751403528</v>
      </c>
      <c r="J65" s="247">
        <f t="shared" si="4"/>
        <v>64</v>
      </c>
      <c r="K65" s="249" t="str">
        <v>Social Media</v>
      </c>
      <c r="L65" s="239">
        <f>COUNTIF($K$1:$K65,K65)</f>
        <v>2</v>
      </c>
      <c r="M65" s="239" t="str">
        <f t="shared" si="1"/>
        <v>Social Media2</v>
      </c>
      <c r="N65" s="248" t="str">
        <v>Social Media Activity (one or more times per week unless otherwise stated)</v>
      </c>
      <c r="O65" s="252">
        <f t="shared" si="2"/>
        <v>30</v>
      </c>
      <c r="AC65" s="1">
        <v>48</v>
      </c>
      <c r="AD65" s="1" t="str">
        <f t="shared" si="12"/>
        <v/>
      </c>
      <c r="AE65" s="70" t="str">
        <f t="shared" si="6"/>
        <v/>
      </c>
      <c r="AF65" s="1" t="str">
        <f t="shared" si="7"/>
        <v/>
      </c>
      <c r="AG65" s="70" t="str">
        <f t="shared" si="8"/>
        <v/>
      </c>
      <c r="AH65" s="1" t="str">
        <f t="shared" si="9"/>
        <v/>
      </c>
      <c r="AI65" s="70" t="str">
        <f t="shared" si="10"/>
        <v/>
      </c>
    </row>
    <row r="66" spans="1:35">
      <c r="A66" s="86" t="str">
        <v>disdif6</v>
      </c>
      <c r="B66" s="237">
        <v>65</v>
      </c>
      <c r="C66" s="86" t="s">
        <v>305</v>
      </c>
      <c r="D66" s="239">
        <f>COUNTIF($C$1:$C66,C66)</f>
        <v>6</v>
      </c>
      <c r="E66" s="239" t="str">
        <f t="shared" si="0"/>
        <v>Disability or Infirmity6</v>
      </c>
      <c r="F66" s="86" t="s">
        <v>316</v>
      </c>
      <c r="G66" s="240">
        <v>3.6243753296735487E-2</v>
      </c>
      <c r="H66" s="243">
        <v>107.49551882444071</v>
      </c>
      <c r="J66" s="247">
        <f t="shared" si="4"/>
        <v>65</v>
      </c>
      <c r="K66" s="249" t="str">
        <v>Digital: Products</v>
      </c>
      <c r="L66" s="239">
        <f>COUNTIF($K$1:$K66,K66)</f>
        <v>2</v>
      </c>
      <c r="M66" s="239" t="str">
        <f t="shared" si="1"/>
        <v>Digital: Products2</v>
      </c>
      <c r="N66" s="248" t="str">
        <v>TV Subscription services</v>
      </c>
      <c r="O66" s="252">
        <f t="shared" si="2"/>
        <v>10</v>
      </c>
      <c r="AC66" s="1">
        <v>49</v>
      </c>
      <c r="AD66" s="1" t="str">
        <f t="shared" si="12"/>
        <v/>
      </c>
      <c r="AE66" s="70" t="str">
        <f t="shared" si="6"/>
        <v/>
      </c>
      <c r="AF66" s="1" t="str">
        <f t="shared" si="7"/>
        <v/>
      </c>
      <c r="AG66" s="70" t="str">
        <f t="shared" si="8"/>
        <v/>
      </c>
      <c r="AH66" s="1" t="str">
        <f t="shared" si="9"/>
        <v/>
      </c>
      <c r="AI66" s="70" t="str">
        <f t="shared" si="10"/>
        <v/>
      </c>
    </row>
    <row r="67" spans="1:35">
      <c r="A67" s="86" t="str">
        <v>disdif7</v>
      </c>
      <c r="B67" s="237">
        <v>66</v>
      </c>
      <c r="C67" s="86" t="s">
        <v>305</v>
      </c>
      <c r="D67" s="239">
        <f>COUNTIF($C$1:$C67,C67)</f>
        <v>7</v>
      </c>
      <c r="E67" s="239" t="str">
        <f t="shared" ref="E67:E130" si="13">C67&amp;D67</f>
        <v>Disability or Infirmity7</v>
      </c>
      <c r="F67" s="86" t="s">
        <v>318</v>
      </c>
      <c r="G67" s="240">
        <v>1.8349366049973628E-2</v>
      </c>
      <c r="H67" s="243">
        <v>110.74784287754325</v>
      </c>
      <c r="J67" s="247">
        <f t="shared" si="4"/>
        <v>66</v>
      </c>
      <c r="K67" s="249" t="str">
        <v>Digital: Products</v>
      </c>
      <c r="L67" s="239">
        <f>COUNTIF($K$1:$K67,K67)</f>
        <v>3</v>
      </c>
      <c r="M67" s="239" t="str">
        <f t="shared" ref="M67:M97" si="14">K67&amp;L67</f>
        <v>Digital: Products3</v>
      </c>
      <c r="N67" s="248" t="str">
        <v>TV free online catchup / video services</v>
      </c>
      <c r="O67" s="252">
        <f t="shared" ref="O67:O97" si="15">COUNTIF($C$2:$C$797,N67)</f>
        <v>7</v>
      </c>
      <c r="AC67" s="1">
        <v>50</v>
      </c>
      <c r="AD67" s="1" t="str">
        <f t="shared" si="12"/>
        <v/>
      </c>
      <c r="AE67" s="70" t="str">
        <f t="shared" si="6"/>
        <v/>
      </c>
      <c r="AF67" s="1" t="str">
        <f t="shared" si="7"/>
        <v/>
      </c>
      <c r="AG67" s="70" t="str">
        <f t="shared" si="8"/>
        <v/>
      </c>
      <c r="AH67" s="1" t="str">
        <f t="shared" si="9"/>
        <v/>
      </c>
      <c r="AI67" s="70" t="str">
        <f t="shared" si="10"/>
        <v/>
      </c>
    </row>
    <row r="68" spans="1:35">
      <c r="A68" s="86" t="str">
        <v>disdif8</v>
      </c>
      <c r="B68" s="237">
        <v>67</v>
      </c>
      <c r="C68" s="86" t="s">
        <v>305</v>
      </c>
      <c r="D68" s="239">
        <f>COUNTIF($C$1:$C68,C68)</f>
        <v>8</v>
      </c>
      <c r="E68" s="239" t="str">
        <f t="shared" si="13"/>
        <v>Disability or Infirmity8</v>
      </c>
      <c r="F68" s="86" t="s">
        <v>320</v>
      </c>
      <c r="G68" s="240">
        <v>6.8306054271592392E-2</v>
      </c>
      <c r="H68" s="243">
        <v>113.22559505904053</v>
      </c>
      <c r="J68" s="247">
        <f t="shared" ref="J68:J97" si="16">ROW($N68)-1</f>
        <v>67</v>
      </c>
      <c r="K68" s="249" t="str">
        <v>Digital: Behaviour</v>
      </c>
      <c r="L68" s="239">
        <f>COUNTIF($K$1:$K68,K68)</f>
        <v>4</v>
      </c>
      <c r="M68" s="239" t="str">
        <f t="shared" si="14"/>
        <v>Digital: Behaviour4</v>
      </c>
      <c r="N68" s="248" t="str">
        <v>Online activity (one or more times per week)</v>
      </c>
      <c r="O68" s="252">
        <f t="shared" si="15"/>
        <v>7</v>
      </c>
      <c r="AC68" s="1">
        <v>51</v>
      </c>
      <c r="AD68" s="1" t="str">
        <f t="shared" si="12"/>
        <v/>
      </c>
      <c r="AE68" s="70" t="str">
        <f t="shared" si="6"/>
        <v/>
      </c>
      <c r="AF68" s="1" t="str">
        <f t="shared" si="7"/>
        <v/>
      </c>
      <c r="AG68" s="70" t="str">
        <f t="shared" si="8"/>
        <v/>
      </c>
      <c r="AH68" s="1" t="str">
        <f t="shared" si="9"/>
        <v/>
      </c>
      <c r="AI68" s="70" t="str">
        <f t="shared" si="10"/>
        <v/>
      </c>
    </row>
    <row r="69" spans="1:35">
      <c r="A69" s="86" t="str">
        <v>disdif9</v>
      </c>
      <c r="B69" s="237">
        <v>68</v>
      </c>
      <c r="C69" s="86" t="s">
        <v>305</v>
      </c>
      <c r="D69" s="239">
        <f>COUNTIF($C$1:$C69,C69)</f>
        <v>9</v>
      </c>
      <c r="E69" s="239" t="str">
        <f t="shared" si="13"/>
        <v>Disability or Infirmity9</v>
      </c>
      <c r="F69" s="86" t="s">
        <v>322</v>
      </c>
      <c r="G69" s="240">
        <v>1.1853185379100161E-2</v>
      </c>
      <c r="H69" s="243">
        <v>111.62640781573232</v>
      </c>
      <c r="J69" s="247">
        <f t="shared" si="16"/>
        <v>68</v>
      </c>
      <c r="K69" s="249" t="str">
        <v>Digital: Behaviour</v>
      </c>
      <c r="L69" s="239">
        <f>COUNTIF($K$1:$K69,K69)</f>
        <v>5</v>
      </c>
      <c r="M69" s="239" t="str">
        <f t="shared" si="14"/>
        <v>Digital: Behaviour5</v>
      </c>
      <c r="N69" s="251" t="str">
        <v>Researched the last purchase online before buying</v>
      </c>
      <c r="O69" s="252">
        <f t="shared" si="15"/>
        <v>15</v>
      </c>
      <c r="AC69" s="1">
        <v>52</v>
      </c>
      <c r="AD69" s="1" t="str">
        <f t="shared" si="12"/>
        <v/>
      </c>
      <c r="AE69" s="70" t="str">
        <f t="shared" si="6"/>
        <v/>
      </c>
      <c r="AF69" s="1" t="str">
        <f t="shared" si="7"/>
        <v/>
      </c>
      <c r="AG69" s="70" t="str">
        <f t="shared" si="8"/>
        <v/>
      </c>
      <c r="AH69" s="1" t="str">
        <f t="shared" si="9"/>
        <v/>
      </c>
      <c r="AI69" s="70" t="str">
        <f t="shared" si="10"/>
        <v/>
      </c>
    </row>
    <row r="70" spans="1:35">
      <c r="A70" s="86" t="str">
        <v>disdif10</v>
      </c>
      <c r="B70" s="237">
        <v>69</v>
      </c>
      <c r="C70" s="86" t="s">
        <v>305</v>
      </c>
      <c r="D70" s="239">
        <f>COUNTIF($C$1:$C70,C70)</f>
        <v>10</v>
      </c>
      <c r="E70" s="239" t="str">
        <f t="shared" si="13"/>
        <v>Disability or Infirmity10</v>
      </c>
      <c r="F70" s="86" t="s">
        <v>324</v>
      </c>
      <c r="G70" s="240">
        <v>6.6710473362377148E-2</v>
      </c>
      <c r="H70" s="243">
        <v>113.812104313018</v>
      </c>
      <c r="J70" s="247">
        <f t="shared" si="16"/>
        <v>69</v>
      </c>
      <c r="K70" s="249" t="str">
        <v>Digital: Behaviour</v>
      </c>
      <c r="L70" s="239">
        <f>COUNTIF($K$1:$K70,K70)</f>
        <v>6</v>
      </c>
      <c r="M70" s="239" t="str">
        <f t="shared" si="14"/>
        <v>Digital: Behaviour6</v>
      </c>
      <c r="N70" s="248" t="str">
        <v>Bought the last purchase online using any device</v>
      </c>
      <c r="O70" s="252">
        <f t="shared" si="15"/>
        <v>15</v>
      </c>
      <c r="AC70" s="1">
        <v>53</v>
      </c>
      <c r="AD70" s="1" t="str">
        <f t="shared" si="12"/>
        <v/>
      </c>
      <c r="AE70" s="70" t="str">
        <f t="shared" si="6"/>
        <v/>
      </c>
      <c r="AF70" s="1" t="str">
        <f t="shared" si="7"/>
        <v/>
      </c>
      <c r="AG70" s="70" t="str">
        <f t="shared" si="8"/>
        <v/>
      </c>
      <c r="AH70" s="1" t="str">
        <f t="shared" si="9"/>
        <v/>
      </c>
      <c r="AI70" s="70" t="str">
        <f t="shared" si="10"/>
        <v/>
      </c>
    </row>
    <row r="71" spans="1:35">
      <c r="A71" s="86" t="str">
        <v>disdif11</v>
      </c>
      <c r="B71" s="237">
        <v>70</v>
      </c>
      <c r="C71" s="86" t="s">
        <v>305</v>
      </c>
      <c r="D71" s="239">
        <f>COUNTIF($C$1:$C71,C71)</f>
        <v>11</v>
      </c>
      <c r="E71" s="239" t="str">
        <f t="shared" si="13"/>
        <v>Disability or Infirmity11</v>
      </c>
      <c r="F71" s="86" t="s">
        <v>326</v>
      </c>
      <c r="G71" s="240">
        <v>4.7162678023716958E-2</v>
      </c>
      <c r="H71" s="243">
        <v>115.28305745235508</v>
      </c>
      <c r="J71" s="247">
        <f t="shared" si="16"/>
        <v>70</v>
      </c>
      <c r="K71" s="249" t="str">
        <v>Digital: Web Sites</v>
      </c>
      <c r="L71" s="239">
        <f>COUNTIF($K$1:$K71,K71)</f>
        <v>1</v>
      </c>
      <c r="M71" s="239" t="str">
        <f t="shared" si="14"/>
        <v>Digital: Web Sites1</v>
      </c>
      <c r="N71" s="248" t="str">
        <v>Favourite web sites</v>
      </c>
      <c r="O71" s="252">
        <f t="shared" si="15"/>
        <v>77</v>
      </c>
      <c r="AC71" s="1">
        <v>54</v>
      </c>
      <c r="AD71" s="1" t="str">
        <f t="shared" si="12"/>
        <v/>
      </c>
      <c r="AE71" s="70" t="str">
        <f t="shared" si="6"/>
        <v/>
      </c>
      <c r="AF71" s="1" t="str">
        <f t="shared" si="7"/>
        <v/>
      </c>
      <c r="AG71" s="70" t="str">
        <f t="shared" si="8"/>
        <v/>
      </c>
      <c r="AH71" s="1" t="str">
        <f t="shared" si="9"/>
        <v/>
      </c>
      <c r="AI71" s="70" t="str">
        <f t="shared" si="10"/>
        <v/>
      </c>
    </row>
    <row r="72" spans="1:35">
      <c r="A72" s="86" t="str">
        <v>disdif12</v>
      </c>
      <c r="B72" s="237">
        <v>71</v>
      </c>
      <c r="C72" s="86" t="s">
        <v>305</v>
      </c>
      <c r="D72" s="239">
        <f>COUNTIF($C$1:$C72,C72)</f>
        <v>12</v>
      </c>
      <c r="E72" s="239" t="str">
        <f t="shared" si="13"/>
        <v>Disability or Infirmity12</v>
      </c>
      <c r="F72" s="86" t="s">
        <v>328</v>
      </c>
      <c r="G72" s="240">
        <v>9.8701428096977753E-2</v>
      </c>
      <c r="H72" s="243">
        <v>109.95466584226885</v>
      </c>
      <c r="J72" s="247">
        <f t="shared" si="16"/>
        <v>71</v>
      </c>
      <c r="K72" s="249" t="str">
        <v>Shopping</v>
      </c>
      <c r="L72" s="239">
        <f>COUNTIF($K$1:$K72,K72)</f>
        <v>1</v>
      </c>
      <c r="M72" s="239" t="str">
        <f t="shared" si="14"/>
        <v>Shopping1</v>
      </c>
      <c r="N72" s="248" t="str">
        <v>Supermarket: shop at (1+ times per month)</v>
      </c>
      <c r="O72" s="252">
        <f t="shared" si="15"/>
        <v>9</v>
      </c>
      <c r="AC72" s="1">
        <v>55</v>
      </c>
      <c r="AD72" s="1" t="str">
        <f t="shared" si="12"/>
        <v/>
      </c>
      <c r="AE72" s="70" t="str">
        <f t="shared" si="6"/>
        <v/>
      </c>
      <c r="AF72" s="1" t="str">
        <f t="shared" si="7"/>
        <v/>
      </c>
      <c r="AG72" s="70" t="str">
        <f t="shared" si="8"/>
        <v/>
      </c>
      <c r="AH72" s="1" t="str">
        <f t="shared" si="9"/>
        <v/>
      </c>
      <c r="AI72" s="70" t="str">
        <f t="shared" si="10"/>
        <v/>
      </c>
    </row>
    <row r="73" spans="1:35">
      <c r="A73" s="86" t="str">
        <v>wkfruit_never</v>
      </c>
      <c r="B73" s="237">
        <v>72</v>
      </c>
      <c r="C73" s="86" t="s">
        <v>51</v>
      </c>
      <c r="D73" s="239">
        <f>COUNTIF($C$1:$C73,C73)</f>
        <v>1</v>
      </c>
      <c r="E73" s="239" t="str">
        <f t="shared" si="13"/>
        <v>Behaviours1</v>
      </c>
      <c r="F73" s="86" t="s">
        <v>121</v>
      </c>
      <c r="G73" s="240">
        <v>9.9003965850704256E-2</v>
      </c>
      <c r="H73" s="243">
        <v>116.18574656540332</v>
      </c>
      <c r="J73" s="247">
        <f t="shared" si="16"/>
        <v>72</v>
      </c>
      <c r="K73" s="249" t="str">
        <v>Leisure</v>
      </c>
      <c r="L73" s="239">
        <f>COUNTIF($K$1:$K73,K73)</f>
        <v>1</v>
      </c>
      <c r="M73" s="239" t="str">
        <f t="shared" si="14"/>
        <v>Leisure1</v>
      </c>
      <c r="N73" s="248" t="str">
        <v>Daily Newspapers</v>
      </c>
      <c r="O73" s="252">
        <f t="shared" si="15"/>
        <v>9</v>
      </c>
      <c r="AC73" s="1">
        <v>56</v>
      </c>
      <c r="AD73" s="1" t="str">
        <f t="shared" si="12"/>
        <v/>
      </c>
      <c r="AE73" s="70" t="str">
        <f t="shared" si="6"/>
        <v/>
      </c>
      <c r="AF73" s="1" t="str">
        <f t="shared" si="7"/>
        <v/>
      </c>
      <c r="AG73" s="70" t="str">
        <f t="shared" si="8"/>
        <v/>
      </c>
      <c r="AH73" s="1" t="str">
        <f t="shared" si="9"/>
        <v/>
      </c>
      <c r="AI73" s="70" t="str">
        <f t="shared" si="10"/>
        <v/>
      </c>
    </row>
    <row r="74" spans="1:35">
      <c r="A74" s="86" t="str">
        <v>wkfruit_03</v>
      </c>
      <c r="B74" s="237">
        <v>73</v>
      </c>
      <c r="C74" s="86" t="s">
        <v>51</v>
      </c>
      <c r="D74" s="239">
        <f>COUNTIF($C$1:$C74,C74)</f>
        <v>2</v>
      </c>
      <c r="E74" s="239" t="str">
        <f t="shared" si="13"/>
        <v>Behaviours2</v>
      </c>
      <c r="F74" s="86" t="s">
        <v>115</v>
      </c>
      <c r="G74" s="240">
        <v>0.41958169066364515</v>
      </c>
      <c r="H74" s="243">
        <v>108.65032702214154</v>
      </c>
      <c r="J74" s="247">
        <f t="shared" si="16"/>
        <v>73</v>
      </c>
      <c r="K74" s="249" t="str">
        <v>Leisure</v>
      </c>
      <c r="L74" s="239">
        <f>COUNTIF($K$1:$K74,K74)</f>
        <v>2</v>
      </c>
      <c r="M74" s="239" t="str">
        <f t="shared" si="14"/>
        <v>Leisure2</v>
      </c>
      <c r="N74" s="248" t="str">
        <v>Magazines Read</v>
      </c>
      <c r="O74" s="252">
        <f t="shared" si="15"/>
        <v>15</v>
      </c>
      <c r="AC74" s="1">
        <v>57</v>
      </c>
      <c r="AD74" s="1" t="str">
        <f t="shared" si="12"/>
        <v/>
      </c>
      <c r="AE74" s="70" t="str">
        <f t="shared" si="6"/>
        <v/>
      </c>
      <c r="AF74" s="1" t="str">
        <f t="shared" si="7"/>
        <v/>
      </c>
      <c r="AG74" s="70" t="str">
        <f t="shared" si="8"/>
        <v/>
      </c>
      <c r="AH74" s="1" t="str">
        <f t="shared" si="9"/>
        <v/>
      </c>
      <c r="AI74" s="70" t="str">
        <f t="shared" si="10"/>
        <v/>
      </c>
    </row>
    <row r="75" spans="1:35">
      <c r="A75" s="86" t="str">
        <v>wkvege_03</v>
      </c>
      <c r="B75" s="237">
        <v>74</v>
      </c>
      <c r="C75" s="86" t="s">
        <v>51</v>
      </c>
      <c r="D75" s="239">
        <f>COUNTIF($C$1:$C75,C75)</f>
        <v>3</v>
      </c>
      <c r="E75" s="239" t="str">
        <f t="shared" si="13"/>
        <v>Behaviours3</v>
      </c>
      <c r="F75" s="86" t="s">
        <v>330</v>
      </c>
      <c r="G75" s="240">
        <v>0.28474528688924927</v>
      </c>
      <c r="H75" s="243">
        <v>114.13975221078245</v>
      </c>
      <c r="J75" s="247">
        <f t="shared" si="16"/>
        <v>74</v>
      </c>
      <c r="K75" s="249" t="str">
        <v>Leisure</v>
      </c>
      <c r="L75" s="239">
        <f>COUNTIF($K$1:$K75,K75)</f>
        <v>3</v>
      </c>
      <c r="M75" s="239" t="str">
        <f t="shared" si="14"/>
        <v>Leisure3</v>
      </c>
      <c r="N75" s="248" t="str">
        <v>Charities</v>
      </c>
      <c r="O75" s="252">
        <f t="shared" si="15"/>
        <v>10</v>
      </c>
      <c r="AC75" s="1">
        <v>58</v>
      </c>
      <c r="AD75" s="1" t="str">
        <f t="shared" si="12"/>
        <v/>
      </c>
      <c r="AE75" s="70" t="str">
        <f t="shared" si="6"/>
        <v/>
      </c>
      <c r="AF75" s="1" t="str">
        <f t="shared" si="7"/>
        <v/>
      </c>
      <c r="AG75" s="70" t="str">
        <f t="shared" si="8"/>
        <v/>
      </c>
      <c r="AH75" s="1" t="str">
        <f t="shared" si="9"/>
        <v/>
      </c>
      <c r="AI75" s="70" t="str">
        <f t="shared" si="10"/>
        <v/>
      </c>
    </row>
    <row r="76" spans="1:35">
      <c r="A76" s="86" t="str">
        <v>smoker</v>
      </c>
      <c r="B76" s="237">
        <v>75</v>
      </c>
      <c r="C76" s="86" t="s">
        <v>51</v>
      </c>
      <c r="D76" s="239">
        <f>COUNTIF($C$1:$C76,C76)</f>
        <v>4</v>
      </c>
      <c r="E76" s="239" t="str">
        <f t="shared" si="13"/>
        <v>Behaviours4</v>
      </c>
      <c r="F76" s="86" t="s">
        <v>119</v>
      </c>
      <c r="G76" s="240">
        <v>0.1722597925254459</v>
      </c>
      <c r="H76" s="243">
        <v>117.86746472874354</v>
      </c>
      <c r="J76" s="247">
        <f t="shared" si="16"/>
        <v>75</v>
      </c>
      <c r="K76" s="249" t="str">
        <v>Leisure</v>
      </c>
      <c r="L76" s="239">
        <f>COUNTIF($K$1:$K76,K76)</f>
        <v>4</v>
      </c>
      <c r="M76" s="239" t="str">
        <f t="shared" si="14"/>
        <v>Leisure4</v>
      </c>
      <c r="N76" s="248" t="str">
        <v>Interests &amp; Hobbies</v>
      </c>
      <c r="O76" s="252">
        <f t="shared" si="15"/>
        <v>20</v>
      </c>
      <c r="AC76" s="1">
        <v>59</v>
      </c>
      <c r="AD76" s="1" t="str">
        <f t="shared" si="12"/>
        <v/>
      </c>
      <c r="AE76" s="70" t="str">
        <f t="shared" si="6"/>
        <v/>
      </c>
      <c r="AF76" s="1" t="str">
        <f t="shared" si="7"/>
        <v/>
      </c>
      <c r="AG76" s="70" t="str">
        <f t="shared" si="8"/>
        <v/>
      </c>
      <c r="AH76" s="1" t="str">
        <f t="shared" si="9"/>
        <v/>
      </c>
      <c r="AI76" s="70" t="str">
        <f t="shared" si="10"/>
        <v/>
      </c>
    </row>
    <row r="77" spans="1:35">
      <c r="A77" s="86" t="str">
        <v>ncigs_20p</v>
      </c>
      <c r="B77" s="237">
        <v>76</v>
      </c>
      <c r="C77" s="86" t="s">
        <v>51</v>
      </c>
      <c r="D77" s="239">
        <f>COUNTIF($C$1:$C77,C77)</f>
        <v>5</v>
      </c>
      <c r="E77" s="239" t="str">
        <f t="shared" si="13"/>
        <v>Behaviours5</v>
      </c>
      <c r="F77" s="86" t="s">
        <v>129</v>
      </c>
      <c r="G77" s="240">
        <v>4.0318381620333292E-2</v>
      </c>
      <c r="H77" s="243">
        <v>121.03669651943638</v>
      </c>
      <c r="J77" s="247">
        <f t="shared" si="16"/>
        <v>76</v>
      </c>
      <c r="K77" s="248" t="str">
        <v>Leisure</v>
      </c>
      <c r="L77" s="239">
        <f>COUNTIF($K$1:$K77,K77)</f>
        <v>5</v>
      </c>
      <c r="M77" s="239" t="str">
        <f t="shared" si="14"/>
        <v>Leisure5</v>
      </c>
      <c r="N77" s="248" t="str">
        <v>Holiday Destination/Type</v>
      </c>
      <c r="O77" s="252">
        <f t="shared" si="15"/>
        <v>12</v>
      </c>
      <c r="AC77" s="1">
        <v>60</v>
      </c>
      <c r="AD77" s="1" t="str">
        <f t="shared" si="12"/>
        <v/>
      </c>
      <c r="AE77" s="70" t="str">
        <f t="shared" si="6"/>
        <v/>
      </c>
      <c r="AF77" s="1" t="str">
        <f t="shared" si="7"/>
        <v/>
      </c>
      <c r="AG77" s="70" t="str">
        <f t="shared" si="8"/>
        <v/>
      </c>
      <c r="AH77" s="1" t="str">
        <f t="shared" si="9"/>
        <v/>
      </c>
      <c r="AI77" s="70" t="str">
        <f t="shared" si="10"/>
        <v/>
      </c>
    </row>
    <row r="78" spans="1:35">
      <c r="A78" s="86" t="str">
        <v>usdairy_wholemilk</v>
      </c>
      <c r="B78" s="237">
        <v>77</v>
      </c>
      <c r="C78" s="86" t="s">
        <v>51</v>
      </c>
      <c r="D78" s="239">
        <f>COUNTIF($C$1:$C78,C78)</f>
        <v>6</v>
      </c>
      <c r="E78" s="239" t="str">
        <f t="shared" si="13"/>
        <v>Behaviours6</v>
      </c>
      <c r="F78" s="86" t="s">
        <v>331</v>
      </c>
      <c r="G78" s="240">
        <v>0.15297704495282005</v>
      </c>
      <c r="H78" s="243">
        <v>110.1791773962488</v>
      </c>
      <c r="J78" s="247">
        <f t="shared" si="16"/>
        <v>77</v>
      </c>
      <c r="K78" s="248" t="str">
        <v>Channel preference</v>
      </c>
      <c r="L78" s="239">
        <f>COUNTIF($K$1:$K78,K78)</f>
        <v>1</v>
      </c>
      <c r="M78" s="239" t="str">
        <f t="shared" si="14"/>
        <v>Channel preference1</v>
      </c>
      <c r="N78" s="248" t="str">
        <v>Make enquiry on car dealership or manufacturer</v>
      </c>
      <c r="O78" s="252">
        <f t="shared" si="15"/>
        <v>7</v>
      </c>
      <c r="AC78" s="1">
        <v>61</v>
      </c>
      <c r="AD78" s="1" t="str">
        <f t="shared" si="12"/>
        <v/>
      </c>
      <c r="AE78" s="70" t="str">
        <f t="shared" si="6"/>
        <v/>
      </c>
      <c r="AF78" s="1" t="str">
        <f t="shared" si="7"/>
        <v/>
      </c>
      <c r="AG78" s="70" t="str">
        <f t="shared" si="8"/>
        <v/>
      </c>
      <c r="AH78" s="1" t="str">
        <f t="shared" si="9"/>
        <v/>
      </c>
      <c r="AI78" s="70" t="str">
        <f t="shared" si="10"/>
        <v/>
      </c>
    </row>
    <row r="79" spans="1:35">
      <c r="A79" s="86" t="str">
        <v>usbread_white</v>
      </c>
      <c r="B79" s="237">
        <v>78</v>
      </c>
      <c r="C79" s="86" t="s">
        <v>51</v>
      </c>
      <c r="D79" s="239">
        <f>COUNTIF($C$1:$C79,C79)</f>
        <v>7</v>
      </c>
      <c r="E79" s="239" t="str">
        <f t="shared" si="13"/>
        <v>Behaviours7</v>
      </c>
      <c r="F79" s="86" t="s">
        <v>332</v>
      </c>
      <c r="G79" s="240">
        <v>0.3442090960595463</v>
      </c>
      <c r="H79" s="243">
        <v>108.8414996737333</v>
      </c>
      <c r="J79" s="247">
        <f t="shared" si="16"/>
        <v>78</v>
      </c>
      <c r="K79" s="248" t="str">
        <v>Channel preference</v>
      </c>
      <c r="L79" s="239">
        <f>COUNTIF($K$1:$K79,K79)</f>
        <v>2</v>
      </c>
      <c r="M79" s="239" t="str">
        <f t="shared" si="14"/>
        <v>Channel preference2</v>
      </c>
      <c r="N79" s="248" t="str">
        <v>Submit info to cars dealership or manufacturer</v>
      </c>
      <c r="O79" s="252">
        <f t="shared" si="15"/>
        <v>7</v>
      </c>
      <c r="AC79" s="1">
        <v>62</v>
      </c>
      <c r="AD79" s="1" t="str">
        <f t="shared" si="12"/>
        <v/>
      </c>
      <c r="AE79" s="70" t="str">
        <f t="shared" si="6"/>
        <v/>
      </c>
      <c r="AF79" s="1" t="str">
        <f t="shared" si="7"/>
        <v/>
      </c>
      <c r="AG79" s="70" t="str">
        <f t="shared" si="8"/>
        <v/>
      </c>
      <c r="AH79" s="1" t="str">
        <f t="shared" si="9"/>
        <v/>
      </c>
      <c r="AI79" s="70" t="str">
        <f t="shared" si="10"/>
        <v/>
      </c>
    </row>
    <row r="80" spans="1:35">
      <c r="A80" s="86" t="str">
        <v>sportsfreq_never</v>
      </c>
      <c r="B80" s="237">
        <v>79</v>
      </c>
      <c r="C80" s="86" t="s">
        <v>51</v>
      </c>
      <c r="D80" s="239">
        <f>COUNTIF($C$1:$C80,C80)</f>
        <v>8</v>
      </c>
      <c r="E80" s="239" t="str">
        <f t="shared" si="13"/>
        <v>Behaviours8</v>
      </c>
      <c r="F80" s="86" t="s">
        <v>117</v>
      </c>
      <c r="G80" s="240">
        <v>0.44272385566647771</v>
      </c>
      <c r="H80" s="243">
        <v>108.5456814772817</v>
      </c>
      <c r="J80" s="247">
        <f t="shared" si="16"/>
        <v>79</v>
      </c>
      <c r="K80" s="248" t="str">
        <v>Channel preference</v>
      </c>
      <c r="L80" s="239">
        <f>COUNTIF($K$1:$K80,K80)</f>
        <v>3</v>
      </c>
      <c r="M80" s="239" t="str">
        <f t="shared" si="14"/>
        <v>Channel preference3</v>
      </c>
      <c r="N80" s="248" t="str">
        <v>Get info/marketing from car dealership or manufacturer</v>
      </c>
      <c r="O80" s="252">
        <f t="shared" si="15"/>
        <v>7</v>
      </c>
      <c r="AC80" s="1">
        <v>63</v>
      </c>
      <c r="AD80" s="1" t="str">
        <f t="shared" si="12"/>
        <v/>
      </c>
      <c r="AE80" s="70" t="str">
        <f t="shared" si="6"/>
        <v/>
      </c>
      <c r="AF80" s="1" t="str">
        <f t="shared" si="7"/>
        <v/>
      </c>
      <c r="AG80" s="70" t="str">
        <f t="shared" si="8"/>
        <v/>
      </c>
      <c r="AH80" s="1" t="str">
        <f t="shared" si="9"/>
        <v/>
      </c>
      <c r="AI80" s="70" t="str">
        <f t="shared" si="10"/>
        <v/>
      </c>
    </row>
    <row r="81" spans="1:35">
      <c r="A81" s="86" t="str">
        <v>sports3freq_mild_never</v>
      </c>
      <c r="B81" s="237">
        <v>80</v>
      </c>
      <c r="C81" s="86" t="s">
        <v>51</v>
      </c>
      <c r="D81" s="239">
        <f>COUNTIF($C$1:$C81,C81)</f>
        <v>9</v>
      </c>
      <c r="E81" s="239" t="str">
        <f t="shared" si="13"/>
        <v>Behaviours9</v>
      </c>
      <c r="F81" s="86" t="s">
        <v>127</v>
      </c>
      <c r="G81" s="240">
        <v>0.45964340555219096</v>
      </c>
      <c r="H81" s="243">
        <v>108.07250351061279</v>
      </c>
      <c r="J81" s="247">
        <f t="shared" si="16"/>
        <v>80</v>
      </c>
      <c r="K81" s="248" t="str">
        <v>Channel preference</v>
      </c>
      <c r="L81" s="239">
        <f>COUNTIF($K$1:$K81,K81)</f>
        <v>4</v>
      </c>
      <c r="M81" s="239" t="str">
        <f t="shared" si="14"/>
        <v>Channel preference4</v>
      </c>
      <c r="N81" s="248" t="str">
        <v>Research car dealership or manufacturer</v>
      </c>
      <c r="O81" s="252">
        <f t="shared" si="15"/>
        <v>7</v>
      </c>
      <c r="AC81" s="1">
        <v>64</v>
      </c>
      <c r="AD81" s="1" t="str">
        <f t="shared" si="12"/>
        <v/>
      </c>
      <c r="AE81" s="70" t="str">
        <f t="shared" si="6"/>
        <v/>
      </c>
      <c r="AF81" s="1" t="str">
        <f t="shared" si="7"/>
        <v/>
      </c>
      <c r="AG81" s="70" t="str">
        <f t="shared" si="8"/>
        <v/>
      </c>
      <c r="AH81" s="1" t="str">
        <f t="shared" si="9"/>
        <v/>
      </c>
      <c r="AI81" s="70" t="str">
        <f t="shared" si="10"/>
        <v/>
      </c>
    </row>
    <row r="82" spans="1:35">
      <c r="A82" s="86" t="str">
        <v>rcd_dklm_1</v>
      </c>
      <c r="B82" s="237">
        <v>81</v>
      </c>
      <c r="C82" s="86" t="s">
        <v>334</v>
      </c>
      <c r="D82" s="239">
        <f>COUNTIF($C$1:$C82,C82)</f>
        <v>1</v>
      </c>
      <c r="E82" s="239" t="str">
        <f t="shared" si="13"/>
        <v>Frequency of 5 plus alcoholic drinks1</v>
      </c>
      <c r="F82" s="86" t="s">
        <v>335</v>
      </c>
      <c r="G82" s="240">
        <v>3.8963017953777324E-3</v>
      </c>
      <c r="H82" s="243">
        <v>95.549172437517626</v>
      </c>
      <c r="J82" s="247">
        <f t="shared" si="16"/>
        <v>81</v>
      </c>
      <c r="K82" s="248" t="str">
        <v>Channel preference</v>
      </c>
      <c r="L82" s="239">
        <f>COUNTIF($K$1:$K82,K82)</f>
        <v>5</v>
      </c>
      <c r="M82" s="239" t="str">
        <f t="shared" si="14"/>
        <v>Channel preference5</v>
      </c>
      <c r="N82" s="248" t="str">
        <v>Make enquiry on local health services</v>
      </c>
      <c r="O82" s="252">
        <f t="shared" si="15"/>
        <v>7</v>
      </c>
      <c r="AC82" s="1">
        <v>65</v>
      </c>
      <c r="AD82" s="1" t="str">
        <f t="shared" si="12"/>
        <v/>
      </c>
      <c r="AE82" s="70" t="str">
        <f t="shared" ref="AE82:AE94" si="17">IF(ISNA(VLOOKUP(AD$16&amp;$AC82,$E$2:$H$796,4,FALSE)),"",VLOOKUP(AD$16&amp;$AC82,$E$2:$H$796,4,FALSE))</f>
        <v/>
      </c>
      <c r="AF82" s="1" t="str">
        <f t="shared" ref="AF82:AF94" si="18">IF(ISNA(VLOOKUP(AF$16&amp;$AC82,$E$2:$H$796,2,FALSE)),"",VLOOKUP(AF$16&amp;$AC82,$E$2:$H$796,2,FALSE))</f>
        <v/>
      </c>
      <c r="AG82" s="70" t="str">
        <f t="shared" ref="AG82:AG94" si="19">IF(ISNA(VLOOKUP(AF$16&amp;$AC82,$E$2:$H$796,4,FALSE)),"",VLOOKUP(AF$16&amp;$AC82,$E$2:$H$796,4,FALSE))</f>
        <v/>
      </c>
      <c r="AH82" s="1" t="str">
        <f t="shared" ref="AH82:AH94" si="20">IF(ISNA(VLOOKUP(AH$16&amp;$AC82,$E$2:$H$796,2,FALSE)),"",VLOOKUP(AH$16&amp;$AC82,$E$2:$H$796,2,FALSE))</f>
        <v/>
      </c>
      <c r="AI82" s="70" t="str">
        <f t="shared" ref="AI82:AI94" si="21">IF(ISNA(VLOOKUP(AH$16&amp;$AC82,$E$2:$H$796,4,FALSE)),"",VLOOKUP(AH$16&amp;$AC82,$E$2:$H$796,4,FALSE))</f>
        <v/>
      </c>
    </row>
    <row r="83" spans="1:35">
      <c r="A83" s="86" t="str">
        <v>rcd_dklm_2</v>
      </c>
      <c r="B83" s="237">
        <v>82</v>
      </c>
      <c r="C83" s="86" t="s">
        <v>334</v>
      </c>
      <c r="D83" s="239">
        <f>COUNTIF($C$1:$C83,C83)</f>
        <v>2</v>
      </c>
      <c r="E83" s="239" t="str">
        <f t="shared" si="13"/>
        <v>Frequency of 5 plus alcoholic drinks2</v>
      </c>
      <c r="F83" s="86" t="s">
        <v>337</v>
      </c>
      <c r="G83" s="240">
        <v>2.2443667337409885E-2</v>
      </c>
      <c r="H83" s="243">
        <v>96.348144974337998</v>
      </c>
      <c r="J83" s="247">
        <f t="shared" si="16"/>
        <v>82</v>
      </c>
      <c r="K83" s="248" t="str">
        <v>Channel preference</v>
      </c>
      <c r="L83" s="239">
        <f>COUNTIF($K$1:$K83,K83)</f>
        <v>6</v>
      </c>
      <c r="M83" s="239" t="str">
        <f t="shared" si="14"/>
        <v>Channel preference6</v>
      </c>
      <c r="N83" s="248" t="str">
        <v>Submit info to local health services</v>
      </c>
      <c r="O83" s="252">
        <f t="shared" si="15"/>
        <v>7</v>
      </c>
      <c r="AC83" s="1">
        <v>66</v>
      </c>
      <c r="AD83" s="1" t="str">
        <f t="shared" si="12"/>
        <v/>
      </c>
      <c r="AE83" s="70" t="str">
        <f t="shared" si="17"/>
        <v/>
      </c>
      <c r="AF83" s="1" t="str">
        <f t="shared" si="18"/>
        <v/>
      </c>
      <c r="AG83" s="70" t="str">
        <f t="shared" si="19"/>
        <v/>
      </c>
      <c r="AH83" s="1" t="str">
        <f t="shared" si="20"/>
        <v/>
      </c>
      <c r="AI83" s="70" t="str">
        <f t="shared" si="21"/>
        <v/>
      </c>
    </row>
    <row r="84" spans="1:35">
      <c r="A84" s="86" t="str">
        <v>rcd_dklm_3</v>
      </c>
      <c r="B84" s="237">
        <v>83</v>
      </c>
      <c r="C84" s="86" t="s">
        <v>334</v>
      </c>
      <c r="D84" s="239">
        <f>COUNTIF($C$1:$C84,C84)</f>
        <v>3</v>
      </c>
      <c r="E84" s="239" t="str">
        <f t="shared" si="13"/>
        <v>Frequency of 5 plus alcoholic drinks3</v>
      </c>
      <c r="F84" s="86" t="s">
        <v>339</v>
      </c>
      <c r="G84" s="240">
        <v>2.4524234668958911E-2</v>
      </c>
      <c r="H84" s="243">
        <v>101.5527209633823</v>
      </c>
      <c r="J84" s="247">
        <f t="shared" si="16"/>
        <v>83</v>
      </c>
      <c r="K84" s="248" t="str">
        <v>Channel preference</v>
      </c>
      <c r="L84" s="239">
        <f>COUNTIF($K$1:$K84,K84)</f>
        <v>7</v>
      </c>
      <c r="M84" s="239" t="str">
        <f t="shared" si="14"/>
        <v>Channel preference7</v>
      </c>
      <c r="N84" s="248" t="str">
        <v>Get info/marketing on local health services</v>
      </c>
      <c r="O84" s="252">
        <f t="shared" si="15"/>
        <v>7</v>
      </c>
      <c r="AC84" s="1">
        <v>67</v>
      </c>
      <c r="AD84" s="1" t="str">
        <f t="shared" si="12"/>
        <v/>
      </c>
      <c r="AE84" s="70" t="str">
        <f t="shared" si="17"/>
        <v/>
      </c>
      <c r="AF84" s="1" t="str">
        <f t="shared" si="18"/>
        <v/>
      </c>
      <c r="AG84" s="70" t="str">
        <f t="shared" si="19"/>
        <v/>
      </c>
      <c r="AH84" s="1" t="str">
        <f t="shared" si="20"/>
        <v/>
      </c>
      <c r="AI84" s="70" t="str">
        <f t="shared" si="21"/>
        <v/>
      </c>
    </row>
    <row r="85" spans="1:35">
      <c r="A85" s="86" t="str">
        <v>rcd_dklm_4</v>
      </c>
      <c r="B85" s="237">
        <v>84</v>
      </c>
      <c r="C85" s="86" t="s">
        <v>334</v>
      </c>
      <c r="D85" s="239">
        <f>COUNTIF($C$1:$C85,C85)</f>
        <v>4</v>
      </c>
      <c r="E85" s="239" t="str">
        <f t="shared" si="13"/>
        <v>Frequency of 5 plus alcoholic drinks4</v>
      </c>
      <c r="F85" s="86" t="s">
        <v>341</v>
      </c>
      <c r="G85" s="240">
        <v>1.3011975696954305E-2</v>
      </c>
      <c r="H85" s="243">
        <v>102.43323684087949</v>
      </c>
      <c r="J85" s="247">
        <f t="shared" si="16"/>
        <v>84</v>
      </c>
      <c r="K85" s="248" t="str">
        <v>Channel preference</v>
      </c>
      <c r="L85" s="239">
        <f>COUNTIF($K$1:$K85,K85)</f>
        <v>8</v>
      </c>
      <c r="M85" s="239" t="str">
        <f t="shared" si="14"/>
        <v>Channel preference8</v>
      </c>
      <c r="N85" s="248" t="str">
        <v>Research local health services</v>
      </c>
      <c r="O85" s="252">
        <f t="shared" si="15"/>
        <v>7</v>
      </c>
      <c r="AC85" s="1">
        <v>68</v>
      </c>
      <c r="AD85" s="1" t="str">
        <f t="shared" si="12"/>
        <v/>
      </c>
      <c r="AE85" s="70" t="str">
        <f t="shared" si="17"/>
        <v/>
      </c>
      <c r="AF85" s="1" t="str">
        <f t="shared" si="18"/>
        <v/>
      </c>
      <c r="AG85" s="70" t="str">
        <f t="shared" si="19"/>
        <v/>
      </c>
      <c r="AH85" s="1" t="str">
        <f t="shared" si="20"/>
        <v/>
      </c>
      <c r="AI85" s="70" t="str">
        <f t="shared" si="21"/>
        <v/>
      </c>
    </row>
    <row r="86" spans="1:35">
      <c r="A86" s="86" t="str">
        <v>rcd_dklm_5</v>
      </c>
      <c r="B86" s="237">
        <v>85</v>
      </c>
      <c r="C86" s="86" t="s">
        <v>334</v>
      </c>
      <c r="D86" s="239">
        <f>COUNTIF($C$1:$C86,C86)</f>
        <v>5</v>
      </c>
      <c r="E86" s="239" t="str">
        <f t="shared" si="13"/>
        <v>Frequency of 5 plus alcoholic drinks5</v>
      </c>
      <c r="F86" s="86" t="s">
        <v>343</v>
      </c>
      <c r="G86" s="240">
        <v>0.93671992888819411</v>
      </c>
      <c r="H86" s="243">
        <v>100.0448324112776</v>
      </c>
      <c r="J86" s="247">
        <f t="shared" si="16"/>
        <v>85</v>
      </c>
      <c r="K86" s="248" t="str">
        <v>Channel preference</v>
      </c>
      <c r="L86" s="239">
        <f>COUNTIF($K$1:$K86,K86)</f>
        <v>9</v>
      </c>
      <c r="M86" s="239" t="str">
        <f t="shared" si="14"/>
        <v>Channel preference9</v>
      </c>
      <c r="N86" s="248" t="str">
        <v>Make enquiry on local services, events, news</v>
      </c>
      <c r="O86" s="252">
        <f t="shared" si="15"/>
        <v>7</v>
      </c>
      <c r="AC86" s="1">
        <v>69</v>
      </c>
      <c r="AD86" s="1" t="str">
        <f t="shared" si="12"/>
        <v/>
      </c>
      <c r="AE86" s="70" t="str">
        <f t="shared" si="17"/>
        <v/>
      </c>
      <c r="AF86" s="1" t="str">
        <f t="shared" si="18"/>
        <v/>
      </c>
      <c r="AG86" s="70" t="str">
        <f t="shared" si="19"/>
        <v/>
      </c>
      <c r="AH86" s="1" t="str">
        <f t="shared" si="20"/>
        <v/>
      </c>
      <c r="AI86" s="70" t="str">
        <f t="shared" si="21"/>
        <v/>
      </c>
    </row>
    <row r="87" spans="1:35">
      <c r="A87" s="86" t="str">
        <v>rcd_fivealcdr_1</v>
      </c>
      <c r="B87" s="237">
        <v>86</v>
      </c>
      <c r="C87" s="86" t="s">
        <v>345</v>
      </c>
      <c r="D87" s="239">
        <f>COUNTIF($C$1:$C87,C87)</f>
        <v>1</v>
      </c>
      <c r="E87" s="239" t="str">
        <f t="shared" si="13"/>
        <v>How many times intoxicated in last 4 weeks1</v>
      </c>
      <c r="F87" s="86" t="s">
        <v>346</v>
      </c>
      <c r="G87" s="240">
        <v>0.95412530525328676</v>
      </c>
      <c r="H87" s="243">
        <v>100.03336275404698</v>
      </c>
      <c r="J87" s="247">
        <f t="shared" si="16"/>
        <v>86</v>
      </c>
      <c r="K87" s="248" t="str">
        <v>Channel preference</v>
      </c>
      <c r="L87" s="239">
        <f>COUNTIF($K$1:$K87,K87)</f>
        <v>10</v>
      </c>
      <c r="M87" s="239" t="str">
        <f t="shared" si="14"/>
        <v>Channel preference10</v>
      </c>
      <c r="N87" s="248" t="str">
        <v>Submit info to local services, events, news</v>
      </c>
      <c r="O87" s="252">
        <f t="shared" si="15"/>
        <v>7</v>
      </c>
      <c r="AC87" s="1">
        <v>70</v>
      </c>
      <c r="AD87" s="1" t="str">
        <f t="shared" si="12"/>
        <v/>
      </c>
      <c r="AE87" s="70" t="str">
        <f t="shared" si="17"/>
        <v/>
      </c>
      <c r="AF87" s="1" t="str">
        <f t="shared" si="18"/>
        <v/>
      </c>
      <c r="AG87" s="70" t="str">
        <f t="shared" si="19"/>
        <v/>
      </c>
      <c r="AH87" s="1" t="str">
        <f t="shared" si="20"/>
        <v/>
      </c>
      <c r="AI87" s="70" t="str">
        <f t="shared" si="21"/>
        <v/>
      </c>
    </row>
    <row r="88" spans="1:35">
      <c r="A88" s="86" t="str">
        <v>rcd_fivealcdr_2</v>
      </c>
      <c r="B88" s="237">
        <v>87</v>
      </c>
      <c r="C88" s="86" t="s">
        <v>345</v>
      </c>
      <c r="D88" s="239">
        <f>COUNTIF($C$1:$C88,C88)</f>
        <v>2</v>
      </c>
      <c r="E88" s="239" t="str">
        <f t="shared" si="13"/>
        <v>How many times intoxicated in last 4 weeks2</v>
      </c>
      <c r="F88" s="86" t="s">
        <v>348</v>
      </c>
      <c r="G88" s="240">
        <v>1.4853517494676378E-2</v>
      </c>
      <c r="H88" s="243">
        <v>99.131738265894853</v>
      </c>
      <c r="J88" s="247">
        <f t="shared" si="16"/>
        <v>87</v>
      </c>
      <c r="K88" s="248" t="str">
        <v>Channel preference</v>
      </c>
      <c r="L88" s="239">
        <f>COUNTIF($K$1:$K88,K88)</f>
        <v>11</v>
      </c>
      <c r="M88" s="239" t="str">
        <f t="shared" si="14"/>
        <v>Channel preference11</v>
      </c>
      <c r="N88" s="248" t="str">
        <v>Get info/marketing on local services, events, news</v>
      </c>
      <c r="O88" s="252">
        <f t="shared" si="15"/>
        <v>7</v>
      </c>
      <c r="AC88" s="1">
        <v>71</v>
      </c>
      <c r="AD88" s="1" t="str">
        <f t="shared" si="12"/>
        <v/>
      </c>
      <c r="AE88" s="70" t="str">
        <f t="shared" si="17"/>
        <v/>
      </c>
      <c r="AF88" s="1" t="str">
        <f t="shared" si="18"/>
        <v/>
      </c>
      <c r="AG88" s="70" t="str">
        <f t="shared" si="19"/>
        <v/>
      </c>
      <c r="AH88" s="1" t="str">
        <f t="shared" si="20"/>
        <v/>
      </c>
      <c r="AI88" s="70" t="str">
        <f t="shared" si="21"/>
        <v/>
      </c>
    </row>
    <row r="89" spans="1:35">
      <c r="A89" s="86" t="str">
        <v>rcd_fivealcdr_3</v>
      </c>
      <c r="B89" s="237">
        <v>88</v>
      </c>
      <c r="C89" s="86" t="s">
        <v>345</v>
      </c>
      <c r="D89" s="239">
        <f>COUNTIF($C$1:$C89,C89)</f>
        <v>3</v>
      </c>
      <c r="E89" s="239" t="str">
        <f t="shared" si="13"/>
        <v>How many times intoxicated in last 4 weeks3</v>
      </c>
      <c r="F89" s="86" t="s">
        <v>350</v>
      </c>
      <c r="G89" s="240">
        <v>1.3884853576103307E-2</v>
      </c>
      <c r="H89" s="243">
        <v>98.960641620772066</v>
      </c>
      <c r="J89" s="247">
        <f t="shared" si="16"/>
        <v>88</v>
      </c>
      <c r="K89" s="248" t="str">
        <v>Channel preference</v>
      </c>
      <c r="L89" s="239">
        <f>COUNTIF($K$1:$K89,K89)</f>
        <v>12</v>
      </c>
      <c r="M89" s="239" t="str">
        <f t="shared" si="14"/>
        <v>Channel preference12</v>
      </c>
      <c r="N89" s="248" t="str">
        <v>Research local services, events, news</v>
      </c>
      <c r="O89" s="252">
        <f t="shared" si="15"/>
        <v>7</v>
      </c>
      <c r="AC89" s="1">
        <v>72</v>
      </c>
      <c r="AD89" s="1" t="str">
        <f t="shared" si="12"/>
        <v/>
      </c>
      <c r="AE89" s="70" t="str">
        <f t="shared" si="17"/>
        <v/>
      </c>
      <c r="AF89" s="1" t="str">
        <f t="shared" si="18"/>
        <v/>
      </c>
      <c r="AG89" s="70" t="str">
        <f t="shared" si="19"/>
        <v/>
      </c>
      <c r="AH89" s="1" t="str">
        <f t="shared" si="20"/>
        <v/>
      </c>
      <c r="AI89" s="70" t="str">
        <f t="shared" si="21"/>
        <v/>
      </c>
    </row>
    <row r="90" spans="1:35">
      <c r="A90" s="86" t="str">
        <v>rcd_fivealcdr_4</v>
      </c>
      <c r="B90" s="237">
        <v>89</v>
      </c>
      <c r="C90" s="86" t="s">
        <v>345</v>
      </c>
      <c r="D90" s="239">
        <f>COUNTIF($C$1:$C90,C90)</f>
        <v>4</v>
      </c>
      <c r="E90" s="239" t="str">
        <f t="shared" si="13"/>
        <v>How many times intoxicated in last 4 weeks4</v>
      </c>
      <c r="F90" s="86" t="s">
        <v>352</v>
      </c>
      <c r="G90" s="240">
        <v>1.1931056713618693E-2</v>
      </c>
      <c r="H90" s="243">
        <v>100.48175527052821</v>
      </c>
      <c r="J90" s="247">
        <f t="shared" si="16"/>
        <v>89</v>
      </c>
      <c r="K90" s="248" t="str">
        <v>Channel preference</v>
      </c>
      <c r="L90" s="239">
        <f>COUNTIF($K$1:$K90,K90)</f>
        <v>13</v>
      </c>
      <c r="M90" s="239" t="str">
        <f t="shared" si="14"/>
        <v>Channel preference13</v>
      </c>
      <c r="N90" s="248" t="str">
        <v>Make enquiry on utilities</v>
      </c>
      <c r="O90" s="252">
        <f t="shared" si="15"/>
        <v>7</v>
      </c>
      <c r="AC90" s="1">
        <v>73</v>
      </c>
      <c r="AD90" s="1" t="str">
        <f t="shared" si="12"/>
        <v/>
      </c>
      <c r="AE90" s="70" t="str">
        <f t="shared" si="17"/>
        <v/>
      </c>
      <c r="AF90" s="1" t="str">
        <f t="shared" si="18"/>
        <v/>
      </c>
      <c r="AG90" s="70" t="str">
        <f t="shared" si="19"/>
        <v/>
      </c>
      <c r="AH90" s="1" t="str">
        <f t="shared" si="20"/>
        <v/>
      </c>
      <c r="AI90" s="70" t="str">
        <f t="shared" si="21"/>
        <v/>
      </c>
    </row>
    <row r="91" spans="1:35">
      <c r="A91" s="86" t="str">
        <v>rcd_fivealcdr_5</v>
      </c>
      <c r="B91" s="237">
        <v>90</v>
      </c>
      <c r="C91" s="86" t="s">
        <v>345</v>
      </c>
      <c r="D91" s="239">
        <f>COUNTIF($C$1:$C91,C91)</f>
        <v>5</v>
      </c>
      <c r="E91" s="239" t="str">
        <f t="shared" si="13"/>
        <v>How many times intoxicated in last 4 weeks5</v>
      </c>
      <c r="F91" s="86" t="s">
        <v>354</v>
      </c>
      <c r="G91" s="240">
        <v>3.8048137222341598E-3</v>
      </c>
      <c r="H91" s="243">
        <v>97.266632127436793</v>
      </c>
      <c r="J91" s="247">
        <f t="shared" si="16"/>
        <v>90</v>
      </c>
      <c r="K91" s="248" t="str">
        <v>Channel preference</v>
      </c>
      <c r="L91" s="239">
        <f>COUNTIF($K$1:$K91,K91)</f>
        <v>14</v>
      </c>
      <c r="M91" s="239" t="str">
        <f t="shared" si="14"/>
        <v>Channel preference14</v>
      </c>
      <c r="N91" s="248" t="str">
        <v>Submit info to on utilities</v>
      </c>
      <c r="O91" s="252">
        <f t="shared" si="15"/>
        <v>7</v>
      </c>
      <c r="AC91" s="1">
        <v>74</v>
      </c>
      <c r="AD91" s="1" t="str">
        <f t="shared" si="12"/>
        <v/>
      </c>
      <c r="AE91" s="70" t="str">
        <f t="shared" si="17"/>
        <v/>
      </c>
      <c r="AF91" s="1" t="str">
        <f t="shared" si="18"/>
        <v/>
      </c>
      <c r="AG91" s="70" t="str">
        <f t="shared" si="19"/>
        <v/>
      </c>
      <c r="AH91" s="1" t="str">
        <f t="shared" si="20"/>
        <v/>
      </c>
      <c r="AI91" s="70" t="str">
        <f t="shared" si="21"/>
        <v/>
      </c>
    </row>
    <row r="92" spans="1:35">
      <c r="A92" s="86" t="str">
        <v>rcd_fivealcdr_6</v>
      </c>
      <c r="B92" s="237">
        <v>91</v>
      </c>
      <c r="C92" s="86" t="s">
        <v>345</v>
      </c>
      <c r="D92" s="239">
        <f>COUNTIF($C$1:$C92,C92)</f>
        <v>6</v>
      </c>
      <c r="E92" s="239" t="str">
        <f t="shared" si="13"/>
        <v>How many times intoxicated in last 4 weeks6</v>
      </c>
      <c r="F92" s="86" t="s">
        <v>356</v>
      </c>
      <c r="G92" s="240">
        <v>1.8904409322679585E-3</v>
      </c>
      <c r="H92" s="243">
        <v>102.60221912131099</v>
      </c>
      <c r="J92" s="247">
        <f t="shared" si="16"/>
        <v>91</v>
      </c>
      <c r="K92" s="248" t="str">
        <v>Channel preference</v>
      </c>
      <c r="L92" s="239">
        <f>COUNTIF($K$1:$K92,K92)</f>
        <v>15</v>
      </c>
      <c r="M92" s="239" t="str">
        <f t="shared" si="14"/>
        <v>Channel preference15</v>
      </c>
      <c r="N92" s="248" t="str">
        <v>Get info/marketing on utilities</v>
      </c>
      <c r="O92" s="252">
        <f t="shared" si="15"/>
        <v>7</v>
      </c>
      <c r="AC92" s="1">
        <v>75</v>
      </c>
      <c r="AD92" s="1" t="str">
        <f t="shared" si="12"/>
        <v/>
      </c>
      <c r="AE92" s="70" t="str">
        <f t="shared" si="17"/>
        <v/>
      </c>
      <c r="AF92" s="1" t="str">
        <f t="shared" si="18"/>
        <v/>
      </c>
      <c r="AG92" s="70" t="str">
        <f t="shared" si="19"/>
        <v/>
      </c>
      <c r="AH92" s="1" t="str">
        <f t="shared" si="20"/>
        <v/>
      </c>
      <c r="AI92" s="70" t="str">
        <f t="shared" si="21"/>
        <v/>
      </c>
    </row>
    <row r="93" spans="1:35">
      <c r="A93" s="86" t="str">
        <v>rcd_drnk4w_1</v>
      </c>
      <c r="B93" s="237">
        <v>92</v>
      </c>
      <c r="C93" s="86" t="s">
        <v>358</v>
      </c>
      <c r="D93" s="239">
        <f>COUNTIF($C$1:$C93,C93)</f>
        <v>1</v>
      </c>
      <c r="E93" s="239" t="str">
        <f t="shared" si="13"/>
        <v>Number of alcoholic drinks per month1</v>
      </c>
      <c r="F93" s="86" t="s">
        <v>359</v>
      </c>
      <c r="G93" s="240">
        <v>0.96826592689550106</v>
      </c>
      <c r="H93" s="243">
        <v>100.08232601304479</v>
      </c>
      <c r="J93" s="247">
        <f t="shared" si="16"/>
        <v>92</v>
      </c>
      <c r="K93" s="248" t="str">
        <v>Channel preference</v>
      </c>
      <c r="L93" s="239">
        <f>COUNTIF($K$1:$K93,K93)</f>
        <v>16</v>
      </c>
      <c r="M93" s="239" t="str">
        <f t="shared" si="14"/>
        <v>Channel preference16</v>
      </c>
      <c r="N93" s="248" t="str">
        <v>Research utilities</v>
      </c>
      <c r="O93" s="252">
        <f t="shared" si="15"/>
        <v>7</v>
      </c>
      <c r="AC93" s="1">
        <v>76</v>
      </c>
      <c r="AD93" s="1" t="str">
        <f t="shared" si="12"/>
        <v/>
      </c>
      <c r="AE93" s="70" t="str">
        <f t="shared" si="17"/>
        <v/>
      </c>
      <c r="AF93" s="1" t="str">
        <f t="shared" si="18"/>
        <v/>
      </c>
      <c r="AG93" s="70" t="str">
        <f t="shared" si="19"/>
        <v/>
      </c>
      <c r="AH93" s="1" t="str">
        <f t="shared" si="20"/>
        <v/>
      </c>
      <c r="AI93" s="70" t="str">
        <f t="shared" si="21"/>
        <v/>
      </c>
    </row>
    <row r="94" spans="1:35">
      <c r="A94" s="86" t="str">
        <v>rcd_drnk4w_2</v>
      </c>
      <c r="B94" s="237">
        <v>93</v>
      </c>
      <c r="C94" s="86" t="s">
        <v>358</v>
      </c>
      <c r="D94" s="239">
        <f>COUNTIF($C$1:$C94,C94)</f>
        <v>2</v>
      </c>
      <c r="E94" s="239" t="str">
        <f t="shared" si="13"/>
        <v>Number of alcoholic drinks per month2</v>
      </c>
      <c r="F94" s="86" t="s">
        <v>361</v>
      </c>
      <c r="G94" s="240">
        <v>2.325494754527516E-2</v>
      </c>
      <c r="H94" s="243">
        <v>98.142149162785714</v>
      </c>
      <c r="J94" s="247">
        <f t="shared" si="16"/>
        <v>93</v>
      </c>
      <c r="K94" s="248" t="str">
        <v>Channel preference</v>
      </c>
      <c r="L94" s="239">
        <f>COUNTIF($K$1:$K94,K94)</f>
        <v>17</v>
      </c>
      <c r="M94" s="239" t="str">
        <f t="shared" si="14"/>
        <v>Channel preference17</v>
      </c>
      <c r="N94" s="248" t="str">
        <v>Make enquiry on retail and leisure</v>
      </c>
      <c r="O94" s="252">
        <f t="shared" si="15"/>
        <v>7</v>
      </c>
      <c r="AC94" s="1">
        <v>77</v>
      </c>
      <c r="AD94" s="1" t="str">
        <f t="shared" si="12"/>
        <v/>
      </c>
      <c r="AE94" s="70" t="str">
        <f t="shared" si="17"/>
        <v/>
      </c>
      <c r="AF94" s="1" t="str">
        <f t="shared" si="18"/>
        <v/>
      </c>
      <c r="AG94" s="70" t="str">
        <f t="shared" si="19"/>
        <v/>
      </c>
      <c r="AH94" s="1" t="str">
        <f t="shared" si="20"/>
        <v/>
      </c>
      <c r="AI94" s="70" t="str">
        <f t="shared" si="21"/>
        <v/>
      </c>
    </row>
    <row r="95" spans="1:35">
      <c r="A95" s="86" t="str">
        <v>rcd_drnk4w_3</v>
      </c>
      <c r="B95" s="237">
        <v>94</v>
      </c>
      <c r="C95" s="86" t="s">
        <v>358</v>
      </c>
      <c r="D95" s="239">
        <f>COUNTIF($C$1:$C95,C95)</f>
        <v>3</v>
      </c>
      <c r="E95" s="239" t="str">
        <f t="shared" si="13"/>
        <v>Number of alcoholic drinks per month3</v>
      </c>
      <c r="F95" s="86" t="s">
        <v>363</v>
      </c>
      <c r="G95" s="240">
        <v>5.4373180690409674E-3</v>
      </c>
      <c r="H95" s="243">
        <v>95.491085427459808</v>
      </c>
      <c r="J95" s="247">
        <f t="shared" si="16"/>
        <v>94</v>
      </c>
      <c r="K95" s="248" t="str">
        <v>Channel preference</v>
      </c>
      <c r="L95" s="239">
        <f>COUNTIF($K$1:$K95,K95)</f>
        <v>18</v>
      </c>
      <c r="M95" s="239" t="str">
        <f t="shared" si="14"/>
        <v>Channel preference18</v>
      </c>
      <c r="N95" s="248" t="str">
        <v>Submit info to retail and leisure</v>
      </c>
      <c r="O95" s="252">
        <f t="shared" si="15"/>
        <v>7</v>
      </c>
      <c r="AE95" s="70"/>
      <c r="AG95" s="70"/>
      <c r="AI95" s="70"/>
    </row>
    <row r="96" spans="1:35">
      <c r="A96" s="86" t="str">
        <v>rcd_drnk4w_4</v>
      </c>
      <c r="B96" s="237">
        <v>95</v>
      </c>
      <c r="C96" s="86" t="s">
        <v>358</v>
      </c>
      <c r="D96" s="239">
        <f>COUNTIF($C$1:$C96,C96)</f>
        <v>4</v>
      </c>
      <c r="E96" s="239" t="str">
        <f t="shared" si="13"/>
        <v>Number of alcoholic drinks per month4</v>
      </c>
      <c r="F96" s="86" t="s">
        <v>365</v>
      </c>
      <c r="G96" s="240">
        <v>1.6550882059898019E-3</v>
      </c>
      <c r="H96" s="243">
        <v>94.90793825033056</v>
      </c>
      <c r="J96" s="247">
        <f t="shared" si="16"/>
        <v>95</v>
      </c>
      <c r="K96" s="248" t="str">
        <v>Channel preference</v>
      </c>
      <c r="L96" s="239">
        <f>COUNTIF($K$1:$K96,K96)</f>
        <v>19</v>
      </c>
      <c r="M96" s="239" t="str">
        <f t="shared" si="14"/>
        <v>Channel preference19</v>
      </c>
      <c r="N96" s="248" t="str">
        <v>Get info/marketing on retail and leisure</v>
      </c>
      <c r="O96" s="252">
        <f t="shared" si="15"/>
        <v>7</v>
      </c>
      <c r="AE96" s="70"/>
      <c r="AG96" s="70"/>
      <c r="AI96" s="70"/>
    </row>
    <row r="97" spans="1:35">
      <c r="A97" s="86" t="str">
        <v>rcd_drnk4w_5</v>
      </c>
      <c r="B97" s="237">
        <v>96</v>
      </c>
      <c r="C97" s="86" t="s">
        <v>358</v>
      </c>
      <c r="D97" s="239">
        <f>COUNTIF($C$1:$C97,C97)</f>
        <v>5</v>
      </c>
      <c r="E97" s="239" t="str">
        <f t="shared" si="13"/>
        <v>Number of alcoholic drinks per month5</v>
      </c>
      <c r="F97" s="86" t="s">
        <v>367</v>
      </c>
      <c r="G97" s="240">
        <v>9.999999999999998E-4</v>
      </c>
      <c r="H97" s="243">
        <v>99.994504573568648</v>
      </c>
      <c r="J97" s="247">
        <f t="shared" si="16"/>
        <v>96</v>
      </c>
      <c r="K97" s="250" t="str">
        <v>Channel preference</v>
      </c>
      <c r="L97" s="239">
        <f>COUNTIF($K$1:$K97,K97)</f>
        <v>20</v>
      </c>
      <c r="M97" s="239" t="str">
        <f t="shared" si="14"/>
        <v>Channel preference20</v>
      </c>
      <c r="N97" s="250" t="str">
        <v>Research retail and leisure</v>
      </c>
      <c r="O97" s="252">
        <f t="shared" si="15"/>
        <v>7</v>
      </c>
      <c r="AE97" s="70"/>
      <c r="AG97" s="70"/>
      <c r="AI97" s="70"/>
    </row>
    <row r="98" spans="1:35">
      <c r="A98" s="86" t="str">
        <v>rcd_drnk4w_6</v>
      </c>
      <c r="B98" s="237">
        <v>97</v>
      </c>
      <c r="C98" s="86" t="s">
        <v>358</v>
      </c>
      <c r="D98" s="239">
        <f>COUNTIF($C$1:$C98,C98)</f>
        <v>6</v>
      </c>
      <c r="E98" s="239" t="str">
        <f t="shared" si="13"/>
        <v>Number of alcoholic drinks per month6</v>
      </c>
      <c r="F98" s="86" t="s">
        <v>369</v>
      </c>
      <c r="G98" s="240">
        <v>0</v>
      </c>
      <c r="H98" s="243" t="e">
        <v>#DIV/0!</v>
      </c>
      <c r="AA98" s="1" t="str">
        <f>IF(ISNA(VLOOKUP(AH$16&amp;$V98,$E$2:$H$796,2,FALSE)),"",VLOOKUP(AH$16&amp;$V98,$E$2:$H$796,2,FALSE))</f>
        <v/>
      </c>
    </row>
    <row r="99" spans="1:35">
      <c r="A99" s="86" t="str">
        <v>rcd_drnk4w_7</v>
      </c>
      <c r="B99" s="237">
        <v>98</v>
      </c>
      <c r="C99" s="86" t="s">
        <v>358</v>
      </c>
      <c r="D99" s="239">
        <f>COUNTIF($C$1:$C99,C99)</f>
        <v>7</v>
      </c>
      <c r="E99" s="239" t="str">
        <f t="shared" si="13"/>
        <v>Number of alcoholic drinks per month7</v>
      </c>
      <c r="F99" s="86" t="s">
        <v>371</v>
      </c>
      <c r="G99" s="240">
        <v>0</v>
      </c>
      <c r="H99" s="243" t="e">
        <v>#DIV/0!</v>
      </c>
    </row>
    <row r="100" spans="1:35">
      <c r="A100" s="86" t="str">
        <v>scghqa_concentration</v>
      </c>
      <c r="B100" s="237">
        <v>99</v>
      </c>
      <c r="C100" s="86" t="s">
        <v>373</v>
      </c>
      <c r="D100" s="239">
        <f>COUNTIF($C$1:$C100,C100)</f>
        <v>1</v>
      </c>
      <c r="E100" s="239" t="str">
        <f t="shared" si="13"/>
        <v>Wellbeing (GHQ)1</v>
      </c>
      <c r="F100" s="86" t="s">
        <v>374</v>
      </c>
      <c r="G100" s="240">
        <v>0.18521175298415612</v>
      </c>
      <c r="H100" s="243">
        <v>106.00132043734534</v>
      </c>
    </row>
    <row r="101" spans="1:35">
      <c r="A101" s="86" t="str">
        <v>scghqb_sleeploss</v>
      </c>
      <c r="B101" s="237">
        <v>100</v>
      </c>
      <c r="C101" s="86" t="s">
        <v>373</v>
      </c>
      <c r="D101" s="239">
        <f>COUNTIF($C$1:$C101,C101)</f>
        <v>2</v>
      </c>
      <c r="E101" s="239" t="str">
        <f t="shared" si="13"/>
        <v>Wellbeing (GHQ)2</v>
      </c>
      <c r="F101" s="86" t="s">
        <v>376</v>
      </c>
      <c r="G101" s="240">
        <v>0.15707812530525325</v>
      </c>
      <c r="H101" s="243">
        <v>105.48660272106834</v>
      </c>
    </row>
    <row r="102" spans="1:35">
      <c r="A102" s="86" t="str">
        <v>scghqc_usefulrole</v>
      </c>
      <c r="B102" s="237">
        <v>101</v>
      </c>
      <c r="C102" s="86" t="s">
        <v>373</v>
      </c>
      <c r="D102" s="239">
        <f>COUNTIF($C$1:$C102,C102)</f>
        <v>3</v>
      </c>
      <c r="E102" s="239" t="str">
        <f t="shared" si="13"/>
        <v>Wellbeing (GHQ)3</v>
      </c>
      <c r="F102" s="86" t="s">
        <v>378</v>
      </c>
      <c r="G102" s="240">
        <v>0.16368605309941978</v>
      </c>
      <c r="H102" s="243">
        <v>106.82111126817779</v>
      </c>
    </row>
    <row r="103" spans="1:35">
      <c r="A103" s="86" t="str">
        <v>scghqd_decisions</v>
      </c>
      <c r="B103" s="237">
        <v>102</v>
      </c>
      <c r="C103" s="86" t="s">
        <v>373</v>
      </c>
      <c r="D103" s="239">
        <f>COUNTIF($C$1:$C103,C103)</f>
        <v>4</v>
      </c>
      <c r="E103" s="239" t="str">
        <f t="shared" si="13"/>
        <v>Wellbeing (GHQ)4</v>
      </c>
      <c r="F103" s="86" t="s">
        <v>380</v>
      </c>
      <c r="G103" s="240">
        <v>0.10676368999941391</v>
      </c>
      <c r="H103" s="243">
        <v>105.55956164699833</v>
      </c>
    </row>
    <row r="104" spans="1:35">
      <c r="A104" s="86" t="str">
        <v>scghqe_strain</v>
      </c>
      <c r="B104" s="237">
        <v>103</v>
      </c>
      <c r="C104" s="86" t="s">
        <v>373</v>
      </c>
      <c r="D104" s="239">
        <f>COUNTIF($C$1:$C104,C104)</f>
        <v>5</v>
      </c>
      <c r="E104" s="239" t="str">
        <f t="shared" si="13"/>
        <v>Wellbeing (GHQ)5</v>
      </c>
      <c r="F104" s="86" t="s">
        <v>382</v>
      </c>
      <c r="G104" s="240">
        <v>0.22098181178814935</v>
      </c>
      <c r="H104" s="243">
        <v>102.56419277495957</v>
      </c>
    </row>
    <row r="105" spans="1:35">
      <c r="A105" s="86" t="str">
        <v>scghqf_difficulties</v>
      </c>
      <c r="B105" s="237">
        <v>104</v>
      </c>
      <c r="C105" s="86" t="s">
        <v>373</v>
      </c>
      <c r="D105" s="239">
        <f>COUNTIF($C$1:$C105,C105)</f>
        <v>6</v>
      </c>
      <c r="E105" s="239" t="str">
        <f t="shared" si="13"/>
        <v>Wellbeing (GHQ)6</v>
      </c>
      <c r="F105" s="86" t="s">
        <v>384</v>
      </c>
      <c r="G105" s="240">
        <v>0.15199195108132926</v>
      </c>
      <c r="H105" s="243">
        <v>106.03547321307035</v>
      </c>
    </row>
    <row r="106" spans="1:35">
      <c r="A106" s="86" t="str">
        <v>scghqg_enjoyactivs</v>
      </c>
      <c r="B106" s="237">
        <v>105</v>
      </c>
      <c r="C106" s="86" t="s">
        <v>373</v>
      </c>
      <c r="D106" s="239">
        <f>COUNTIF($C$1:$C106,C106)</f>
        <v>7</v>
      </c>
      <c r="E106" s="239" t="str">
        <f t="shared" si="13"/>
        <v>Wellbeing (GHQ)7</v>
      </c>
      <c r="F106" s="86" t="s">
        <v>386</v>
      </c>
      <c r="G106" s="240">
        <v>0.1859738214781097</v>
      </c>
      <c r="H106" s="243">
        <v>105.45155034300366</v>
      </c>
    </row>
    <row r="107" spans="1:35">
      <c r="A107" s="86" t="str">
        <v>scghqh_faceproblems</v>
      </c>
      <c r="B107" s="237">
        <v>106</v>
      </c>
      <c r="C107" s="86" t="s">
        <v>373</v>
      </c>
      <c r="D107" s="239">
        <f>COUNTIF($C$1:$C107,C107)</f>
        <v>8</v>
      </c>
      <c r="E107" s="239" t="str">
        <f t="shared" si="13"/>
        <v>Wellbeing (GHQ)8</v>
      </c>
      <c r="F107" s="86" t="s">
        <v>388</v>
      </c>
      <c r="G107" s="240">
        <v>0.12129603219567466</v>
      </c>
      <c r="H107" s="243">
        <v>107.56841496835953</v>
      </c>
    </row>
    <row r="108" spans="1:35">
      <c r="A108" s="86" t="str">
        <v>scghqi_depressed</v>
      </c>
      <c r="B108" s="237">
        <v>107</v>
      </c>
      <c r="C108" s="86" t="s">
        <v>373</v>
      </c>
      <c r="D108" s="239">
        <f>COUNTIF($C$1:$C108,C108)</f>
        <v>9</v>
      </c>
      <c r="E108" s="239" t="str">
        <f t="shared" si="13"/>
        <v>Wellbeing (GHQ)9</v>
      </c>
      <c r="F108" s="86" t="s">
        <v>390</v>
      </c>
      <c r="G108" s="240">
        <v>0.21123498153828119</v>
      </c>
      <c r="H108" s="243">
        <v>104.25124765827537</v>
      </c>
    </row>
    <row r="109" spans="1:35">
      <c r="A109" s="86" t="str">
        <v>scghqj_confidence</v>
      </c>
      <c r="B109" s="237">
        <v>108</v>
      </c>
      <c r="C109" s="86" t="s">
        <v>373</v>
      </c>
      <c r="D109" s="239">
        <f>COUNTIF($C$1:$C109,C109)</f>
        <v>10</v>
      </c>
      <c r="E109" s="239" t="str">
        <f t="shared" si="13"/>
        <v>Wellbeing (GHQ)10</v>
      </c>
      <c r="F109" s="86" t="s">
        <v>392</v>
      </c>
      <c r="G109" s="240">
        <v>0.18196227557778341</v>
      </c>
      <c r="H109" s="243">
        <v>105.43612655869299</v>
      </c>
    </row>
    <row r="110" spans="1:35">
      <c r="A110" s="86" t="str">
        <v>scghqk_selfworth</v>
      </c>
      <c r="B110" s="237">
        <v>109</v>
      </c>
      <c r="C110" s="86" t="s">
        <v>373</v>
      </c>
      <c r="D110" s="239">
        <f>COUNTIF($C$1:$C110,C110)</f>
        <v>11</v>
      </c>
      <c r="E110" s="239" t="str">
        <f t="shared" si="13"/>
        <v>Wellbeing (GHQ)11</v>
      </c>
      <c r="F110" s="86" t="s">
        <v>111</v>
      </c>
      <c r="G110" s="240">
        <v>0.10839875358977862</v>
      </c>
      <c r="H110" s="243">
        <v>109.34760022701626</v>
      </c>
    </row>
    <row r="111" spans="1:35">
      <c r="A111" s="86" t="str">
        <v>scghql_happiness</v>
      </c>
      <c r="B111" s="237">
        <v>110</v>
      </c>
      <c r="C111" s="86" t="s">
        <v>373</v>
      </c>
      <c r="D111" s="239">
        <f>COUNTIF($C$1:$C111,C111)</f>
        <v>12</v>
      </c>
      <c r="E111" s="239" t="str">
        <f t="shared" si="13"/>
        <v>Wellbeing (GHQ)12</v>
      </c>
      <c r="F111" s="86" t="s">
        <v>109</v>
      </c>
      <c r="G111" s="240">
        <v>0.15680321175298415</v>
      </c>
      <c r="H111" s="243">
        <v>104.0495502542782</v>
      </c>
    </row>
    <row r="112" spans="1:35">
      <c r="A112" s="86" t="str">
        <v>SCOPNGBHA</v>
      </c>
      <c r="B112" s="237">
        <v>111</v>
      </c>
      <c r="C112" s="86" t="s">
        <v>395</v>
      </c>
      <c r="D112" s="239">
        <f>COUNTIF($C$1:$C112,C112)</f>
        <v>1</v>
      </c>
      <c r="E112" s="239" t="str">
        <f t="shared" si="13"/>
        <v>Isolation1</v>
      </c>
      <c r="F112" s="86" t="s">
        <v>396</v>
      </c>
      <c r="G112" s="240">
        <v>8.859282630355364E-2</v>
      </c>
      <c r="H112" s="243">
        <v>107.8714472334559</v>
      </c>
    </row>
    <row r="113" spans="1:8">
      <c r="A113" s="86" t="str">
        <v>SCOPNGBHD</v>
      </c>
      <c r="B113" s="237">
        <v>112</v>
      </c>
      <c r="C113" s="86" t="s">
        <v>395</v>
      </c>
      <c r="D113" s="239">
        <f>COUNTIF($C$1:$C113,C113)</f>
        <v>2</v>
      </c>
      <c r="E113" s="239" t="str">
        <f t="shared" si="13"/>
        <v>Isolation2</v>
      </c>
      <c r="F113" s="86" t="s">
        <v>398</v>
      </c>
      <c r="G113" s="240">
        <v>0.39341848516224825</v>
      </c>
      <c r="H113" s="243">
        <v>104.95260203812164</v>
      </c>
    </row>
    <row r="114" spans="1:8">
      <c r="A114" s="86" t="str">
        <v>SCOPNGBHH</v>
      </c>
      <c r="B114" s="237">
        <v>113</v>
      </c>
      <c r="C114" s="86" t="s">
        <v>395</v>
      </c>
      <c r="D114" s="239">
        <f>COUNTIF($C$1:$C114,C114)</f>
        <v>3</v>
      </c>
      <c r="E114" s="239" t="str">
        <f t="shared" si="13"/>
        <v>Isolation3</v>
      </c>
      <c r="F114" s="86" t="s">
        <v>400</v>
      </c>
      <c r="G114" s="240">
        <v>0.15444974309883366</v>
      </c>
      <c r="H114" s="243">
        <v>104.31219094864721</v>
      </c>
    </row>
    <row r="115" spans="1:8">
      <c r="A115" s="86" t="str">
        <v>SCOPNGBHC</v>
      </c>
      <c r="B115" s="237">
        <v>114</v>
      </c>
      <c r="C115" s="86" t="s">
        <v>395</v>
      </c>
      <c r="D115" s="239">
        <f>COUNTIF($C$1:$C115,C115)</f>
        <v>4</v>
      </c>
      <c r="E115" s="239" t="str">
        <f t="shared" si="13"/>
        <v>Isolation4</v>
      </c>
      <c r="F115" s="86" t="s">
        <v>402</v>
      </c>
      <c r="G115" s="240">
        <v>0.27672106198839547</v>
      </c>
      <c r="H115" s="243">
        <v>103.77534257315261</v>
      </c>
    </row>
    <row r="116" spans="1:8">
      <c r="A116" s="86" t="str">
        <v>SCOPNGBHA_x</v>
      </c>
      <c r="B116" s="237">
        <v>115</v>
      </c>
      <c r="C116" s="86" t="s">
        <v>395</v>
      </c>
      <c r="D116" s="239">
        <f>COUNTIF($C$1:$C116,C116)</f>
        <v>5</v>
      </c>
      <c r="E116" s="239" t="str">
        <f t="shared" si="13"/>
        <v>Isolation5</v>
      </c>
      <c r="F116" s="86" t="s">
        <v>404</v>
      </c>
      <c r="G116" s="240">
        <v>0.61183183230117011</v>
      </c>
      <c r="H116" s="243">
        <v>96.832058663931647</v>
      </c>
    </row>
    <row r="117" spans="1:8">
      <c r="A117" s="86" t="str">
        <v>SCOPNGBHD_x</v>
      </c>
      <c r="B117" s="237">
        <v>116</v>
      </c>
      <c r="C117" s="86" t="s">
        <v>395</v>
      </c>
      <c r="D117" s="239">
        <f>COUNTIF($C$1:$C117,C117)</f>
        <v>6</v>
      </c>
      <c r="E117" s="239" t="str">
        <f t="shared" si="13"/>
        <v>Isolation6</v>
      </c>
      <c r="F117" s="86" t="s">
        <v>406</v>
      </c>
      <c r="G117" s="240">
        <v>0.36503233242815558</v>
      </c>
      <c r="H117" s="243">
        <v>94.96684042574033</v>
      </c>
    </row>
    <row r="118" spans="1:8">
      <c r="A118" s="86" t="str">
        <v>SCOPNGBHH_x</v>
      </c>
      <c r="B118" s="237">
        <v>117</v>
      </c>
      <c r="C118" s="86" t="s">
        <v>395</v>
      </c>
      <c r="D118" s="239">
        <f>COUNTIF($C$1:$C118,C118)</f>
        <v>7</v>
      </c>
      <c r="E118" s="239" t="str">
        <f t="shared" si="13"/>
        <v>Isolation7</v>
      </c>
      <c r="F118" s="86" t="s">
        <v>408</v>
      </c>
      <c r="G118" s="240">
        <v>0.63439910524156506</v>
      </c>
      <c r="H118" s="243">
        <v>98.264325221528594</v>
      </c>
    </row>
    <row r="119" spans="1:8">
      <c r="A119" s="86" t="str">
        <v>SCOPNGBHC_x</v>
      </c>
      <c r="B119" s="237">
        <v>118</v>
      </c>
      <c r="C119" s="86" t="s">
        <v>395</v>
      </c>
      <c r="D119" s="239">
        <f>COUNTIF($C$1:$C119,C119)</f>
        <v>8</v>
      </c>
      <c r="E119" s="239" t="str">
        <f t="shared" si="13"/>
        <v>Isolation8</v>
      </c>
      <c r="F119" s="86" t="s">
        <v>410</v>
      </c>
      <c r="G119" s="240">
        <v>0.46783067966475861</v>
      </c>
      <c r="H119" s="243">
        <v>97.012391173077205</v>
      </c>
    </row>
    <row r="120" spans="1:8">
      <c r="A120" s="86" t="str">
        <v>ORGM5</v>
      </c>
      <c r="B120" s="237">
        <v>119</v>
      </c>
      <c r="C120" s="86" t="s">
        <v>412</v>
      </c>
      <c r="D120" s="239">
        <f>COUNTIF($C$1:$C120,C120)</f>
        <v>1</v>
      </c>
      <c r="E120" s="239" t="str">
        <f t="shared" si="13"/>
        <v>Community1</v>
      </c>
      <c r="F120" s="86" t="s">
        <v>413</v>
      </c>
      <c r="G120" s="240">
        <v>5.9319338894641242E-2</v>
      </c>
      <c r="H120" s="243">
        <v>98.472246599060242</v>
      </c>
    </row>
    <row r="121" spans="1:8">
      <c r="A121" s="86" t="str">
        <v>ORGM3</v>
      </c>
      <c r="B121" s="237">
        <v>120</v>
      </c>
      <c r="C121" s="86" t="s">
        <v>412</v>
      </c>
      <c r="D121" s="239">
        <f>COUNTIF($C$1:$C121,C121)</f>
        <v>2</v>
      </c>
      <c r="E121" s="239" t="str">
        <f t="shared" si="13"/>
        <v>Community2</v>
      </c>
      <c r="F121" s="86" t="s">
        <v>415</v>
      </c>
      <c r="G121" s="240">
        <v>3.7343055854025441E-2</v>
      </c>
      <c r="H121" s="243">
        <v>90.351594931910668</v>
      </c>
    </row>
    <row r="122" spans="1:8">
      <c r="A122" s="86" t="str">
        <v>ORGM11</v>
      </c>
      <c r="B122" s="237">
        <v>121</v>
      </c>
      <c r="C122" s="86" t="s">
        <v>412</v>
      </c>
      <c r="D122" s="239">
        <f>COUNTIF($C$1:$C122,C122)</f>
        <v>3</v>
      </c>
      <c r="E122" s="239" t="str">
        <f t="shared" si="13"/>
        <v>Community3</v>
      </c>
      <c r="F122" s="86" t="s">
        <v>417</v>
      </c>
      <c r="G122" s="240">
        <v>5.5639986715376955E-2</v>
      </c>
      <c r="H122" s="243">
        <v>92.176251062888511</v>
      </c>
    </row>
    <row r="123" spans="1:8">
      <c r="A123" s="86" t="str">
        <v>ORGM12</v>
      </c>
      <c r="B123" s="237">
        <v>122</v>
      </c>
      <c r="C123" s="86" t="s">
        <v>412</v>
      </c>
      <c r="D123" s="239">
        <f>COUNTIF($C$1:$C123,C123)</f>
        <v>4</v>
      </c>
      <c r="E123" s="239" t="str">
        <f t="shared" si="13"/>
        <v>Community4</v>
      </c>
      <c r="F123" s="86" t="s">
        <v>419</v>
      </c>
      <c r="G123" s="240">
        <v>0.13100929923613419</v>
      </c>
      <c r="H123" s="243">
        <v>112.69648505636296</v>
      </c>
    </row>
    <row r="124" spans="1:8">
      <c r="A124" s="86" t="str">
        <v>ORGM7</v>
      </c>
      <c r="B124" s="237">
        <v>123</v>
      </c>
      <c r="C124" s="86" t="s">
        <v>412</v>
      </c>
      <c r="D124" s="239">
        <f>COUNTIF($C$1:$C124,C124)</f>
        <v>5</v>
      </c>
      <c r="E124" s="239" t="str">
        <f t="shared" si="13"/>
        <v>Community5</v>
      </c>
      <c r="F124" s="86" t="s">
        <v>421</v>
      </c>
      <c r="G124" s="240">
        <v>0.10259935139781588</v>
      </c>
      <c r="H124" s="243">
        <v>97.083849415857173</v>
      </c>
    </row>
    <row r="125" spans="1:8">
      <c r="A125" s="86" t="str">
        <v>ORGM5_x</v>
      </c>
      <c r="B125" s="237">
        <v>124</v>
      </c>
      <c r="C125" s="86" t="s">
        <v>412</v>
      </c>
      <c r="D125" s="239">
        <f>COUNTIF($C$1:$C125,C125)</f>
        <v>6</v>
      </c>
      <c r="E125" s="239" t="str">
        <f t="shared" si="13"/>
        <v>Community6</v>
      </c>
      <c r="F125" s="86" t="s">
        <v>423</v>
      </c>
      <c r="G125" s="240">
        <v>0.94077070349893521</v>
      </c>
      <c r="H125" s="243">
        <v>100.09981395974259</v>
      </c>
    </row>
    <row r="126" spans="1:8">
      <c r="A126" s="86" t="str">
        <v>ORGM3_x</v>
      </c>
      <c r="B126" s="237">
        <v>125</v>
      </c>
      <c r="C126" s="86" t="s">
        <v>412</v>
      </c>
      <c r="D126" s="239">
        <f>COUNTIF($C$1:$C126,C126)</f>
        <v>7</v>
      </c>
      <c r="E126" s="239" t="str">
        <f t="shared" si="13"/>
        <v>Community7</v>
      </c>
      <c r="F126" s="86" t="s">
        <v>425</v>
      </c>
      <c r="G126" s="240">
        <v>0.96268249750913304</v>
      </c>
      <c r="H126" s="243">
        <v>100.41648945188282</v>
      </c>
    </row>
    <row r="127" spans="1:8">
      <c r="A127" s="86" t="str">
        <v>ORGM11_x</v>
      </c>
      <c r="B127" s="237">
        <v>126</v>
      </c>
      <c r="C127" s="86" t="s">
        <v>412</v>
      </c>
      <c r="D127" s="239">
        <f>COUNTIF($C$1:$C127,C127)</f>
        <v>8</v>
      </c>
      <c r="E127" s="239" t="str">
        <f t="shared" si="13"/>
        <v>Community8</v>
      </c>
      <c r="F127" s="86" t="s">
        <v>427</v>
      </c>
      <c r="G127" s="240">
        <v>0.9444446832203488</v>
      </c>
      <c r="H127" s="243">
        <v>100.52478986983748</v>
      </c>
    </row>
    <row r="128" spans="1:8">
      <c r="A128" s="86" t="str">
        <v>ORGM12_x</v>
      </c>
      <c r="B128" s="237">
        <v>127</v>
      </c>
      <c r="C128" s="86" t="s">
        <v>412</v>
      </c>
      <c r="D128" s="239">
        <f>COUNTIF($C$1:$C128,C128)</f>
        <v>9</v>
      </c>
      <c r="E128" s="239" t="str">
        <f t="shared" si="13"/>
        <v>Community9</v>
      </c>
      <c r="F128" s="86" t="s">
        <v>429</v>
      </c>
      <c r="G128" s="240">
        <v>0.86851155566843152</v>
      </c>
      <c r="H128" s="243">
        <v>98.304329122631145</v>
      </c>
    </row>
    <row r="129" spans="1:8">
      <c r="A129" s="86" t="str">
        <v>ORGM7_x</v>
      </c>
      <c r="B129" s="237">
        <v>128</v>
      </c>
      <c r="C129" s="86" t="s">
        <v>412</v>
      </c>
      <c r="D129" s="239">
        <f>COUNTIF($C$1:$C129,C129)</f>
        <v>10</v>
      </c>
      <c r="E129" s="239" t="str">
        <f t="shared" si="13"/>
        <v>Community10</v>
      </c>
      <c r="F129" s="86" t="s">
        <v>431</v>
      </c>
      <c r="G129" s="240">
        <v>0.89740064860218416</v>
      </c>
      <c r="H129" s="243">
        <v>100.3446061086478</v>
      </c>
    </row>
    <row r="130" spans="1:8">
      <c r="A130" s="86" t="str">
        <v>NOISYN</v>
      </c>
      <c r="B130" s="237">
        <v>129</v>
      </c>
      <c r="C130" s="86" t="s">
        <v>433</v>
      </c>
      <c r="D130" s="239">
        <f>COUNTIF($C$1:$C130,C130)</f>
        <v>1</v>
      </c>
      <c r="E130" s="239" t="str">
        <f t="shared" si="13"/>
        <v>Accommodation &amp; Neighbourhood1</v>
      </c>
      <c r="F130" s="86" t="s">
        <v>434</v>
      </c>
      <c r="G130" s="240">
        <v>0.21127362416238502</v>
      </c>
      <c r="H130" s="243">
        <v>110.75825410212641</v>
      </c>
    </row>
    <row r="131" spans="1:8">
      <c r="A131" s="86" t="str">
        <v>NOHEATCH</v>
      </c>
      <c r="B131" s="237">
        <v>130</v>
      </c>
      <c r="C131" s="86" t="s">
        <v>433</v>
      </c>
      <c r="D131" s="239">
        <f>COUNTIF($C$1:$C131,C131)</f>
        <v>2</v>
      </c>
      <c r="E131" s="239" t="str">
        <f t="shared" ref="E131:E194" si="22">C131&amp;D131</f>
        <v>Accommodation &amp; Neighbourhood2</v>
      </c>
      <c r="F131" s="86" t="s">
        <v>436</v>
      </c>
      <c r="G131" s="240">
        <v>0.103901869615332</v>
      </c>
      <c r="H131" s="243">
        <v>98.245334144569583</v>
      </c>
    </row>
    <row r="132" spans="1:8">
      <c r="A132" s="86" t="str">
        <v>GRIMYN</v>
      </c>
      <c r="B132" s="237">
        <v>131</v>
      </c>
      <c r="C132" s="86" t="s">
        <v>433</v>
      </c>
      <c r="D132" s="239">
        <f>COUNTIF($C$1:$C132,C132)</f>
        <v>3</v>
      </c>
      <c r="E132" s="239" t="str">
        <f t="shared" si="22"/>
        <v>Accommodation &amp; Neighbourhood3</v>
      </c>
      <c r="F132" s="86" t="s">
        <v>438</v>
      </c>
      <c r="G132" s="240">
        <v>0.11592306640357901</v>
      </c>
      <c r="H132" s="243">
        <v>102.31789261283018</v>
      </c>
    </row>
    <row r="133" spans="1:8">
      <c r="A133" s="86" t="str">
        <v>CRVAND</v>
      </c>
      <c r="B133" s="237">
        <v>132</v>
      </c>
      <c r="C133" s="86" t="s">
        <v>433</v>
      </c>
      <c r="D133" s="239">
        <f>COUNTIF($C$1:$C133,C133)</f>
        <v>4</v>
      </c>
      <c r="E133" s="239" t="str">
        <f t="shared" si="22"/>
        <v>Accommodation &amp; Neighbourhood4</v>
      </c>
      <c r="F133" s="86" t="s">
        <v>440</v>
      </c>
      <c r="G133" s="240">
        <v>8.2484322191181333E-2</v>
      </c>
      <c r="H133" s="243">
        <v>125.54063006373732</v>
      </c>
    </row>
    <row r="134" spans="1:8">
      <c r="A134" s="86" t="str">
        <v>NOISYN_x</v>
      </c>
      <c r="B134" s="237">
        <v>133</v>
      </c>
      <c r="C134" s="86" t="s">
        <v>433</v>
      </c>
      <c r="D134" s="239">
        <f>COUNTIF($C$1:$C134,C134)</f>
        <v>5</v>
      </c>
      <c r="E134" s="239" t="str">
        <f t="shared" si="22"/>
        <v>Accommodation &amp; Neighbourhood5</v>
      </c>
      <c r="F134" s="86" t="s">
        <v>442</v>
      </c>
      <c r="G134" s="240">
        <v>0.78873051751421264</v>
      </c>
      <c r="H134" s="243">
        <v>97.46418609869238</v>
      </c>
    </row>
    <row r="135" spans="1:8">
      <c r="A135" s="86" t="str">
        <v>HEATCH</v>
      </c>
      <c r="B135" s="237">
        <v>134</v>
      </c>
      <c r="C135" s="86" t="s">
        <v>433</v>
      </c>
      <c r="D135" s="239">
        <f>COUNTIF($C$1:$C135,C135)</f>
        <v>6</v>
      </c>
      <c r="E135" s="239" t="str">
        <f t="shared" si="22"/>
        <v>Accommodation &amp; Neighbourhood6</v>
      </c>
      <c r="F135" s="86" t="s">
        <v>444</v>
      </c>
      <c r="G135" s="240">
        <v>0.89609813038466801</v>
      </c>
      <c r="H135" s="243">
        <v>100.20750935861366</v>
      </c>
    </row>
    <row r="136" spans="1:8">
      <c r="A136" s="86" t="str">
        <v>GRIMYN_x</v>
      </c>
      <c r="B136" s="237">
        <v>135</v>
      </c>
      <c r="C136" s="86" t="s">
        <v>433</v>
      </c>
      <c r="D136" s="239">
        <f>COUNTIF($C$1:$C136,C136)</f>
        <v>7</v>
      </c>
      <c r="E136" s="239" t="str">
        <f t="shared" si="22"/>
        <v>Accommodation &amp; Neighbourhood7</v>
      </c>
      <c r="F136" s="86" t="s">
        <v>446</v>
      </c>
      <c r="G136" s="240">
        <v>0.88395371871764317</v>
      </c>
      <c r="H136" s="243">
        <v>99.693032860564799</v>
      </c>
    </row>
    <row r="137" spans="1:8">
      <c r="A137" s="86" t="str">
        <v>CRVAND_x</v>
      </c>
      <c r="B137" s="237">
        <v>136</v>
      </c>
      <c r="C137" s="86" t="s">
        <v>433</v>
      </c>
      <c r="D137" s="239">
        <f>COUNTIF($C$1:$C137,C137)</f>
        <v>8</v>
      </c>
      <c r="E137" s="239" t="str">
        <f t="shared" si="22"/>
        <v>Accommodation &amp; Neighbourhood8</v>
      </c>
      <c r="F137" s="86" t="s">
        <v>448</v>
      </c>
      <c r="G137" s="240">
        <v>0.91751991716646808</v>
      </c>
      <c r="H137" s="243">
        <v>98.189868383475101</v>
      </c>
    </row>
    <row r="138" spans="1:8">
      <c r="A138" s="86" t="str">
        <v>SCLFSATO_lo</v>
      </c>
      <c r="B138" s="237">
        <v>137</v>
      </c>
      <c r="C138" s="86" t="s">
        <v>450</v>
      </c>
      <c r="D138" s="239">
        <f>COUNTIF($C$1:$C138,C138)</f>
        <v>1</v>
      </c>
      <c r="E138" s="239" t="str">
        <f t="shared" si="22"/>
        <v>Contentment1</v>
      </c>
      <c r="F138" s="86" t="s">
        <v>451</v>
      </c>
      <c r="G138" s="240">
        <v>7.6467735948580681E-2</v>
      </c>
      <c r="H138" s="243">
        <v>112.09811858088456</v>
      </c>
    </row>
    <row r="139" spans="1:8">
      <c r="A139" s="86" t="str">
        <v>SCLFSAT1_lo</v>
      </c>
      <c r="B139" s="237">
        <v>138</v>
      </c>
      <c r="C139" s="86" t="s">
        <v>450</v>
      </c>
      <c r="D139" s="239">
        <f>COUNTIF($C$1:$C139,C139)</f>
        <v>2</v>
      </c>
      <c r="E139" s="239" t="str">
        <f t="shared" si="22"/>
        <v>Contentment2</v>
      </c>
      <c r="F139" s="86" t="s">
        <v>453</v>
      </c>
      <c r="G139" s="240">
        <v>0.12185982769062456</v>
      </c>
      <c r="H139" s="243">
        <v>109.29823302726618</v>
      </c>
    </row>
    <row r="140" spans="1:8">
      <c r="A140" s="86" t="str">
        <v>SCLFSAT2_lo</v>
      </c>
      <c r="B140" s="237">
        <v>139</v>
      </c>
      <c r="C140" s="86" t="s">
        <v>450</v>
      </c>
      <c r="D140" s="239">
        <f>COUNTIF($C$1:$C140,C140)</f>
        <v>3</v>
      </c>
      <c r="E140" s="239" t="str">
        <f t="shared" si="22"/>
        <v>Contentment3</v>
      </c>
      <c r="F140" s="86" t="s">
        <v>455</v>
      </c>
      <c r="G140" s="240">
        <v>0.10994797507179557</v>
      </c>
      <c r="H140" s="243">
        <v>109.88577010997615</v>
      </c>
    </row>
    <row r="141" spans="1:8">
      <c r="A141" s="86" t="str">
        <v>JBSAT_lo</v>
      </c>
      <c r="B141" s="237">
        <v>140</v>
      </c>
      <c r="C141" s="86" t="s">
        <v>450</v>
      </c>
      <c r="D141" s="239">
        <f>COUNTIF($C$1:$C141,C141)</f>
        <v>4</v>
      </c>
      <c r="E141" s="239" t="str">
        <f t="shared" si="22"/>
        <v>Contentment4</v>
      </c>
      <c r="F141" s="86" t="s">
        <v>457</v>
      </c>
      <c r="G141" s="240">
        <v>4.4697227811749084E-2</v>
      </c>
      <c r="H141" s="243">
        <v>103.04081527719542</v>
      </c>
    </row>
    <row r="142" spans="1:8">
      <c r="A142" s="86" t="str">
        <v>SCLFSAT7_lo</v>
      </c>
      <c r="B142" s="237">
        <v>141</v>
      </c>
      <c r="C142" s="86" t="s">
        <v>450</v>
      </c>
      <c r="D142" s="239">
        <f>COUNTIF($C$1:$C142,C142)</f>
        <v>5</v>
      </c>
      <c r="E142" s="239" t="str">
        <f t="shared" si="22"/>
        <v>Contentment5</v>
      </c>
      <c r="F142" s="86" t="s">
        <v>459</v>
      </c>
      <c r="G142" s="240">
        <v>9.2499892550842983E-2</v>
      </c>
      <c r="H142" s="243">
        <v>106.54769353727448</v>
      </c>
    </row>
    <row r="143" spans="1:8">
      <c r="A143" s="86" t="str">
        <v>SCLFSATO_med</v>
      </c>
      <c r="B143" s="237">
        <v>142</v>
      </c>
      <c r="C143" s="86" t="s">
        <v>450</v>
      </c>
      <c r="D143" s="239">
        <f>COUNTIF($C$1:$C143,C143)</f>
        <v>6</v>
      </c>
      <c r="E143" s="239" t="str">
        <f t="shared" si="22"/>
        <v>Contentment6</v>
      </c>
      <c r="F143" s="86" t="s">
        <v>461</v>
      </c>
      <c r="G143" s="240">
        <v>0.41154820559907784</v>
      </c>
      <c r="H143" s="243">
        <v>104.62986421009859</v>
      </c>
    </row>
    <row r="144" spans="1:8">
      <c r="A144" s="86" t="str">
        <v>SCLFSAT1_med</v>
      </c>
      <c r="B144" s="237">
        <v>143</v>
      </c>
      <c r="C144" s="86" t="s">
        <v>450</v>
      </c>
      <c r="D144" s="239">
        <f>COUNTIF($C$1:$C144,C144)</f>
        <v>7</v>
      </c>
      <c r="E144" s="239" t="str">
        <f t="shared" si="22"/>
        <v>Contentment7</v>
      </c>
      <c r="F144" s="86" t="s">
        <v>463</v>
      </c>
      <c r="G144" s="240">
        <v>0.42717471232930238</v>
      </c>
      <c r="H144" s="243">
        <v>103.82476854340639</v>
      </c>
    </row>
    <row r="145" spans="1:8">
      <c r="A145" s="86" t="str">
        <v>SCLFSAT2_med</v>
      </c>
      <c r="B145" s="237">
        <v>144</v>
      </c>
      <c r="C145" s="86" t="s">
        <v>450</v>
      </c>
      <c r="D145" s="239">
        <f>COUNTIF($C$1:$C145,C145)</f>
        <v>8</v>
      </c>
      <c r="E145" s="239" t="str">
        <f t="shared" si="22"/>
        <v>Contentment8</v>
      </c>
      <c r="F145" s="86" t="s">
        <v>465</v>
      </c>
      <c r="G145" s="240">
        <v>0.48297274698653964</v>
      </c>
      <c r="H145" s="243">
        <v>104.87318944602923</v>
      </c>
    </row>
    <row r="146" spans="1:8">
      <c r="A146" s="86" t="str">
        <v>JBSAT_med</v>
      </c>
      <c r="B146" s="237">
        <v>145</v>
      </c>
      <c r="C146" s="86" t="s">
        <v>450</v>
      </c>
      <c r="D146" s="239">
        <f>COUNTIF($C$1:$C146,C146)</f>
        <v>9</v>
      </c>
      <c r="E146" s="239" t="str">
        <f t="shared" si="22"/>
        <v>Contentment9</v>
      </c>
      <c r="F146" s="86" t="s">
        <v>467</v>
      </c>
      <c r="G146" s="240">
        <v>0.38267237775216362</v>
      </c>
      <c r="H146" s="243">
        <v>101.17632605649317</v>
      </c>
    </row>
    <row r="147" spans="1:8">
      <c r="A147" s="86" t="str">
        <v>SCLFSAT7_med</v>
      </c>
      <c r="B147" s="237">
        <v>146</v>
      </c>
      <c r="C147" s="86" t="s">
        <v>450</v>
      </c>
      <c r="D147" s="239">
        <f>COUNTIF($C$1:$C147,C147)</f>
        <v>10</v>
      </c>
      <c r="E147" s="239" t="str">
        <f t="shared" si="22"/>
        <v>Contentment10</v>
      </c>
      <c r="F147" s="86" t="s">
        <v>469</v>
      </c>
      <c r="G147" s="240">
        <v>0.483851095004591</v>
      </c>
      <c r="H147" s="243">
        <v>103.15092086871856</v>
      </c>
    </row>
    <row r="148" spans="1:8">
      <c r="A148" s="86" t="str">
        <v>SCLFSATO_hi</v>
      </c>
      <c r="B148" s="237">
        <v>147</v>
      </c>
      <c r="C148" s="86" t="s">
        <v>450</v>
      </c>
      <c r="D148" s="239">
        <f>COUNTIF($C$1:$C148,C148)</f>
        <v>11</v>
      </c>
      <c r="E148" s="239" t="str">
        <f t="shared" si="22"/>
        <v>Contentment11</v>
      </c>
      <c r="F148" s="86" t="s">
        <v>471</v>
      </c>
      <c r="G148" s="240">
        <v>0.51242370133041593</v>
      </c>
      <c r="H148" s="243">
        <v>95.08473913502921</v>
      </c>
    </row>
    <row r="149" spans="1:8">
      <c r="A149" s="86" t="str">
        <v>SCLFSAT1_hi</v>
      </c>
      <c r="B149" s="237">
        <v>148</v>
      </c>
      <c r="C149" s="86" t="s">
        <v>450</v>
      </c>
      <c r="D149" s="239">
        <f>COUNTIF($C$1:$C149,C149)</f>
        <v>12</v>
      </c>
      <c r="E149" s="239" t="str">
        <f t="shared" si="22"/>
        <v>Contentment12</v>
      </c>
      <c r="F149" s="86" t="s">
        <v>473</v>
      </c>
      <c r="G149" s="240">
        <v>0.45103807607400315</v>
      </c>
      <c r="H149" s="243">
        <v>94.543937074712758</v>
      </c>
    </row>
    <row r="150" spans="1:8">
      <c r="A150" s="86" t="str">
        <v>SCLFSAT2_hi</v>
      </c>
      <c r="B150" s="237">
        <v>149</v>
      </c>
      <c r="C150" s="86" t="s">
        <v>450</v>
      </c>
      <c r="D150" s="239">
        <f>COUNTIF($C$1:$C150,C150)</f>
        <v>13</v>
      </c>
      <c r="E150" s="239" t="str">
        <f t="shared" si="22"/>
        <v>Contentment13</v>
      </c>
      <c r="F150" s="86" t="s">
        <v>475</v>
      </c>
      <c r="G150" s="240">
        <v>0.40708595932561004</v>
      </c>
      <c r="H150" s="243">
        <v>92.637108429612297</v>
      </c>
    </row>
    <row r="151" spans="1:8">
      <c r="A151" s="86" t="str">
        <v>JBSAT_hi</v>
      </c>
      <c r="B151" s="237">
        <v>150</v>
      </c>
      <c r="C151" s="86" t="s">
        <v>450</v>
      </c>
      <c r="D151" s="239">
        <f>COUNTIF($C$1:$C151,C151)</f>
        <v>14</v>
      </c>
      <c r="E151" s="239" t="str">
        <f t="shared" si="22"/>
        <v>Contentment14</v>
      </c>
      <c r="F151" s="86" t="s">
        <v>477</v>
      </c>
      <c r="G151" s="240">
        <v>0.57260605231797146</v>
      </c>
      <c r="H151" s="243">
        <v>99.019552448324205</v>
      </c>
    </row>
    <row r="152" spans="1:8">
      <c r="A152" s="86" t="str">
        <v>SCLFSAT7_hi</v>
      </c>
      <c r="B152" s="237">
        <v>151</v>
      </c>
      <c r="C152" s="86" t="s">
        <v>450</v>
      </c>
      <c r="D152" s="239">
        <f>COUNTIF($C$1:$C152,C152)</f>
        <v>15</v>
      </c>
      <c r="E152" s="239" t="str">
        <f t="shared" si="22"/>
        <v>Contentment15</v>
      </c>
      <c r="F152" s="86" t="s">
        <v>479</v>
      </c>
      <c r="G152" s="240">
        <v>0.42366800164104162</v>
      </c>
      <c r="H152" s="243">
        <v>95.390006554087108</v>
      </c>
    </row>
    <row r="153" spans="1:8">
      <c r="A153" s="86" t="str">
        <v>age0004</v>
      </c>
      <c r="B153" s="237">
        <v>152</v>
      </c>
      <c r="C153" s="86" t="s">
        <v>52</v>
      </c>
      <c r="D153" s="239">
        <f>COUNTIF($C$1:$C153,C153)</f>
        <v>1</v>
      </c>
      <c r="E153" s="239" t="str">
        <f t="shared" si="22"/>
        <v>Age1</v>
      </c>
      <c r="F153" s="86" t="s">
        <v>481</v>
      </c>
      <c r="G153" s="240">
        <v>5.5194912770820725E-2</v>
      </c>
      <c r="H153" s="243">
        <v>104.92080490848198</v>
      </c>
    </row>
    <row r="154" spans="1:8">
      <c r="A154" s="86" t="str">
        <v>age0517</v>
      </c>
      <c r="B154" s="237">
        <v>153</v>
      </c>
      <c r="C154" s="86" t="s">
        <v>52</v>
      </c>
      <c r="D154" s="239">
        <f>COUNTIF($C$1:$C154,C154)</f>
        <v>2</v>
      </c>
      <c r="E154" s="239" t="str">
        <f t="shared" si="22"/>
        <v>Age2</v>
      </c>
      <c r="F154" s="86" t="s">
        <v>482</v>
      </c>
      <c r="G154" s="240">
        <v>0.15352089397698634</v>
      </c>
      <c r="H154" s="243">
        <v>100.63335872508574</v>
      </c>
    </row>
    <row r="155" spans="1:8">
      <c r="A155" s="86" t="str">
        <v>age1824</v>
      </c>
      <c r="B155" s="237">
        <v>154</v>
      </c>
      <c r="C155" s="86" t="s">
        <v>52</v>
      </c>
      <c r="D155" s="239">
        <f>COUNTIF($C$1:$C155,C155)</f>
        <v>3</v>
      </c>
      <c r="E155" s="239" t="str">
        <f t="shared" si="22"/>
        <v>Age3</v>
      </c>
      <c r="F155" s="86" t="s">
        <v>483</v>
      </c>
      <c r="G155" s="240">
        <v>7.2322347471037565E-2</v>
      </c>
      <c r="H155" s="243">
        <v>105.00011716727234</v>
      </c>
    </row>
    <row r="156" spans="1:8">
      <c r="A156" s="86" t="str">
        <v>age2534</v>
      </c>
      <c r="B156" s="237">
        <v>155</v>
      </c>
      <c r="C156" s="86" t="s">
        <v>52</v>
      </c>
      <c r="D156" s="239">
        <f>COUNTIF($C$1:$C156,C156)</f>
        <v>4</v>
      </c>
      <c r="E156" s="239" t="str">
        <f t="shared" si="22"/>
        <v>Age4</v>
      </c>
      <c r="F156" s="86" t="s">
        <v>484</v>
      </c>
      <c r="G156" s="240">
        <v>0.12672809502412721</v>
      </c>
      <c r="H156" s="243">
        <v>107.49373996026574</v>
      </c>
    </row>
    <row r="157" spans="1:8">
      <c r="A157" s="86" t="str">
        <v>age3549</v>
      </c>
      <c r="B157" s="237">
        <v>156</v>
      </c>
      <c r="C157" s="86" t="s">
        <v>52</v>
      </c>
      <c r="D157" s="239">
        <f>COUNTIF($C$1:$C157,C157)</f>
        <v>5</v>
      </c>
      <c r="E157" s="239" t="str">
        <f t="shared" si="22"/>
        <v>Age5</v>
      </c>
      <c r="F157" s="86" t="s">
        <v>485</v>
      </c>
      <c r="G157" s="240">
        <v>0.18099206829859149</v>
      </c>
      <c r="H157" s="243">
        <v>99.869547763625903</v>
      </c>
    </row>
    <row r="158" spans="1:8">
      <c r="A158" s="86" t="str">
        <v>age5064</v>
      </c>
      <c r="B158" s="237">
        <v>157</v>
      </c>
      <c r="C158" s="86" t="s">
        <v>52</v>
      </c>
      <c r="D158" s="239">
        <f>COUNTIF($C$1:$C158,C158)</f>
        <v>6</v>
      </c>
      <c r="E158" s="239" t="str">
        <f t="shared" si="22"/>
        <v>Age6</v>
      </c>
      <c r="F158" s="86" t="s">
        <v>486</v>
      </c>
      <c r="G158" s="240">
        <v>0.20143034364194029</v>
      </c>
      <c r="H158" s="243">
        <v>96.215388709502534</v>
      </c>
    </row>
    <row r="159" spans="1:8">
      <c r="A159" s="86" t="str">
        <v>age6574</v>
      </c>
      <c r="B159" s="237">
        <v>158</v>
      </c>
      <c r="C159" s="86" t="s">
        <v>52</v>
      </c>
      <c r="D159" s="239">
        <f>COUNTIF($C$1:$C159,C159)</f>
        <v>7</v>
      </c>
      <c r="E159" s="239" t="str">
        <f t="shared" si="22"/>
        <v>Age7</v>
      </c>
      <c r="F159" s="86" t="s">
        <v>487</v>
      </c>
      <c r="G159" s="240">
        <v>0.11129134350518688</v>
      </c>
      <c r="H159" s="243">
        <v>95.498592933883785</v>
      </c>
    </row>
    <row r="160" spans="1:8">
      <c r="A160" s="86" t="str">
        <v>age75p</v>
      </c>
      <c r="B160" s="237">
        <v>159</v>
      </c>
      <c r="C160" s="86" t="s">
        <v>52</v>
      </c>
      <c r="D160" s="239">
        <f>COUNTIF($C$1:$C160,C160)</f>
        <v>8</v>
      </c>
      <c r="E160" s="239" t="str">
        <f t="shared" si="22"/>
        <v>Age8</v>
      </c>
      <c r="F160" s="86" t="s">
        <v>488</v>
      </c>
      <c r="G160" s="240">
        <v>9.8471154785394727E-2</v>
      </c>
      <c r="H160" s="243">
        <v>97.524262131220425</v>
      </c>
    </row>
    <row r="161" spans="1:8">
      <c r="A161" s="86" t="str">
        <v>rcd_gor_dv_101</v>
      </c>
      <c r="B161" s="237">
        <v>160</v>
      </c>
      <c r="C161" s="86" t="s">
        <v>491</v>
      </c>
      <c r="D161" s="239">
        <f>COUNTIF($C$1:$C161,C161)</f>
        <v>1</v>
      </c>
      <c r="E161" s="239" t="str">
        <f t="shared" si="22"/>
        <v>Geography1</v>
      </c>
      <c r="F161" s="86" t="s">
        <v>492</v>
      </c>
      <c r="G161" s="240">
        <v>0.8255174165315412</v>
      </c>
      <c r="H161" s="243">
        <v>99.100530267950532</v>
      </c>
    </row>
    <row r="162" spans="1:8">
      <c r="A162" s="86" t="str">
        <v>rcd_gor_dv_102</v>
      </c>
      <c r="B162" s="237">
        <v>161</v>
      </c>
      <c r="C162" s="86" t="s">
        <v>491</v>
      </c>
      <c r="D162" s="239">
        <f>COUNTIF($C$1:$C162,C162)</f>
        <v>2</v>
      </c>
      <c r="E162" s="239" t="str">
        <f t="shared" si="22"/>
        <v>Geography2</v>
      </c>
      <c r="F162" s="86" t="s">
        <v>494</v>
      </c>
      <c r="G162" s="240">
        <v>5.4159923418055353E-2</v>
      </c>
      <c r="H162" s="243">
        <v>101.79941840239546</v>
      </c>
    </row>
    <row r="163" spans="1:8">
      <c r="A163" s="86" t="str">
        <v>rcd_gor_dv_103</v>
      </c>
      <c r="B163" s="237">
        <v>162</v>
      </c>
      <c r="C163" s="86" t="s">
        <v>491</v>
      </c>
      <c r="D163" s="239">
        <f>COUNTIF($C$1:$C163,C163)</f>
        <v>3</v>
      </c>
      <c r="E163" s="239" t="str">
        <f t="shared" si="22"/>
        <v>Geography3</v>
      </c>
      <c r="F163" s="86" t="s">
        <v>496</v>
      </c>
      <c r="G163" s="240">
        <v>9.199570203371947E-2</v>
      </c>
      <c r="H163" s="243">
        <v>108.7785098620692</v>
      </c>
    </row>
    <row r="164" spans="1:8">
      <c r="A164" s="86" t="str">
        <v>rcd_gor_dv_104</v>
      </c>
      <c r="B164" s="237">
        <v>163</v>
      </c>
      <c r="C164" s="86" t="s">
        <v>491</v>
      </c>
      <c r="D164" s="239">
        <f>COUNTIF($C$1:$C164,C164)</f>
        <v>4</v>
      </c>
      <c r="E164" s="239" t="str">
        <f t="shared" si="22"/>
        <v>Geography4</v>
      </c>
      <c r="F164" s="86" t="s">
        <v>498</v>
      </c>
      <c r="G164" s="240">
        <v>2.8466075370699583E-2</v>
      </c>
      <c r="H164" s="243">
        <v>96.989627098419049</v>
      </c>
    </row>
    <row r="165" spans="1:8">
      <c r="A165" s="86" t="str">
        <v>rcd_RACEL_DV_101</v>
      </c>
      <c r="B165" s="237">
        <v>164</v>
      </c>
      <c r="C165" s="86" t="s">
        <v>500</v>
      </c>
      <c r="D165" s="239">
        <f>COUNTIF($C$1:$C165,C165)</f>
        <v>1</v>
      </c>
      <c r="E165" s="239" t="str">
        <f t="shared" si="22"/>
        <v>Ethnicity1</v>
      </c>
      <c r="F165" s="86" t="s">
        <v>501</v>
      </c>
      <c r="G165" s="240">
        <v>0.94082266981850859</v>
      </c>
      <c r="H165" s="243">
        <v>99.771035883077829</v>
      </c>
    </row>
    <row r="166" spans="1:8">
      <c r="A166" s="86" t="str">
        <v>rcd_RACEL_DV_102</v>
      </c>
      <c r="B166" s="237">
        <v>165</v>
      </c>
      <c r="C166" s="86" t="s">
        <v>500</v>
      </c>
      <c r="D166" s="239">
        <f>COUNTIF($C$1:$C166,C166)</f>
        <v>2</v>
      </c>
      <c r="E166" s="239" t="str">
        <f t="shared" si="22"/>
        <v>Ethnicity2</v>
      </c>
      <c r="F166" s="86" t="s">
        <v>503</v>
      </c>
      <c r="G166" s="240">
        <v>1.153740207474554E-2</v>
      </c>
      <c r="H166" s="243">
        <v>101.20500325980942</v>
      </c>
    </row>
    <row r="167" spans="1:8">
      <c r="A167" s="86" t="str">
        <v>rcd_RACEL_DV_103</v>
      </c>
      <c r="B167" s="237">
        <v>166</v>
      </c>
      <c r="C167" s="86" t="s">
        <v>500</v>
      </c>
      <c r="D167" s="239">
        <f>COUNTIF($C$1:$C167,C167)</f>
        <v>3</v>
      </c>
      <c r="E167" s="239" t="str">
        <f t="shared" si="22"/>
        <v>Ethnicity3</v>
      </c>
      <c r="F167" s="86" t="s">
        <v>505</v>
      </c>
      <c r="G167" s="240">
        <v>2.912624299138453E-2</v>
      </c>
      <c r="H167" s="243">
        <v>100.39763938267163</v>
      </c>
    </row>
    <row r="168" spans="1:8">
      <c r="A168" s="86" t="str">
        <v>rcd_RACEL_DV_104</v>
      </c>
      <c r="B168" s="237">
        <v>167</v>
      </c>
      <c r="C168" s="86" t="s">
        <v>500</v>
      </c>
      <c r="D168" s="239">
        <f>COUNTIF($C$1:$C168,C168)</f>
        <v>4</v>
      </c>
      <c r="E168" s="239" t="str">
        <f t="shared" si="22"/>
        <v>Ethnicity4</v>
      </c>
      <c r="F168" s="86" t="s">
        <v>507</v>
      </c>
      <c r="G168" s="240">
        <v>1.3627913337370812E-2</v>
      </c>
      <c r="H168" s="243">
        <v>115.52272876466927</v>
      </c>
    </row>
    <row r="169" spans="1:8">
      <c r="A169" s="86" t="str">
        <v>rcd_RACEL_DV_105</v>
      </c>
      <c r="B169" s="237">
        <v>168</v>
      </c>
      <c r="C169" s="86" t="s">
        <v>500</v>
      </c>
      <c r="D169" s="239">
        <f>COUNTIF($C$1:$C169,C169)</f>
        <v>5</v>
      </c>
      <c r="E169" s="239" t="str">
        <f t="shared" si="22"/>
        <v>Ethnicity5</v>
      </c>
      <c r="F169" s="86" t="s">
        <v>509</v>
      </c>
      <c r="G169" s="240">
        <v>4.4245999960927573E-3</v>
      </c>
      <c r="H169" s="243">
        <v>98.81679791405827</v>
      </c>
    </row>
    <row r="170" spans="1:8">
      <c r="A170" s="86" t="str">
        <v>rcd_plbornc_101</v>
      </c>
      <c r="B170" s="237">
        <v>169</v>
      </c>
      <c r="C170" s="86" t="s">
        <v>511</v>
      </c>
      <c r="D170" s="239">
        <f>COUNTIF($C$1:$C170,C170)</f>
        <v>1</v>
      </c>
      <c r="E170" s="239" t="str">
        <f t="shared" si="22"/>
        <v>Country of Birth1</v>
      </c>
      <c r="F170" s="86" t="s">
        <v>512</v>
      </c>
      <c r="G170" s="240">
        <v>0.92009412546154279</v>
      </c>
      <c r="H170" s="243">
        <v>99.80783639084872</v>
      </c>
    </row>
    <row r="171" spans="1:8">
      <c r="A171" s="86" t="str">
        <v>rcd_plbornc_102</v>
      </c>
      <c r="B171" s="237">
        <v>170</v>
      </c>
      <c r="C171" s="86" t="s">
        <v>511</v>
      </c>
      <c r="D171" s="239">
        <f>COUNTIF($C$1:$C171,C171)</f>
        <v>2</v>
      </c>
      <c r="E171" s="239" t="str">
        <f t="shared" si="22"/>
        <v>Country of Birth2</v>
      </c>
      <c r="F171" s="86" t="s">
        <v>514</v>
      </c>
      <c r="G171" s="240">
        <v>1.6761267509328541E-2</v>
      </c>
      <c r="H171" s="243">
        <v>105.49606960001876</v>
      </c>
    </row>
    <row r="172" spans="1:8">
      <c r="A172" s="86" t="str">
        <v>rcd_plbornc_103</v>
      </c>
      <c r="B172" s="237">
        <v>171</v>
      </c>
      <c r="C172" s="86" t="s">
        <v>511</v>
      </c>
      <c r="D172" s="239">
        <f>COUNTIF($C$1:$C172,C172)</f>
        <v>3</v>
      </c>
      <c r="E172" s="239" t="str">
        <f t="shared" si="22"/>
        <v>Country of Birth3</v>
      </c>
      <c r="F172" s="86" t="s">
        <v>516</v>
      </c>
      <c r="G172" s="240">
        <v>1.7819954285267744E-3</v>
      </c>
      <c r="H172" s="243">
        <v>89.177206232351665</v>
      </c>
    </row>
    <row r="173" spans="1:8">
      <c r="A173" s="86" t="str">
        <v>rcd_plbornc_104</v>
      </c>
      <c r="B173" s="237">
        <v>172</v>
      </c>
      <c r="C173" s="86" t="s">
        <v>511</v>
      </c>
      <c r="D173" s="239">
        <f>COUNTIF($C$1:$C173,C173)</f>
        <v>4</v>
      </c>
      <c r="E173" s="239" t="str">
        <f t="shared" si="22"/>
        <v>Country of Birth4</v>
      </c>
      <c r="F173" s="86" t="s">
        <v>518</v>
      </c>
      <c r="G173" s="240">
        <v>4.1734034032078447E-3</v>
      </c>
      <c r="H173" s="243">
        <v>96.544541051145842</v>
      </c>
    </row>
    <row r="174" spans="1:8">
      <c r="A174" s="86" t="str">
        <v>rcd_plbornc_105</v>
      </c>
      <c r="B174" s="237">
        <v>173</v>
      </c>
      <c r="C174" s="86" t="s">
        <v>511</v>
      </c>
      <c r="D174" s="239">
        <f>COUNTIF($C$1:$C174,C174)</f>
        <v>5</v>
      </c>
      <c r="E174" s="239" t="str">
        <f t="shared" si="22"/>
        <v>Country of Birth5</v>
      </c>
      <c r="F174" s="86" t="s">
        <v>520</v>
      </c>
      <c r="G174" s="240">
        <v>1.688573270556977E-2</v>
      </c>
      <c r="H174" s="243">
        <v>101.25380849455976</v>
      </c>
    </row>
    <row r="175" spans="1:8">
      <c r="A175" s="86" t="str">
        <v>rcd_plbornc_106</v>
      </c>
      <c r="B175" s="237">
        <v>174</v>
      </c>
      <c r="C175" s="86" t="s">
        <v>511</v>
      </c>
      <c r="D175" s="239">
        <f>COUNTIF($C$1:$C175,C175)</f>
        <v>6</v>
      </c>
      <c r="E175" s="239" t="str">
        <f t="shared" si="22"/>
        <v>Country of Birth6</v>
      </c>
      <c r="F175" s="86" t="s">
        <v>522</v>
      </c>
      <c r="G175" s="240">
        <v>8.1135249184363205E-3</v>
      </c>
      <c r="H175" s="243">
        <v>103.34170898833108</v>
      </c>
    </row>
    <row r="176" spans="1:8">
      <c r="A176" s="86" t="str">
        <v>rcd_plbornc_107</v>
      </c>
      <c r="B176" s="237">
        <v>175</v>
      </c>
      <c r="C176" s="86" t="s">
        <v>511</v>
      </c>
      <c r="D176" s="239">
        <f>COUNTIF($C$1:$C176,C176)</f>
        <v>7</v>
      </c>
      <c r="E176" s="239" t="str">
        <f t="shared" si="22"/>
        <v>Country of Birth7</v>
      </c>
      <c r="F176" s="86" t="s">
        <v>49</v>
      </c>
      <c r="G176" s="240">
        <v>3.2226424678140943E-2</v>
      </c>
      <c r="H176" s="243">
        <v>102.41904538478308</v>
      </c>
    </row>
    <row r="177" spans="1:8">
      <c r="A177" s="86" t="str">
        <v>rcd_religion_101</v>
      </c>
      <c r="B177" s="237">
        <v>176</v>
      </c>
      <c r="C177" s="86" t="s">
        <v>525</v>
      </c>
      <c r="D177" s="239">
        <f>COUNTIF($C$1:$C177,C177)</f>
        <v>1</v>
      </c>
      <c r="E177" s="239" t="str">
        <f t="shared" si="22"/>
        <v>Religion1</v>
      </c>
      <c r="F177" s="86" t="s">
        <v>526</v>
      </c>
      <c r="G177" s="240">
        <v>0.41938083888487299</v>
      </c>
      <c r="H177" s="243">
        <v>96.482706804672617</v>
      </c>
    </row>
    <row r="178" spans="1:8">
      <c r="A178" s="86" t="str">
        <v>rcd_religion_102</v>
      </c>
      <c r="B178" s="237">
        <v>177</v>
      </c>
      <c r="C178" s="86" t="s">
        <v>525</v>
      </c>
      <c r="D178" s="239">
        <f>COUNTIF($C$1:$C178,C178)</f>
        <v>2</v>
      </c>
      <c r="E178" s="239" t="str">
        <f t="shared" si="22"/>
        <v>Religion2</v>
      </c>
      <c r="F178" s="86" t="s">
        <v>528</v>
      </c>
      <c r="G178" s="240">
        <v>3.0109402778049112E-3</v>
      </c>
      <c r="H178" s="243">
        <v>86.738188002296042</v>
      </c>
    </row>
    <row r="179" spans="1:8">
      <c r="A179" s="86" t="str">
        <v>rcd_religion_103</v>
      </c>
      <c r="B179" s="237">
        <v>178</v>
      </c>
      <c r="C179" s="86" t="s">
        <v>525</v>
      </c>
      <c r="D179" s="239">
        <f>COUNTIF($C$1:$C179,C179)</f>
        <v>3</v>
      </c>
      <c r="E179" s="239" t="str">
        <f t="shared" si="22"/>
        <v>Religion3</v>
      </c>
      <c r="F179" s="86" t="s">
        <v>530</v>
      </c>
      <c r="G179" s="240">
        <v>3.3043741575009273E-3</v>
      </c>
      <c r="H179" s="243">
        <v>99.155119888551084</v>
      </c>
    </row>
    <row r="180" spans="1:8">
      <c r="A180" s="86" t="str">
        <v>rcd_religion_104</v>
      </c>
      <c r="B180" s="237">
        <v>179</v>
      </c>
      <c r="C180" s="86" t="s">
        <v>525</v>
      </c>
      <c r="D180" s="239">
        <f>COUNTIF($C$1:$C180,C180)</f>
        <v>4</v>
      </c>
      <c r="E180" s="239" t="str">
        <f t="shared" si="22"/>
        <v>Religion4</v>
      </c>
      <c r="F180" s="86" t="s">
        <v>532</v>
      </c>
      <c r="G180" s="240">
        <v>1.6242678805165375E-2</v>
      </c>
      <c r="H180" s="243">
        <v>107.44207858745081</v>
      </c>
    </row>
    <row r="181" spans="1:8">
      <c r="A181" s="86" t="str">
        <v>rcd_religion_105</v>
      </c>
      <c r="B181" s="237">
        <v>180</v>
      </c>
      <c r="C181" s="86" t="s">
        <v>525</v>
      </c>
      <c r="D181" s="239">
        <f>COUNTIF($C$1:$C181,C181)</f>
        <v>5</v>
      </c>
      <c r="E181" s="239" t="str">
        <f t="shared" si="22"/>
        <v>Religion5</v>
      </c>
      <c r="F181" s="86" t="s">
        <v>534</v>
      </c>
      <c r="G181" s="240">
        <v>7.2642272451989755E-3</v>
      </c>
      <c r="H181" s="243">
        <v>89.781655310184121</v>
      </c>
    </row>
    <row r="182" spans="1:8">
      <c r="A182" s="86" t="str">
        <v>rcd_religion_106</v>
      </c>
      <c r="B182" s="237">
        <v>181</v>
      </c>
      <c r="C182" s="86" t="s">
        <v>525</v>
      </c>
      <c r="D182" s="239">
        <f>COUNTIF($C$1:$C182,C182)</f>
        <v>6</v>
      </c>
      <c r="E182" s="239" t="str">
        <f t="shared" si="22"/>
        <v>Religion6</v>
      </c>
      <c r="F182" s="86" t="s">
        <v>536</v>
      </c>
      <c r="G182" s="240">
        <v>2.532771992888819E-3</v>
      </c>
      <c r="H182" s="243">
        <v>91.037871137890221</v>
      </c>
    </row>
    <row r="183" spans="1:8">
      <c r="A183" s="86" t="str">
        <v>rcd_religion_107</v>
      </c>
      <c r="B183" s="237">
        <v>182</v>
      </c>
      <c r="C183" s="86" t="s">
        <v>525</v>
      </c>
      <c r="D183" s="239">
        <f>COUNTIF($C$1:$C183,C183)</f>
        <v>7</v>
      </c>
      <c r="E183" s="239" t="str">
        <f t="shared" si="22"/>
        <v>Religion7</v>
      </c>
      <c r="F183" s="86" t="s">
        <v>538</v>
      </c>
      <c r="G183" s="240">
        <v>1.0765604548029771E-2</v>
      </c>
      <c r="H183" s="243">
        <v>106.97817029188195</v>
      </c>
    </row>
    <row r="184" spans="1:8">
      <c r="A184" s="86" t="str">
        <v>rcd_religion_108</v>
      </c>
      <c r="B184" s="237">
        <v>183</v>
      </c>
      <c r="C184" s="86" t="s">
        <v>525</v>
      </c>
      <c r="D184" s="239">
        <f>COUNTIF($C$1:$C184,C184)</f>
        <v>8</v>
      </c>
      <c r="E184" s="239" t="str">
        <f t="shared" si="22"/>
        <v>Religion8</v>
      </c>
      <c r="F184" s="86" t="s">
        <v>540</v>
      </c>
      <c r="G184" s="240">
        <v>0.5375444155742668</v>
      </c>
      <c r="H184" s="243">
        <v>102.8639761653304</v>
      </c>
    </row>
    <row r="185" spans="1:8">
      <c r="A185" s="86" t="str">
        <v>A2_HOUSE5</v>
      </c>
      <c r="B185" s="237">
        <v>184</v>
      </c>
      <c r="C185" s="86" t="s">
        <v>543</v>
      </c>
      <c r="D185" s="239">
        <f>COUNTIF($C$1:$C185,C185)</f>
        <v>1</v>
      </c>
      <c r="E185" s="239" t="str">
        <f t="shared" si="22"/>
        <v>House Type1</v>
      </c>
      <c r="F185" s="86" t="s">
        <v>544</v>
      </c>
      <c r="G185" s="240">
        <v>0.18151626389512965</v>
      </c>
      <c r="H185" s="243">
        <v>73.739894415842741</v>
      </c>
    </row>
    <row r="186" spans="1:8">
      <c r="A186" s="86" t="str">
        <v>A2_HOUSE6</v>
      </c>
      <c r="B186" s="237">
        <v>185</v>
      </c>
      <c r="C186" s="86" t="s">
        <v>543</v>
      </c>
      <c r="D186" s="239">
        <f>COUNTIF($C$1:$C186,C186)</f>
        <v>2</v>
      </c>
      <c r="E186" s="239" t="str">
        <f t="shared" si="22"/>
        <v>House Type2</v>
      </c>
      <c r="F186" s="86" t="s">
        <v>546</v>
      </c>
      <c r="G186" s="240">
        <v>0.16688907339754233</v>
      </c>
      <c r="H186" s="243">
        <v>127.43624500911459</v>
      </c>
    </row>
    <row r="187" spans="1:8">
      <c r="A187" s="86" t="str">
        <v>A2_HOUSE7</v>
      </c>
      <c r="B187" s="237">
        <v>186</v>
      </c>
      <c r="C187" s="86" t="s">
        <v>543</v>
      </c>
      <c r="D187" s="239">
        <f>COUNTIF($C$1:$C187,C187)</f>
        <v>3</v>
      </c>
      <c r="E187" s="239" t="str">
        <f t="shared" si="22"/>
        <v>House Type3</v>
      </c>
      <c r="F187" s="86" t="s">
        <v>548</v>
      </c>
      <c r="G187" s="240">
        <v>0.38210135385937849</v>
      </c>
      <c r="H187" s="243">
        <v>97.177838232517928</v>
      </c>
    </row>
    <row r="188" spans="1:8">
      <c r="A188" s="86" t="str">
        <v>A2_HOUSE8</v>
      </c>
      <c r="B188" s="237">
        <v>187</v>
      </c>
      <c r="C188" s="86" t="s">
        <v>543</v>
      </c>
      <c r="D188" s="239">
        <f>COUNTIF($C$1:$C188,C188)</f>
        <v>4</v>
      </c>
      <c r="E188" s="239" t="str">
        <f t="shared" si="22"/>
        <v>House Type4</v>
      </c>
      <c r="F188" s="86" t="s">
        <v>550</v>
      </c>
      <c r="G188" s="240">
        <v>0.26986615742278314</v>
      </c>
      <c r="H188" s="243">
        <v>117.36587567641052</v>
      </c>
    </row>
    <row r="189" spans="1:8">
      <c r="A189" s="86" t="str">
        <v>TENURE2</v>
      </c>
      <c r="B189" s="237">
        <v>188</v>
      </c>
      <c r="C189" s="86" t="s">
        <v>552</v>
      </c>
      <c r="D189" s="239">
        <f>COUNTIF($C$1:$C189,C189)</f>
        <v>1</v>
      </c>
      <c r="E189" s="239" t="str">
        <f t="shared" si="22"/>
        <v>House Tenure1</v>
      </c>
      <c r="F189" s="86" t="s">
        <v>553</v>
      </c>
      <c r="G189" s="240">
        <v>0.34262851895989216</v>
      </c>
      <c r="H189" s="243">
        <v>89.401922140797737</v>
      </c>
    </row>
    <row r="190" spans="1:8">
      <c r="A190" s="86" t="str">
        <v>TENURE1</v>
      </c>
      <c r="B190" s="237">
        <v>189</v>
      </c>
      <c r="C190" s="86" t="s">
        <v>552</v>
      </c>
      <c r="D190" s="239">
        <f>COUNTIF($C$1:$C190,C190)</f>
        <v>2</v>
      </c>
      <c r="E190" s="239" t="str">
        <f t="shared" si="22"/>
        <v>House Tenure2</v>
      </c>
      <c r="F190" s="86" t="s">
        <v>555</v>
      </c>
      <c r="G190" s="240">
        <v>0.23815982573700351</v>
      </c>
      <c r="H190" s="243">
        <v>90.416561672816968</v>
      </c>
    </row>
    <row r="191" spans="1:8">
      <c r="A191" s="86" t="str">
        <v>TENURE7</v>
      </c>
      <c r="B191" s="237">
        <v>190</v>
      </c>
      <c r="C191" s="86" t="s">
        <v>552</v>
      </c>
      <c r="D191" s="239">
        <f>COUNTIF($C$1:$C191,C191)</f>
        <v>3</v>
      </c>
      <c r="E191" s="239" t="str">
        <f t="shared" si="22"/>
        <v>House Tenure3</v>
      </c>
      <c r="F191" s="86" t="s">
        <v>557</v>
      </c>
      <c r="G191" s="240">
        <v>7.5253286967394053E-3</v>
      </c>
      <c r="H191" s="243">
        <v>99.943765653378492</v>
      </c>
    </row>
    <row r="192" spans="1:8">
      <c r="A192" s="86" t="str">
        <v>TENURE4</v>
      </c>
      <c r="B192" s="237">
        <v>191</v>
      </c>
      <c r="C192" s="86" t="s">
        <v>552</v>
      </c>
      <c r="D192" s="239">
        <f>COUNTIF($C$1:$C192,C192)</f>
        <v>4</v>
      </c>
      <c r="E192" s="239" t="str">
        <f t="shared" si="22"/>
        <v>House Tenure4</v>
      </c>
      <c r="F192" s="86" t="s">
        <v>559</v>
      </c>
      <c r="G192" s="240">
        <v>0.16205454509934161</v>
      </c>
      <c r="H192" s="243">
        <v>101.61268123496963</v>
      </c>
    </row>
    <row r="193" spans="1:8">
      <c r="A193" s="86" t="str">
        <v>TENURE9</v>
      </c>
      <c r="B193" s="237">
        <v>192</v>
      </c>
      <c r="C193" s="86" t="s">
        <v>552</v>
      </c>
      <c r="D193" s="239">
        <f>COUNTIF($C$1:$C193,C193)</f>
        <v>5</v>
      </c>
      <c r="E193" s="239" t="str">
        <f t="shared" si="22"/>
        <v>House Tenure5</v>
      </c>
      <c r="F193" s="86" t="s">
        <v>561</v>
      </c>
      <c r="G193" s="240">
        <v>0.24957436458475785</v>
      </c>
      <c r="H193" s="243">
        <v>133.88994469827099</v>
      </c>
    </row>
    <row r="194" spans="1:8">
      <c r="A194" s="86" t="str">
        <v>NBEDS1</v>
      </c>
      <c r="B194" s="237">
        <v>193</v>
      </c>
      <c r="C194" s="86" t="s">
        <v>563</v>
      </c>
      <c r="D194" s="239">
        <f>COUNTIF($C$1:$C194,C194)</f>
        <v>1</v>
      </c>
      <c r="E194" s="239" t="str">
        <f t="shared" si="22"/>
        <v>House Size1</v>
      </c>
      <c r="F194" s="86" t="s">
        <v>564</v>
      </c>
      <c r="G194" s="240">
        <v>9.0996874206341435E-2</v>
      </c>
      <c r="H194" s="243">
        <v>128.46850192004536</v>
      </c>
    </row>
    <row r="195" spans="1:8">
      <c r="A195" s="86" t="str">
        <v>NBEDS2</v>
      </c>
      <c r="B195" s="237">
        <v>194</v>
      </c>
      <c r="C195" s="86" t="s">
        <v>563</v>
      </c>
      <c r="D195" s="239">
        <f>COUNTIF($C$1:$C195,C195)</f>
        <v>2</v>
      </c>
      <c r="E195" s="239" t="str">
        <f t="shared" ref="E195:E258" si="23">C195&amp;D195</f>
        <v>House Size2</v>
      </c>
      <c r="F195" s="86" t="s">
        <v>566</v>
      </c>
      <c r="G195" s="240">
        <v>0.29212800125031746</v>
      </c>
      <c r="H195" s="243">
        <v>113.61356101552633</v>
      </c>
    </row>
    <row r="196" spans="1:8">
      <c r="A196" s="86" t="str">
        <v>NBEDS3</v>
      </c>
      <c r="B196" s="237">
        <v>195</v>
      </c>
      <c r="C196" s="86" t="s">
        <v>563</v>
      </c>
      <c r="D196" s="239">
        <f>COUNTIF($C$1:$C196,C196)</f>
        <v>3</v>
      </c>
      <c r="E196" s="239" t="str">
        <f t="shared" si="23"/>
        <v>House Size3</v>
      </c>
      <c r="F196" s="86" t="s">
        <v>568</v>
      </c>
      <c r="G196" s="240">
        <v>0.46699013421376528</v>
      </c>
      <c r="H196" s="243">
        <v>98.885934682184356</v>
      </c>
    </row>
    <row r="197" spans="1:8">
      <c r="A197" s="86" t="str">
        <v>NBEDS4</v>
      </c>
      <c r="B197" s="237">
        <v>196</v>
      </c>
      <c r="C197" s="86" t="s">
        <v>563</v>
      </c>
      <c r="D197" s="239">
        <f>COUNTIF($C$1:$C197,C197)</f>
        <v>4</v>
      </c>
      <c r="E197" s="239" t="str">
        <f t="shared" si="23"/>
        <v>House Size4</v>
      </c>
      <c r="F197" s="86" t="s">
        <v>570</v>
      </c>
      <c r="G197" s="240">
        <v>0.12088655322640514</v>
      </c>
      <c r="H197" s="243">
        <v>76.374518897309926</v>
      </c>
    </row>
    <row r="198" spans="1:8">
      <c r="A198" s="86" t="str">
        <v>NBEDS5P</v>
      </c>
      <c r="B198" s="237">
        <v>197</v>
      </c>
      <c r="C198" s="86" t="s">
        <v>563</v>
      </c>
      <c r="D198" s="239">
        <f>COUNTIF($C$1:$C198,C198)</f>
        <v>5</v>
      </c>
      <c r="E198" s="239" t="str">
        <f t="shared" si="23"/>
        <v>House Size5</v>
      </c>
      <c r="F198" s="86" t="s">
        <v>572</v>
      </c>
      <c r="G198" s="240">
        <v>2.882728036415496E-2</v>
      </c>
      <c r="H198" s="243">
        <v>69.929193177873714</v>
      </c>
    </row>
    <row r="199" spans="1:8">
      <c r="A199" s="86" t="str">
        <v>hhdval0to100k</v>
      </c>
      <c r="B199" s="237">
        <v>198</v>
      </c>
      <c r="C199" s="86" t="s">
        <v>574</v>
      </c>
      <c r="D199" s="239">
        <f>COUNTIF($C$1:$C199,C199)</f>
        <v>1</v>
      </c>
      <c r="E199" s="239" t="str">
        <f t="shared" si="23"/>
        <v>House Value1</v>
      </c>
      <c r="F199" s="86" t="s">
        <v>575</v>
      </c>
      <c r="G199" s="240">
        <v>0.18807013499521366</v>
      </c>
      <c r="H199" s="243">
        <v>143.9370485750072</v>
      </c>
    </row>
    <row r="200" spans="1:8">
      <c r="A200" s="86" t="str">
        <v>hhdval100to150k</v>
      </c>
      <c r="B200" s="237">
        <v>199</v>
      </c>
      <c r="C200" s="86" t="s">
        <v>574</v>
      </c>
      <c r="D200" s="239">
        <f>COUNTIF($C$1:$C200,C200)</f>
        <v>2</v>
      </c>
      <c r="E200" s="239" t="str">
        <f t="shared" si="23"/>
        <v>House Value2</v>
      </c>
      <c r="F200" s="86" t="s">
        <v>577</v>
      </c>
      <c r="G200" s="240">
        <v>0.20042125930412014</v>
      </c>
      <c r="H200" s="243">
        <v>123.82740942570459</v>
      </c>
    </row>
    <row r="201" spans="1:8">
      <c r="A201" s="86" t="str">
        <v>hhdval150to250k</v>
      </c>
      <c r="B201" s="237">
        <v>200</v>
      </c>
      <c r="C201" s="86" t="s">
        <v>574</v>
      </c>
      <c r="D201" s="239">
        <f>COUNTIF($C$1:$C201,C201)</f>
        <v>3</v>
      </c>
      <c r="E201" s="239" t="str">
        <f t="shared" si="23"/>
        <v>House Value3</v>
      </c>
      <c r="F201" s="86" t="s">
        <v>579</v>
      </c>
      <c r="G201" s="240">
        <v>0.29190173286185944</v>
      </c>
      <c r="H201" s="243">
        <v>102.2665957449878</v>
      </c>
    </row>
    <row r="202" spans="1:8">
      <c r="A202" s="86" t="str">
        <v>hhdval250to500k</v>
      </c>
      <c r="B202" s="237">
        <v>201</v>
      </c>
      <c r="C202" s="86" t="s">
        <v>574</v>
      </c>
      <c r="D202" s="239">
        <f>COUNTIF($C$1:$C202,C202)</f>
        <v>4</v>
      </c>
      <c r="E202" s="239" t="str">
        <f t="shared" si="23"/>
        <v>House Value4</v>
      </c>
      <c r="F202" s="86" t="s">
        <v>581</v>
      </c>
      <c r="G202" s="240">
        <v>0.25349723562623322</v>
      </c>
      <c r="H202" s="243">
        <v>82.195828054070859</v>
      </c>
    </row>
    <row r="203" spans="1:8">
      <c r="A203" s="86" t="str">
        <v>hhdval500to750k</v>
      </c>
      <c r="B203" s="237">
        <v>202</v>
      </c>
      <c r="C203" s="86" t="s">
        <v>574</v>
      </c>
      <c r="D203" s="239">
        <f>COUNTIF($C$1:$C203,C203)</f>
        <v>5</v>
      </c>
      <c r="E203" s="239" t="str">
        <f t="shared" si="23"/>
        <v>House Value5</v>
      </c>
      <c r="F203" s="86" t="s">
        <v>583</v>
      </c>
      <c r="G203" s="240">
        <v>4.683255514095376E-2</v>
      </c>
      <c r="H203" s="243">
        <v>63.301544750378845</v>
      </c>
    </row>
    <row r="204" spans="1:8">
      <c r="A204" s="86" t="str">
        <v>hhdval750kto1m</v>
      </c>
      <c r="B204" s="237">
        <v>203</v>
      </c>
      <c r="C204" s="86" t="s">
        <v>574</v>
      </c>
      <c r="D204" s="239">
        <f>COUNTIF($C$1:$C204,C204)</f>
        <v>6</v>
      </c>
      <c r="E204" s="239" t="str">
        <f t="shared" si="23"/>
        <v>House Value6</v>
      </c>
      <c r="F204" s="86" t="s">
        <v>585</v>
      </c>
      <c r="G204" s="240">
        <v>1.2101685974954578E-2</v>
      </c>
      <c r="H204" s="243">
        <v>53.201024272837202</v>
      </c>
    </row>
    <row r="205" spans="1:8">
      <c r="A205" s="86" t="str">
        <v>hhdval1mplus</v>
      </c>
      <c r="B205" s="237">
        <v>204</v>
      </c>
      <c r="C205" s="86" t="s">
        <v>574</v>
      </c>
      <c r="D205" s="239">
        <f>COUNTIF($C$1:$C205,C205)</f>
        <v>7</v>
      </c>
      <c r="E205" s="239" t="str">
        <f t="shared" si="23"/>
        <v>House Value7</v>
      </c>
      <c r="F205" s="86" t="s">
        <v>587</v>
      </c>
      <c r="G205" s="240">
        <v>7.2548889366440697E-3</v>
      </c>
      <c r="H205" s="243">
        <v>42.557005348004331</v>
      </c>
    </row>
    <row r="206" spans="1:8">
      <c r="A206" s="86" t="str">
        <v>move_ind</v>
      </c>
      <c r="B206" s="237">
        <v>205</v>
      </c>
      <c r="C206" s="86" t="s">
        <v>589</v>
      </c>
      <c r="D206" s="239">
        <f>COUNTIF($C$1:$C206,C206)</f>
        <v>1</v>
      </c>
      <c r="E206" s="239" t="str">
        <f t="shared" si="23"/>
        <v>House Move1</v>
      </c>
      <c r="F206" s="86" t="s">
        <v>590</v>
      </c>
      <c r="G206" s="240">
        <v>0.1560114677554848</v>
      </c>
      <c r="H206" s="243">
        <v>102.27575005939822</v>
      </c>
    </row>
    <row r="207" spans="1:8">
      <c r="A207" s="86" t="str">
        <v>RCD_HHTYPE_DV_101</v>
      </c>
      <c r="B207" s="237">
        <v>206</v>
      </c>
      <c r="C207" s="86" t="s">
        <v>54</v>
      </c>
      <c r="D207" s="239">
        <f>COUNTIF($C$1:$C207,C207)</f>
        <v>1</v>
      </c>
      <c r="E207" s="239" t="str">
        <f t="shared" si="23"/>
        <v>Structure1</v>
      </c>
      <c r="F207" s="86" t="s">
        <v>591</v>
      </c>
      <c r="G207" s="240">
        <v>0.19843237540781841</v>
      </c>
      <c r="H207" s="243">
        <v>112.98455042102589</v>
      </c>
    </row>
    <row r="208" spans="1:8">
      <c r="A208" s="86" t="str">
        <v>RCD_HHTYPE_DV_102</v>
      </c>
      <c r="B208" s="237">
        <v>207</v>
      </c>
      <c r="C208" s="86" t="s">
        <v>54</v>
      </c>
      <c r="D208" s="239">
        <f>COUNTIF($C$1:$C208,C208)</f>
        <v>2</v>
      </c>
      <c r="E208" s="239" t="str">
        <f t="shared" si="23"/>
        <v>Structure2</v>
      </c>
      <c r="F208" s="86" t="s">
        <v>592</v>
      </c>
      <c r="G208" s="240">
        <v>3.760405962451404E-2</v>
      </c>
      <c r="H208" s="243">
        <v>115.46035012035971</v>
      </c>
    </row>
    <row r="209" spans="1:8">
      <c r="A209" s="86" t="str">
        <v>RCD_HHTYPE_DV_103</v>
      </c>
      <c r="B209" s="237">
        <v>208</v>
      </c>
      <c r="C209" s="86" t="s">
        <v>54</v>
      </c>
      <c r="D209" s="239">
        <f>COUNTIF($C$1:$C209,C209)</f>
        <v>3</v>
      </c>
      <c r="E209" s="239" t="str">
        <f t="shared" si="23"/>
        <v>Structure3</v>
      </c>
      <c r="F209" s="86" t="s">
        <v>593</v>
      </c>
      <c r="G209" s="240">
        <v>0.27783484087756655</v>
      </c>
      <c r="H209" s="243">
        <v>92.377931744981495</v>
      </c>
    </row>
    <row r="210" spans="1:8">
      <c r="A210" s="86" t="str">
        <v>RCD_HHTYPE_DV_104</v>
      </c>
      <c r="B210" s="237">
        <v>209</v>
      </c>
      <c r="C210" s="86" t="s">
        <v>54</v>
      </c>
      <c r="D210" s="239">
        <f>COUNTIF($C$1:$C210,C210)</f>
        <v>4</v>
      </c>
      <c r="E210" s="239" t="str">
        <f t="shared" si="23"/>
        <v>Structure4</v>
      </c>
      <c r="F210" s="86" t="s">
        <v>160</v>
      </c>
      <c r="G210" s="240">
        <v>0.17355891144235838</v>
      </c>
      <c r="H210" s="243">
        <v>96.041978080726551</v>
      </c>
    </row>
    <row r="211" spans="1:8">
      <c r="A211" s="86" t="str">
        <v>RCD_HHTYPE_DV_105</v>
      </c>
      <c r="B211" s="237">
        <v>210</v>
      </c>
      <c r="C211" s="86" t="s">
        <v>54</v>
      </c>
      <c r="D211" s="239">
        <f>COUNTIF($C$1:$C211,C211)</f>
        <v>5</v>
      </c>
      <c r="E211" s="239" t="str">
        <f t="shared" si="23"/>
        <v>Structure5</v>
      </c>
      <c r="F211" s="86" t="s">
        <v>594</v>
      </c>
      <c r="G211" s="240">
        <v>0.31268409947838316</v>
      </c>
      <c r="H211" s="243">
        <v>100.72463374366873</v>
      </c>
    </row>
    <row r="212" spans="1:8">
      <c r="A212" s="86" t="str">
        <v>RCD_NKIDS05_101</v>
      </c>
      <c r="B212" s="237">
        <v>211</v>
      </c>
      <c r="C212" s="86" t="s">
        <v>596</v>
      </c>
      <c r="D212" s="239">
        <f>COUNTIF($C$1:$C212,C212)</f>
        <v>1</v>
      </c>
      <c r="E212" s="239" t="str">
        <f t="shared" si="23"/>
        <v>Number of Children by Age1</v>
      </c>
      <c r="F212" s="86" t="s">
        <v>597</v>
      </c>
      <c r="G212" s="240">
        <v>0.89578576591712722</v>
      </c>
      <c r="H212" s="243">
        <v>99.551926462874292</v>
      </c>
    </row>
    <row r="213" spans="1:8">
      <c r="A213" s="86" t="str">
        <v>RCD_NKIDS05_102</v>
      </c>
      <c r="B213" s="237">
        <v>212</v>
      </c>
      <c r="C213" s="86" t="s">
        <v>596</v>
      </c>
      <c r="D213" s="239">
        <f>COUNTIF($C$1:$C213,C213)</f>
        <v>2</v>
      </c>
      <c r="E213" s="239" t="str">
        <f t="shared" si="23"/>
        <v>Number of Children by Age2</v>
      </c>
      <c r="F213" s="86" t="s">
        <v>599</v>
      </c>
      <c r="G213" s="240">
        <v>7.8275538711000819E-2</v>
      </c>
      <c r="H213" s="243">
        <v>105.22976323218015</v>
      </c>
    </row>
    <row r="214" spans="1:8">
      <c r="A214" s="86" t="str">
        <v>RCD_NKIDS05_103</v>
      </c>
      <c r="B214" s="237">
        <v>213</v>
      </c>
      <c r="C214" s="86" t="s">
        <v>596</v>
      </c>
      <c r="D214" s="239">
        <f>COUNTIF($C$1:$C214,C214)</f>
        <v>3</v>
      </c>
      <c r="E214" s="239" t="str">
        <f t="shared" si="23"/>
        <v>Number of Children by Age3</v>
      </c>
      <c r="F214" s="86" t="s">
        <v>601</v>
      </c>
      <c r="G214" s="240">
        <v>2.6040049231250122E-2</v>
      </c>
      <c r="H214" s="243">
        <v>100.95643583225775</v>
      </c>
    </row>
    <row r="215" spans="1:8">
      <c r="A215" s="86" t="str">
        <v>RCD_NKIDS615_101</v>
      </c>
      <c r="B215" s="237">
        <v>214</v>
      </c>
      <c r="C215" s="86" t="s">
        <v>596</v>
      </c>
      <c r="D215" s="239">
        <f>COUNTIF($C$1:$C215,C215)</f>
        <v>4</v>
      </c>
      <c r="E215" s="239" t="str">
        <f t="shared" si="23"/>
        <v>Number of Children by Age4</v>
      </c>
      <c r="F215" s="86" t="s">
        <v>603</v>
      </c>
      <c r="G215" s="240">
        <v>0.79006921679332631</v>
      </c>
      <c r="H215" s="243">
        <v>99.951246266669671</v>
      </c>
    </row>
    <row r="216" spans="1:8">
      <c r="A216" s="86" t="str">
        <v>RCD_NKIDS615_102</v>
      </c>
      <c r="B216" s="237">
        <v>215</v>
      </c>
      <c r="C216" s="86" t="s">
        <v>596</v>
      </c>
      <c r="D216" s="239">
        <f>COUNTIF($C$1:$C216,C216)</f>
        <v>5</v>
      </c>
      <c r="E216" s="239" t="str">
        <f t="shared" si="23"/>
        <v>Number of Children by Age5</v>
      </c>
      <c r="F216" s="86" t="s">
        <v>605</v>
      </c>
      <c r="G216" s="240">
        <v>0.12154642780393463</v>
      </c>
      <c r="H216" s="243">
        <v>100.84967211295589</v>
      </c>
    </row>
    <row r="217" spans="1:8">
      <c r="A217" s="86" t="str">
        <v>RCD_NKIDS615_103</v>
      </c>
      <c r="B217" s="237">
        <v>216</v>
      </c>
      <c r="C217" s="86" t="s">
        <v>596</v>
      </c>
      <c r="D217" s="239">
        <f>COUNTIF($C$1:$C217,C217)</f>
        <v>6</v>
      </c>
      <c r="E217" s="239" t="str">
        <f t="shared" si="23"/>
        <v>Number of Children by Age6</v>
      </c>
      <c r="F217" s="86" t="s">
        <v>607</v>
      </c>
      <c r="G217" s="240">
        <v>8.8668958915349566E-2</v>
      </c>
      <c r="H217" s="243">
        <v>99.302277785852837</v>
      </c>
    </row>
    <row r="218" spans="1:8">
      <c r="A218" s="86" t="str">
        <v>A2_CHILDREN1</v>
      </c>
      <c r="B218" s="237">
        <v>217</v>
      </c>
      <c r="C218" s="86" t="s">
        <v>608</v>
      </c>
      <c r="D218" s="239">
        <f>COUNTIF($C$1:$C218,C218)</f>
        <v>1</v>
      </c>
      <c r="E218" s="239" t="str">
        <f t="shared" si="23"/>
        <v>Children in household1</v>
      </c>
      <c r="F218" s="86" t="s">
        <v>609</v>
      </c>
      <c r="G218" s="240">
        <v>0.72370613632367586</v>
      </c>
      <c r="H218" s="243">
        <v>99.210572735056928</v>
      </c>
    </row>
    <row r="219" spans="1:8">
      <c r="A219" s="86" t="str">
        <v>A2_CHILDREN2A</v>
      </c>
      <c r="B219" s="237">
        <v>218</v>
      </c>
      <c r="C219" s="86" t="s">
        <v>608</v>
      </c>
      <c r="D219" s="239">
        <f>COUNTIF($C$1:$C219,C219)</f>
        <v>2</v>
      </c>
      <c r="E219" s="239" t="str">
        <f t="shared" si="23"/>
        <v>Children in household2</v>
      </c>
      <c r="F219" s="86" t="s">
        <v>610</v>
      </c>
      <c r="G219" s="240">
        <v>0.12887240901010025</v>
      </c>
      <c r="H219" s="243">
        <v>102.61776318553468</v>
      </c>
    </row>
    <row r="220" spans="1:8">
      <c r="A220" s="86" t="str">
        <v>A2_CHILDREN2B</v>
      </c>
      <c r="B220" s="237">
        <v>219</v>
      </c>
      <c r="C220" s="86" t="s">
        <v>608</v>
      </c>
      <c r="D220" s="239">
        <f>COUNTIF($C$1:$C220,C220)</f>
        <v>3</v>
      </c>
      <c r="E220" s="239" t="str">
        <f t="shared" si="23"/>
        <v>Children in household3</v>
      </c>
      <c r="F220" s="86" t="s">
        <v>611</v>
      </c>
      <c r="G220" s="240">
        <v>0.10472196065407231</v>
      </c>
      <c r="H220" s="243">
        <v>99.46274167935934</v>
      </c>
    </row>
    <row r="221" spans="1:8">
      <c r="A221" s="86" t="str">
        <v>A2_CHILDREN3</v>
      </c>
      <c r="B221" s="237">
        <v>220</v>
      </c>
      <c r="C221" s="86" t="s">
        <v>608</v>
      </c>
      <c r="D221" s="239">
        <f>COUNTIF($C$1:$C221,C221)</f>
        <v>4</v>
      </c>
      <c r="E221" s="239" t="str">
        <f t="shared" si="23"/>
        <v>Children in household4</v>
      </c>
      <c r="F221" s="86" t="s">
        <v>612</v>
      </c>
      <c r="G221" s="240">
        <v>4.2988415027253007E-2</v>
      </c>
      <c r="H221" s="243">
        <v>107.68255957636279</v>
      </c>
    </row>
    <row r="222" spans="1:8">
      <c r="A222" s="86" t="str">
        <v>A2_HHD1</v>
      </c>
      <c r="B222" s="237">
        <v>221</v>
      </c>
      <c r="C222" s="86" t="s">
        <v>613</v>
      </c>
      <c r="D222" s="239">
        <f>COUNTIF($C$1:$C222,C222)</f>
        <v>1</v>
      </c>
      <c r="E222" s="239" t="str">
        <f t="shared" si="23"/>
        <v>Household Size1</v>
      </c>
      <c r="F222" s="86" t="s">
        <v>614</v>
      </c>
      <c r="G222" s="240">
        <v>0.22376480356340478</v>
      </c>
      <c r="H222" s="243">
        <v>110.88454930958034</v>
      </c>
    </row>
    <row r="223" spans="1:8">
      <c r="A223" s="86" t="str">
        <v>A2_HHD2</v>
      </c>
      <c r="B223" s="237">
        <v>222</v>
      </c>
      <c r="C223" s="86" t="s">
        <v>613</v>
      </c>
      <c r="D223" s="239">
        <f>COUNTIF($C$1:$C223,C223)</f>
        <v>2</v>
      </c>
      <c r="E223" s="239" t="str">
        <f t="shared" si="23"/>
        <v>Household Size2</v>
      </c>
      <c r="F223" s="86" t="s">
        <v>615</v>
      </c>
      <c r="G223" s="240">
        <v>0.3778607068200911</v>
      </c>
      <c r="H223" s="243">
        <v>96.871422113985957</v>
      </c>
    </row>
    <row r="224" spans="1:8">
      <c r="A224" s="86" t="str">
        <v>A2_HHD5</v>
      </c>
      <c r="B224" s="237">
        <v>223</v>
      </c>
      <c r="C224" s="86" t="s">
        <v>613</v>
      </c>
      <c r="D224" s="239">
        <f>COUNTIF($C$1:$C224,C224)</f>
        <v>3</v>
      </c>
      <c r="E224" s="239" t="str">
        <f t="shared" si="23"/>
        <v>Household Size3</v>
      </c>
      <c r="F224" s="86" t="s">
        <v>616</v>
      </c>
      <c r="G224" s="240">
        <v>0.3246902924570691</v>
      </c>
      <c r="H224" s="243">
        <v>97.306068241781873</v>
      </c>
    </row>
    <row r="225" spans="1:8">
      <c r="A225" s="86" t="str">
        <v>A2_HHD6</v>
      </c>
      <c r="B225" s="237">
        <v>224</v>
      </c>
      <c r="C225" s="86" t="s">
        <v>613</v>
      </c>
      <c r="D225" s="239">
        <f>COUNTIF($C$1:$C225,C225)</f>
        <v>4</v>
      </c>
      <c r="E225" s="239" t="str">
        <f t="shared" si="23"/>
        <v>Household Size4</v>
      </c>
      <c r="F225" s="86" t="s">
        <v>617</v>
      </c>
      <c r="G225" s="240">
        <v>7.3842596753081857E-2</v>
      </c>
      <c r="H225" s="243">
        <v>99.044236949746733</v>
      </c>
    </row>
    <row r="226" spans="1:8">
      <c r="A226" s="86" t="str">
        <v>rcd_jbnssec8_dv_101</v>
      </c>
      <c r="B226" s="237">
        <v>225</v>
      </c>
      <c r="C226" s="86" t="s">
        <v>620</v>
      </c>
      <c r="D226" s="239">
        <f>COUNTIF($C$1:$C226,C226)</f>
        <v>1</v>
      </c>
      <c r="E226" s="239" t="str">
        <f t="shared" si="23"/>
        <v>NS SEC (% of people in employment)1</v>
      </c>
      <c r="F226" s="86" t="s">
        <v>621</v>
      </c>
      <c r="G226" s="240">
        <v>9.9573622208763965E-2</v>
      </c>
      <c r="H226" s="243">
        <v>85.1015446914069</v>
      </c>
    </row>
    <row r="227" spans="1:8">
      <c r="A227" s="86" t="str">
        <v>rcd_jbnssec8_dv_102</v>
      </c>
      <c r="B227" s="237">
        <v>226</v>
      </c>
      <c r="C227" s="86" t="s">
        <v>620</v>
      </c>
      <c r="D227" s="239">
        <f>COUNTIF($C$1:$C227,C227)</f>
        <v>2</v>
      </c>
      <c r="E227" s="239" t="str">
        <f t="shared" si="23"/>
        <v>NS SEC (% of people in employment)2</v>
      </c>
      <c r="F227" s="86" t="s">
        <v>623</v>
      </c>
      <c r="G227" s="240">
        <v>0.25918596518647313</v>
      </c>
      <c r="H227" s="243">
        <v>92.890104276004635</v>
      </c>
    </row>
    <row r="228" spans="1:8">
      <c r="A228" s="86" t="str">
        <v>rcd_jbnssec8_dv_103</v>
      </c>
      <c r="B228" s="237">
        <v>227</v>
      </c>
      <c r="C228" s="86" t="s">
        <v>620</v>
      </c>
      <c r="D228" s="239">
        <f>COUNTIF($C$1:$C228,C228)</f>
        <v>3</v>
      </c>
      <c r="E228" s="239" t="str">
        <f t="shared" si="23"/>
        <v>NS SEC (% of people in employment)3</v>
      </c>
      <c r="F228" s="86" t="s">
        <v>625</v>
      </c>
      <c r="G228" s="240">
        <v>0.13498962627229572</v>
      </c>
      <c r="H228" s="243">
        <v>100.73455264666831</v>
      </c>
    </row>
    <row r="229" spans="1:8">
      <c r="A229" s="86" t="str">
        <v>rcd_jbnssec8_dv_104</v>
      </c>
      <c r="B229" s="237">
        <v>228</v>
      </c>
      <c r="C229" s="86" t="s">
        <v>620</v>
      </c>
      <c r="D229" s="239">
        <f>COUNTIF($C$1:$C229,C229)</f>
        <v>4</v>
      </c>
      <c r="E229" s="239" t="str">
        <f t="shared" si="23"/>
        <v>NS SEC (% of people in employment)4</v>
      </c>
      <c r="F229" s="86" t="s">
        <v>627</v>
      </c>
      <c r="G229" s="240">
        <v>9.6907261609393003E-2</v>
      </c>
      <c r="H229" s="243">
        <v>94.506992430758558</v>
      </c>
    </row>
    <row r="230" spans="1:8">
      <c r="A230" s="86" t="str">
        <v>rcd_jbnssec8_dv_105</v>
      </c>
      <c r="B230" s="237">
        <v>229</v>
      </c>
      <c r="C230" s="86" t="s">
        <v>620</v>
      </c>
      <c r="D230" s="239">
        <f>COUNTIF($C$1:$C230,C230)</f>
        <v>5</v>
      </c>
      <c r="E230" s="239" t="str">
        <f t="shared" si="23"/>
        <v>NS SEC (% of people in employment)5</v>
      </c>
      <c r="F230" s="86" t="s">
        <v>629</v>
      </c>
      <c r="G230" s="240">
        <v>7.585509992771601E-2</v>
      </c>
      <c r="H230" s="243">
        <v>105.72625353406704</v>
      </c>
    </row>
    <row r="231" spans="1:8">
      <c r="A231" s="86" t="str">
        <v>rcd_jbnssec8_dv_106</v>
      </c>
      <c r="B231" s="237">
        <v>230</v>
      </c>
      <c r="C231" s="86" t="s">
        <v>620</v>
      </c>
      <c r="D231" s="239">
        <f>COUNTIF($C$1:$C231,C231)</f>
        <v>6</v>
      </c>
      <c r="E231" s="239" t="str">
        <f t="shared" si="23"/>
        <v>NS SEC (% of people in employment)6</v>
      </c>
      <c r="F231" s="86" t="s">
        <v>631</v>
      </c>
      <c r="G231" s="240">
        <v>0.21233668704944608</v>
      </c>
      <c r="H231" s="243">
        <v>112.4507851834563</v>
      </c>
    </row>
    <row r="232" spans="1:8">
      <c r="A232" s="86" t="str">
        <v>rcd_jbnssec8_dv_107</v>
      </c>
      <c r="B232" s="237">
        <v>231</v>
      </c>
      <c r="C232" s="86" t="s">
        <v>620</v>
      </c>
      <c r="D232" s="239">
        <f>COUNTIF($C$1:$C232,C232)</f>
        <v>7</v>
      </c>
      <c r="E232" s="239" t="str">
        <f t="shared" si="23"/>
        <v>NS SEC (% of people in employment)7</v>
      </c>
      <c r="F232" s="86" t="s">
        <v>633</v>
      </c>
      <c r="G232" s="240">
        <v>0.12124111590833608</v>
      </c>
      <c r="H232" s="243">
        <v>113.31540808234986</v>
      </c>
    </row>
    <row r="233" spans="1:8">
      <c r="A233" s="86" t="str">
        <v>CLASS1</v>
      </c>
      <c r="B233" s="237">
        <v>232</v>
      </c>
      <c r="C233" s="86" t="s">
        <v>635</v>
      </c>
      <c r="D233" s="239">
        <f>COUNTIF($C$1:$C233,C233)</f>
        <v>1</v>
      </c>
      <c r="E233" s="239" t="str">
        <f t="shared" si="23"/>
        <v>Social Grade1</v>
      </c>
      <c r="F233" s="86" t="s">
        <v>636</v>
      </c>
      <c r="G233" s="240">
        <v>3.5315158145622909E-2</v>
      </c>
      <c r="H233" s="243">
        <v>76.779150711089912</v>
      </c>
    </row>
    <row r="234" spans="1:8">
      <c r="A234" s="86" t="str">
        <v>CLASS2</v>
      </c>
      <c r="B234" s="237">
        <v>233</v>
      </c>
      <c r="C234" s="86" t="s">
        <v>635</v>
      </c>
      <c r="D234" s="239">
        <f>COUNTIF($C$1:$C234,C234)</f>
        <v>2</v>
      </c>
      <c r="E234" s="239" t="str">
        <f t="shared" si="23"/>
        <v>Social Grade2</v>
      </c>
      <c r="F234" s="86" t="s">
        <v>638</v>
      </c>
      <c r="G234" s="240">
        <v>0.19073729657920957</v>
      </c>
      <c r="H234" s="243">
        <v>85.029379571158543</v>
      </c>
    </row>
    <row r="235" spans="1:8">
      <c r="A235" s="86" t="str">
        <v>CLASS3</v>
      </c>
      <c r="B235" s="237">
        <v>234</v>
      </c>
      <c r="C235" s="86" t="s">
        <v>635</v>
      </c>
      <c r="D235" s="239">
        <f>COUNTIF($C$1:$C235,C235)</f>
        <v>3</v>
      </c>
      <c r="E235" s="239" t="str">
        <f t="shared" si="23"/>
        <v>Social Grade3</v>
      </c>
      <c r="F235" s="86" t="s">
        <v>640</v>
      </c>
      <c r="G235" s="240">
        <v>0.26312757145368942</v>
      </c>
      <c r="H235" s="243">
        <v>96.861409579433328</v>
      </c>
    </row>
    <row r="236" spans="1:8">
      <c r="A236" s="86" t="str">
        <v>CLASS4</v>
      </c>
      <c r="B236" s="237">
        <v>235</v>
      </c>
      <c r="C236" s="86" t="s">
        <v>635</v>
      </c>
      <c r="D236" s="239">
        <f>COUNTIF($C$1:$C236,C236)</f>
        <v>4</v>
      </c>
      <c r="E236" s="239" t="str">
        <f t="shared" si="23"/>
        <v>Social Grade4</v>
      </c>
      <c r="F236" s="86" t="s">
        <v>642</v>
      </c>
      <c r="G236" s="240">
        <v>0.23190888311485336</v>
      </c>
      <c r="H236" s="243">
        <v>104.52803560068848</v>
      </c>
    </row>
    <row r="237" spans="1:8">
      <c r="A237" s="86" t="str">
        <v>CLASS5</v>
      </c>
      <c r="B237" s="237">
        <v>236</v>
      </c>
      <c r="C237" s="86" t="s">
        <v>635</v>
      </c>
      <c r="D237" s="239">
        <f>COUNTIF($C$1:$C237,C237)</f>
        <v>5</v>
      </c>
      <c r="E237" s="239" t="str">
        <f t="shared" si="23"/>
        <v>Social Grade5</v>
      </c>
      <c r="F237" s="86" t="s">
        <v>644</v>
      </c>
      <c r="G237" s="240">
        <v>0.1570052161681677</v>
      </c>
      <c r="H237" s="243">
        <v>115.65843545667329</v>
      </c>
    </row>
    <row r="238" spans="1:8">
      <c r="A238" s="86" t="str">
        <v>CLASS6</v>
      </c>
      <c r="B238" s="237">
        <v>237</v>
      </c>
      <c r="C238" s="86" t="s">
        <v>635</v>
      </c>
      <c r="D238" s="239">
        <f>COUNTIF($C$1:$C238,C238)</f>
        <v>6</v>
      </c>
      <c r="E238" s="239" t="str">
        <f t="shared" si="23"/>
        <v>Social Grade6</v>
      </c>
      <c r="F238" s="86" t="s">
        <v>646</v>
      </c>
      <c r="G238" s="240">
        <v>0.12170478832516067</v>
      </c>
      <c r="H238" s="243">
        <v>121.45111259044428</v>
      </c>
    </row>
    <row r="239" spans="1:8">
      <c r="A239" s="86" t="str">
        <v>OCCD2</v>
      </c>
      <c r="B239" s="237">
        <v>238</v>
      </c>
      <c r="C239" s="86" t="s">
        <v>648</v>
      </c>
      <c r="D239" s="239">
        <f>COUNTIF($C$1:$C239,C239)</f>
        <v>1</v>
      </c>
      <c r="E239" s="239" t="str">
        <f t="shared" si="23"/>
        <v>Occupation1</v>
      </c>
      <c r="F239" s="86" t="s">
        <v>649</v>
      </c>
      <c r="G239" s="240">
        <v>5.0924687909039403E-2</v>
      </c>
      <c r="H239" s="243">
        <v>87.883755710534061</v>
      </c>
    </row>
    <row r="240" spans="1:8">
      <c r="A240" s="86" t="str">
        <v>OCCD6</v>
      </c>
      <c r="B240" s="237">
        <v>239</v>
      </c>
      <c r="C240" s="86" t="s">
        <v>648</v>
      </c>
      <c r="D240" s="239">
        <f>COUNTIF($C$1:$C240,C240)</f>
        <v>2</v>
      </c>
      <c r="E240" s="239" t="str">
        <f t="shared" si="23"/>
        <v>Occupation2</v>
      </c>
      <c r="F240" s="86" t="s">
        <v>651</v>
      </c>
      <c r="G240" s="240">
        <v>0.18789811866294173</v>
      </c>
      <c r="H240" s="243">
        <v>93.589345512748096</v>
      </c>
    </row>
    <row r="241" spans="1:8">
      <c r="A241" s="86" t="str">
        <v>OCCD3</v>
      </c>
      <c r="B241" s="237">
        <v>240</v>
      </c>
      <c r="C241" s="86" t="s">
        <v>648</v>
      </c>
      <c r="D241" s="239">
        <f>COUNTIF($C$1:$C241,C241)</f>
        <v>3</v>
      </c>
      <c r="E241" s="239" t="str">
        <f t="shared" si="23"/>
        <v>Occupation3</v>
      </c>
      <c r="F241" s="86" t="s">
        <v>653</v>
      </c>
      <c r="G241" s="240">
        <v>0.15700697442710063</v>
      </c>
      <c r="H241" s="243">
        <v>102.7774425859086</v>
      </c>
    </row>
    <row r="242" spans="1:8">
      <c r="A242" s="86" t="str">
        <v>OCCD5</v>
      </c>
      <c r="B242" s="237">
        <v>241</v>
      </c>
      <c r="C242" s="86" t="s">
        <v>648</v>
      </c>
      <c r="D242" s="239">
        <f>COUNTIF($C$1:$C242,C242)</f>
        <v>4</v>
      </c>
      <c r="E242" s="239" t="str">
        <f t="shared" si="23"/>
        <v>Occupation4</v>
      </c>
      <c r="F242" s="86" t="s">
        <v>655</v>
      </c>
      <c r="G242" s="240">
        <v>5.3256197862738608E-2</v>
      </c>
      <c r="H242" s="243">
        <v>97.777581598739957</v>
      </c>
    </row>
    <row r="243" spans="1:8">
      <c r="A243" s="86" t="str">
        <v>OCCD8</v>
      </c>
      <c r="B243" s="237">
        <v>242</v>
      </c>
      <c r="C243" s="86" t="s">
        <v>648</v>
      </c>
      <c r="D243" s="239">
        <f>COUNTIF($C$1:$C243,C243)</f>
        <v>5</v>
      </c>
      <c r="E243" s="239" t="str">
        <f t="shared" si="23"/>
        <v>Occupation5</v>
      </c>
      <c r="F243" s="86" t="s">
        <v>657</v>
      </c>
      <c r="G243" s="240">
        <v>0.16180678687948113</v>
      </c>
      <c r="H243" s="243">
        <v>99.793289130649882</v>
      </c>
    </row>
    <row r="244" spans="1:8">
      <c r="A244" s="86" t="str">
        <v>OCCD9</v>
      </c>
      <c r="B244" s="237">
        <v>243</v>
      </c>
      <c r="C244" s="86" t="s">
        <v>648</v>
      </c>
      <c r="D244" s="239">
        <f>COUNTIF($C$1:$C244,C244)</f>
        <v>6</v>
      </c>
      <c r="E244" s="239" t="str">
        <f t="shared" si="23"/>
        <v>Occupation6</v>
      </c>
      <c r="F244" s="86" t="s">
        <v>659</v>
      </c>
      <c r="G244" s="240">
        <v>6.5812784496063439E-2</v>
      </c>
      <c r="H244" s="243">
        <v>92.669290605260471</v>
      </c>
    </row>
    <row r="245" spans="1:8">
      <c r="A245" s="86" t="str">
        <v>OCCD10</v>
      </c>
      <c r="B245" s="237">
        <v>244</v>
      </c>
      <c r="C245" s="86" t="s">
        <v>648</v>
      </c>
      <c r="D245" s="239">
        <f>COUNTIF($C$1:$C245,C245)</f>
        <v>7</v>
      </c>
      <c r="E245" s="239" t="str">
        <f t="shared" si="23"/>
        <v>Occupation7</v>
      </c>
      <c r="F245" s="86" t="s">
        <v>661</v>
      </c>
      <c r="G245" s="240">
        <v>9.4668958915349571E-2</v>
      </c>
      <c r="H245" s="243">
        <v>107.83850595027198</v>
      </c>
    </row>
    <row r="246" spans="1:8">
      <c r="A246" s="86" t="str">
        <v>OCCD11</v>
      </c>
      <c r="B246" s="237">
        <v>245</v>
      </c>
      <c r="C246" s="86" t="s">
        <v>648</v>
      </c>
      <c r="D246" s="239">
        <f>COUNTIF($C$1:$C246,C246)</f>
        <v>8</v>
      </c>
      <c r="E246" s="239" t="str">
        <f t="shared" si="23"/>
        <v>Occupation8</v>
      </c>
      <c r="F246" s="86" t="s">
        <v>663</v>
      </c>
      <c r="G246" s="240">
        <v>0.15247463223083987</v>
      </c>
      <c r="H246" s="243">
        <v>107.9160368778336</v>
      </c>
    </row>
    <row r="247" spans="1:8">
      <c r="A247" s="86" t="str">
        <v>OCCD12</v>
      </c>
      <c r="B247" s="237">
        <v>246</v>
      </c>
      <c r="C247" s="86" t="s">
        <v>648</v>
      </c>
      <c r="D247" s="239">
        <f>COUNTIF($C$1:$C247,C247)</f>
        <v>9</v>
      </c>
      <c r="E247" s="239" t="str">
        <f t="shared" si="23"/>
        <v>Occupation9</v>
      </c>
      <c r="F247" s="86" t="s">
        <v>665</v>
      </c>
      <c r="G247" s="240">
        <v>4.3291499794869799E-2</v>
      </c>
      <c r="H247" s="243">
        <v>99.610049229981286</v>
      </c>
    </row>
    <row r="248" spans="1:8">
      <c r="A248" s="86" t="str">
        <v>OCCD13</v>
      </c>
      <c r="B248" s="237">
        <v>247</v>
      </c>
      <c r="C248" s="86" t="s">
        <v>648</v>
      </c>
      <c r="D248" s="239">
        <f>COUNTIF($C$1:$C248,C248)</f>
        <v>10</v>
      </c>
      <c r="E248" s="239" t="str">
        <f t="shared" si="23"/>
        <v>Occupation10</v>
      </c>
      <c r="F248" s="86" t="s">
        <v>667</v>
      </c>
      <c r="G248" s="240">
        <v>3.2439506124601954E-2</v>
      </c>
      <c r="H248" s="243">
        <v>115.83823587079706</v>
      </c>
    </row>
    <row r="249" spans="1:8">
      <c r="A249" s="86" t="str">
        <v>rcd_qfhigh_101</v>
      </c>
      <c r="B249" s="237">
        <v>248</v>
      </c>
      <c r="C249" s="86" t="s">
        <v>670</v>
      </c>
      <c r="D249" s="239">
        <f>COUNTIF($C$1:$C249,C249)</f>
        <v>1</v>
      </c>
      <c r="E249" s="239" t="str">
        <f t="shared" si="23"/>
        <v>Highest Level of Qualifications (Adults)1</v>
      </c>
      <c r="F249" s="86" t="s">
        <v>671</v>
      </c>
      <c r="G249" s="240">
        <v>0.16745966749369956</v>
      </c>
      <c r="H249" s="243">
        <v>84.094060561765872</v>
      </c>
    </row>
    <row r="250" spans="1:8">
      <c r="A250" s="86" t="str">
        <v>rcd_qfhigh_102</v>
      </c>
      <c r="B250" s="237">
        <v>249</v>
      </c>
      <c r="C250" s="86" t="s">
        <v>670</v>
      </c>
      <c r="D250" s="239">
        <f>COUNTIF($C$1:$C250,C250)</f>
        <v>2</v>
      </c>
      <c r="E250" s="239" t="str">
        <f t="shared" si="23"/>
        <v>Highest Level of Qualifications (Adults)2</v>
      </c>
      <c r="F250" s="86" t="s">
        <v>673</v>
      </c>
      <c r="G250" s="240">
        <v>9.2049094496649539E-2</v>
      </c>
      <c r="H250" s="243">
        <v>94.742713898379435</v>
      </c>
    </row>
    <row r="251" spans="1:8">
      <c r="A251" s="86" t="str">
        <v>rcd_qfhigh_103</v>
      </c>
      <c r="B251" s="237">
        <v>250</v>
      </c>
      <c r="C251" s="86" t="s">
        <v>670</v>
      </c>
      <c r="D251" s="239">
        <f>COUNTIF($C$1:$C251,C251)</f>
        <v>3</v>
      </c>
      <c r="E251" s="239" t="str">
        <f t="shared" si="23"/>
        <v>Highest Level of Qualifications (Adults)3</v>
      </c>
      <c r="F251" s="86" t="s">
        <v>675</v>
      </c>
      <c r="G251" s="240">
        <v>8.4063629437161766E-2</v>
      </c>
      <c r="H251" s="243">
        <v>97.523973978251007</v>
      </c>
    </row>
    <row r="252" spans="1:8">
      <c r="A252" s="86" t="str">
        <v>rcd_qfhigh_104</v>
      </c>
      <c r="B252" s="237">
        <v>251</v>
      </c>
      <c r="C252" s="86" t="s">
        <v>670</v>
      </c>
      <c r="D252" s="239">
        <f>COUNTIF($C$1:$C252,C252)</f>
        <v>4</v>
      </c>
      <c r="E252" s="239" t="str">
        <f t="shared" si="23"/>
        <v>Highest Level of Qualifications (Adults)4</v>
      </c>
      <c r="F252" s="86" t="s">
        <v>677</v>
      </c>
      <c r="G252" s="240">
        <v>0.38808291167679293</v>
      </c>
      <c r="H252" s="243">
        <v>102.56933345660291</v>
      </c>
    </row>
    <row r="253" spans="1:8">
      <c r="A253" s="86" t="str">
        <v>rcd_qfhigh_105</v>
      </c>
      <c r="B253" s="237">
        <v>252</v>
      </c>
      <c r="C253" s="86" t="s">
        <v>670</v>
      </c>
      <c r="D253" s="239">
        <f>COUNTIF($C$1:$C253,C253)</f>
        <v>5</v>
      </c>
      <c r="E253" s="239" t="str">
        <f t="shared" si="23"/>
        <v>Highest Level of Qualifications (Adults)5</v>
      </c>
      <c r="F253" s="86" t="s">
        <v>679</v>
      </c>
      <c r="G253" s="240">
        <v>0.26808138785238439</v>
      </c>
      <c r="H253" s="243">
        <v>112.14066657854013</v>
      </c>
    </row>
    <row r="254" spans="1:8">
      <c r="A254" s="86" t="str">
        <v>Num_reading</v>
      </c>
      <c r="B254" s="237">
        <v>253</v>
      </c>
      <c r="C254" s="86" t="s">
        <v>681</v>
      </c>
      <c r="D254" s="239">
        <f>COUNTIF($C$1:$C254,C254)</f>
        <v>1</v>
      </c>
      <c r="E254" s="239" t="str">
        <f t="shared" si="23"/>
        <v>England: Pupils at the end of KS11</v>
      </c>
      <c r="F254" s="86" t="s">
        <v>682</v>
      </c>
      <c r="G254" s="240">
        <v>0.89706949030027172</v>
      </c>
      <c r="H254" s="243">
        <v>98.83216782197124</v>
      </c>
    </row>
    <row r="255" spans="1:8">
      <c r="A255" s="86" t="str">
        <v>Num_writing</v>
      </c>
      <c r="B255" s="237">
        <v>254</v>
      </c>
      <c r="C255" s="86" t="s">
        <v>681</v>
      </c>
      <c r="D255" s="239">
        <f>COUNTIF($C$1:$C255,C255)</f>
        <v>2</v>
      </c>
      <c r="E255" s="239" t="str">
        <f t="shared" si="23"/>
        <v>England: Pupils at the end of KS12</v>
      </c>
      <c r="F255" s="86" t="s">
        <v>684</v>
      </c>
      <c r="G255" s="240">
        <v>0.85569894699826121</v>
      </c>
      <c r="H255" s="243">
        <v>98.500453581035273</v>
      </c>
    </row>
    <row r="256" spans="1:8">
      <c r="A256" s="86" t="str">
        <v>Num_maths</v>
      </c>
      <c r="B256" s="237">
        <v>255</v>
      </c>
      <c r="C256" s="86" t="s">
        <v>681</v>
      </c>
      <c r="D256" s="239">
        <f>COUNTIF($C$1:$C256,C256)</f>
        <v>3</v>
      </c>
      <c r="E256" s="239" t="str">
        <f t="shared" si="23"/>
        <v>England: Pupils at the end of KS13</v>
      </c>
      <c r="F256" s="86" t="s">
        <v>686</v>
      </c>
      <c r="G256" s="240">
        <v>0.9256572957977609</v>
      </c>
      <c r="H256" s="243">
        <v>99.114139692490269</v>
      </c>
    </row>
    <row r="257" spans="1:8">
      <c r="A257" s="86" t="str">
        <v>Num_science</v>
      </c>
      <c r="B257" s="237">
        <v>256</v>
      </c>
      <c r="C257" s="86" t="s">
        <v>681</v>
      </c>
      <c r="D257" s="239">
        <f>COUNTIF($C$1:$C257,C257)</f>
        <v>4</v>
      </c>
      <c r="E257" s="239" t="str">
        <f t="shared" si="23"/>
        <v>England: Pupils at the end of KS14</v>
      </c>
      <c r="F257" s="86" t="s">
        <v>688</v>
      </c>
      <c r="G257" s="240">
        <v>0.90938240178170238</v>
      </c>
      <c r="H257" s="243">
        <v>98.795605319946858</v>
      </c>
    </row>
    <row r="258" spans="1:8">
      <c r="A258" s="86" t="str">
        <v>Num_All_Reading</v>
      </c>
      <c r="B258" s="237">
        <v>257</v>
      </c>
      <c r="C258" s="86" t="s">
        <v>690</v>
      </c>
      <c r="D258" s="239">
        <f>COUNTIF($C$1:$C258,C258)</f>
        <v>1</v>
      </c>
      <c r="E258" s="239" t="str">
        <f t="shared" si="23"/>
        <v>England: Pupils at the end of KS21</v>
      </c>
      <c r="F258" s="86" t="s">
        <v>682</v>
      </c>
      <c r="G258" s="240">
        <v>0.88695014359114621</v>
      </c>
      <c r="H258" s="243">
        <v>98.812490899645411</v>
      </c>
    </row>
    <row r="259" spans="1:8">
      <c r="A259" s="86" t="str">
        <v>Num_All_Writing</v>
      </c>
      <c r="B259" s="237">
        <v>258</v>
      </c>
      <c r="C259" s="86" t="s">
        <v>690</v>
      </c>
      <c r="D259" s="239">
        <f>COUNTIF($C$1:$C259,C259)</f>
        <v>2</v>
      </c>
      <c r="E259" s="239" t="str">
        <f t="shared" ref="E259:E322" si="24">C259&amp;D259</f>
        <v>England: Pupils at the end of KS22</v>
      </c>
      <c r="F259" s="86" t="s">
        <v>684</v>
      </c>
      <c r="G259" s="240">
        <v>0.84366227753140455</v>
      </c>
      <c r="H259" s="243">
        <v>98.583444454560336</v>
      </c>
    </row>
    <row r="260" spans="1:8">
      <c r="A260" s="86" t="str">
        <v>Num_All_maths</v>
      </c>
      <c r="B260" s="237">
        <v>259</v>
      </c>
      <c r="C260" s="86" t="s">
        <v>690</v>
      </c>
      <c r="D260" s="239">
        <f>COUNTIF($C$1:$C260,C260)</f>
        <v>3</v>
      </c>
      <c r="E260" s="239" t="str">
        <f t="shared" si="24"/>
        <v>England: Pupils at the end of KS23</v>
      </c>
      <c r="F260" s="86" t="s">
        <v>686</v>
      </c>
      <c r="G260" s="240">
        <v>0.85319112274600972</v>
      </c>
      <c r="H260" s="243">
        <v>98.813997078307892</v>
      </c>
    </row>
    <row r="261" spans="1:8">
      <c r="A261" s="86" t="str">
        <v>Num_All_RWM</v>
      </c>
      <c r="B261" s="237">
        <v>260</v>
      </c>
      <c r="C261" s="86" t="s">
        <v>690</v>
      </c>
      <c r="D261" s="239">
        <f>COUNTIF($C$1:$C261,C261)</f>
        <v>4</v>
      </c>
      <c r="E261" s="239" t="str">
        <f t="shared" si="24"/>
        <v>England: Pupils at the end of KS24</v>
      </c>
      <c r="F261" s="86" t="s">
        <v>694</v>
      </c>
      <c r="G261" s="240">
        <v>0.76680356340477085</v>
      </c>
      <c r="H261" s="243">
        <v>98.1348234001496</v>
      </c>
    </row>
    <row r="262" spans="1:8">
      <c r="A262" s="86" t="str">
        <v>LEVEL2_all</v>
      </c>
      <c r="B262" s="237">
        <v>261</v>
      </c>
      <c r="C262" s="86" t="s">
        <v>696</v>
      </c>
      <c r="D262" s="239">
        <f>COUNTIF($C$1:$C262,C262)</f>
        <v>1</v>
      </c>
      <c r="E262" s="239" t="str">
        <f t="shared" si="24"/>
        <v>England: Pupils at the end of KS41</v>
      </c>
      <c r="F262" s="86" t="s">
        <v>697</v>
      </c>
      <c r="G262" s="240">
        <v>0.61561613300252038</v>
      </c>
      <c r="H262" s="243">
        <v>95.269235993837057</v>
      </c>
    </row>
    <row r="263" spans="1:8">
      <c r="A263" s="86" t="str">
        <v>LEVEL2_EM_all</v>
      </c>
      <c r="B263" s="237">
        <v>262</v>
      </c>
      <c r="C263" s="86" t="s">
        <v>696</v>
      </c>
      <c r="D263" s="239">
        <f>COUNTIF($C$1:$C263,C263)</f>
        <v>2</v>
      </c>
      <c r="E263" s="239" t="str">
        <f t="shared" si="24"/>
        <v>England: Pupils at the end of KS42</v>
      </c>
      <c r="F263" s="86" t="s">
        <v>699</v>
      </c>
      <c r="G263" s="240">
        <v>0.5299325023931859</v>
      </c>
      <c r="H263" s="243">
        <v>94.604730379323883</v>
      </c>
    </row>
    <row r="264" spans="1:8">
      <c r="A264" s="86" t="str">
        <v>NS4T5PAL5P</v>
      </c>
      <c r="B264" s="237">
        <v>263</v>
      </c>
      <c r="C264" s="86" t="s">
        <v>701</v>
      </c>
      <c r="D264" s="239">
        <f>COUNTIF($C$1:$C264,C264)</f>
        <v>1</v>
      </c>
      <c r="E264" s="239" t="str">
        <f t="shared" si="24"/>
        <v>Scotland: Pupils in the S4 cohort1</v>
      </c>
      <c r="F264" s="86" t="s">
        <v>702</v>
      </c>
      <c r="G264" s="240">
        <v>0.37218278078418354</v>
      </c>
      <c r="H264" s="243">
        <v>89.632072520242502</v>
      </c>
    </row>
    <row r="265" spans="1:8">
      <c r="A265" s="86" t="str">
        <v>NS5T3PAL6P</v>
      </c>
      <c r="B265" s="237">
        <v>264</v>
      </c>
      <c r="C265" s="86" t="s">
        <v>704</v>
      </c>
      <c r="D265" s="239">
        <f>COUNTIF($C$1:$C265,C265)</f>
        <v>1</v>
      </c>
      <c r="E265" s="239" t="str">
        <f t="shared" si="24"/>
        <v>Scotland: Pupils in the S5 cohort1</v>
      </c>
      <c r="F265" s="86" t="s">
        <v>705</v>
      </c>
      <c r="G265" s="240">
        <v>0.30318324965323229</v>
      </c>
      <c r="H265" s="243">
        <v>88.236301317475807</v>
      </c>
    </row>
    <row r="266" spans="1:8">
      <c r="A266" s="86" t="str">
        <v>NS5T5PAL6P</v>
      </c>
      <c r="B266" s="237">
        <v>265</v>
      </c>
      <c r="C266" s="86" t="s">
        <v>704</v>
      </c>
      <c r="D266" s="239">
        <f>COUNTIF($C$1:$C266,C266)</f>
        <v>2</v>
      </c>
      <c r="E266" s="239" t="str">
        <f t="shared" si="24"/>
        <v>Scotland: Pupils in the S5 cohort2</v>
      </c>
      <c r="F266" s="86" t="s">
        <v>707</v>
      </c>
      <c r="G266" s="240">
        <v>0.13446082013011121</v>
      </c>
      <c r="H266" s="243">
        <v>83.654359616346696</v>
      </c>
    </row>
    <row r="267" spans="1:8">
      <c r="A267" s="86" t="str">
        <v>rcd_worktrav_101</v>
      </c>
      <c r="B267" s="237">
        <v>266</v>
      </c>
      <c r="C267" s="86" t="s">
        <v>710</v>
      </c>
      <c r="D267" s="239">
        <f>COUNTIF($C$1:$C267,C267)</f>
        <v>1</v>
      </c>
      <c r="E267" s="239" t="str">
        <f t="shared" si="24"/>
        <v>Travel To Work (% of Workers)1</v>
      </c>
      <c r="F267" s="86" t="s">
        <v>711</v>
      </c>
      <c r="G267" s="240">
        <v>5.2199288881942682E-2</v>
      </c>
      <c r="H267" s="243">
        <v>92.457439959274325</v>
      </c>
    </row>
    <row r="268" spans="1:8">
      <c r="A268" s="86" t="str">
        <v>rcd_worktrav_102</v>
      </c>
      <c r="B268" s="237">
        <v>267</v>
      </c>
      <c r="C268" s="86" t="s">
        <v>710</v>
      </c>
      <c r="D268" s="239">
        <f>COUNTIF($C$1:$C268,C268)</f>
        <v>2</v>
      </c>
      <c r="E268" s="239" t="str">
        <f t="shared" si="24"/>
        <v>Travel To Work (% of Workers)2</v>
      </c>
      <c r="F268" s="86" t="s">
        <v>713</v>
      </c>
      <c r="G268" s="240">
        <v>0.66070351847148689</v>
      </c>
      <c r="H268" s="243">
        <v>97.682078531005686</v>
      </c>
    </row>
    <row r="269" spans="1:8">
      <c r="A269" s="86" t="str">
        <v>rcd_worktrav_103</v>
      </c>
      <c r="B269" s="237">
        <v>268</v>
      </c>
      <c r="C269" s="86" t="s">
        <v>710</v>
      </c>
      <c r="D269" s="239">
        <f>COUNTIF($C$1:$C269,C269)</f>
        <v>3</v>
      </c>
      <c r="E269" s="239" t="str">
        <f t="shared" si="24"/>
        <v>Travel To Work (% of Workers)3</v>
      </c>
      <c r="F269" s="86" t="s">
        <v>715</v>
      </c>
      <c r="G269" s="240">
        <v>7.2110086545411914E-2</v>
      </c>
      <c r="H269" s="243">
        <v>117.63277785342265</v>
      </c>
    </row>
    <row r="270" spans="1:8">
      <c r="A270" s="86" t="str">
        <v>rcd_worktrav_104</v>
      </c>
      <c r="B270" s="237">
        <v>269</v>
      </c>
      <c r="C270" s="86" t="s">
        <v>710</v>
      </c>
      <c r="D270" s="239">
        <f>COUNTIF($C$1:$C270,C270)</f>
        <v>4</v>
      </c>
      <c r="E270" s="239" t="str">
        <f t="shared" si="24"/>
        <v>Travel To Work (% of Workers)4</v>
      </c>
      <c r="F270" s="86" t="s">
        <v>717</v>
      </c>
      <c r="G270" s="240">
        <v>3.3227538242131795E-2</v>
      </c>
      <c r="H270" s="243">
        <v>101.24590453029731</v>
      </c>
    </row>
    <row r="271" spans="1:8">
      <c r="A271" s="86" t="str">
        <v>rcd_worktrav_105</v>
      </c>
      <c r="B271" s="237">
        <v>270</v>
      </c>
      <c r="C271" s="86" t="s">
        <v>710</v>
      </c>
      <c r="D271" s="239">
        <f>COUNTIF($C$1:$C271,C271)</f>
        <v>5</v>
      </c>
      <c r="E271" s="239" t="str">
        <f t="shared" si="24"/>
        <v>Travel To Work (% of Workers)5</v>
      </c>
      <c r="F271" s="86" t="s">
        <v>719</v>
      </c>
      <c r="G271" s="240">
        <v>0.14029443022642465</v>
      </c>
      <c r="H271" s="243">
        <v>112.58265808565464</v>
      </c>
    </row>
    <row r="272" spans="1:8">
      <c r="A272" s="86" t="str">
        <v>rcd_worktrav_106</v>
      </c>
      <c r="B272" s="237">
        <v>271</v>
      </c>
      <c r="C272" s="86" t="s">
        <v>710</v>
      </c>
      <c r="D272" s="239">
        <f>COUNTIF($C$1:$C272,C272)</f>
        <v>6</v>
      </c>
      <c r="E272" s="239" t="str">
        <f t="shared" si="24"/>
        <v>Travel To Work (% of Workers)6</v>
      </c>
      <c r="F272" s="86" t="s">
        <v>721</v>
      </c>
      <c r="G272" s="240">
        <v>1.001439818703968E-2</v>
      </c>
      <c r="H272" s="243">
        <v>101.61652077035683</v>
      </c>
    </row>
    <row r="273" spans="1:8">
      <c r="A273" s="86" t="str">
        <v>rcd_worktrav_107</v>
      </c>
      <c r="B273" s="237">
        <v>272</v>
      </c>
      <c r="C273" s="86" t="s">
        <v>710</v>
      </c>
      <c r="D273" s="239">
        <f>COUNTIF($C$1:$C273,C273)</f>
        <v>7</v>
      </c>
      <c r="E273" s="239" t="str">
        <f t="shared" si="24"/>
        <v>Travel To Work (% of Workers)7</v>
      </c>
      <c r="F273" s="86" t="s">
        <v>723</v>
      </c>
      <c r="G273" s="240">
        <v>3.1089944712524655E-2</v>
      </c>
      <c r="H273" s="243">
        <v>81.210137917703875</v>
      </c>
    </row>
    <row r="274" spans="1:8">
      <c r="A274" s="86" t="str">
        <v>car0</v>
      </c>
      <c r="B274" s="237">
        <v>273</v>
      </c>
      <c r="C274" s="86" t="s">
        <v>725</v>
      </c>
      <c r="D274" s="239">
        <f>COUNTIF($C$1:$C274,C274)</f>
        <v>1</v>
      </c>
      <c r="E274" s="239" t="str">
        <f t="shared" si="24"/>
        <v>Car Ownership1</v>
      </c>
      <c r="F274" s="86" t="s">
        <v>726</v>
      </c>
      <c r="G274" s="240">
        <v>0.23736495594584567</v>
      </c>
      <c r="H274" s="243">
        <v>126.07002433035306</v>
      </c>
    </row>
    <row r="275" spans="1:8">
      <c r="A275" s="86" t="str">
        <v>car1</v>
      </c>
      <c r="B275" s="237">
        <v>274</v>
      </c>
      <c r="C275" s="86" t="s">
        <v>725</v>
      </c>
      <c r="D275" s="239">
        <f>COUNTIF($C$1:$C275,C275)</f>
        <v>2</v>
      </c>
      <c r="E275" s="239" t="str">
        <f t="shared" si="24"/>
        <v>Car Ownership2</v>
      </c>
      <c r="F275" s="86" t="s">
        <v>728</v>
      </c>
      <c r="G275" s="240">
        <v>0.42814765467794569</v>
      </c>
      <c r="H275" s="243">
        <v>102.58856505333243</v>
      </c>
    </row>
    <row r="276" spans="1:8">
      <c r="A276" s="86" t="str">
        <v>car2</v>
      </c>
      <c r="B276" s="237">
        <v>275</v>
      </c>
      <c r="C276" s="86" t="s">
        <v>725</v>
      </c>
      <c r="D276" s="239">
        <f>COUNTIF($C$1:$C276,C276)</f>
        <v>3</v>
      </c>
      <c r="E276" s="239" t="str">
        <f t="shared" si="24"/>
        <v>Car Ownership3</v>
      </c>
      <c r="F276" s="86" t="s">
        <v>730</v>
      </c>
      <c r="G276" s="240">
        <v>0.26933627678902849</v>
      </c>
      <c r="H276" s="243">
        <v>86.610999103857282</v>
      </c>
    </row>
    <row r="277" spans="1:8">
      <c r="A277" s="86" t="str">
        <v>car3p</v>
      </c>
      <c r="B277" s="237">
        <v>276</v>
      </c>
      <c r="C277" s="86" t="s">
        <v>725</v>
      </c>
      <c r="D277" s="239">
        <f>COUNTIF($C$1:$C277,C277)</f>
        <v>4</v>
      </c>
      <c r="E277" s="239" t="str">
        <f t="shared" si="24"/>
        <v>Car Ownership4</v>
      </c>
      <c r="F277" s="86" t="s">
        <v>732</v>
      </c>
      <c r="G277" s="240">
        <v>6.5064664856311155E-2</v>
      </c>
      <c r="H277" s="243">
        <v>78.067407334309763</v>
      </c>
    </row>
    <row r="278" spans="1:8">
      <c r="A278" s="86" t="str">
        <v>car1recent</v>
      </c>
      <c r="B278" s="237">
        <v>277</v>
      </c>
      <c r="C278" s="86" t="s">
        <v>725</v>
      </c>
      <c r="D278" s="239">
        <f>COUNTIF($C$1:$C278,C278)</f>
        <v>5</v>
      </c>
      <c r="E278" s="239" t="str">
        <f t="shared" si="24"/>
        <v>Car Ownership5</v>
      </c>
      <c r="F278" s="86" t="s">
        <v>734</v>
      </c>
      <c r="G278" s="240">
        <v>0.11728173168968685</v>
      </c>
      <c r="H278" s="243">
        <v>90.066336011163457</v>
      </c>
    </row>
    <row r="279" spans="1:8">
      <c r="A279" s="86" t="str">
        <v>car1co</v>
      </c>
      <c r="B279" s="237">
        <v>278</v>
      </c>
      <c r="C279" s="86" t="s">
        <v>736</v>
      </c>
      <c r="D279" s="239">
        <f>COUNTIF($C$1:$C279,C279)</f>
        <v>1</v>
      </c>
      <c r="E279" s="239" t="str">
        <f t="shared" si="24"/>
        <v>Main Car (% of car owners)1</v>
      </c>
      <c r="F279" s="86" t="s">
        <v>737</v>
      </c>
      <c r="G279" s="240">
        <v>1.4237638462890966E-2</v>
      </c>
      <c r="H279" s="243">
        <v>94.616241015425175</v>
      </c>
    </row>
    <row r="280" spans="1:8">
      <c r="A280" s="86" t="str">
        <v>car1priv</v>
      </c>
      <c r="B280" s="237">
        <v>279</v>
      </c>
      <c r="C280" s="86" t="s">
        <v>736</v>
      </c>
      <c r="D280" s="239">
        <f>COUNTIF($C$1:$C280,C280)</f>
        <v>2</v>
      </c>
      <c r="E280" s="239" t="str">
        <f t="shared" si="24"/>
        <v>Main Car (% of car owners)2</v>
      </c>
      <c r="F280" s="86" t="s">
        <v>739</v>
      </c>
      <c r="G280" s="240">
        <v>0.98576236153710894</v>
      </c>
      <c r="H280" s="243">
        <v>100.08225128929087</v>
      </c>
    </row>
    <row r="281" spans="1:8">
      <c r="A281" s="86" t="str">
        <v>carsaloon</v>
      </c>
      <c r="B281" s="237">
        <v>280</v>
      </c>
      <c r="C281" s="86" t="s">
        <v>736</v>
      </c>
      <c r="D281" s="239">
        <f>COUNTIF($C$1:$C281,C281)</f>
        <v>3</v>
      </c>
      <c r="E281" s="239" t="str">
        <f t="shared" si="24"/>
        <v>Main Car (% of car owners)3</v>
      </c>
      <c r="F281" s="86" t="s">
        <v>741</v>
      </c>
      <c r="G281" s="240">
        <v>0.18060974466173055</v>
      </c>
      <c r="H281" s="243">
        <v>101.60272773810057</v>
      </c>
    </row>
    <row r="282" spans="1:8">
      <c r="A282" s="86" t="str">
        <v>carhatchback</v>
      </c>
      <c r="B282" s="237">
        <v>281</v>
      </c>
      <c r="C282" s="86" t="s">
        <v>736</v>
      </c>
      <c r="D282" s="239">
        <f>COUNTIF($C$1:$C282,C282)</f>
        <v>4</v>
      </c>
      <c r="E282" s="239" t="str">
        <f t="shared" si="24"/>
        <v>Main Car (% of car owners)4</v>
      </c>
      <c r="F282" s="86" t="s">
        <v>743</v>
      </c>
      <c r="G282" s="240">
        <v>0.52007238165940572</v>
      </c>
      <c r="H282" s="243">
        <v>101.45402909134988</v>
      </c>
    </row>
    <row r="283" spans="1:8">
      <c r="A283" s="86" t="str">
        <v>carestate</v>
      </c>
      <c r="B283" s="237">
        <v>282</v>
      </c>
      <c r="C283" s="86" t="s">
        <v>736</v>
      </c>
      <c r="D283" s="239">
        <f>COUNTIF($C$1:$C283,C283)</f>
        <v>5</v>
      </c>
      <c r="E283" s="239" t="str">
        <f t="shared" si="24"/>
        <v>Main Car (% of car owners)5</v>
      </c>
      <c r="F283" s="86" t="s">
        <v>745</v>
      </c>
      <c r="G283" s="240">
        <v>6.6606091390392086E-2</v>
      </c>
      <c r="H283" s="243">
        <v>96.013369152671842</v>
      </c>
    </row>
    <row r="284" spans="1:8">
      <c r="A284" s="86" t="str">
        <v>carlux</v>
      </c>
      <c r="B284" s="237">
        <v>283</v>
      </c>
      <c r="C284" s="86" t="s">
        <v>736</v>
      </c>
      <c r="D284" s="239">
        <f>COUNTIF($C$1:$C284,C284)</f>
        <v>6</v>
      </c>
      <c r="E284" s="239" t="str">
        <f t="shared" si="24"/>
        <v>Main Car (% of car owners)6</v>
      </c>
      <c r="F284" s="86" t="s">
        <v>747</v>
      </c>
      <c r="G284" s="240">
        <v>7.2861859456502615E-2</v>
      </c>
      <c r="H284" s="243">
        <v>98.289503943510113</v>
      </c>
    </row>
    <row r="285" spans="1:8">
      <c r="A285" s="86" t="str">
        <v>carother</v>
      </c>
      <c r="B285" s="237">
        <v>284</v>
      </c>
      <c r="C285" s="86" t="s">
        <v>736</v>
      </c>
      <c r="D285" s="239">
        <f>COUNTIF($C$1:$C285,C285)</f>
        <v>7</v>
      </c>
      <c r="E285" s="239" t="str">
        <f t="shared" si="24"/>
        <v>Main Car (% of car owners)7</v>
      </c>
      <c r="F285" s="86" t="s">
        <v>749</v>
      </c>
      <c r="G285" s="240">
        <v>0.15994981147556994</v>
      </c>
      <c r="H285" s="243">
        <v>96.254058253662194</v>
      </c>
    </row>
    <row r="286" spans="1:8">
      <c r="A286" s="86" t="str">
        <v>car1btnew</v>
      </c>
      <c r="B286" s="237">
        <v>285</v>
      </c>
      <c r="C286" s="86" t="s">
        <v>736</v>
      </c>
      <c r="D286" s="239">
        <f>COUNTIF($C$1:$C286,C286)</f>
        <v>8</v>
      </c>
      <c r="E286" s="239" t="str">
        <f t="shared" si="24"/>
        <v>Main Car (% of car owners)8</v>
      </c>
      <c r="F286" s="86" t="s">
        <v>751</v>
      </c>
      <c r="G286" s="240">
        <v>0.34516594057084798</v>
      </c>
      <c r="H286" s="243">
        <v>95.379710185419682</v>
      </c>
    </row>
    <row r="287" spans="1:8">
      <c r="A287" s="86" t="str">
        <v>car1btused</v>
      </c>
      <c r="B287" s="237">
        <v>286</v>
      </c>
      <c r="C287" s="86" t="s">
        <v>736</v>
      </c>
      <c r="D287" s="239">
        <f>COUNTIF($C$1:$C287,C287)</f>
        <v>9</v>
      </c>
      <c r="E287" s="239" t="str">
        <f t="shared" si="24"/>
        <v>Main Car (% of car owners)9</v>
      </c>
      <c r="F287" s="86" t="s">
        <v>753</v>
      </c>
      <c r="G287" s="240">
        <v>0.65483405942915196</v>
      </c>
      <c r="H287" s="243">
        <v>102.62025144456426</v>
      </c>
    </row>
    <row r="288" spans="1:8">
      <c r="A288" s="86" t="str">
        <v>rcd_hhdyrinc_101</v>
      </c>
      <c r="B288" s="237">
        <v>287</v>
      </c>
      <c r="C288" s="86" t="s">
        <v>755</v>
      </c>
      <c r="D288" s="239">
        <f>COUNTIF($C$1:$C288,C288)</f>
        <v>1</v>
      </c>
      <c r="E288" s="239" t="str">
        <f t="shared" si="24"/>
        <v>Household Annual Income1</v>
      </c>
      <c r="F288" s="86" t="s">
        <v>756</v>
      </c>
      <c r="G288" s="240">
        <v>0.21315517611893647</v>
      </c>
      <c r="H288" s="243">
        <v>115.6638866189456</v>
      </c>
    </row>
    <row r="289" spans="1:8">
      <c r="A289" s="86" t="str">
        <v>rcd_hhdyrinc_102</v>
      </c>
      <c r="B289" s="237">
        <v>288</v>
      </c>
      <c r="C289" s="86" t="s">
        <v>755</v>
      </c>
      <c r="D289" s="239">
        <f>COUNTIF($C$1:$C289,C289)</f>
        <v>2</v>
      </c>
      <c r="E289" s="239" t="str">
        <f t="shared" si="24"/>
        <v>Household Annual Income2</v>
      </c>
      <c r="F289" s="86" t="s">
        <v>757</v>
      </c>
      <c r="G289" s="240">
        <v>0.34711112196456145</v>
      </c>
      <c r="H289" s="243">
        <v>104.96087338170028</v>
      </c>
    </row>
    <row r="290" spans="1:8">
      <c r="A290" s="86" t="str">
        <v>rcd_hhdyrinc_103</v>
      </c>
      <c r="B290" s="237">
        <v>289</v>
      </c>
      <c r="C290" s="86" t="s">
        <v>755</v>
      </c>
      <c r="D290" s="239">
        <f>COUNTIF($C$1:$C290,C290)</f>
        <v>3</v>
      </c>
      <c r="E290" s="239" t="str">
        <f t="shared" si="24"/>
        <v>Household Annual Income3</v>
      </c>
      <c r="F290" s="86" t="s">
        <v>758</v>
      </c>
      <c r="G290" s="240">
        <v>0.20587147127200267</v>
      </c>
      <c r="H290" s="243">
        <v>97.746109876163331</v>
      </c>
    </row>
    <row r="291" spans="1:8">
      <c r="A291" s="86" t="str">
        <v>rcd_hhdyrinc_104</v>
      </c>
      <c r="B291" s="237">
        <v>290</v>
      </c>
      <c r="C291" s="86" t="s">
        <v>755</v>
      </c>
      <c r="D291" s="239">
        <f>COUNTIF($C$1:$C291,C291)</f>
        <v>4</v>
      </c>
      <c r="E291" s="239" t="str">
        <f t="shared" si="24"/>
        <v>Household Annual Income4</v>
      </c>
      <c r="F291" s="86" t="s">
        <v>759</v>
      </c>
      <c r="G291" s="240">
        <v>0.12576513567898098</v>
      </c>
      <c r="H291" s="243">
        <v>92.725630344486007</v>
      </c>
    </row>
    <row r="292" spans="1:8">
      <c r="A292" s="86" t="str">
        <v>rcd_hhdyrinc_105</v>
      </c>
      <c r="B292" s="237">
        <v>291</v>
      </c>
      <c r="C292" s="86" t="s">
        <v>755</v>
      </c>
      <c r="D292" s="239">
        <f>COUNTIF($C$1:$C292,C292)</f>
        <v>5</v>
      </c>
      <c r="E292" s="239" t="str">
        <f t="shared" si="24"/>
        <v>Household Annual Income5</v>
      </c>
      <c r="F292" s="86" t="s">
        <v>760</v>
      </c>
      <c r="G292" s="240">
        <v>5.4650516732764179E-2</v>
      </c>
      <c r="H292" s="243">
        <v>82.522578252894192</v>
      </c>
    </row>
    <row r="293" spans="1:8">
      <c r="A293" s="86" t="str">
        <v>rcd_hhdyrinc_106</v>
      </c>
      <c r="B293" s="237">
        <v>292</v>
      </c>
      <c r="C293" s="86" t="s">
        <v>755</v>
      </c>
      <c r="D293" s="239">
        <f>COUNTIF($C$1:$C293,C293)</f>
        <v>6</v>
      </c>
      <c r="E293" s="239" t="str">
        <f t="shared" si="24"/>
        <v>Household Annual Income6</v>
      </c>
      <c r="F293" s="86" t="s">
        <v>761</v>
      </c>
      <c r="G293" s="240">
        <v>5.3499423681794202E-2</v>
      </c>
      <c r="H293" s="243">
        <v>73.773925251608915</v>
      </c>
    </row>
    <row r="294" spans="1:8">
      <c r="A294" s="86" t="str">
        <v>incmean</v>
      </c>
      <c r="B294" s="237">
        <v>293</v>
      </c>
      <c r="C294" s="86" t="s">
        <v>755</v>
      </c>
      <c r="D294" s="239">
        <f>COUNTIF($C$1:$C294,C294)</f>
        <v>7</v>
      </c>
      <c r="E294" s="239" t="str">
        <f t="shared" si="24"/>
        <v>Household Annual Income7</v>
      </c>
      <c r="F294" s="86" t="s">
        <v>763</v>
      </c>
      <c r="G294" s="240">
        <v>349.59430465819634</v>
      </c>
      <c r="H294" s="243">
        <v>88.652054553061689</v>
      </c>
    </row>
    <row r="295" spans="1:8">
      <c r="A295" s="86" t="str">
        <v>benbase1</v>
      </c>
      <c r="B295" s="237">
        <v>294</v>
      </c>
      <c r="C295" s="86" t="s">
        <v>765</v>
      </c>
      <c r="D295" s="239">
        <f>COUNTIF($C$1:$C295,C295)</f>
        <v>1</v>
      </c>
      <c r="E295" s="239" t="str">
        <f t="shared" si="24"/>
        <v>Benefits1</v>
      </c>
      <c r="F295" s="86" t="s">
        <v>766</v>
      </c>
      <c r="G295" s="240">
        <v>2.7678414441166706E-2</v>
      </c>
      <c r="H295" s="243">
        <v>127.06548608204899</v>
      </c>
    </row>
    <row r="296" spans="1:8">
      <c r="A296" s="86" t="str">
        <v>benbase2</v>
      </c>
      <c r="B296" s="237">
        <v>295</v>
      </c>
      <c r="C296" s="86" t="s">
        <v>765</v>
      </c>
      <c r="D296" s="239">
        <f>COUNTIF($C$1:$C296,C296)</f>
        <v>2</v>
      </c>
      <c r="E296" s="239" t="str">
        <f t="shared" si="24"/>
        <v>Benefits2</v>
      </c>
      <c r="F296" s="86" t="s">
        <v>768</v>
      </c>
      <c r="G296" s="240">
        <v>9.9024947740637293E-3</v>
      </c>
      <c r="H296" s="243">
        <v>128.60664161472664</v>
      </c>
    </row>
    <row r="297" spans="1:8">
      <c r="A297" s="86" t="str">
        <v>benbase3</v>
      </c>
      <c r="B297" s="237">
        <v>296</v>
      </c>
      <c r="C297" s="86" t="s">
        <v>765</v>
      </c>
      <c r="D297" s="239">
        <f>COUNTIF($C$1:$C297,C297)</f>
        <v>3</v>
      </c>
      <c r="E297" s="239" t="str">
        <f t="shared" si="24"/>
        <v>Benefits3</v>
      </c>
      <c r="F297" s="86" t="s">
        <v>770</v>
      </c>
      <c r="G297" s="240">
        <v>0.15099583878719203</v>
      </c>
      <c r="H297" s="243">
        <v>103.86763800055276</v>
      </c>
    </row>
    <row r="298" spans="1:8">
      <c r="A298" s="86" t="str">
        <v>benbase4</v>
      </c>
      <c r="B298" s="237">
        <v>297</v>
      </c>
      <c r="C298" s="86" t="s">
        <v>765</v>
      </c>
      <c r="D298" s="239">
        <f>COUNTIF($C$1:$C298,C298)</f>
        <v>4</v>
      </c>
      <c r="E298" s="239" t="str">
        <f t="shared" si="24"/>
        <v>Benefits4</v>
      </c>
      <c r="F298" s="86" t="s">
        <v>772</v>
      </c>
      <c r="G298" s="240">
        <v>3.0167210424521845E-2</v>
      </c>
      <c r="H298" s="243">
        <v>125.51362865306982</v>
      </c>
    </row>
    <row r="299" spans="1:8">
      <c r="A299" s="86" t="str">
        <v>finsit_savalot</v>
      </c>
      <c r="B299" s="237">
        <v>298</v>
      </c>
      <c r="C299" s="86" t="s">
        <v>774</v>
      </c>
      <c r="D299" s="239">
        <f>COUNTIF($C$1:$C299,C299)</f>
        <v>1</v>
      </c>
      <c r="E299" s="239" t="str">
        <f t="shared" si="24"/>
        <v>Financial Situation1</v>
      </c>
      <c r="F299" s="86" t="s">
        <v>775</v>
      </c>
      <c r="G299" s="240">
        <v>9.346513763260203E-2</v>
      </c>
      <c r="H299" s="243">
        <v>89.26732475456653</v>
      </c>
    </row>
    <row r="300" spans="1:8">
      <c r="A300" s="86" t="str">
        <v>finsit_savlittle</v>
      </c>
      <c r="B300" s="237">
        <v>299</v>
      </c>
      <c r="C300" s="86" t="s">
        <v>774</v>
      </c>
      <c r="D300" s="239">
        <f>COUNTIF($C$1:$C300,C300)</f>
        <v>2</v>
      </c>
      <c r="E300" s="239" t="str">
        <f t="shared" si="24"/>
        <v>Financial Situation2</v>
      </c>
      <c r="F300" s="86" t="s">
        <v>777</v>
      </c>
      <c r="G300" s="240">
        <v>0.51893978939965224</v>
      </c>
      <c r="H300" s="243">
        <v>97.832124878486042</v>
      </c>
    </row>
    <row r="301" spans="1:8">
      <c r="A301" s="86" t="str">
        <v>finsit_even</v>
      </c>
      <c r="B301" s="237">
        <v>300</v>
      </c>
      <c r="C301" s="86" t="s">
        <v>774</v>
      </c>
      <c r="D301" s="239">
        <f>COUNTIF($C$1:$C301,C301)</f>
        <v>3</v>
      </c>
      <c r="E301" s="239" t="str">
        <f t="shared" si="24"/>
        <v>Financial Situation3</v>
      </c>
      <c r="F301" s="86" t="s">
        <v>779</v>
      </c>
      <c r="G301" s="240">
        <v>0.32709207415945452</v>
      </c>
      <c r="H301" s="243">
        <v>108.15446995713076</v>
      </c>
    </row>
    <row r="302" spans="1:8">
      <c r="A302" s="86" t="str">
        <v>finsit_debt</v>
      </c>
      <c r="B302" s="237">
        <v>301</v>
      </c>
      <c r="C302" s="86" t="s">
        <v>774</v>
      </c>
      <c r="D302" s="239">
        <f>COUNTIF($C$1:$C302,C302)</f>
        <v>4</v>
      </c>
      <c r="E302" s="239" t="str">
        <f t="shared" si="24"/>
        <v>Financial Situation4</v>
      </c>
      <c r="F302" s="86" t="s">
        <v>781</v>
      </c>
      <c r="G302" s="240">
        <v>6.0687127590989896E-2</v>
      </c>
      <c r="H302" s="243">
        <v>96.890821000219489</v>
      </c>
    </row>
    <row r="303" spans="1:8">
      <c r="A303" s="86" t="str">
        <v>smartband</v>
      </c>
      <c r="B303" s="237">
        <v>302</v>
      </c>
      <c r="C303" s="86" t="s">
        <v>783</v>
      </c>
      <c r="D303" s="239">
        <f>COUNTIF($C$1:$C303,C303)</f>
        <v>1</v>
      </c>
      <c r="E303" s="239" t="str">
        <f t="shared" si="24"/>
        <v>Contactless1</v>
      </c>
      <c r="F303" s="86" t="s">
        <v>784</v>
      </c>
      <c r="G303" s="240">
        <v>0.11176396350635906</v>
      </c>
      <c r="H303" s="243">
        <v>91.455375968654778</v>
      </c>
    </row>
    <row r="304" spans="1:8">
      <c r="A304" s="86" t="str">
        <v>cur_contless</v>
      </c>
      <c r="B304" s="237">
        <v>303</v>
      </c>
      <c r="C304" s="86" t="s">
        <v>783</v>
      </c>
      <c r="D304" s="239">
        <f>COUNTIF($C$1:$C304,C304)</f>
        <v>2</v>
      </c>
      <c r="E304" s="239" t="str">
        <f t="shared" si="24"/>
        <v>Contactless2</v>
      </c>
      <c r="F304" s="86" t="s">
        <v>786</v>
      </c>
      <c r="G304" s="240">
        <v>0.57455375388282171</v>
      </c>
      <c r="H304" s="243">
        <v>97.161361551487232</v>
      </c>
    </row>
    <row r="305" spans="1:8">
      <c r="A305" s="86" t="str">
        <v>CDS_1PLUS</v>
      </c>
      <c r="B305" s="237">
        <v>304</v>
      </c>
      <c r="C305" s="86" t="s">
        <v>788</v>
      </c>
      <c r="D305" s="239">
        <f>COUNTIF($C$1:$C305,C305)</f>
        <v>1</v>
      </c>
      <c r="E305" s="239" t="str">
        <f t="shared" si="24"/>
        <v>Credit Cards1</v>
      </c>
      <c r="F305" s="86" t="s">
        <v>789</v>
      </c>
      <c r="G305" s="240">
        <v>0.47363371559184941</v>
      </c>
      <c r="H305" s="243">
        <v>91.779783813250688</v>
      </c>
    </row>
    <row r="306" spans="1:8">
      <c r="A306" s="86" t="str">
        <v>CDS_2PLUS</v>
      </c>
      <c r="B306" s="237">
        <v>305</v>
      </c>
      <c r="C306" s="86" t="s">
        <v>788</v>
      </c>
      <c r="D306" s="239">
        <f>COUNTIF($C$1:$C306,C306)</f>
        <v>2</v>
      </c>
      <c r="E306" s="239" t="str">
        <f t="shared" si="24"/>
        <v>Credit Cards2</v>
      </c>
      <c r="F306" s="86" t="s">
        <v>791</v>
      </c>
      <c r="G306" s="240">
        <v>0.17599708910465545</v>
      </c>
      <c r="H306" s="243">
        <v>86.455161731404701</v>
      </c>
    </row>
    <row r="307" spans="1:8">
      <c r="A307" s="86" t="str">
        <v>CDS_SPE500PLUS</v>
      </c>
      <c r="B307" s="237">
        <v>306</v>
      </c>
      <c r="C307" s="86" t="s">
        <v>788</v>
      </c>
      <c r="D307" s="239">
        <f>COUNTIF($C$1:$C307,C307)</f>
        <v>3</v>
      </c>
      <c r="E307" s="239" t="str">
        <f t="shared" si="24"/>
        <v>Credit Cards3</v>
      </c>
      <c r="F307" s="86" t="s">
        <v>793</v>
      </c>
      <c r="G307" s="240">
        <v>0.10017352062047005</v>
      </c>
      <c r="H307" s="243">
        <v>81.626793227658112</v>
      </c>
    </row>
    <row r="308" spans="1:8">
      <c r="A308" s="86" t="str">
        <v>CDS_USE6T1M</v>
      </c>
      <c r="B308" s="237">
        <v>307</v>
      </c>
      <c r="C308" s="86" t="s">
        <v>788</v>
      </c>
      <c r="D308" s="239">
        <f>COUNTIF($C$1:$C308,C308)</f>
        <v>4</v>
      </c>
      <c r="E308" s="239" t="str">
        <f t="shared" si="24"/>
        <v>Credit Cards4</v>
      </c>
      <c r="F308" s="86" t="s">
        <v>795</v>
      </c>
      <c r="G308" s="240">
        <v>0.15871879578799306</v>
      </c>
      <c r="H308" s="243">
        <v>84.218866700625895</v>
      </c>
    </row>
    <row r="309" spans="1:8">
      <c r="A309" s="86" t="str">
        <v>CDS_REVOL</v>
      </c>
      <c r="B309" s="237">
        <v>308</v>
      </c>
      <c r="C309" s="86" t="s">
        <v>788</v>
      </c>
      <c r="D309" s="239">
        <f>COUNTIF($C$1:$C309,C309)</f>
        <v>5</v>
      </c>
      <c r="E309" s="239" t="str">
        <f t="shared" si="24"/>
        <v>Credit Cards5</v>
      </c>
      <c r="F309" s="86" t="s">
        <v>797</v>
      </c>
      <c r="G309" s="240">
        <v>7.8694922538925891E-2</v>
      </c>
      <c r="H309" s="243">
        <v>98.036863265136716</v>
      </c>
    </row>
    <row r="310" spans="1:8">
      <c r="A310" s="86" t="str">
        <v>CDS_TRANS</v>
      </c>
      <c r="B310" s="237">
        <v>309</v>
      </c>
      <c r="C310" s="86" t="s">
        <v>788</v>
      </c>
      <c r="D310" s="239">
        <f>COUNTIF($C$1:$C310,C310)</f>
        <v>6</v>
      </c>
      <c r="E310" s="239" t="str">
        <f t="shared" si="24"/>
        <v>Credit Cards6</v>
      </c>
      <c r="F310" s="86" t="s">
        <v>799</v>
      </c>
      <c r="G310" s="240">
        <v>0.32376199034911207</v>
      </c>
      <c r="H310" s="243">
        <v>88.229868646403574</v>
      </c>
    </row>
    <row r="311" spans="1:8">
      <c r="A311" s="86" t="str">
        <v>ca_have</v>
      </c>
      <c r="B311" s="237">
        <v>310</v>
      </c>
      <c r="C311" s="86" t="s">
        <v>801</v>
      </c>
      <c r="D311" s="239">
        <f>COUNTIF($C$1:$C311,C311)</f>
        <v>1</v>
      </c>
      <c r="E311" s="239" t="str">
        <f t="shared" si="24"/>
        <v>Current account, Savings and Investments1</v>
      </c>
      <c r="F311" s="86" t="s">
        <v>802</v>
      </c>
      <c r="G311" s="240">
        <v>0.9056494227049835</v>
      </c>
      <c r="H311" s="243">
        <v>100.1781281496488</v>
      </c>
    </row>
    <row r="312" spans="1:8">
      <c r="A312" s="86" t="str">
        <v>sv_have</v>
      </c>
      <c r="B312" s="237">
        <v>311</v>
      </c>
      <c r="C312" s="86" t="s">
        <v>801</v>
      </c>
      <c r="D312" s="239">
        <f>COUNTIF($C$1:$C312,C312)</f>
        <v>2</v>
      </c>
      <c r="E312" s="239" t="str">
        <f t="shared" si="24"/>
        <v>Current account, Savings and Investments2</v>
      </c>
      <c r="F312" s="86" t="s">
        <v>804</v>
      </c>
      <c r="G312" s="240">
        <v>0.53517256334616214</v>
      </c>
      <c r="H312" s="243">
        <v>94.317105655358489</v>
      </c>
    </row>
    <row r="313" spans="1:8">
      <c r="A313" s="86" t="str">
        <v>unreg_have</v>
      </c>
      <c r="B313" s="237">
        <v>312</v>
      </c>
      <c r="C313" s="86" t="s">
        <v>801</v>
      </c>
      <c r="D313" s="239">
        <f>COUNTIF($C$1:$C313,C313)</f>
        <v>3</v>
      </c>
      <c r="E313" s="239" t="str">
        <f t="shared" si="24"/>
        <v>Current account, Savings and Investments3</v>
      </c>
      <c r="F313" s="86" t="s">
        <v>806</v>
      </c>
      <c r="G313" s="240">
        <v>0.84137536874597063</v>
      </c>
      <c r="H313" s="243">
        <v>98.036394493621231</v>
      </c>
    </row>
    <row r="314" spans="1:8">
      <c r="A314" s="86" t="str">
        <v>reg_have</v>
      </c>
      <c r="B314" s="237">
        <v>313</v>
      </c>
      <c r="C314" s="86" t="s">
        <v>801</v>
      </c>
      <c r="D314" s="239">
        <f>COUNTIF($C$1:$C314,C314)</f>
        <v>4</v>
      </c>
      <c r="E314" s="239" t="str">
        <f t="shared" si="24"/>
        <v>Current account, Savings and Investments4</v>
      </c>
      <c r="F314" s="86" t="s">
        <v>808</v>
      </c>
      <c r="G314" s="240">
        <v>0.59696127923105469</v>
      </c>
      <c r="H314" s="243">
        <v>97.363761030155658</v>
      </c>
    </row>
    <row r="315" spans="1:8">
      <c r="A315" s="86" t="str">
        <v>SAV_INSTANT</v>
      </c>
      <c r="B315" s="237">
        <v>314</v>
      </c>
      <c r="C315" s="86" t="s">
        <v>801</v>
      </c>
      <c r="D315" s="239">
        <f>COUNTIF($C$1:$C315,C315)</f>
        <v>5</v>
      </c>
      <c r="E315" s="239" t="str">
        <f t="shared" si="24"/>
        <v>Current account, Savings and Investments5</v>
      </c>
      <c r="F315" s="86" t="s">
        <v>810</v>
      </c>
      <c r="G315" s="240">
        <v>0.40266315666087099</v>
      </c>
      <c r="H315" s="243">
        <v>94.934992787118816</v>
      </c>
    </row>
    <row r="316" spans="1:8">
      <c r="A316" s="86" t="str">
        <v>SAV_CASHISA</v>
      </c>
      <c r="B316" s="237">
        <v>315</v>
      </c>
      <c r="C316" s="86" t="s">
        <v>801</v>
      </c>
      <c r="D316" s="239">
        <f>COUNTIF($C$1:$C316,C316)</f>
        <v>6</v>
      </c>
      <c r="E316" s="239" t="str">
        <f t="shared" si="24"/>
        <v>Current account, Savings and Investments6</v>
      </c>
      <c r="F316" s="86" t="s">
        <v>812</v>
      </c>
      <c r="G316" s="240">
        <v>0.2562315822376775</v>
      </c>
      <c r="H316" s="243">
        <v>94.347306212052516</v>
      </c>
    </row>
    <row r="317" spans="1:8">
      <c r="A317" s="86" t="str">
        <v>INV_SHARESISA</v>
      </c>
      <c r="B317" s="237">
        <v>316</v>
      </c>
      <c r="C317" s="86" t="s">
        <v>801</v>
      </c>
      <c r="D317" s="239">
        <f>COUNTIF($C$1:$C317,C317)</f>
        <v>7</v>
      </c>
      <c r="E317" s="239" t="str">
        <f t="shared" si="24"/>
        <v>Current account, Savings and Investments7</v>
      </c>
      <c r="F317" s="86" t="s">
        <v>814</v>
      </c>
      <c r="G317" s="240">
        <v>7.7915349600484476E-2</v>
      </c>
      <c r="H317" s="243">
        <v>82.48329145713636</v>
      </c>
    </row>
    <row r="318" spans="1:8">
      <c r="A318" s="86" t="str">
        <v>INV_UNITTRUST</v>
      </c>
      <c r="B318" s="237">
        <v>317</v>
      </c>
      <c r="C318" s="86" t="s">
        <v>801</v>
      </c>
      <c r="D318" s="239">
        <f>COUNTIF($C$1:$C318,C318)</f>
        <v>8</v>
      </c>
      <c r="E318" s="239" t="str">
        <f t="shared" si="24"/>
        <v>Current account, Savings and Investments8</v>
      </c>
      <c r="F318" s="86" t="s">
        <v>816</v>
      </c>
      <c r="G318" s="240">
        <v>9.3959013030652325E-3</v>
      </c>
      <c r="H318" s="243">
        <v>80.165101460108616</v>
      </c>
    </row>
    <row r="319" spans="1:8">
      <c r="A319" s="86" t="str">
        <v>INV_SHARES</v>
      </c>
      <c r="B319" s="237">
        <v>318</v>
      </c>
      <c r="C319" s="86" t="s">
        <v>801</v>
      </c>
      <c r="D319" s="239">
        <f>COUNTIF($C$1:$C319,C319)</f>
        <v>9</v>
      </c>
      <c r="E319" s="239" t="str">
        <f t="shared" si="24"/>
        <v>Current account, Savings and Investments9</v>
      </c>
      <c r="F319" s="86" t="s">
        <v>818</v>
      </c>
      <c r="G319" s="240">
        <v>7.0422001680114102E-2</v>
      </c>
      <c r="H319" s="243">
        <v>80.927931271964724</v>
      </c>
    </row>
    <row r="320" spans="1:8">
      <c r="A320" s="86" t="str">
        <v>INV_BONDS</v>
      </c>
      <c r="B320" s="237">
        <v>319</v>
      </c>
      <c r="C320" s="86" t="s">
        <v>801</v>
      </c>
      <c r="D320" s="239">
        <f>COUNTIF($C$1:$C320,C320)</f>
        <v>10</v>
      </c>
      <c r="E320" s="239" t="str">
        <f t="shared" si="24"/>
        <v>Current account, Savings and Investments10</v>
      </c>
      <c r="F320" s="86" t="s">
        <v>820</v>
      </c>
      <c r="G320" s="240">
        <v>2.1413308066501262E-2</v>
      </c>
      <c r="H320" s="243">
        <v>86.993080462980203</v>
      </c>
    </row>
    <row r="321" spans="1:8">
      <c r="A321" s="86" t="str">
        <v>SAV_NATSAV</v>
      </c>
      <c r="B321" s="237">
        <v>320</v>
      </c>
      <c r="C321" s="86" t="s">
        <v>801</v>
      </c>
      <c r="D321" s="239">
        <f>COUNTIF($C$1:$C321,C321)</f>
        <v>11</v>
      </c>
      <c r="E321" s="239" t="str">
        <f t="shared" si="24"/>
        <v>Current account, Savings and Investments11</v>
      </c>
      <c r="F321" s="86" t="s">
        <v>822</v>
      </c>
      <c r="G321" s="240">
        <v>0.15824357747084219</v>
      </c>
      <c r="H321" s="243">
        <v>85.648099092226175</v>
      </c>
    </row>
    <row r="322" spans="1:8">
      <c r="A322" s="86" t="str">
        <v>INV_ANY</v>
      </c>
      <c r="B322" s="237">
        <v>321</v>
      </c>
      <c r="C322" s="86" t="s">
        <v>801</v>
      </c>
      <c r="D322" s="239">
        <f>COUNTIF($C$1:$C322,C322)</f>
        <v>12</v>
      </c>
      <c r="E322" s="239" t="str">
        <f t="shared" si="24"/>
        <v>Current account, Savings and Investments12</v>
      </c>
      <c r="F322" s="86" t="s">
        <v>824</v>
      </c>
      <c r="G322" s="240">
        <v>0.1615930802742884</v>
      </c>
      <c r="H322" s="243">
        <v>84.391629489973568</v>
      </c>
    </row>
    <row r="323" spans="1:8">
      <c r="A323" s="86" t="str">
        <v>INV_VAL6</v>
      </c>
      <c r="B323" s="237">
        <v>322</v>
      </c>
      <c r="C323" s="86" t="s">
        <v>801</v>
      </c>
      <c r="D323" s="239">
        <f>COUNTIF($C$1:$C323,C323)</f>
        <v>13</v>
      </c>
      <c r="E323" s="239" t="str">
        <f t="shared" ref="E323:E386" si="25">C323&amp;D323</f>
        <v>Current account, Savings and Investments13</v>
      </c>
      <c r="F323" s="86" t="s">
        <v>826</v>
      </c>
      <c r="G323" s="240">
        <v>4.4356379549494993E-2</v>
      </c>
      <c r="H323" s="243">
        <v>78.56146404297877</v>
      </c>
    </row>
    <row r="324" spans="1:8">
      <c r="A324" s="86" t="str">
        <v>SAV_VALA</v>
      </c>
      <c r="B324" s="237">
        <v>323</v>
      </c>
      <c r="C324" s="86" t="s">
        <v>801</v>
      </c>
      <c r="D324" s="239">
        <f>COUNTIF($C$1:$C324,C324)</f>
        <v>14</v>
      </c>
      <c r="E324" s="239" t="str">
        <f t="shared" si="25"/>
        <v>Current account, Savings and Investments14</v>
      </c>
      <c r="F324" s="86" t="s">
        <v>828</v>
      </c>
      <c r="G324" s="240">
        <v>0.13804909449664954</v>
      </c>
      <c r="H324" s="243">
        <v>102.3421177718533</v>
      </c>
    </row>
    <row r="325" spans="1:8">
      <c r="A325" s="86" t="str">
        <v>SAV_VAL3</v>
      </c>
      <c r="B325" s="237">
        <v>324</v>
      </c>
      <c r="C325" s="86" t="s">
        <v>801</v>
      </c>
      <c r="D325" s="239">
        <f>COUNTIF($C$1:$C325,C325)</f>
        <v>15</v>
      </c>
      <c r="E325" s="239" t="str">
        <f t="shared" si="25"/>
        <v>Current account, Savings and Investments15</v>
      </c>
      <c r="F325" s="86" t="s">
        <v>830</v>
      </c>
      <c r="G325" s="240">
        <v>0.10526616133002518</v>
      </c>
      <c r="H325" s="243">
        <v>99.349300716788733</v>
      </c>
    </row>
    <row r="326" spans="1:8">
      <c r="A326" s="86" t="str">
        <v>SAV_VAL4</v>
      </c>
      <c r="B326" s="237">
        <v>325</v>
      </c>
      <c r="C326" s="86" t="s">
        <v>801</v>
      </c>
      <c r="D326" s="239">
        <f>COUNTIF($C$1:$C326,C326)</f>
        <v>16</v>
      </c>
      <c r="E326" s="239" t="str">
        <f t="shared" si="25"/>
        <v>Current account, Savings and Investments16</v>
      </c>
      <c r="F326" s="86" t="s">
        <v>832</v>
      </c>
      <c r="G326" s="240">
        <v>0.1198919061480454</v>
      </c>
      <c r="H326" s="243">
        <v>95.232536095451991</v>
      </c>
    </row>
    <row r="327" spans="1:8">
      <c r="A327" s="86" t="str">
        <v>SAV_VALC</v>
      </c>
      <c r="B327" s="237">
        <v>326</v>
      </c>
      <c r="C327" s="86" t="s">
        <v>801</v>
      </c>
      <c r="D327" s="239">
        <f>COUNTIF($C$1:$C327,C327)</f>
        <v>17</v>
      </c>
      <c r="E327" s="239" t="str">
        <f t="shared" si="25"/>
        <v>Current account, Savings and Investments17</v>
      </c>
      <c r="F327" s="86" t="s">
        <v>834</v>
      </c>
      <c r="G327" s="240">
        <v>0.1717505225936273</v>
      </c>
      <c r="H327" s="243">
        <v>85.653039861875698</v>
      </c>
    </row>
    <row r="328" spans="1:8">
      <c r="A328" s="86" t="str">
        <v>LOA_HAS</v>
      </c>
      <c r="B328" s="237">
        <v>327</v>
      </c>
      <c r="C328" s="86" t="s">
        <v>836</v>
      </c>
      <c r="D328" s="239">
        <f>COUNTIF($C$1:$C328,C328)</f>
        <v>1</v>
      </c>
      <c r="E328" s="239" t="str">
        <f t="shared" si="25"/>
        <v>Loans1</v>
      </c>
      <c r="F328" s="86" t="s">
        <v>837</v>
      </c>
      <c r="G328" s="240">
        <v>0.11713524918436322</v>
      </c>
      <c r="H328" s="243">
        <v>95.710440330011863</v>
      </c>
    </row>
    <row r="329" spans="1:8">
      <c r="A329" s="86" t="str">
        <v>LOA_UNS</v>
      </c>
      <c r="B329" s="237">
        <v>328</v>
      </c>
      <c r="C329" s="86" t="s">
        <v>836</v>
      </c>
      <c r="D329" s="239">
        <f>COUNTIF($C$1:$C329,C329)</f>
        <v>2</v>
      </c>
      <c r="E329" s="239" t="str">
        <f t="shared" si="25"/>
        <v>Loans2</v>
      </c>
      <c r="F329" s="86" t="s">
        <v>839</v>
      </c>
      <c r="G329" s="240">
        <v>6.5783870904721917E-2</v>
      </c>
      <c r="H329" s="243">
        <v>97.981814165483073</v>
      </c>
    </row>
    <row r="330" spans="1:8">
      <c r="A330" s="86" t="str">
        <v>LOA_2PLUS</v>
      </c>
      <c r="B330" s="237">
        <v>329</v>
      </c>
      <c r="C330" s="86" t="s">
        <v>836</v>
      </c>
      <c r="D330" s="239">
        <f>COUNTIF($C$1:$C330,C330)</f>
        <v>3</v>
      </c>
      <c r="E330" s="239" t="str">
        <f t="shared" si="25"/>
        <v>Loans3</v>
      </c>
      <c r="F330" s="86" t="s">
        <v>841</v>
      </c>
      <c r="G330" s="240">
        <v>2.3470920350870336E-2</v>
      </c>
      <c r="H330" s="243">
        <v>95.854176011933873</v>
      </c>
    </row>
    <row r="331" spans="1:8">
      <c r="A331" s="86" t="str">
        <v>UNSECGT15K</v>
      </c>
      <c r="B331" s="237">
        <v>330</v>
      </c>
      <c r="C331" s="86" t="s">
        <v>836</v>
      </c>
      <c r="D331" s="239">
        <f>COUNTIF($C$1:$C331,C331)</f>
        <v>4</v>
      </c>
      <c r="E331" s="239" t="str">
        <f t="shared" si="25"/>
        <v>Loans4</v>
      </c>
      <c r="F331" s="86" t="s">
        <v>843</v>
      </c>
      <c r="G331" s="240">
        <v>1.0236388145427551E-2</v>
      </c>
      <c r="H331" s="243">
        <v>89.242017195659827</v>
      </c>
    </row>
    <row r="332" spans="1:8">
      <c r="A332" s="86" t="str">
        <v>PHLTH</v>
      </c>
      <c r="B332" s="237">
        <v>331</v>
      </c>
      <c r="C332" s="86" t="s">
        <v>845</v>
      </c>
      <c r="D332" s="239">
        <f>COUNTIF($C$1:$C332,C332)</f>
        <v>1</v>
      </c>
      <c r="E332" s="239" t="str">
        <f t="shared" si="25"/>
        <v>Insurance and Pensions1</v>
      </c>
      <c r="F332" s="86" t="s">
        <v>846</v>
      </c>
      <c r="G332" s="240">
        <v>3.3903198077636899E-2</v>
      </c>
      <c r="H332" s="243">
        <v>87.446256502046708</v>
      </c>
    </row>
    <row r="333" spans="1:8">
      <c r="A333" s="86" t="str">
        <v>CHLTH</v>
      </c>
      <c r="B333" s="237">
        <v>332</v>
      </c>
      <c r="C333" s="86" t="s">
        <v>845</v>
      </c>
      <c r="D333" s="239">
        <f>COUNTIF($C$1:$C333,C333)</f>
        <v>2</v>
      </c>
      <c r="E333" s="239" t="str">
        <f t="shared" si="25"/>
        <v>Insurance and Pensions2</v>
      </c>
      <c r="F333" s="86" t="s">
        <v>848</v>
      </c>
      <c r="G333" s="240">
        <v>3.1313790610897299E-2</v>
      </c>
      <c r="H333" s="243">
        <v>84.709467039007677</v>
      </c>
    </row>
    <row r="334" spans="1:8">
      <c r="A334" s="86" t="str">
        <v>LIF_ASSUR</v>
      </c>
      <c r="B334" s="237">
        <v>333</v>
      </c>
      <c r="C334" s="86" t="s">
        <v>845</v>
      </c>
      <c r="D334" s="239">
        <f>COUNTIF($C$1:$C334,C334)</f>
        <v>3</v>
      </c>
      <c r="E334" s="239" t="str">
        <f t="shared" si="25"/>
        <v>Insurance and Pensions3</v>
      </c>
      <c r="F334" s="86" t="s">
        <v>850</v>
      </c>
      <c r="G334" s="240">
        <v>0.33414189149588763</v>
      </c>
      <c r="H334" s="243">
        <v>98.144230642301054</v>
      </c>
    </row>
    <row r="335" spans="1:8">
      <c r="A335" s="86" t="str">
        <v>LIF_PROTECT</v>
      </c>
      <c r="B335" s="237">
        <v>334</v>
      </c>
      <c r="C335" s="86" t="s">
        <v>845</v>
      </c>
      <c r="D335" s="239">
        <f>COUNTIF($C$1:$C335,C335)</f>
        <v>4</v>
      </c>
      <c r="E335" s="239" t="str">
        <f t="shared" si="25"/>
        <v>Insurance and Pensions4</v>
      </c>
      <c r="F335" s="86" t="s">
        <v>852</v>
      </c>
      <c r="G335" s="240">
        <v>0.23984562486568858</v>
      </c>
      <c r="H335" s="243">
        <v>99.532788342066553</v>
      </c>
    </row>
    <row r="336" spans="1:8">
      <c r="A336" s="86" t="str">
        <v>PEN_CO</v>
      </c>
      <c r="B336" s="237">
        <v>335</v>
      </c>
      <c r="C336" s="86" t="s">
        <v>845</v>
      </c>
      <c r="D336" s="239">
        <f>COUNTIF($C$1:$C336,C336)</f>
        <v>5</v>
      </c>
      <c r="E336" s="239" t="str">
        <f t="shared" si="25"/>
        <v>Insurance and Pensions5</v>
      </c>
      <c r="F336" s="86" t="s">
        <v>854</v>
      </c>
      <c r="G336" s="240">
        <v>0.3322466641920801</v>
      </c>
      <c r="H336" s="243">
        <v>98.818966021843522</v>
      </c>
    </row>
    <row r="337" spans="1:8">
      <c r="A337" s="86" t="str">
        <v>PEN_PERS</v>
      </c>
      <c r="B337" s="237">
        <v>336</v>
      </c>
      <c r="C337" s="86" t="s">
        <v>845</v>
      </c>
      <c r="D337" s="239">
        <f>COUNTIF($C$1:$C337,C337)</f>
        <v>6</v>
      </c>
      <c r="E337" s="239" t="str">
        <f t="shared" si="25"/>
        <v>Insurance and Pensions6</v>
      </c>
      <c r="F337" s="86" t="s">
        <v>856</v>
      </c>
      <c r="G337" s="240">
        <v>5.4033953933615972E-2</v>
      </c>
      <c r="H337" s="243">
        <v>92.820602649853029</v>
      </c>
    </row>
    <row r="338" spans="1:8">
      <c r="A338" s="86" t="str">
        <v>PEN_OTHER</v>
      </c>
      <c r="B338" s="237">
        <v>337</v>
      </c>
      <c r="C338" s="86" t="s">
        <v>845</v>
      </c>
      <c r="D338" s="239">
        <f>COUNTIF($C$1:$C338,C338)</f>
        <v>7</v>
      </c>
      <c r="E338" s="239" t="str">
        <f t="shared" si="25"/>
        <v>Insurance and Pensions7</v>
      </c>
      <c r="F338" s="86" t="s">
        <v>858</v>
      </c>
      <c r="G338" s="240">
        <v>0.16014607224490596</v>
      </c>
      <c r="H338" s="243">
        <v>92.20365602276631</v>
      </c>
    </row>
    <row r="339" spans="1:8">
      <c r="A339" s="86" t="str">
        <v>banktool</v>
      </c>
      <c r="B339" s="237">
        <v>338</v>
      </c>
      <c r="C339" s="86" t="s">
        <v>860</v>
      </c>
      <c r="D339" s="239">
        <f>COUNTIF($C$1:$C339,C339)</f>
        <v>1</v>
      </c>
      <c r="E339" s="239" t="str">
        <f t="shared" si="25"/>
        <v>FinTech1</v>
      </c>
      <c r="F339" s="86" t="s">
        <v>861</v>
      </c>
      <c r="G339" s="240">
        <v>4.9427081094809235E-2</v>
      </c>
      <c r="H339" s="243">
        <v>96.023129128027591</v>
      </c>
    </row>
    <row r="340" spans="1:8">
      <c r="A340" s="86" t="str">
        <v>mmgttool</v>
      </c>
      <c r="B340" s="237">
        <v>339</v>
      </c>
      <c r="C340" s="86" t="s">
        <v>860</v>
      </c>
      <c r="D340" s="239">
        <f>COUNTIF($C$1:$C340,C340)</f>
        <v>2</v>
      </c>
      <c r="E340" s="239" t="str">
        <f t="shared" si="25"/>
        <v>FinTech2</v>
      </c>
      <c r="F340" s="86" t="s">
        <v>863</v>
      </c>
      <c r="G340" s="240">
        <v>4.2803114071932331E-2</v>
      </c>
      <c r="H340" s="243">
        <v>97.873232122924477</v>
      </c>
    </row>
    <row r="341" spans="1:8">
      <c r="A341" s="86" t="str">
        <v>ca_fac</v>
      </c>
      <c r="B341" s="237">
        <v>340</v>
      </c>
      <c r="C341" s="86" t="s">
        <v>866</v>
      </c>
      <c r="D341" s="239">
        <f>COUNTIF($C$1:$C341,C341)</f>
        <v>1</v>
      </c>
      <c r="E341" s="239" t="str">
        <f t="shared" si="25"/>
        <v>Arrange current account (% of those who arranged CA in last 12 months)1</v>
      </c>
      <c r="F341" s="86" t="s">
        <v>867</v>
      </c>
      <c r="G341" s="240">
        <v>0.39865041905171228</v>
      </c>
      <c r="H341" s="243">
        <v>101.94020870587106</v>
      </c>
    </row>
    <row r="342" spans="1:8">
      <c r="A342" s="86" t="str">
        <v>ca_net</v>
      </c>
      <c r="B342" s="237">
        <v>341</v>
      </c>
      <c r="C342" s="86" t="s">
        <v>866</v>
      </c>
      <c r="D342" s="239">
        <f>COUNTIF($C$1:$C342,C342)</f>
        <v>2</v>
      </c>
      <c r="E342" s="239" t="str">
        <f t="shared" si="25"/>
        <v>Arrange current account (% of those who arranged CA in last 12 months)2</v>
      </c>
      <c r="F342" s="86" t="s">
        <v>869</v>
      </c>
      <c r="G342" s="240">
        <v>0.37624332350010742</v>
      </c>
      <c r="H342" s="243">
        <v>97.63915182599257</v>
      </c>
    </row>
    <row r="343" spans="1:8">
      <c r="A343" s="86" t="str">
        <v>ca_pho</v>
      </c>
      <c r="B343" s="237">
        <v>342</v>
      </c>
      <c r="C343" s="86" t="s">
        <v>866</v>
      </c>
      <c r="D343" s="239">
        <f>COUNTIF($C$1:$C343,C343)</f>
        <v>3</v>
      </c>
      <c r="E343" s="239" t="str">
        <f t="shared" si="25"/>
        <v>Arrange current account (% of those who arranged CA in last 12 months)3</v>
      </c>
      <c r="F343" s="86" t="s">
        <v>871</v>
      </c>
      <c r="G343" s="240">
        <v>0.11698144060015236</v>
      </c>
      <c r="H343" s="243">
        <v>100.68242174695085</v>
      </c>
    </row>
    <row r="344" spans="1:8">
      <c r="A344" s="86" t="str">
        <v>ca_pst</v>
      </c>
      <c r="B344" s="237">
        <v>343</v>
      </c>
      <c r="C344" s="86" t="s">
        <v>866</v>
      </c>
      <c r="D344" s="239">
        <f>COUNTIF($C$1:$C344,C344)</f>
        <v>4</v>
      </c>
      <c r="E344" s="239" t="str">
        <f t="shared" si="25"/>
        <v>Arrange current account (% of those who arranged CA in last 12 months)4</v>
      </c>
      <c r="F344" s="86" t="s">
        <v>873</v>
      </c>
      <c r="G344" s="240">
        <v>5.2161095590677324E-2</v>
      </c>
      <c r="H344" s="243">
        <v>102.24992190167836</v>
      </c>
    </row>
    <row r="345" spans="1:8">
      <c r="A345" s="86" t="str">
        <v>ca_pcs</v>
      </c>
      <c r="B345" s="237">
        <v>344</v>
      </c>
      <c r="C345" s="86" t="s">
        <v>866</v>
      </c>
      <c r="D345" s="239">
        <f>COUNTIF($C$1:$C345,C345)</f>
        <v>5</v>
      </c>
      <c r="E345" s="239" t="str">
        <f t="shared" si="25"/>
        <v>Arrange current account (% of those who arranged CA in last 12 months)5</v>
      </c>
      <c r="F345" s="86" t="s">
        <v>875</v>
      </c>
      <c r="G345" s="240">
        <v>5.5706605192724717E-2</v>
      </c>
      <c r="H345" s="243">
        <v>99.003861639653422</v>
      </c>
    </row>
    <row r="346" spans="1:8">
      <c r="A346" s="86" t="str">
        <v>unreg_fac</v>
      </c>
      <c r="B346" s="237">
        <v>345</v>
      </c>
      <c r="C346" s="86" t="s">
        <v>877</v>
      </c>
      <c r="D346" s="239">
        <f>COUNTIF($C$1:$C346,C346)</f>
        <v>1</v>
      </c>
      <c r="E346" s="239" t="str">
        <f t="shared" si="25"/>
        <v>Arrange commoditised financial product (% of those who arranged in last 12 months, or any with a loan)1</v>
      </c>
      <c r="F346" s="86" t="s">
        <v>867</v>
      </c>
      <c r="G346" s="240">
        <v>0.15196512786449684</v>
      </c>
      <c r="H346" s="243">
        <v>104.67635355764536</v>
      </c>
    </row>
    <row r="347" spans="1:8">
      <c r="A347" s="86" t="str">
        <v>unreg_net</v>
      </c>
      <c r="B347" s="237">
        <v>346</v>
      </c>
      <c r="C347" s="86" t="s">
        <v>877</v>
      </c>
      <c r="D347" s="239">
        <f>COUNTIF($C$1:$C347,C347)</f>
        <v>2</v>
      </c>
      <c r="E347" s="239" t="str">
        <f t="shared" si="25"/>
        <v>Arrange commoditised financial product (% of those who arranged in last 12 months, or any with a loan)2</v>
      </c>
      <c r="F347" s="86" t="s">
        <v>869</v>
      </c>
      <c r="G347" s="240">
        <v>0.37143362572528177</v>
      </c>
      <c r="H347" s="243">
        <v>97.922187708696413</v>
      </c>
    </row>
    <row r="348" spans="1:8">
      <c r="A348" s="86" t="str">
        <v>unreg_pho</v>
      </c>
      <c r="B348" s="237">
        <v>347</v>
      </c>
      <c r="C348" s="86" t="s">
        <v>877</v>
      </c>
      <c r="D348" s="239">
        <f>COUNTIF($C$1:$C348,C348)</f>
        <v>3</v>
      </c>
      <c r="E348" s="239" t="str">
        <f t="shared" si="25"/>
        <v>Arrange commoditised financial product (% of those who arranged in last 12 months, or any with a loan)3</v>
      </c>
      <c r="F348" s="86" t="s">
        <v>871</v>
      </c>
      <c r="G348" s="240">
        <v>0.20603293805067699</v>
      </c>
      <c r="H348" s="243">
        <v>97.93692568377287</v>
      </c>
    </row>
    <row r="349" spans="1:8">
      <c r="A349" s="86" t="str">
        <v>unreg_pst</v>
      </c>
      <c r="B349" s="237">
        <v>348</v>
      </c>
      <c r="C349" s="86" t="s">
        <v>877</v>
      </c>
      <c r="D349" s="239">
        <f>COUNTIF($C$1:$C349,C349)</f>
        <v>4</v>
      </c>
      <c r="E349" s="239" t="str">
        <f t="shared" si="25"/>
        <v>Arrange commoditised financial product (% of those who arranged in last 12 months, or any with a loan)4</v>
      </c>
      <c r="F349" s="86" t="s">
        <v>873</v>
      </c>
      <c r="G349" s="240">
        <v>9.3673901576572169E-2</v>
      </c>
      <c r="H349" s="243">
        <v>107.78923920374342</v>
      </c>
    </row>
    <row r="350" spans="1:8">
      <c r="A350" s="86" t="str">
        <v>unreg_pcs</v>
      </c>
      <c r="B350" s="237">
        <v>349</v>
      </c>
      <c r="C350" s="86" t="s">
        <v>877</v>
      </c>
      <c r="D350" s="239">
        <f>COUNTIF($C$1:$C350,C350)</f>
        <v>5</v>
      </c>
      <c r="E350" s="239" t="str">
        <f t="shared" si="25"/>
        <v>Arrange commoditised financial product (% of those who arranged in last 12 months, or any with a loan)5</v>
      </c>
      <c r="F350" s="86" t="s">
        <v>875</v>
      </c>
      <c r="G350" s="240">
        <v>0.17682925352140191</v>
      </c>
      <c r="H350" s="243">
        <v>99.293889991141612</v>
      </c>
    </row>
    <row r="351" spans="1:8">
      <c r="A351" s="86" t="str">
        <v>reg_fac</v>
      </c>
      <c r="B351" s="237">
        <v>350</v>
      </c>
      <c r="C351" s="86" t="s">
        <v>883</v>
      </c>
      <c r="D351" s="239">
        <f>COUNTIF($C$1:$C351,C351)</f>
        <v>1</v>
      </c>
      <c r="E351" s="239" t="str">
        <f t="shared" si="25"/>
        <v>Arrange mortgage (% of all people with a mortgage)1</v>
      </c>
      <c r="F351" s="86" t="s">
        <v>867</v>
      </c>
      <c r="G351" s="240">
        <v>0.63989120284447232</v>
      </c>
      <c r="H351" s="243">
        <v>102.15087259037089</v>
      </c>
    </row>
    <row r="352" spans="1:8">
      <c r="A352" s="86" t="str">
        <v>reg_net</v>
      </c>
      <c r="B352" s="237">
        <v>351</v>
      </c>
      <c r="C352" s="86" t="s">
        <v>883</v>
      </c>
      <c r="D352" s="239">
        <f>COUNTIF($C$1:$C352,C352)</f>
        <v>2</v>
      </c>
      <c r="E352" s="239" t="str">
        <f t="shared" si="25"/>
        <v>Arrange mortgage (% of all people with a mortgage)2</v>
      </c>
      <c r="F352" s="86" t="s">
        <v>869</v>
      </c>
      <c r="G352" s="240">
        <v>9.3754468908121225E-2</v>
      </c>
      <c r="H352" s="243">
        <v>95.02509357625955</v>
      </c>
    </row>
    <row r="353" spans="1:8">
      <c r="A353" s="86" t="str">
        <v>reg_pho</v>
      </c>
      <c r="B353" s="237">
        <v>352</v>
      </c>
      <c r="C353" s="86" t="s">
        <v>883</v>
      </c>
      <c r="D353" s="239">
        <f>COUNTIF($C$1:$C353,C353)</f>
        <v>3</v>
      </c>
      <c r="E353" s="239" t="str">
        <f t="shared" si="25"/>
        <v>Arrange mortgage (% of all people with a mortgage)3</v>
      </c>
      <c r="F353" s="86" t="s">
        <v>871</v>
      </c>
      <c r="G353" s="240">
        <v>0.16941063160568115</v>
      </c>
      <c r="H353" s="243">
        <v>94.819918076848623</v>
      </c>
    </row>
    <row r="354" spans="1:8">
      <c r="A354" s="86" t="str">
        <v>reg_pst</v>
      </c>
      <c r="B354" s="237">
        <v>353</v>
      </c>
      <c r="C354" s="86" t="s">
        <v>883</v>
      </c>
      <c r="D354" s="239">
        <f>COUNTIF($C$1:$C354,C354)</f>
        <v>4</v>
      </c>
      <c r="E354" s="239" t="str">
        <f t="shared" si="25"/>
        <v>Arrange mortgage (% of all people with a mortgage)4</v>
      </c>
      <c r="F354" s="86" t="s">
        <v>873</v>
      </c>
      <c r="G354" s="240">
        <v>5.9136987907085804E-2</v>
      </c>
      <c r="H354" s="243">
        <v>102.41277361528734</v>
      </c>
    </row>
    <row r="355" spans="1:8">
      <c r="A355" s="86" t="str">
        <v>reg_pcs</v>
      </c>
      <c r="B355" s="237">
        <v>354</v>
      </c>
      <c r="C355" s="86" t="s">
        <v>883</v>
      </c>
      <c r="D355" s="239">
        <f>COUNTIF($C$1:$C355,C355)</f>
        <v>5</v>
      </c>
      <c r="E355" s="239" t="str">
        <f t="shared" si="25"/>
        <v>Arrange mortgage (% of all people with a mortgage)5</v>
      </c>
      <c r="F355" s="86" t="s">
        <v>875</v>
      </c>
      <c r="G355" s="240">
        <v>9.7498583624748471E-3</v>
      </c>
      <c r="H355" s="243">
        <v>104.22928434032346</v>
      </c>
    </row>
    <row r="356" spans="1:8">
      <c r="A356" s="86" t="str">
        <v>reg_ifa</v>
      </c>
      <c r="B356" s="237">
        <v>355</v>
      </c>
      <c r="C356" s="86" t="s">
        <v>883</v>
      </c>
      <c r="D356" s="239">
        <f>COUNTIF($C$1:$C356,C356)</f>
        <v>6</v>
      </c>
      <c r="E356" s="239" t="str">
        <f t="shared" si="25"/>
        <v>Arrange mortgage (% of all people with a mortgage)6</v>
      </c>
      <c r="F356" s="86" t="s">
        <v>889</v>
      </c>
      <c r="G356" s="240">
        <v>2.8005411530271355E-2</v>
      </c>
      <c r="H356" s="243">
        <v>95.86065258905488</v>
      </c>
    </row>
    <row r="357" spans="1:8">
      <c r="A357" s="86" t="str">
        <v>manca_branch</v>
      </c>
      <c r="B357" s="237">
        <v>356</v>
      </c>
      <c r="C357" s="86" t="s">
        <v>891</v>
      </c>
      <c r="D357" s="239">
        <f>COUNTIF($C$1:$C357,C357)</f>
        <v>1</v>
      </c>
      <c r="E357" s="239" t="str">
        <f t="shared" si="25"/>
        <v>Manage current account1</v>
      </c>
      <c r="F357" s="86" t="s">
        <v>892</v>
      </c>
      <c r="G357" s="240">
        <v>0.58967487838709032</v>
      </c>
      <c r="H357" s="243">
        <v>101.52113169883927</v>
      </c>
    </row>
    <row r="358" spans="1:8">
      <c r="A358" s="86" t="str">
        <v>manca_net</v>
      </c>
      <c r="B358" s="237">
        <v>357</v>
      </c>
      <c r="C358" s="86" t="s">
        <v>891</v>
      </c>
      <c r="D358" s="239">
        <f>COUNTIF($C$1:$C358,C358)</f>
        <v>2</v>
      </c>
      <c r="E358" s="239" t="str">
        <f t="shared" si="25"/>
        <v>Manage current account2</v>
      </c>
      <c r="F358" s="86" t="s">
        <v>869</v>
      </c>
      <c r="G358" s="240">
        <v>0.54353613222107167</v>
      </c>
      <c r="H358" s="243">
        <v>95.422824082115369</v>
      </c>
    </row>
    <row r="359" spans="1:8">
      <c r="A359" s="86" t="str">
        <v>manca_mobnet</v>
      </c>
      <c r="B359" s="237">
        <v>358</v>
      </c>
      <c r="C359" s="86" t="s">
        <v>891</v>
      </c>
      <c r="D359" s="239">
        <f>COUNTIF($C$1:$C359,C359)</f>
        <v>3</v>
      </c>
      <c r="E359" s="239" t="str">
        <f t="shared" si="25"/>
        <v>Manage current account3</v>
      </c>
      <c r="F359" s="86" t="s">
        <v>895</v>
      </c>
      <c r="G359" s="240">
        <v>0.35376957039873408</v>
      </c>
      <c r="H359" s="243">
        <v>97.309122489714426</v>
      </c>
    </row>
    <row r="360" spans="1:8">
      <c r="A360" s="86" t="str">
        <v>manca_fixnet</v>
      </c>
      <c r="B360" s="237">
        <v>359</v>
      </c>
      <c r="C360" s="86" t="s">
        <v>891</v>
      </c>
      <c r="D360" s="239">
        <f>COUNTIF($C$1:$C360,C360)</f>
        <v>4</v>
      </c>
      <c r="E360" s="239" t="str">
        <f t="shared" si="25"/>
        <v>Manage current account4</v>
      </c>
      <c r="F360" s="86" t="s">
        <v>897</v>
      </c>
      <c r="G360" s="240">
        <v>0.35327389766933009</v>
      </c>
      <c r="H360" s="243">
        <v>91.941906127781039</v>
      </c>
    </row>
    <row r="361" spans="1:8">
      <c r="A361" s="86" t="str">
        <v>manca_pho</v>
      </c>
      <c r="B361" s="237">
        <v>360</v>
      </c>
      <c r="C361" s="86" t="s">
        <v>891</v>
      </c>
      <c r="D361" s="239">
        <f>COUNTIF($C$1:$C361,C361)</f>
        <v>5</v>
      </c>
      <c r="E361" s="239" t="str">
        <f t="shared" si="25"/>
        <v>Manage current account5</v>
      </c>
      <c r="F361" s="86" t="s">
        <v>871</v>
      </c>
      <c r="G361" s="240">
        <v>6.2625686209389103E-2</v>
      </c>
      <c r="H361" s="243">
        <v>95.245545876103932</v>
      </c>
    </row>
    <row r="362" spans="1:8">
      <c r="A362" s="86" t="str">
        <v>manca_pst</v>
      </c>
      <c r="B362" s="237">
        <v>361</v>
      </c>
      <c r="C362" s="86" t="s">
        <v>891</v>
      </c>
      <c r="D362" s="239">
        <f>COUNTIF($C$1:$C362,C362)</f>
        <v>6</v>
      </c>
      <c r="E362" s="239" t="str">
        <f t="shared" si="25"/>
        <v>Manage current account6</v>
      </c>
      <c r="F362" s="86" t="s">
        <v>873</v>
      </c>
      <c r="G362" s="240">
        <v>0.27160275069841944</v>
      </c>
      <c r="H362" s="243">
        <v>103.02411239889922</v>
      </c>
    </row>
    <row r="363" spans="1:8">
      <c r="A363" s="86" t="str">
        <v>mansv_branch</v>
      </c>
      <c r="B363" s="237">
        <v>362</v>
      </c>
      <c r="C363" s="86" t="s">
        <v>901</v>
      </c>
      <c r="D363" s="239">
        <f>COUNTIF($C$1:$C363,C363)</f>
        <v>1</v>
      </c>
      <c r="E363" s="239" t="str">
        <f t="shared" si="25"/>
        <v>Manage savings account1</v>
      </c>
      <c r="F363" s="86" t="s">
        <v>892</v>
      </c>
      <c r="G363" s="240">
        <v>0.18328147771895203</v>
      </c>
      <c r="H363" s="243">
        <v>99.837512515503221</v>
      </c>
    </row>
    <row r="364" spans="1:8">
      <c r="A364" s="86" t="str">
        <v>mansv_net</v>
      </c>
      <c r="B364" s="237">
        <v>363</v>
      </c>
      <c r="C364" s="86" t="s">
        <v>901</v>
      </c>
      <c r="D364" s="239">
        <f>COUNTIF($C$1:$C364,C364)</f>
        <v>2</v>
      </c>
      <c r="E364" s="239" t="str">
        <f t="shared" si="25"/>
        <v>Manage savings account2</v>
      </c>
      <c r="F364" s="86" t="s">
        <v>869</v>
      </c>
      <c r="G364" s="240">
        <v>0.30331951472053448</v>
      </c>
      <c r="H364" s="243">
        <v>91.881284205502467</v>
      </c>
    </row>
    <row r="365" spans="1:8">
      <c r="A365" s="86" t="str">
        <v>mansv_mobnet</v>
      </c>
      <c r="B365" s="237">
        <v>364</v>
      </c>
      <c r="C365" s="86" t="s">
        <v>901</v>
      </c>
      <c r="D365" s="239">
        <f>COUNTIF($C$1:$C365,C365)</f>
        <v>3</v>
      </c>
      <c r="E365" s="239" t="str">
        <f t="shared" si="25"/>
        <v>Manage savings account3</v>
      </c>
      <c r="F365" s="86" t="s">
        <v>895</v>
      </c>
      <c r="G365" s="240">
        <v>0.17286787660929531</v>
      </c>
      <c r="H365" s="243">
        <v>94.546343141913553</v>
      </c>
    </row>
    <row r="366" spans="1:8">
      <c r="A366" s="86" t="str">
        <v>mansv_fixnet</v>
      </c>
      <c r="B366" s="237">
        <v>365</v>
      </c>
      <c r="C366" s="86" t="s">
        <v>901</v>
      </c>
      <c r="D366" s="239">
        <f>COUNTIF($C$1:$C366,C366)</f>
        <v>4</v>
      </c>
      <c r="E366" s="239" t="str">
        <f t="shared" si="25"/>
        <v>Manage savings account4</v>
      </c>
      <c r="F366" s="86" t="s">
        <v>897</v>
      </c>
      <c r="G366" s="240">
        <v>0.17807921933303378</v>
      </c>
      <c r="H366" s="243">
        <v>89.092591162719287</v>
      </c>
    </row>
    <row r="367" spans="1:8">
      <c r="A367" s="86" t="str">
        <v>mansv_pho</v>
      </c>
      <c r="B367" s="237">
        <v>366</v>
      </c>
      <c r="C367" s="86" t="s">
        <v>901</v>
      </c>
      <c r="D367" s="239">
        <f>COUNTIF($C$1:$C367,C367)</f>
        <v>5</v>
      </c>
      <c r="E367" s="239" t="str">
        <f t="shared" si="25"/>
        <v>Manage savings account5</v>
      </c>
      <c r="F367" s="86" t="s">
        <v>871</v>
      </c>
      <c r="G367" s="240">
        <v>7.7799343583331695E-2</v>
      </c>
      <c r="H367" s="243">
        <v>98.27701385173954</v>
      </c>
    </row>
    <row r="368" spans="1:8">
      <c r="A368" s="86" t="str">
        <v>mansv_pst</v>
      </c>
      <c r="B368" s="237">
        <v>367</v>
      </c>
      <c r="C368" s="86" t="s">
        <v>901</v>
      </c>
      <c r="D368" s="239">
        <f>COUNTIF($C$1:$C368,C368)</f>
        <v>6</v>
      </c>
      <c r="E368" s="239" t="str">
        <f t="shared" si="25"/>
        <v>Manage savings account6</v>
      </c>
      <c r="F368" s="86" t="s">
        <v>873</v>
      </c>
      <c r="G368" s="240">
        <v>0.10394486881434738</v>
      </c>
      <c r="H368" s="243">
        <v>96.597732636126992</v>
      </c>
    </row>
    <row r="369" spans="1:8">
      <c r="A369" s="86" t="str">
        <v>actmanca_branch</v>
      </c>
      <c r="B369" s="237">
        <v>368</v>
      </c>
      <c r="C369" s="86" t="s">
        <v>908</v>
      </c>
      <c r="D369" s="239">
        <f>COUNTIF($C$1:$C369,C369)</f>
        <v>1</v>
      </c>
      <c r="E369" s="239" t="str">
        <f t="shared" si="25"/>
        <v>Actively manage current account1</v>
      </c>
      <c r="F369" s="86" t="s">
        <v>892</v>
      </c>
      <c r="G369" s="240">
        <v>3.5251684998144059E-2</v>
      </c>
      <c r="H369" s="243">
        <v>103.90661877838036</v>
      </c>
    </row>
    <row r="370" spans="1:8">
      <c r="A370" s="86" t="str">
        <v>actmanca_net</v>
      </c>
      <c r="B370" s="237">
        <v>369</v>
      </c>
      <c r="C370" s="86" t="s">
        <v>908</v>
      </c>
      <c r="D370" s="239">
        <f>COUNTIF($C$1:$C370,C370)</f>
        <v>2</v>
      </c>
      <c r="E370" s="239" t="str">
        <f t="shared" si="25"/>
        <v>Actively manage current account2</v>
      </c>
      <c r="F370" s="86" t="s">
        <v>869</v>
      </c>
      <c r="G370" s="240">
        <v>0.34374419286146868</v>
      </c>
      <c r="H370" s="243">
        <v>95.587481723386972</v>
      </c>
    </row>
    <row r="371" spans="1:8">
      <c r="A371" s="86" t="str">
        <v>actmanca_mobnet</v>
      </c>
      <c r="B371" s="237">
        <v>370</v>
      </c>
      <c r="C371" s="86" t="s">
        <v>908</v>
      </c>
      <c r="D371" s="239">
        <f>COUNTIF($C$1:$C371,C371)</f>
        <v>3</v>
      </c>
      <c r="E371" s="239" t="str">
        <f t="shared" si="25"/>
        <v>Actively manage current account3</v>
      </c>
      <c r="F371" s="86" t="s">
        <v>895</v>
      </c>
      <c r="G371" s="240">
        <v>0.23251255201516008</v>
      </c>
      <c r="H371" s="243">
        <v>97.58617441314135</v>
      </c>
    </row>
    <row r="372" spans="1:8">
      <c r="A372" s="86" t="str">
        <v>actmanca_fixnet</v>
      </c>
      <c r="B372" s="237">
        <v>371</v>
      </c>
      <c r="C372" s="86" t="s">
        <v>908</v>
      </c>
      <c r="D372" s="239">
        <f>COUNTIF($C$1:$C372,C372)</f>
        <v>4</v>
      </c>
      <c r="E372" s="239" t="str">
        <f t="shared" si="25"/>
        <v>Actively manage current account4</v>
      </c>
      <c r="F372" s="86" t="s">
        <v>897</v>
      </c>
      <c r="G372" s="240">
        <v>0.14156381503116028</v>
      </c>
      <c r="H372" s="243">
        <v>92.178261396886612</v>
      </c>
    </row>
    <row r="373" spans="1:8">
      <c r="A373" s="86" t="str">
        <v>actmanca_pho</v>
      </c>
      <c r="B373" s="237">
        <v>372</v>
      </c>
      <c r="C373" s="86" t="s">
        <v>908</v>
      </c>
      <c r="D373" s="239">
        <f>COUNTIF($C$1:$C373,C373)</f>
        <v>5</v>
      </c>
      <c r="E373" s="239" t="str">
        <f t="shared" si="25"/>
        <v>Actively manage current account5</v>
      </c>
      <c r="F373" s="86" t="s">
        <v>871</v>
      </c>
      <c r="G373" s="240">
        <v>1.1321116689784519E-2</v>
      </c>
      <c r="H373" s="243">
        <v>98.349634698335109</v>
      </c>
    </row>
    <row r="374" spans="1:8">
      <c r="A374" s="86" t="str">
        <v>P600T</v>
      </c>
      <c r="B374" s="237">
        <v>373</v>
      </c>
      <c r="C374" s="86" t="s">
        <v>914</v>
      </c>
      <c r="D374" s="239">
        <f>COUNTIF($C$1:$C374,C374)</f>
        <v>1</v>
      </c>
      <c r="E374" s="239" t="str">
        <f t="shared" si="25"/>
        <v>Expenditure per adult per week1</v>
      </c>
      <c r="F374" s="86" t="s">
        <v>915</v>
      </c>
      <c r="G374" s="240">
        <v>4.0689518237052376</v>
      </c>
      <c r="H374" s="243">
        <v>89.934880665896443</v>
      </c>
    </row>
    <row r="375" spans="1:8">
      <c r="A375" s="86" t="str">
        <v>P601T</v>
      </c>
      <c r="B375" s="237">
        <v>374</v>
      </c>
      <c r="C375" s="86" t="s">
        <v>914</v>
      </c>
      <c r="D375" s="239">
        <f>COUNTIF($C$1:$C375,C375)</f>
        <v>2</v>
      </c>
      <c r="E375" s="239" t="str">
        <f t="shared" si="25"/>
        <v>Expenditure per adult per week2</v>
      </c>
      <c r="F375" s="86" t="s">
        <v>917</v>
      </c>
      <c r="G375" s="240">
        <v>0.54453408091898337</v>
      </c>
      <c r="H375" s="243">
        <v>93.61711402225022</v>
      </c>
    </row>
    <row r="376" spans="1:8">
      <c r="A376" s="86" t="str">
        <v>ALC</v>
      </c>
      <c r="B376" s="237">
        <v>375</v>
      </c>
      <c r="C376" s="86" t="s">
        <v>914</v>
      </c>
      <c r="D376" s="239">
        <f>COUNTIF($C$1:$C376,C376)</f>
        <v>3</v>
      </c>
      <c r="E376" s="239" t="str">
        <f t="shared" si="25"/>
        <v>Expenditure per adult per week3</v>
      </c>
      <c r="F376" s="86" t="s">
        <v>919</v>
      </c>
      <c r="G376" s="240">
        <v>7.3496493250239325E-2</v>
      </c>
      <c r="H376" s="243">
        <v>88.587007142180013</v>
      </c>
    </row>
    <row r="377" spans="1:8">
      <c r="A377" s="86" t="str">
        <v>TOB</v>
      </c>
      <c r="B377" s="237">
        <v>376</v>
      </c>
      <c r="C377" s="86" t="s">
        <v>914</v>
      </c>
      <c r="D377" s="239">
        <f>COUNTIF($C$1:$C377,C377)</f>
        <v>4</v>
      </c>
      <c r="E377" s="239" t="str">
        <f t="shared" si="25"/>
        <v>Expenditure per adult per week4</v>
      </c>
      <c r="F377" s="86" t="s">
        <v>921</v>
      </c>
      <c r="G377" s="240">
        <v>4.562506105065741E-2</v>
      </c>
      <c r="H377" s="243">
        <v>114.43823666847956</v>
      </c>
    </row>
    <row r="378" spans="1:8">
      <c r="A378" s="86" t="str">
        <v>P603T</v>
      </c>
      <c r="B378" s="237">
        <v>377</v>
      </c>
      <c r="C378" s="86" t="s">
        <v>914</v>
      </c>
      <c r="D378" s="239">
        <f>COUNTIF($C$1:$C378,C378)</f>
        <v>5</v>
      </c>
      <c r="E378" s="239" t="str">
        <f t="shared" si="25"/>
        <v>Expenditure per adult per week5</v>
      </c>
      <c r="F378" s="86" t="s">
        <v>923</v>
      </c>
      <c r="G378" s="240">
        <v>0.20356549514525171</v>
      </c>
      <c r="H378" s="243">
        <v>90.054440888780363</v>
      </c>
    </row>
    <row r="379" spans="1:8">
      <c r="A379" s="86" t="str">
        <v>P604T</v>
      </c>
      <c r="B379" s="237">
        <v>378</v>
      </c>
      <c r="C379" s="86" t="s">
        <v>914</v>
      </c>
      <c r="D379" s="239">
        <f>COUNTIF($C$1:$C379,C379)</f>
        <v>6</v>
      </c>
      <c r="E379" s="239" t="str">
        <f t="shared" si="25"/>
        <v>Expenditure per adult per week6</v>
      </c>
      <c r="F379" s="86" t="s">
        <v>925</v>
      </c>
      <c r="G379" s="240">
        <v>0.64908240373532367</v>
      </c>
      <c r="H379" s="243">
        <v>99.11920647579872</v>
      </c>
    </row>
    <row r="380" spans="1:8">
      <c r="A380" s="86" t="str">
        <v>P605T</v>
      </c>
      <c r="B380" s="237">
        <v>379</v>
      </c>
      <c r="C380" s="86" t="s">
        <v>914</v>
      </c>
      <c r="D380" s="239">
        <f>COUNTIF($C$1:$C380,C380)</f>
        <v>7</v>
      </c>
      <c r="E380" s="239" t="str">
        <f t="shared" si="25"/>
        <v>Expenditure per adult per week7</v>
      </c>
      <c r="F380" s="86" t="s">
        <v>927</v>
      </c>
      <c r="G380" s="240">
        <v>0.3203885556879677</v>
      </c>
      <c r="H380" s="243">
        <v>87.037475905443173</v>
      </c>
    </row>
    <row r="381" spans="1:8">
      <c r="A381" s="86" t="str">
        <v>C61111</v>
      </c>
      <c r="B381" s="237">
        <v>380</v>
      </c>
      <c r="C381" s="86" t="s">
        <v>914</v>
      </c>
      <c r="D381" s="239">
        <f>COUNTIF($C$1:$C381,C381)</f>
        <v>8</v>
      </c>
      <c r="E381" s="239" t="str">
        <f t="shared" si="25"/>
        <v>Expenditure per adult per week8</v>
      </c>
      <c r="F381" s="86" t="s">
        <v>929</v>
      </c>
      <c r="G381" s="240">
        <v>2.1228241545704963E-3</v>
      </c>
      <c r="H381" s="243">
        <v>90.140442584341912</v>
      </c>
    </row>
    <row r="382" spans="1:8">
      <c r="A382" s="86" t="str">
        <v>C61112</v>
      </c>
      <c r="B382" s="237">
        <v>381</v>
      </c>
      <c r="C382" s="86" t="s">
        <v>914</v>
      </c>
      <c r="D382" s="239">
        <f>COUNTIF($C$1:$C382,C382)</f>
        <v>9</v>
      </c>
      <c r="E382" s="239" t="str">
        <f t="shared" si="25"/>
        <v>Expenditure per adult per week9</v>
      </c>
      <c r="F382" s="86" t="s">
        <v>931</v>
      </c>
      <c r="G382" s="240">
        <v>1.3123312559829648E-2</v>
      </c>
      <c r="H382" s="243">
        <v>89.617054583064373</v>
      </c>
    </row>
    <row r="383" spans="1:8">
      <c r="A383" s="86" t="str">
        <v>C61211</v>
      </c>
      <c r="B383" s="237">
        <v>382</v>
      </c>
      <c r="C383" s="86" t="s">
        <v>914</v>
      </c>
      <c r="D383" s="239">
        <f>COUNTIF($C$1:$C383,C383)</f>
        <v>10</v>
      </c>
      <c r="E383" s="239" t="str">
        <f t="shared" si="25"/>
        <v>Expenditure per adult per week10</v>
      </c>
      <c r="F383" s="86" t="s">
        <v>933</v>
      </c>
      <c r="G383" s="240">
        <v>1.7941078789536406E-3</v>
      </c>
      <c r="H383" s="243">
        <v>95.264698058393776</v>
      </c>
    </row>
    <row r="384" spans="1:8">
      <c r="A384" s="86" t="str">
        <v>C61311</v>
      </c>
      <c r="B384" s="237">
        <v>383</v>
      </c>
      <c r="C384" s="86" t="s">
        <v>914</v>
      </c>
      <c r="D384" s="239">
        <f>COUNTIF($C$1:$C384,C384)</f>
        <v>11</v>
      </c>
      <c r="E384" s="239" t="str">
        <f t="shared" si="25"/>
        <v>Expenditure per adult per week11</v>
      </c>
      <c r="F384" s="86" t="s">
        <v>935</v>
      </c>
      <c r="G384" s="240">
        <v>1.361492175747748E-2</v>
      </c>
      <c r="H384" s="243">
        <v>83.787601614888501</v>
      </c>
    </row>
    <row r="385" spans="1:8">
      <c r="A385" s="86" t="str">
        <v>C61312</v>
      </c>
      <c r="B385" s="237">
        <v>384</v>
      </c>
      <c r="C385" s="86" t="s">
        <v>914</v>
      </c>
      <c r="D385" s="239">
        <f>COUNTIF($C$1:$C385,C385)</f>
        <v>12</v>
      </c>
      <c r="E385" s="239" t="str">
        <f t="shared" si="25"/>
        <v>Expenditure per adult per week12</v>
      </c>
      <c r="F385" s="86" t="s">
        <v>937</v>
      </c>
      <c r="G385" s="240">
        <v>1.5244104948522084E-4</v>
      </c>
      <c r="H385" s="243">
        <v>83.242593913348657</v>
      </c>
    </row>
    <row r="386" spans="1:8">
      <c r="A386" s="86" t="str">
        <v>C61313</v>
      </c>
      <c r="B386" s="237">
        <v>385</v>
      </c>
      <c r="C386" s="86" t="s">
        <v>914</v>
      </c>
      <c r="D386" s="239">
        <f>COUNTIF($C$1:$C386,C386)</f>
        <v>13</v>
      </c>
      <c r="E386" s="239" t="str">
        <f t="shared" si="25"/>
        <v>Expenditure per adult per week13</v>
      </c>
      <c r="F386" s="86" t="s">
        <v>939</v>
      </c>
      <c r="G386" s="240">
        <v>3.4806103112118318E-3</v>
      </c>
      <c r="H386" s="243">
        <v>87.810737124920777</v>
      </c>
    </row>
    <row r="387" spans="1:8">
      <c r="A387" s="86" t="str">
        <v>C62112</v>
      </c>
      <c r="B387" s="237">
        <v>386</v>
      </c>
      <c r="C387" s="86" t="s">
        <v>914</v>
      </c>
      <c r="D387" s="239">
        <f>COUNTIF($C$1:$C387,C387)</f>
        <v>14</v>
      </c>
      <c r="E387" s="239" t="str">
        <f t="shared" ref="E387:E450" si="26">C387&amp;D387</f>
        <v>Expenditure per adult per week14</v>
      </c>
      <c r="F387" s="86" t="s">
        <v>941</v>
      </c>
      <c r="G387" s="240">
        <v>1.4191689296110341E-3</v>
      </c>
      <c r="H387" s="243">
        <v>76.584447364965541</v>
      </c>
    </row>
    <row r="388" spans="1:8">
      <c r="A388" s="86" t="str">
        <v>C62113</v>
      </c>
      <c r="B388" s="237">
        <v>387</v>
      </c>
      <c r="C388" s="86" t="s">
        <v>914</v>
      </c>
      <c r="D388" s="239">
        <f>COUNTIF($C$1:$C388,C388)</f>
        <v>15</v>
      </c>
      <c r="E388" s="239" t="str">
        <f t="shared" si="26"/>
        <v>Expenditure per adult per week15</v>
      </c>
      <c r="F388" s="86" t="s">
        <v>943</v>
      </c>
      <c r="G388" s="240">
        <v>6.2125148963604031E-5</v>
      </c>
      <c r="H388" s="243">
        <v>53.97245598053383</v>
      </c>
    </row>
    <row r="389" spans="1:8">
      <c r="A389" s="86" t="str">
        <v>C62114</v>
      </c>
      <c r="B389" s="237">
        <v>388</v>
      </c>
      <c r="C389" s="86" t="s">
        <v>914</v>
      </c>
      <c r="D389" s="239">
        <f>COUNTIF($C$1:$C389,C389)</f>
        <v>16</v>
      </c>
      <c r="E389" s="239" t="str">
        <f t="shared" si="26"/>
        <v>Expenditure per adult per week16</v>
      </c>
      <c r="F389" s="86" t="s">
        <v>945</v>
      </c>
      <c r="G389" s="240">
        <v>8.8170824623439554E-4</v>
      </c>
      <c r="H389" s="243">
        <v>75.984319419675089</v>
      </c>
    </row>
    <row r="390" spans="1:8">
      <c r="A390" s="86" t="str">
        <v>C62211</v>
      </c>
      <c r="B390" s="237">
        <v>389</v>
      </c>
      <c r="C390" s="86" t="s">
        <v>914</v>
      </c>
      <c r="D390" s="239">
        <f>COUNTIF($C$1:$C390,C390)</f>
        <v>17</v>
      </c>
      <c r="E390" s="239" t="str">
        <f t="shared" si="26"/>
        <v>Expenditure per adult per week17</v>
      </c>
      <c r="F390" s="86" t="s">
        <v>947</v>
      </c>
      <c r="G390" s="240">
        <v>7.993885166155467E-3</v>
      </c>
      <c r="H390" s="243">
        <v>84.771432944378816</v>
      </c>
    </row>
    <row r="391" spans="1:8">
      <c r="A391" s="86" t="str">
        <v>C62212</v>
      </c>
      <c r="B391" s="237">
        <v>390</v>
      </c>
      <c r="C391" s="86" t="s">
        <v>914</v>
      </c>
      <c r="D391" s="239">
        <f>COUNTIF($C$1:$C391,C391)</f>
        <v>18</v>
      </c>
      <c r="E391" s="239" t="str">
        <f t="shared" si="26"/>
        <v>Expenditure per adult per week18</v>
      </c>
      <c r="F391" s="86" t="s">
        <v>949</v>
      </c>
      <c r="G391" s="240">
        <v>8.5442983570047076E-3</v>
      </c>
      <c r="H391" s="243">
        <v>74.763262893553645</v>
      </c>
    </row>
    <row r="392" spans="1:8">
      <c r="A392" s="86" t="str">
        <v>C62311</v>
      </c>
      <c r="B392" s="237">
        <v>391</v>
      </c>
      <c r="C392" s="86" t="s">
        <v>914</v>
      </c>
      <c r="D392" s="239">
        <f>COUNTIF($C$1:$C392,C392)</f>
        <v>19</v>
      </c>
      <c r="E392" s="239" t="str">
        <f t="shared" si="26"/>
        <v>Expenditure per adult per week19</v>
      </c>
      <c r="F392" s="86" t="s">
        <v>951</v>
      </c>
      <c r="G392" s="240">
        <v>0</v>
      </c>
      <c r="H392" s="243" t="e">
        <v>#DIV/0!</v>
      </c>
    </row>
    <row r="393" spans="1:8">
      <c r="A393" s="86" t="str">
        <v>C62322</v>
      </c>
      <c r="B393" s="237">
        <v>392</v>
      </c>
      <c r="C393" s="86" t="s">
        <v>914</v>
      </c>
      <c r="D393" s="239">
        <f>COUNTIF($C$1:$C393,C393)</f>
        <v>20</v>
      </c>
      <c r="E393" s="239" t="str">
        <f t="shared" si="26"/>
        <v>Expenditure per adult per week20</v>
      </c>
      <c r="F393" s="86" t="s">
        <v>953</v>
      </c>
      <c r="G393" s="240">
        <v>5.214292691503703E-3</v>
      </c>
      <c r="H393" s="243">
        <v>81.338123056886928</v>
      </c>
    </row>
    <row r="394" spans="1:8">
      <c r="A394" s="86" t="str">
        <v>C63111</v>
      </c>
      <c r="B394" s="237">
        <v>393</v>
      </c>
      <c r="C394" s="86" t="s">
        <v>914</v>
      </c>
      <c r="D394" s="239">
        <f>COUNTIF($C$1:$C394,C394)</f>
        <v>21</v>
      </c>
      <c r="E394" s="239" t="str">
        <f t="shared" si="26"/>
        <v>Expenditure per adult per week21</v>
      </c>
      <c r="F394" s="86" t="s">
        <v>955</v>
      </c>
      <c r="G394" s="240">
        <v>6.070877371207534E-4</v>
      </c>
      <c r="H394" s="243">
        <v>84.849033610458321</v>
      </c>
    </row>
    <row r="395" spans="1:8">
      <c r="A395" s="86" t="str">
        <v>P607T</v>
      </c>
      <c r="B395" s="237">
        <v>394</v>
      </c>
      <c r="C395" s="86" t="s">
        <v>914</v>
      </c>
      <c r="D395" s="239">
        <f>COUNTIF($C$1:$C395,C395)</f>
        <v>22</v>
      </c>
      <c r="E395" s="239" t="str">
        <f t="shared" si="26"/>
        <v>Expenditure per adult per week22</v>
      </c>
      <c r="F395" s="86" t="s">
        <v>957</v>
      </c>
      <c r="G395" s="240">
        <v>0.64398905972219511</v>
      </c>
      <c r="H395" s="243">
        <v>85.763042387279782</v>
      </c>
    </row>
    <row r="396" spans="1:8">
      <c r="A396" s="86" t="str">
        <v>P608T</v>
      </c>
      <c r="B396" s="237">
        <v>395</v>
      </c>
      <c r="C396" s="86" t="s">
        <v>914</v>
      </c>
      <c r="D396" s="239">
        <f>COUNTIF($C$1:$C396,C396)</f>
        <v>23</v>
      </c>
      <c r="E396" s="239" t="str">
        <f t="shared" si="26"/>
        <v>Expenditure per adult per week23</v>
      </c>
      <c r="F396" s="86" t="s">
        <v>959</v>
      </c>
      <c r="G396" s="240">
        <v>0.153994393107625</v>
      </c>
      <c r="H396" s="243">
        <v>95.435740727471142</v>
      </c>
    </row>
    <row r="397" spans="1:8">
      <c r="A397" s="86" t="str">
        <v>P609T</v>
      </c>
      <c r="B397" s="237">
        <v>396</v>
      </c>
      <c r="C397" s="86" t="s">
        <v>914</v>
      </c>
      <c r="D397" s="239">
        <f>COUNTIF($C$1:$C397,C397)</f>
        <v>24</v>
      </c>
      <c r="E397" s="239" t="str">
        <f t="shared" si="26"/>
        <v>Expenditure per adult per week24</v>
      </c>
      <c r="F397" s="86" t="s">
        <v>961</v>
      </c>
      <c r="G397" s="240">
        <v>0.61127516752300382</v>
      </c>
      <c r="H397" s="243">
        <v>86.601685196524187</v>
      </c>
    </row>
    <row r="398" spans="1:8">
      <c r="A398" s="86" t="str">
        <v>P610T</v>
      </c>
      <c r="B398" s="237">
        <v>397</v>
      </c>
      <c r="C398" s="86" t="s">
        <v>914</v>
      </c>
      <c r="D398" s="239">
        <f>COUNTIF($C$1:$C398,C398)</f>
        <v>25</v>
      </c>
      <c r="E398" s="239" t="str">
        <f t="shared" si="26"/>
        <v>Expenditure per adult per week25</v>
      </c>
      <c r="F398" s="86" t="s">
        <v>963</v>
      </c>
      <c r="G398" s="240">
        <v>3.6896966026530163E-2</v>
      </c>
      <c r="H398" s="243">
        <v>71.762234135337451</v>
      </c>
    </row>
    <row r="399" spans="1:8">
      <c r="A399" s="86" t="str">
        <v>P611T</v>
      </c>
      <c r="B399" s="237">
        <v>398</v>
      </c>
      <c r="C399" s="86" t="s">
        <v>914</v>
      </c>
      <c r="D399" s="239">
        <f>COUNTIF($C$1:$C399,C399)</f>
        <v>26</v>
      </c>
      <c r="E399" s="239" t="str">
        <f t="shared" si="26"/>
        <v>Expenditure per adult per week26</v>
      </c>
      <c r="F399" s="86" t="s">
        <v>965</v>
      </c>
      <c r="G399" s="240">
        <v>0.37669035106570031</v>
      </c>
      <c r="H399" s="243">
        <v>87.641469340951048</v>
      </c>
    </row>
    <row r="400" spans="1:8">
      <c r="A400" s="86" t="str">
        <v>P612T</v>
      </c>
      <c r="B400" s="237">
        <v>399</v>
      </c>
      <c r="C400" s="86" t="s">
        <v>914</v>
      </c>
      <c r="D400" s="239">
        <f>COUNTIF($C$1:$C400,C400)</f>
        <v>27</v>
      </c>
      <c r="E400" s="239" t="str">
        <f t="shared" si="26"/>
        <v>Expenditure per adult per week27</v>
      </c>
      <c r="F400" s="86" t="s">
        <v>967</v>
      </c>
      <c r="G400" s="240">
        <v>0.35087363979135316</v>
      </c>
      <c r="H400" s="243">
        <v>87.445407815872215</v>
      </c>
    </row>
    <row r="401" spans="1:8">
      <c r="A401" s="86" t="str">
        <v>WEBSPEND</v>
      </c>
      <c r="B401" s="237">
        <v>400</v>
      </c>
      <c r="C401" s="86" t="s">
        <v>914</v>
      </c>
      <c r="D401" s="239">
        <f>COUNTIF($C$1:$C401,C401)</f>
        <v>28</v>
      </c>
      <c r="E401" s="239" t="str">
        <f t="shared" si="26"/>
        <v>Expenditure per adult per week28</v>
      </c>
      <c r="F401" s="86" t="s">
        <v>969</v>
      </c>
      <c r="G401" s="240">
        <v>0.13950116240451679</v>
      </c>
      <c r="H401" s="243">
        <v>83.474499095177464</v>
      </c>
    </row>
    <row r="402" spans="1:8">
      <c r="A402" s="86" t="str">
        <v>onlineuse12</v>
      </c>
      <c r="B402" s="237">
        <v>401</v>
      </c>
      <c r="C402" s="86" t="s">
        <v>972</v>
      </c>
      <c r="D402" s="239">
        <f>COUNTIF($C$1:$C402,C402)</f>
        <v>1</v>
      </c>
      <c r="E402" s="239" t="str">
        <f t="shared" si="26"/>
        <v>Internet Access: Overall1</v>
      </c>
      <c r="F402" s="86" t="s">
        <v>973</v>
      </c>
      <c r="G402" s="240">
        <v>0.86367017016039238</v>
      </c>
      <c r="H402" s="243">
        <v>97.78726798128784</v>
      </c>
    </row>
    <row r="403" spans="1:8">
      <c r="A403" s="86" t="str">
        <v>onlineuse5</v>
      </c>
      <c r="B403" s="237">
        <v>402</v>
      </c>
      <c r="C403" s="86" t="s">
        <v>972</v>
      </c>
      <c r="D403" s="239">
        <f>COUNTIF($C$1:$C403,C403)</f>
        <v>2</v>
      </c>
      <c r="E403" s="239" t="str">
        <f t="shared" si="26"/>
        <v>Internet Access: Overall2</v>
      </c>
      <c r="F403" s="86" t="s">
        <v>975</v>
      </c>
      <c r="G403" s="240">
        <v>0.1180424912575459</v>
      </c>
      <c r="H403" s="243">
        <v>117.07371901235778</v>
      </c>
    </row>
    <row r="404" spans="1:8">
      <c r="A404" s="86" t="str">
        <v>netfreq1</v>
      </c>
      <c r="B404" s="237">
        <v>403</v>
      </c>
      <c r="C404" s="86" t="s">
        <v>978</v>
      </c>
      <c r="D404" s="239">
        <f>COUNTIF($C$1:$C404,C404)</f>
        <v>1</v>
      </c>
      <c r="E404" s="239" t="str">
        <f t="shared" si="26"/>
        <v>Internet Access: Frequency1</v>
      </c>
      <c r="F404" s="86" t="s">
        <v>979</v>
      </c>
      <c r="G404" s="240">
        <v>2.5991677574384125E-2</v>
      </c>
      <c r="H404" s="243">
        <v>102.78934091405787</v>
      </c>
    </row>
    <row r="405" spans="1:8">
      <c r="A405" s="86" t="str">
        <v>netfreq2t10</v>
      </c>
      <c r="B405" s="237">
        <v>404</v>
      </c>
      <c r="C405" s="86" t="s">
        <v>978</v>
      </c>
      <c r="D405" s="239">
        <f>COUNTIF($C$1:$C405,C405)</f>
        <v>2</v>
      </c>
      <c r="E405" s="239" t="str">
        <f t="shared" si="26"/>
        <v>Internet Access: Frequency2</v>
      </c>
      <c r="F405" s="86" t="s">
        <v>981</v>
      </c>
      <c r="G405" s="240">
        <v>0.4285039951550198</v>
      </c>
      <c r="H405" s="243">
        <v>100.64344206930733</v>
      </c>
    </row>
    <row r="406" spans="1:8">
      <c r="A406" s="86" t="str">
        <v>netfreq10p</v>
      </c>
      <c r="B406" s="237">
        <v>405</v>
      </c>
      <c r="C406" s="86" t="s">
        <v>978</v>
      </c>
      <c r="D406" s="239">
        <f>COUNTIF($C$1:$C406,C406)</f>
        <v>3</v>
      </c>
      <c r="E406" s="239" t="str">
        <f t="shared" si="26"/>
        <v>Internet Access: Frequency3</v>
      </c>
      <c r="F406" s="86" t="s">
        <v>983</v>
      </c>
      <c r="G406" s="240">
        <v>0.40835944673452246</v>
      </c>
      <c r="H406" s="243">
        <v>94.593738303422299</v>
      </c>
    </row>
    <row r="407" spans="1:8">
      <c r="A407" s="86" t="str">
        <v>ONHOURS0</v>
      </c>
      <c r="B407" s="237">
        <v>406</v>
      </c>
      <c r="C407" s="86" t="s">
        <v>985</v>
      </c>
      <c r="D407" s="239">
        <f>COUNTIF($C$1:$C407,C407)</f>
        <v>1</v>
      </c>
      <c r="E407" s="239" t="str">
        <f t="shared" si="26"/>
        <v>Internet Access: Usage in Last Week1</v>
      </c>
      <c r="F407" s="86" t="s">
        <v>986</v>
      </c>
      <c r="G407" s="240">
        <v>0.14956514349346517</v>
      </c>
      <c r="H407" s="243">
        <v>116.20798324431681</v>
      </c>
    </row>
    <row r="408" spans="1:8">
      <c r="A408" s="86" t="str">
        <v>ONHOURS1</v>
      </c>
      <c r="B408" s="237">
        <v>407</v>
      </c>
      <c r="C408" s="86" t="s">
        <v>985</v>
      </c>
      <c r="D408" s="239">
        <f>COUNTIF($C$1:$C408,C408)</f>
        <v>2</v>
      </c>
      <c r="E408" s="239" t="str">
        <f t="shared" si="26"/>
        <v>Internet Access: Usage in Last Week2</v>
      </c>
      <c r="F408" s="86" t="s">
        <v>988</v>
      </c>
      <c r="G408" s="240">
        <v>9.6081133881649641E-2</v>
      </c>
      <c r="H408" s="243">
        <v>100.7462907304598</v>
      </c>
    </row>
    <row r="409" spans="1:8">
      <c r="A409" s="86" t="str">
        <v>ONHOURS2</v>
      </c>
      <c r="B409" s="237">
        <v>408</v>
      </c>
      <c r="C409" s="86" t="s">
        <v>985</v>
      </c>
      <c r="D409" s="239">
        <f>COUNTIF($C$1:$C409,C409)</f>
        <v>3</v>
      </c>
      <c r="E409" s="239" t="str">
        <f t="shared" si="26"/>
        <v>Internet Access: Usage in Last Week3</v>
      </c>
      <c r="F409" s="86" t="s">
        <v>990</v>
      </c>
      <c r="G409" s="240">
        <v>0.25470373336980096</v>
      </c>
      <c r="H409" s="243">
        <v>101.55507403822948</v>
      </c>
    </row>
    <row r="410" spans="1:8">
      <c r="A410" s="86" t="str">
        <v>ONHOURS3</v>
      </c>
      <c r="B410" s="237">
        <v>409</v>
      </c>
      <c r="C410" s="86" t="s">
        <v>985</v>
      </c>
      <c r="D410" s="239">
        <f>COUNTIF($C$1:$C410,C410)</f>
        <v>4</v>
      </c>
      <c r="E410" s="239" t="str">
        <f t="shared" si="26"/>
        <v>Internet Access: Usage in Last Week4</v>
      </c>
      <c r="F410" s="86" t="s">
        <v>992</v>
      </c>
      <c r="G410" s="240">
        <v>0.2424602926524313</v>
      </c>
      <c r="H410" s="243">
        <v>96.004771782275299</v>
      </c>
    </row>
    <row r="411" spans="1:8">
      <c r="A411" s="86" t="str">
        <v>ONHOURS4</v>
      </c>
      <c r="B411" s="237">
        <v>410</v>
      </c>
      <c r="C411" s="86" t="s">
        <v>985</v>
      </c>
      <c r="D411" s="239">
        <f>COUNTIF($C$1:$C411,C411)</f>
        <v>5</v>
      </c>
      <c r="E411" s="239" t="str">
        <f t="shared" si="26"/>
        <v>Internet Access: Usage in Last Week5</v>
      </c>
      <c r="F411" s="86" t="s">
        <v>994</v>
      </c>
      <c r="G411" s="240">
        <v>0.25689038232363681</v>
      </c>
      <c r="H411" s="243">
        <v>94.382423386475267</v>
      </c>
    </row>
    <row r="412" spans="1:8">
      <c r="A412" s="86" t="str">
        <v>TECH18</v>
      </c>
      <c r="B412" s="237">
        <v>411</v>
      </c>
      <c r="C412" s="86" t="s">
        <v>996</v>
      </c>
      <c r="D412" s="239">
        <f>COUNTIF($C$1:$C412,C412)</f>
        <v>1</v>
      </c>
      <c r="E412" s="239" t="str">
        <f t="shared" si="26"/>
        <v>Technology at Home1</v>
      </c>
      <c r="F412" s="86" t="s">
        <v>997</v>
      </c>
      <c r="G412" s="240">
        <v>6.9860863109773977E-2</v>
      </c>
      <c r="H412" s="243">
        <v>93.444650737046302</v>
      </c>
    </row>
    <row r="413" spans="1:8">
      <c r="A413" s="86" t="str">
        <v>TECH19</v>
      </c>
      <c r="B413" s="237">
        <v>412</v>
      </c>
      <c r="C413" s="86" t="s">
        <v>996</v>
      </c>
      <c r="D413" s="239">
        <f>COUNTIF($C$1:$C413,C413)</f>
        <v>2</v>
      </c>
      <c r="E413" s="239" t="str">
        <f t="shared" si="26"/>
        <v>Technology at Home2</v>
      </c>
      <c r="F413" s="86" t="s">
        <v>999</v>
      </c>
      <c r="G413" s="240">
        <v>0.21643546212905618</v>
      </c>
      <c r="H413" s="243">
        <v>97.950842581495252</v>
      </c>
    </row>
    <row r="414" spans="1:8">
      <c r="A414" s="86" t="str">
        <v>mobhas</v>
      </c>
      <c r="B414" s="237">
        <v>413</v>
      </c>
      <c r="C414" s="86" t="s">
        <v>1002</v>
      </c>
      <c r="D414" s="239">
        <f>COUNTIF($C$1:$C414,C414)</f>
        <v>1</v>
      </c>
      <c r="E414" s="239" t="str">
        <f t="shared" si="26"/>
        <v>Mobile phone1</v>
      </c>
      <c r="F414" s="86" t="s">
        <v>1003</v>
      </c>
      <c r="G414" s="240">
        <v>0.87532662590110766</v>
      </c>
      <c r="H414" s="243">
        <v>99.12324473931065</v>
      </c>
    </row>
    <row r="415" spans="1:8">
      <c r="A415" s="86" t="str">
        <v>mob_smart</v>
      </c>
      <c r="B415" s="237">
        <v>414</v>
      </c>
      <c r="C415" s="86" t="s">
        <v>1002</v>
      </c>
      <c r="D415" s="239">
        <f>COUNTIF($C$1:$C415,C415)</f>
        <v>2</v>
      </c>
      <c r="E415" s="239" t="str">
        <f t="shared" si="26"/>
        <v>Mobile phone2</v>
      </c>
      <c r="F415" s="86" t="s">
        <v>1005</v>
      </c>
      <c r="G415" s="240">
        <v>0.70410051380233241</v>
      </c>
      <c r="H415" s="243">
        <v>97.58172712623481</v>
      </c>
    </row>
    <row r="416" spans="1:8">
      <c r="A416" s="86" t="str">
        <v>ips_iphone</v>
      </c>
      <c r="B416" s="237">
        <v>415</v>
      </c>
      <c r="C416" s="86" t="s">
        <v>1002</v>
      </c>
      <c r="D416" s="239">
        <f>COUNTIF($C$1:$C416,C416)</f>
        <v>3</v>
      </c>
      <c r="E416" s="239" t="str">
        <f t="shared" si="26"/>
        <v>Mobile phone3</v>
      </c>
      <c r="F416" s="86" t="s">
        <v>1007</v>
      </c>
      <c r="G416" s="240">
        <v>0.27802483052337507</v>
      </c>
      <c r="H416" s="243">
        <v>93.584631727414134</v>
      </c>
    </row>
    <row r="417" spans="1:8">
      <c r="A417" s="86" t="str">
        <v>TECH29</v>
      </c>
      <c r="B417" s="237">
        <v>416</v>
      </c>
      <c r="C417" s="86" t="s">
        <v>1009</v>
      </c>
      <c r="D417" s="239">
        <f>COUNTIF($C$1:$C417,C417)</f>
        <v>1</v>
      </c>
      <c r="E417" s="239" t="str">
        <f t="shared" si="26"/>
        <v>Tablet Devices1</v>
      </c>
      <c r="F417" s="86" t="s">
        <v>1010</v>
      </c>
      <c r="G417" s="240">
        <v>0.43852413698790715</v>
      </c>
      <c r="H417" s="243">
        <v>95.055036259541595</v>
      </c>
    </row>
    <row r="418" spans="1:8">
      <c r="A418" s="86" t="str">
        <v>socmed_lessthanmonthly</v>
      </c>
      <c r="B418" s="237">
        <v>417</v>
      </c>
      <c r="C418" s="86" t="s">
        <v>1012</v>
      </c>
      <c r="D418" s="239">
        <f>COUNTIF($C$1:$C418,C418)</f>
        <v>1</v>
      </c>
      <c r="E418" s="239" t="str">
        <f t="shared" si="26"/>
        <v>Overall Social Media Activity1</v>
      </c>
      <c r="F418" s="86" t="s">
        <v>1013</v>
      </c>
      <c r="G418" s="240">
        <v>3.5572821224138941E-2</v>
      </c>
      <c r="H418" s="243">
        <v>98.09253173469618</v>
      </c>
    </row>
    <row r="419" spans="1:8">
      <c r="A419" s="86" t="str">
        <v>socmed_lessthanweekly</v>
      </c>
      <c r="B419" s="237">
        <v>418</v>
      </c>
      <c r="C419" s="86" t="s">
        <v>1012</v>
      </c>
      <c r="D419" s="239">
        <f>COUNTIF($C$1:$C419,C419)</f>
        <v>2</v>
      </c>
      <c r="E419" s="239" t="str">
        <f t="shared" si="26"/>
        <v>Overall Social Media Activity2</v>
      </c>
      <c r="F419" s="86" t="s">
        <v>1015</v>
      </c>
      <c r="G419" s="240">
        <v>4.885855783695079E-2</v>
      </c>
      <c r="H419" s="243">
        <v>97.460966596467145</v>
      </c>
    </row>
    <row r="420" spans="1:8">
      <c r="A420" s="86" t="str">
        <v>socmed_weekly</v>
      </c>
      <c r="B420" s="237">
        <v>419</v>
      </c>
      <c r="C420" s="86" t="s">
        <v>1012</v>
      </c>
      <c r="D420" s="239">
        <f>COUNTIF($C$1:$C420,C420)</f>
        <v>3</v>
      </c>
      <c r="E420" s="239" t="str">
        <f t="shared" si="26"/>
        <v>Overall Social Media Activity3</v>
      </c>
      <c r="F420" s="86" t="s">
        <v>1017</v>
      </c>
      <c r="G420" s="240">
        <v>0.14511995233164673</v>
      </c>
      <c r="H420" s="243">
        <v>96.052321165861258</v>
      </c>
    </row>
    <row r="421" spans="1:8">
      <c r="A421" s="86" t="str">
        <v>socmed_daily</v>
      </c>
      <c r="B421" s="237">
        <v>420</v>
      </c>
      <c r="C421" s="86" t="s">
        <v>1012</v>
      </c>
      <c r="D421" s="239">
        <f>COUNTIF($C$1:$C421,C421)</f>
        <v>4</v>
      </c>
      <c r="E421" s="239" t="str">
        <f t="shared" si="26"/>
        <v>Overall Social Media Activity4</v>
      </c>
      <c r="F421" s="86" t="s">
        <v>1019</v>
      </c>
      <c r="G421" s="240">
        <v>0.495713560083615</v>
      </c>
      <c r="H421" s="243">
        <v>99.460134803896949</v>
      </c>
    </row>
    <row r="422" spans="1:8">
      <c r="A422" s="86" t="str">
        <v>act_shareupload</v>
      </c>
      <c r="B422" s="237">
        <v>421</v>
      </c>
      <c r="C422" s="86" t="s">
        <v>1021</v>
      </c>
      <c r="D422" s="239">
        <f>COUNTIF($C$1:$C422,C422)</f>
        <v>1</v>
      </c>
      <c r="E422" s="239" t="str">
        <f t="shared" si="26"/>
        <v>Social Media Activity (one or more times per week unless otherwise stated)1</v>
      </c>
      <c r="F422" s="86" t="s">
        <v>1022</v>
      </c>
      <c r="G422" s="240">
        <v>0.22941854377087934</v>
      </c>
      <c r="H422" s="243">
        <v>100.24485920445323</v>
      </c>
    </row>
    <row r="423" spans="1:8">
      <c r="A423" s="86" t="str">
        <v>act_uploadorigcontent</v>
      </c>
      <c r="B423" s="237">
        <v>422</v>
      </c>
      <c r="C423" s="86" t="s">
        <v>1021</v>
      </c>
      <c r="D423" s="239">
        <f>COUNTIF($C$1:$C423,C423)</f>
        <v>2</v>
      </c>
      <c r="E423" s="239" t="str">
        <f t="shared" si="26"/>
        <v>Social Media Activity (one or more times per week unless otherwise stated)2</v>
      </c>
      <c r="F423" s="86" t="s">
        <v>1024</v>
      </c>
      <c r="G423" s="240">
        <v>0.12119741340574756</v>
      </c>
      <c r="H423" s="243">
        <v>102.26639870791527</v>
      </c>
    </row>
    <row r="424" spans="1:8">
      <c r="A424" s="86" t="str">
        <v>act_readreviews</v>
      </c>
      <c r="B424" s="237">
        <v>423</v>
      </c>
      <c r="C424" s="86" t="s">
        <v>1021</v>
      </c>
      <c r="D424" s="239">
        <f>COUNTIF($C$1:$C424,C424)</f>
        <v>3</v>
      </c>
      <c r="E424" s="239" t="str">
        <f t="shared" si="26"/>
        <v>Social Media Activity (one or more times per week unless otherwise stated)3</v>
      </c>
      <c r="F424" s="86" t="s">
        <v>1026</v>
      </c>
      <c r="G424" s="240">
        <v>0.25507195186277759</v>
      </c>
      <c r="H424" s="243">
        <v>98.2555873475916</v>
      </c>
    </row>
    <row r="425" spans="1:8">
      <c r="A425" s="86" t="str">
        <v>act_postreviews</v>
      </c>
      <c r="B425" s="237">
        <v>424</v>
      </c>
      <c r="C425" s="86" t="s">
        <v>1021</v>
      </c>
      <c r="D425" s="239">
        <f>COUNTIF($C$1:$C425,C425)</f>
        <v>4</v>
      </c>
      <c r="E425" s="239" t="str">
        <f t="shared" si="26"/>
        <v>Social Media Activity (one or more times per week unless otherwise stated)4</v>
      </c>
      <c r="F425" s="86" t="s">
        <v>1028</v>
      </c>
      <c r="G425" s="240">
        <v>0.12604612499267392</v>
      </c>
      <c r="H425" s="243">
        <v>99.67718377945441</v>
      </c>
    </row>
    <row r="426" spans="1:8">
      <c r="A426" s="86" t="str">
        <v>act_groupsandforums</v>
      </c>
      <c r="B426" s="237">
        <v>425</v>
      </c>
      <c r="C426" s="86" t="s">
        <v>1021</v>
      </c>
      <c r="D426" s="239">
        <f>COUNTIF($C$1:$C426,C426)</f>
        <v>5</v>
      </c>
      <c r="E426" s="239" t="str">
        <f t="shared" si="26"/>
        <v>Social Media Activity (one or more times per week unless otherwise stated)5</v>
      </c>
      <c r="F426" s="86" t="s">
        <v>1030</v>
      </c>
      <c r="G426" s="240">
        <v>0.16358526579014207</v>
      </c>
      <c r="H426" s="243">
        <v>98.98760211430826</v>
      </c>
    </row>
    <row r="427" spans="1:8">
      <c r="A427" s="86" t="str">
        <v>act_readblogs</v>
      </c>
      <c r="B427" s="237">
        <v>426</v>
      </c>
      <c r="C427" s="86" t="s">
        <v>1021</v>
      </c>
      <c r="D427" s="239">
        <f>COUNTIF($C$1:$C427,C427)</f>
        <v>6</v>
      </c>
      <c r="E427" s="239" t="str">
        <f t="shared" si="26"/>
        <v>Social Media Activity (one or more times per week unless otherwise stated)6</v>
      </c>
      <c r="F427" s="86" t="s">
        <v>1032</v>
      </c>
      <c r="G427" s="240">
        <v>0.18152372672748934</v>
      </c>
      <c r="H427" s="243">
        <v>98.809723208109347</v>
      </c>
    </row>
    <row r="428" spans="1:8">
      <c r="A428" s="86" t="str">
        <v>act_commentonblogs</v>
      </c>
      <c r="B428" s="237">
        <v>427</v>
      </c>
      <c r="C428" s="86" t="s">
        <v>1021</v>
      </c>
      <c r="D428" s="239">
        <f>COUNTIF($C$1:$C428,C428)</f>
        <v>7</v>
      </c>
      <c r="E428" s="239" t="str">
        <f t="shared" si="26"/>
        <v>Social Media Activity (one or more times per week unless otherwise stated)7</v>
      </c>
      <c r="F428" s="86" t="s">
        <v>1034</v>
      </c>
      <c r="G428" s="240">
        <v>0.44558964190126416</v>
      </c>
      <c r="H428" s="243">
        <v>98.890042495821675</v>
      </c>
    </row>
    <row r="429" spans="1:8">
      <c r="A429" s="86" t="str">
        <v>act_createblogs</v>
      </c>
      <c r="B429" s="237">
        <v>428</v>
      </c>
      <c r="C429" s="86" t="s">
        <v>1021</v>
      </c>
      <c r="D429" s="239">
        <f>COUNTIF($C$1:$C429,C429)</f>
        <v>8</v>
      </c>
      <c r="E429" s="239" t="str">
        <f t="shared" si="26"/>
        <v>Social Media Activity (one or more times per week unless otherwise stated)8</v>
      </c>
      <c r="F429" s="86" t="s">
        <v>1036</v>
      </c>
      <c r="G429" s="240">
        <v>0.21496315470724991</v>
      </c>
      <c r="H429" s="243">
        <v>98.308141295316432</v>
      </c>
    </row>
    <row r="430" spans="1:8">
      <c r="A430" s="86" t="str">
        <v>act_managesite</v>
      </c>
      <c r="B430" s="237">
        <v>429</v>
      </c>
      <c r="C430" s="86" t="s">
        <v>1021</v>
      </c>
      <c r="D430" s="239">
        <f>COUNTIF($C$1:$C430,C430)</f>
        <v>9</v>
      </c>
      <c r="E430" s="239" t="str">
        <f t="shared" si="26"/>
        <v>Social Media Activity (one or more times per week unless otherwise stated)9</v>
      </c>
      <c r="F430" s="86" t="s">
        <v>1038</v>
      </c>
      <c r="G430" s="240">
        <v>0.20188626018324968</v>
      </c>
      <c r="H430" s="243">
        <v>97.534711122293189</v>
      </c>
    </row>
    <row r="431" spans="1:8">
      <c r="A431" s="86" t="str">
        <v>act_im</v>
      </c>
      <c r="B431" s="237">
        <v>430</v>
      </c>
      <c r="C431" s="86" t="s">
        <v>1021</v>
      </c>
      <c r="D431" s="239">
        <f>COUNTIF($C$1:$C431,C431)</f>
        <v>10</v>
      </c>
      <c r="E431" s="239" t="str">
        <f t="shared" si="26"/>
        <v>Social Media Activity (one or more times per week unless otherwise stated)10</v>
      </c>
      <c r="F431" s="86" t="s">
        <v>1040</v>
      </c>
      <c r="G431" s="240">
        <v>0.65884265536171283</v>
      </c>
      <c r="H431" s="243">
        <v>97.827351207818907</v>
      </c>
    </row>
    <row r="432" spans="1:8">
      <c r="A432" s="86" t="str">
        <v>act_vidcalling_1to1</v>
      </c>
      <c r="B432" s="237">
        <v>431</v>
      </c>
      <c r="C432" s="86" t="s">
        <v>1021</v>
      </c>
      <c r="D432" s="239">
        <f>COUNTIF($C$1:$C432,C432)</f>
        <v>11</v>
      </c>
      <c r="E432" s="239" t="str">
        <f t="shared" si="26"/>
        <v>Social Media Activity (one or more times per week unless otherwise stated)11</v>
      </c>
      <c r="F432" s="86" t="s">
        <v>1042</v>
      </c>
      <c r="G432" s="240">
        <v>0.2970640396975795</v>
      </c>
      <c r="H432" s="243">
        <v>97.736899025796106</v>
      </c>
    </row>
    <row r="433" spans="1:8">
      <c r="A433" s="86" t="str">
        <v>act_vidcalling_group</v>
      </c>
      <c r="B433" s="237">
        <v>432</v>
      </c>
      <c r="C433" s="86" t="s">
        <v>1021</v>
      </c>
      <c r="D433" s="239">
        <f>COUNTIF($C$1:$C433,C433)</f>
        <v>12</v>
      </c>
      <c r="E433" s="239" t="str">
        <f t="shared" si="26"/>
        <v>Social Media Activity (one or more times per week unless otherwise stated)12</v>
      </c>
      <c r="F433" s="86" t="s">
        <v>1044</v>
      </c>
      <c r="G433" s="240">
        <v>0.20090335436731988</v>
      </c>
      <c r="H433" s="243">
        <v>96.891035015831491</v>
      </c>
    </row>
    <row r="434" spans="1:8">
      <c r="A434" s="86" t="str">
        <v>blogger</v>
      </c>
      <c r="B434" s="237">
        <v>433</v>
      </c>
      <c r="C434" s="86" t="s">
        <v>1021</v>
      </c>
      <c r="D434" s="239">
        <f>COUNTIF($C$1:$C434,C434)</f>
        <v>13</v>
      </c>
      <c r="E434" s="239" t="str">
        <f t="shared" si="26"/>
        <v>Social Media Activity (one or more times per week unless otherwise stated)13</v>
      </c>
      <c r="F434" s="86" t="s">
        <v>1046</v>
      </c>
      <c r="G434" s="240">
        <v>5.2209525856174402E-2</v>
      </c>
      <c r="H434" s="243">
        <v>99.838521712144853</v>
      </c>
    </row>
    <row r="435" spans="1:8">
      <c r="A435" s="86" t="str">
        <v>bumble</v>
      </c>
      <c r="B435" s="237">
        <v>434</v>
      </c>
      <c r="C435" s="86" t="s">
        <v>1021</v>
      </c>
      <c r="D435" s="239">
        <f>COUNTIF($C$1:$C435,C435)</f>
        <v>14</v>
      </c>
      <c r="E435" s="239" t="str">
        <f t="shared" si="26"/>
        <v>Social Media Activity (one or more times per week unless otherwise stated)14</v>
      </c>
      <c r="F435" s="86" t="s">
        <v>1048</v>
      </c>
      <c r="G435" s="240">
        <v>5.1094633403012492E-2</v>
      </c>
      <c r="H435" s="243">
        <v>99.044054237311897</v>
      </c>
    </row>
    <row r="436" spans="1:8">
      <c r="A436" s="86" t="str">
        <v>act_email</v>
      </c>
      <c r="B436" s="237">
        <v>435</v>
      </c>
      <c r="C436" s="86" t="s">
        <v>1021</v>
      </c>
      <c r="D436" s="239">
        <f>COUNTIF($C$1:$C436,C436)</f>
        <v>15</v>
      </c>
      <c r="E436" s="239" t="str">
        <f t="shared" si="26"/>
        <v>Social Media Activity (one or more times per week unless otherwise stated)15</v>
      </c>
      <c r="F436" s="86" t="s">
        <v>1050</v>
      </c>
      <c r="G436" s="240">
        <v>0.75951901850079118</v>
      </c>
      <c r="H436" s="243">
        <v>97.324933769257314</v>
      </c>
    </row>
    <row r="437" spans="1:8">
      <c r="A437" s="86" t="str">
        <v>facebook</v>
      </c>
      <c r="B437" s="237">
        <v>436</v>
      </c>
      <c r="C437" s="86" t="s">
        <v>1021</v>
      </c>
      <c r="D437" s="239">
        <f>COUNTIF($C$1:$C437,C437)</f>
        <v>16</v>
      </c>
      <c r="E437" s="239" t="str">
        <f t="shared" si="26"/>
        <v>Social Media Activity (one or more times per week unless otherwise stated)16</v>
      </c>
      <c r="F437" s="86" t="s">
        <v>1052</v>
      </c>
      <c r="G437" s="240">
        <v>0.60841561333932437</v>
      </c>
      <c r="H437" s="243">
        <v>98.948900035706743</v>
      </c>
    </row>
    <row r="438" spans="1:8">
      <c r="A438" s="86" t="str">
        <v>fbmessenger</v>
      </c>
      <c r="B438" s="237">
        <v>437</v>
      </c>
      <c r="C438" s="86" t="s">
        <v>1021</v>
      </c>
      <c r="D438" s="239">
        <f>COUNTIF($C$1:$C438,C438)</f>
        <v>17</v>
      </c>
      <c r="E438" s="239" t="str">
        <f t="shared" si="26"/>
        <v>Social Media Activity (one or more times per week unless otherwise stated)17</v>
      </c>
      <c r="F438" s="86" t="s">
        <v>1054</v>
      </c>
      <c r="G438" s="240">
        <v>0.4519454158282375</v>
      </c>
      <c r="H438" s="243">
        <v>100.37848617718679</v>
      </c>
    </row>
    <row r="439" spans="1:8">
      <c r="A439" s="86" t="str">
        <v>flickr</v>
      </c>
      <c r="B439" s="237">
        <v>438</v>
      </c>
      <c r="C439" s="86" t="s">
        <v>1021</v>
      </c>
      <c r="D439" s="239">
        <f>COUNTIF($C$1:$C439,C439)</f>
        <v>18</v>
      </c>
      <c r="E439" s="239" t="str">
        <f t="shared" si="26"/>
        <v>Social Media Activity (one or more times per week unless otherwise stated)18</v>
      </c>
      <c r="F439" s="86" t="s">
        <v>1056</v>
      </c>
      <c r="G439" s="240">
        <v>4.8800691581846946E-2</v>
      </c>
      <c r="H439" s="243">
        <v>98.332872365281048</v>
      </c>
    </row>
    <row r="440" spans="1:8">
      <c r="A440" s="86" t="str">
        <v>instagram</v>
      </c>
      <c r="B440" s="237">
        <v>439</v>
      </c>
      <c r="C440" s="86" t="s">
        <v>1021</v>
      </c>
      <c r="D440" s="239">
        <f>COUNTIF($C$1:$C440,C440)</f>
        <v>19</v>
      </c>
      <c r="E440" s="239" t="str">
        <f t="shared" si="26"/>
        <v>Social Media Activity (one or more times per week unless otherwise stated)19</v>
      </c>
      <c r="F440" s="86" t="s">
        <v>1058</v>
      </c>
      <c r="G440" s="240">
        <v>0.34094486881434738</v>
      </c>
      <c r="H440" s="243">
        <v>97.595092628656502</v>
      </c>
    </row>
    <row r="441" spans="1:8">
      <c r="A441" s="86" t="str">
        <v>linkedin</v>
      </c>
      <c r="B441" s="237">
        <v>440</v>
      </c>
      <c r="C441" s="86" t="s">
        <v>1021</v>
      </c>
      <c r="D441" s="239">
        <f>COUNTIF($C$1:$C441,C441)</f>
        <v>20</v>
      </c>
      <c r="E441" s="239" t="str">
        <f t="shared" si="26"/>
        <v>Social Media Activity (one or more times per week unless otherwise stated)20</v>
      </c>
      <c r="F441" s="86" t="s">
        <v>1060</v>
      </c>
      <c r="G441" s="240">
        <v>0.12833416687830895</v>
      </c>
      <c r="H441" s="243">
        <v>94.746446339301784</v>
      </c>
    </row>
    <row r="442" spans="1:8">
      <c r="A442" s="86" t="str">
        <v>pinterest</v>
      </c>
      <c r="B442" s="237">
        <v>441</v>
      </c>
      <c r="C442" s="86" t="s">
        <v>1021</v>
      </c>
      <c r="D442" s="239">
        <f>COUNTIF($C$1:$C442,C442)</f>
        <v>21</v>
      </c>
      <c r="E442" s="239" t="str">
        <f t="shared" si="26"/>
        <v>Social Media Activity (one or more times per week unless otherwise stated)21</v>
      </c>
      <c r="F442" s="86" t="s">
        <v>1062</v>
      </c>
      <c r="G442" s="240">
        <v>0.14673923066403577</v>
      </c>
      <c r="H442" s="243">
        <v>97.871674234095181</v>
      </c>
    </row>
    <row r="443" spans="1:8">
      <c r="A443" s="86" t="str">
        <v>reddit</v>
      </c>
      <c r="B443" s="237">
        <v>442</v>
      </c>
      <c r="C443" s="86" t="s">
        <v>1021</v>
      </c>
      <c r="D443" s="239">
        <f>COUNTIF($C$1:$C443,C443)</f>
        <v>22</v>
      </c>
      <c r="E443" s="239" t="str">
        <f t="shared" si="26"/>
        <v>Social Media Activity (one or more times per week unless otherwise stated)22</v>
      </c>
      <c r="F443" s="86" t="s">
        <v>1064</v>
      </c>
      <c r="G443" s="240">
        <v>9.9875808310703904E-2</v>
      </c>
      <c r="H443" s="243">
        <v>99.328036918900636</v>
      </c>
    </row>
    <row r="444" spans="1:8">
      <c r="A444" s="86" t="str">
        <v>skype</v>
      </c>
      <c r="B444" s="237">
        <v>443</v>
      </c>
      <c r="C444" s="86" t="s">
        <v>1021</v>
      </c>
      <c r="D444" s="239">
        <f>COUNTIF($C$1:$C444,C444)</f>
        <v>23</v>
      </c>
      <c r="E444" s="239" t="str">
        <f t="shared" si="26"/>
        <v>Social Media Activity (one or more times per week unless otherwise stated)23</v>
      </c>
      <c r="F444" s="86" t="s">
        <v>1066</v>
      </c>
      <c r="G444" s="240">
        <v>9.7861937601344096E-2</v>
      </c>
      <c r="H444" s="243">
        <v>97.618676191859819</v>
      </c>
    </row>
    <row r="445" spans="1:8">
      <c r="A445" s="86" t="str">
        <v>snapchat</v>
      </c>
      <c r="B445" s="237">
        <v>444</v>
      </c>
      <c r="C445" s="86" t="s">
        <v>1021</v>
      </c>
      <c r="D445" s="239">
        <f>COUNTIF($C$1:$C445,C445)</f>
        <v>24</v>
      </c>
      <c r="E445" s="239" t="str">
        <f t="shared" si="26"/>
        <v>Social Media Activity (one or more times per week unless otherwise stated)24</v>
      </c>
      <c r="F445" s="86" t="s">
        <v>1068</v>
      </c>
      <c r="G445" s="240">
        <v>0.18486691933498739</v>
      </c>
      <c r="H445" s="243">
        <v>99.130485752207719</v>
      </c>
    </row>
    <row r="446" spans="1:8">
      <c r="A446" s="86" t="str">
        <v>tiktok</v>
      </c>
      <c r="B446" s="237">
        <v>445</v>
      </c>
      <c r="C446" s="86" t="s">
        <v>1021</v>
      </c>
      <c r="D446" s="239">
        <f>COUNTIF($C$1:$C446,C446)</f>
        <v>25</v>
      </c>
      <c r="E446" s="239" t="str">
        <f t="shared" si="26"/>
        <v>Social Media Activity (one or more times per week unless otherwise stated)25</v>
      </c>
      <c r="F446" s="86" t="s">
        <v>1070</v>
      </c>
      <c r="G446" s="240">
        <v>0.13394576748002418</v>
      </c>
      <c r="H446" s="243">
        <v>98.365675963894645</v>
      </c>
    </row>
    <row r="447" spans="1:8">
      <c r="A447" s="86" t="str">
        <v>tinder</v>
      </c>
      <c r="B447" s="237">
        <v>446</v>
      </c>
      <c r="C447" s="86" t="s">
        <v>1021</v>
      </c>
      <c r="D447" s="239">
        <f>COUNTIF($C$1:$C447,C447)</f>
        <v>26</v>
      </c>
      <c r="E447" s="239" t="str">
        <f t="shared" si="26"/>
        <v>Social Media Activity (one or more times per week unless otherwise stated)26</v>
      </c>
      <c r="F447" s="86" t="s">
        <v>1072</v>
      </c>
      <c r="G447" s="240">
        <v>6.1112079238869257E-2</v>
      </c>
      <c r="H447" s="243">
        <v>97.429575277854994</v>
      </c>
    </row>
    <row r="448" spans="1:8">
      <c r="A448" s="86" t="str">
        <v>tumblr</v>
      </c>
      <c r="B448" s="237">
        <v>447</v>
      </c>
      <c r="C448" s="86" t="s">
        <v>1021</v>
      </c>
      <c r="D448" s="239">
        <f>COUNTIF($C$1:$C448,C448)</f>
        <v>27</v>
      </c>
      <c r="E448" s="239" t="str">
        <f t="shared" si="26"/>
        <v>Social Media Activity (one or more times per week unless otherwise stated)27</v>
      </c>
      <c r="F448" s="86" t="s">
        <v>1074</v>
      </c>
      <c r="G448" s="240">
        <v>5.6734385683865046E-2</v>
      </c>
      <c r="H448" s="243">
        <v>97.994960520442461</v>
      </c>
    </row>
    <row r="449" spans="1:8">
      <c r="A449" s="86" t="str">
        <v>twitter</v>
      </c>
      <c r="B449" s="237">
        <v>448</v>
      </c>
      <c r="C449" s="86" t="s">
        <v>1021</v>
      </c>
      <c r="D449" s="239">
        <f>COUNTIF($C$1:$C449,C449)</f>
        <v>28</v>
      </c>
      <c r="E449" s="239" t="str">
        <f t="shared" si="26"/>
        <v>Social Media Activity (one or more times per week unless otherwise stated)28</v>
      </c>
      <c r="F449" s="86" t="s">
        <v>1076</v>
      </c>
      <c r="G449" s="240">
        <v>0.28229482095063196</v>
      </c>
      <c r="H449" s="243">
        <v>97.857348500692225</v>
      </c>
    </row>
    <row r="450" spans="1:8">
      <c r="A450" s="86" t="str">
        <v>wechat</v>
      </c>
      <c r="B450" s="237">
        <v>449</v>
      </c>
      <c r="C450" s="86" t="s">
        <v>1021</v>
      </c>
      <c r="D450" s="239">
        <f>COUNTIF($C$1:$C450,C450)</f>
        <v>29</v>
      </c>
      <c r="E450" s="239" t="str">
        <f t="shared" si="26"/>
        <v>Social Media Activity (one or more times per week unless otherwise stated)29</v>
      </c>
      <c r="F450" s="86" t="s">
        <v>1078</v>
      </c>
      <c r="G450" s="240">
        <v>4.8512552015160096E-2</v>
      </c>
      <c r="H450" s="243">
        <v>98.471918959915897</v>
      </c>
    </row>
    <row r="451" spans="1:8">
      <c r="A451" s="86" t="str">
        <v>whatsapp</v>
      </c>
      <c r="B451" s="237">
        <v>450</v>
      </c>
      <c r="C451" s="86" t="s">
        <v>1021</v>
      </c>
      <c r="D451" s="239">
        <f>COUNTIF($C$1:$C451,C451)</f>
        <v>30</v>
      </c>
      <c r="E451" s="239" t="str">
        <f t="shared" ref="E451:E514" si="27">C451&amp;D451</f>
        <v>Social Media Activity (one or more times per week unless otherwise stated)30</v>
      </c>
      <c r="F451" s="86" t="s">
        <v>1080</v>
      </c>
      <c r="G451" s="240">
        <v>0.49840529822025115</v>
      </c>
      <c r="H451" s="243">
        <v>95.804975850339304</v>
      </c>
    </row>
    <row r="452" spans="1:8">
      <c r="A452" s="86" t="str">
        <v>vod_subscribe</v>
      </c>
      <c r="B452" s="237">
        <v>451</v>
      </c>
      <c r="C452" s="86" t="s">
        <v>1082</v>
      </c>
      <c r="D452" s="239">
        <f>COUNTIF($C$1:$C452,C452)</f>
        <v>1</v>
      </c>
      <c r="E452" s="239" t="str">
        <f t="shared" si="27"/>
        <v>TV Subscription services1</v>
      </c>
      <c r="F452" s="86" t="s">
        <v>1083</v>
      </c>
      <c r="G452" s="240">
        <v>0.5401242502979271</v>
      </c>
      <c r="H452" s="243">
        <v>97.554515878395037</v>
      </c>
    </row>
    <row r="453" spans="1:8">
      <c r="A453" s="86" t="str">
        <v>vod_netflix</v>
      </c>
      <c r="B453" s="237">
        <v>452</v>
      </c>
      <c r="C453" s="86" t="s">
        <v>1082</v>
      </c>
      <c r="D453" s="239">
        <f>COUNTIF($C$1:$C453,C453)</f>
        <v>2</v>
      </c>
      <c r="E453" s="239" t="str">
        <f t="shared" si="27"/>
        <v>TV Subscription services2</v>
      </c>
      <c r="F453" s="86" t="s">
        <v>1085</v>
      </c>
      <c r="G453" s="240">
        <v>0.39535225740910773</v>
      </c>
      <c r="H453" s="243">
        <v>97.561100721224676</v>
      </c>
    </row>
    <row r="454" spans="1:8">
      <c r="A454" s="86" t="str">
        <v>vod_amzprime</v>
      </c>
      <c r="B454" s="237">
        <v>453</v>
      </c>
      <c r="C454" s="86" t="s">
        <v>1082</v>
      </c>
      <c r="D454" s="239">
        <f>COUNTIF($C$1:$C454,C454)</f>
        <v>3</v>
      </c>
      <c r="E454" s="239" t="str">
        <f t="shared" si="27"/>
        <v>TV Subscription services3</v>
      </c>
      <c r="F454" s="86" t="s">
        <v>1087</v>
      </c>
      <c r="G454" s="240">
        <v>0.2385555902865962</v>
      </c>
      <c r="H454" s="243">
        <v>97.717500632333909</v>
      </c>
    </row>
    <row r="455" spans="1:8">
      <c r="A455" s="86" t="str">
        <v>vod_skyplayer</v>
      </c>
      <c r="B455" s="237">
        <v>454</v>
      </c>
      <c r="C455" s="86" t="s">
        <v>1082</v>
      </c>
      <c r="D455" s="239">
        <f>COUNTIF($C$1:$C455,C455)</f>
        <v>4</v>
      </c>
      <c r="E455" s="239" t="str">
        <f t="shared" si="27"/>
        <v>TV Subscription services4</v>
      </c>
      <c r="F455" s="86" t="s">
        <v>1089</v>
      </c>
      <c r="G455" s="240">
        <v>0.10960448942114211</v>
      </c>
      <c r="H455" s="243">
        <v>97.629782240820333</v>
      </c>
    </row>
    <row r="456" spans="1:8">
      <c r="A456" s="86" t="str">
        <v>vod_skygo</v>
      </c>
      <c r="B456" s="237">
        <v>455</v>
      </c>
      <c r="C456" s="86" t="s">
        <v>1082</v>
      </c>
      <c r="D456" s="239">
        <f>COUNTIF($C$1:$C456,C456)</f>
        <v>5</v>
      </c>
      <c r="E456" s="239" t="str">
        <f t="shared" si="27"/>
        <v>TV Subscription services5</v>
      </c>
      <c r="F456" s="86" t="s">
        <v>1091</v>
      </c>
      <c r="G456" s="240">
        <v>9.4557309473108378E-2</v>
      </c>
      <c r="H456" s="243">
        <v>98.466321147535638</v>
      </c>
    </row>
    <row r="457" spans="1:8">
      <c r="A457" s="86" t="str">
        <v>vod_nowtv</v>
      </c>
      <c r="B457" s="237">
        <v>456</v>
      </c>
      <c r="C457" s="86" t="s">
        <v>1082</v>
      </c>
      <c r="D457" s="239">
        <f>COUNTIF($C$1:$C457,C457)</f>
        <v>6</v>
      </c>
      <c r="E457" s="239" t="str">
        <f t="shared" si="27"/>
        <v>TV Subscription services6</v>
      </c>
      <c r="F457" s="86" t="s">
        <v>1093</v>
      </c>
      <c r="G457" s="240">
        <v>0.10447805106765391</v>
      </c>
      <c r="H457" s="243">
        <v>97.839590278500168</v>
      </c>
    </row>
    <row r="458" spans="1:8">
      <c r="A458" s="86" t="str">
        <v>vod_eetv</v>
      </c>
      <c r="B458" s="237">
        <v>457</v>
      </c>
      <c r="C458" s="86" t="s">
        <v>1082</v>
      </c>
      <c r="D458" s="239">
        <f>COUNTIF($C$1:$C458,C458)</f>
        <v>7</v>
      </c>
      <c r="E458" s="239" t="str">
        <f t="shared" si="27"/>
        <v>TV Subscription services7</v>
      </c>
      <c r="F458" s="86" t="s">
        <v>1095</v>
      </c>
      <c r="G458" s="240">
        <v>4.5555219098599262E-2</v>
      </c>
      <c r="H458" s="243">
        <v>99.494711505735495</v>
      </c>
    </row>
    <row r="459" spans="1:8">
      <c r="A459" s="86" t="str">
        <v>vod_appletv</v>
      </c>
      <c r="B459" s="237">
        <v>458</v>
      </c>
      <c r="C459" s="86" t="s">
        <v>1082</v>
      </c>
      <c r="D459" s="239">
        <f>COUNTIF($C$1:$C459,C459)</f>
        <v>8</v>
      </c>
      <c r="E459" s="239" t="str">
        <f t="shared" si="27"/>
        <v>TV Subscription services8</v>
      </c>
      <c r="F459" s="86" t="s">
        <v>1097</v>
      </c>
      <c r="G459" s="240">
        <v>5.4349893527653508E-2</v>
      </c>
      <c r="H459" s="243">
        <v>98.3901710044033</v>
      </c>
    </row>
    <row r="460" spans="1:8">
      <c r="A460" s="86" t="str">
        <v>vod_btsport</v>
      </c>
      <c r="B460" s="237">
        <v>459</v>
      </c>
      <c r="C460" s="86" t="s">
        <v>1082</v>
      </c>
      <c r="D460" s="239">
        <f>COUNTIF($C$1:$C460,C460)</f>
        <v>9</v>
      </c>
      <c r="E460" s="239" t="str">
        <f t="shared" si="27"/>
        <v>TV Subscription services9</v>
      </c>
      <c r="F460" s="86" t="s">
        <v>1099</v>
      </c>
      <c r="G460" s="240">
        <v>9.6755816906636455E-2</v>
      </c>
      <c r="H460" s="243">
        <v>98.368349207644613</v>
      </c>
    </row>
    <row r="461" spans="1:8">
      <c r="A461" s="86" t="str">
        <v>vod_settop</v>
      </c>
      <c r="B461" s="237">
        <v>460</v>
      </c>
      <c r="C461" s="86" t="s">
        <v>1082</v>
      </c>
      <c r="D461" s="239">
        <f>COUNTIF($C$1:$C461,C461)</f>
        <v>10</v>
      </c>
      <c r="E461" s="239" t="str">
        <f t="shared" si="27"/>
        <v>TV Subscription services10</v>
      </c>
      <c r="F461" s="86" t="s">
        <v>1101</v>
      </c>
      <c r="G461" s="240">
        <v>0.18331093832418385</v>
      </c>
      <c r="H461" s="243">
        <v>96.914094523614949</v>
      </c>
    </row>
    <row r="462" spans="1:8">
      <c r="A462" s="86" t="str">
        <v>vod_free</v>
      </c>
      <c r="B462" s="237">
        <v>461</v>
      </c>
      <c r="C462" s="86" t="s">
        <v>1103</v>
      </c>
      <c r="D462" s="239">
        <f>COUNTIF($C$1:$C462,C462)</f>
        <v>1</v>
      </c>
      <c r="E462" s="239" t="str">
        <f t="shared" si="27"/>
        <v>TV free online catchup / video services1</v>
      </c>
      <c r="F462" s="86" t="s">
        <v>1104</v>
      </c>
      <c r="G462" s="240">
        <v>0.44478387090472188</v>
      </c>
      <c r="H462" s="243">
        <v>98.09172663550234</v>
      </c>
    </row>
    <row r="463" spans="1:8">
      <c r="A463" s="86" t="str">
        <v>vod_youtube</v>
      </c>
      <c r="B463" s="237">
        <v>462</v>
      </c>
      <c r="C463" s="86" t="s">
        <v>1103</v>
      </c>
      <c r="D463" s="239">
        <f>COUNTIF($C$1:$C463,C463)</f>
        <v>2</v>
      </c>
      <c r="E463" s="239" t="str">
        <f t="shared" si="27"/>
        <v>TV free online catchup / video services2</v>
      </c>
      <c r="F463" s="86" t="s">
        <v>1106</v>
      </c>
      <c r="G463" s="240">
        <v>0.2255138218688339</v>
      </c>
      <c r="H463" s="243">
        <v>100.42211885672532</v>
      </c>
    </row>
    <row r="464" spans="1:8">
      <c r="A464" s="86" t="str">
        <v>vod_iplayer</v>
      </c>
      <c r="B464" s="237">
        <v>463</v>
      </c>
      <c r="C464" s="86" t="s">
        <v>1103</v>
      </c>
      <c r="D464" s="239">
        <f>COUNTIF($C$1:$C464,C464)</f>
        <v>3</v>
      </c>
      <c r="E464" s="239" t="str">
        <f t="shared" si="27"/>
        <v>TV free online catchup / video services3</v>
      </c>
      <c r="F464" s="86" t="s">
        <v>1108</v>
      </c>
      <c r="G464" s="240">
        <v>0.26527176822240023</v>
      </c>
      <c r="H464" s="243">
        <v>96.692387137038637</v>
      </c>
    </row>
    <row r="465" spans="1:8">
      <c r="A465" s="86" t="str">
        <v>vod_itvhub</v>
      </c>
      <c r="B465" s="237">
        <v>464</v>
      </c>
      <c r="C465" s="86" t="s">
        <v>1103</v>
      </c>
      <c r="D465" s="239">
        <f>COUNTIF($C$1:$C465,C465)</f>
        <v>4</v>
      </c>
      <c r="E465" s="239" t="str">
        <f t="shared" si="27"/>
        <v>TV free online catchup / video services4</v>
      </c>
      <c r="F465" s="86" t="s">
        <v>1110</v>
      </c>
      <c r="G465" s="240">
        <v>0.17852040557172721</v>
      </c>
      <c r="H465" s="243">
        <v>99.267554721494022</v>
      </c>
    </row>
    <row r="466" spans="1:8">
      <c r="A466" s="86" t="str">
        <v>vod_all4</v>
      </c>
      <c r="B466" s="237">
        <v>465</v>
      </c>
      <c r="C466" s="86" t="s">
        <v>1103</v>
      </c>
      <c r="D466" s="239">
        <f>COUNTIF($C$1:$C466,C466)</f>
        <v>5</v>
      </c>
      <c r="E466" s="239" t="str">
        <f t="shared" si="27"/>
        <v>TV free online catchup / video services5</v>
      </c>
      <c r="F466" s="86" t="s">
        <v>1112</v>
      </c>
      <c r="G466" s="240">
        <v>0.14948522085685817</v>
      </c>
      <c r="H466" s="243">
        <v>98.340636844727996</v>
      </c>
    </row>
    <row r="467" spans="1:8">
      <c r="A467" s="86" t="str">
        <v>vod_demand5</v>
      </c>
      <c r="B467" s="237">
        <v>466</v>
      </c>
      <c r="C467" s="86" t="s">
        <v>1103</v>
      </c>
      <c r="D467" s="239">
        <f>COUNTIF($C$1:$C467,C467)</f>
        <v>6</v>
      </c>
      <c r="E467" s="239" t="str">
        <f t="shared" si="27"/>
        <v>TV free online catchup / video services6</v>
      </c>
      <c r="F467" s="86" t="s">
        <v>1114</v>
      </c>
      <c r="G467" s="240">
        <v>7.6025221247582375E-2</v>
      </c>
      <c r="H467" s="243">
        <v>100.74453193156619</v>
      </c>
    </row>
    <row r="468" spans="1:8">
      <c r="A468" s="86" t="str">
        <v>vod_stvplayer</v>
      </c>
      <c r="B468" s="237">
        <v>467</v>
      </c>
      <c r="C468" s="86" t="s">
        <v>1103</v>
      </c>
      <c r="D468" s="239">
        <f>COUNTIF($C$1:$C468,C468)</f>
        <v>7</v>
      </c>
      <c r="E468" s="239" t="str">
        <f t="shared" si="27"/>
        <v>TV free online catchup / video services7</v>
      </c>
      <c r="F468" s="86" t="s">
        <v>1116</v>
      </c>
      <c r="G468" s="240">
        <v>5.3473655420321564E-2</v>
      </c>
      <c r="H468" s="243">
        <v>100.26882966970419</v>
      </c>
    </row>
    <row r="469" spans="1:8">
      <c r="A469" s="86" t="str">
        <v>bookholiday</v>
      </c>
      <c r="B469" s="237">
        <v>468</v>
      </c>
      <c r="C469" s="86" t="s">
        <v>1118</v>
      </c>
      <c r="D469" s="239">
        <f>COUNTIF($C$1:$C469,C469)</f>
        <v>1</v>
      </c>
      <c r="E469" s="239" t="str">
        <f t="shared" si="27"/>
        <v>Online activity (one or more times per week)1</v>
      </c>
      <c r="F469" s="86" t="s">
        <v>1119</v>
      </c>
      <c r="G469" s="240">
        <v>5.849074960439174E-2</v>
      </c>
      <c r="H469" s="243">
        <v>101.99061450429367</v>
      </c>
    </row>
    <row r="470" spans="1:8">
      <c r="A470" s="86" t="str">
        <v>gambling</v>
      </c>
      <c r="B470" s="237">
        <v>469</v>
      </c>
      <c r="C470" s="86" t="s">
        <v>1118</v>
      </c>
      <c r="D470" s="239">
        <f>COUNTIF($C$1:$C470,C470)</f>
        <v>2</v>
      </c>
      <c r="E470" s="239" t="str">
        <f t="shared" si="27"/>
        <v>Online activity (one or more times per week)2</v>
      </c>
      <c r="F470" s="86" t="s">
        <v>1121</v>
      </c>
      <c r="G470" s="240">
        <v>0.13731586144919608</v>
      </c>
      <c r="H470" s="243">
        <v>101.42100231357965</v>
      </c>
    </row>
    <row r="471" spans="1:8">
      <c r="A471" s="86" t="str">
        <v>managefinances</v>
      </c>
      <c r="B471" s="237">
        <v>470</v>
      </c>
      <c r="C471" s="86" t="s">
        <v>1118</v>
      </c>
      <c r="D471" s="239">
        <f>COUNTIF($C$1:$C471,C471)</f>
        <v>3</v>
      </c>
      <c r="E471" s="239" t="str">
        <f t="shared" si="27"/>
        <v>Online activity (one or more times per week)3</v>
      </c>
      <c r="F471" s="86" t="s">
        <v>1123</v>
      </c>
      <c r="G471" s="240">
        <v>0.56977793189677062</v>
      </c>
      <c r="H471" s="243">
        <v>98.170985006514442</v>
      </c>
    </row>
    <row r="472" spans="1:8">
      <c r="A472" s="86" t="str">
        <v>auctions</v>
      </c>
      <c r="B472" s="237">
        <v>471</v>
      </c>
      <c r="C472" s="86" t="s">
        <v>1118</v>
      </c>
      <c r="D472" s="239">
        <f>COUNTIF($C$1:$C472,C472)</f>
        <v>4</v>
      </c>
      <c r="E472" s="239" t="str">
        <f t="shared" si="27"/>
        <v>Online activity (one or more times per week)4</v>
      </c>
      <c r="F472" s="86" t="s">
        <v>1125</v>
      </c>
      <c r="G472" s="240">
        <v>0.19984439408443552</v>
      </c>
      <c r="H472" s="243">
        <v>99.273388344932471</v>
      </c>
    </row>
    <row r="473" spans="1:8">
      <c r="A473" s="86" t="str">
        <v>shopping</v>
      </c>
      <c r="B473" s="237">
        <v>472</v>
      </c>
      <c r="C473" s="86" t="s">
        <v>1118</v>
      </c>
      <c r="D473" s="239">
        <f>COUNTIF($C$1:$C473,C473)</f>
        <v>5</v>
      </c>
      <c r="E473" s="239" t="str">
        <f t="shared" si="27"/>
        <v>Online activity (one or more times per week)5</v>
      </c>
      <c r="F473" s="86" t="s">
        <v>1127</v>
      </c>
      <c r="G473" s="240">
        <v>0.26524857874069591</v>
      </c>
      <c r="H473" s="243">
        <v>97.726278321170966</v>
      </c>
    </row>
    <row r="474" spans="1:8">
      <c r="A474" s="86" t="str">
        <v>souceinfo</v>
      </c>
      <c r="B474" s="237">
        <v>473</v>
      </c>
      <c r="C474" s="86" t="s">
        <v>1118</v>
      </c>
      <c r="D474" s="239">
        <f>COUNTIF($C$1:$C474,C474)</f>
        <v>6</v>
      </c>
      <c r="E474" s="239" t="str">
        <f t="shared" si="27"/>
        <v>Online activity (one or more times per week)6</v>
      </c>
      <c r="F474" s="86" t="s">
        <v>1129</v>
      </c>
      <c r="G474" s="240">
        <v>0.49928579522144301</v>
      </c>
      <c r="H474" s="243">
        <v>96.923950773014965</v>
      </c>
    </row>
    <row r="475" spans="1:8">
      <c r="A475" s="86" t="str">
        <v>searchengine</v>
      </c>
      <c r="B475" s="237">
        <v>474</v>
      </c>
      <c r="C475" s="86" t="s">
        <v>1118</v>
      </c>
      <c r="D475" s="239">
        <f>COUNTIF($C$1:$C475,C475)</f>
        <v>7</v>
      </c>
      <c r="E475" s="239" t="str">
        <f t="shared" si="27"/>
        <v>Online activity (one or more times per week)7</v>
      </c>
      <c r="F475" s="86" t="s">
        <v>1131</v>
      </c>
      <c r="G475" s="240">
        <v>0.78806618868071965</v>
      </c>
      <c r="H475" s="243">
        <v>97.587634680907883</v>
      </c>
    </row>
    <row r="476" spans="1:8">
      <c r="A476" s="86" t="str">
        <v>res_cars</v>
      </c>
      <c r="B476" s="237">
        <v>475</v>
      </c>
      <c r="C476" s="86" t="s">
        <v>1133</v>
      </c>
      <c r="D476" s="239">
        <f>COUNTIF($C$1:$C476,C476)</f>
        <v>1</v>
      </c>
      <c r="E476" s="239" t="str">
        <f t="shared" si="27"/>
        <v>Researched the last purchase online before buying1</v>
      </c>
      <c r="F476" s="86" t="s">
        <v>1134</v>
      </c>
      <c r="G476" s="240">
        <v>0.48083349287905131</v>
      </c>
      <c r="H476" s="243">
        <v>97.590012813788434</v>
      </c>
    </row>
    <row r="477" spans="1:8">
      <c r="A477" s="86" t="str">
        <v>res_tech</v>
      </c>
      <c r="B477" s="237">
        <v>476</v>
      </c>
      <c r="C477" s="86" t="s">
        <v>1133</v>
      </c>
      <c r="D477" s="239">
        <f>COUNTIF($C$1:$C477,C477)</f>
        <v>2</v>
      </c>
      <c r="E477" s="239" t="str">
        <f t="shared" si="27"/>
        <v>Researched the last purchase online before buying2</v>
      </c>
      <c r="F477" s="86" t="s">
        <v>1136</v>
      </c>
      <c r="G477" s="240">
        <v>0.70552370719127899</v>
      </c>
      <c r="H477" s="243">
        <v>97.90988324092757</v>
      </c>
    </row>
    <row r="478" spans="1:8">
      <c r="A478" s="86" t="str">
        <v>res_tickets</v>
      </c>
      <c r="B478" s="237">
        <v>477</v>
      </c>
      <c r="C478" s="86" t="s">
        <v>1133</v>
      </c>
      <c r="D478" s="239">
        <f>COUNTIF($C$1:$C478,C478)</f>
        <v>3</v>
      </c>
      <c r="E478" s="239" t="str">
        <f t="shared" si="27"/>
        <v>Researched the last purchase online before buying3</v>
      </c>
      <c r="F478" s="86" t="s">
        <v>1138</v>
      </c>
      <c r="G478" s="240">
        <v>0.70775542618242915</v>
      </c>
      <c r="H478" s="243">
        <v>97.676608599943066</v>
      </c>
    </row>
    <row r="479" spans="1:8">
      <c r="A479" s="86" t="str">
        <v>res_clothes</v>
      </c>
      <c r="B479" s="237">
        <v>478</v>
      </c>
      <c r="C479" s="86" t="s">
        <v>1133</v>
      </c>
      <c r="D479" s="239">
        <f>COUNTIF($C$1:$C479,C479)</f>
        <v>4</v>
      </c>
      <c r="E479" s="239" t="str">
        <f t="shared" si="27"/>
        <v>Researched the last purchase online before buying4</v>
      </c>
      <c r="F479" s="86" t="s">
        <v>1140</v>
      </c>
      <c r="G479" s="240">
        <v>0.57797194600191459</v>
      </c>
      <c r="H479" s="243">
        <v>98.339095827156882</v>
      </c>
    </row>
    <row r="480" spans="1:8">
      <c r="A480" s="86" t="str">
        <v>res_groceries</v>
      </c>
      <c r="B480" s="237">
        <v>479</v>
      </c>
      <c r="C480" s="86" t="s">
        <v>1133</v>
      </c>
      <c r="D480" s="239">
        <f>COUNTIF($C$1:$C480,C480)</f>
        <v>5</v>
      </c>
      <c r="E480" s="239" t="str">
        <f t="shared" si="27"/>
        <v>Researched the last purchase online before buying5</v>
      </c>
      <c r="F480" s="86" t="s">
        <v>1142</v>
      </c>
      <c r="G480" s="240">
        <v>0.32529386367632412</v>
      </c>
      <c r="H480" s="243">
        <v>97.879211775348651</v>
      </c>
    </row>
    <row r="481" spans="1:8">
      <c r="A481" s="86" t="str">
        <v>res_holidays</v>
      </c>
      <c r="B481" s="237">
        <v>480</v>
      </c>
      <c r="C481" s="86" t="s">
        <v>1133</v>
      </c>
      <c r="D481" s="239">
        <f>COUNTIF($C$1:$C481,C481)</f>
        <v>6</v>
      </c>
      <c r="E481" s="239" t="str">
        <f t="shared" si="27"/>
        <v>Researched the last purchase online before buying6</v>
      </c>
      <c r="F481" s="86" t="s">
        <v>1144</v>
      </c>
      <c r="G481" s="240">
        <v>0.76318037783030845</v>
      </c>
      <c r="H481" s="243">
        <v>97.51245454459206</v>
      </c>
    </row>
    <row r="482" spans="1:8">
      <c r="A482" s="86" t="str">
        <v>res_domesticappl</v>
      </c>
      <c r="B482" s="237">
        <v>481</v>
      </c>
      <c r="C482" s="86" t="s">
        <v>1133</v>
      </c>
      <c r="D482" s="239">
        <f>COUNTIF($C$1:$C482,C482)</f>
        <v>7</v>
      </c>
      <c r="E482" s="239" t="str">
        <f t="shared" si="27"/>
        <v>Researched the last purchase online before buying7</v>
      </c>
      <c r="F482" s="86" t="s">
        <v>1146</v>
      </c>
      <c r="G482" s="240">
        <v>0.65795715709066749</v>
      </c>
      <c r="H482" s="243">
        <v>98.046211248537389</v>
      </c>
    </row>
    <row r="483" spans="1:8">
      <c r="A483" s="86" t="str">
        <v>res_luxurygoods</v>
      </c>
      <c r="B483" s="237">
        <v>482</v>
      </c>
      <c r="C483" s="86" t="s">
        <v>1133</v>
      </c>
      <c r="D483" s="239">
        <f>COUNTIF($C$1:$C483,C483)</f>
        <v>8</v>
      </c>
      <c r="E483" s="239" t="str">
        <f t="shared" si="27"/>
        <v>Researched the last purchase online before buying8</v>
      </c>
      <c r="F483" s="86" t="s">
        <v>1148</v>
      </c>
      <c r="G483" s="240">
        <v>0.6430968214585735</v>
      </c>
      <c r="H483" s="243">
        <v>98.429615633886812</v>
      </c>
    </row>
    <row r="484" spans="1:8">
      <c r="A484" s="86" t="str">
        <v>res_music</v>
      </c>
      <c r="B484" s="237">
        <v>483</v>
      </c>
      <c r="C484" s="86" t="s">
        <v>1133</v>
      </c>
      <c r="D484" s="239">
        <f>COUNTIF($C$1:$C484,C484)</f>
        <v>9</v>
      </c>
      <c r="E484" s="239" t="str">
        <f t="shared" si="27"/>
        <v>Researched the last purchase online before buying9</v>
      </c>
      <c r="F484" s="86" t="s">
        <v>1150</v>
      </c>
      <c r="G484" s="240">
        <v>0.7671523238322232</v>
      </c>
      <c r="H484" s="243">
        <v>97.898613032571717</v>
      </c>
    </row>
    <row r="485" spans="1:8">
      <c r="A485" s="86" t="str">
        <v>res_finance</v>
      </c>
      <c r="B485" s="237">
        <v>484</v>
      </c>
      <c r="C485" s="86" t="s">
        <v>1133</v>
      </c>
      <c r="D485" s="239">
        <f>COUNTIF($C$1:$C485,C485)</f>
        <v>10</v>
      </c>
      <c r="E485" s="239" t="str">
        <f t="shared" si="27"/>
        <v>Researched the last purchase online before buying10</v>
      </c>
      <c r="F485" s="86" t="s">
        <v>1152</v>
      </c>
      <c r="G485" s="240">
        <v>0.71489895871998743</v>
      </c>
      <c r="H485" s="243">
        <v>97.723314212200393</v>
      </c>
    </row>
    <row r="486" spans="1:8">
      <c r="A486" s="86" t="str">
        <v>res_groomingprod</v>
      </c>
      <c r="B486" s="237">
        <v>485</v>
      </c>
      <c r="C486" s="86" t="s">
        <v>1133</v>
      </c>
      <c r="D486" s="239">
        <f>COUNTIF($C$1:$C486,C486)</f>
        <v>11</v>
      </c>
      <c r="E486" s="239" t="str">
        <f t="shared" si="27"/>
        <v>Researched the last purchase online before buying11</v>
      </c>
      <c r="F486" s="86" t="s">
        <v>1154</v>
      </c>
      <c r="G486" s="240">
        <v>0.47170799226366067</v>
      </c>
      <c r="H486" s="243">
        <v>97.359635043569511</v>
      </c>
    </row>
    <row r="487" spans="1:8">
      <c r="A487" s="86" t="str">
        <v>res_alcohol</v>
      </c>
      <c r="B487" s="237">
        <v>486</v>
      </c>
      <c r="C487" s="86" t="s">
        <v>1133</v>
      </c>
      <c r="D487" s="239">
        <f>COUNTIF($C$1:$C487,C487)</f>
        <v>12</v>
      </c>
      <c r="E487" s="239" t="str">
        <f t="shared" si="27"/>
        <v>Researched the last purchase online before buying12</v>
      </c>
      <c r="F487" s="86" t="s">
        <v>1156</v>
      </c>
      <c r="G487" s="240">
        <v>0.26142866352784888</v>
      </c>
      <c r="H487" s="243">
        <v>96.765835991789345</v>
      </c>
    </row>
    <row r="488" spans="1:8">
      <c r="A488" s="86" t="str">
        <v>res_gaming</v>
      </c>
      <c r="B488" s="237">
        <v>487</v>
      </c>
      <c r="C488" s="86" t="s">
        <v>1133</v>
      </c>
      <c r="D488" s="239">
        <f>COUNTIF($C$1:$C488,C488)</f>
        <v>13</v>
      </c>
      <c r="E488" s="239" t="str">
        <f t="shared" si="27"/>
        <v>Researched the last purchase online before buying13</v>
      </c>
      <c r="F488" s="86" t="s">
        <v>1158</v>
      </c>
      <c r="G488" s="240">
        <v>0.71813923457127782</v>
      </c>
      <c r="H488" s="243">
        <v>97.453341049397949</v>
      </c>
    </row>
    <row r="489" spans="1:8">
      <c r="A489" s="86" t="str">
        <v>res_sportsequip</v>
      </c>
      <c r="B489" s="237">
        <v>488</v>
      </c>
      <c r="C489" s="86" t="s">
        <v>1133</v>
      </c>
      <c r="D489" s="239">
        <f>COUNTIF($C$1:$C489,C489)</f>
        <v>14</v>
      </c>
      <c r="E489" s="239" t="str">
        <f t="shared" si="27"/>
        <v>Researched the last purchase online before buying14</v>
      </c>
      <c r="F489" s="86" t="s">
        <v>1160</v>
      </c>
      <c r="G489" s="240">
        <v>0.58249233203743134</v>
      </c>
      <c r="H489" s="243">
        <v>97.277608586979497</v>
      </c>
    </row>
    <row r="490" spans="1:8">
      <c r="A490" s="86" t="str">
        <v>res_diy</v>
      </c>
      <c r="B490" s="237">
        <v>489</v>
      </c>
      <c r="C490" s="86" t="s">
        <v>1133</v>
      </c>
      <c r="D490" s="239">
        <f>COUNTIF($C$1:$C490,C490)</f>
        <v>15</v>
      </c>
      <c r="E490" s="239" t="str">
        <f t="shared" si="27"/>
        <v>Researched the last purchase online before buying15</v>
      </c>
      <c r="F490" s="86" t="s">
        <v>1162</v>
      </c>
      <c r="G490" s="240">
        <v>0.49690286596206062</v>
      </c>
      <c r="H490" s="243">
        <v>98.517887966605016</v>
      </c>
    </row>
    <row r="491" spans="1:8">
      <c r="A491" s="86" t="str">
        <v>pur_onl_cars</v>
      </c>
      <c r="B491" s="237">
        <v>490</v>
      </c>
      <c r="C491" s="86" t="s">
        <v>1164</v>
      </c>
      <c r="D491" s="239">
        <f>COUNTIF($C$1:$C491,C491)</f>
        <v>1</v>
      </c>
      <c r="E491" s="239" t="str">
        <f t="shared" si="27"/>
        <v>Bought the last purchase online using any device1</v>
      </c>
      <c r="F491" s="86" t="s">
        <v>1134</v>
      </c>
      <c r="G491" s="240">
        <v>9.1557407154160234E-2</v>
      </c>
      <c r="H491" s="243">
        <v>97.922649815718671</v>
      </c>
    </row>
    <row r="492" spans="1:8">
      <c r="A492" s="86" t="str">
        <v>pur_onl_tech</v>
      </c>
      <c r="B492" s="237">
        <v>491</v>
      </c>
      <c r="C492" s="86" t="s">
        <v>1164</v>
      </c>
      <c r="D492" s="239">
        <f>COUNTIF($C$1:$C492,C492)</f>
        <v>2</v>
      </c>
      <c r="E492" s="239" t="str">
        <f t="shared" si="27"/>
        <v>Bought the last purchase online using any device2</v>
      </c>
      <c r="F492" s="86" t="s">
        <v>1136</v>
      </c>
      <c r="G492" s="240">
        <v>0.43318338640670478</v>
      </c>
      <c r="H492" s="243">
        <v>97.46194855819121</v>
      </c>
    </row>
    <row r="493" spans="1:8">
      <c r="A493" s="130" t="str">
        <v>pur_onl_tickets</v>
      </c>
      <c r="B493" s="237">
        <v>492</v>
      </c>
      <c r="C493" s="130" t="s">
        <v>1164</v>
      </c>
      <c r="D493" s="239">
        <f>COUNTIF($C$1:$C493,C493)</f>
        <v>3</v>
      </c>
      <c r="E493" s="239" t="str">
        <f t="shared" si="27"/>
        <v>Bought the last purchase online using any device3</v>
      </c>
      <c r="F493" s="130" t="s">
        <v>1138</v>
      </c>
      <c r="G493" s="241">
        <v>0.36273594858069436</v>
      </c>
      <c r="H493" s="244">
        <v>94.650526653707516</v>
      </c>
    </row>
    <row r="494" spans="1:8">
      <c r="A494" s="130" t="str">
        <v>pur_onl_clothes</v>
      </c>
      <c r="B494" s="237">
        <v>493</v>
      </c>
      <c r="C494" s="130" t="s">
        <v>1164</v>
      </c>
      <c r="D494" s="239">
        <f>COUNTIF($C$1:$C494,C494)</f>
        <v>4</v>
      </c>
      <c r="E494" s="239" t="str">
        <f t="shared" si="27"/>
        <v>Bought the last purchase online using any device4</v>
      </c>
      <c r="F494" s="130" t="s">
        <v>1140</v>
      </c>
      <c r="G494" s="241">
        <v>0.40663900990485863</v>
      </c>
      <c r="H494" s="244">
        <v>97.406518431651591</v>
      </c>
    </row>
    <row r="495" spans="1:8">
      <c r="A495" s="130" t="str">
        <v>pur_onl_groceries</v>
      </c>
      <c r="B495" s="237">
        <v>494</v>
      </c>
      <c r="C495" s="130" t="s">
        <v>1164</v>
      </c>
      <c r="D495" s="239">
        <f>COUNTIF($C$1:$C495,C495)</f>
        <v>5</v>
      </c>
      <c r="E495" s="239" t="str">
        <f t="shared" si="27"/>
        <v>Bought the last purchase online using any device5</v>
      </c>
      <c r="F495" s="130" t="s">
        <v>1142</v>
      </c>
      <c r="G495" s="241">
        <v>0.2099792525445914</v>
      </c>
      <c r="H495" s="244">
        <v>97.195126952939731</v>
      </c>
    </row>
    <row r="496" spans="1:8">
      <c r="A496" s="130" t="str">
        <v>pur_onl_holidays</v>
      </c>
      <c r="B496" s="237">
        <v>495</v>
      </c>
      <c r="C496" s="130" t="s">
        <v>1164</v>
      </c>
      <c r="D496" s="239">
        <f>COUNTIF($C$1:$C496,C496)</f>
        <v>6</v>
      </c>
      <c r="E496" s="239" t="str">
        <f t="shared" si="27"/>
        <v>Bought the last purchase online using any device6</v>
      </c>
      <c r="F496" s="130" t="s">
        <v>1144</v>
      </c>
      <c r="G496" s="241">
        <v>0.43369978705530698</v>
      </c>
      <c r="H496" s="244">
        <v>94.271218506414158</v>
      </c>
    </row>
    <row r="497" spans="1:8">
      <c r="A497" s="130" t="str">
        <v>pur_onl_domesticappl</v>
      </c>
      <c r="B497" s="237">
        <v>496</v>
      </c>
      <c r="C497" s="130" t="s">
        <v>1164</v>
      </c>
      <c r="D497" s="239">
        <f>COUNTIF($C$1:$C497,C497)</f>
        <v>7</v>
      </c>
      <c r="E497" s="239" t="str">
        <f t="shared" si="27"/>
        <v>Bought the last purchase online using any device7</v>
      </c>
      <c r="F497" s="130" t="s">
        <v>1146</v>
      </c>
      <c r="G497" s="241">
        <v>0.36796309609861877</v>
      </c>
      <c r="H497" s="244">
        <v>98.954336122968314</v>
      </c>
    </row>
    <row r="498" spans="1:8">
      <c r="A498" s="130" t="str">
        <v>pur_onl_luxurygoods</v>
      </c>
      <c r="B498" s="237">
        <v>497</v>
      </c>
      <c r="C498" s="130" t="s">
        <v>1164</v>
      </c>
      <c r="D498" s="239">
        <f>COUNTIF($C$1:$C498,C498)</f>
        <v>8</v>
      </c>
      <c r="E498" s="239" t="str">
        <f t="shared" si="27"/>
        <v>Bought the last purchase online using any device8</v>
      </c>
      <c r="F498" s="130" t="s">
        <v>1148</v>
      </c>
      <c r="G498" s="241">
        <v>0.19154080137534915</v>
      </c>
      <c r="H498" s="244">
        <v>98.143398457097874</v>
      </c>
    </row>
    <row r="499" spans="1:8">
      <c r="A499" s="130" t="str">
        <v>pur_onl_music</v>
      </c>
      <c r="B499" s="237">
        <v>498</v>
      </c>
      <c r="C499" s="130" t="s">
        <v>1164</v>
      </c>
      <c r="D499" s="239">
        <f>COUNTIF($C$1:$C499,C499)</f>
        <v>9</v>
      </c>
      <c r="E499" s="239" t="str">
        <f t="shared" si="27"/>
        <v>Bought the last purchase online using any device9</v>
      </c>
      <c r="F499" s="130" t="s">
        <v>1150</v>
      </c>
      <c r="G499" s="241">
        <v>0.39379055228866694</v>
      </c>
      <c r="H499" s="244">
        <v>96.142335766631462</v>
      </c>
    </row>
    <row r="500" spans="1:8">
      <c r="A500" s="130" t="str">
        <v>pur_onl_finance</v>
      </c>
      <c r="B500" s="237">
        <v>499</v>
      </c>
      <c r="C500" s="130" t="s">
        <v>1164</v>
      </c>
      <c r="D500" s="239">
        <f>COUNTIF($C$1:$C500,C500)</f>
        <v>10</v>
      </c>
      <c r="E500" s="239" t="str">
        <f t="shared" si="27"/>
        <v>Bought the last purchase online using any device10</v>
      </c>
      <c r="F500" s="130" t="s">
        <v>1152</v>
      </c>
      <c r="G500" s="241">
        <v>0.44662437728329463</v>
      </c>
      <c r="H500" s="244">
        <v>96.402954415939973</v>
      </c>
    </row>
    <row r="501" spans="1:8">
      <c r="A501" s="130" t="str">
        <v>pur_onl_groomingprod</v>
      </c>
      <c r="B501" s="237">
        <v>500</v>
      </c>
      <c r="C501" s="130" t="s">
        <v>1164</v>
      </c>
      <c r="D501" s="239">
        <f>COUNTIF($C$1:$C501,C501)</f>
        <v>11</v>
      </c>
      <c r="E501" s="239" t="str">
        <f t="shared" si="27"/>
        <v>Bought the last purchase online using any device11</v>
      </c>
      <c r="F501" s="130" t="s">
        <v>1154</v>
      </c>
      <c r="G501" s="241">
        <v>0.26201635180807631</v>
      </c>
      <c r="H501" s="244">
        <v>96.676261557824105</v>
      </c>
    </row>
    <row r="502" spans="1:8">
      <c r="A502" s="130" t="str">
        <v>pur_onl_alcohol</v>
      </c>
      <c r="B502" s="237">
        <v>501</v>
      </c>
      <c r="C502" s="130" t="s">
        <v>1164</v>
      </c>
      <c r="D502" s="239">
        <f>COUNTIF($C$1:$C502,C502)</f>
        <v>12</v>
      </c>
      <c r="E502" s="239" t="str">
        <f t="shared" si="27"/>
        <v>Bought the last purchase online using any device12</v>
      </c>
      <c r="F502" s="130" t="s">
        <v>1156</v>
      </c>
      <c r="G502" s="241">
        <v>0.12699273252974388</v>
      </c>
      <c r="H502" s="244">
        <v>94.328703479943044</v>
      </c>
    </row>
    <row r="503" spans="1:8">
      <c r="A503" s="130" t="str">
        <v>pur_onl_gaming</v>
      </c>
      <c r="B503" s="237">
        <v>502</v>
      </c>
      <c r="C503" s="130" t="s">
        <v>1164</v>
      </c>
      <c r="D503" s="239">
        <f>COUNTIF($C$1:$C503,C503)</f>
        <v>13</v>
      </c>
      <c r="E503" s="239" t="str">
        <f t="shared" si="27"/>
        <v>Bought the last purchase online using any device13</v>
      </c>
      <c r="F503" s="130" t="s">
        <v>1158</v>
      </c>
      <c r="G503" s="241">
        <v>0.25799413913689023</v>
      </c>
      <c r="H503" s="244">
        <v>98.558126871323765</v>
      </c>
    </row>
    <row r="504" spans="1:8">
      <c r="A504" s="130" t="str">
        <v>pur_onl_sportsequip</v>
      </c>
      <c r="B504" s="237">
        <v>503</v>
      </c>
      <c r="C504" s="130" t="s">
        <v>1164</v>
      </c>
      <c r="D504" s="239">
        <f>COUNTIF($C$1:$C504,C504)</f>
        <v>14</v>
      </c>
      <c r="E504" s="239" t="str">
        <f t="shared" si="27"/>
        <v>Bought the last purchase online using any device14</v>
      </c>
      <c r="F504" s="130" t="s">
        <v>1160</v>
      </c>
      <c r="G504" s="241">
        <v>0.24253931662336145</v>
      </c>
      <c r="H504" s="244">
        <v>95.579463199116447</v>
      </c>
    </row>
    <row r="505" spans="1:8">
      <c r="A505" s="130" t="str">
        <v>pur_onl_diy</v>
      </c>
      <c r="B505" s="237">
        <v>504</v>
      </c>
      <c r="C505" s="130" t="s">
        <v>1164</v>
      </c>
      <c r="D505" s="239">
        <f>COUNTIF($C$1:$C505,C505)</f>
        <v>15</v>
      </c>
      <c r="E505" s="239" t="str">
        <f t="shared" si="27"/>
        <v>Bought the last purchase online using any device15</v>
      </c>
      <c r="F505" s="130" t="s">
        <v>1162</v>
      </c>
      <c r="G505" s="241">
        <v>0.22588512708304842</v>
      </c>
      <c r="H505" s="244">
        <v>97.770427775259407</v>
      </c>
    </row>
    <row r="506" spans="1:8">
      <c r="A506" s="130" t="str">
        <v>site_airbnb</v>
      </c>
      <c r="B506" s="237">
        <v>505</v>
      </c>
      <c r="C506" s="130" t="s">
        <v>1180</v>
      </c>
      <c r="D506" s="239">
        <f>COUNTIF($C$1:$C506,C506)</f>
        <v>1</v>
      </c>
      <c r="E506" s="239" t="str">
        <f t="shared" si="27"/>
        <v>Favourite web sites1</v>
      </c>
      <c r="F506" s="130" t="s">
        <v>1181</v>
      </c>
      <c r="G506" s="241">
        <v>4.2731103600523575E-2</v>
      </c>
      <c r="H506" s="244">
        <v>93.642078272052089</v>
      </c>
    </row>
    <row r="507" spans="1:8">
      <c r="A507" s="130" t="str">
        <v>site_amazon</v>
      </c>
      <c r="B507" s="237">
        <v>506</v>
      </c>
      <c r="C507" s="130" t="s">
        <v>1180</v>
      </c>
      <c r="D507" s="239">
        <f>COUNTIF($C$1:$C507,C507)</f>
        <v>2</v>
      </c>
      <c r="E507" s="239" t="str">
        <f t="shared" si="27"/>
        <v>Favourite web sites2</v>
      </c>
      <c r="F507" s="130" t="s">
        <v>1183</v>
      </c>
      <c r="G507" s="241">
        <v>0.49371811202063026</v>
      </c>
      <c r="H507" s="244">
        <v>98.29077918349121</v>
      </c>
    </row>
    <row r="508" spans="1:8">
      <c r="A508" s="86" t="str">
        <v>site_itunes</v>
      </c>
      <c r="B508" s="237">
        <v>507</v>
      </c>
      <c r="C508" s="86" t="s">
        <v>1180</v>
      </c>
      <c r="D508" s="239">
        <f>COUNTIF($C$1:$C508,C508)</f>
        <v>3</v>
      </c>
      <c r="E508" s="239" t="str">
        <f t="shared" si="27"/>
        <v>Favourite web sites3</v>
      </c>
      <c r="F508" s="86" t="s">
        <v>1185</v>
      </c>
      <c r="G508" s="240">
        <v>5.398489850938714E-2</v>
      </c>
      <c r="H508" s="243">
        <v>97.903336074856043</v>
      </c>
    </row>
    <row r="509" spans="1:8">
      <c r="A509" s="86" t="str">
        <v>site_argos</v>
      </c>
      <c r="B509" s="237">
        <v>508</v>
      </c>
      <c r="C509" s="86" t="s">
        <v>1180</v>
      </c>
      <c r="D509" s="239">
        <f>COUNTIF($C$1:$C509,C509)</f>
        <v>4</v>
      </c>
      <c r="E509" s="239" t="str">
        <f t="shared" si="27"/>
        <v>Favourite web sites4</v>
      </c>
      <c r="F509" s="86" t="s">
        <v>1187</v>
      </c>
      <c r="G509" s="240">
        <v>0.14841428487701958</v>
      </c>
      <c r="H509" s="243">
        <v>103.90913208663166</v>
      </c>
    </row>
    <row r="510" spans="1:8">
      <c r="A510" s="86" t="str">
        <v>site_asos</v>
      </c>
      <c r="B510" s="237">
        <v>509</v>
      </c>
      <c r="C510" s="86" t="s">
        <v>1180</v>
      </c>
      <c r="D510" s="239">
        <f>COUNTIF($C$1:$C510,C510)</f>
        <v>5</v>
      </c>
      <c r="E510" s="239" t="str">
        <f t="shared" si="27"/>
        <v>Favourite web sites5</v>
      </c>
      <c r="F510" s="86" t="s">
        <v>1189</v>
      </c>
      <c r="G510" s="240">
        <v>6.9272002656924625E-2</v>
      </c>
      <c r="H510" s="243">
        <v>96.035198006966255</v>
      </c>
    </row>
    <row r="511" spans="1:8">
      <c r="A511" s="86" t="str">
        <v>site_audible</v>
      </c>
      <c r="B511" s="237">
        <v>510</v>
      </c>
      <c r="C511" s="86" t="s">
        <v>1180</v>
      </c>
      <c r="D511" s="239">
        <f>COUNTIF($C$1:$C511,C511)</f>
        <v>6</v>
      </c>
      <c r="E511" s="239" t="str">
        <f t="shared" si="27"/>
        <v>Favourite web sites6</v>
      </c>
      <c r="F511" s="86" t="s">
        <v>1191</v>
      </c>
      <c r="G511" s="240">
        <v>3.1224158477738486E-2</v>
      </c>
      <c r="H511" s="243">
        <v>99.98534526610058</v>
      </c>
    </row>
    <row r="512" spans="1:8">
      <c r="A512" s="86" t="str">
        <v>site_autotrader</v>
      </c>
      <c r="B512" s="237">
        <v>511</v>
      </c>
      <c r="C512" s="86" t="s">
        <v>1180</v>
      </c>
      <c r="D512" s="239">
        <f>COUNTIF($C$1:$C512,C512)</f>
        <v>7</v>
      </c>
      <c r="E512" s="239" t="str">
        <f t="shared" si="27"/>
        <v>Favourite web sites7</v>
      </c>
      <c r="F512" s="86" t="s">
        <v>1193</v>
      </c>
      <c r="G512" s="240">
        <v>3.367392111278255E-2</v>
      </c>
      <c r="H512" s="243">
        <v>97.95020631748713</v>
      </c>
    </row>
    <row r="513" spans="1:8">
      <c r="A513" s="86" t="str">
        <v>site_bbcgoodfood</v>
      </c>
      <c r="B513" s="237">
        <v>512</v>
      </c>
      <c r="C513" s="86" t="s">
        <v>1180</v>
      </c>
      <c r="D513" s="239">
        <f>COUNTIF($C$1:$C513,C513)</f>
        <v>8</v>
      </c>
      <c r="E513" s="239" t="str">
        <f t="shared" si="27"/>
        <v>Favourite web sites8</v>
      </c>
      <c r="F513" s="86" t="s">
        <v>1195</v>
      </c>
      <c r="G513" s="240">
        <v>0.10039537382538534</v>
      </c>
      <c r="H513" s="243">
        <v>96.924597059684686</v>
      </c>
    </row>
    <row r="514" spans="1:8">
      <c r="A514" s="86" t="str">
        <v>site_bbcnews</v>
      </c>
      <c r="B514" s="237">
        <v>513</v>
      </c>
      <c r="C514" s="86" t="s">
        <v>1180</v>
      </c>
      <c r="D514" s="239">
        <f>COUNTIF($C$1:$C514,C514)</f>
        <v>9</v>
      </c>
      <c r="E514" s="239" t="str">
        <f t="shared" si="27"/>
        <v>Favourite web sites9</v>
      </c>
      <c r="F514" s="86" t="s">
        <v>1197</v>
      </c>
      <c r="G514" s="240">
        <v>0.2516640748627581</v>
      </c>
      <c r="H514" s="243">
        <v>93.65376234357349</v>
      </c>
    </row>
    <row r="515" spans="1:8">
      <c r="A515" s="86" t="str">
        <v>site_bbcsport</v>
      </c>
      <c r="B515" s="237">
        <v>514</v>
      </c>
      <c r="C515" s="86" t="s">
        <v>1180</v>
      </c>
      <c r="D515" s="239">
        <f>COUNTIF($C$1:$C515,C515)</f>
        <v>10</v>
      </c>
      <c r="E515" s="239" t="str">
        <f t="shared" ref="E515:E578" si="28">C515&amp;D515</f>
        <v>Favourite web sites10</v>
      </c>
      <c r="F515" s="86" t="s">
        <v>1199</v>
      </c>
      <c r="G515" s="240">
        <v>0.1465738175708676</v>
      </c>
      <c r="H515" s="243">
        <v>96.694102606717635</v>
      </c>
    </row>
    <row r="516" spans="1:8">
      <c r="A516" s="86" t="str">
        <v>site_bet365</v>
      </c>
      <c r="B516" s="237">
        <v>515</v>
      </c>
      <c r="C516" s="86" t="s">
        <v>1180</v>
      </c>
      <c r="D516" s="239">
        <f>COUNTIF($C$1:$C516,C516)</f>
        <v>11</v>
      </c>
      <c r="E516" s="239" t="str">
        <f t="shared" si="28"/>
        <v>Favourite web sites11</v>
      </c>
      <c r="F516" s="86" t="s">
        <v>1201</v>
      </c>
      <c r="G516" s="240">
        <v>2.5653876960947116E-2</v>
      </c>
      <c r="H516" s="243">
        <v>100.2786711106846</v>
      </c>
    </row>
    <row r="517" spans="1:8">
      <c r="A517" s="86" t="str">
        <v>site_bing</v>
      </c>
      <c r="B517" s="237">
        <v>516</v>
      </c>
      <c r="C517" s="86" t="s">
        <v>1180</v>
      </c>
      <c r="D517" s="239">
        <f>COUNTIF($C$1:$C517,C517)</f>
        <v>12</v>
      </c>
      <c r="E517" s="239" t="str">
        <f t="shared" si="28"/>
        <v>Favourite web sites12</v>
      </c>
      <c r="F517" s="86" t="s">
        <v>1203</v>
      </c>
      <c r="G517" s="240">
        <v>2.0664973528434959E-2</v>
      </c>
      <c r="H517" s="243">
        <v>101.89052332111956</v>
      </c>
    </row>
    <row r="518" spans="1:8">
      <c r="A518" s="86" t="str">
        <v>site_boots</v>
      </c>
      <c r="B518" s="237">
        <v>517</v>
      </c>
      <c r="C518" s="86" t="s">
        <v>1180</v>
      </c>
      <c r="D518" s="239">
        <f>COUNTIF($C$1:$C518,C518)</f>
        <v>13</v>
      </c>
      <c r="E518" s="239" t="str">
        <f t="shared" si="28"/>
        <v>Favourite web sites13</v>
      </c>
      <c r="F518" s="86" t="s">
        <v>1205</v>
      </c>
      <c r="G518" s="240">
        <v>0.10688045792877096</v>
      </c>
      <c r="H518" s="243">
        <v>99.313023273886444</v>
      </c>
    </row>
    <row r="519" spans="1:8">
      <c r="A519" s="86" t="str">
        <v>site_buzzfeed</v>
      </c>
      <c r="B519" s="237">
        <v>518</v>
      </c>
      <c r="C519" s="86" t="s">
        <v>1180</v>
      </c>
      <c r="D519" s="239">
        <f>COUNTIF($C$1:$C519,C519)</f>
        <v>14</v>
      </c>
      <c r="E519" s="239" t="str">
        <f t="shared" si="28"/>
        <v>Favourite web sites14</v>
      </c>
      <c r="F519" s="86" t="s">
        <v>1207</v>
      </c>
      <c r="G519" s="240">
        <v>3.2765858518764533E-2</v>
      </c>
      <c r="H519" s="243">
        <v>96.209465922470258</v>
      </c>
    </row>
    <row r="520" spans="1:8">
      <c r="A520" s="86" t="str">
        <v>site_carphonewarehouse</v>
      </c>
      <c r="B520" s="237">
        <v>519</v>
      </c>
      <c r="C520" s="86" t="s">
        <v>1180</v>
      </c>
      <c r="D520" s="239">
        <f>COUNTIF($C$1:$C520,C520)</f>
        <v>15</v>
      </c>
      <c r="E520" s="239" t="str">
        <f t="shared" si="28"/>
        <v>Favourite web sites15</v>
      </c>
      <c r="F520" s="86" t="s">
        <v>1209</v>
      </c>
      <c r="G520" s="240">
        <v>1.7555883329751696E-2</v>
      </c>
      <c r="H520" s="243">
        <v>98.811104557507477</v>
      </c>
    </row>
    <row r="521" spans="1:8">
      <c r="A521" s="86" t="str">
        <v>site_comparethemarket</v>
      </c>
      <c r="B521" s="237">
        <v>520</v>
      </c>
      <c r="C521" s="86" t="s">
        <v>1180</v>
      </c>
      <c r="D521" s="239">
        <f>COUNTIF($C$1:$C521,C521)</f>
        <v>16</v>
      </c>
      <c r="E521" s="239" t="str">
        <f t="shared" si="28"/>
        <v>Favourite web sites16</v>
      </c>
      <c r="F521" s="86" t="s">
        <v>1211</v>
      </c>
      <c r="G521" s="240">
        <v>6.6547189716138863E-2</v>
      </c>
      <c r="H521" s="243">
        <v>99.664918040367212</v>
      </c>
    </row>
    <row r="522" spans="1:8">
      <c r="A522" s="86" t="str">
        <v>site_confused</v>
      </c>
      <c r="B522" s="237">
        <v>521</v>
      </c>
      <c r="C522" s="86" t="s">
        <v>1180</v>
      </c>
      <c r="D522" s="239">
        <f>COUNTIF($C$1:$C522,C522)</f>
        <v>17</v>
      </c>
      <c r="E522" s="239" t="str">
        <f t="shared" si="28"/>
        <v>Favourite web sites17</v>
      </c>
      <c r="F522" s="86" t="s">
        <v>1213</v>
      </c>
      <c r="G522" s="240">
        <v>2.6984937581807891E-2</v>
      </c>
      <c r="H522" s="243">
        <v>100.30845852486321</v>
      </c>
    </row>
    <row r="523" spans="1:8">
      <c r="A523" s="86" t="str">
        <v>site_currys</v>
      </c>
      <c r="B523" s="237">
        <v>522</v>
      </c>
      <c r="C523" s="86" t="s">
        <v>1180</v>
      </c>
      <c r="D523" s="239">
        <f>COUNTIF($C$1:$C523,C523)</f>
        <v>18</v>
      </c>
      <c r="E523" s="239" t="str">
        <f t="shared" si="28"/>
        <v>Favourite web sites18</v>
      </c>
      <c r="F523" s="86" t="s">
        <v>1215</v>
      </c>
      <c r="G523" s="240">
        <v>6.2298317932287489E-2</v>
      </c>
      <c r="H523" s="243">
        <v>101.07916659540687</v>
      </c>
    </row>
    <row r="524" spans="1:8">
      <c r="A524" s="86" t="str">
        <v>site_digitalspy</v>
      </c>
      <c r="B524" s="237">
        <v>523</v>
      </c>
      <c r="C524" s="86" t="s">
        <v>1180</v>
      </c>
      <c r="D524" s="239">
        <f>COUNTIF($C$1:$C524,C524)</f>
        <v>19</v>
      </c>
      <c r="E524" s="239" t="str">
        <f t="shared" si="28"/>
        <v>Favourite web sites19</v>
      </c>
      <c r="F524" s="86" t="s">
        <v>1217</v>
      </c>
      <c r="G524" s="240">
        <v>2.0873503037880711E-2</v>
      </c>
      <c r="H524" s="243">
        <v>99.452341873759238</v>
      </c>
    </row>
    <row r="525" spans="1:8">
      <c r="A525" s="86" t="str">
        <v>site_direct</v>
      </c>
      <c r="B525" s="237">
        <v>524</v>
      </c>
      <c r="C525" s="86" t="s">
        <v>1180</v>
      </c>
      <c r="D525" s="239">
        <f>COUNTIF($C$1:$C525,C525)</f>
        <v>20</v>
      </c>
      <c r="E525" s="239" t="str">
        <f t="shared" si="28"/>
        <v>Favourite web sites20</v>
      </c>
      <c r="F525" s="86" t="s">
        <v>1219</v>
      </c>
      <c r="G525" s="240">
        <v>7.4348955789555943E-2</v>
      </c>
      <c r="H525" s="243">
        <v>101.13134140036628</v>
      </c>
    </row>
    <row r="526" spans="1:8">
      <c r="A526" s="86" t="str">
        <v>site_ebay</v>
      </c>
      <c r="B526" s="237">
        <v>525</v>
      </c>
      <c r="C526" s="86" t="s">
        <v>1180</v>
      </c>
      <c r="D526" s="239">
        <f>COUNTIF($C$1:$C526,C526)</f>
        <v>21</v>
      </c>
      <c r="E526" s="239" t="str">
        <f t="shared" si="28"/>
        <v>Favourite web sites21</v>
      </c>
      <c r="F526" s="86" t="s">
        <v>1221</v>
      </c>
      <c r="G526" s="240">
        <v>0.29809988864360093</v>
      </c>
      <c r="H526" s="243">
        <v>100.12935584111983</v>
      </c>
    </row>
    <row r="527" spans="1:8">
      <c r="A527" s="86" t="str">
        <v>site_etsy</v>
      </c>
      <c r="B527" s="237">
        <v>526</v>
      </c>
      <c r="C527" s="86" t="s">
        <v>1180</v>
      </c>
      <c r="D527" s="239">
        <f>COUNTIF($C$1:$C527,C527)</f>
        <v>22</v>
      </c>
      <c r="E527" s="239" t="str">
        <f t="shared" si="28"/>
        <v>Favourite web sites22</v>
      </c>
      <c r="F527" s="86" t="s">
        <v>1223</v>
      </c>
      <c r="G527" s="240">
        <v>6.335544181139742E-2</v>
      </c>
      <c r="H527" s="243">
        <v>95.898479431408106</v>
      </c>
    </row>
    <row r="528" spans="1:8">
      <c r="A528" s="86" t="str">
        <v>site_expedia</v>
      </c>
      <c r="B528" s="237">
        <v>527</v>
      </c>
      <c r="C528" s="86" t="s">
        <v>1180</v>
      </c>
      <c r="D528" s="239">
        <f>COUNTIF($C$1:$C528,C528)</f>
        <v>23</v>
      </c>
      <c r="E528" s="239" t="str">
        <f t="shared" si="28"/>
        <v>Favourite web sites23</v>
      </c>
      <c r="F528" s="86" t="s">
        <v>1225</v>
      </c>
      <c r="G528" s="240">
        <v>4.1271103991247775E-2</v>
      </c>
      <c r="H528" s="243">
        <v>101.10641604584281</v>
      </c>
    </row>
    <row r="529" spans="1:8">
      <c r="A529" s="86" t="str">
        <v>site_freecycle</v>
      </c>
      <c r="B529" s="237">
        <v>528</v>
      </c>
      <c r="C529" s="86" t="s">
        <v>1180</v>
      </c>
      <c r="D529" s="239">
        <f>COUNTIF($C$1:$C529,C529)</f>
        <v>24</v>
      </c>
      <c r="E529" s="239" t="str">
        <f t="shared" si="28"/>
        <v>Favourite web sites24</v>
      </c>
      <c r="F529" s="86" t="s">
        <v>1227</v>
      </c>
      <c r="G529" s="240">
        <v>2.5861585949557505E-2</v>
      </c>
      <c r="H529" s="243">
        <v>99.257445526412496</v>
      </c>
    </row>
    <row r="530" spans="1:8">
      <c r="A530" s="86" t="str">
        <v>site_game</v>
      </c>
      <c r="B530" s="237">
        <v>529</v>
      </c>
      <c r="C530" s="86" t="s">
        <v>1180</v>
      </c>
      <c r="D530" s="239">
        <f>COUNTIF($C$1:$C530,C530)</f>
        <v>25</v>
      </c>
      <c r="E530" s="239" t="str">
        <f t="shared" si="28"/>
        <v>Favourite web sites25</v>
      </c>
      <c r="F530" s="86" t="s">
        <v>1229</v>
      </c>
      <c r="G530" s="240">
        <v>3.2480336804266714E-2</v>
      </c>
      <c r="H530" s="243">
        <v>105.51080274226712</v>
      </c>
    </row>
    <row r="531" spans="1:8">
      <c r="A531" s="86" t="str">
        <v>site_gmail</v>
      </c>
      <c r="B531" s="237">
        <v>530</v>
      </c>
      <c r="C531" s="86" t="s">
        <v>1180</v>
      </c>
      <c r="D531" s="239">
        <f>COUNTIF($C$1:$C531,C531)</f>
        <v>26</v>
      </c>
      <c r="E531" s="239" t="str">
        <f t="shared" si="28"/>
        <v>Favourite web sites26</v>
      </c>
      <c r="F531" s="86" t="s">
        <v>1231</v>
      </c>
      <c r="G531" s="240">
        <v>0.23598767265125914</v>
      </c>
      <c r="H531" s="243">
        <v>99.362989743507185</v>
      </c>
    </row>
    <row r="532" spans="1:8">
      <c r="A532" s="86" t="str">
        <v>site_google</v>
      </c>
      <c r="B532" s="237">
        <v>531</v>
      </c>
      <c r="C532" s="86" t="s">
        <v>1180</v>
      </c>
      <c r="D532" s="239">
        <f>COUNTIF($C$1:$C532,C532)</f>
        <v>27</v>
      </c>
      <c r="E532" s="239" t="str">
        <f t="shared" si="28"/>
        <v>Favourite web sites27</v>
      </c>
      <c r="F532" s="86" t="s">
        <v>1233</v>
      </c>
      <c r="G532" s="240">
        <v>0.39331775646160155</v>
      </c>
      <c r="H532" s="243">
        <v>97.870323786694527</v>
      </c>
    </row>
    <row r="533" spans="1:8">
      <c r="A533" s="86" t="str">
        <v>site_groupon</v>
      </c>
      <c r="B533" s="237">
        <v>532</v>
      </c>
      <c r="C533" s="86" t="s">
        <v>1180</v>
      </c>
      <c r="D533" s="239">
        <f>COUNTIF($C$1:$C533,C533)</f>
        <v>28</v>
      </c>
      <c r="E533" s="239" t="str">
        <f t="shared" si="28"/>
        <v>Favourite web sites28</v>
      </c>
      <c r="F533" s="86" t="s">
        <v>1235</v>
      </c>
      <c r="G533" s="240">
        <v>7.1757243049993147E-2</v>
      </c>
      <c r="H533" s="243">
        <v>99.582114321336306</v>
      </c>
    </row>
    <row r="534" spans="1:8">
      <c r="A534" s="86" t="str">
        <v>site_gumtree</v>
      </c>
      <c r="B534" s="237">
        <v>533</v>
      </c>
      <c r="C534" s="86" t="s">
        <v>1180</v>
      </c>
      <c r="D534" s="239">
        <f>COUNTIF($C$1:$C534,C534)</f>
        <v>29</v>
      </c>
      <c r="E534" s="239" t="str">
        <f t="shared" si="28"/>
        <v>Favourite web sites29</v>
      </c>
      <c r="F534" s="86" t="s">
        <v>1237</v>
      </c>
      <c r="G534" s="240">
        <v>6.9712915388672914E-2</v>
      </c>
      <c r="H534" s="243">
        <v>103.02704475574289</v>
      </c>
    </row>
    <row r="535" spans="1:8">
      <c r="A535" s="86" t="str">
        <v>site_healthline</v>
      </c>
      <c r="B535" s="237">
        <v>534</v>
      </c>
      <c r="C535" s="86" t="s">
        <v>1180</v>
      </c>
      <c r="D535" s="239">
        <f>COUNTIF($C$1:$C535,C535)</f>
        <v>30</v>
      </c>
      <c r="E535" s="239" t="str">
        <f t="shared" si="28"/>
        <v>Favourite web sites30</v>
      </c>
      <c r="F535" s="86" t="s">
        <v>1239</v>
      </c>
      <c r="G535" s="240">
        <v>1.0800359466270735E-2</v>
      </c>
      <c r="H535" s="243">
        <v>99.886935430608332</v>
      </c>
    </row>
    <row r="536" spans="1:8">
      <c r="A536" s="86" t="str">
        <v>site_hotels</v>
      </c>
      <c r="B536" s="237">
        <v>535</v>
      </c>
      <c r="C536" s="86" t="s">
        <v>1180</v>
      </c>
      <c r="D536" s="239">
        <f>COUNTIF($C$1:$C536,C536)</f>
        <v>31</v>
      </c>
      <c r="E536" s="239" t="str">
        <f t="shared" si="28"/>
        <v>Favourite web sites31</v>
      </c>
      <c r="F536" s="86" t="s">
        <v>1241</v>
      </c>
      <c r="G536" s="240">
        <v>3.7154590032625466E-2</v>
      </c>
      <c r="H536" s="243">
        <v>98.817683982775094</v>
      </c>
    </row>
    <row r="537" spans="1:8">
      <c r="A537" s="86" t="str">
        <v>site_hotukdeals</v>
      </c>
      <c r="B537" s="237">
        <v>536</v>
      </c>
      <c r="C537" s="86" t="s">
        <v>1180</v>
      </c>
      <c r="D537" s="239">
        <f>COUNTIF($C$1:$C537,C537)</f>
        <v>32</v>
      </c>
      <c r="E537" s="239" t="str">
        <f t="shared" si="28"/>
        <v>Favourite web sites32</v>
      </c>
      <c r="F537" s="86" t="s">
        <v>1243</v>
      </c>
      <c r="G537" s="240">
        <v>4.4376853497958474E-2</v>
      </c>
      <c r="H537" s="243">
        <v>99.770621366724697</v>
      </c>
    </row>
    <row r="538" spans="1:8">
      <c r="A538" s="86" t="str">
        <v>site_huffingtonpost</v>
      </c>
      <c r="B538" s="237">
        <v>537</v>
      </c>
      <c r="C538" s="86" t="s">
        <v>1180</v>
      </c>
      <c r="D538" s="239">
        <f>COUNTIF($C$1:$C538,C538)</f>
        <v>33</v>
      </c>
      <c r="E538" s="239" t="str">
        <f t="shared" si="28"/>
        <v>Favourite web sites33</v>
      </c>
      <c r="F538" s="86" t="s">
        <v>1245</v>
      </c>
      <c r="G538" s="240">
        <v>2.4646394592376965E-2</v>
      </c>
      <c r="H538" s="243">
        <v>98.475358833951205</v>
      </c>
    </row>
    <row r="539" spans="1:8">
      <c r="A539" s="86" t="str">
        <v>site_hungryhouse</v>
      </c>
      <c r="B539" s="237">
        <v>538</v>
      </c>
      <c r="C539" s="86" t="s">
        <v>1180</v>
      </c>
      <c r="D539" s="239">
        <f>COUNTIF($C$1:$C539,C539)</f>
        <v>34</v>
      </c>
      <c r="E539" s="239" t="str">
        <f t="shared" si="28"/>
        <v>Favourite web sites34</v>
      </c>
      <c r="F539" s="86" t="s">
        <v>1247</v>
      </c>
      <c r="G539" s="240">
        <v>1.3212690722253695E-2</v>
      </c>
      <c r="H539" s="243">
        <v>103.37492456418408</v>
      </c>
    </row>
    <row r="540" spans="1:8">
      <c r="A540" s="86" t="str">
        <v>site_ikea</v>
      </c>
      <c r="B540" s="237">
        <v>539</v>
      </c>
      <c r="C540" s="86" t="s">
        <v>1180</v>
      </c>
      <c r="D540" s="239">
        <f>COUNTIF($C$1:$C540,C540)</f>
        <v>35</v>
      </c>
      <c r="E540" s="239" t="str">
        <f t="shared" si="28"/>
        <v>Favourite web sites35</v>
      </c>
      <c r="F540" s="86" t="s">
        <v>1249</v>
      </c>
      <c r="G540" s="240">
        <v>7.3679801512102697E-2</v>
      </c>
      <c r="H540" s="243">
        <v>98.46867366058359</v>
      </c>
    </row>
    <row r="541" spans="1:8">
      <c r="A541" s="86" t="str">
        <v>site_imdb</v>
      </c>
      <c r="B541" s="237">
        <v>540</v>
      </c>
      <c r="C541" s="86" t="s">
        <v>1180</v>
      </c>
      <c r="D541" s="239">
        <f>COUNTIF($C$1:$C541,C541)</f>
        <v>36</v>
      </c>
      <c r="E541" s="239" t="str">
        <f t="shared" si="28"/>
        <v>Favourite web sites36</v>
      </c>
      <c r="F541" s="86" t="s">
        <v>1251</v>
      </c>
      <c r="G541" s="240">
        <v>5.2296774571668585E-2</v>
      </c>
      <c r="H541" s="243">
        <v>99.817858223232264</v>
      </c>
    </row>
    <row r="542" spans="1:8">
      <c r="A542" s="86" t="str">
        <v>site_jamieoliver</v>
      </c>
      <c r="B542" s="237">
        <v>541</v>
      </c>
      <c r="C542" s="86" t="s">
        <v>1180</v>
      </c>
      <c r="D542" s="239">
        <f>COUNTIF($C$1:$C542,C542)</f>
        <v>37</v>
      </c>
      <c r="E542" s="239" t="str">
        <f t="shared" si="28"/>
        <v>Favourite web sites37</v>
      </c>
      <c r="F542" s="86" t="s">
        <v>1253</v>
      </c>
      <c r="G542" s="240">
        <v>1.9014906128509191E-2</v>
      </c>
      <c r="H542" s="243">
        <v>97.94122754629727</v>
      </c>
    </row>
    <row r="543" spans="1:8">
      <c r="A543" s="86" t="str">
        <v>site_johnlewis</v>
      </c>
      <c r="B543" s="237">
        <v>542</v>
      </c>
      <c r="C543" s="86" t="s">
        <v>1180</v>
      </c>
      <c r="D543" s="239">
        <f>COUNTIF($C$1:$C543,C543)</f>
        <v>38</v>
      </c>
      <c r="E543" s="239" t="str">
        <f t="shared" si="28"/>
        <v>Favourite web sites38</v>
      </c>
      <c r="F543" s="86" t="s">
        <v>1255</v>
      </c>
      <c r="G543" s="240">
        <v>6.6024908668216545E-2</v>
      </c>
      <c r="H543" s="243">
        <v>87.393279919422866</v>
      </c>
    </row>
    <row r="544" spans="1:8">
      <c r="A544" s="86" t="str">
        <v>site_justeat</v>
      </c>
      <c r="B544" s="237">
        <v>543</v>
      </c>
      <c r="C544" s="86" t="s">
        <v>1180</v>
      </c>
      <c r="D544" s="239">
        <f>COUNTIF($C$1:$C544,C544)</f>
        <v>39</v>
      </c>
      <c r="E544" s="239" t="str">
        <f t="shared" si="28"/>
        <v>Favourite web sites39</v>
      </c>
      <c r="F544" s="86" t="s">
        <v>1257</v>
      </c>
      <c r="G544" s="240">
        <v>0.11822439291226289</v>
      </c>
      <c r="H544" s="243">
        <v>105.58144440056685</v>
      </c>
    </row>
    <row r="545" spans="1:8">
      <c r="A545" s="86" t="str">
        <v>site_lastminute</v>
      </c>
      <c r="B545" s="237">
        <v>544</v>
      </c>
      <c r="C545" s="86" t="s">
        <v>1180</v>
      </c>
      <c r="D545" s="239">
        <f>COUNTIF($C$1:$C545,C545)</f>
        <v>40</v>
      </c>
      <c r="E545" s="239" t="str">
        <f t="shared" si="28"/>
        <v>Favourite web sites40</v>
      </c>
      <c r="F545" s="86" t="s">
        <v>1259</v>
      </c>
      <c r="G545" s="240">
        <v>2.8575321859065767E-2</v>
      </c>
      <c r="H545" s="243">
        <v>98.630684563889147</v>
      </c>
    </row>
    <row r="546" spans="1:8">
      <c r="A546" s="86" t="str">
        <v>site_marksandspencer</v>
      </c>
      <c r="B546" s="237">
        <v>545</v>
      </c>
      <c r="C546" s="86" t="s">
        <v>1180</v>
      </c>
      <c r="D546" s="239">
        <f>COUNTIF($C$1:$C546,C546)</f>
        <v>41</v>
      </c>
      <c r="E546" s="239" t="str">
        <f t="shared" si="28"/>
        <v>Favourite web sites41</v>
      </c>
      <c r="F546" s="86" t="s">
        <v>1261</v>
      </c>
      <c r="G546" s="240">
        <v>0.10622589720046108</v>
      </c>
      <c r="H546" s="243">
        <v>93.084927891933262</v>
      </c>
    </row>
    <row r="547" spans="1:8">
      <c r="A547" s="86" t="str">
        <v>site_microsoft</v>
      </c>
      <c r="B547" s="237">
        <v>546</v>
      </c>
      <c r="C547" s="86" t="s">
        <v>1180</v>
      </c>
      <c r="D547" s="239">
        <f>COUNTIF($C$1:$C547,C547)</f>
        <v>42</v>
      </c>
      <c r="E547" s="239" t="str">
        <f t="shared" si="28"/>
        <v>Favourite web sites42</v>
      </c>
      <c r="F547" s="86" t="s">
        <v>1263</v>
      </c>
      <c r="G547" s="240">
        <v>7.9816476839822612E-2</v>
      </c>
      <c r="H547" s="243">
        <v>99.621677766575075</v>
      </c>
    </row>
    <row r="548" spans="1:8">
      <c r="A548" s="86" t="str">
        <v>site_moneysavingexpert</v>
      </c>
      <c r="B548" s="237">
        <v>547</v>
      </c>
      <c r="C548" s="86" t="s">
        <v>1180</v>
      </c>
      <c r="D548" s="239">
        <f>COUNTIF($C$1:$C548,C548)</f>
        <v>43</v>
      </c>
      <c r="E548" s="239" t="str">
        <f t="shared" si="28"/>
        <v>Favourite web sites43</v>
      </c>
      <c r="F548" s="86" t="s">
        <v>1265</v>
      </c>
      <c r="G548" s="240">
        <v>0.15817670502275968</v>
      </c>
      <c r="H548" s="243">
        <v>95.201059735532951</v>
      </c>
    </row>
    <row r="549" spans="1:8">
      <c r="A549" s="86" t="str">
        <v>site_moneysupermarket</v>
      </c>
      <c r="B549" s="237">
        <v>548</v>
      </c>
      <c r="C549" s="86" t="s">
        <v>1180</v>
      </c>
      <c r="D549" s="239">
        <f>COUNTIF($C$1:$C549,C549)</f>
        <v>44</v>
      </c>
      <c r="E549" s="239" t="str">
        <f t="shared" si="28"/>
        <v>Favourite web sites44</v>
      </c>
      <c r="F549" s="86" t="s">
        <v>1267</v>
      </c>
      <c r="G549" s="240">
        <v>7.3504170980913122E-2</v>
      </c>
      <c r="H549" s="243">
        <v>98.332656815214463</v>
      </c>
    </row>
    <row r="550" spans="1:8">
      <c r="A550" s="86" t="str">
        <v>site_msn</v>
      </c>
      <c r="B550" s="237">
        <v>549</v>
      </c>
      <c r="C550" s="86" t="s">
        <v>1180</v>
      </c>
      <c r="D550" s="239">
        <f>COUNTIF($C$1:$C550,C550)</f>
        <v>45</v>
      </c>
      <c r="E550" s="239" t="str">
        <f t="shared" si="28"/>
        <v>Favourite web sites45</v>
      </c>
      <c r="F550" s="86" t="s">
        <v>1269</v>
      </c>
      <c r="G550" s="240">
        <v>3.3784847715240186E-2</v>
      </c>
      <c r="H550" s="243">
        <v>101.46555834791495</v>
      </c>
    </row>
    <row r="551" spans="1:8">
      <c r="A551" s="86" t="str">
        <v>site_mumsnet</v>
      </c>
      <c r="B551" s="237">
        <v>550</v>
      </c>
      <c r="C551" s="86" t="s">
        <v>1180</v>
      </c>
      <c r="D551" s="239">
        <f>COUNTIF($C$1:$C551,C551)</f>
        <v>46</v>
      </c>
      <c r="E551" s="239" t="str">
        <f t="shared" si="28"/>
        <v>Favourite web sites46</v>
      </c>
      <c r="F551" s="86" t="s">
        <v>1271</v>
      </c>
      <c r="G551" s="240">
        <v>1.8846738429679412E-2</v>
      </c>
      <c r="H551" s="243">
        <v>98.202326990345455</v>
      </c>
    </row>
    <row r="552" spans="1:8">
      <c r="A552" s="86" t="str">
        <v>site_nationallottery</v>
      </c>
      <c r="B552" s="237">
        <v>551</v>
      </c>
      <c r="C552" s="86" t="s">
        <v>1180</v>
      </c>
      <c r="D552" s="239">
        <f>COUNTIF($C$1:$C552,C552)</f>
        <v>47</v>
      </c>
      <c r="E552" s="239" t="str">
        <f t="shared" si="28"/>
        <v>Favourite web sites47</v>
      </c>
      <c r="F552" s="86" t="s">
        <v>1273</v>
      </c>
      <c r="G552" s="240">
        <v>0.10980983452829821</v>
      </c>
      <c r="H552" s="243">
        <v>101.27499141370953</v>
      </c>
    </row>
    <row r="553" spans="1:8">
      <c r="A553" s="86" t="str">
        <v>site_nationalrail</v>
      </c>
      <c r="B553" s="237">
        <v>552</v>
      </c>
      <c r="C553" s="86" t="s">
        <v>1180</v>
      </c>
      <c r="D553" s="239">
        <f>COUNTIF($C$1:$C553,C553)</f>
        <v>48</v>
      </c>
      <c r="E553" s="239" t="str">
        <f t="shared" si="28"/>
        <v>Favourite web sites48</v>
      </c>
      <c r="F553" s="86" t="s">
        <v>1275</v>
      </c>
      <c r="G553" s="240">
        <v>4.958989587199876E-2</v>
      </c>
      <c r="H553" s="243">
        <v>96.372070920161434</v>
      </c>
    </row>
    <row r="554" spans="1:8">
      <c r="A554" s="86" t="str">
        <v>site_netnums</v>
      </c>
      <c r="B554" s="237">
        <v>553</v>
      </c>
      <c r="C554" s="86" t="s">
        <v>1180</v>
      </c>
      <c r="D554" s="239">
        <f>COUNTIF($C$1:$C554,C554)</f>
        <v>49</v>
      </c>
      <c r="E554" s="239" t="str">
        <f t="shared" si="28"/>
        <v>Favourite web sites49</v>
      </c>
      <c r="F554" s="86" t="s">
        <v>1277</v>
      </c>
      <c r="G554" s="240">
        <v>1.4805536562017696E-2</v>
      </c>
      <c r="H554" s="243">
        <v>99.647168333173397</v>
      </c>
    </row>
    <row r="555" spans="1:8">
      <c r="A555" s="86" t="str">
        <v>site_nhs</v>
      </c>
      <c r="B555" s="237">
        <v>554</v>
      </c>
      <c r="C555" s="86" t="s">
        <v>1180</v>
      </c>
      <c r="D555" s="239">
        <f>COUNTIF($C$1:$C555,C555)</f>
        <v>50</v>
      </c>
      <c r="E555" s="239" t="str">
        <f t="shared" si="28"/>
        <v>Favourite web sites50</v>
      </c>
      <c r="F555" s="86" t="s">
        <v>1279</v>
      </c>
      <c r="G555" s="240">
        <v>6.5524176060327829E-2</v>
      </c>
      <c r="H555" s="243">
        <v>101.34529811179245</v>
      </c>
    </row>
    <row r="556" spans="1:8">
      <c r="A556" s="86" t="str">
        <v>site_notonthehighstreet</v>
      </c>
      <c r="B556" s="237">
        <v>555</v>
      </c>
      <c r="C556" s="86" t="s">
        <v>1180</v>
      </c>
      <c r="D556" s="239">
        <f>COUNTIF($C$1:$C556,C556)</f>
        <v>51</v>
      </c>
      <c r="E556" s="239" t="str">
        <f t="shared" si="28"/>
        <v>Favourite web sites51</v>
      </c>
      <c r="F556" s="86" t="s">
        <v>1281</v>
      </c>
      <c r="G556" s="240">
        <v>4.3196026334811573E-2</v>
      </c>
      <c r="H556" s="243">
        <v>97.1465754387104</v>
      </c>
    </row>
    <row r="557" spans="1:8">
      <c r="A557" s="86" t="str">
        <v>site_premierleague</v>
      </c>
      <c r="B557" s="237">
        <v>556</v>
      </c>
      <c r="C557" s="86" t="s">
        <v>1180</v>
      </c>
      <c r="D557" s="239">
        <f>COUNTIF($C$1:$C557,C557)</f>
        <v>52</v>
      </c>
      <c r="E557" s="239" t="str">
        <f t="shared" si="28"/>
        <v>Favourite web sites52</v>
      </c>
      <c r="F557" s="86" t="s">
        <v>1283</v>
      </c>
      <c r="G557" s="240">
        <v>5.7759528786605972E-2</v>
      </c>
      <c r="H557" s="243">
        <v>100.9782253149025</v>
      </c>
    </row>
    <row r="558" spans="1:8">
      <c r="A558" s="86" t="str">
        <v>site_quidco</v>
      </c>
      <c r="B558" s="237">
        <v>557</v>
      </c>
      <c r="C558" s="86" t="s">
        <v>1180</v>
      </c>
      <c r="D558" s="239">
        <f>COUNTIF($C$1:$C558,C558)</f>
        <v>53</v>
      </c>
      <c r="E558" s="239" t="str">
        <f t="shared" si="28"/>
        <v>Favourite web sites53</v>
      </c>
      <c r="F558" s="86" t="s">
        <v>1285</v>
      </c>
      <c r="G558" s="240">
        <v>3.333844530837908E-2</v>
      </c>
      <c r="H558" s="243">
        <v>95.777934948334817</v>
      </c>
    </row>
    <row r="559" spans="1:8">
      <c r="A559" s="86" t="str">
        <v>site_quora</v>
      </c>
      <c r="B559" s="237">
        <v>558</v>
      </c>
      <c r="C559" s="86" t="s">
        <v>1180</v>
      </c>
      <c r="D559" s="239">
        <f>COUNTIF($C$1:$C559,C559)</f>
        <v>54</v>
      </c>
      <c r="E559" s="239" t="str">
        <f t="shared" si="28"/>
        <v>Favourite web sites54</v>
      </c>
      <c r="F559" s="86" t="s">
        <v>1287</v>
      </c>
      <c r="G559" s="240">
        <v>1.8302948014144216E-2</v>
      </c>
      <c r="H559" s="243">
        <v>101.19003494226169</v>
      </c>
    </row>
    <row r="560" spans="1:8">
      <c r="A560" s="86" t="str">
        <v>site_rightmove</v>
      </c>
      <c r="B560" s="237">
        <v>559</v>
      </c>
      <c r="C560" s="86" t="s">
        <v>1180</v>
      </c>
      <c r="D560" s="239">
        <f>COUNTIF($C$1:$C560,C560)</f>
        <v>55</v>
      </c>
      <c r="E560" s="239" t="str">
        <f t="shared" si="28"/>
        <v>Favourite web sites55</v>
      </c>
      <c r="F560" s="86" t="s">
        <v>1289</v>
      </c>
      <c r="G560" s="240">
        <v>7.2310039658507033E-2</v>
      </c>
      <c r="H560" s="243">
        <v>92.759957904931895</v>
      </c>
    </row>
    <row r="561" spans="1:8">
      <c r="A561" s="86" t="str">
        <v>site_santander</v>
      </c>
      <c r="B561" s="237">
        <v>560</v>
      </c>
      <c r="C561" s="86" t="s">
        <v>1180</v>
      </c>
      <c r="D561" s="239">
        <f>COUNTIF($C$1:$C561,C561)</f>
        <v>56</v>
      </c>
      <c r="E561" s="239" t="str">
        <f t="shared" si="28"/>
        <v>Favourite web sites56</v>
      </c>
      <c r="F561" s="86" t="s">
        <v>1291</v>
      </c>
      <c r="G561" s="240">
        <v>6.4559536601090123E-2</v>
      </c>
      <c r="H561" s="243">
        <v>96.143433451458591</v>
      </c>
    </row>
    <row r="562" spans="1:8">
      <c r="A562" s="86" t="str">
        <v>site_selfridges</v>
      </c>
      <c r="B562" s="237">
        <v>561</v>
      </c>
      <c r="C562" s="86" t="s">
        <v>1180</v>
      </c>
      <c r="D562" s="239">
        <f>COUNTIF($C$1:$C562,C562)</f>
        <v>57</v>
      </c>
      <c r="E562" s="239" t="str">
        <f t="shared" si="28"/>
        <v>Favourite web sites57</v>
      </c>
      <c r="F562" s="86" t="s">
        <v>1293</v>
      </c>
      <c r="G562" s="240">
        <v>1.899023189481704E-2</v>
      </c>
      <c r="H562" s="243">
        <v>97.140346737551411</v>
      </c>
    </row>
    <row r="563" spans="1:8">
      <c r="A563" s="86" t="str">
        <v>site_skynews</v>
      </c>
      <c r="B563" s="237">
        <v>562</v>
      </c>
      <c r="C563" s="86" t="s">
        <v>1180</v>
      </c>
      <c r="D563" s="239">
        <f>COUNTIF($C$1:$C563,C563)</f>
        <v>58</v>
      </c>
      <c r="E563" s="239" t="str">
        <f t="shared" si="28"/>
        <v>Favourite web sites58</v>
      </c>
      <c r="F563" s="86" t="s">
        <v>1295</v>
      </c>
      <c r="G563" s="240">
        <v>8.6339832379315071E-2</v>
      </c>
      <c r="H563" s="243">
        <v>99.77557496574606</v>
      </c>
    </row>
    <row r="564" spans="1:8">
      <c r="A564" s="86" t="str">
        <v>site_skysports</v>
      </c>
      <c r="B564" s="237">
        <v>563</v>
      </c>
      <c r="C564" s="86" t="s">
        <v>1180</v>
      </c>
      <c r="D564" s="239">
        <f>COUNTIF($C$1:$C564,C564)</f>
        <v>59</v>
      </c>
      <c r="E564" s="239" t="str">
        <f t="shared" si="28"/>
        <v>Favourite web sites59</v>
      </c>
      <c r="F564" s="86" t="s">
        <v>1297</v>
      </c>
      <c r="G564" s="240">
        <v>9.3270009963467293E-2</v>
      </c>
      <c r="H564" s="243">
        <v>100.39807789488091</v>
      </c>
    </row>
    <row r="565" spans="1:8">
      <c r="A565" s="86" t="str">
        <v>site_soundcloud</v>
      </c>
      <c r="B565" s="237">
        <v>564</v>
      </c>
      <c r="C565" s="86" t="s">
        <v>1180</v>
      </c>
      <c r="D565" s="239">
        <f>COUNTIF($C$1:$C565,C565)</f>
        <v>60</v>
      </c>
      <c r="E565" s="239" t="str">
        <f t="shared" si="28"/>
        <v>Favourite web sites60</v>
      </c>
      <c r="F565" s="86" t="s">
        <v>1299</v>
      </c>
      <c r="G565" s="240">
        <v>2.7156641334713887E-2</v>
      </c>
      <c r="H565" s="243">
        <v>99.432378426385355</v>
      </c>
    </row>
    <row r="566" spans="1:8">
      <c r="A566" s="86" t="str">
        <v>site_spotify</v>
      </c>
      <c r="B566" s="237">
        <v>565</v>
      </c>
      <c r="C566" s="86" t="s">
        <v>1180</v>
      </c>
      <c r="D566" s="239">
        <f>COUNTIF($C$1:$C566,C566)</f>
        <v>61</v>
      </c>
      <c r="E566" s="239" t="str">
        <f t="shared" si="28"/>
        <v>Favourite web sites61</v>
      </c>
      <c r="F566" s="86" t="s">
        <v>1301</v>
      </c>
      <c r="G566" s="240">
        <v>0.16171740871705706</v>
      </c>
      <c r="H566" s="243">
        <v>96.812509011234354</v>
      </c>
    </row>
    <row r="567" spans="1:8">
      <c r="A567" s="86" t="str">
        <v>site_tesco</v>
      </c>
      <c r="B567" s="237">
        <v>566</v>
      </c>
      <c r="C567" s="86" t="s">
        <v>1180</v>
      </c>
      <c r="D567" s="239">
        <f>COUNTIF($C$1:$C567,C567)</f>
        <v>62</v>
      </c>
      <c r="E567" s="239" t="str">
        <f t="shared" si="28"/>
        <v>Favourite web sites62</v>
      </c>
      <c r="F567" s="86" t="s">
        <v>1303</v>
      </c>
      <c r="G567" s="240">
        <v>0.14642043878328481</v>
      </c>
      <c r="H567" s="243">
        <v>99.714747099054918</v>
      </c>
    </row>
    <row r="568" spans="1:8">
      <c r="A568" s="86" t="str">
        <v>site_theladbible</v>
      </c>
      <c r="B568" s="237">
        <v>567</v>
      </c>
      <c r="C568" s="86" t="s">
        <v>1180</v>
      </c>
      <c r="D568" s="239">
        <f>COUNTIF($C$1:$C568,C568)</f>
        <v>63</v>
      </c>
      <c r="E568" s="239" t="str">
        <f t="shared" si="28"/>
        <v>Favourite web sites63</v>
      </c>
      <c r="F568" s="86" t="s">
        <v>1305</v>
      </c>
      <c r="G568" s="240">
        <v>3.4663840428233728E-2</v>
      </c>
      <c r="H568" s="243">
        <v>100.79225573311024</v>
      </c>
    </row>
    <row r="569" spans="1:8">
      <c r="A569" s="86" t="str">
        <v>site_ticketmaster</v>
      </c>
      <c r="B569" s="237">
        <v>568</v>
      </c>
      <c r="C569" s="86" t="s">
        <v>1180</v>
      </c>
      <c r="D569" s="239">
        <f>COUNTIF($C$1:$C569,C569)</f>
        <v>64</v>
      </c>
      <c r="E569" s="239" t="str">
        <f t="shared" si="28"/>
        <v>Favourite web sites64</v>
      </c>
      <c r="F569" s="86" t="s">
        <v>1307</v>
      </c>
      <c r="G569" s="240">
        <v>3.261964952038604E-2</v>
      </c>
      <c r="H569" s="243">
        <v>99.238291521932524</v>
      </c>
    </row>
    <row r="570" spans="1:8">
      <c r="A570" s="86" t="str">
        <v>site_topshop</v>
      </c>
      <c r="B570" s="237">
        <v>569</v>
      </c>
      <c r="C570" s="86" t="s">
        <v>1180</v>
      </c>
      <c r="D570" s="239">
        <f>COUNTIF($C$1:$C570,C570)</f>
        <v>65</v>
      </c>
      <c r="E570" s="239" t="str">
        <f t="shared" si="28"/>
        <v>Favourite web sites65</v>
      </c>
      <c r="F570" s="86" t="s">
        <v>1309</v>
      </c>
      <c r="G570" s="240">
        <v>2.9449782171254418E-2</v>
      </c>
      <c r="H570" s="243">
        <v>97.732901772804397</v>
      </c>
    </row>
    <row r="571" spans="1:8">
      <c r="A571" s="86" t="str">
        <v>site_tripadvisor</v>
      </c>
      <c r="B571" s="237">
        <v>570</v>
      </c>
      <c r="C571" s="86" t="s">
        <v>1180</v>
      </c>
      <c r="D571" s="239">
        <f>COUNTIF($C$1:$C571,C571)</f>
        <v>66</v>
      </c>
      <c r="E571" s="239" t="str">
        <f t="shared" si="28"/>
        <v>Favourite web sites66</v>
      </c>
      <c r="F571" s="86" t="s">
        <v>1311</v>
      </c>
      <c r="G571" s="240">
        <v>0.10149784124875456</v>
      </c>
      <c r="H571" s="243">
        <v>95.581317287662458</v>
      </c>
    </row>
    <row r="572" spans="1:8">
      <c r="A572" s="86" t="str">
        <v>site_trivago</v>
      </c>
      <c r="B572" s="237">
        <v>571</v>
      </c>
      <c r="C572" s="86" t="s">
        <v>1180</v>
      </c>
      <c r="D572" s="239">
        <f>COUNTIF($C$1:$C572,C572)</f>
        <v>67</v>
      </c>
      <c r="E572" s="239" t="str">
        <f t="shared" si="28"/>
        <v>Favourite web sites67</v>
      </c>
      <c r="F572" s="86" t="s">
        <v>1313</v>
      </c>
      <c r="G572" s="240">
        <v>3.4393615566452422E-2</v>
      </c>
      <c r="H572" s="243">
        <v>99.56495084533266</v>
      </c>
    </row>
    <row r="573" spans="1:8">
      <c r="A573" s="86" t="str">
        <v>site_tui</v>
      </c>
      <c r="B573" s="237">
        <v>572</v>
      </c>
      <c r="C573" s="86" t="s">
        <v>1180</v>
      </c>
      <c r="D573" s="239">
        <f>COUNTIF($C$1:$C573,C573)</f>
        <v>68</v>
      </c>
      <c r="E573" s="239" t="str">
        <f t="shared" si="28"/>
        <v>Favourite web sites68</v>
      </c>
      <c r="F573" s="86" t="s">
        <v>1315</v>
      </c>
      <c r="G573" s="240">
        <v>2.8266063648973369E-2</v>
      </c>
      <c r="H573" s="243">
        <v>99.814215671930214</v>
      </c>
    </row>
    <row r="574" spans="1:8">
      <c r="A574" s="86" t="str">
        <v>site_twitch</v>
      </c>
      <c r="B574" s="237">
        <v>573</v>
      </c>
      <c r="C574" s="86" t="s">
        <v>1180</v>
      </c>
      <c r="D574" s="239">
        <f>COUNTIF($C$1:$C574,C574)</f>
        <v>69</v>
      </c>
      <c r="E574" s="239" t="str">
        <f t="shared" si="28"/>
        <v>Favourite web sites69</v>
      </c>
      <c r="F574" s="86" t="s">
        <v>1317</v>
      </c>
      <c r="G574" s="240">
        <v>2.7223533319006784E-2</v>
      </c>
      <c r="H574" s="243">
        <v>96.351604426243398</v>
      </c>
    </row>
    <row r="575" spans="1:8">
      <c r="A575" s="86" t="str">
        <v>site_very</v>
      </c>
      <c r="B575" s="237">
        <v>574</v>
      </c>
      <c r="C575" s="86" t="s">
        <v>1180</v>
      </c>
      <c r="D575" s="239">
        <f>COUNTIF($C$1:$C575,C575)</f>
        <v>70</v>
      </c>
      <c r="E575" s="239" t="str">
        <f t="shared" si="28"/>
        <v>Favourite web sites70</v>
      </c>
      <c r="F575" s="86" t="s">
        <v>1319</v>
      </c>
      <c r="G575" s="240">
        <v>3.8410690214312225E-2</v>
      </c>
      <c r="H575" s="243">
        <v>105.6574797657389</v>
      </c>
    </row>
    <row r="576" spans="1:8">
      <c r="A576" s="86" t="str">
        <v>site_vevo</v>
      </c>
      <c r="B576" s="237">
        <v>575</v>
      </c>
      <c r="C576" s="86" t="s">
        <v>1180</v>
      </c>
      <c r="D576" s="239">
        <f>COUNTIF($C$1:$C576,C576)</f>
        <v>71</v>
      </c>
      <c r="E576" s="239" t="str">
        <f t="shared" si="28"/>
        <v>Favourite web sites71</v>
      </c>
      <c r="F576" s="86" t="s">
        <v>1321</v>
      </c>
      <c r="G576" s="240">
        <v>1.2872213647996563E-2</v>
      </c>
      <c r="H576" s="243">
        <v>99.384298226638862</v>
      </c>
    </row>
    <row r="577" spans="1:8">
      <c r="A577" s="86" t="str">
        <v>site_vice</v>
      </c>
      <c r="B577" s="237">
        <v>576</v>
      </c>
      <c r="C577" s="86" t="s">
        <v>1180</v>
      </c>
      <c r="D577" s="239">
        <f>COUNTIF($C$1:$C577,C577)</f>
        <v>72</v>
      </c>
      <c r="E577" s="239" t="str">
        <f t="shared" si="28"/>
        <v>Favourite web sites72</v>
      </c>
      <c r="F577" s="86" t="s">
        <v>1323</v>
      </c>
      <c r="G577" s="240">
        <v>1.0521089339090002E-2</v>
      </c>
      <c r="H577" s="243">
        <v>98.443050336873611</v>
      </c>
    </row>
    <row r="578" spans="1:8">
      <c r="A578" s="86" t="str">
        <v>site_wikihow</v>
      </c>
      <c r="B578" s="237">
        <v>577</v>
      </c>
      <c r="C578" s="86" t="s">
        <v>1180</v>
      </c>
      <c r="D578" s="239">
        <f>COUNTIF($C$1:$C578,C578)</f>
        <v>73</v>
      </c>
      <c r="E578" s="239" t="str">
        <f t="shared" si="28"/>
        <v>Favourite web sites73</v>
      </c>
      <c r="F578" s="86" t="s">
        <v>1325</v>
      </c>
      <c r="G578" s="240">
        <v>2.2997772872018284E-2</v>
      </c>
      <c r="H578" s="243">
        <v>99.644732653361316</v>
      </c>
    </row>
    <row r="579" spans="1:8">
      <c r="A579" s="86" t="str">
        <v>site_wiki</v>
      </c>
      <c r="B579" s="237">
        <v>578</v>
      </c>
      <c r="C579" s="86" t="s">
        <v>1180</v>
      </c>
      <c r="D579" s="239">
        <f>COUNTIF($C$1:$C579,C579)</f>
        <v>74</v>
      </c>
      <c r="E579" s="239" t="str">
        <f t="shared" ref="E579:E642" si="29">C579&amp;D579</f>
        <v>Favourite web sites74</v>
      </c>
      <c r="F579" s="86" t="s">
        <v>1327</v>
      </c>
      <c r="G579" s="240">
        <v>0.16893131068435344</v>
      </c>
      <c r="H579" s="243">
        <v>95.934702710113385</v>
      </c>
    </row>
    <row r="580" spans="1:8">
      <c r="A580" s="86" t="str">
        <v>site_williamhill</v>
      </c>
      <c r="B580" s="237">
        <v>579</v>
      </c>
      <c r="C580" s="86" t="s">
        <v>1180</v>
      </c>
      <c r="D580" s="239">
        <f>COUNTIF($C$1:$C580,C580)</f>
        <v>75</v>
      </c>
      <c r="E580" s="239" t="str">
        <f t="shared" si="29"/>
        <v>Favourite web sites75</v>
      </c>
      <c r="F580" s="86" t="s">
        <v>1329</v>
      </c>
      <c r="G580" s="240">
        <v>2.6161544923515738E-2</v>
      </c>
      <c r="H580" s="243">
        <v>100.68196845582101</v>
      </c>
    </row>
    <row r="581" spans="1:8">
      <c r="A581" s="86" t="str">
        <v>site_yahoo</v>
      </c>
      <c r="B581" s="237">
        <v>580</v>
      </c>
      <c r="C581" s="86" t="s">
        <v>1180</v>
      </c>
      <c r="D581" s="239">
        <f>COUNTIF($C$1:$C581,C581)</f>
        <v>76</v>
      </c>
      <c r="E581" s="239" t="str">
        <f t="shared" si="29"/>
        <v>Favourite web sites76</v>
      </c>
      <c r="F581" s="86" t="s">
        <v>1331</v>
      </c>
      <c r="G581" s="240">
        <v>6.9548381424971203E-2</v>
      </c>
      <c r="H581" s="243">
        <v>99.775701263139794</v>
      </c>
    </row>
    <row r="582" spans="1:8">
      <c r="A582" s="86" t="str">
        <v>site_zoopla</v>
      </c>
      <c r="B582" s="237">
        <v>581</v>
      </c>
      <c r="C582" s="86" t="s">
        <v>1180</v>
      </c>
      <c r="D582" s="239">
        <f>COUNTIF($C$1:$C582,C582)</f>
        <v>77</v>
      </c>
      <c r="E582" s="239" t="str">
        <f t="shared" si="29"/>
        <v>Favourite web sites77</v>
      </c>
      <c r="F582" s="86" t="s">
        <v>1333</v>
      </c>
      <c r="G582" s="240">
        <v>4.2329927520659547E-2</v>
      </c>
      <c r="H582" s="243">
        <v>98.011914343109595</v>
      </c>
    </row>
    <row r="583" spans="1:8">
      <c r="A583" s="86" t="str">
        <v>shopm10</v>
      </c>
      <c r="B583" s="237">
        <v>582</v>
      </c>
      <c r="C583" s="86" t="s">
        <v>1336</v>
      </c>
      <c r="D583" s="239">
        <f>COUNTIF($C$1:$C583,C583)</f>
        <v>1</v>
      </c>
      <c r="E583" s="239" t="str">
        <f t="shared" si="29"/>
        <v>Supermarket: shop at (1+ times per month)1</v>
      </c>
      <c r="F583" s="86" t="s">
        <v>1337</v>
      </c>
      <c r="G583" s="240">
        <v>0.39974972160900241</v>
      </c>
      <c r="H583" s="243">
        <v>101.00641255278033</v>
      </c>
    </row>
    <row r="584" spans="1:8">
      <c r="A584" s="86" t="str">
        <v>shopm1</v>
      </c>
      <c r="B584" s="237">
        <v>583</v>
      </c>
      <c r="C584" s="86" t="s">
        <v>1336</v>
      </c>
      <c r="D584" s="239">
        <f>COUNTIF($C$1:$C584,C584)</f>
        <v>2</v>
      </c>
      <c r="E584" s="239" t="str">
        <f t="shared" si="29"/>
        <v>Supermarket: shop at (1+ times per month)2</v>
      </c>
      <c r="F584" s="86" t="s">
        <v>1339</v>
      </c>
      <c r="G584" s="240">
        <v>0.44420143786508293</v>
      </c>
      <c r="H584" s="243">
        <v>105.03020887436887</v>
      </c>
    </row>
    <row r="585" spans="1:8">
      <c r="A585" s="86" t="str">
        <v>shopm2</v>
      </c>
      <c r="B585" s="237">
        <v>584</v>
      </c>
      <c r="C585" s="86" t="s">
        <v>1336</v>
      </c>
      <c r="D585" s="239">
        <f>COUNTIF($C$1:$C585,C585)</f>
        <v>3</v>
      </c>
      <c r="E585" s="239" t="str">
        <f t="shared" si="29"/>
        <v>Supermarket: shop at (1+ times per month)3</v>
      </c>
      <c r="F585" s="86" t="s">
        <v>1341</v>
      </c>
      <c r="G585" s="240">
        <v>0.23407031082110696</v>
      </c>
      <c r="H585" s="243">
        <v>94.980235058786306</v>
      </c>
    </row>
    <row r="586" spans="1:8">
      <c r="A586" s="86" t="str">
        <v>shopm11</v>
      </c>
      <c r="B586" s="237">
        <v>585</v>
      </c>
      <c r="C586" s="86" t="s">
        <v>1336</v>
      </c>
      <c r="D586" s="239">
        <f>COUNTIF($C$1:$C586,C586)</f>
        <v>4</v>
      </c>
      <c r="E586" s="239" t="str">
        <f t="shared" si="29"/>
        <v>Supermarket: shop at (1+ times per month)4</v>
      </c>
      <c r="F586" s="86" t="s">
        <v>1343</v>
      </c>
      <c r="G586" s="240">
        <v>0.30396446363334439</v>
      </c>
      <c r="H586" s="243">
        <v>99.817832726549057</v>
      </c>
    </row>
    <row r="587" spans="1:8">
      <c r="A587" s="86" t="str">
        <v>shopm3</v>
      </c>
      <c r="B587" s="237">
        <v>586</v>
      </c>
      <c r="C587" s="86" t="s">
        <v>1336</v>
      </c>
      <c r="D587" s="239">
        <f>COUNTIF($C$1:$C587,C587)</f>
        <v>5</v>
      </c>
      <c r="E587" s="239" t="str">
        <f t="shared" si="29"/>
        <v>Supermarket: shop at (1+ times per month)5</v>
      </c>
      <c r="F587" s="86" t="s">
        <v>1345</v>
      </c>
      <c r="G587" s="240">
        <v>0.19002557289936903</v>
      </c>
      <c r="H587" s="243">
        <v>88.459592749171861</v>
      </c>
    </row>
    <row r="588" spans="1:8">
      <c r="A588" s="86" t="str">
        <v>shopm4</v>
      </c>
      <c r="B588" s="237">
        <v>587</v>
      </c>
      <c r="C588" s="86" t="s">
        <v>1336</v>
      </c>
      <c r="D588" s="239">
        <f>COUNTIF($C$1:$C588,C588)</f>
        <v>6</v>
      </c>
      <c r="E588" s="239" t="str">
        <f t="shared" si="29"/>
        <v>Supermarket: shop at (1+ times per month)6</v>
      </c>
      <c r="F588" s="86" t="s">
        <v>1347</v>
      </c>
      <c r="G588" s="240">
        <v>0.3495360540762304</v>
      </c>
      <c r="H588" s="243">
        <v>100.81832813821391</v>
      </c>
    </row>
    <row r="589" spans="1:8">
      <c r="A589" s="86" t="str">
        <v>shopm5</v>
      </c>
      <c r="B589" s="237">
        <v>588</v>
      </c>
      <c r="C589" s="86" t="s">
        <v>1336</v>
      </c>
      <c r="D589" s="239">
        <f>COUNTIF($C$1:$C589,C589)</f>
        <v>7</v>
      </c>
      <c r="E589" s="239" t="str">
        <f t="shared" si="29"/>
        <v>Supermarket: shop at (1+ times per month)7</v>
      </c>
      <c r="F589" s="86" t="s">
        <v>1349</v>
      </c>
      <c r="G589" s="240">
        <v>0.37727633969562568</v>
      </c>
      <c r="H589" s="243">
        <v>91.807569470754004</v>
      </c>
    </row>
    <row r="590" spans="1:8">
      <c r="A590" s="86" t="str">
        <v>shopm6</v>
      </c>
      <c r="B590" s="237">
        <v>589</v>
      </c>
      <c r="C590" s="86" t="s">
        <v>1336</v>
      </c>
      <c r="D590" s="239">
        <f>COUNTIF($C$1:$C590,C590)</f>
        <v>8</v>
      </c>
      <c r="E590" s="239" t="str">
        <f t="shared" si="29"/>
        <v>Supermarket: shop at (1+ times per month)8</v>
      </c>
      <c r="F590" s="86" t="s">
        <v>1303</v>
      </c>
      <c r="G590" s="240">
        <v>0.58351429073788286</v>
      </c>
      <c r="H590" s="243">
        <v>97.012549289572902</v>
      </c>
    </row>
    <row r="591" spans="1:8">
      <c r="A591" s="86" t="str">
        <v>shopm8</v>
      </c>
      <c r="B591" s="237">
        <v>590</v>
      </c>
      <c r="C591" s="86" t="s">
        <v>1336</v>
      </c>
      <c r="D591" s="239">
        <f>COUNTIF($C$1:$C591,C591)</f>
        <v>9</v>
      </c>
      <c r="E591" s="239" t="str">
        <f t="shared" si="29"/>
        <v>Supermarket: shop at (1+ times per month)9</v>
      </c>
      <c r="F591" s="86" t="s">
        <v>1352</v>
      </c>
      <c r="G591" s="240">
        <v>0.10343991638501966</v>
      </c>
      <c r="H591" s="243">
        <v>77.529900731289018</v>
      </c>
    </row>
    <row r="592" spans="1:8">
      <c r="A592" s="86" t="str">
        <v>DAILY11</v>
      </c>
      <c r="B592" s="237">
        <v>591</v>
      </c>
      <c r="C592" s="86" t="s">
        <v>1355</v>
      </c>
      <c r="D592" s="239">
        <f>COUNTIF($C$1:$C592,C592)</f>
        <v>1</v>
      </c>
      <c r="E592" s="239" t="str">
        <f t="shared" si="29"/>
        <v>Daily Newspapers1</v>
      </c>
      <c r="F592" s="86" t="s">
        <v>1356</v>
      </c>
      <c r="G592" s="240">
        <v>0.11808140738859471</v>
      </c>
      <c r="H592" s="243">
        <v>112.42372767801785</v>
      </c>
    </row>
    <row r="593" spans="1:8">
      <c r="A593" s="86" t="str">
        <v>DAILY3</v>
      </c>
      <c r="B593" s="237">
        <v>592</v>
      </c>
      <c r="C593" s="86" t="s">
        <v>1355</v>
      </c>
      <c r="D593" s="239">
        <f>COUNTIF($C$1:$C593,C593)</f>
        <v>2</v>
      </c>
      <c r="E593" s="239" t="str">
        <f t="shared" si="29"/>
        <v>Daily Newspapers2</v>
      </c>
      <c r="F593" s="86" t="s">
        <v>1358</v>
      </c>
      <c r="G593" s="240">
        <v>4.6442123976790983E-2</v>
      </c>
      <c r="H593" s="243">
        <v>113.73129697658426</v>
      </c>
    </row>
    <row r="594" spans="1:8">
      <c r="A594" s="86" t="str">
        <v>DAILY4</v>
      </c>
      <c r="B594" s="237">
        <v>593</v>
      </c>
      <c r="C594" s="86" t="s">
        <v>1355</v>
      </c>
      <c r="D594" s="239">
        <f>COUNTIF($C$1:$C594,C594)</f>
        <v>3</v>
      </c>
      <c r="E594" s="239" t="str">
        <f t="shared" si="29"/>
        <v>Daily Newspapers3</v>
      </c>
      <c r="F594" s="86" t="s">
        <v>1360</v>
      </c>
      <c r="G594" s="240">
        <v>1.2020649774356769E-2</v>
      </c>
      <c r="H594" s="243">
        <v>123.4045396525169</v>
      </c>
    </row>
    <row r="595" spans="1:8">
      <c r="A595" s="86" t="str">
        <v>DAILY10</v>
      </c>
      <c r="B595" s="237">
        <v>594</v>
      </c>
      <c r="C595" s="86" t="s">
        <v>1355</v>
      </c>
      <c r="D595" s="239">
        <f>COUNTIF($C$1:$C595,C595)</f>
        <v>4</v>
      </c>
      <c r="E595" s="239" t="str">
        <f t="shared" si="29"/>
        <v>Daily Newspapers4</v>
      </c>
      <c r="F595" s="86" t="s">
        <v>1362</v>
      </c>
      <c r="G595" s="240">
        <v>2.4121749663000375E-2</v>
      </c>
      <c r="H595" s="243">
        <v>117.73121318097084</v>
      </c>
    </row>
    <row r="596" spans="1:8">
      <c r="A596" s="86" t="str">
        <v>DAILY2</v>
      </c>
      <c r="B596" s="237">
        <v>595</v>
      </c>
      <c r="C596" s="86" t="s">
        <v>1355</v>
      </c>
      <c r="D596" s="239">
        <f>COUNTIF($C$1:$C596,C596)</f>
        <v>5</v>
      </c>
      <c r="E596" s="239" t="str">
        <f t="shared" si="29"/>
        <v>Daily Newspapers5</v>
      </c>
      <c r="F596" s="86" t="s">
        <v>1364</v>
      </c>
      <c r="G596" s="240">
        <v>7.2557016429952909E-2</v>
      </c>
      <c r="H596" s="243">
        <v>92.92649858771486</v>
      </c>
    </row>
    <row r="597" spans="1:8">
      <c r="A597" s="86" t="str">
        <v>DAILY1</v>
      </c>
      <c r="B597" s="237">
        <v>596</v>
      </c>
      <c r="C597" s="86" t="s">
        <v>1355</v>
      </c>
      <c r="D597" s="239">
        <f>COUNTIF($C$1:$C597,C597)</f>
        <v>6</v>
      </c>
      <c r="E597" s="239" t="str">
        <f t="shared" si="29"/>
        <v>Daily Newspapers6</v>
      </c>
      <c r="F597" s="86" t="s">
        <v>1366</v>
      </c>
      <c r="G597" s="240">
        <v>1.8032801297204366E-2</v>
      </c>
      <c r="H597" s="243">
        <v>99.327552442880076</v>
      </c>
    </row>
    <row r="598" spans="1:8">
      <c r="A598" s="86" t="str">
        <v>DAILY6</v>
      </c>
      <c r="B598" s="237">
        <v>597</v>
      </c>
      <c r="C598" s="86" t="s">
        <v>1355</v>
      </c>
      <c r="D598" s="239">
        <f>COUNTIF($C$1:$C598,C598)</f>
        <v>7</v>
      </c>
      <c r="E598" s="239" t="str">
        <f t="shared" si="29"/>
        <v>Daily Newspapers7</v>
      </c>
      <c r="F598" s="86" t="s">
        <v>1368</v>
      </c>
      <c r="G598" s="240">
        <v>1.6671381405434973E-2</v>
      </c>
      <c r="H598" s="243">
        <v>78.189100748759273</v>
      </c>
    </row>
    <row r="599" spans="1:8">
      <c r="A599" s="86" t="str">
        <v>DAILY8</v>
      </c>
      <c r="B599" s="237">
        <v>598</v>
      </c>
      <c r="C599" s="86" t="s">
        <v>1355</v>
      </c>
      <c r="D599" s="239">
        <f>COUNTIF($C$1:$C599,C599)</f>
        <v>8</v>
      </c>
      <c r="E599" s="239" t="str">
        <f t="shared" si="29"/>
        <v>Daily Newspapers8</v>
      </c>
      <c r="F599" s="86" t="s">
        <v>1370</v>
      </c>
      <c r="G599" s="240">
        <v>1.4632680172700101E-2</v>
      </c>
      <c r="H599" s="243">
        <v>87.949214398876677</v>
      </c>
    </row>
    <row r="600" spans="1:8">
      <c r="A600" s="86" t="str">
        <v>DAILY12</v>
      </c>
      <c r="B600" s="237">
        <v>599</v>
      </c>
      <c r="C600" s="86" t="s">
        <v>1355</v>
      </c>
      <c r="D600" s="239">
        <f>COUNTIF($C$1:$C600,C600)</f>
        <v>9</v>
      </c>
      <c r="E600" s="239" t="str">
        <f t="shared" si="29"/>
        <v>Daily Newspapers9</v>
      </c>
      <c r="F600" s="86" t="s">
        <v>1372</v>
      </c>
      <c r="G600" s="240">
        <v>1.879899193154512E-2</v>
      </c>
      <c r="H600" s="243">
        <v>78.624327968166099</v>
      </c>
    </row>
    <row r="601" spans="1:8">
      <c r="A601" s="86" t="str">
        <v>MAGBIZEDU</v>
      </c>
      <c r="B601" s="237">
        <v>600</v>
      </c>
      <c r="C601" s="86" t="s">
        <v>1374</v>
      </c>
      <c r="D601" s="239">
        <f>COUNTIF($C$1:$C601,C601)</f>
        <v>1</v>
      </c>
      <c r="E601" s="239" t="str">
        <f t="shared" si="29"/>
        <v>Magazines Read1</v>
      </c>
      <c r="F601" s="86" t="s">
        <v>1375</v>
      </c>
      <c r="G601" s="240">
        <v>2.1118369898607069E-2</v>
      </c>
      <c r="H601" s="243">
        <v>93.888173541459452</v>
      </c>
    </row>
    <row r="602" spans="1:8">
      <c r="A602" s="86" t="str">
        <v>MAGCELEB</v>
      </c>
      <c r="B602" s="237">
        <v>601</v>
      </c>
      <c r="C602" s="86" t="s">
        <v>1374</v>
      </c>
      <c r="D602" s="239">
        <f>COUNTIF($C$1:$C602,C602)</f>
        <v>2</v>
      </c>
      <c r="E602" s="239" t="str">
        <f t="shared" si="29"/>
        <v>Magazines Read2</v>
      </c>
      <c r="F602" s="86" t="s">
        <v>1377</v>
      </c>
      <c r="G602" s="240">
        <v>2.3604626174614642E-2</v>
      </c>
      <c r="H602" s="243">
        <v>105.78207472842425</v>
      </c>
    </row>
    <row r="603" spans="1:8">
      <c r="A603" s="86" t="str">
        <v>MAGFASHION</v>
      </c>
      <c r="B603" s="237">
        <v>602</v>
      </c>
      <c r="C603" s="86" t="s">
        <v>1374</v>
      </c>
      <c r="D603" s="239">
        <f>COUNTIF($C$1:$C603,C603)</f>
        <v>3</v>
      </c>
      <c r="E603" s="239" t="str">
        <f t="shared" si="29"/>
        <v>Magazines Read3</v>
      </c>
      <c r="F603" s="86" t="s">
        <v>1379</v>
      </c>
      <c r="G603" s="240">
        <v>1.1746322308398616E-2</v>
      </c>
      <c r="H603" s="243">
        <v>104.53246529592559</v>
      </c>
    </row>
    <row r="604" spans="1:8">
      <c r="A604" s="86" t="str">
        <v>MAGCOOK</v>
      </c>
      <c r="B604" s="237">
        <v>603</v>
      </c>
      <c r="C604" s="86" t="s">
        <v>1374</v>
      </c>
      <c r="D604" s="239">
        <f>COUNTIF($C$1:$C604,C604)</f>
        <v>4</v>
      </c>
      <c r="E604" s="239" t="str">
        <f t="shared" si="29"/>
        <v>Magazines Read4</v>
      </c>
      <c r="F604" s="86" t="s">
        <v>1381</v>
      </c>
      <c r="G604" s="240">
        <v>7.4528220055873562E-2</v>
      </c>
      <c r="H604" s="243">
        <v>97.684915376839669</v>
      </c>
    </row>
    <row r="605" spans="1:8">
      <c r="A605" s="86" t="str">
        <v>MAGHEALTH</v>
      </c>
      <c r="B605" s="237">
        <v>604</v>
      </c>
      <c r="C605" s="86" t="s">
        <v>1374</v>
      </c>
      <c r="D605" s="239">
        <f>COUNTIF($C$1:$C605,C605)</f>
        <v>5</v>
      </c>
      <c r="E605" s="239" t="str">
        <f t="shared" si="29"/>
        <v>Magazines Read5</v>
      </c>
      <c r="F605" s="86" t="s">
        <v>1383</v>
      </c>
      <c r="G605" s="240">
        <v>2.3941762556899209E-2</v>
      </c>
      <c r="H605" s="243">
        <v>103.54737409363955</v>
      </c>
    </row>
    <row r="606" spans="1:8">
      <c r="A606" s="86" t="str">
        <v>MAGHOME</v>
      </c>
      <c r="B606" s="237">
        <v>605</v>
      </c>
      <c r="C606" s="86" t="s">
        <v>1374</v>
      </c>
      <c r="D606" s="239">
        <f>COUNTIF($C$1:$C606,C606)</f>
        <v>6</v>
      </c>
      <c r="E606" s="239" t="str">
        <f t="shared" si="29"/>
        <v>Magazines Read6</v>
      </c>
      <c r="F606" s="86" t="s">
        <v>1385</v>
      </c>
      <c r="G606" s="240">
        <v>3.7624103776349463E-2</v>
      </c>
      <c r="H606" s="243">
        <v>95.44449960611955</v>
      </c>
    </row>
    <row r="607" spans="1:8">
      <c r="A607" s="86" t="str">
        <v>MAGIT</v>
      </c>
      <c r="B607" s="237">
        <v>606</v>
      </c>
      <c r="C607" s="86" t="s">
        <v>1374</v>
      </c>
      <c r="D607" s="239">
        <f>COUNTIF($C$1:$C607,C607)</f>
        <v>7</v>
      </c>
      <c r="E607" s="239" t="str">
        <f t="shared" si="29"/>
        <v>Magazines Read7</v>
      </c>
      <c r="F607" s="86" t="s">
        <v>1387</v>
      </c>
      <c r="G607" s="240">
        <v>2.532715337878759E-2</v>
      </c>
      <c r="H607" s="243">
        <v>98.893902144789507</v>
      </c>
    </row>
    <row r="608" spans="1:8">
      <c r="A608" s="86" t="str">
        <v>MAGMENSTYLE</v>
      </c>
      <c r="B608" s="237">
        <v>607</v>
      </c>
      <c r="C608" s="86" t="s">
        <v>1374</v>
      </c>
      <c r="D608" s="239">
        <f>COUNTIF($C$1:$C608,C608)</f>
        <v>8</v>
      </c>
      <c r="E608" s="239" t="str">
        <f t="shared" si="29"/>
        <v>Magazines Read8</v>
      </c>
      <c r="F608" s="86" t="s">
        <v>1389</v>
      </c>
      <c r="G608" s="240">
        <v>2.7600504034227438E-2</v>
      </c>
      <c r="H608" s="243">
        <v>102.28542396249433</v>
      </c>
    </row>
    <row r="609" spans="1:8">
      <c r="A609" s="86" t="str">
        <v>MAGMOTOR</v>
      </c>
      <c r="B609" s="237">
        <v>608</v>
      </c>
      <c r="C609" s="86" t="s">
        <v>1374</v>
      </c>
      <c r="D609" s="239">
        <f>COUNTIF($C$1:$C609,C609)</f>
        <v>9</v>
      </c>
      <c r="E609" s="239" t="str">
        <f t="shared" si="29"/>
        <v>Magazines Read9</v>
      </c>
      <c r="F609" s="86" t="s">
        <v>1391</v>
      </c>
      <c r="G609" s="240">
        <v>2.4102936292417998E-2</v>
      </c>
      <c r="H609" s="243">
        <v>99.009606364330551</v>
      </c>
    </row>
    <row r="610" spans="1:8">
      <c r="A610" s="86" t="str">
        <v>MAGMUSICFILM</v>
      </c>
      <c r="B610" s="237">
        <v>609</v>
      </c>
      <c r="C610" s="86" t="s">
        <v>1374</v>
      </c>
      <c r="D610" s="239">
        <f>COUNTIF($C$1:$C610,C610)</f>
        <v>10</v>
      </c>
      <c r="E610" s="239" t="str">
        <f t="shared" si="29"/>
        <v>Magazines Read10</v>
      </c>
      <c r="F610" s="86" t="s">
        <v>1393</v>
      </c>
      <c r="G610" s="240">
        <v>2.1462695606306294E-2</v>
      </c>
      <c r="H610" s="243">
        <v>105.66638508136454</v>
      </c>
    </row>
    <row r="611" spans="1:8">
      <c r="A611" s="86" t="str">
        <v>MAGSPORT</v>
      </c>
      <c r="B611" s="237">
        <v>610</v>
      </c>
      <c r="C611" s="86" t="s">
        <v>1374</v>
      </c>
      <c r="D611" s="239">
        <f>COUNTIF($C$1:$C611,C611)</f>
        <v>11</v>
      </c>
      <c r="E611" s="239" t="str">
        <f t="shared" si="29"/>
        <v>Magazines Read11</v>
      </c>
      <c r="F611" s="86" t="s">
        <v>1395</v>
      </c>
      <c r="G611" s="240">
        <v>2.1913415515658279E-2</v>
      </c>
      <c r="H611" s="243">
        <v>102.39597711026369</v>
      </c>
    </row>
    <row r="612" spans="1:8">
      <c r="A612" s="86" t="str">
        <v>MAGTRAVEL</v>
      </c>
      <c r="B612" s="237">
        <v>611</v>
      </c>
      <c r="C612" s="86" t="s">
        <v>1374</v>
      </c>
      <c r="D612" s="239">
        <f>COUNTIF($C$1:$C612,C612)</f>
        <v>12</v>
      </c>
      <c r="E612" s="239" t="str">
        <f t="shared" si="29"/>
        <v>Magazines Read12</v>
      </c>
      <c r="F612" s="86" t="s">
        <v>1397</v>
      </c>
      <c r="G612" s="240">
        <v>4.3101939945689345E-2</v>
      </c>
      <c r="H612" s="243">
        <v>87.966280165378649</v>
      </c>
    </row>
    <row r="613" spans="1:8">
      <c r="A613" s="86" t="str">
        <v>MAGTV</v>
      </c>
      <c r="B613" s="237">
        <v>612</v>
      </c>
      <c r="C613" s="86" t="s">
        <v>1374</v>
      </c>
      <c r="D613" s="239">
        <f>COUNTIF($C$1:$C613,C613)</f>
        <v>13</v>
      </c>
      <c r="E613" s="239" t="str">
        <f t="shared" si="29"/>
        <v>Magazines Read13</v>
      </c>
      <c r="F613" s="86" t="s">
        <v>1399</v>
      </c>
      <c r="G613" s="240">
        <v>0.158466309805224</v>
      </c>
      <c r="H613" s="243">
        <v>104.39375758327725</v>
      </c>
    </row>
    <row r="614" spans="1:8">
      <c r="A614" s="86" t="str">
        <v>MAGWOMEN</v>
      </c>
      <c r="B614" s="237">
        <v>613</v>
      </c>
      <c r="C614" s="86" t="s">
        <v>1374</v>
      </c>
      <c r="D614" s="239">
        <f>COUNTIF($C$1:$C614,C614)</f>
        <v>14</v>
      </c>
      <c r="E614" s="239" t="str">
        <f t="shared" si="29"/>
        <v>Magazines Read14</v>
      </c>
      <c r="F614" s="86" t="s">
        <v>1401</v>
      </c>
      <c r="G614" s="240">
        <v>0.10434725613925412</v>
      </c>
      <c r="H614" s="243">
        <v>106.52699972966005</v>
      </c>
    </row>
    <row r="615" spans="1:8">
      <c r="A615" s="86" t="str">
        <v>MAGWOMENGLOSS</v>
      </c>
      <c r="B615" s="237">
        <v>614</v>
      </c>
      <c r="C615" s="86" t="s">
        <v>1374</v>
      </c>
      <c r="D615" s="239">
        <f>COUNTIF($C$1:$C615,C615)</f>
        <v>15</v>
      </c>
      <c r="E615" s="239" t="str">
        <f t="shared" si="29"/>
        <v>Magazines Read15</v>
      </c>
      <c r="F615" s="86" t="s">
        <v>1403</v>
      </c>
      <c r="G615" s="240">
        <v>3.1492156211538079E-2</v>
      </c>
      <c r="H615" s="243">
        <v>97.6716989388147</v>
      </c>
    </row>
    <row r="616" spans="1:8">
      <c r="A616" s="86" t="str">
        <v>CHARITY1</v>
      </c>
      <c r="B616" s="237">
        <v>615</v>
      </c>
      <c r="C616" s="86" t="s">
        <v>1405</v>
      </c>
      <c r="D616" s="239">
        <f>COUNTIF($C$1:$C616,C616)</f>
        <v>1</v>
      </c>
      <c r="E616" s="239" t="str">
        <f t="shared" si="29"/>
        <v>Charities1</v>
      </c>
      <c r="F616" s="86" t="s">
        <v>1406</v>
      </c>
      <c r="G616" s="240">
        <v>0.13955324594135232</v>
      </c>
      <c r="H616" s="243">
        <v>99.212346113714972</v>
      </c>
    </row>
    <row r="617" spans="1:8">
      <c r="A617" s="86" t="str">
        <v>CHARITY2</v>
      </c>
      <c r="B617" s="237">
        <v>616</v>
      </c>
      <c r="C617" s="86" t="s">
        <v>1405</v>
      </c>
      <c r="D617" s="239">
        <f>COUNTIF($C$1:$C617,C617)</f>
        <v>2</v>
      </c>
      <c r="E617" s="239" t="str">
        <f t="shared" si="29"/>
        <v>Charities2</v>
      </c>
      <c r="F617" s="86" t="s">
        <v>1408</v>
      </c>
      <c r="G617" s="240">
        <v>0.11879211518549632</v>
      </c>
      <c r="H617" s="243">
        <v>96.815259568906683</v>
      </c>
    </row>
    <row r="618" spans="1:8">
      <c r="A618" s="86" t="str">
        <v>CHARITY3</v>
      </c>
      <c r="B618" s="237">
        <v>617</v>
      </c>
      <c r="C618" s="86" t="s">
        <v>1405</v>
      </c>
      <c r="D618" s="239">
        <f>COUNTIF($C$1:$C618,C618)</f>
        <v>3</v>
      </c>
      <c r="E618" s="239" t="str">
        <f t="shared" si="29"/>
        <v>Charities3</v>
      </c>
      <c r="F618" s="86" t="s">
        <v>1410</v>
      </c>
      <c r="G618" s="240">
        <v>4.3495184324144807E-2</v>
      </c>
      <c r="H618" s="243">
        <v>101.01956283185227</v>
      </c>
    </row>
    <row r="619" spans="1:8">
      <c r="A619" s="86" t="str">
        <v>CHARITY5</v>
      </c>
      <c r="B619" s="237">
        <v>618</v>
      </c>
      <c r="C619" s="86" t="s">
        <v>1405</v>
      </c>
      <c r="D619" s="239">
        <f>COUNTIF($C$1:$C619,C619)</f>
        <v>4</v>
      </c>
      <c r="E619" s="239" t="str">
        <f t="shared" si="29"/>
        <v>Charities4</v>
      </c>
      <c r="F619" s="86" t="s">
        <v>1412</v>
      </c>
      <c r="G619" s="240">
        <v>6.4664914919803848E-2</v>
      </c>
      <c r="H619" s="243">
        <v>98.646387405864104</v>
      </c>
    </row>
    <row r="620" spans="1:8">
      <c r="A620" s="86" t="str">
        <v>CHARITY7</v>
      </c>
      <c r="B620" s="237">
        <v>619</v>
      </c>
      <c r="C620" s="86" t="s">
        <v>1405</v>
      </c>
      <c r="D620" s="239">
        <f>COUNTIF($C$1:$C620,C620)</f>
        <v>5</v>
      </c>
      <c r="E620" s="239" t="str">
        <f t="shared" si="29"/>
        <v>Charities5</v>
      </c>
      <c r="F620" s="86" t="s">
        <v>1414</v>
      </c>
      <c r="G620" s="240">
        <v>0.23153363158614496</v>
      </c>
      <c r="H620" s="243">
        <v>95.056736133675969</v>
      </c>
    </row>
    <row r="621" spans="1:8">
      <c r="A621" s="86" t="str">
        <v>CHARITY8</v>
      </c>
      <c r="B621" s="237">
        <v>620</v>
      </c>
      <c r="C621" s="86" t="s">
        <v>1405</v>
      </c>
      <c r="D621" s="239">
        <f>COUNTIF($C$1:$C621,C621)</f>
        <v>6</v>
      </c>
      <c r="E621" s="239" t="str">
        <f t="shared" si="29"/>
        <v>Charities6</v>
      </c>
      <c r="F621" s="86" t="s">
        <v>1416</v>
      </c>
      <c r="G621" s="240">
        <v>3.1084630863305134E-2</v>
      </c>
      <c r="H621" s="243">
        <v>89.314746089051141</v>
      </c>
    </row>
    <row r="622" spans="1:8">
      <c r="A622" s="86" t="str">
        <v>CHARITY11</v>
      </c>
      <c r="B622" s="237">
        <v>621</v>
      </c>
      <c r="C622" s="86" t="s">
        <v>1405</v>
      </c>
      <c r="D622" s="239">
        <f>COUNTIF($C$1:$C622,C622)</f>
        <v>7</v>
      </c>
      <c r="E622" s="239" t="str">
        <f t="shared" si="29"/>
        <v>Charities7</v>
      </c>
      <c r="F622" s="86" t="s">
        <v>1418</v>
      </c>
      <c r="G622" s="240">
        <v>0.28678201496473715</v>
      </c>
      <c r="H622" s="243">
        <v>96.911290611113898</v>
      </c>
    </row>
    <row r="623" spans="1:8">
      <c r="A623" s="86" t="str">
        <v>CHARITY13</v>
      </c>
      <c r="B623" s="237">
        <v>622</v>
      </c>
      <c r="C623" s="86" t="s">
        <v>1405</v>
      </c>
      <c r="D623" s="239">
        <f>COUNTIF($C$1:$C623,C623)</f>
        <v>8</v>
      </c>
      <c r="E623" s="239" t="str">
        <f t="shared" si="29"/>
        <v>Charities8</v>
      </c>
      <c r="F623" s="86" t="s">
        <v>1420</v>
      </c>
      <c r="G623" s="240">
        <v>3.0400218805556097E-2</v>
      </c>
      <c r="H623" s="243">
        <v>97.626695373444733</v>
      </c>
    </row>
    <row r="624" spans="1:8">
      <c r="A624" s="86" t="str">
        <v>CHARITY15</v>
      </c>
      <c r="B624" s="237">
        <v>623</v>
      </c>
      <c r="C624" s="86" t="s">
        <v>1405</v>
      </c>
      <c r="D624" s="239">
        <f>COUNTIF($C$1:$C624,C624)</f>
        <v>9</v>
      </c>
      <c r="E624" s="239" t="str">
        <f t="shared" si="29"/>
        <v>Charities9</v>
      </c>
      <c r="F624" s="86" t="s">
        <v>1422</v>
      </c>
      <c r="G624" s="240">
        <v>9.3900072283978342E-2</v>
      </c>
      <c r="H624" s="243">
        <v>99.444173998545111</v>
      </c>
    </row>
    <row r="625" spans="1:8">
      <c r="A625" s="86" t="str">
        <v>CHARITY10</v>
      </c>
      <c r="B625" s="237">
        <v>624</v>
      </c>
      <c r="C625" s="86" t="s">
        <v>1405</v>
      </c>
      <c r="D625" s="239">
        <f>COUNTIF($C$1:$C625,C625)</f>
        <v>10</v>
      </c>
      <c r="E625" s="239" t="str">
        <f t="shared" si="29"/>
        <v>Charities10</v>
      </c>
      <c r="F625" s="86" t="s">
        <v>1424</v>
      </c>
      <c r="G625" s="240">
        <v>0.23570762107566376</v>
      </c>
      <c r="H625" s="243">
        <v>94.193947006340835</v>
      </c>
    </row>
    <row r="626" spans="1:8">
      <c r="A626" s="86" t="str">
        <v>INTERESTS1</v>
      </c>
      <c r="B626" s="237">
        <v>625</v>
      </c>
      <c r="C626" s="86" t="s">
        <v>1426</v>
      </c>
      <c r="D626" s="239">
        <f>COUNTIF($C$1:$C626,C626)</f>
        <v>1</v>
      </c>
      <c r="E626" s="239" t="str">
        <f t="shared" si="29"/>
        <v>Interests &amp; Hobbies1</v>
      </c>
      <c r="F626" s="86" t="s">
        <v>1427</v>
      </c>
      <c r="G626" s="240">
        <v>3.1074042237286811E-2</v>
      </c>
      <c r="H626" s="243">
        <v>104.58725668721567</v>
      </c>
    </row>
    <row r="627" spans="1:8">
      <c r="A627" s="86" t="str">
        <v>INTERESTS4</v>
      </c>
      <c r="B627" s="237">
        <v>626</v>
      </c>
      <c r="C627" s="86" t="s">
        <v>1426</v>
      </c>
      <c r="D627" s="239">
        <f>COUNTIF($C$1:$C627,C627)</f>
        <v>2</v>
      </c>
      <c r="E627" s="239" t="str">
        <f t="shared" si="29"/>
        <v>Interests &amp; Hobbies2</v>
      </c>
      <c r="F627" s="86" t="s">
        <v>1429</v>
      </c>
      <c r="G627" s="240">
        <v>0.16001807099458848</v>
      </c>
      <c r="H627" s="243">
        <v>94.455676686310142</v>
      </c>
    </row>
    <row r="628" spans="1:8">
      <c r="A628" s="86" t="str">
        <v>INTERESTS5</v>
      </c>
      <c r="B628" s="237">
        <v>627</v>
      </c>
      <c r="C628" s="86" t="s">
        <v>1426</v>
      </c>
      <c r="D628" s="239">
        <f>COUNTIF($C$1:$C628,C628)</f>
        <v>3</v>
      </c>
      <c r="E628" s="239" t="str">
        <f t="shared" si="29"/>
        <v>Interests &amp; Hobbies3</v>
      </c>
      <c r="F628" s="86" t="s">
        <v>1431</v>
      </c>
      <c r="G628" s="240">
        <v>0.27377363393049015</v>
      </c>
      <c r="H628" s="243">
        <v>97.186495722933643</v>
      </c>
    </row>
    <row r="629" spans="1:8">
      <c r="A629" s="86" t="str">
        <v>INTERESTS6</v>
      </c>
      <c r="B629" s="237">
        <v>628</v>
      </c>
      <c r="C629" s="86" t="s">
        <v>1426</v>
      </c>
      <c r="D629" s="239">
        <f>COUNTIF($C$1:$C629,C629)</f>
        <v>4</v>
      </c>
      <c r="E629" s="239" t="str">
        <f t="shared" si="29"/>
        <v>Interests &amp; Hobbies4</v>
      </c>
      <c r="F629" s="86" t="s">
        <v>1433</v>
      </c>
      <c r="G629" s="240">
        <v>0.34482987868013365</v>
      </c>
      <c r="H629" s="243">
        <v>97.372907450479573</v>
      </c>
    </row>
    <row r="630" spans="1:8">
      <c r="A630" s="86" t="str">
        <v>INTERESTS9</v>
      </c>
      <c r="B630" s="237">
        <v>629</v>
      </c>
      <c r="C630" s="86" t="s">
        <v>1426</v>
      </c>
      <c r="D630" s="239">
        <f>COUNTIF($C$1:$C630,C630)</f>
        <v>5</v>
      </c>
      <c r="E630" s="239" t="str">
        <f t="shared" si="29"/>
        <v>Interests &amp; Hobbies5</v>
      </c>
      <c r="F630" s="86" t="s">
        <v>1435</v>
      </c>
      <c r="G630" s="240">
        <v>0.23714650204153404</v>
      </c>
      <c r="H630" s="243">
        <v>97.394018809306218</v>
      </c>
    </row>
    <row r="631" spans="1:8">
      <c r="A631" s="86" t="str">
        <v>INTERESTS55</v>
      </c>
      <c r="B631" s="237">
        <v>630</v>
      </c>
      <c r="C631" s="86" t="s">
        <v>1426</v>
      </c>
      <c r="D631" s="239">
        <f>COUNTIF($C$1:$C631,C631)</f>
        <v>6</v>
      </c>
      <c r="E631" s="239" t="str">
        <f t="shared" si="29"/>
        <v>Interests &amp; Hobbies6</v>
      </c>
      <c r="F631" s="86" t="s">
        <v>1437</v>
      </c>
      <c r="G631" s="240">
        <v>0.19426829077695512</v>
      </c>
      <c r="H631" s="243">
        <v>97.137369785739054</v>
      </c>
    </row>
    <row r="632" spans="1:8">
      <c r="A632" s="86" t="str">
        <v>INTERESTS10</v>
      </c>
      <c r="B632" s="237">
        <v>631</v>
      </c>
      <c r="C632" s="86" t="s">
        <v>1426</v>
      </c>
      <c r="D632" s="239">
        <f>COUNTIF($C$1:$C632,C632)</f>
        <v>7</v>
      </c>
      <c r="E632" s="239" t="str">
        <f t="shared" si="29"/>
        <v>Interests &amp; Hobbies7</v>
      </c>
      <c r="F632" s="86" t="s">
        <v>1439</v>
      </c>
      <c r="G632" s="240">
        <v>0.40488819426807587</v>
      </c>
      <c r="H632" s="243">
        <v>95.114373449626484</v>
      </c>
    </row>
    <row r="633" spans="1:8">
      <c r="A633" s="86" t="str">
        <v>INTERESTS12</v>
      </c>
      <c r="B633" s="237">
        <v>632</v>
      </c>
      <c r="C633" s="86" t="s">
        <v>1426</v>
      </c>
      <c r="D633" s="239">
        <f>COUNTIF($C$1:$C633,C633)</f>
        <v>8</v>
      </c>
      <c r="E633" s="239" t="str">
        <f t="shared" si="29"/>
        <v>Interests &amp; Hobbies8</v>
      </c>
      <c r="F633" s="86" t="s">
        <v>1441</v>
      </c>
      <c r="G633" s="240">
        <v>0.30443421181159286</v>
      </c>
      <c r="H633" s="243">
        <v>94.388546710844494</v>
      </c>
    </row>
    <row r="634" spans="1:8">
      <c r="A634" s="86" t="str">
        <v>INTERESTS17</v>
      </c>
      <c r="B634" s="237">
        <v>633</v>
      </c>
      <c r="C634" s="86" t="s">
        <v>1426</v>
      </c>
      <c r="D634" s="239">
        <f>COUNTIF($C$1:$C634,C634)</f>
        <v>9</v>
      </c>
      <c r="E634" s="239" t="str">
        <f t="shared" si="29"/>
        <v>Interests &amp; Hobbies9</v>
      </c>
      <c r="F634" s="86" t="s">
        <v>1443</v>
      </c>
      <c r="G634" s="240">
        <v>0.34512280461836004</v>
      </c>
      <c r="H634" s="243">
        <v>95.647771196431435</v>
      </c>
    </row>
    <row r="635" spans="1:8">
      <c r="A635" s="86" t="str">
        <v>INTERESTS43</v>
      </c>
      <c r="B635" s="237">
        <v>634</v>
      </c>
      <c r="C635" s="86" t="s">
        <v>1426</v>
      </c>
      <c r="D635" s="239">
        <f>COUNTIF($C$1:$C635,C635)</f>
        <v>10</v>
      </c>
      <c r="E635" s="239" t="str">
        <f t="shared" si="29"/>
        <v>Interests &amp; Hobbies10</v>
      </c>
      <c r="F635" s="86" t="s">
        <v>1445</v>
      </c>
      <c r="G635" s="240">
        <v>7.8612499267392111E-2</v>
      </c>
      <c r="H635" s="243">
        <v>109.93322684110707</v>
      </c>
    </row>
    <row r="636" spans="1:8">
      <c r="A636" s="86" t="str">
        <v>INTERESTS18</v>
      </c>
      <c r="B636" s="237">
        <v>635</v>
      </c>
      <c r="C636" s="86" t="s">
        <v>1426</v>
      </c>
      <c r="D636" s="239">
        <f>COUNTIF($C$1:$C636,C636)</f>
        <v>11</v>
      </c>
      <c r="E636" s="239" t="str">
        <f t="shared" si="29"/>
        <v>Interests &amp; Hobbies11</v>
      </c>
      <c r="F636" s="86" t="s">
        <v>1447</v>
      </c>
      <c r="G636" s="240">
        <v>0.33838839939828469</v>
      </c>
      <c r="H636" s="243">
        <v>96.982292572516869</v>
      </c>
    </row>
    <row r="637" spans="1:8">
      <c r="A637" s="86" t="str">
        <v>INTERESTS19</v>
      </c>
      <c r="B637" s="237">
        <v>636</v>
      </c>
      <c r="C637" s="86" t="s">
        <v>1426</v>
      </c>
      <c r="D637" s="239">
        <f>COUNTIF($C$1:$C637,C637)</f>
        <v>12</v>
      </c>
      <c r="E637" s="239" t="str">
        <f t="shared" si="29"/>
        <v>Interests &amp; Hobbies12</v>
      </c>
      <c r="F637" s="86" t="s">
        <v>1449</v>
      </c>
      <c r="G637" s="240">
        <v>2.4003223474710376E-2</v>
      </c>
      <c r="H637" s="243">
        <v>86.457858354892366</v>
      </c>
    </row>
    <row r="638" spans="1:8">
      <c r="A638" s="86" t="str">
        <v>INTERESTS44</v>
      </c>
      <c r="B638" s="237">
        <v>637</v>
      </c>
      <c r="C638" s="86" t="s">
        <v>1426</v>
      </c>
      <c r="D638" s="239">
        <f>COUNTIF($C$1:$C638,C638)</f>
        <v>13</v>
      </c>
      <c r="E638" s="239" t="str">
        <f t="shared" si="29"/>
        <v>Interests &amp; Hobbies13</v>
      </c>
      <c r="F638" s="86" t="s">
        <v>1451</v>
      </c>
      <c r="G638" s="240">
        <v>0.34942209936116592</v>
      </c>
      <c r="H638" s="243">
        <v>95.972495111398743</v>
      </c>
    </row>
    <row r="639" spans="1:8">
      <c r="A639" s="86" t="str">
        <v>INTERESTS21</v>
      </c>
      <c r="B639" s="237">
        <v>638</v>
      </c>
      <c r="C639" s="86" t="s">
        <v>1426</v>
      </c>
      <c r="D639" s="239">
        <f>COUNTIF($C$1:$C639,C639)</f>
        <v>14</v>
      </c>
      <c r="E639" s="239" t="str">
        <f t="shared" si="29"/>
        <v>Interests &amp; Hobbies14</v>
      </c>
      <c r="F639" s="86" t="s">
        <v>1453</v>
      </c>
      <c r="G639" s="240">
        <v>0.17487063121495697</v>
      </c>
      <c r="H639" s="243">
        <v>92.946015251882912</v>
      </c>
    </row>
    <row r="640" spans="1:8">
      <c r="A640" s="86" t="str">
        <v>INTERESTS47</v>
      </c>
      <c r="B640" s="237">
        <v>639</v>
      </c>
      <c r="C640" s="86" t="s">
        <v>1426</v>
      </c>
      <c r="D640" s="239">
        <f>COUNTIF($C$1:$C640,C640)</f>
        <v>15</v>
      </c>
      <c r="E640" s="239" t="str">
        <f t="shared" si="29"/>
        <v>Interests &amp; Hobbies15</v>
      </c>
      <c r="F640" s="86" t="s">
        <v>1455</v>
      </c>
      <c r="G640" s="240">
        <v>4.4222654189540307E-2</v>
      </c>
      <c r="H640" s="243">
        <v>94.430443184814806</v>
      </c>
    </row>
    <row r="641" spans="1:8">
      <c r="A641" s="86" t="str">
        <v>INTERESTS48</v>
      </c>
      <c r="B641" s="237">
        <v>640</v>
      </c>
      <c r="C641" s="86" t="s">
        <v>1426</v>
      </c>
      <c r="D641" s="239">
        <f>COUNTIF($C$1:$C641,C641)</f>
        <v>16</v>
      </c>
      <c r="E641" s="239" t="str">
        <f t="shared" si="29"/>
        <v>Interests &amp; Hobbies16</v>
      </c>
      <c r="F641" s="86" t="s">
        <v>1457</v>
      </c>
      <c r="G641" s="240">
        <v>0.48652245687381557</v>
      </c>
      <c r="H641" s="243">
        <v>100.28438821130156</v>
      </c>
    </row>
    <row r="642" spans="1:8">
      <c r="A642" s="86" t="str">
        <v>INTERESTS28</v>
      </c>
      <c r="B642" s="237">
        <v>641</v>
      </c>
      <c r="C642" s="86" t="s">
        <v>1426</v>
      </c>
      <c r="D642" s="239">
        <f>COUNTIF($C$1:$C642,C642)</f>
        <v>17</v>
      </c>
      <c r="E642" s="239" t="str">
        <f t="shared" si="29"/>
        <v>Interests &amp; Hobbies17</v>
      </c>
      <c r="F642" s="86" t="s">
        <v>1459</v>
      </c>
      <c r="G642" s="240">
        <v>0.33883745872975563</v>
      </c>
      <c r="H642" s="243">
        <v>96.544211481110736</v>
      </c>
    </row>
    <row r="643" spans="1:8">
      <c r="A643" s="86" t="str">
        <v>INTERESTS29</v>
      </c>
      <c r="B643" s="237">
        <v>642</v>
      </c>
      <c r="C643" s="86" t="s">
        <v>1426</v>
      </c>
      <c r="D643" s="239">
        <f>COUNTIF($C$1:$C643,C643)</f>
        <v>18</v>
      </c>
      <c r="E643" s="239" t="str">
        <f t="shared" ref="E643:E706" si="30">C643&amp;D643</f>
        <v>Interests &amp; Hobbies18</v>
      </c>
      <c r="F643" s="86" t="s">
        <v>1461</v>
      </c>
      <c r="G643" s="240">
        <v>0.41606222283001543</v>
      </c>
      <c r="H643" s="243">
        <v>99.63097911188548</v>
      </c>
    </row>
    <row r="644" spans="1:8">
      <c r="A644" s="86" t="str">
        <v>INTERESTS51</v>
      </c>
      <c r="B644" s="237">
        <v>643</v>
      </c>
      <c r="C644" s="86" t="s">
        <v>1426</v>
      </c>
      <c r="D644" s="239">
        <f>COUNTIF($C$1:$C644,C644)</f>
        <v>19</v>
      </c>
      <c r="E644" s="239" t="str">
        <f t="shared" si="30"/>
        <v>Interests &amp; Hobbies19</v>
      </c>
      <c r="F644" s="86" t="s">
        <v>1399</v>
      </c>
      <c r="G644" s="240">
        <v>0.52256135346865407</v>
      </c>
      <c r="H644" s="243">
        <v>101.22187052197044</v>
      </c>
    </row>
    <row r="645" spans="1:8">
      <c r="A645" s="86" t="str">
        <v>INTERESTS52</v>
      </c>
      <c r="B645" s="237">
        <v>644</v>
      </c>
      <c r="C645" s="86" t="s">
        <v>1426</v>
      </c>
      <c r="D645" s="239">
        <f>COUNTIF($C$1:$C645,C645)</f>
        <v>20</v>
      </c>
      <c r="E645" s="239" t="str">
        <f t="shared" si="30"/>
        <v>Interests &amp; Hobbies20</v>
      </c>
      <c r="F645" s="86" t="s">
        <v>1464</v>
      </c>
      <c r="G645" s="240">
        <v>0.15700816613593296</v>
      </c>
      <c r="H645" s="243">
        <v>96.42252854798592</v>
      </c>
    </row>
    <row r="646" spans="1:8">
      <c r="A646" s="86" t="str">
        <v>holdest6</v>
      </c>
      <c r="B646" s="237">
        <v>645</v>
      </c>
      <c r="C646" s="86" t="s">
        <v>1466</v>
      </c>
      <c r="D646" s="239">
        <f>COUNTIF($C$1:$C646,C646)</f>
        <v>1</v>
      </c>
      <c r="E646" s="239" t="str">
        <f t="shared" si="30"/>
        <v>Holiday Destination/Type1</v>
      </c>
      <c r="F646" s="86" t="s">
        <v>1467</v>
      </c>
      <c r="G646" s="240">
        <v>0.56997513040420422</v>
      </c>
      <c r="H646" s="243">
        <v>98.260156696263834</v>
      </c>
    </row>
    <row r="647" spans="1:8">
      <c r="A647" s="86" t="str">
        <v>holdest1</v>
      </c>
      <c r="B647" s="237">
        <v>646</v>
      </c>
      <c r="C647" s="86" t="s">
        <v>1466</v>
      </c>
      <c r="D647" s="239">
        <f>COUNTIF($C$1:$C647,C647)</f>
        <v>2</v>
      </c>
      <c r="E647" s="239" t="str">
        <f t="shared" si="30"/>
        <v>Holiday Destination/Type2</v>
      </c>
      <c r="F647" s="86" t="s">
        <v>1469</v>
      </c>
      <c r="G647" s="240">
        <v>3.8262058725848369E-2</v>
      </c>
      <c r="H647" s="243">
        <v>97.420885132241423</v>
      </c>
    </row>
    <row r="648" spans="1:8">
      <c r="A648" s="86" t="str">
        <v>holdest2</v>
      </c>
      <c r="B648" s="237">
        <v>647</v>
      </c>
      <c r="C648" s="86" t="s">
        <v>1466</v>
      </c>
      <c r="D648" s="239">
        <f>COUNTIF($C$1:$C648,C648)</f>
        <v>3</v>
      </c>
      <c r="E648" s="239" t="str">
        <f t="shared" si="30"/>
        <v>Holiday Destination/Type3</v>
      </c>
      <c r="F648" s="86" t="s">
        <v>1471</v>
      </c>
      <c r="G648" s="240">
        <v>8.329611034051615E-2</v>
      </c>
      <c r="H648" s="243">
        <v>92.097325662617465</v>
      </c>
    </row>
    <row r="649" spans="1:8">
      <c r="A649" s="86" t="str">
        <v>holdest3</v>
      </c>
      <c r="B649" s="237">
        <v>648</v>
      </c>
      <c r="C649" s="86" t="s">
        <v>1466</v>
      </c>
      <c r="D649" s="239">
        <f>COUNTIF($C$1:$C649,C649)</f>
        <v>4</v>
      </c>
      <c r="E649" s="239" t="str">
        <f t="shared" si="30"/>
        <v>Holiday Destination/Type4</v>
      </c>
      <c r="F649" s="86" t="s">
        <v>1473</v>
      </c>
      <c r="G649" s="240">
        <v>8.3553636665559625E-3</v>
      </c>
      <c r="H649" s="243">
        <v>86.492099256343991</v>
      </c>
    </row>
    <row r="650" spans="1:8">
      <c r="A650" s="86" t="str">
        <v>holdest4</v>
      </c>
      <c r="B650" s="237">
        <v>649</v>
      </c>
      <c r="C650" s="86" t="s">
        <v>1466</v>
      </c>
      <c r="D650" s="239">
        <f>COUNTIF($C$1:$C650,C650)</f>
        <v>5</v>
      </c>
      <c r="E650" s="239" t="str">
        <f t="shared" si="30"/>
        <v>Holiday Destination/Type5</v>
      </c>
      <c r="F650" s="86" t="s">
        <v>1475</v>
      </c>
      <c r="G650" s="240">
        <v>1.5214800632973218E-2</v>
      </c>
      <c r="H650" s="243">
        <v>91.086271944509136</v>
      </c>
    </row>
    <row r="651" spans="1:8">
      <c r="A651" s="86" t="str">
        <v>holdest5</v>
      </c>
      <c r="B651" s="237">
        <v>650</v>
      </c>
      <c r="C651" s="86" t="s">
        <v>1466</v>
      </c>
      <c r="D651" s="239">
        <f>COUNTIF($C$1:$C651,C651)</f>
        <v>6</v>
      </c>
      <c r="E651" s="239" t="str">
        <f t="shared" si="30"/>
        <v>Holiday Destination/Type6</v>
      </c>
      <c r="F651" s="86" t="s">
        <v>1477</v>
      </c>
      <c r="G651" s="240">
        <v>0.32595913024791451</v>
      </c>
      <c r="H651" s="243">
        <v>94.740087960337078</v>
      </c>
    </row>
    <row r="652" spans="1:8">
      <c r="A652" s="86" t="str">
        <v>holdest7</v>
      </c>
      <c r="B652" s="237">
        <v>651</v>
      </c>
      <c r="C652" s="86" t="s">
        <v>1466</v>
      </c>
      <c r="D652" s="239">
        <f>COUNTIF($C$1:$C652,C652)</f>
        <v>7</v>
      </c>
      <c r="E652" s="239" t="str">
        <f t="shared" si="30"/>
        <v>Holiday Destination/Type7</v>
      </c>
      <c r="F652" s="86" t="s">
        <v>1479</v>
      </c>
      <c r="G652" s="240">
        <v>0.20169492253892587</v>
      </c>
      <c r="H652" s="243">
        <v>95.920648563790948</v>
      </c>
    </row>
    <row r="653" spans="1:8">
      <c r="A653" s="86" t="str">
        <v>holdest8</v>
      </c>
      <c r="B653" s="237">
        <v>652</v>
      </c>
      <c r="C653" s="86" t="s">
        <v>1466</v>
      </c>
      <c r="D653" s="239">
        <f>COUNTIF($C$1:$C653,C653)</f>
        <v>8</v>
      </c>
      <c r="E653" s="239" t="str">
        <f t="shared" si="30"/>
        <v>Holiday Destination/Type8</v>
      </c>
      <c r="F653" s="86" t="s">
        <v>1481</v>
      </c>
      <c r="G653" s="240">
        <v>5.9355207376873026E-2</v>
      </c>
      <c r="H653" s="243">
        <v>88.980286341093972</v>
      </c>
    </row>
    <row r="654" spans="1:8">
      <c r="A654" s="86" t="str">
        <v>holtype1</v>
      </c>
      <c r="B654" s="237">
        <v>653</v>
      </c>
      <c r="C654" s="86" t="s">
        <v>1466</v>
      </c>
      <c r="D654" s="239">
        <f>COUNTIF($C$1:$C654,C654)</f>
        <v>9</v>
      </c>
      <c r="E654" s="239" t="str">
        <f t="shared" si="30"/>
        <v>Holiday Destination/Type9</v>
      </c>
      <c r="F654" s="86" t="s">
        <v>1483</v>
      </c>
      <c r="G654" s="240">
        <v>0.20391175493777716</v>
      </c>
      <c r="H654" s="243">
        <v>94.057779418542722</v>
      </c>
    </row>
    <row r="655" spans="1:8">
      <c r="A655" s="86" t="str">
        <v>holtype3</v>
      </c>
      <c r="B655" s="237">
        <v>654</v>
      </c>
      <c r="C655" s="86" t="s">
        <v>1466</v>
      </c>
      <c r="D655" s="239">
        <f>COUNTIF($C$1:$C655,C655)</f>
        <v>10</v>
      </c>
      <c r="E655" s="239" t="str">
        <f t="shared" si="30"/>
        <v>Holiday Destination/Type10</v>
      </c>
      <c r="F655" s="86" t="s">
        <v>1485</v>
      </c>
      <c r="G655" s="240">
        <v>2.6107605446695447E-2</v>
      </c>
      <c r="H655" s="243">
        <v>89.136988512979585</v>
      </c>
    </row>
    <row r="656" spans="1:8">
      <c r="A656" s="86" t="str">
        <v>holtype4</v>
      </c>
      <c r="B656" s="237">
        <v>655</v>
      </c>
      <c r="C656" s="86" t="s">
        <v>1466</v>
      </c>
      <c r="D656" s="239">
        <f>COUNTIF($C$1:$C656,C656)</f>
        <v>11</v>
      </c>
      <c r="E656" s="239" t="str">
        <f t="shared" si="30"/>
        <v>Holiday Destination/Type11</v>
      </c>
      <c r="F656" s="86" t="s">
        <v>1487</v>
      </c>
      <c r="G656" s="240">
        <v>0.1983039443608729</v>
      </c>
      <c r="H656" s="243">
        <v>98.161284142593246</v>
      </c>
    </row>
    <row r="657" spans="1:8">
      <c r="A657" s="86" t="str">
        <v>holtype6</v>
      </c>
      <c r="B657" s="237">
        <v>656</v>
      </c>
      <c r="C657" s="86" t="s">
        <v>1466</v>
      </c>
      <c r="D657" s="239">
        <f>COUNTIF($C$1:$C657,C657)</f>
        <v>12</v>
      </c>
      <c r="E657" s="239" t="str">
        <f t="shared" si="30"/>
        <v>Holiday Destination/Type12</v>
      </c>
      <c r="F657" s="86" t="s">
        <v>1489</v>
      </c>
      <c r="G657" s="240">
        <v>0.12229042530329967</v>
      </c>
      <c r="H657" s="243">
        <v>89.874951397871101</v>
      </c>
    </row>
    <row r="658" spans="1:8">
      <c r="A658" s="86" t="str">
        <v>car_enqc_app</v>
      </c>
      <c r="B658" s="237">
        <v>657</v>
      </c>
      <c r="C658" s="86" t="s">
        <v>1492</v>
      </c>
      <c r="D658" s="239">
        <f>COUNTIF($C$1:$C658,C658)</f>
        <v>1</v>
      </c>
      <c r="E658" s="239" t="str">
        <f t="shared" si="30"/>
        <v>Make enquiry on car dealership or manufacturer1</v>
      </c>
      <c r="F658" s="86" t="s">
        <v>1493</v>
      </c>
      <c r="G658" s="240">
        <v>0.15182962470939887</v>
      </c>
      <c r="H658" s="243">
        <v>106.91306642391774</v>
      </c>
    </row>
    <row r="659" spans="1:8">
      <c r="A659" s="86" t="str">
        <v>car_enqc_call</v>
      </c>
      <c r="B659" s="237">
        <v>658</v>
      </c>
      <c r="C659" s="86" t="s">
        <v>1492</v>
      </c>
      <c r="D659" s="239">
        <f>COUNTIF($C$1:$C659,C659)</f>
        <v>2</v>
      </c>
      <c r="E659" s="239" t="str">
        <f t="shared" si="30"/>
        <v>Make enquiry on car dealership or manufacturer2</v>
      </c>
      <c r="F659" s="86" t="s">
        <v>1495</v>
      </c>
      <c r="G659" s="240">
        <v>0.45712005001269862</v>
      </c>
      <c r="H659" s="243">
        <v>98.716467084252926</v>
      </c>
    </row>
    <row r="660" spans="1:8">
      <c r="A660" s="86" t="str">
        <v>car_enqc_email</v>
      </c>
      <c r="B660" s="237">
        <v>659</v>
      </c>
      <c r="C660" s="86" t="s">
        <v>1492</v>
      </c>
      <c r="D660" s="239">
        <f>COUNTIF($C$1:$C660,C660)</f>
        <v>3</v>
      </c>
      <c r="E660" s="239" t="str">
        <f t="shared" si="30"/>
        <v>Make enquiry on car dealership or manufacturer3</v>
      </c>
      <c r="F660" s="86" t="s">
        <v>1050</v>
      </c>
      <c r="G660" s="240">
        <v>0.32773467872702056</v>
      </c>
      <c r="H660" s="243">
        <v>100.415195569346</v>
      </c>
    </row>
    <row r="661" spans="1:8">
      <c r="A661" s="86" t="str">
        <v>car_enqc_f2f</v>
      </c>
      <c r="B661" s="237">
        <v>660</v>
      </c>
      <c r="C661" s="86" t="s">
        <v>1492</v>
      </c>
      <c r="D661" s="239">
        <f>COUNTIF($C$1:$C661,C661)</f>
        <v>4</v>
      </c>
      <c r="E661" s="239" t="str">
        <f t="shared" si="30"/>
        <v>Make enquiry on car dealership or manufacturer4</v>
      </c>
      <c r="F661" s="86" t="s">
        <v>1498</v>
      </c>
      <c r="G661" s="240">
        <v>0.51733371754547064</v>
      </c>
      <c r="H661" s="243">
        <v>99.699165998813484</v>
      </c>
    </row>
    <row r="662" spans="1:8">
      <c r="A662" s="86" t="str">
        <v>car_enqc_mail</v>
      </c>
      <c r="B662" s="237">
        <v>661</v>
      </c>
      <c r="C662" s="86" t="s">
        <v>1492</v>
      </c>
      <c r="D662" s="239">
        <f>COUNTIF($C$1:$C662,C662)</f>
        <v>5</v>
      </c>
      <c r="E662" s="239" t="str">
        <f t="shared" si="30"/>
        <v>Make enquiry on car dealership or manufacturer5</v>
      </c>
      <c r="F662" s="86" t="s">
        <v>1500</v>
      </c>
      <c r="G662" s="240">
        <v>0.12400437611112197</v>
      </c>
      <c r="H662" s="243">
        <v>104.44645164461042</v>
      </c>
    </row>
    <row r="663" spans="1:8">
      <c r="A663" s="86" t="str">
        <v>car_enqc_txt</v>
      </c>
      <c r="B663" s="237">
        <v>662</v>
      </c>
      <c r="C663" s="86" t="s">
        <v>1492</v>
      </c>
      <c r="D663" s="239">
        <f>COUNTIF($C$1:$C663,C663)</f>
        <v>6</v>
      </c>
      <c r="E663" s="239" t="str">
        <f t="shared" si="30"/>
        <v>Make enquiry on car dealership or manufacturer6</v>
      </c>
      <c r="F663" s="86" t="s">
        <v>1502</v>
      </c>
      <c r="G663" s="240">
        <v>9.7857170766014814E-2</v>
      </c>
      <c r="H663" s="243">
        <v>108.26560839096426</v>
      </c>
    </row>
    <row r="664" spans="1:8">
      <c r="A664" s="86" t="str">
        <v>car_enqc_web</v>
      </c>
      <c r="B664" s="237">
        <v>663</v>
      </c>
      <c r="C664" s="86" t="s">
        <v>1492</v>
      </c>
      <c r="D664" s="239">
        <f>COUNTIF($C$1:$C664,C664)</f>
        <v>7</v>
      </c>
      <c r="E664" s="239" t="str">
        <f t="shared" si="30"/>
        <v>Make enquiry on car dealership or manufacturer7</v>
      </c>
      <c r="F664" s="86" t="s">
        <v>1504</v>
      </c>
      <c r="G664" s="240">
        <v>0.23717664641412856</v>
      </c>
      <c r="H664" s="243">
        <v>99.97610549582069</v>
      </c>
    </row>
    <row r="665" spans="1:8">
      <c r="A665" s="86" t="str">
        <v>car_sub_app</v>
      </c>
      <c r="B665" s="237">
        <v>664</v>
      </c>
      <c r="C665" s="86" t="s">
        <v>1506</v>
      </c>
      <c r="D665" s="239">
        <f>COUNTIF($C$1:$C665,C665)</f>
        <v>1</v>
      </c>
      <c r="E665" s="239" t="str">
        <f t="shared" si="30"/>
        <v>Submit info to cars dealership or manufacturer1</v>
      </c>
      <c r="F665" s="86" t="s">
        <v>1493</v>
      </c>
      <c r="G665" s="240">
        <v>0.17922038798913784</v>
      </c>
      <c r="H665" s="243">
        <v>107.32262869364666</v>
      </c>
    </row>
    <row r="666" spans="1:8">
      <c r="A666" s="86" t="str">
        <v>car_sub_call</v>
      </c>
      <c r="B666" s="237">
        <v>665</v>
      </c>
      <c r="C666" s="86" t="s">
        <v>1506</v>
      </c>
      <c r="D666" s="239">
        <f>COUNTIF($C$1:$C666,C666)</f>
        <v>2</v>
      </c>
      <c r="E666" s="239" t="str">
        <f t="shared" si="30"/>
        <v>Submit info to cars dealership or manufacturer2</v>
      </c>
      <c r="F666" s="86" t="s">
        <v>1495</v>
      </c>
      <c r="G666" s="240">
        <v>0.42436112684861388</v>
      </c>
      <c r="H666" s="243">
        <v>99.95851828195083</v>
      </c>
    </row>
    <row r="667" spans="1:8">
      <c r="A667" s="86" t="str">
        <v>car_sub_email</v>
      </c>
      <c r="B667" s="237">
        <v>666</v>
      </c>
      <c r="C667" s="86" t="s">
        <v>1506</v>
      </c>
      <c r="D667" s="239">
        <f>COUNTIF($C$1:$C667,C667)</f>
        <v>3</v>
      </c>
      <c r="E667" s="239" t="str">
        <f t="shared" si="30"/>
        <v>Submit info to cars dealership or manufacturer3</v>
      </c>
      <c r="F667" s="86" t="s">
        <v>1050</v>
      </c>
      <c r="G667" s="240">
        <v>0.30056150975833701</v>
      </c>
      <c r="H667" s="243">
        <v>99.963665689489119</v>
      </c>
    </row>
    <row r="668" spans="1:8">
      <c r="A668" s="86" t="str">
        <v>car_sub_f2f</v>
      </c>
      <c r="B668" s="237">
        <v>667</v>
      </c>
      <c r="C668" s="86" t="s">
        <v>1506</v>
      </c>
      <c r="D668" s="239">
        <f>COUNTIF($C$1:$C668,C668)</f>
        <v>4</v>
      </c>
      <c r="E668" s="239" t="str">
        <f t="shared" si="30"/>
        <v>Submit info to cars dealership or manufacturer4</v>
      </c>
      <c r="F668" s="86" t="s">
        <v>1498</v>
      </c>
      <c r="G668" s="240">
        <v>0.4986848223181668</v>
      </c>
      <c r="H668" s="243">
        <v>100.40401734792681</v>
      </c>
    </row>
    <row r="669" spans="1:8">
      <c r="A669" s="86" t="str">
        <v>car_sub_mail</v>
      </c>
      <c r="B669" s="237">
        <v>668</v>
      </c>
      <c r="C669" s="86" t="s">
        <v>1506</v>
      </c>
      <c r="D669" s="239">
        <f>COUNTIF($C$1:$C669,C669)</f>
        <v>5</v>
      </c>
      <c r="E669" s="239" t="str">
        <f t="shared" si="30"/>
        <v>Submit info to cars dealership or manufacturer5</v>
      </c>
      <c r="F669" s="86" t="s">
        <v>1500</v>
      </c>
      <c r="G669" s="240">
        <v>9.3089534452106978E-2</v>
      </c>
      <c r="H669" s="243">
        <v>104.8468866592394</v>
      </c>
    </row>
    <row r="670" spans="1:8">
      <c r="A670" s="86" t="str">
        <v>car_sub_txt</v>
      </c>
      <c r="B670" s="237">
        <v>669</v>
      </c>
      <c r="C670" s="86" t="s">
        <v>1506</v>
      </c>
      <c r="D670" s="239">
        <f>COUNTIF($C$1:$C670,C670)</f>
        <v>6</v>
      </c>
      <c r="E670" s="239" t="str">
        <f t="shared" si="30"/>
        <v>Submit info to cars dealership or manufacturer6</v>
      </c>
      <c r="F670" s="86" t="s">
        <v>1502</v>
      </c>
      <c r="G670" s="240">
        <v>0.10880760740031646</v>
      </c>
      <c r="H670" s="243">
        <v>105.5897824348</v>
      </c>
    </row>
    <row r="671" spans="1:8">
      <c r="A671" s="86" t="str">
        <v>car_sub_web</v>
      </c>
      <c r="B671" s="237">
        <v>670</v>
      </c>
      <c r="C671" s="86" t="s">
        <v>1506</v>
      </c>
      <c r="D671" s="239">
        <f>COUNTIF($C$1:$C671,C671)</f>
        <v>7</v>
      </c>
      <c r="E671" s="239" t="str">
        <f t="shared" si="30"/>
        <v>Submit info to cars dealership or manufacturer7</v>
      </c>
      <c r="F671" s="86" t="s">
        <v>1504</v>
      </c>
      <c r="G671" s="240">
        <v>0.31374839314669734</v>
      </c>
      <c r="H671" s="243">
        <v>101.52302269451781</v>
      </c>
    </row>
    <row r="672" spans="1:8">
      <c r="A672" s="86" t="str">
        <v>car_mark_app</v>
      </c>
      <c r="B672" s="237">
        <v>671</v>
      </c>
      <c r="C672" s="86" t="s">
        <v>1514</v>
      </c>
      <c r="D672" s="239">
        <f>COUNTIF($C$1:$C672,C672)</f>
        <v>1</v>
      </c>
      <c r="E672" s="239" t="str">
        <f t="shared" si="30"/>
        <v>Get info/marketing from car dealership or manufacturer1</v>
      </c>
      <c r="F672" s="86" t="s">
        <v>1493</v>
      </c>
      <c r="G672" s="240">
        <v>0.14791656084552718</v>
      </c>
      <c r="H672" s="243">
        <v>106.44899640035386</v>
      </c>
    </row>
    <row r="673" spans="1:8">
      <c r="A673" s="86" t="str">
        <v>car_mark_call</v>
      </c>
      <c r="B673" s="237">
        <v>672</v>
      </c>
      <c r="C673" s="86" t="s">
        <v>1514</v>
      </c>
      <c r="D673" s="239">
        <f>COUNTIF($C$1:$C673,C673)</f>
        <v>2</v>
      </c>
      <c r="E673" s="239" t="str">
        <f t="shared" si="30"/>
        <v>Get info/marketing from car dealership or manufacturer2</v>
      </c>
      <c r="F673" s="86" t="s">
        <v>1495</v>
      </c>
      <c r="G673" s="240">
        <v>0.23379907007638659</v>
      </c>
      <c r="H673" s="243">
        <v>101.83070036450972</v>
      </c>
    </row>
    <row r="674" spans="1:8">
      <c r="A674" s="86" t="str">
        <v>car_mark_email</v>
      </c>
      <c r="B674" s="237">
        <v>673</v>
      </c>
      <c r="C674" s="86" t="s">
        <v>1514</v>
      </c>
      <c r="D674" s="239">
        <f>COUNTIF($C$1:$C674,C674)</f>
        <v>3</v>
      </c>
      <c r="E674" s="239" t="str">
        <f t="shared" si="30"/>
        <v>Get info/marketing from car dealership or manufacturer3</v>
      </c>
      <c r="F674" s="86" t="s">
        <v>1050</v>
      </c>
      <c r="G674" s="240">
        <v>0.24597989723953345</v>
      </c>
      <c r="H674" s="243">
        <v>100.21966638283925</v>
      </c>
    </row>
    <row r="675" spans="1:8">
      <c r="A675" s="86" t="str">
        <v>car_mark_f2f</v>
      </c>
      <c r="B675" s="237">
        <v>674</v>
      </c>
      <c r="C675" s="86" t="s">
        <v>1514</v>
      </c>
      <c r="D675" s="239">
        <f>COUNTIF($C$1:$C675,C675)</f>
        <v>4</v>
      </c>
      <c r="E675" s="239" t="str">
        <f t="shared" si="30"/>
        <v>Get info/marketing from car dealership or manufacturer4</v>
      </c>
      <c r="F675" s="86" t="s">
        <v>1498</v>
      </c>
      <c r="G675" s="240">
        <v>0.50018965753023226</v>
      </c>
      <c r="H675" s="243">
        <v>101.21887183893689</v>
      </c>
    </row>
    <row r="676" spans="1:8">
      <c r="A676" s="86" t="str">
        <v>car_mark_mail</v>
      </c>
      <c r="B676" s="237">
        <v>675</v>
      </c>
      <c r="C676" s="86" t="s">
        <v>1514</v>
      </c>
      <c r="D676" s="239">
        <f>COUNTIF($C$1:$C676,C676)</f>
        <v>5</v>
      </c>
      <c r="E676" s="239" t="str">
        <f t="shared" si="30"/>
        <v>Get info/marketing from car dealership or manufacturer5</v>
      </c>
      <c r="F676" s="86" t="s">
        <v>1500</v>
      </c>
      <c r="G676" s="240">
        <v>0.15202916756207627</v>
      </c>
      <c r="H676" s="243">
        <v>99.397491350867043</v>
      </c>
    </row>
    <row r="677" spans="1:8">
      <c r="A677" s="86" t="str">
        <v>car_mark_txt</v>
      </c>
      <c r="B677" s="237">
        <v>676</v>
      </c>
      <c r="C677" s="86" t="s">
        <v>1514</v>
      </c>
      <c r="D677" s="239">
        <f>COUNTIF($C$1:$C677,C677)</f>
        <v>6</v>
      </c>
      <c r="E677" s="239" t="str">
        <f t="shared" si="30"/>
        <v>Get info/marketing from car dealership or manufacturer6</v>
      </c>
      <c r="F677" s="86" t="s">
        <v>1502</v>
      </c>
      <c r="G677" s="240">
        <v>0.10069402387324909</v>
      </c>
      <c r="H677" s="243">
        <v>100.75985075922647</v>
      </c>
    </row>
    <row r="678" spans="1:8">
      <c r="A678" s="86" t="str">
        <v>car_mark_web</v>
      </c>
      <c r="B678" s="237">
        <v>677</v>
      </c>
      <c r="C678" s="86" t="s">
        <v>1514</v>
      </c>
      <c r="D678" s="239">
        <f>COUNTIF($C$1:$C678,C678)</f>
        <v>7</v>
      </c>
      <c r="E678" s="239" t="str">
        <f t="shared" si="30"/>
        <v>Get info/marketing from car dealership or manufacturer7</v>
      </c>
      <c r="F678" s="86" t="s">
        <v>1504</v>
      </c>
      <c r="G678" s="240">
        <v>0.30889141774278628</v>
      </c>
      <c r="H678" s="243">
        <v>100.10183420102159</v>
      </c>
    </row>
    <row r="679" spans="1:8">
      <c r="A679" s="86" t="str">
        <v>car_res_app</v>
      </c>
      <c r="B679" s="237">
        <v>678</v>
      </c>
      <c r="C679" s="86" t="s">
        <v>1522</v>
      </c>
      <c r="D679" s="239">
        <f>COUNTIF($C$1:$C679,C679)</f>
        <v>1</v>
      </c>
      <c r="E679" s="239" t="str">
        <f t="shared" si="30"/>
        <v>Research car dealership or manufacturer1</v>
      </c>
      <c r="F679" s="86" t="s">
        <v>1493</v>
      </c>
      <c r="G679" s="240">
        <v>0.1404978803211753</v>
      </c>
      <c r="H679" s="243">
        <v>106.3588005524887</v>
      </c>
    </row>
    <row r="680" spans="1:8">
      <c r="A680" s="86" t="str">
        <v>car_res_call</v>
      </c>
      <c r="B680" s="237">
        <v>679</v>
      </c>
      <c r="C680" s="86" t="s">
        <v>1522</v>
      </c>
      <c r="D680" s="239">
        <f>COUNTIF($C$1:$C680,C680)</f>
        <v>2</v>
      </c>
      <c r="E680" s="239" t="str">
        <f t="shared" si="30"/>
        <v>Research car dealership or manufacturer2</v>
      </c>
      <c r="F680" s="86" t="s">
        <v>1495</v>
      </c>
      <c r="G680" s="240">
        <v>0.22345730361224531</v>
      </c>
      <c r="H680" s="243">
        <v>103.19099287362832</v>
      </c>
    </row>
    <row r="681" spans="1:8">
      <c r="A681" s="86" t="str">
        <v>car_res_email</v>
      </c>
      <c r="B681" s="237">
        <v>680</v>
      </c>
      <c r="C681" s="86" t="s">
        <v>1522</v>
      </c>
      <c r="D681" s="239">
        <f>COUNTIF($C$1:$C681,C681)</f>
        <v>3</v>
      </c>
      <c r="E681" s="239" t="str">
        <f t="shared" si="30"/>
        <v>Research car dealership or manufacturer3</v>
      </c>
      <c r="F681" s="86" t="s">
        <v>1050</v>
      </c>
      <c r="G681" s="240">
        <v>0.180629417625569</v>
      </c>
      <c r="H681" s="243">
        <v>101.2089605953044</v>
      </c>
    </row>
    <row r="682" spans="1:8">
      <c r="A682" s="86" t="str">
        <v>car_res_f2f</v>
      </c>
      <c r="B682" s="237">
        <v>681</v>
      </c>
      <c r="C682" s="86" t="s">
        <v>1522</v>
      </c>
      <c r="D682" s="239">
        <f>COUNTIF($C$1:$C682,C682)</f>
        <v>4</v>
      </c>
      <c r="E682" s="239" t="str">
        <f t="shared" si="30"/>
        <v>Research car dealership or manufacturer4</v>
      </c>
      <c r="F682" s="86" t="s">
        <v>1498</v>
      </c>
      <c r="G682" s="240">
        <v>0.67806730224471057</v>
      </c>
      <c r="H682" s="243">
        <v>99.945816543784503</v>
      </c>
    </row>
    <row r="683" spans="1:8">
      <c r="A683" s="86" t="str">
        <v>car_res_mail</v>
      </c>
      <c r="B683" s="237">
        <v>682</v>
      </c>
      <c r="C683" s="86" t="s">
        <v>1522</v>
      </c>
      <c r="D683" s="239">
        <f>COUNTIF($C$1:$C683,C683)</f>
        <v>5</v>
      </c>
      <c r="E683" s="239" t="str">
        <f t="shared" si="30"/>
        <v>Research car dealership or manufacturer5</v>
      </c>
      <c r="F683" s="86" t="s">
        <v>1500</v>
      </c>
      <c r="G683" s="240">
        <v>8.8704768788950325E-2</v>
      </c>
      <c r="H683" s="243">
        <v>104.21670237447891</v>
      </c>
    </row>
    <row r="684" spans="1:8">
      <c r="A684" s="86" t="str">
        <v>car_res_txt</v>
      </c>
      <c r="B684" s="237">
        <v>683</v>
      </c>
      <c r="C684" s="86" t="s">
        <v>1522</v>
      </c>
      <c r="D684" s="239">
        <f>COUNTIF($C$1:$C684,C684)</f>
        <v>6</v>
      </c>
      <c r="E684" s="239" t="str">
        <f t="shared" si="30"/>
        <v>Research car dealership or manufacturer6</v>
      </c>
      <c r="F684" s="86" t="s">
        <v>1502</v>
      </c>
      <c r="G684" s="240">
        <v>7.3488815519565515E-2</v>
      </c>
      <c r="H684" s="243">
        <v>108.16099475470786</v>
      </c>
    </row>
    <row r="685" spans="1:8">
      <c r="A685" s="86" t="str">
        <v>car_res_web</v>
      </c>
      <c r="B685" s="237">
        <v>684</v>
      </c>
      <c r="C685" s="86" t="s">
        <v>1522</v>
      </c>
      <c r="D685" s="239">
        <f>COUNTIF($C$1:$C685,C685)</f>
        <v>7</v>
      </c>
      <c r="E685" s="239" t="str">
        <f t="shared" si="30"/>
        <v>Research car dealership or manufacturer7</v>
      </c>
      <c r="F685" s="86" t="s">
        <v>1504</v>
      </c>
      <c r="G685" s="240">
        <v>0.37847594115693434</v>
      </c>
      <c r="H685" s="243">
        <v>99.000275722285963</v>
      </c>
    </row>
    <row r="686" spans="1:8">
      <c r="A686" s="86" t="str">
        <v>hlh_enqc_app</v>
      </c>
      <c r="B686" s="237">
        <v>685</v>
      </c>
      <c r="C686" s="86" t="s">
        <v>1530</v>
      </c>
      <c r="D686" s="239">
        <f>COUNTIF($C$1:$C686,C686)</f>
        <v>1</v>
      </c>
      <c r="E686" s="239" t="str">
        <f t="shared" si="30"/>
        <v>Make enquiry on local health services1</v>
      </c>
      <c r="F686" s="86" t="s">
        <v>1493</v>
      </c>
      <c r="G686" s="240">
        <v>0.12354888936644071</v>
      </c>
      <c r="H686" s="243">
        <v>100.60566017991619</v>
      </c>
    </row>
    <row r="687" spans="1:8">
      <c r="A687" s="86" t="str">
        <v>hlh_enqc_call</v>
      </c>
      <c r="B687" s="237">
        <v>686</v>
      </c>
      <c r="C687" s="86" t="s">
        <v>1530</v>
      </c>
      <c r="D687" s="239">
        <f>COUNTIF($C$1:$C687,C687)</f>
        <v>2</v>
      </c>
      <c r="E687" s="239" t="str">
        <f t="shared" si="30"/>
        <v>Make enquiry on local health services2</v>
      </c>
      <c r="F687" s="86" t="s">
        <v>1495</v>
      </c>
      <c r="G687" s="240">
        <v>0.40009590325668626</v>
      </c>
      <c r="H687" s="243">
        <v>99.634760036347998</v>
      </c>
    </row>
    <row r="688" spans="1:8">
      <c r="A688" s="86" t="str">
        <v>hlh_enqc_email</v>
      </c>
      <c r="B688" s="237">
        <v>687</v>
      </c>
      <c r="C688" s="86" t="s">
        <v>1530</v>
      </c>
      <c r="D688" s="239">
        <f>COUNTIF($C$1:$C688,C688)</f>
        <v>3</v>
      </c>
      <c r="E688" s="239" t="str">
        <f t="shared" si="30"/>
        <v>Make enquiry on local health services3</v>
      </c>
      <c r="F688" s="86" t="s">
        <v>1050</v>
      </c>
      <c r="G688" s="240">
        <v>0.31119350616367447</v>
      </c>
      <c r="H688" s="243">
        <v>99.709682669842053</v>
      </c>
    </row>
    <row r="689" spans="1:8">
      <c r="A689" s="86" t="str">
        <v>hlh_enqc_f2f</v>
      </c>
      <c r="B689" s="237">
        <v>688</v>
      </c>
      <c r="C689" s="86" t="s">
        <v>1530</v>
      </c>
      <c r="D689" s="239">
        <f>COUNTIF($C$1:$C689,C689)</f>
        <v>4</v>
      </c>
      <c r="E689" s="239" t="str">
        <f t="shared" si="30"/>
        <v>Make enquiry on local health services4</v>
      </c>
      <c r="F689" s="86" t="s">
        <v>1498</v>
      </c>
      <c r="G689" s="240">
        <v>0.34318438275343344</v>
      </c>
      <c r="H689" s="243">
        <v>101.26572665099138</v>
      </c>
    </row>
    <row r="690" spans="1:8">
      <c r="A690" s="86" t="str">
        <v>hlh_enqc_mail</v>
      </c>
      <c r="B690" s="237">
        <v>689</v>
      </c>
      <c r="C690" s="86" t="s">
        <v>1530</v>
      </c>
      <c r="D690" s="239">
        <f>COUNTIF($C$1:$C690,C690)</f>
        <v>5</v>
      </c>
      <c r="E690" s="239" t="str">
        <f t="shared" si="30"/>
        <v>Make enquiry on local health services5</v>
      </c>
      <c r="F690" s="86" t="s">
        <v>1500</v>
      </c>
      <c r="G690" s="240">
        <v>0.12524142848770195</v>
      </c>
      <c r="H690" s="243">
        <v>100.80630341377447</v>
      </c>
    </row>
    <row r="691" spans="1:8">
      <c r="A691" s="86" t="str">
        <v>hlh_enqc_txt</v>
      </c>
      <c r="B691" s="237">
        <v>690</v>
      </c>
      <c r="C691" s="86" t="s">
        <v>1530</v>
      </c>
      <c r="D691" s="239">
        <f>COUNTIF($C$1:$C691,C691)</f>
        <v>6</v>
      </c>
      <c r="E691" s="239" t="str">
        <f t="shared" si="30"/>
        <v>Make enquiry on local health services6</v>
      </c>
      <c r="F691" s="86" t="s">
        <v>1502</v>
      </c>
      <c r="G691" s="240">
        <v>8.8695235118291749E-2</v>
      </c>
      <c r="H691" s="243">
        <v>100.65353713607364</v>
      </c>
    </row>
    <row r="692" spans="1:8">
      <c r="A692" s="86" t="str">
        <v>hlh_enqc_web</v>
      </c>
      <c r="B692" s="237">
        <v>691</v>
      </c>
      <c r="C692" s="86" t="s">
        <v>1530</v>
      </c>
      <c r="D692" s="239">
        <f>COUNTIF($C$1:$C692,C692)</f>
        <v>7</v>
      </c>
      <c r="E692" s="239" t="str">
        <f t="shared" si="30"/>
        <v>Make enquiry on local health services7</v>
      </c>
      <c r="F692" s="86" t="s">
        <v>1504</v>
      </c>
      <c r="G692" s="240">
        <v>0.21873880086740771</v>
      </c>
      <c r="H692" s="243">
        <v>99.300962688886614</v>
      </c>
    </row>
    <row r="693" spans="1:8">
      <c r="A693" s="86" t="str">
        <v>hlh_sub_app</v>
      </c>
      <c r="B693" s="237">
        <v>692</v>
      </c>
      <c r="C693" s="86" t="s">
        <v>1538</v>
      </c>
      <c r="D693" s="239">
        <f>COUNTIF($C$1:$C693,C693)</f>
        <v>1</v>
      </c>
      <c r="E693" s="239" t="str">
        <f t="shared" si="30"/>
        <v>Submit info to local health services1</v>
      </c>
      <c r="F693" s="86" t="s">
        <v>1493</v>
      </c>
      <c r="G693" s="240">
        <v>0.16641096372125735</v>
      </c>
      <c r="H693" s="243">
        <v>101.13265274179743</v>
      </c>
    </row>
    <row r="694" spans="1:8">
      <c r="A694" s="86" t="str">
        <v>hlh_sub_call</v>
      </c>
      <c r="B694" s="237">
        <v>693</v>
      </c>
      <c r="C694" s="86" t="s">
        <v>1538</v>
      </c>
      <c r="D694" s="239">
        <f>COUNTIF($C$1:$C694,C694)</f>
        <v>2</v>
      </c>
      <c r="E694" s="239" t="str">
        <f t="shared" si="30"/>
        <v>Submit info to local health services2</v>
      </c>
      <c r="F694" s="86" t="s">
        <v>1495</v>
      </c>
      <c r="G694" s="240">
        <v>0.38479791743997493</v>
      </c>
      <c r="H694" s="243">
        <v>100.76374018100572</v>
      </c>
    </row>
    <row r="695" spans="1:8">
      <c r="A695" s="86" t="str">
        <v>hlh_sub_email</v>
      </c>
      <c r="B695" s="237">
        <v>694</v>
      </c>
      <c r="C695" s="86" t="s">
        <v>1538</v>
      </c>
      <c r="D695" s="239">
        <f>COUNTIF($C$1:$C695,C695)</f>
        <v>3</v>
      </c>
      <c r="E695" s="239" t="str">
        <f t="shared" si="30"/>
        <v>Submit info to local health services3</v>
      </c>
      <c r="F695" s="86" t="s">
        <v>1050</v>
      </c>
      <c r="G695" s="240">
        <v>0.27429493816789419</v>
      </c>
      <c r="H695" s="243">
        <v>99.444375691383698</v>
      </c>
    </row>
    <row r="696" spans="1:8">
      <c r="A696" s="86" t="str">
        <v>hlh_sub_f2f</v>
      </c>
      <c r="B696" s="237">
        <v>695</v>
      </c>
      <c r="C696" s="86" t="s">
        <v>1538</v>
      </c>
      <c r="D696" s="239">
        <f>COUNTIF($C$1:$C696,C696)</f>
        <v>4</v>
      </c>
      <c r="E696" s="239" t="str">
        <f t="shared" si="30"/>
        <v>Submit info to local health services4</v>
      </c>
      <c r="F696" s="86" t="s">
        <v>1498</v>
      </c>
      <c r="G696" s="240">
        <v>0.41738542989430916</v>
      </c>
      <c r="H696" s="243">
        <v>101.94391431688128</v>
      </c>
    </row>
    <row r="697" spans="1:8">
      <c r="A697" s="86" t="str">
        <v>hlh_sub_mail</v>
      </c>
      <c r="B697" s="237">
        <v>696</v>
      </c>
      <c r="C697" s="86" t="s">
        <v>1538</v>
      </c>
      <c r="D697" s="239">
        <f>COUNTIF($C$1:$C697,C697)</f>
        <v>5</v>
      </c>
      <c r="E697" s="239" t="str">
        <f t="shared" si="30"/>
        <v>Submit info to local health services5</v>
      </c>
      <c r="F697" s="86" t="s">
        <v>1500</v>
      </c>
      <c r="G697" s="240">
        <v>0.11900988532244516</v>
      </c>
      <c r="H697" s="243">
        <v>99.7849528677705</v>
      </c>
    </row>
    <row r="698" spans="1:8">
      <c r="A698" s="86" t="str">
        <v>hlh_sub_txt</v>
      </c>
      <c r="B698" s="237">
        <v>697</v>
      </c>
      <c r="C698" s="86" t="s">
        <v>1538</v>
      </c>
      <c r="D698" s="239">
        <f>COUNTIF($C$1:$C698,C698)</f>
        <v>6</v>
      </c>
      <c r="E698" s="239" t="str">
        <f t="shared" si="30"/>
        <v>Submit info to local health services6</v>
      </c>
      <c r="F698" s="86" t="s">
        <v>1502</v>
      </c>
      <c r="G698" s="240">
        <v>0.10982309961513664</v>
      </c>
      <c r="H698" s="243">
        <v>103.63647058333827</v>
      </c>
    </row>
    <row r="699" spans="1:8">
      <c r="A699" s="86" t="str">
        <v>hlh_sub_web</v>
      </c>
      <c r="B699" s="237">
        <v>698</v>
      </c>
      <c r="C699" s="86" t="s">
        <v>1538</v>
      </c>
      <c r="D699" s="239">
        <f>COUNTIF($C$1:$C699,C699)</f>
        <v>7</v>
      </c>
      <c r="E699" s="239" t="str">
        <f t="shared" si="30"/>
        <v>Submit info to local health services7</v>
      </c>
      <c r="F699" s="86" t="s">
        <v>1504</v>
      </c>
      <c r="G699" s="240">
        <v>0.26270297145759669</v>
      </c>
      <c r="H699" s="243">
        <v>98.626987403362776</v>
      </c>
    </row>
    <row r="700" spans="1:8">
      <c r="A700" s="86" t="str">
        <v>hlh_mark_app</v>
      </c>
      <c r="B700" s="237">
        <v>699</v>
      </c>
      <c r="C700" s="86" t="s">
        <v>1546</v>
      </c>
      <c r="D700" s="239">
        <f>COUNTIF($C$1:$C700,C700)</f>
        <v>1</v>
      </c>
      <c r="E700" s="239" t="str">
        <f t="shared" si="30"/>
        <v>Get info/marketing on local health services1</v>
      </c>
      <c r="F700" s="86" t="s">
        <v>1493</v>
      </c>
      <c r="G700" s="240">
        <v>0.13838081934866275</v>
      </c>
      <c r="H700" s="243">
        <v>103.12969402589873</v>
      </c>
    </row>
    <row r="701" spans="1:8">
      <c r="A701" s="86" t="str">
        <v>hlh_mark_call</v>
      </c>
      <c r="B701" s="237">
        <v>700</v>
      </c>
      <c r="C701" s="86" t="s">
        <v>1546</v>
      </c>
      <c r="D701" s="239">
        <f>COUNTIF($C$1:$C701,C701)</f>
        <v>2</v>
      </c>
      <c r="E701" s="239" t="str">
        <f t="shared" si="30"/>
        <v>Get info/marketing on local health services2</v>
      </c>
      <c r="F701" s="86" t="s">
        <v>1495</v>
      </c>
      <c r="G701" s="240">
        <v>0.26926973645652214</v>
      </c>
      <c r="H701" s="243">
        <v>102.26299663117497</v>
      </c>
    </row>
    <row r="702" spans="1:8">
      <c r="A702" s="86" t="str">
        <v>hlh_mark_email</v>
      </c>
      <c r="B702" s="237">
        <v>701</v>
      </c>
      <c r="C702" s="86" t="s">
        <v>1546</v>
      </c>
      <c r="D702" s="239">
        <f>COUNTIF($C$1:$C702,C702)</f>
        <v>3</v>
      </c>
      <c r="E702" s="239" t="str">
        <f t="shared" si="30"/>
        <v>Get info/marketing on local health services3</v>
      </c>
      <c r="F702" s="86" t="s">
        <v>1050</v>
      </c>
      <c r="G702" s="240">
        <v>0.32800000000000001</v>
      </c>
      <c r="H702" s="243">
        <v>100</v>
      </c>
    </row>
    <row r="703" spans="1:8">
      <c r="A703" s="86" t="str">
        <v>hlh_mark_f2f</v>
      </c>
      <c r="B703" s="237">
        <v>702</v>
      </c>
      <c r="C703" s="86" t="s">
        <v>1546</v>
      </c>
      <c r="D703" s="239">
        <f>COUNTIF($C$1:$C703,C703)</f>
        <v>4</v>
      </c>
      <c r="E703" s="239" t="str">
        <f t="shared" si="30"/>
        <v>Get info/marketing on local health services4</v>
      </c>
      <c r="F703" s="86" t="s">
        <v>1498</v>
      </c>
      <c r="G703" s="240">
        <v>0.27917457557582986</v>
      </c>
      <c r="H703" s="243">
        <v>103.75027980128408</v>
      </c>
    </row>
    <row r="704" spans="1:8">
      <c r="A704" s="86" t="str">
        <v>hlh_mark_mail</v>
      </c>
      <c r="B704" s="237">
        <v>703</v>
      </c>
      <c r="C704" s="86" t="s">
        <v>1546</v>
      </c>
      <c r="D704" s="239">
        <f>COUNTIF($C$1:$C704,C704)</f>
        <v>5</v>
      </c>
      <c r="E704" s="239" t="str">
        <f t="shared" si="30"/>
        <v>Get info/marketing on local health services5</v>
      </c>
      <c r="F704" s="86" t="s">
        <v>1500</v>
      </c>
      <c r="G704" s="240">
        <v>0.18958467970383103</v>
      </c>
      <c r="H704" s="243">
        <v>102.97823962737942</v>
      </c>
    </row>
    <row r="705" spans="1:8">
      <c r="A705" s="86" t="str">
        <v>hlh_mark_txt</v>
      </c>
      <c r="B705" s="237">
        <v>704</v>
      </c>
      <c r="C705" s="86" t="s">
        <v>1546</v>
      </c>
      <c r="D705" s="239">
        <f>COUNTIF($C$1:$C705,C705)</f>
        <v>6</v>
      </c>
      <c r="E705" s="239" t="str">
        <f t="shared" si="30"/>
        <v>Get info/marketing on local health services6</v>
      </c>
      <c r="F705" s="86" t="s">
        <v>1502</v>
      </c>
      <c r="G705" s="240">
        <v>0.14048938206966613</v>
      </c>
      <c r="H705" s="243">
        <v>101.26951348668662</v>
      </c>
    </row>
    <row r="706" spans="1:8">
      <c r="A706" s="86" t="str">
        <v>hlh_mark_web</v>
      </c>
      <c r="B706" s="237">
        <v>705</v>
      </c>
      <c r="C706" s="86" t="s">
        <v>1546</v>
      </c>
      <c r="D706" s="239">
        <f>COUNTIF($C$1:$C706,C706)</f>
        <v>7</v>
      </c>
      <c r="E706" s="239" t="str">
        <f t="shared" si="30"/>
        <v>Get info/marketing on local health services7</v>
      </c>
      <c r="F706" s="86" t="s">
        <v>1504</v>
      </c>
      <c r="G706" s="240">
        <v>0.25259130247914507</v>
      </c>
      <c r="H706" s="243">
        <v>97.868821883723754</v>
      </c>
    </row>
    <row r="707" spans="1:8">
      <c r="A707" s="86" t="str">
        <v>hlh_res_app</v>
      </c>
      <c r="B707" s="237">
        <v>706</v>
      </c>
      <c r="C707" s="86" t="s">
        <v>1554</v>
      </c>
      <c r="D707" s="239">
        <f>COUNTIF($C$1:$C707,C707)</f>
        <v>1</v>
      </c>
      <c r="E707" s="239" t="str">
        <f t="shared" ref="E707:E770" si="31">C707&amp;D707</f>
        <v>Research local health services1</v>
      </c>
      <c r="F707" s="86" t="s">
        <v>1493</v>
      </c>
      <c r="G707" s="240">
        <v>0.14386213296344774</v>
      </c>
      <c r="H707" s="243">
        <v>107.96147631697099</v>
      </c>
    </row>
    <row r="708" spans="1:8">
      <c r="A708" s="86" t="str">
        <v>hlh_res_call</v>
      </c>
      <c r="B708" s="237">
        <v>707</v>
      </c>
      <c r="C708" s="86" t="s">
        <v>1554</v>
      </c>
      <c r="D708" s="239">
        <f>COUNTIF($C$1:$C708,C708)</f>
        <v>2</v>
      </c>
      <c r="E708" s="239" t="str">
        <f t="shared" si="31"/>
        <v>Research local health services2</v>
      </c>
      <c r="F708" s="86" t="s">
        <v>1495</v>
      </c>
      <c r="G708" s="240">
        <v>0.32569023384843815</v>
      </c>
      <c r="H708" s="243">
        <v>100.44630432041282</v>
      </c>
    </row>
    <row r="709" spans="1:8">
      <c r="A709" s="86" t="str">
        <v>hlh_res_email</v>
      </c>
      <c r="B709" s="237">
        <v>708</v>
      </c>
      <c r="C709" s="86" t="s">
        <v>1554</v>
      </c>
      <c r="D709" s="239">
        <f>COUNTIF($C$1:$C709,C709)</f>
        <v>3</v>
      </c>
      <c r="E709" s="239" t="str">
        <f t="shared" si="31"/>
        <v>Research local health services3</v>
      </c>
      <c r="F709" s="86" t="s">
        <v>1050</v>
      </c>
      <c r="G709" s="240">
        <v>0.21373026354347785</v>
      </c>
      <c r="H709" s="243">
        <v>102.97516026776296</v>
      </c>
    </row>
    <row r="710" spans="1:8">
      <c r="A710" s="86" t="str">
        <v>hlh_res_f2f</v>
      </c>
      <c r="B710" s="237">
        <v>709</v>
      </c>
      <c r="C710" s="86" t="s">
        <v>1554</v>
      </c>
      <c r="D710" s="239">
        <f>COUNTIF($C$1:$C710,C710)</f>
        <v>4</v>
      </c>
      <c r="E710" s="239" t="str">
        <f t="shared" si="31"/>
        <v>Research local health services4</v>
      </c>
      <c r="F710" s="86" t="s">
        <v>1498</v>
      </c>
      <c r="G710" s="240">
        <v>0.31300646648563113</v>
      </c>
      <c r="H710" s="243">
        <v>102.94667239379496</v>
      </c>
    </row>
    <row r="711" spans="1:8">
      <c r="A711" s="86" t="str">
        <v>hlh_res_mail</v>
      </c>
      <c r="B711" s="237">
        <v>710</v>
      </c>
      <c r="C711" s="86" t="s">
        <v>1554</v>
      </c>
      <c r="D711" s="239">
        <f>COUNTIF($C$1:$C711,C711)</f>
        <v>5</v>
      </c>
      <c r="E711" s="239" t="str">
        <f t="shared" si="31"/>
        <v>Research local health services5</v>
      </c>
      <c r="F711" s="86" t="s">
        <v>1500</v>
      </c>
      <c r="G711" s="240">
        <v>8.5928106745853439E-2</v>
      </c>
      <c r="H711" s="243">
        <v>107.95671176824592</v>
      </c>
    </row>
    <row r="712" spans="1:8">
      <c r="A712" s="86" t="str">
        <v>hlh_res_txt</v>
      </c>
      <c r="B712" s="237">
        <v>711</v>
      </c>
      <c r="C712" s="86" t="s">
        <v>1554</v>
      </c>
      <c r="D712" s="239">
        <f>COUNTIF($C$1:$C712,C712)</f>
        <v>6</v>
      </c>
      <c r="E712" s="239" t="str">
        <f t="shared" si="31"/>
        <v>Research local health services6</v>
      </c>
      <c r="F712" s="86" t="s">
        <v>1502</v>
      </c>
      <c r="G712" s="240">
        <v>9.0459999609275782E-2</v>
      </c>
      <c r="H712" s="243">
        <v>104.89500688668423</v>
      </c>
    </row>
    <row r="713" spans="1:8">
      <c r="A713" s="86" t="str">
        <v>hlh_res_web</v>
      </c>
      <c r="B713" s="237">
        <v>712</v>
      </c>
      <c r="C713" s="86" t="s">
        <v>1554</v>
      </c>
      <c r="D713" s="239">
        <f>COUNTIF($C$1:$C713,C713)</f>
        <v>7</v>
      </c>
      <c r="E713" s="239" t="str">
        <f t="shared" si="31"/>
        <v>Research local health services7</v>
      </c>
      <c r="F713" s="86" t="s">
        <v>1504</v>
      </c>
      <c r="G713" s="240">
        <v>0.32051503311387658</v>
      </c>
      <c r="H713" s="243">
        <v>98.348507890387367</v>
      </c>
    </row>
    <row r="714" spans="1:8">
      <c r="A714" s="86" t="str">
        <v>loc_enqc_app</v>
      </c>
      <c r="B714" s="237">
        <v>713</v>
      </c>
      <c r="C714" s="86" t="s">
        <v>1562</v>
      </c>
      <c r="D714" s="239">
        <f>COUNTIF($C$1:$C714,C714)</f>
        <v>1</v>
      </c>
      <c r="E714" s="239" t="str">
        <f t="shared" si="31"/>
        <v>Make enquiry on local services, events, news1</v>
      </c>
      <c r="F714" s="86" t="s">
        <v>1493</v>
      </c>
      <c r="G714" s="240">
        <v>0.1126181256959775</v>
      </c>
      <c r="H714" s="243">
        <v>102.91695697148215</v>
      </c>
    </row>
    <row r="715" spans="1:8">
      <c r="A715" s="86" t="str">
        <v>loc_enqc_call</v>
      </c>
      <c r="B715" s="237">
        <v>714</v>
      </c>
      <c r="C715" s="86" t="s">
        <v>1562</v>
      </c>
      <c r="D715" s="239">
        <f>COUNTIF($C$1:$C715,C715)</f>
        <v>2</v>
      </c>
      <c r="E715" s="239" t="str">
        <f t="shared" si="31"/>
        <v>Make enquiry on local services, events, news2</v>
      </c>
      <c r="F715" s="86" t="s">
        <v>1495</v>
      </c>
      <c r="G715" s="240">
        <v>0.34891323968976501</v>
      </c>
      <c r="H715" s="243">
        <v>100.29623535294125</v>
      </c>
    </row>
    <row r="716" spans="1:8">
      <c r="A716" s="86" t="str">
        <v>loc_enqc_email</v>
      </c>
      <c r="B716" s="237">
        <v>715</v>
      </c>
      <c r="C716" s="86" t="s">
        <v>1562</v>
      </c>
      <c r="D716" s="239">
        <f>COUNTIF($C$1:$C716,C716)</f>
        <v>3</v>
      </c>
      <c r="E716" s="239" t="str">
        <f t="shared" si="31"/>
        <v>Make enquiry on local services, events, news3</v>
      </c>
      <c r="F716" s="86" t="s">
        <v>1050</v>
      </c>
      <c r="G716" s="240">
        <v>0.39366704436673372</v>
      </c>
      <c r="H716" s="243">
        <v>99.229289018610714</v>
      </c>
    </row>
    <row r="717" spans="1:8">
      <c r="A717" s="86" t="str">
        <v>loc_enqc_f2f</v>
      </c>
      <c r="B717" s="237">
        <v>716</v>
      </c>
      <c r="C717" s="86" t="s">
        <v>1562</v>
      </c>
      <c r="D717" s="239">
        <f>COUNTIF($C$1:$C717,C717)</f>
        <v>4</v>
      </c>
      <c r="E717" s="239" t="str">
        <f t="shared" si="31"/>
        <v>Make enquiry on local services, events, news4</v>
      </c>
      <c r="F717" s="86" t="s">
        <v>1498</v>
      </c>
      <c r="G717" s="240">
        <v>0.20858098736007188</v>
      </c>
      <c r="H717" s="243">
        <v>104.7072869110002</v>
      </c>
    </row>
    <row r="718" spans="1:8">
      <c r="A718" s="86" t="str">
        <v>loc_enqc_mail</v>
      </c>
      <c r="B718" s="237">
        <v>717</v>
      </c>
      <c r="C718" s="86" t="s">
        <v>1562</v>
      </c>
      <c r="D718" s="239">
        <f>COUNTIF($C$1:$C718,C718)</f>
        <v>5</v>
      </c>
      <c r="E718" s="239" t="str">
        <f t="shared" si="31"/>
        <v>Make enquiry on local services, events, news5</v>
      </c>
      <c r="F718" s="86" t="s">
        <v>1500</v>
      </c>
      <c r="G718" s="240">
        <v>0.11828075487916852</v>
      </c>
      <c r="H718" s="243">
        <v>100.78983230189868</v>
      </c>
    </row>
    <row r="719" spans="1:8">
      <c r="A719" s="86" t="str">
        <v>loc_enqc_txt</v>
      </c>
      <c r="B719" s="237">
        <v>718</v>
      </c>
      <c r="C719" s="86" t="s">
        <v>1562</v>
      </c>
      <c r="D719" s="239">
        <f>COUNTIF($C$1:$C719,C719)</f>
        <v>6</v>
      </c>
      <c r="E719" s="239" t="str">
        <f t="shared" si="31"/>
        <v>Make enquiry on local services, events, news6</v>
      </c>
      <c r="F719" s="86" t="s">
        <v>1502</v>
      </c>
      <c r="G719" s="240">
        <v>7.0478793443647825E-2</v>
      </c>
      <c r="H719" s="243">
        <v>106.7987187238524</v>
      </c>
    </row>
    <row r="720" spans="1:8">
      <c r="A720" s="86" t="str">
        <v>loc_enqc_web</v>
      </c>
      <c r="B720" s="237">
        <v>719</v>
      </c>
      <c r="C720" s="86" t="s">
        <v>1562</v>
      </c>
      <c r="D720" s="239">
        <f>COUNTIF($C$1:$C720,C720)</f>
        <v>7</v>
      </c>
      <c r="E720" s="239" t="str">
        <f t="shared" si="31"/>
        <v>Make enquiry on local services, events, news7</v>
      </c>
      <c r="F720" s="86" t="s">
        <v>1504</v>
      </c>
      <c r="G720" s="240">
        <v>0.24540336413542499</v>
      </c>
      <c r="H720" s="243">
        <v>99.14575961015116</v>
      </c>
    </row>
    <row r="721" spans="1:8">
      <c r="A721" s="86" t="str">
        <v>loc_sub_app</v>
      </c>
      <c r="B721" s="237">
        <v>720</v>
      </c>
      <c r="C721" s="86" t="s">
        <v>1570</v>
      </c>
      <c r="D721" s="239">
        <f>COUNTIF($C$1:$C721,C721)</f>
        <v>1</v>
      </c>
      <c r="E721" s="239" t="str">
        <f t="shared" si="31"/>
        <v>Submit info to local services, events, news1</v>
      </c>
      <c r="F721" s="86" t="s">
        <v>1493</v>
      </c>
      <c r="G721" s="240">
        <v>0.1541318694199699</v>
      </c>
      <c r="H721" s="243">
        <v>104.86792931566471</v>
      </c>
    </row>
    <row r="722" spans="1:8">
      <c r="A722" s="86" t="str">
        <v>loc_sub_call</v>
      </c>
      <c r="B722" s="237">
        <v>721</v>
      </c>
      <c r="C722" s="86" t="s">
        <v>1570</v>
      </c>
      <c r="D722" s="239">
        <f>COUNTIF($C$1:$C722,C722)</f>
        <v>2</v>
      </c>
      <c r="E722" s="239" t="str">
        <f t="shared" si="31"/>
        <v>Submit info to local services, events, news2</v>
      </c>
      <c r="F722" s="86" t="s">
        <v>1495</v>
      </c>
      <c r="G722" s="240">
        <v>0.19554338015511752</v>
      </c>
      <c r="H722" s="243">
        <v>103.87205357822073</v>
      </c>
    </row>
    <row r="723" spans="1:8">
      <c r="A723" s="86" t="str">
        <v>loc_sub_email</v>
      </c>
      <c r="B723" s="237">
        <v>722</v>
      </c>
      <c r="C723" s="86" t="s">
        <v>1570</v>
      </c>
      <c r="D723" s="239">
        <f>COUNTIF($C$1:$C723,C723)</f>
        <v>3</v>
      </c>
      <c r="E723" s="239" t="str">
        <f t="shared" si="31"/>
        <v>Submit info to local services, events, news3</v>
      </c>
      <c r="F723" s="86" t="s">
        <v>1050</v>
      </c>
      <c r="G723" s="240">
        <v>0.32905636196690563</v>
      </c>
      <c r="H723" s="243">
        <v>99.77792631820715</v>
      </c>
    </row>
    <row r="724" spans="1:8">
      <c r="A724" s="86" t="str">
        <v>loc_sub_f2f</v>
      </c>
      <c r="B724" s="237">
        <v>723</v>
      </c>
      <c r="C724" s="86" t="s">
        <v>1570</v>
      </c>
      <c r="D724" s="239">
        <f>COUNTIF($C$1:$C724,C724)</f>
        <v>4</v>
      </c>
      <c r="E724" s="239" t="str">
        <f t="shared" si="31"/>
        <v>Submit info to local services, events, news4</v>
      </c>
      <c r="F724" s="86" t="s">
        <v>1498</v>
      </c>
      <c r="G724" s="240">
        <v>0.16528583429386365</v>
      </c>
      <c r="H724" s="243">
        <v>103.93595114940601</v>
      </c>
    </row>
    <row r="725" spans="1:8">
      <c r="A725" s="86" t="str">
        <v>loc_sub_mail</v>
      </c>
      <c r="B725" s="237">
        <v>724</v>
      </c>
      <c r="C725" s="86" t="s">
        <v>1570</v>
      </c>
      <c r="D725" s="239">
        <f>COUNTIF($C$1:$C725,C725)</f>
        <v>5</v>
      </c>
      <c r="E725" s="239" t="str">
        <f t="shared" si="31"/>
        <v>Submit info to local services, events, news5</v>
      </c>
      <c r="F725" s="86" t="s">
        <v>1500</v>
      </c>
      <c r="G725" s="240">
        <v>0.12917906890421396</v>
      </c>
      <c r="H725" s="243">
        <v>102.73315087107058</v>
      </c>
    </row>
    <row r="726" spans="1:8">
      <c r="A726" s="86" t="str">
        <v>loc_sub_txt</v>
      </c>
      <c r="B726" s="237">
        <v>725</v>
      </c>
      <c r="C726" s="86" t="s">
        <v>1570</v>
      </c>
      <c r="D726" s="239">
        <f>COUNTIF($C$1:$C726,C726)</f>
        <v>6</v>
      </c>
      <c r="E726" s="239" t="str">
        <f t="shared" si="31"/>
        <v>Submit info to local services, events, news6</v>
      </c>
      <c r="F726" s="86" t="s">
        <v>1502</v>
      </c>
      <c r="G726" s="240">
        <v>9.1711137593529571E-2</v>
      </c>
      <c r="H726" s="243">
        <v>107.62771855492626</v>
      </c>
    </row>
    <row r="727" spans="1:8">
      <c r="A727" s="86" t="str">
        <v>loc_sub_web</v>
      </c>
      <c r="B727" s="237">
        <v>726</v>
      </c>
      <c r="C727" s="86" t="s">
        <v>1570</v>
      </c>
      <c r="D727" s="239">
        <f>COUNTIF($C$1:$C727,C727)</f>
        <v>7</v>
      </c>
      <c r="E727" s="239" t="str">
        <f t="shared" si="31"/>
        <v>Submit info to local services, events, news7</v>
      </c>
      <c r="F727" s="86" t="s">
        <v>1504</v>
      </c>
      <c r="G727" s="240">
        <v>0.27961849688397444</v>
      </c>
      <c r="H727" s="243">
        <v>99.125018497348066</v>
      </c>
    </row>
    <row r="728" spans="1:8">
      <c r="A728" s="86" t="str">
        <v>loc_mark_app</v>
      </c>
      <c r="B728" s="237">
        <v>727</v>
      </c>
      <c r="C728" s="86" t="s">
        <v>1578</v>
      </c>
      <c r="D728" s="239">
        <f>COUNTIF($C$1:$C728,C728)</f>
        <v>1</v>
      </c>
      <c r="E728" s="239" t="str">
        <f t="shared" si="31"/>
        <v>Get info/marketing on local services, events, news1</v>
      </c>
      <c r="F728" s="86" t="s">
        <v>1493</v>
      </c>
      <c r="G728" s="240">
        <v>0.13997362611600603</v>
      </c>
      <c r="H728" s="243">
        <v>105.02085424453557</v>
      </c>
    </row>
    <row r="729" spans="1:8">
      <c r="A729" s="86" t="str">
        <v>loc_mark_call</v>
      </c>
      <c r="B729" s="237">
        <v>728</v>
      </c>
      <c r="C729" s="86" t="s">
        <v>1578</v>
      </c>
      <c r="D729" s="239">
        <f>COUNTIF($C$1:$C729,C729)</f>
        <v>2</v>
      </c>
      <c r="E729" s="239" t="str">
        <f t="shared" si="31"/>
        <v>Get info/marketing on local services, events, news2</v>
      </c>
      <c r="F729" s="86" t="s">
        <v>1495</v>
      </c>
      <c r="G729" s="240">
        <v>0.16139867544493722</v>
      </c>
      <c r="H729" s="243">
        <v>100.91574330317117</v>
      </c>
    </row>
    <row r="730" spans="1:8">
      <c r="A730" s="86" t="str">
        <v>loc_mark_email</v>
      </c>
      <c r="B730" s="237">
        <v>729</v>
      </c>
      <c r="C730" s="86" t="s">
        <v>1578</v>
      </c>
      <c r="D730" s="239">
        <f>COUNTIF($C$1:$C730,C730)</f>
        <v>3</v>
      </c>
      <c r="E730" s="239" t="str">
        <f t="shared" si="31"/>
        <v>Get info/marketing on local services, events, news3</v>
      </c>
      <c r="F730" s="86" t="s">
        <v>1050</v>
      </c>
      <c r="G730" s="240">
        <v>0.34337814288784263</v>
      </c>
      <c r="H730" s="243">
        <v>100.60439473717008</v>
      </c>
    </row>
    <row r="731" spans="1:8">
      <c r="A731" s="86" t="str">
        <v>loc_mark_f2f</v>
      </c>
      <c r="B731" s="237">
        <v>730</v>
      </c>
      <c r="C731" s="86" t="s">
        <v>1578</v>
      </c>
      <c r="D731" s="239">
        <f>COUNTIF($C$1:$C731,C731)</f>
        <v>4</v>
      </c>
      <c r="E731" s="239" t="str">
        <f t="shared" si="31"/>
        <v>Get info/marketing on local services, events, news4</v>
      </c>
      <c r="F731" s="86" t="s">
        <v>1498</v>
      </c>
      <c r="G731" s="240">
        <v>0.14677357532185903</v>
      </c>
      <c r="H731" s="243">
        <v>105.25741641541875</v>
      </c>
    </row>
    <row r="732" spans="1:8">
      <c r="A732" s="86" t="str">
        <v>loc_mark_mail</v>
      </c>
      <c r="B732" s="237">
        <v>731</v>
      </c>
      <c r="C732" s="86" t="s">
        <v>1578</v>
      </c>
      <c r="D732" s="239">
        <f>COUNTIF($C$1:$C732,C732)</f>
        <v>5</v>
      </c>
      <c r="E732" s="239" t="str">
        <f t="shared" si="31"/>
        <v>Get info/marketing on local services, events, news5</v>
      </c>
      <c r="F732" s="86" t="s">
        <v>1500</v>
      </c>
      <c r="G732" s="240">
        <v>0.15800695489089026</v>
      </c>
      <c r="H732" s="243">
        <v>100.54742491456155</v>
      </c>
    </row>
    <row r="733" spans="1:8">
      <c r="A733" s="86" t="str">
        <v>loc_mark_txt</v>
      </c>
      <c r="B733" s="237">
        <v>732</v>
      </c>
      <c r="C733" s="86" t="s">
        <v>1578</v>
      </c>
      <c r="D733" s="239">
        <f>COUNTIF($C$1:$C733,C733)</f>
        <v>6</v>
      </c>
      <c r="E733" s="239" t="str">
        <f t="shared" si="31"/>
        <v>Get info/marketing on local services, events, news6</v>
      </c>
      <c r="F733" s="86" t="s">
        <v>1502</v>
      </c>
      <c r="G733" s="240">
        <v>0.11575173383867002</v>
      </c>
      <c r="H733" s="243">
        <v>106.92092330555379</v>
      </c>
    </row>
    <row r="734" spans="1:8">
      <c r="A734" s="86" t="str">
        <v>loc_mark_web</v>
      </c>
      <c r="B734" s="237">
        <v>733</v>
      </c>
      <c r="C734" s="86" t="s">
        <v>1578</v>
      </c>
      <c r="D734" s="239">
        <f>COUNTIF($C$1:$C734,C734)</f>
        <v>7</v>
      </c>
      <c r="E734" s="239" t="str">
        <f t="shared" si="31"/>
        <v>Get info/marketing on local services, events, news7</v>
      </c>
      <c r="F734" s="86" t="s">
        <v>1504</v>
      </c>
      <c r="G734" s="240">
        <v>0.2449039209174205</v>
      </c>
      <c r="H734" s="243">
        <v>100.1808782232692</v>
      </c>
    </row>
    <row r="735" spans="1:8">
      <c r="A735" s="86" t="str">
        <v>loc_res_app</v>
      </c>
      <c r="B735" s="237">
        <v>734</v>
      </c>
      <c r="C735" s="86" t="s">
        <v>1586</v>
      </c>
      <c r="D735" s="239">
        <f>COUNTIF($C$1:$C735,C735)</f>
        <v>1</v>
      </c>
      <c r="E735" s="239" t="str">
        <f t="shared" si="31"/>
        <v>Research local services, events, news1</v>
      </c>
      <c r="F735" s="86" t="s">
        <v>1493</v>
      </c>
      <c r="G735" s="240">
        <v>0.1300712876316252</v>
      </c>
      <c r="H735" s="243">
        <v>105.27969664145998</v>
      </c>
    </row>
    <row r="736" spans="1:8">
      <c r="A736" s="86" t="str">
        <v>loc_res_call</v>
      </c>
      <c r="B736" s="237">
        <v>735</v>
      </c>
      <c r="C736" s="86" t="s">
        <v>1586</v>
      </c>
      <c r="D736" s="239">
        <f>COUNTIF($C$1:$C736,C736)</f>
        <v>2</v>
      </c>
      <c r="E736" s="239" t="str">
        <f t="shared" si="31"/>
        <v>Research local services, events, news2</v>
      </c>
      <c r="F736" s="86" t="s">
        <v>1495</v>
      </c>
      <c r="G736" s="240">
        <v>0.16534506808369312</v>
      </c>
      <c r="H736" s="243">
        <v>101.57221293012068</v>
      </c>
    </row>
    <row r="737" spans="1:8">
      <c r="A737" s="86" t="str">
        <v>loc_res_email</v>
      </c>
      <c r="B737" s="237">
        <v>736</v>
      </c>
      <c r="C737" s="86" t="s">
        <v>1586</v>
      </c>
      <c r="D737" s="239">
        <f>COUNTIF($C$1:$C737,C737)</f>
        <v>3</v>
      </c>
      <c r="E737" s="239" t="str">
        <f t="shared" si="31"/>
        <v>Research local services, events, news3</v>
      </c>
      <c r="F737" s="86" t="s">
        <v>1050</v>
      </c>
      <c r="G737" s="240">
        <v>0.25495911071170407</v>
      </c>
      <c r="H737" s="243">
        <v>100.49044690947839</v>
      </c>
    </row>
    <row r="738" spans="1:8">
      <c r="A738" s="86" t="str">
        <v>loc_res_f2f</v>
      </c>
      <c r="B738" s="237">
        <v>737</v>
      </c>
      <c r="C738" s="86" t="s">
        <v>1586</v>
      </c>
      <c r="D738" s="239">
        <f>COUNTIF($C$1:$C738,C738)</f>
        <v>4</v>
      </c>
      <c r="E738" s="239" t="str">
        <f t="shared" si="31"/>
        <v>Research local services, events, news4</v>
      </c>
      <c r="F738" s="86" t="s">
        <v>1498</v>
      </c>
      <c r="G738" s="240">
        <v>0.11760806454763903</v>
      </c>
      <c r="H738" s="243">
        <v>102.56006702021674</v>
      </c>
    </row>
    <row r="739" spans="1:8">
      <c r="A739" s="86" t="str">
        <v>loc_res_mail</v>
      </c>
      <c r="B739" s="237">
        <v>738</v>
      </c>
      <c r="C739" s="86" t="s">
        <v>1586</v>
      </c>
      <c r="D739" s="239">
        <f>COUNTIF($C$1:$C739,C739)</f>
        <v>5</v>
      </c>
      <c r="E739" s="239" t="str">
        <f t="shared" si="31"/>
        <v>Research local services, events, news5</v>
      </c>
      <c r="F739" s="86" t="s">
        <v>1500</v>
      </c>
      <c r="G739" s="240">
        <v>8.2569011663117586E-2</v>
      </c>
      <c r="H739" s="243">
        <v>107.02889612341092</v>
      </c>
    </row>
    <row r="740" spans="1:8">
      <c r="A740" s="86" t="str">
        <v>loc_res_txt</v>
      </c>
      <c r="B740" s="237">
        <v>739</v>
      </c>
      <c r="C740" s="86" t="s">
        <v>1586</v>
      </c>
      <c r="D740" s="239">
        <f>COUNTIF($C$1:$C740,C740)</f>
        <v>6</v>
      </c>
      <c r="E740" s="239" t="str">
        <f t="shared" si="31"/>
        <v>Research local services, events, news6</v>
      </c>
      <c r="F740" s="86" t="s">
        <v>1502</v>
      </c>
      <c r="G740" s="240">
        <v>7.7318323011702189E-2</v>
      </c>
      <c r="H740" s="243">
        <v>111.95042216377055</v>
      </c>
    </row>
    <row r="741" spans="1:8">
      <c r="A741" s="86" t="str">
        <v>loc_res_web</v>
      </c>
      <c r="B741" s="237">
        <v>740</v>
      </c>
      <c r="C741" s="86" t="s">
        <v>1586</v>
      </c>
      <c r="D741" s="239">
        <f>COUNTIF($C$1:$C741,C741)</f>
        <v>7</v>
      </c>
      <c r="E741" s="239" t="str">
        <f t="shared" si="31"/>
        <v>Research local services, events, news7</v>
      </c>
      <c r="F741" s="86" t="s">
        <v>1504</v>
      </c>
      <c r="G741" s="240">
        <v>0.30785746380917028</v>
      </c>
      <c r="H741" s="243">
        <v>99.404860435986464</v>
      </c>
    </row>
    <row r="742" spans="1:8">
      <c r="A742" s="86" t="str">
        <v>utl_enqc_app</v>
      </c>
      <c r="B742" s="237">
        <v>741</v>
      </c>
      <c r="C742" s="86" t="s">
        <v>1594</v>
      </c>
      <c r="D742" s="239">
        <f>COUNTIF($C$1:$C742,C742)</f>
        <v>1</v>
      </c>
      <c r="E742" s="239" t="str">
        <f t="shared" si="31"/>
        <v>Make enquiry on utilities1</v>
      </c>
      <c r="F742" s="86" t="s">
        <v>1493</v>
      </c>
      <c r="G742" s="240">
        <v>0.14299810498759449</v>
      </c>
      <c r="H742" s="243">
        <v>100.9320835215823</v>
      </c>
    </row>
    <row r="743" spans="1:8">
      <c r="A743" s="86" t="str">
        <v>utl_enqc_call</v>
      </c>
      <c r="B743" s="237">
        <v>742</v>
      </c>
      <c r="C743" s="86" t="s">
        <v>1594</v>
      </c>
      <c r="D743" s="239">
        <f>COUNTIF($C$1:$C743,C743)</f>
        <v>2</v>
      </c>
      <c r="E743" s="239" t="str">
        <f t="shared" si="31"/>
        <v>Make enquiry on utilities2</v>
      </c>
      <c r="F743" s="86" t="s">
        <v>1495</v>
      </c>
      <c r="G743" s="240">
        <v>0.35768796764803568</v>
      </c>
      <c r="H743" s="243">
        <v>99.62746235155862</v>
      </c>
    </row>
    <row r="744" spans="1:8">
      <c r="A744" s="86" t="str">
        <v>utl_enqc_email</v>
      </c>
      <c r="B744" s="237">
        <v>743</v>
      </c>
      <c r="C744" s="86" t="s">
        <v>1594</v>
      </c>
      <c r="D744" s="239">
        <f>COUNTIF($C$1:$C744,C744)</f>
        <v>3</v>
      </c>
      <c r="E744" s="239" t="str">
        <f t="shared" si="31"/>
        <v>Make enquiry on utilities3</v>
      </c>
      <c r="F744" s="86" t="s">
        <v>1050</v>
      </c>
      <c r="G744" s="240">
        <v>0.36999835895832928</v>
      </c>
      <c r="H744" s="243">
        <v>99.999759222555625</v>
      </c>
    </row>
    <row r="745" spans="1:8">
      <c r="A745" s="86" t="str">
        <v>utl_enqc_f2f</v>
      </c>
      <c r="B745" s="237">
        <v>744</v>
      </c>
      <c r="C745" s="86" t="s">
        <v>1594</v>
      </c>
      <c r="D745" s="239">
        <f>COUNTIF($C$1:$C745,C745)</f>
        <v>4</v>
      </c>
      <c r="E745" s="239" t="str">
        <f t="shared" si="31"/>
        <v>Make enquiry on utilities4</v>
      </c>
      <c r="F745" s="86" t="s">
        <v>1498</v>
      </c>
      <c r="G745" s="240">
        <v>0.20902748744798483</v>
      </c>
      <c r="H745" s="243">
        <v>102.89587747131419</v>
      </c>
    </row>
    <row r="746" spans="1:8">
      <c r="A746" s="86" t="str">
        <v>utl_enqc_mail</v>
      </c>
      <c r="B746" s="237">
        <v>745</v>
      </c>
      <c r="C746" s="86" t="s">
        <v>1594</v>
      </c>
      <c r="D746" s="239">
        <f>COUNTIF($C$1:$C746,C746)</f>
        <v>5</v>
      </c>
      <c r="E746" s="239" t="str">
        <f t="shared" si="31"/>
        <v>Make enquiry on utilities5</v>
      </c>
      <c r="F746" s="86" t="s">
        <v>1500</v>
      </c>
      <c r="G746" s="240">
        <v>0.13091601383163695</v>
      </c>
      <c r="H746" s="243">
        <v>96.948273791404034</v>
      </c>
    </row>
    <row r="747" spans="1:8">
      <c r="A747" s="86" t="str">
        <v>utl_enqc_txt</v>
      </c>
      <c r="B747" s="237">
        <v>746</v>
      </c>
      <c r="C747" s="86" t="s">
        <v>1594</v>
      </c>
      <c r="D747" s="239">
        <f>COUNTIF($C$1:$C747,C747)</f>
        <v>6</v>
      </c>
      <c r="E747" s="239" t="str">
        <f t="shared" si="31"/>
        <v>Make enquiry on utilities6</v>
      </c>
      <c r="F747" s="86" t="s">
        <v>1502</v>
      </c>
      <c r="G747" s="240">
        <v>8.2328481841092468E-2</v>
      </c>
      <c r="H747" s="243">
        <v>106.60350011605956</v>
      </c>
    </row>
    <row r="748" spans="1:8">
      <c r="A748" s="86" t="str">
        <v>utl_enqc_web</v>
      </c>
      <c r="B748" s="237">
        <v>747</v>
      </c>
      <c r="C748" s="86" t="s">
        <v>1594</v>
      </c>
      <c r="D748" s="239">
        <f>COUNTIF($C$1:$C748,C748)</f>
        <v>7</v>
      </c>
      <c r="E748" s="239" t="str">
        <f t="shared" si="31"/>
        <v>Make enquiry on utilities7</v>
      </c>
      <c r="F748" s="86" t="s">
        <v>1504</v>
      </c>
      <c r="G748" s="240">
        <v>0.2926794693965265</v>
      </c>
      <c r="H748" s="243">
        <v>100.06488741768847</v>
      </c>
    </row>
    <row r="749" spans="1:8">
      <c r="A749" s="86" t="str">
        <v>utl_sub_app</v>
      </c>
      <c r="B749" s="237">
        <v>748</v>
      </c>
      <c r="C749" s="86" t="s">
        <v>1602</v>
      </c>
      <c r="D749" s="239">
        <f>COUNTIF($C$1:$C749,C749)</f>
        <v>1</v>
      </c>
      <c r="E749" s="239" t="str">
        <f t="shared" si="31"/>
        <v>Submit info to on utilities1</v>
      </c>
      <c r="F749" s="86" t="s">
        <v>1493</v>
      </c>
      <c r="G749" s="240">
        <v>0.1993006818137418</v>
      </c>
      <c r="H749" s="243">
        <v>102.17150380987302</v>
      </c>
    </row>
    <row r="750" spans="1:8">
      <c r="A750" s="86" t="str">
        <v>utl_sub_call</v>
      </c>
      <c r="B750" s="237">
        <v>749</v>
      </c>
      <c r="C750" s="86" t="s">
        <v>1602</v>
      </c>
      <c r="D750" s="239">
        <f>COUNTIF($C$1:$C750,C750)</f>
        <v>2</v>
      </c>
      <c r="E750" s="239" t="str">
        <f t="shared" si="31"/>
        <v>Submit info to on utilities2</v>
      </c>
      <c r="F750" s="86" t="s">
        <v>1495</v>
      </c>
      <c r="G750" s="240">
        <v>0.27466059741731297</v>
      </c>
      <c r="H750" s="243">
        <v>102.96669947024304</v>
      </c>
    </row>
    <row r="751" spans="1:8">
      <c r="A751" s="86" t="str">
        <v>utl_sub_email</v>
      </c>
      <c r="B751" s="237">
        <v>750</v>
      </c>
      <c r="C751" s="86" t="s">
        <v>1602</v>
      </c>
      <c r="D751" s="239">
        <f>COUNTIF($C$1:$C751,C751)</f>
        <v>3</v>
      </c>
      <c r="E751" s="239" t="str">
        <f t="shared" si="31"/>
        <v>Submit info to on utilities3</v>
      </c>
      <c r="F751" s="86" t="s">
        <v>1050</v>
      </c>
      <c r="G751" s="240">
        <v>0.28557825229062067</v>
      </c>
      <c r="H751" s="243">
        <v>99.937743339748849</v>
      </c>
    </row>
    <row r="752" spans="1:8">
      <c r="A752" s="86" t="str">
        <v>utl_sub_f2f</v>
      </c>
      <c r="B752" s="237">
        <v>751</v>
      </c>
      <c r="C752" s="86" t="s">
        <v>1602</v>
      </c>
      <c r="D752" s="239">
        <f>COUNTIF($C$1:$C752,C752)</f>
        <v>4</v>
      </c>
      <c r="E752" s="239" t="str">
        <f t="shared" si="31"/>
        <v>Submit info to on utilities4</v>
      </c>
      <c r="F752" s="86" t="s">
        <v>1498</v>
      </c>
      <c r="G752" s="240">
        <v>0.19931357571258329</v>
      </c>
      <c r="H752" s="243">
        <v>103.26636617247414</v>
      </c>
    </row>
    <row r="753" spans="1:8">
      <c r="A753" s="86" t="str">
        <v>utl_sub_mail</v>
      </c>
      <c r="B753" s="237">
        <v>752</v>
      </c>
      <c r="C753" s="86" t="s">
        <v>1602</v>
      </c>
      <c r="D753" s="239">
        <f>COUNTIF($C$1:$C753,C753)</f>
        <v>5</v>
      </c>
      <c r="E753" s="239" t="str">
        <f t="shared" si="31"/>
        <v>Submit info to on utilities5</v>
      </c>
      <c r="F753" s="86" t="s">
        <v>1500</v>
      </c>
      <c r="G753" s="240">
        <v>0.12368988219665146</v>
      </c>
      <c r="H753" s="243">
        <v>100.21348665169248</v>
      </c>
    </row>
    <row r="754" spans="1:8">
      <c r="A754" s="86" t="str">
        <v>utl_sub_txt</v>
      </c>
      <c r="B754" s="237">
        <v>753</v>
      </c>
      <c r="C754" s="86" t="s">
        <v>1602</v>
      </c>
      <c r="D754" s="239">
        <f>COUNTIF($C$1:$C754,C754)</f>
        <v>6</v>
      </c>
      <c r="E754" s="239" t="str">
        <f t="shared" si="31"/>
        <v>Submit info to on utilities6</v>
      </c>
      <c r="F754" s="86" t="s">
        <v>1502</v>
      </c>
      <c r="G754" s="240">
        <v>8.7159884345634611E-2</v>
      </c>
      <c r="H754" s="243">
        <v>103.24460170564262</v>
      </c>
    </row>
    <row r="755" spans="1:8">
      <c r="A755" s="86" t="str">
        <v>utl_sub_web</v>
      </c>
      <c r="B755" s="237">
        <v>754</v>
      </c>
      <c r="C755" s="86" t="s">
        <v>1602</v>
      </c>
      <c r="D755" s="239">
        <f>COUNTIF($C$1:$C755,C755)</f>
        <v>7</v>
      </c>
      <c r="E755" s="239" t="str">
        <f t="shared" si="31"/>
        <v>Submit info to on utilities7</v>
      </c>
      <c r="F755" s="86" t="s">
        <v>1504</v>
      </c>
      <c r="G755" s="240">
        <v>0.3274966104675015</v>
      </c>
      <c r="H755" s="243">
        <v>99.425991270083671</v>
      </c>
    </row>
    <row r="756" spans="1:8">
      <c r="A756" s="86" t="str">
        <v>utl_mark_app</v>
      </c>
      <c r="B756" s="237">
        <v>755</v>
      </c>
      <c r="C756" s="86" t="s">
        <v>1610</v>
      </c>
      <c r="D756" s="239">
        <f>COUNTIF($C$1:$C756,C756)</f>
        <v>1</v>
      </c>
      <c r="E756" s="239" t="str">
        <f t="shared" si="31"/>
        <v>Get info/marketing on utilities1</v>
      </c>
      <c r="F756" s="86" t="s">
        <v>1493</v>
      </c>
      <c r="G756" s="240">
        <v>0.15821017055111647</v>
      </c>
      <c r="H756" s="243">
        <v>102.60962351974439</v>
      </c>
    </row>
    <row r="757" spans="1:8">
      <c r="A757" s="86" t="str">
        <v>utl_mark_call</v>
      </c>
      <c r="B757" s="237">
        <v>756</v>
      </c>
      <c r="C757" s="86" t="s">
        <v>1610</v>
      </c>
      <c r="D757" s="239">
        <f>COUNTIF($C$1:$C757,C757)</f>
        <v>2</v>
      </c>
      <c r="E757" s="239" t="str">
        <f t="shared" si="31"/>
        <v>Get info/marketing on utilities2</v>
      </c>
      <c r="F757" s="86" t="s">
        <v>1495</v>
      </c>
      <c r="G757" s="240">
        <v>0.22902662785472877</v>
      </c>
      <c r="H757" s="243">
        <v>103.62927693038067</v>
      </c>
    </row>
    <row r="758" spans="1:8">
      <c r="A758" s="86" t="str">
        <v>utl_mark_email</v>
      </c>
      <c r="B758" s="237">
        <v>757</v>
      </c>
      <c r="C758" s="86" t="s">
        <v>1610</v>
      </c>
      <c r="D758" s="239">
        <f>COUNTIF($C$1:$C758,C758)</f>
        <v>3</v>
      </c>
      <c r="E758" s="239" t="str">
        <f t="shared" si="31"/>
        <v>Get info/marketing on utilities3</v>
      </c>
      <c r="F758" s="86" t="s">
        <v>1050</v>
      </c>
      <c r="G758" s="240">
        <v>0.33564713696837101</v>
      </c>
      <c r="H758" s="243">
        <v>101.6406047928762</v>
      </c>
    </row>
    <row r="759" spans="1:8">
      <c r="A759" s="86" t="str">
        <v>utl_mark_f2f</v>
      </c>
      <c r="B759" s="237">
        <v>758</v>
      </c>
      <c r="C759" s="86" t="s">
        <v>1610</v>
      </c>
      <c r="D759" s="239">
        <f>COUNTIF($C$1:$C759,C759)</f>
        <v>4</v>
      </c>
      <c r="E759" s="239" t="str">
        <f t="shared" si="31"/>
        <v>Get info/marketing on utilities4</v>
      </c>
      <c r="F759" s="86" t="s">
        <v>1498</v>
      </c>
      <c r="G759" s="240">
        <v>0.1779953699181433</v>
      </c>
      <c r="H759" s="243">
        <v>104.74330972024795</v>
      </c>
    </row>
    <row r="760" spans="1:8">
      <c r="A760" s="86" t="str">
        <v>utl_mark_mail</v>
      </c>
      <c r="B760" s="237">
        <v>759</v>
      </c>
      <c r="C760" s="86" t="s">
        <v>1610</v>
      </c>
      <c r="D760" s="239">
        <f>COUNTIF($C$1:$C760,C760)</f>
        <v>5</v>
      </c>
      <c r="E760" s="239" t="str">
        <f t="shared" si="31"/>
        <v>Get info/marketing on utilities5</v>
      </c>
      <c r="F760" s="86" t="s">
        <v>1500</v>
      </c>
      <c r="G760" s="240">
        <v>0.19579236915623111</v>
      </c>
      <c r="H760" s="243">
        <v>100.55152210966081</v>
      </c>
    </row>
    <row r="761" spans="1:8">
      <c r="A761" s="86" t="str">
        <v>utl_mark_txt</v>
      </c>
      <c r="B761" s="237">
        <v>760</v>
      </c>
      <c r="C761" s="86" t="s">
        <v>1610</v>
      </c>
      <c r="D761" s="239">
        <f>COUNTIF($C$1:$C761,C761)</f>
        <v>6</v>
      </c>
      <c r="E761" s="239" t="str">
        <f t="shared" si="31"/>
        <v>Get info/marketing on utilities6</v>
      </c>
      <c r="F761" s="86" t="s">
        <v>1502</v>
      </c>
      <c r="G761" s="240">
        <v>9.5386973254927995E-2</v>
      </c>
      <c r="H761" s="243">
        <v>104.49040620181798</v>
      </c>
    </row>
    <row r="762" spans="1:8">
      <c r="A762" s="86" t="str">
        <v>utl_mark_web</v>
      </c>
      <c r="B762" s="237">
        <v>761</v>
      </c>
      <c r="C762" s="86" t="s">
        <v>1610</v>
      </c>
      <c r="D762" s="239">
        <f>COUNTIF($C$1:$C762,C762)</f>
        <v>7</v>
      </c>
      <c r="E762" s="239" t="str">
        <f t="shared" si="31"/>
        <v>Get info/marketing on utilities7</v>
      </c>
      <c r="F762" s="86" t="s">
        <v>1504</v>
      </c>
      <c r="G762" s="240">
        <v>0.31164660949069101</v>
      </c>
      <c r="H762" s="243">
        <v>100.18744245062348</v>
      </c>
    </row>
    <row r="763" spans="1:8">
      <c r="A763" s="86" t="str">
        <v>utl_res_app</v>
      </c>
      <c r="B763" s="237">
        <v>762</v>
      </c>
      <c r="C763" s="86" t="s">
        <v>1618</v>
      </c>
      <c r="D763" s="239">
        <f>COUNTIF($C$1:$C763,C763)</f>
        <v>1</v>
      </c>
      <c r="E763" s="239" t="str">
        <f t="shared" si="31"/>
        <v>Research utilities1</v>
      </c>
      <c r="F763" s="86" t="s">
        <v>1493</v>
      </c>
      <c r="G763" s="240">
        <v>0.15360107058432806</v>
      </c>
      <c r="H763" s="243">
        <v>105.51909094217002</v>
      </c>
    </row>
    <row r="764" spans="1:8">
      <c r="A764" s="86" t="str">
        <v>utl_res_call</v>
      </c>
      <c r="B764" s="237">
        <v>763</v>
      </c>
      <c r="C764" s="86" t="s">
        <v>1618</v>
      </c>
      <c r="D764" s="239">
        <f>COUNTIF($C$1:$C764,C764)</f>
        <v>2</v>
      </c>
      <c r="E764" s="239" t="str">
        <f t="shared" si="31"/>
        <v>Research utilities2</v>
      </c>
      <c r="F764" s="86" t="s">
        <v>1495</v>
      </c>
      <c r="G764" s="240">
        <v>0.2423434270420225</v>
      </c>
      <c r="H764" s="243">
        <v>104.72259516864592</v>
      </c>
    </row>
    <row r="765" spans="1:8">
      <c r="A765" s="86" t="str">
        <v>utl_res_email</v>
      </c>
      <c r="B765" s="237">
        <v>764</v>
      </c>
      <c r="C765" s="86" t="s">
        <v>1618</v>
      </c>
      <c r="D765" s="239">
        <f>COUNTIF($C$1:$C765,C765)</f>
        <v>3</v>
      </c>
      <c r="E765" s="239" t="str">
        <f t="shared" si="31"/>
        <v>Research utilities3</v>
      </c>
      <c r="F765" s="86" t="s">
        <v>1050</v>
      </c>
      <c r="G765" s="240">
        <v>0.23358356613984013</v>
      </c>
      <c r="H765" s="243">
        <v>100.66975735129714</v>
      </c>
    </row>
    <row r="766" spans="1:8">
      <c r="A766" s="86" t="str">
        <v>utl_res_f2f</v>
      </c>
      <c r="B766" s="237">
        <v>765</v>
      </c>
      <c r="C766" s="86" t="s">
        <v>1618</v>
      </c>
      <c r="D766" s="239">
        <f>COUNTIF($C$1:$C766,C766)</f>
        <v>4</v>
      </c>
      <c r="E766" s="239" t="str">
        <f t="shared" si="31"/>
        <v>Research utilities4</v>
      </c>
      <c r="F766" s="86" t="s">
        <v>1498</v>
      </c>
      <c r="G766" s="240">
        <v>0.13680924844198722</v>
      </c>
      <c r="H766" s="243">
        <v>103.81486866611726</v>
      </c>
    </row>
    <row r="767" spans="1:8">
      <c r="A767" s="86" t="str">
        <v>utl_res_mail</v>
      </c>
      <c r="B767" s="237">
        <v>766</v>
      </c>
      <c r="C767" s="86" t="s">
        <v>1618</v>
      </c>
      <c r="D767" s="239">
        <f>COUNTIF($C$1:$C767,C767)</f>
        <v>5</v>
      </c>
      <c r="E767" s="239" t="str">
        <f t="shared" si="31"/>
        <v>Research utilities5</v>
      </c>
      <c r="F767" s="86" t="s">
        <v>1500</v>
      </c>
      <c r="G767" s="240">
        <v>8.4405220075409765E-2</v>
      </c>
      <c r="H767" s="243">
        <v>102.54978164113115</v>
      </c>
    </row>
    <row r="768" spans="1:8">
      <c r="A768" s="86" t="str">
        <v>utl_res_txt</v>
      </c>
      <c r="B768" s="237">
        <v>767</v>
      </c>
      <c r="C768" s="86" t="s">
        <v>1618</v>
      </c>
      <c r="D768" s="239">
        <f>COUNTIF($C$1:$C768,C768)</f>
        <v>6</v>
      </c>
      <c r="E768" s="239" t="str">
        <f t="shared" si="31"/>
        <v>Research utilities6</v>
      </c>
      <c r="F768" s="86" t="s">
        <v>1502</v>
      </c>
      <c r="G768" s="240">
        <v>7.4515619200187538E-2</v>
      </c>
      <c r="H768" s="243">
        <v>106.9904624795802</v>
      </c>
    </row>
    <row r="769" spans="1:8">
      <c r="A769" s="86" t="str">
        <v>utl_res_web</v>
      </c>
      <c r="B769" s="237">
        <v>768</v>
      </c>
      <c r="C769" s="86" t="s">
        <v>1618</v>
      </c>
      <c r="D769" s="239">
        <f>COUNTIF($C$1:$C769,C769)</f>
        <v>7</v>
      </c>
      <c r="E769" s="239" t="str">
        <f t="shared" si="31"/>
        <v>Research utilities7</v>
      </c>
      <c r="F769" s="86" t="s">
        <v>1504</v>
      </c>
      <c r="G769" s="240">
        <v>0.41435489479750715</v>
      </c>
      <c r="H769" s="243">
        <v>99.251553616559036</v>
      </c>
    </row>
    <row r="770" spans="1:8">
      <c r="A770" s="86" t="str">
        <v>retles_enqc_app</v>
      </c>
      <c r="B770" s="237">
        <v>769</v>
      </c>
      <c r="C770" s="86" t="s">
        <v>1626</v>
      </c>
      <c r="D770" s="239">
        <f>COUNTIF($C$1:$C770,C770)</f>
        <v>1</v>
      </c>
      <c r="E770" s="239" t="str">
        <f t="shared" si="31"/>
        <v>Make enquiry on retail and leisure1</v>
      </c>
      <c r="F770" s="86" t="s">
        <v>1493</v>
      </c>
      <c r="G770" s="240">
        <v>0.20436939066559873</v>
      </c>
      <c r="H770" s="243">
        <v>104.30405218922114</v>
      </c>
    </row>
    <row r="771" spans="1:8">
      <c r="A771" s="86" t="str">
        <v>retles_enqc_call</v>
      </c>
      <c r="B771" s="237">
        <v>770</v>
      </c>
      <c r="C771" s="86" t="s">
        <v>1626</v>
      </c>
      <c r="D771" s="239">
        <f>COUNTIF($C$1:$C771,C771)</f>
        <v>2</v>
      </c>
      <c r="E771" s="239" t="str">
        <f t="shared" ref="E771:E797" si="32">C771&amp;D771</f>
        <v>Make enquiry on retail and leisure2</v>
      </c>
      <c r="F771" s="86" t="s">
        <v>1495</v>
      </c>
      <c r="G771" s="240">
        <v>0.40089653622990223</v>
      </c>
      <c r="H771" s="243">
        <v>100.02031585649223</v>
      </c>
    </row>
    <row r="772" spans="1:8">
      <c r="A772" s="86" t="str">
        <v>retles_enqc_eml</v>
      </c>
      <c r="B772" s="237">
        <v>771</v>
      </c>
      <c r="C772" s="86" t="s">
        <v>1626</v>
      </c>
      <c r="D772" s="239">
        <f>COUNTIF($C$1:$C772,C772)</f>
        <v>3</v>
      </c>
      <c r="E772" s="239" t="str">
        <f t="shared" si="32"/>
        <v>Make enquiry on retail and leisure3</v>
      </c>
      <c r="F772" s="86" t="s">
        <v>1050</v>
      </c>
      <c r="G772" s="240">
        <v>0.46246197276652279</v>
      </c>
      <c r="H772" s="243">
        <v>100.09263586628911</v>
      </c>
    </row>
    <row r="773" spans="1:8">
      <c r="A773" s="86" t="str">
        <v>retles_enqc_f2f</v>
      </c>
      <c r="B773" s="237">
        <v>772</v>
      </c>
      <c r="C773" s="86" t="s">
        <v>1626</v>
      </c>
      <c r="D773" s="239">
        <f>COUNTIF($C$1:$C773,C773)</f>
        <v>4</v>
      </c>
      <c r="E773" s="239" t="str">
        <f t="shared" si="32"/>
        <v>Make enquiry on retail and leisure4</v>
      </c>
      <c r="F773" s="86" t="s">
        <v>1498</v>
      </c>
      <c r="G773" s="240">
        <v>0.39719166975989995</v>
      </c>
      <c r="H773" s="243">
        <v>102.01891979453919</v>
      </c>
    </row>
    <row r="774" spans="1:8">
      <c r="A774" s="86" t="str">
        <v>retles_enqc_mail</v>
      </c>
      <c r="B774" s="237">
        <v>773</v>
      </c>
      <c r="C774" s="86" t="s">
        <v>1626</v>
      </c>
      <c r="D774" s="239">
        <f>COUNTIF($C$1:$C774,C774)</f>
        <v>5</v>
      </c>
      <c r="E774" s="239" t="str">
        <f t="shared" si="32"/>
        <v>Make enquiry on retail and leisure5</v>
      </c>
      <c r="F774" s="86" t="s">
        <v>1500</v>
      </c>
      <c r="G774" s="240">
        <v>0.17063793541328853</v>
      </c>
      <c r="H774" s="243">
        <v>102.87681499696745</v>
      </c>
    </row>
    <row r="775" spans="1:8">
      <c r="A775" s="86" t="str">
        <v>retles_enqc_txt</v>
      </c>
      <c r="B775" s="237">
        <v>774</v>
      </c>
      <c r="C775" s="86" t="s">
        <v>1626</v>
      </c>
      <c r="D775" s="239">
        <f>COUNTIF($C$1:$C775,C775)</f>
        <v>6</v>
      </c>
      <c r="E775" s="239" t="str">
        <f t="shared" si="32"/>
        <v>Make enquiry on retail and leisure6</v>
      </c>
      <c r="F775" s="86" t="s">
        <v>1502</v>
      </c>
      <c r="G775" s="240">
        <v>0.12385828433000563</v>
      </c>
      <c r="H775" s="243">
        <v>108.013775665464</v>
      </c>
    </row>
    <row r="776" spans="1:8">
      <c r="A776" s="86" t="str">
        <v>retles_enqc_web</v>
      </c>
      <c r="B776" s="237">
        <v>775</v>
      </c>
      <c r="C776" s="86" t="s">
        <v>1626</v>
      </c>
      <c r="D776" s="239">
        <f>COUNTIF($C$1:$C776,C776)</f>
        <v>7</v>
      </c>
      <c r="E776" s="239" t="str">
        <f t="shared" si="32"/>
        <v>Make enquiry on retail and leisure7</v>
      </c>
      <c r="F776" s="86" t="s">
        <v>1504</v>
      </c>
      <c r="G776" s="240">
        <v>0.38528681110438195</v>
      </c>
      <c r="H776" s="243">
        <v>99.829834631769629</v>
      </c>
    </row>
    <row r="777" spans="1:8">
      <c r="A777" s="86" t="str">
        <v>retles_sub_app</v>
      </c>
      <c r="B777" s="237">
        <v>776</v>
      </c>
      <c r="C777" s="86" t="s">
        <v>1634</v>
      </c>
      <c r="D777" s="239">
        <f>COUNTIF($C$1:$C777,C777)</f>
        <v>1</v>
      </c>
      <c r="E777" s="239" t="str">
        <f t="shared" si="32"/>
        <v>Submit info to retail and leisure1</v>
      </c>
      <c r="F777" s="86" t="s">
        <v>1493</v>
      </c>
      <c r="G777" s="240">
        <v>0.26270594096157224</v>
      </c>
      <c r="H777" s="243">
        <v>101.6456458727439</v>
      </c>
    </row>
    <row r="778" spans="1:8">
      <c r="A778" s="86" t="str">
        <v>retles_sub_call</v>
      </c>
      <c r="B778" s="237">
        <v>777</v>
      </c>
      <c r="C778" s="86" t="s">
        <v>1634</v>
      </c>
      <c r="D778" s="239">
        <f>COUNTIF($C$1:$C778,C778)</f>
        <v>2</v>
      </c>
      <c r="E778" s="239" t="str">
        <f t="shared" si="32"/>
        <v>Submit info to retail and leisure2</v>
      </c>
      <c r="F778" s="86" t="s">
        <v>1495</v>
      </c>
      <c r="G778" s="240">
        <v>0.3801614277062535</v>
      </c>
      <c r="H778" s="243">
        <v>100.64887622545413</v>
      </c>
    </row>
    <row r="779" spans="1:8">
      <c r="A779" s="86" t="str">
        <v>retles_sub_eml</v>
      </c>
      <c r="B779" s="237">
        <v>778</v>
      </c>
      <c r="C779" s="86" t="s">
        <v>1634</v>
      </c>
      <c r="D779" s="239">
        <f>COUNTIF($C$1:$C779,C779)</f>
        <v>3</v>
      </c>
      <c r="E779" s="239" t="str">
        <f t="shared" si="32"/>
        <v>Submit info to retail and leisure3</v>
      </c>
      <c r="F779" s="86" t="s">
        <v>1050</v>
      </c>
      <c r="G779" s="240">
        <v>0.36980653290874638</v>
      </c>
      <c r="H779" s="243">
        <v>100.30123743857682</v>
      </c>
    </row>
    <row r="780" spans="1:8">
      <c r="A780" s="86" t="str">
        <v>retles_sub_f2f</v>
      </c>
      <c r="B780" s="237">
        <v>779</v>
      </c>
      <c r="C780" s="86" t="s">
        <v>1634</v>
      </c>
      <c r="D780" s="239">
        <f>COUNTIF($C$1:$C780,C780)</f>
        <v>4</v>
      </c>
      <c r="E780" s="239" t="str">
        <f t="shared" si="32"/>
        <v>Submit info to retail and leisure4</v>
      </c>
      <c r="F780" s="86" t="s">
        <v>1498</v>
      </c>
      <c r="G780" s="240">
        <v>0.40343321546486399</v>
      </c>
      <c r="H780" s="243">
        <v>101.51478627228711</v>
      </c>
    </row>
    <row r="781" spans="1:8">
      <c r="A781" s="86" t="str">
        <v>retles_sub_mail</v>
      </c>
      <c r="B781" s="237">
        <v>780</v>
      </c>
      <c r="C781" s="86" t="s">
        <v>1634</v>
      </c>
      <c r="D781" s="239">
        <f>COUNTIF($C$1:$C781,C781)</f>
        <v>5</v>
      </c>
      <c r="E781" s="239" t="str">
        <f t="shared" si="32"/>
        <v>Submit info to retail and leisure5</v>
      </c>
      <c r="F781" s="86" t="s">
        <v>1500</v>
      </c>
      <c r="G781" s="240">
        <v>0.12984753941430441</v>
      </c>
      <c r="H781" s="243">
        <v>102.71054650967004</v>
      </c>
    </row>
    <row r="782" spans="1:8">
      <c r="A782" s="86" t="str">
        <v>retles_sub_txt</v>
      </c>
      <c r="B782" s="237">
        <v>781</v>
      </c>
      <c r="C782" s="86" t="s">
        <v>1634</v>
      </c>
      <c r="D782" s="239">
        <f>COUNTIF($C$1:$C782,C782)</f>
        <v>6</v>
      </c>
      <c r="E782" s="239" t="str">
        <f t="shared" si="32"/>
        <v>Submit info to retail and leisure6</v>
      </c>
      <c r="F782" s="86" t="s">
        <v>1502</v>
      </c>
      <c r="G782" s="240">
        <v>0.12337126614179383</v>
      </c>
      <c r="H782" s="243">
        <v>104.28953572007735</v>
      </c>
    </row>
    <row r="783" spans="1:8">
      <c r="A783" s="86" t="str">
        <v>retles_sub_web</v>
      </c>
      <c r="B783" s="237">
        <v>782</v>
      </c>
      <c r="C783" s="86" t="s">
        <v>1634</v>
      </c>
      <c r="D783" s="239">
        <f>COUNTIF($C$1:$C783,C783)</f>
        <v>7</v>
      </c>
      <c r="E783" s="239" t="str">
        <f t="shared" si="32"/>
        <v>Submit info to retail and leisure7</v>
      </c>
      <c r="F783" s="86" t="s">
        <v>1504</v>
      </c>
      <c r="G783" s="240">
        <v>0.433687928575615</v>
      </c>
      <c r="H783" s="243">
        <v>99.485678772346375</v>
      </c>
    </row>
    <row r="784" spans="1:8">
      <c r="A784" s="86" t="str">
        <v>retles_mark_app</v>
      </c>
      <c r="B784" s="237">
        <v>783</v>
      </c>
      <c r="C784" s="86" t="s">
        <v>1642</v>
      </c>
      <c r="D784" s="239">
        <f>COUNTIF($C$1:$C784,C784)</f>
        <v>1</v>
      </c>
      <c r="E784" s="239" t="str">
        <f t="shared" si="32"/>
        <v>Get info/marketing on retail and leisure1</v>
      </c>
      <c r="F784" s="86" t="s">
        <v>1493</v>
      </c>
      <c r="G784" s="240">
        <v>0.21445275167523004</v>
      </c>
      <c r="H784" s="243">
        <v>100.16660364418173</v>
      </c>
    </row>
    <row r="785" spans="1:8">
      <c r="A785" s="86" t="str">
        <v>retles_mark_call</v>
      </c>
      <c r="B785" s="237">
        <v>784</v>
      </c>
      <c r="C785" s="86" t="s">
        <v>1642</v>
      </c>
      <c r="D785" s="239">
        <f>COUNTIF($C$1:$C785,C785)</f>
        <v>2</v>
      </c>
      <c r="E785" s="239" t="str">
        <f t="shared" si="32"/>
        <v>Get info/marketing on retail and leisure2</v>
      </c>
      <c r="F785" s="86" t="s">
        <v>1495</v>
      </c>
      <c r="G785" s="240">
        <v>0.22824297184832085</v>
      </c>
      <c r="H785" s="243">
        <v>102.79176035394913</v>
      </c>
    </row>
    <row r="786" spans="1:8">
      <c r="A786" s="86" t="str">
        <v>retles_mark_eml</v>
      </c>
      <c r="B786" s="237">
        <v>785</v>
      </c>
      <c r="C786" s="86" t="s">
        <v>1642</v>
      </c>
      <c r="D786" s="239">
        <f>COUNTIF($C$1:$C786,C786)</f>
        <v>3</v>
      </c>
      <c r="E786" s="239" t="str">
        <f t="shared" si="32"/>
        <v>Get info/marketing on retail and leisure3</v>
      </c>
      <c r="F786" s="86" t="s">
        <v>1050</v>
      </c>
      <c r="G786" s="240">
        <v>0.3860708382987868</v>
      </c>
      <c r="H786" s="243">
        <v>100.38670253155166</v>
      </c>
    </row>
    <row r="787" spans="1:8">
      <c r="A787" s="86" t="str">
        <v>retles_mark_f2f</v>
      </c>
      <c r="B787" s="237">
        <v>786</v>
      </c>
      <c r="C787" s="86" t="s">
        <v>1642</v>
      </c>
      <c r="D787" s="239">
        <f>COUNTIF($C$1:$C787,C787)</f>
        <v>4</v>
      </c>
      <c r="E787" s="239" t="str">
        <f t="shared" si="32"/>
        <v>Get info/marketing on retail and leisure4</v>
      </c>
      <c r="F787" s="86" t="s">
        <v>1498</v>
      </c>
      <c r="G787" s="240">
        <v>0.31834475550432739</v>
      </c>
      <c r="H787" s="243">
        <v>102.72533537233932</v>
      </c>
    </row>
    <row r="788" spans="1:8">
      <c r="A788" s="86" t="str">
        <v>retles_mark_mail</v>
      </c>
      <c r="B788" s="237">
        <v>787</v>
      </c>
      <c r="C788" s="86" t="s">
        <v>1642</v>
      </c>
      <c r="D788" s="239">
        <f>COUNTIF($C$1:$C788,C788)</f>
        <v>5</v>
      </c>
      <c r="E788" s="239" t="str">
        <f t="shared" si="32"/>
        <v>Get info/marketing on retail and leisure5</v>
      </c>
      <c r="F788" s="86" t="s">
        <v>1500</v>
      </c>
      <c r="G788" s="240">
        <v>0.20416869517650968</v>
      </c>
      <c r="H788" s="245">
        <v>100.75481204034998</v>
      </c>
    </row>
    <row r="789" spans="1:8">
      <c r="A789" s="86" t="str">
        <v>retles_mark_txt</v>
      </c>
      <c r="B789" s="237">
        <v>788</v>
      </c>
      <c r="C789" s="86" t="s">
        <v>1642</v>
      </c>
      <c r="D789" s="239">
        <f>COUNTIF($C$1:$C789,C789)</f>
        <v>6</v>
      </c>
      <c r="E789" s="239" t="str">
        <f t="shared" si="32"/>
        <v>Get info/marketing on retail and leisure6</v>
      </c>
      <c r="F789" s="86" t="s">
        <v>1502</v>
      </c>
      <c r="G789" s="240">
        <v>0.12840139097817804</v>
      </c>
      <c r="H789" s="245">
        <v>104.07255200428136</v>
      </c>
    </row>
    <row r="790" spans="1:8">
      <c r="A790" s="86" t="str">
        <v>retles_mark_web</v>
      </c>
      <c r="B790" s="237">
        <v>789</v>
      </c>
      <c r="C790" s="86" t="s">
        <v>1642</v>
      </c>
      <c r="D790" s="239">
        <f>COUNTIF($C$1:$C790,C790)</f>
        <v>7</v>
      </c>
      <c r="E790" s="239" t="str">
        <f t="shared" si="32"/>
        <v>Get info/marketing on retail and leisure7</v>
      </c>
      <c r="F790" s="86" t="s">
        <v>1504</v>
      </c>
      <c r="G790" s="240">
        <v>0.3738803602477192</v>
      </c>
      <c r="H790" s="245">
        <v>99.664636564428577</v>
      </c>
    </row>
    <row r="791" spans="1:8">
      <c r="A791" s="86" t="str">
        <v>retles_res_app</v>
      </c>
      <c r="B791" s="237">
        <v>790</v>
      </c>
      <c r="C791" s="86" t="s">
        <v>1650</v>
      </c>
      <c r="D791" s="239">
        <f>COUNTIF($C$1:$C791,C791)</f>
        <v>1</v>
      </c>
      <c r="E791" s="239" t="str">
        <f t="shared" si="32"/>
        <v>Research retail and leisure1</v>
      </c>
      <c r="F791" s="86" t="s">
        <v>1493</v>
      </c>
      <c r="G791" s="240">
        <v>0.23815650458124132</v>
      </c>
      <c r="H791" s="245">
        <v>101.96852457536573</v>
      </c>
    </row>
    <row r="792" spans="1:8">
      <c r="A792" s="86" t="str">
        <v>retles_res_call</v>
      </c>
      <c r="B792" s="237">
        <v>791</v>
      </c>
      <c r="C792" s="86" t="s">
        <v>1650</v>
      </c>
      <c r="D792" s="239">
        <f>COUNTIF($C$1:$C792,C792)</f>
        <v>2</v>
      </c>
      <c r="E792" s="239" t="str">
        <f t="shared" si="32"/>
        <v>Research retail and leisure2</v>
      </c>
      <c r="F792" s="86" t="s">
        <v>1495</v>
      </c>
      <c r="G792" s="240">
        <v>0.23235344911794015</v>
      </c>
      <c r="H792" s="245">
        <v>102.65322010558941</v>
      </c>
    </row>
    <row r="793" spans="1:8">
      <c r="A793" s="86" t="str">
        <v>retles_res_eml</v>
      </c>
      <c r="B793" s="237">
        <v>792</v>
      </c>
      <c r="C793" s="86" t="s">
        <v>1650</v>
      </c>
      <c r="D793" s="239">
        <f>COUNTIF($C$1:$C793,C793)</f>
        <v>3</v>
      </c>
      <c r="E793" s="239" t="str">
        <f t="shared" si="32"/>
        <v>Research retail and leisure3</v>
      </c>
      <c r="F793" s="86" t="s">
        <v>1050</v>
      </c>
      <c r="G793" s="240">
        <v>0.25942184539043117</v>
      </c>
      <c r="H793" s="245">
        <v>100.79682565761294</v>
      </c>
    </row>
    <row r="794" spans="1:8">
      <c r="A794" s="86" t="str">
        <v>retles_res_f2f</v>
      </c>
      <c r="B794" s="237">
        <v>793</v>
      </c>
      <c r="C794" s="86" t="s">
        <v>1650</v>
      </c>
      <c r="D794" s="239">
        <f>COUNTIF($C$1:$C794,C794)</f>
        <v>4</v>
      </c>
      <c r="E794" s="239" t="str">
        <f t="shared" si="32"/>
        <v>Research retail and leisure4</v>
      </c>
      <c r="F794" s="86" t="s">
        <v>1498</v>
      </c>
      <c r="G794" s="240">
        <v>0.39116021646121085</v>
      </c>
      <c r="H794" s="245">
        <v>101.21957907600707</v>
      </c>
    </row>
    <row r="795" spans="1:8">
      <c r="A795" s="86" t="str">
        <v>retles_res_mail</v>
      </c>
      <c r="B795" s="237">
        <v>794</v>
      </c>
      <c r="C795" s="86" t="s">
        <v>1650</v>
      </c>
      <c r="D795" s="239">
        <f>COUNTIF($C$1:$C795,C795)</f>
        <v>5</v>
      </c>
      <c r="E795" s="239" t="str">
        <f t="shared" si="32"/>
        <v>Research retail and leisure5</v>
      </c>
      <c r="F795" s="86" t="s">
        <v>1500</v>
      </c>
      <c r="G795" s="240">
        <v>0.10900967042413112</v>
      </c>
      <c r="H795" s="245">
        <v>107.19470462260372</v>
      </c>
    </row>
    <row r="796" spans="1:8">
      <c r="A796" s="86" t="str">
        <v>retles_res_txt</v>
      </c>
      <c r="B796" s="238">
        <v>795</v>
      </c>
      <c r="C796" s="86" t="s">
        <v>1650</v>
      </c>
      <c r="D796" s="239">
        <f>COUNTIF($C$1:$C796,C796)</f>
        <v>6</v>
      </c>
      <c r="E796" s="239" t="str">
        <f t="shared" si="32"/>
        <v>Research retail and leisure6</v>
      </c>
      <c r="F796" s="86" t="s">
        <v>1502</v>
      </c>
      <c r="G796" s="242">
        <v>9.882804227635926E-2</v>
      </c>
      <c r="H796" s="246">
        <v>111.33725746625483</v>
      </c>
    </row>
    <row r="797" spans="1:8">
      <c r="A797" s="86" t="str">
        <v>retles_res_web</v>
      </c>
      <c r="B797" s="1">
        <v>796</v>
      </c>
      <c r="C797" s="86" t="s">
        <v>1650</v>
      </c>
      <c r="D797" s="239">
        <f>COUNTIF($C$1:$C797,C797)</f>
        <v>7</v>
      </c>
      <c r="E797" s="239" t="str">
        <f t="shared" si="32"/>
        <v>Research retail and leisure7</v>
      </c>
      <c r="F797" s="86" t="s">
        <v>1504</v>
      </c>
      <c r="G797" s="68">
        <v>0.49952181217887343</v>
      </c>
      <c r="H797" s="70">
        <v>98.495767327132668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5D69A-D11B-425A-A92F-88CE1FDE9996}">
  <dimension ref="A4:F37"/>
  <sheetViews>
    <sheetView workbookViewId="0"/>
  </sheetViews>
  <sheetFormatPr defaultRowHeight="15"/>
  <cols>
    <col min="1" max="16384" width="9.140625" style="1"/>
  </cols>
  <sheetData>
    <row r="4" spans="1:6">
      <c r="B4" s="1" t="s">
        <v>1805</v>
      </c>
      <c r="C4" s="1" t="s">
        <v>1806</v>
      </c>
    </row>
    <row r="7" spans="1:6">
      <c r="A7" s="1" t="s">
        <v>1807</v>
      </c>
      <c r="B7" s="1" t="str">
        <f>PROFILE_DESC</f>
        <v>Chesterfield (LLPG, Households)</v>
      </c>
      <c r="C7" s="1" t="str">
        <f>BASE_PROFILE_DESC</f>
        <v>Derbyshire County (LLPG, Households)</v>
      </c>
      <c r="E7" s="1" t="str">
        <f>"Profile Title: "&amp;B7</f>
        <v>Profile Title: Chesterfield (LLPG, Households)</v>
      </c>
      <c r="F7" s="1" t="str">
        <f>"Base Title: "&amp;C7</f>
        <v>Base Title: Derbyshire County (LLPG, Households)</v>
      </c>
    </row>
    <row r="8" spans="1:6">
      <c r="A8" s="1">
        <v>1</v>
      </c>
      <c r="B8" s="1">
        <v>1393</v>
      </c>
      <c r="C8" s="1">
        <v>5405</v>
      </c>
      <c r="D8" s="1">
        <v>1</v>
      </c>
    </row>
    <row r="9" spans="1:6">
      <c r="A9" s="1">
        <v>2</v>
      </c>
      <c r="B9" s="1">
        <v>5618</v>
      </c>
      <c r="C9" s="1">
        <v>27866</v>
      </c>
      <c r="D9" s="1">
        <v>2</v>
      </c>
    </row>
    <row r="10" spans="1:6">
      <c r="A10" s="1">
        <v>3</v>
      </c>
      <c r="B10" s="1">
        <v>4658</v>
      </c>
      <c r="C10" s="1">
        <v>15850</v>
      </c>
      <c r="D10" s="1">
        <v>3</v>
      </c>
    </row>
    <row r="11" spans="1:6">
      <c r="A11" s="1">
        <v>4</v>
      </c>
      <c r="B11" s="1">
        <v>4938</v>
      </c>
      <c r="C11" s="1">
        <v>27890</v>
      </c>
      <c r="D11" s="1">
        <v>4</v>
      </c>
    </row>
    <row r="12" spans="1:6">
      <c r="A12" s="1">
        <v>5</v>
      </c>
      <c r="B12" s="1">
        <v>1048</v>
      </c>
      <c r="C12" s="1">
        <v>16193</v>
      </c>
      <c r="D12" s="1">
        <v>5</v>
      </c>
    </row>
    <row r="13" spans="1:6">
      <c r="A13" s="1">
        <v>6</v>
      </c>
      <c r="B13" s="1">
        <v>1308</v>
      </c>
      <c r="C13" s="1">
        <v>7452</v>
      </c>
      <c r="D13" s="1">
        <v>6</v>
      </c>
    </row>
    <row r="14" spans="1:6">
      <c r="A14" s="1">
        <v>7</v>
      </c>
      <c r="B14" s="1">
        <v>1500</v>
      </c>
      <c r="C14" s="1">
        <v>5138</v>
      </c>
      <c r="D14" s="1">
        <v>7</v>
      </c>
    </row>
    <row r="15" spans="1:6">
      <c r="A15" s="1">
        <v>8</v>
      </c>
      <c r="B15" s="1">
        <v>0</v>
      </c>
      <c r="C15" s="1">
        <v>0</v>
      </c>
      <c r="D15" s="1">
        <v>8</v>
      </c>
    </row>
    <row r="16" spans="1:6">
      <c r="A16" s="1">
        <v>9</v>
      </c>
      <c r="B16" s="1">
        <v>3412</v>
      </c>
      <c r="C16" s="1">
        <v>18420</v>
      </c>
      <c r="D16" s="1">
        <v>9</v>
      </c>
    </row>
    <row r="17" spans="1:4">
      <c r="A17" s="1">
        <v>10</v>
      </c>
      <c r="B17" s="1">
        <v>3709</v>
      </c>
      <c r="C17" s="1">
        <v>19324</v>
      </c>
      <c r="D17" s="1">
        <v>10</v>
      </c>
    </row>
    <row r="18" spans="1:4">
      <c r="A18" s="1">
        <v>11</v>
      </c>
      <c r="B18" s="1">
        <v>212</v>
      </c>
      <c r="C18" s="1">
        <v>1335</v>
      </c>
      <c r="D18" s="1">
        <v>11</v>
      </c>
    </row>
    <row r="19" spans="1:4">
      <c r="A19" s="1">
        <v>12</v>
      </c>
      <c r="B19" s="1">
        <v>1641</v>
      </c>
      <c r="C19" s="1">
        <v>6551</v>
      </c>
      <c r="D19" s="1">
        <v>12</v>
      </c>
    </row>
    <row r="20" spans="1:4">
      <c r="A20" s="1">
        <v>13</v>
      </c>
      <c r="B20" s="1">
        <v>471</v>
      </c>
      <c r="C20" s="1">
        <v>1060</v>
      </c>
      <c r="D20" s="1">
        <v>13</v>
      </c>
    </row>
    <row r="21" spans="1:4">
      <c r="A21" s="1">
        <v>14</v>
      </c>
      <c r="B21" s="1">
        <v>4396</v>
      </c>
      <c r="C21" s="1">
        <v>28018</v>
      </c>
      <c r="D21" s="1">
        <v>14</v>
      </c>
    </row>
    <row r="22" spans="1:4">
      <c r="A22" s="1">
        <v>15</v>
      </c>
      <c r="B22" s="1">
        <v>1112</v>
      </c>
      <c r="C22" s="1">
        <v>9143</v>
      </c>
      <c r="D22" s="1">
        <v>15</v>
      </c>
    </row>
    <row r="23" spans="1:4">
      <c r="A23" s="1">
        <v>16</v>
      </c>
      <c r="B23" s="1">
        <v>3553</v>
      </c>
      <c r="C23" s="1">
        <v>27075</v>
      </c>
      <c r="D23" s="1">
        <v>16</v>
      </c>
    </row>
    <row r="24" spans="1:4">
      <c r="A24" s="1">
        <v>17</v>
      </c>
      <c r="B24" s="1">
        <v>3111</v>
      </c>
      <c r="C24" s="1">
        <v>29772</v>
      </c>
      <c r="D24" s="1">
        <v>17</v>
      </c>
    </row>
    <row r="25" spans="1:4">
      <c r="A25" s="1">
        <v>18</v>
      </c>
      <c r="B25" s="1">
        <v>0</v>
      </c>
      <c r="C25" s="1">
        <v>20</v>
      </c>
      <c r="D25" s="1">
        <v>18</v>
      </c>
    </row>
    <row r="26" spans="1:4">
      <c r="A26" s="1">
        <v>19</v>
      </c>
      <c r="B26" s="1">
        <v>2196</v>
      </c>
      <c r="C26" s="1">
        <v>38899</v>
      </c>
      <c r="D26" s="1">
        <v>19</v>
      </c>
    </row>
    <row r="27" spans="1:4">
      <c r="A27" s="1">
        <v>20</v>
      </c>
      <c r="B27" s="1">
        <v>2783</v>
      </c>
      <c r="C27" s="1">
        <v>30121</v>
      </c>
      <c r="D27" s="1">
        <v>20</v>
      </c>
    </row>
    <row r="28" spans="1:4">
      <c r="A28" s="1">
        <v>21</v>
      </c>
      <c r="B28" s="1">
        <v>1251</v>
      </c>
      <c r="C28" s="1">
        <v>9614</v>
      </c>
      <c r="D28" s="1">
        <v>21</v>
      </c>
    </row>
    <row r="29" spans="1:4">
      <c r="A29" s="1">
        <v>22</v>
      </c>
      <c r="B29" s="1">
        <v>12</v>
      </c>
      <c r="C29" s="1">
        <v>39</v>
      </c>
      <c r="D29" s="1">
        <v>22</v>
      </c>
    </row>
    <row r="30" spans="1:4">
      <c r="A30" s="1">
        <v>23</v>
      </c>
      <c r="B30" s="1">
        <v>733</v>
      </c>
      <c r="C30" s="1">
        <v>13038</v>
      </c>
      <c r="D30" s="1">
        <v>23</v>
      </c>
    </row>
    <row r="31" spans="1:4">
      <c r="A31" s="1">
        <v>24</v>
      </c>
      <c r="B31" s="1">
        <v>148</v>
      </c>
      <c r="C31" s="1">
        <v>9196</v>
      </c>
      <c r="D31" s="1">
        <v>24</v>
      </c>
    </row>
    <row r="32" spans="1:4">
      <c r="A32" s="1">
        <v>25</v>
      </c>
      <c r="B32" s="1">
        <v>1984</v>
      </c>
      <c r="C32" s="1">
        <v>16500</v>
      </c>
      <c r="D32" s="1">
        <v>25</v>
      </c>
    </row>
    <row r="33" spans="1:4">
      <c r="A33" s="1">
        <v>26</v>
      </c>
      <c r="B33" s="1">
        <v>12</v>
      </c>
      <c r="C33" s="1">
        <v>137</v>
      </c>
      <c r="D33" s="1">
        <v>26</v>
      </c>
    </row>
    <row r="34" spans="1:4">
      <c r="A34" s="1">
        <v>27</v>
      </c>
      <c r="B34" s="1">
        <v>167</v>
      </c>
      <c r="C34" s="1">
        <v>1031</v>
      </c>
      <c r="D34" s="1">
        <v>27</v>
      </c>
    </row>
    <row r="35" spans="1:4">
      <c r="A35" s="1">
        <v>28</v>
      </c>
      <c r="B35" s="1">
        <v>1470</v>
      </c>
      <c r="C35" s="1">
        <v>0</v>
      </c>
      <c r="D35" s="1">
        <v>28</v>
      </c>
    </row>
    <row r="37" spans="1:4">
      <c r="B37" s="1">
        <f>SUM(B8:B35)</f>
        <v>52836</v>
      </c>
      <c r="C37" s="1">
        <f>SUM(C8:C35)</f>
        <v>365087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0886-0E37-4E95-B04D-78EDE4BE7367}">
  <sheetPr>
    <pageSetUpPr fitToPage="1"/>
  </sheetPr>
  <dimension ref="A1:Q64"/>
  <sheetViews>
    <sheetView showGridLines="0" showRowColHeaders="0" zoomScaleNormal="100" workbookViewId="0"/>
  </sheetViews>
  <sheetFormatPr defaultColWidth="0" defaultRowHeight="15" customHeight="1" zeroHeight="1"/>
  <cols>
    <col min="1" max="13" width="9.140625" style="1" customWidth="1"/>
    <col min="14" max="14" width="4.140625" style="1" customWidth="1"/>
    <col min="15" max="15" width="14.140625" style="1" customWidth="1"/>
    <col min="16" max="16" width="9.140625" style="1" customWidth="1"/>
    <col min="17" max="17" width="1.42578125" style="1" customWidth="1"/>
    <col min="18" max="16384" width="9.140625" style="1"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14" ht="15" customHeight="1"/>
    <row r="18" spans="2:14" ht="15" customHeight="1"/>
    <row r="19" spans="2:14" ht="15" customHeight="1"/>
    <row r="20" spans="2:14" ht="15" customHeight="1"/>
    <row r="21" spans="2:14" ht="15" customHeight="1"/>
    <row r="22" spans="2:14" ht="15" customHeight="1"/>
    <row r="23" spans="2:14" ht="15" customHeight="1"/>
    <row r="24" spans="2:14" ht="15" customHeight="1"/>
    <row r="25" spans="2:14" ht="7.5" customHeight="1">
      <c r="B25" s="3"/>
      <c r="C25" s="4" t="s">
        <v>0</v>
      </c>
      <c r="D25" s="5"/>
      <c r="E25" s="5"/>
      <c r="F25" s="5"/>
      <c r="G25" s="5"/>
      <c r="H25" s="5"/>
      <c r="I25" s="5"/>
      <c r="J25" s="6"/>
      <c r="K25" s="6"/>
      <c r="L25" s="6"/>
      <c r="M25" s="6"/>
      <c r="N25" s="3"/>
    </row>
    <row r="26" spans="2:14" ht="15" customHeight="1">
      <c r="B26" s="3"/>
      <c r="C26" s="5"/>
      <c r="D26" s="5"/>
      <c r="E26" s="5"/>
      <c r="F26" s="5"/>
      <c r="G26" s="5"/>
      <c r="H26" s="5"/>
      <c r="I26" s="5"/>
      <c r="J26" s="7">
        <v>1</v>
      </c>
      <c r="K26" s="8" t="s">
        <v>1</v>
      </c>
      <c r="L26" s="6"/>
      <c r="M26" s="6"/>
      <c r="N26" s="3"/>
    </row>
    <row r="27" spans="2:14" ht="15" customHeight="1">
      <c r="B27" s="3"/>
      <c r="C27" s="5"/>
      <c r="D27" s="5"/>
      <c r="E27" s="5"/>
      <c r="F27" s="5"/>
      <c r="G27" s="5"/>
      <c r="H27" s="5"/>
      <c r="I27" s="5"/>
      <c r="J27" s="7">
        <v>2</v>
      </c>
      <c r="K27" s="8" t="s">
        <v>2</v>
      </c>
      <c r="L27" s="6"/>
      <c r="M27" s="6"/>
      <c r="N27" s="3"/>
    </row>
    <row r="28" spans="2:14" ht="15" customHeight="1">
      <c r="B28" s="3"/>
      <c r="C28" s="5"/>
      <c r="D28" s="5"/>
      <c r="E28" s="5"/>
      <c r="F28" s="5"/>
      <c r="G28" s="5"/>
      <c r="H28" s="5"/>
      <c r="I28" s="5"/>
      <c r="J28" s="7">
        <v>3</v>
      </c>
      <c r="K28" s="8" t="s">
        <v>3</v>
      </c>
      <c r="L28" s="6"/>
      <c r="M28" s="6"/>
      <c r="N28" s="3"/>
    </row>
    <row r="29" spans="2:14" ht="15" customHeight="1">
      <c r="B29" s="3"/>
      <c r="C29" s="5"/>
      <c r="D29" s="5"/>
      <c r="E29" s="5"/>
      <c r="F29" s="5"/>
      <c r="G29" s="5"/>
      <c r="H29" s="5"/>
      <c r="I29" s="5"/>
      <c r="J29" s="7">
        <v>4</v>
      </c>
      <c r="K29" s="8" t="s">
        <v>4</v>
      </c>
      <c r="L29" s="6"/>
      <c r="M29" s="6"/>
      <c r="N29" s="3"/>
    </row>
    <row r="30" spans="2:14" ht="15" customHeight="1">
      <c r="B30" s="3"/>
      <c r="C30" s="5"/>
      <c r="D30" s="5"/>
      <c r="E30" s="5"/>
      <c r="F30" s="5"/>
      <c r="G30" s="5"/>
      <c r="H30" s="5"/>
      <c r="I30" s="5"/>
      <c r="J30" s="7">
        <v>5</v>
      </c>
      <c r="K30" s="8" t="s">
        <v>5</v>
      </c>
      <c r="L30" s="6"/>
      <c r="M30" s="6"/>
      <c r="N30" s="3"/>
    </row>
    <row r="31" spans="2:14" ht="7.5" customHeight="1">
      <c r="B31" s="3"/>
      <c r="C31" s="5"/>
      <c r="D31" s="5"/>
      <c r="E31" s="5"/>
      <c r="F31" s="5"/>
      <c r="G31" s="5"/>
      <c r="H31" s="5"/>
      <c r="I31" s="5"/>
      <c r="J31" s="6"/>
      <c r="K31" s="6"/>
      <c r="L31" s="6"/>
      <c r="M31" s="6"/>
      <c r="N31" s="3"/>
    </row>
    <row r="32" spans="2:14" ht="7.5" customHeight="1">
      <c r="C32" s="9"/>
      <c r="D32" s="9"/>
      <c r="E32" s="9"/>
      <c r="F32" s="9"/>
      <c r="G32" s="9"/>
      <c r="H32" s="9"/>
      <c r="I32" s="9"/>
    </row>
    <row r="33" spans="2:14" ht="7.5" customHeight="1">
      <c r="B33" s="10"/>
      <c r="C33" s="11" t="s">
        <v>6</v>
      </c>
      <c r="D33" s="11"/>
      <c r="E33" s="11"/>
      <c r="F33" s="11"/>
      <c r="G33" s="11"/>
      <c r="H33" s="11"/>
      <c r="I33" s="11"/>
      <c r="J33" s="12"/>
      <c r="K33" s="12"/>
      <c r="L33" s="12"/>
      <c r="M33" s="12"/>
      <c r="N33" s="13"/>
    </row>
    <row r="34" spans="2:14" ht="15" customHeight="1">
      <c r="B34" s="10"/>
      <c r="C34" s="11"/>
      <c r="D34" s="11"/>
      <c r="E34" s="11"/>
      <c r="F34" s="11"/>
      <c r="G34" s="11"/>
      <c r="H34" s="11"/>
      <c r="I34" s="11"/>
      <c r="J34" s="14">
        <v>6</v>
      </c>
      <c r="K34" s="15" t="s">
        <v>7</v>
      </c>
      <c r="L34" s="16"/>
      <c r="M34" s="12"/>
      <c r="N34" s="13"/>
    </row>
    <row r="35" spans="2:14" ht="15" customHeight="1">
      <c r="B35" s="10"/>
      <c r="C35" s="11"/>
      <c r="D35" s="11"/>
      <c r="E35" s="11"/>
      <c r="F35" s="11"/>
      <c r="G35" s="11"/>
      <c r="H35" s="11"/>
      <c r="I35" s="11"/>
      <c r="J35" s="14">
        <v>7</v>
      </c>
      <c r="K35" s="15" t="s">
        <v>8</v>
      </c>
      <c r="L35" s="16"/>
      <c r="M35" s="12"/>
      <c r="N35" s="13"/>
    </row>
    <row r="36" spans="2:14" ht="15" customHeight="1">
      <c r="B36" s="10"/>
      <c r="C36" s="11"/>
      <c r="D36" s="11"/>
      <c r="E36" s="11"/>
      <c r="F36" s="11"/>
      <c r="G36" s="11"/>
      <c r="H36" s="11"/>
      <c r="I36" s="11"/>
      <c r="J36" s="14">
        <v>8</v>
      </c>
      <c r="K36" s="15" t="s">
        <v>9</v>
      </c>
      <c r="L36" s="16"/>
      <c r="M36" s="12"/>
      <c r="N36" s="13"/>
    </row>
    <row r="37" spans="2:14" ht="15" customHeight="1">
      <c r="B37" s="10"/>
      <c r="C37" s="11"/>
      <c r="D37" s="11"/>
      <c r="E37" s="11"/>
      <c r="F37" s="11"/>
      <c r="G37" s="11"/>
      <c r="H37" s="11"/>
      <c r="I37" s="11"/>
      <c r="J37" s="14">
        <v>9</v>
      </c>
      <c r="K37" s="15" t="s">
        <v>10</v>
      </c>
      <c r="L37" s="16"/>
      <c r="M37" s="12"/>
      <c r="N37" s="13"/>
    </row>
    <row r="38" spans="2:14" ht="15" customHeight="1">
      <c r="B38" s="10"/>
      <c r="C38" s="11"/>
      <c r="D38" s="11"/>
      <c r="E38" s="11"/>
      <c r="F38" s="11"/>
      <c r="G38" s="11"/>
      <c r="H38" s="11"/>
      <c r="I38" s="11"/>
      <c r="J38" s="14">
        <v>10</v>
      </c>
      <c r="K38" s="15" t="s">
        <v>11</v>
      </c>
      <c r="L38" s="16"/>
      <c r="M38" s="12"/>
      <c r="N38" s="13"/>
    </row>
    <row r="39" spans="2:14" ht="15" customHeight="1">
      <c r="B39" s="10"/>
      <c r="C39" s="11"/>
      <c r="D39" s="11"/>
      <c r="E39" s="11"/>
      <c r="F39" s="11"/>
      <c r="G39" s="11"/>
      <c r="H39" s="11"/>
      <c r="I39" s="11"/>
      <c r="J39" s="14">
        <v>11</v>
      </c>
      <c r="K39" s="15" t="s">
        <v>12</v>
      </c>
      <c r="L39" s="16"/>
      <c r="M39" s="12"/>
      <c r="N39" s="13"/>
    </row>
    <row r="40" spans="2:14" ht="15" customHeight="1">
      <c r="B40" s="10"/>
      <c r="C40" s="11"/>
      <c r="D40" s="11"/>
      <c r="E40" s="11"/>
      <c r="F40" s="11"/>
      <c r="G40" s="11"/>
      <c r="H40" s="11"/>
      <c r="I40" s="11"/>
      <c r="J40" s="14">
        <v>12</v>
      </c>
      <c r="K40" s="15" t="s">
        <v>13</v>
      </c>
      <c r="L40" s="16"/>
      <c r="M40" s="12"/>
      <c r="N40" s="13"/>
    </row>
    <row r="41" spans="2:14" ht="15" customHeight="1">
      <c r="B41" s="10"/>
      <c r="C41" s="11"/>
      <c r="D41" s="11"/>
      <c r="E41" s="11"/>
      <c r="F41" s="11"/>
      <c r="G41" s="11"/>
      <c r="H41" s="11"/>
      <c r="I41" s="11"/>
      <c r="J41" s="14">
        <v>13</v>
      </c>
      <c r="K41" s="15" t="s">
        <v>14</v>
      </c>
      <c r="L41" s="16"/>
      <c r="M41" s="12"/>
      <c r="N41" s="13"/>
    </row>
    <row r="42" spans="2:14" ht="7.5" customHeight="1">
      <c r="B42" s="10"/>
      <c r="C42" s="11"/>
      <c r="D42" s="11"/>
      <c r="E42" s="11"/>
      <c r="F42" s="11"/>
      <c r="G42" s="11"/>
      <c r="H42" s="11"/>
      <c r="I42" s="11"/>
      <c r="J42" s="12"/>
      <c r="K42" s="12"/>
      <c r="L42" s="12"/>
      <c r="M42" s="12"/>
      <c r="N42" s="13"/>
    </row>
    <row r="43" spans="2:14" ht="7.5" customHeight="1">
      <c r="B43" s="17"/>
      <c r="C43" s="18"/>
      <c r="D43" s="18"/>
      <c r="E43" s="18"/>
      <c r="F43" s="18"/>
      <c r="G43" s="18"/>
      <c r="H43" s="18"/>
      <c r="I43" s="18"/>
    </row>
    <row r="44" spans="2:14" ht="7.5" customHeight="1">
      <c r="B44" s="19"/>
      <c r="C44" s="20" t="s">
        <v>15</v>
      </c>
      <c r="D44" s="20"/>
      <c r="E44" s="20"/>
      <c r="F44" s="20"/>
      <c r="G44" s="20"/>
      <c r="H44" s="20"/>
      <c r="I44" s="20"/>
      <c r="J44" s="21"/>
      <c r="K44" s="21"/>
      <c r="L44" s="21"/>
      <c r="M44" s="21"/>
      <c r="N44" s="22"/>
    </row>
    <row r="45" spans="2:14" ht="15" customHeight="1">
      <c r="B45" s="19"/>
      <c r="C45" s="20"/>
      <c r="D45" s="20"/>
      <c r="E45" s="20"/>
      <c r="F45" s="20"/>
      <c r="G45" s="20"/>
      <c r="H45" s="20"/>
      <c r="I45" s="20"/>
      <c r="J45" s="23">
        <v>14</v>
      </c>
      <c r="K45" s="24" t="s">
        <v>16</v>
      </c>
      <c r="L45" s="21"/>
      <c r="M45" s="21"/>
      <c r="N45" s="22"/>
    </row>
    <row r="46" spans="2:14" ht="15" customHeight="1">
      <c r="B46" s="19"/>
      <c r="C46" s="20"/>
      <c r="D46" s="20"/>
      <c r="E46" s="20"/>
      <c r="F46" s="20"/>
      <c r="G46" s="20"/>
      <c r="H46" s="20"/>
      <c r="I46" s="20"/>
      <c r="J46" s="23">
        <v>15</v>
      </c>
      <c r="K46" s="24" t="s">
        <v>17</v>
      </c>
      <c r="L46" s="21"/>
      <c r="M46" s="21"/>
      <c r="N46" s="22"/>
    </row>
    <row r="47" spans="2:14" ht="15" customHeight="1">
      <c r="B47" s="19"/>
      <c r="C47" s="20"/>
      <c r="D47" s="20"/>
      <c r="E47" s="20"/>
      <c r="F47" s="20"/>
      <c r="G47" s="20"/>
      <c r="H47" s="20"/>
      <c r="I47" s="20"/>
      <c r="J47" s="23">
        <v>16</v>
      </c>
      <c r="K47" s="24" t="s">
        <v>18</v>
      </c>
      <c r="L47" s="21"/>
      <c r="M47" s="21"/>
      <c r="N47" s="22"/>
    </row>
    <row r="48" spans="2:14" ht="15" customHeight="1">
      <c r="B48" s="19"/>
      <c r="C48" s="20"/>
      <c r="D48" s="20"/>
      <c r="E48" s="20"/>
      <c r="F48" s="20"/>
      <c r="G48" s="20"/>
      <c r="H48" s="20"/>
      <c r="I48" s="20"/>
      <c r="J48" s="23">
        <v>17</v>
      </c>
      <c r="K48" s="24" t="s">
        <v>19</v>
      </c>
      <c r="L48" s="21"/>
      <c r="M48" s="21"/>
      <c r="N48" s="22"/>
    </row>
    <row r="49" spans="2:16" ht="15" customHeight="1">
      <c r="B49" s="19"/>
      <c r="C49" s="20"/>
      <c r="D49" s="20"/>
      <c r="E49" s="20"/>
      <c r="F49" s="20"/>
      <c r="G49" s="20"/>
      <c r="H49" s="20"/>
      <c r="I49" s="20"/>
      <c r="J49" s="23">
        <v>18</v>
      </c>
      <c r="K49" s="24" t="s">
        <v>20</v>
      </c>
      <c r="L49" s="21"/>
      <c r="M49" s="21"/>
      <c r="N49" s="22"/>
    </row>
    <row r="50" spans="2:16" ht="7.5" customHeight="1">
      <c r="B50" s="19"/>
      <c r="C50" s="20"/>
      <c r="D50" s="20"/>
      <c r="E50" s="20"/>
      <c r="F50" s="20"/>
      <c r="G50" s="20"/>
      <c r="H50" s="20"/>
      <c r="I50" s="20"/>
      <c r="J50" s="21"/>
      <c r="K50" s="21"/>
      <c r="L50" s="21"/>
      <c r="M50" s="21"/>
      <c r="N50" s="22"/>
    </row>
    <row r="51" spans="2:16" ht="7.5" customHeight="1">
      <c r="B51" s="17"/>
      <c r="C51" s="25"/>
      <c r="D51" s="25"/>
      <c r="E51" s="25"/>
      <c r="F51" s="25"/>
      <c r="G51" s="25"/>
      <c r="H51" s="25"/>
      <c r="I51" s="25"/>
    </row>
    <row r="52" spans="2:16" ht="7.5" customHeight="1">
      <c r="B52" s="26"/>
      <c r="C52" s="27" t="s">
        <v>21</v>
      </c>
      <c r="D52" s="27"/>
      <c r="E52" s="27"/>
      <c r="F52" s="27"/>
      <c r="G52" s="27"/>
      <c r="H52" s="27"/>
      <c r="I52" s="27"/>
      <c r="J52" s="28"/>
      <c r="K52" s="28"/>
      <c r="L52" s="28"/>
      <c r="M52" s="28"/>
      <c r="N52" s="29"/>
    </row>
    <row r="53" spans="2:16" ht="15" customHeight="1">
      <c r="B53" s="26"/>
      <c r="C53" s="27"/>
      <c r="D53" s="27"/>
      <c r="E53" s="27"/>
      <c r="F53" s="27"/>
      <c r="G53" s="27"/>
      <c r="H53" s="27"/>
      <c r="I53" s="27"/>
      <c r="J53" s="30">
        <v>19</v>
      </c>
      <c r="K53" s="31" t="s">
        <v>22</v>
      </c>
      <c r="L53" s="28"/>
      <c r="M53" s="28"/>
      <c r="N53" s="29"/>
    </row>
    <row r="54" spans="2:16" ht="15" customHeight="1">
      <c r="B54" s="26"/>
      <c r="C54" s="27"/>
      <c r="D54" s="27"/>
      <c r="E54" s="27"/>
      <c r="F54" s="27"/>
      <c r="G54" s="27"/>
      <c r="H54" s="27"/>
      <c r="I54" s="27"/>
      <c r="J54" s="30">
        <v>20</v>
      </c>
      <c r="K54" s="31" t="s">
        <v>23</v>
      </c>
      <c r="L54" s="28"/>
      <c r="M54" s="28"/>
      <c r="N54" s="29"/>
    </row>
    <row r="55" spans="2:16" ht="15" customHeight="1">
      <c r="B55" s="26"/>
      <c r="C55" s="27"/>
      <c r="D55" s="27"/>
      <c r="E55" s="27"/>
      <c r="F55" s="27"/>
      <c r="G55" s="27"/>
      <c r="H55" s="27"/>
      <c r="I55" s="27"/>
      <c r="J55" s="30">
        <v>21</v>
      </c>
      <c r="K55" s="31" t="s">
        <v>24</v>
      </c>
      <c r="L55" s="28"/>
      <c r="M55" s="28"/>
      <c r="N55" s="29"/>
    </row>
    <row r="56" spans="2:16" ht="15" customHeight="1">
      <c r="B56" s="26"/>
      <c r="C56" s="27"/>
      <c r="D56" s="27"/>
      <c r="E56" s="27"/>
      <c r="F56" s="27"/>
      <c r="G56" s="27"/>
      <c r="H56" s="27"/>
      <c r="I56" s="27"/>
      <c r="J56" s="30">
        <v>22</v>
      </c>
      <c r="K56" s="31" t="s">
        <v>25</v>
      </c>
      <c r="L56" s="28"/>
      <c r="M56" s="28"/>
      <c r="N56" s="29"/>
    </row>
    <row r="57" spans="2:16" ht="15" customHeight="1">
      <c r="B57" s="26"/>
      <c r="C57" s="27"/>
      <c r="D57" s="27"/>
      <c r="E57" s="27"/>
      <c r="F57" s="27"/>
      <c r="G57" s="27"/>
      <c r="H57" s="27"/>
      <c r="I57" s="27"/>
      <c r="J57" s="30">
        <v>23</v>
      </c>
      <c r="K57" s="31" t="s">
        <v>26</v>
      </c>
      <c r="L57" s="28"/>
      <c r="M57" s="28"/>
      <c r="N57" s="29"/>
    </row>
    <row r="58" spans="2:16" ht="15" customHeight="1">
      <c r="B58" s="26"/>
      <c r="C58" s="27"/>
      <c r="D58" s="27"/>
      <c r="E58" s="27"/>
      <c r="F58" s="27"/>
      <c r="G58" s="27"/>
      <c r="H58" s="27"/>
      <c r="I58" s="27"/>
      <c r="J58" s="30">
        <v>24</v>
      </c>
      <c r="K58" s="31" t="s">
        <v>27</v>
      </c>
      <c r="L58" s="28"/>
      <c r="M58" s="28"/>
      <c r="N58" s="29"/>
    </row>
    <row r="59" spans="2:16" ht="15" customHeight="1">
      <c r="B59" s="26"/>
      <c r="C59" s="27"/>
      <c r="D59" s="27"/>
      <c r="E59" s="27"/>
      <c r="F59" s="27"/>
      <c r="G59" s="27"/>
      <c r="H59" s="27"/>
      <c r="I59" s="27"/>
      <c r="J59" s="30">
        <v>25</v>
      </c>
      <c r="K59" s="31" t="s">
        <v>28</v>
      </c>
      <c r="L59" s="28"/>
      <c r="M59" s="28"/>
      <c r="N59" s="29"/>
    </row>
    <row r="60" spans="2:16" ht="7.5" customHeight="1">
      <c r="B60" s="26"/>
      <c r="C60" s="27"/>
      <c r="D60" s="27"/>
      <c r="E60" s="27"/>
      <c r="F60" s="27"/>
      <c r="G60" s="27"/>
      <c r="H60" s="27"/>
      <c r="I60" s="27"/>
      <c r="J60" s="28"/>
      <c r="K60" s="28"/>
      <c r="L60" s="28"/>
      <c r="M60" s="28"/>
      <c r="N60" s="29"/>
    </row>
    <row r="61" spans="2:16" ht="15" customHeight="1"/>
    <row r="62" spans="2:16" ht="15" customHeight="1">
      <c r="P62"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63" spans="2:16" ht="15" customHeight="1"/>
    <row r="64" spans="2:16" ht="15" customHeight="1"/>
  </sheetData>
  <mergeCells count="7">
    <mergeCell ref="C25:I31"/>
    <mergeCell ref="B33:B42"/>
    <mergeCell ref="C33:I42"/>
    <mergeCell ref="B44:B50"/>
    <mergeCell ref="C44:I50"/>
    <mergeCell ref="B52:B60"/>
    <mergeCell ref="C52:I60"/>
  </mergeCells>
  <pageMargins left="0.7" right="0.7" top="0.75" bottom="0.75" header="0.3" footer="0.3"/>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2E9E7-05DC-4DD3-B641-7B8EA6358E00}">
  <sheetPr>
    <pageSetUpPr fitToPage="1"/>
  </sheetPr>
  <dimension ref="A1:Q120"/>
  <sheetViews>
    <sheetView showGridLines="0" showRowColHeaders="0" zoomScaleNormal="100" zoomScaleSheetLayoutView="100" workbookViewId="0"/>
  </sheetViews>
  <sheetFormatPr defaultColWidth="0" defaultRowHeight="15" customHeight="1" zeroHeight="1"/>
  <cols>
    <col min="1" max="16" width="9.140625" style="48" customWidth="1"/>
    <col min="17" max="17" width="1.42578125" style="1" customWidth="1"/>
    <col min="18" max="16384" width="9.140625" style="1" hidden="1"/>
  </cols>
  <sheetData>
    <row r="1" spans="1:16" ht="15" customHeight="1">
      <c r="A1" s="1"/>
      <c r="B1" s="1"/>
      <c r="C1" s="1"/>
      <c r="D1" s="1"/>
      <c r="E1" s="1"/>
      <c r="F1" s="1"/>
      <c r="G1" s="1"/>
      <c r="H1" s="1"/>
      <c r="I1" s="1"/>
      <c r="J1" s="1"/>
      <c r="K1" s="1"/>
      <c r="L1" s="1"/>
      <c r="M1" s="1"/>
      <c r="N1" s="1"/>
      <c r="O1" s="1"/>
      <c r="P1" s="1"/>
    </row>
    <row r="2" spans="1:16" ht="15" customHeight="1">
      <c r="A2" s="1"/>
      <c r="B2" s="1"/>
      <c r="C2" s="1"/>
      <c r="D2" s="1"/>
      <c r="E2" s="1"/>
      <c r="F2" s="1"/>
      <c r="G2" s="1"/>
      <c r="H2" s="1"/>
      <c r="I2" s="1"/>
      <c r="J2" s="1"/>
      <c r="K2" s="1"/>
      <c r="L2" s="1"/>
      <c r="M2" s="1"/>
      <c r="N2" s="1"/>
      <c r="O2" s="1"/>
      <c r="P2" s="1"/>
    </row>
    <row r="3" spans="1:16" ht="15" customHeight="1">
      <c r="A3" s="1"/>
      <c r="B3" s="1"/>
      <c r="C3" s="1"/>
      <c r="D3" s="1"/>
      <c r="E3" s="1"/>
      <c r="F3" s="1"/>
      <c r="G3" s="1"/>
      <c r="H3" s="1"/>
      <c r="I3" s="1"/>
      <c r="J3" s="1"/>
      <c r="K3" s="1"/>
      <c r="L3" s="1"/>
      <c r="M3" s="1"/>
      <c r="N3" s="1"/>
      <c r="O3" s="1"/>
      <c r="P3" s="1"/>
    </row>
    <row r="4" spans="1:16" ht="15" customHeight="1">
      <c r="A4" s="1"/>
      <c r="B4" s="1"/>
      <c r="C4" s="1"/>
      <c r="D4" s="1"/>
      <c r="E4" s="1"/>
      <c r="F4" s="1"/>
      <c r="G4" s="1"/>
      <c r="H4" s="1"/>
      <c r="I4" s="1"/>
      <c r="J4" s="1"/>
      <c r="K4" s="1"/>
      <c r="L4" s="1"/>
      <c r="M4" s="1"/>
      <c r="N4" s="1"/>
      <c r="O4" s="1"/>
      <c r="P4" s="1"/>
    </row>
    <row r="5" spans="1:16" ht="15" customHeight="1">
      <c r="A5" s="1"/>
      <c r="B5" s="1"/>
      <c r="C5" s="1"/>
      <c r="D5" s="1"/>
      <c r="E5" s="1"/>
      <c r="F5" s="1"/>
      <c r="G5" s="1"/>
      <c r="H5" s="1"/>
      <c r="I5" s="1"/>
      <c r="J5" s="1"/>
      <c r="K5" s="1"/>
      <c r="L5" s="1"/>
      <c r="M5" s="1"/>
      <c r="N5" s="1"/>
      <c r="O5" s="1"/>
      <c r="P5" s="1"/>
    </row>
    <row r="6" spans="1:16" ht="15" customHeight="1">
      <c r="A6" s="1"/>
      <c r="B6" s="1"/>
      <c r="C6" s="1"/>
      <c r="D6" s="1"/>
      <c r="E6" s="1"/>
      <c r="F6" s="1"/>
      <c r="G6" s="1"/>
      <c r="H6" s="1"/>
      <c r="I6" s="1"/>
      <c r="J6" s="1"/>
      <c r="K6" s="1"/>
      <c r="L6" s="1"/>
      <c r="M6" s="1"/>
      <c r="N6" s="1"/>
      <c r="O6" s="1"/>
      <c r="P6" s="1"/>
    </row>
    <row r="7" spans="1:16" ht="15" customHeight="1">
      <c r="A7" s="1"/>
      <c r="B7" s="1"/>
      <c r="C7" s="1"/>
      <c r="D7" s="1"/>
      <c r="E7" s="1"/>
      <c r="F7" s="1"/>
      <c r="G7" s="1"/>
      <c r="H7" s="1"/>
      <c r="I7" s="1"/>
      <c r="J7" s="1"/>
      <c r="K7" s="1"/>
      <c r="L7" s="1"/>
      <c r="M7" s="1"/>
      <c r="N7" s="1"/>
      <c r="O7" s="1"/>
      <c r="P7" s="1"/>
    </row>
    <row r="8" spans="1:16" ht="15" customHeight="1">
      <c r="A8" s="1"/>
      <c r="B8" s="1"/>
      <c r="C8" s="1"/>
      <c r="D8" s="1"/>
      <c r="E8" s="1"/>
      <c r="F8" s="1"/>
      <c r="G8" s="1"/>
      <c r="H8" s="1"/>
      <c r="I8" s="1"/>
      <c r="J8" s="1"/>
      <c r="K8" s="1"/>
      <c r="L8" s="1"/>
      <c r="M8" s="1"/>
      <c r="N8" s="1"/>
      <c r="O8" s="1"/>
      <c r="P8" s="1"/>
    </row>
    <row r="9" spans="1:16" ht="15" customHeight="1">
      <c r="A9" s="1"/>
      <c r="B9" s="1"/>
      <c r="C9" s="1"/>
      <c r="D9" s="1"/>
      <c r="E9" s="1"/>
      <c r="F9" s="1"/>
      <c r="G9" s="1"/>
      <c r="H9" s="1"/>
      <c r="I9" s="1"/>
      <c r="J9" s="1"/>
      <c r="K9" s="1"/>
      <c r="L9" s="1"/>
      <c r="M9" s="1"/>
      <c r="N9" s="1"/>
      <c r="O9" s="1"/>
      <c r="P9" s="1"/>
    </row>
    <row r="10" spans="1:16" ht="18.75">
      <c r="A10" s="32" t="s">
        <v>29</v>
      </c>
      <c r="B10" s="33"/>
      <c r="C10" s="33"/>
      <c r="D10" s="33"/>
      <c r="E10" s="33"/>
      <c r="F10" s="33"/>
      <c r="G10" s="33"/>
      <c r="H10" s="33"/>
      <c r="I10" s="33"/>
      <c r="J10" s="33"/>
      <c r="K10" s="33"/>
      <c r="L10" s="33"/>
      <c r="M10" s="33"/>
      <c r="N10" s="33"/>
      <c r="O10" s="33"/>
      <c r="P10" s="33"/>
    </row>
    <row r="11" spans="1:16">
      <c r="A11" s="34" t="s">
        <v>30</v>
      </c>
      <c r="B11" s="1"/>
      <c r="C11" s="1"/>
      <c r="D11" s="1"/>
      <c r="E11" s="1"/>
      <c r="F11" s="1"/>
      <c r="G11" s="1"/>
      <c r="H11" s="1"/>
      <c r="I11" s="1"/>
      <c r="J11" s="1"/>
      <c r="K11" s="1"/>
      <c r="L11" s="1"/>
      <c r="M11" s="1"/>
      <c r="N11" s="34" t="s">
        <v>31</v>
      </c>
      <c r="O11" s="1"/>
      <c r="P11" s="1"/>
    </row>
    <row r="12" spans="1:16" ht="15" customHeight="1">
      <c r="A12" s="1"/>
      <c r="B12" s="1"/>
      <c r="C12" s="1"/>
      <c r="D12" s="1"/>
      <c r="E12" s="1"/>
      <c r="F12" s="1"/>
      <c r="G12" s="1"/>
      <c r="H12" s="1"/>
      <c r="I12" s="1"/>
      <c r="J12" s="1"/>
      <c r="K12" s="1"/>
      <c r="L12" s="1"/>
      <c r="M12" s="1"/>
      <c r="N12" s="1"/>
      <c r="O12" s="1"/>
      <c r="P12" s="1"/>
    </row>
    <row r="13" spans="1:16" ht="15" customHeight="1">
      <c r="A13" s="1"/>
      <c r="B13" s="1"/>
      <c r="C13" s="1"/>
      <c r="D13" s="1"/>
      <c r="E13" s="1"/>
      <c r="F13" s="1"/>
      <c r="G13" s="1"/>
      <c r="H13" s="1"/>
      <c r="I13" s="1"/>
      <c r="J13" s="1"/>
      <c r="K13" s="1"/>
      <c r="L13" s="1"/>
      <c r="M13" s="1"/>
      <c r="N13" s="35" t="str">
        <f>'Data - Overview'!B4</f>
        <v>• Issues such as Chronic bronchitis are about 13% above the base average.</v>
      </c>
      <c r="O13" s="35"/>
      <c r="P13" s="35"/>
    </row>
    <row r="14" spans="1:16" ht="15" customHeight="1">
      <c r="A14" s="1"/>
      <c r="B14" s="1"/>
      <c r="C14" s="1"/>
      <c r="D14" s="1"/>
      <c r="E14" s="1"/>
      <c r="F14" s="1"/>
      <c r="G14" s="1"/>
      <c r="H14" s="1"/>
      <c r="I14" s="1"/>
      <c r="J14" s="1"/>
      <c r="K14" s="1"/>
      <c r="L14" s="1"/>
      <c r="M14" s="1"/>
      <c r="N14" s="35"/>
      <c r="O14" s="35"/>
      <c r="P14" s="35"/>
    </row>
    <row r="15" spans="1:16" ht="15" customHeight="1">
      <c r="A15" s="1"/>
      <c r="B15" s="1"/>
      <c r="C15" s="1"/>
      <c r="D15" s="1"/>
      <c r="E15" s="1"/>
      <c r="F15" s="1"/>
      <c r="G15" s="1"/>
      <c r="H15" s="1"/>
      <c r="I15" s="1"/>
      <c r="J15" s="1"/>
      <c r="K15" s="1"/>
      <c r="L15" s="1"/>
      <c r="M15" s="1"/>
      <c r="N15" s="35"/>
      <c r="O15" s="35"/>
      <c r="P15" s="35"/>
    </row>
    <row r="16" spans="1:16" ht="15" customHeight="1">
      <c r="A16" s="1"/>
      <c r="B16" s="1"/>
      <c r="C16" s="1"/>
      <c r="D16" s="1"/>
      <c r="E16" s="1"/>
      <c r="F16" s="1"/>
      <c r="G16" s="1"/>
      <c r="H16" s="1"/>
      <c r="I16" s="1"/>
      <c r="J16" s="1"/>
      <c r="K16" s="1"/>
      <c r="L16" s="1"/>
      <c r="M16" s="1"/>
      <c r="N16" s="35"/>
      <c r="O16" s="35"/>
      <c r="P16" s="35"/>
    </row>
    <row r="17" spans="1:16" ht="15" customHeight="1">
      <c r="A17" s="36"/>
      <c r="B17" s="37"/>
      <c r="C17" s="38"/>
      <c r="D17" s="36"/>
      <c r="E17" s="37"/>
      <c r="F17" s="38"/>
      <c r="G17" s="36"/>
      <c r="H17" s="37"/>
      <c r="I17" s="36"/>
      <c r="J17" s="37"/>
      <c r="K17" s="38"/>
      <c r="L17" s="36"/>
      <c r="M17" s="37"/>
      <c r="N17" s="35" t="str">
        <f>'Data - Overview'!B5</f>
        <v>• Incidents of Stroke are 10% above in this profile than in the base.</v>
      </c>
      <c r="O17" s="35"/>
      <c r="P17" s="35"/>
    </row>
    <row r="18" spans="1:16" ht="15" customHeight="1">
      <c r="A18" s="1"/>
      <c r="B18" s="1"/>
      <c r="C18" s="1"/>
      <c r="D18" s="1"/>
      <c r="E18" s="1"/>
      <c r="F18" s="1"/>
      <c r="G18" s="1"/>
      <c r="H18" s="1"/>
      <c r="I18" s="1"/>
      <c r="J18" s="1"/>
      <c r="K18" s="1"/>
      <c r="L18" s="1"/>
      <c r="M18" s="1"/>
      <c r="N18" s="35"/>
      <c r="O18" s="35"/>
      <c r="P18" s="35"/>
    </row>
    <row r="19" spans="1:16" ht="15" customHeight="1">
      <c r="A19" s="1"/>
      <c r="B19" s="1"/>
      <c r="C19" s="1"/>
      <c r="D19" s="1"/>
      <c r="E19" s="1"/>
      <c r="F19" s="1"/>
      <c r="G19" s="1"/>
      <c r="H19" s="1"/>
      <c r="I19" s="1"/>
      <c r="J19" s="1"/>
      <c r="K19" s="1"/>
      <c r="L19" s="1"/>
      <c r="M19" s="1"/>
      <c r="N19" s="35"/>
      <c r="O19" s="35"/>
      <c r="P19" s="35"/>
    </row>
    <row r="20" spans="1:16" ht="15" customHeight="1">
      <c r="A20" s="1"/>
      <c r="B20" s="1"/>
      <c r="C20" s="1"/>
      <c r="D20" s="1"/>
      <c r="E20" s="1"/>
      <c r="F20" s="1"/>
      <c r="G20" s="1"/>
      <c r="H20" s="1"/>
      <c r="I20" s="1"/>
      <c r="J20" s="1"/>
      <c r="K20" s="1"/>
      <c r="L20" s="1"/>
      <c r="M20" s="1"/>
      <c r="N20" s="35"/>
      <c r="O20" s="35"/>
      <c r="P20" s="35"/>
    </row>
    <row r="21" spans="1:16" ht="15" customHeight="1">
      <c r="A21" s="1"/>
      <c r="B21" s="1"/>
      <c r="C21" s="1"/>
      <c r="D21" s="1"/>
      <c r="E21" s="1"/>
      <c r="F21" s="1"/>
      <c r="G21" s="1"/>
      <c r="H21" s="1"/>
      <c r="I21" s="1"/>
      <c r="J21" s="1"/>
      <c r="K21" s="1"/>
      <c r="L21" s="1"/>
      <c r="M21" s="1"/>
      <c r="N21" s="35" t="str">
        <f>'Data - Overview'!B6</f>
        <v>• Approximately 26% Feels downhearted / depressed in the past 4 weeks. This is 13% above the base.</v>
      </c>
      <c r="O21" s="35"/>
      <c r="P21" s="35"/>
    </row>
    <row r="22" spans="1:16" ht="15" customHeight="1">
      <c r="A22" s="1"/>
      <c r="B22" s="1"/>
      <c r="C22" s="1"/>
      <c r="D22" s="1"/>
      <c r="E22" s="1"/>
      <c r="F22" s="1"/>
      <c r="G22" s="1"/>
      <c r="H22" s="1"/>
      <c r="I22" s="1"/>
      <c r="J22" s="1"/>
      <c r="K22" s="1"/>
      <c r="L22" s="1"/>
      <c r="M22" s="1"/>
      <c r="N22" s="35"/>
      <c r="O22" s="35"/>
      <c r="P22" s="35"/>
    </row>
    <row r="23" spans="1:16" ht="15" customHeight="1">
      <c r="A23" s="1"/>
      <c r="B23" s="1"/>
      <c r="C23" s="1"/>
      <c r="D23" s="1"/>
      <c r="E23" s="1"/>
      <c r="F23" s="1"/>
      <c r="G23" s="1"/>
      <c r="H23" s="1"/>
      <c r="I23" s="1"/>
      <c r="J23" s="1"/>
      <c r="K23" s="1"/>
      <c r="L23" s="1"/>
      <c r="M23" s="1"/>
      <c r="N23" s="35"/>
      <c r="O23" s="35"/>
      <c r="P23" s="35"/>
    </row>
    <row r="24" spans="1:16" ht="15" customHeight="1">
      <c r="A24" s="34" t="s">
        <v>32</v>
      </c>
      <c r="B24" s="1"/>
      <c r="C24" s="1"/>
      <c r="D24" s="1"/>
      <c r="E24" s="1"/>
      <c r="F24" s="1"/>
      <c r="G24" s="1"/>
      <c r="H24" s="1"/>
      <c r="I24" s="1"/>
      <c r="J24" s="1"/>
      <c r="K24" s="1"/>
      <c r="L24" s="1"/>
      <c r="M24" s="1"/>
      <c r="N24" s="35"/>
      <c r="O24" s="35"/>
      <c r="P24" s="35"/>
    </row>
    <row r="25" spans="1:16" ht="15" customHeight="1">
      <c r="A25" s="1"/>
      <c r="B25" s="1"/>
      <c r="C25" s="1"/>
      <c r="D25" s="1"/>
      <c r="E25" s="1"/>
      <c r="F25" s="1"/>
      <c r="G25" s="1"/>
      <c r="H25" s="1"/>
      <c r="I25" s="1"/>
      <c r="J25" s="1"/>
      <c r="K25" s="1"/>
      <c r="L25" s="1"/>
      <c r="M25" s="1"/>
      <c r="N25" s="35"/>
      <c r="O25" s="35"/>
      <c r="P25" s="35"/>
    </row>
    <row r="26" spans="1:16" ht="15" customHeight="1">
      <c r="A26" s="1"/>
      <c r="B26" s="1"/>
      <c r="C26" s="1"/>
      <c r="D26" s="1"/>
      <c r="E26" s="1"/>
      <c r="F26" s="1"/>
      <c r="G26" s="1"/>
      <c r="H26" s="1"/>
      <c r="I26" s="1"/>
      <c r="J26" s="1"/>
      <c r="K26" s="1"/>
      <c r="L26" s="1"/>
      <c r="M26" s="1"/>
      <c r="N26" s="35"/>
      <c r="O26" s="35"/>
      <c r="P26" s="35"/>
    </row>
    <row r="27" spans="1:16" ht="15" customHeight="1">
      <c r="A27" s="1"/>
      <c r="B27" s="1"/>
      <c r="C27" s="1"/>
      <c r="D27" s="1"/>
      <c r="E27" s="1"/>
      <c r="F27" s="1"/>
      <c r="G27" s="1"/>
      <c r="H27" s="1"/>
      <c r="I27" s="1"/>
      <c r="J27" s="1"/>
      <c r="K27" s="1"/>
      <c r="L27" s="1"/>
      <c r="M27" s="1"/>
      <c r="N27" s="35"/>
      <c r="O27" s="35"/>
      <c r="P27" s="35"/>
    </row>
    <row r="28" spans="1:16" ht="15" customHeight="1">
      <c r="A28" s="1"/>
      <c r="B28" s="1"/>
      <c r="C28" s="1"/>
      <c r="D28" s="1"/>
      <c r="E28" s="1"/>
      <c r="F28" s="1"/>
      <c r="G28" s="1"/>
      <c r="H28" s="1"/>
      <c r="I28" s="1"/>
      <c r="J28" s="1"/>
      <c r="K28" s="1"/>
      <c r="L28" s="1"/>
      <c r="M28" s="1"/>
      <c r="N28" s="35"/>
      <c r="O28" s="35"/>
      <c r="P28" s="35"/>
    </row>
    <row r="29" spans="1:16" ht="15" customHeight="1">
      <c r="A29" s="1"/>
      <c r="B29" s="1"/>
      <c r="C29" s="1"/>
      <c r="D29" s="1"/>
      <c r="E29" s="1"/>
      <c r="F29" s="1"/>
      <c r="G29" s="1"/>
      <c r="H29" s="1"/>
      <c r="I29" s="1"/>
      <c r="J29" s="1"/>
      <c r="K29" s="1"/>
      <c r="L29" s="1"/>
      <c r="M29" s="1"/>
      <c r="N29" s="1"/>
      <c r="O29" s="1"/>
      <c r="P29" s="1"/>
    </row>
    <row r="30" spans="1:16" ht="15" customHeight="1">
      <c r="A30" s="37"/>
      <c r="B30" s="38"/>
      <c r="C30" s="1"/>
      <c r="D30" s="37"/>
      <c r="E30" s="38"/>
      <c r="F30" s="37"/>
      <c r="G30" s="38"/>
      <c r="H30" s="1"/>
      <c r="I30" s="37"/>
      <c r="J30" s="38"/>
      <c r="K30" s="37"/>
      <c r="L30" s="38"/>
      <c r="M30" s="1"/>
      <c r="N30" s="1"/>
      <c r="O30" s="1"/>
      <c r="P30" s="1"/>
    </row>
    <row r="31" spans="1:16" ht="15" customHeight="1">
      <c r="A31" s="1"/>
      <c r="B31" s="1"/>
      <c r="C31" s="1"/>
      <c r="D31" s="1"/>
      <c r="E31" s="1"/>
      <c r="F31" s="1"/>
      <c r="G31" s="1"/>
      <c r="H31" s="1"/>
      <c r="I31" s="1"/>
      <c r="J31" s="1"/>
      <c r="K31" s="1"/>
      <c r="L31" s="1"/>
      <c r="M31" s="1"/>
      <c r="N31" s="1"/>
      <c r="O31" s="1"/>
      <c r="P31" s="1"/>
    </row>
    <row r="32" spans="1:16" ht="15" customHeight="1">
      <c r="A32" s="1"/>
      <c r="B32" s="1"/>
      <c r="C32" s="1"/>
      <c r="D32" s="1"/>
      <c r="E32" s="1"/>
      <c r="F32" s="1"/>
      <c r="G32" s="1"/>
      <c r="H32" s="1"/>
      <c r="I32" s="1"/>
      <c r="J32" s="1"/>
      <c r="K32" s="1"/>
      <c r="L32" s="1"/>
      <c r="M32" s="1"/>
      <c r="N32" s="1"/>
      <c r="O32" s="1"/>
      <c r="P32" s="1"/>
    </row>
    <row r="33" spans="1:16" ht="15" customHeight="1">
      <c r="A33" s="1"/>
      <c r="B33" s="1"/>
      <c r="C33" s="1"/>
      <c r="D33" s="1"/>
      <c r="E33" s="1"/>
      <c r="F33" s="1"/>
      <c r="G33" s="1"/>
      <c r="H33" s="1"/>
      <c r="I33" s="1"/>
      <c r="J33" s="1"/>
      <c r="K33" s="1"/>
      <c r="L33" s="1"/>
      <c r="M33" s="1"/>
      <c r="N33" s="1"/>
      <c r="O33" s="1"/>
      <c r="P33" s="1"/>
    </row>
    <row r="34" spans="1:16" ht="15" customHeight="1">
      <c r="A34" s="1"/>
      <c r="B34" s="1"/>
      <c r="C34" s="1"/>
      <c r="D34" s="1"/>
      <c r="E34" s="1"/>
      <c r="F34" s="1"/>
      <c r="G34" s="1"/>
      <c r="H34" s="1"/>
      <c r="I34" s="1"/>
      <c r="J34" s="1"/>
      <c r="K34" s="1"/>
      <c r="L34" s="1"/>
      <c r="M34" s="1"/>
      <c r="N34" s="1"/>
      <c r="O34" s="1"/>
      <c r="P34" s="1"/>
    </row>
    <row r="35" spans="1:16" ht="15" customHeight="1">
      <c r="A35" s="1"/>
      <c r="B35" s="1"/>
      <c r="C35" s="1"/>
      <c r="D35" s="1"/>
      <c r="E35" s="1"/>
      <c r="F35" s="1"/>
      <c r="G35" s="1"/>
      <c r="H35" s="1"/>
      <c r="I35" s="1"/>
      <c r="J35" s="1"/>
      <c r="K35" s="1"/>
      <c r="L35" s="1"/>
      <c r="M35" s="1"/>
      <c r="N35" s="1"/>
      <c r="O35" s="1"/>
      <c r="P35" s="1"/>
    </row>
    <row r="36" spans="1:16" ht="15" customHeight="1">
      <c r="A36" s="1"/>
      <c r="B36" s="1"/>
      <c r="C36" s="1"/>
      <c r="D36" s="1"/>
      <c r="E36" s="1"/>
      <c r="F36" s="1"/>
      <c r="G36" s="1"/>
      <c r="H36" s="1"/>
      <c r="I36" s="1"/>
      <c r="J36" s="1"/>
      <c r="K36" s="1"/>
      <c r="L36" s="1"/>
      <c r="M36" s="1"/>
      <c r="N36" s="1"/>
      <c r="O36" s="1"/>
      <c r="P36" s="1"/>
    </row>
    <row r="37" spans="1:16" ht="18.75" customHeight="1">
      <c r="A37" s="32" t="s">
        <v>33</v>
      </c>
      <c r="B37" s="33"/>
      <c r="C37" s="33"/>
      <c r="D37" s="33"/>
      <c r="E37" s="33"/>
      <c r="F37" s="33"/>
      <c r="G37" s="33"/>
      <c r="H37" s="33"/>
      <c r="I37" s="33"/>
      <c r="J37" s="33"/>
      <c r="K37" s="33"/>
      <c r="L37" s="33"/>
      <c r="M37" s="33"/>
      <c r="N37" s="33"/>
      <c r="O37" s="33"/>
      <c r="P37" s="33"/>
    </row>
    <row r="38" spans="1:16" ht="15" customHeight="1">
      <c r="A38" s="1"/>
      <c r="B38" s="1"/>
      <c r="C38" s="1"/>
      <c r="D38" s="1"/>
      <c r="E38" s="1"/>
      <c r="F38" s="1"/>
      <c r="G38" s="1"/>
      <c r="H38" s="1"/>
      <c r="I38" s="1"/>
      <c r="J38" s="1"/>
      <c r="K38" s="1"/>
      <c r="L38" s="1"/>
      <c r="M38" s="1"/>
      <c r="N38" s="1"/>
      <c r="O38" s="1"/>
      <c r="P38" s="1"/>
    </row>
    <row r="39" spans="1:16" ht="15" customHeight="1">
      <c r="A39" s="1"/>
      <c r="B39" s="1"/>
      <c r="C39" s="1"/>
      <c r="D39" s="1"/>
      <c r="E39" s="1"/>
      <c r="F39" s="1"/>
      <c r="G39" s="1"/>
      <c r="H39" s="1"/>
      <c r="I39" s="1"/>
      <c r="J39" s="1"/>
      <c r="K39" s="1"/>
      <c r="L39" s="1"/>
      <c r="M39" s="1"/>
      <c r="N39" s="1"/>
      <c r="O39" s="1"/>
      <c r="P39" s="1"/>
    </row>
    <row r="40" spans="1:16" ht="15" customHeight="1">
      <c r="A40" s="1"/>
      <c r="B40" s="1"/>
      <c r="C40" s="1"/>
      <c r="D40" s="1"/>
      <c r="E40" s="1"/>
      <c r="F40" s="1"/>
      <c r="G40" s="1"/>
      <c r="H40" s="1"/>
      <c r="I40" s="1"/>
      <c r="J40" s="1"/>
      <c r="K40" s="1"/>
      <c r="L40" s="1"/>
      <c r="M40" s="1"/>
      <c r="N40" s="1"/>
      <c r="O40" s="1"/>
      <c r="P40" s="1"/>
    </row>
    <row r="41" spans="1:16" ht="15" customHeight="1">
      <c r="A41" s="1"/>
      <c r="B41" s="1"/>
      <c r="C41" s="1"/>
      <c r="D41" s="1"/>
      <c r="E41" s="1"/>
      <c r="F41" s="1"/>
      <c r="G41" s="1"/>
      <c r="H41" s="1"/>
      <c r="I41" s="1"/>
      <c r="J41" s="1"/>
      <c r="K41" s="1"/>
      <c r="L41" s="1"/>
      <c r="M41" s="1"/>
      <c r="N41" s="1"/>
      <c r="O41" s="1"/>
      <c r="P41" s="1"/>
    </row>
    <row r="42" spans="1:16" ht="15" customHeight="1">
      <c r="A42" s="1"/>
      <c r="B42" s="1"/>
      <c r="C42" s="1"/>
      <c r="D42" s="1"/>
      <c r="E42" s="1"/>
      <c r="F42" s="1"/>
      <c r="G42" s="1"/>
      <c r="H42" s="1"/>
      <c r="I42" s="1"/>
      <c r="J42" s="1"/>
      <c r="K42" s="1"/>
      <c r="L42" s="1"/>
      <c r="M42" s="1"/>
      <c r="N42" s="1"/>
      <c r="O42" s="1"/>
      <c r="P42" s="1"/>
    </row>
    <row r="43" spans="1:16" ht="15" customHeight="1">
      <c r="A43" s="1"/>
      <c r="B43" s="1"/>
      <c r="C43" s="1"/>
      <c r="D43" s="1"/>
      <c r="E43" s="1"/>
      <c r="F43" s="1"/>
      <c r="G43" s="1"/>
      <c r="H43" s="1"/>
      <c r="I43" s="1"/>
      <c r="J43" s="1"/>
      <c r="K43" s="1"/>
      <c r="L43" s="1"/>
      <c r="M43" s="1"/>
      <c r="N43" s="1"/>
      <c r="O43" s="1"/>
      <c r="P43" s="1"/>
    </row>
    <row r="44" spans="1:16" ht="15" customHeight="1">
      <c r="A44" s="1"/>
      <c r="B44" s="1"/>
      <c r="C44" s="1"/>
      <c r="D44" s="1"/>
      <c r="E44" s="1"/>
      <c r="F44" s="1"/>
      <c r="G44" s="1"/>
      <c r="H44" s="1"/>
      <c r="I44" s="1"/>
      <c r="J44" s="1"/>
      <c r="K44" s="1"/>
      <c r="L44" s="1"/>
      <c r="M44" s="1"/>
      <c r="N44" s="1"/>
      <c r="O44" s="1"/>
      <c r="P44" s="1"/>
    </row>
    <row r="45" spans="1:16" ht="15" customHeight="1">
      <c r="A45" s="39"/>
      <c r="B45" s="38"/>
      <c r="C45" s="38"/>
      <c r="D45" s="37"/>
      <c r="E45" s="38"/>
      <c r="F45" s="38"/>
      <c r="G45" s="37"/>
      <c r="H45" s="38"/>
      <c r="I45" s="37"/>
      <c r="J45" s="38"/>
      <c r="K45" s="38"/>
      <c r="L45" s="37"/>
      <c r="M45" s="38"/>
      <c r="N45" s="38"/>
      <c r="O45" s="1"/>
      <c r="P45" s="1"/>
    </row>
    <row r="46" spans="1:16" ht="15" customHeight="1">
      <c r="A46" s="1"/>
      <c r="B46" s="1"/>
      <c r="C46" s="1"/>
      <c r="D46" s="1"/>
      <c r="E46" s="1"/>
      <c r="F46" s="1"/>
      <c r="G46" s="1"/>
      <c r="H46" s="1"/>
      <c r="I46" s="1"/>
      <c r="J46" s="1"/>
      <c r="K46" s="1"/>
      <c r="L46" s="1"/>
      <c r="M46" s="1"/>
      <c r="N46" s="1"/>
      <c r="O46" s="1"/>
      <c r="P46" s="1"/>
    </row>
    <row r="47" spans="1:16" ht="15" customHeight="1">
      <c r="A47" s="1"/>
      <c r="B47" s="1"/>
      <c r="C47" s="1"/>
      <c r="D47" s="1"/>
      <c r="E47" s="1"/>
      <c r="F47" s="1"/>
      <c r="G47" s="1"/>
      <c r="H47" s="1"/>
      <c r="I47" s="1"/>
      <c r="J47" s="1"/>
      <c r="K47" s="1"/>
      <c r="L47" s="1"/>
      <c r="M47" s="1"/>
      <c r="N47" s="1"/>
      <c r="O47" s="1"/>
      <c r="P47" s="1"/>
    </row>
    <row r="48" spans="1:16" ht="15" customHeight="1">
      <c r="A48" s="1"/>
      <c r="B48" s="1"/>
      <c r="C48" s="1"/>
      <c r="D48" s="1"/>
      <c r="E48" s="1"/>
      <c r="F48" s="1"/>
      <c r="G48" s="1"/>
      <c r="H48" s="1"/>
      <c r="I48" s="1"/>
      <c r="J48" s="1"/>
      <c r="K48" s="1"/>
      <c r="L48" s="1"/>
      <c r="M48" s="1"/>
      <c r="N48" s="1"/>
      <c r="O48" s="1"/>
      <c r="P48" s="1"/>
    </row>
    <row r="49" spans="1:16" ht="15" customHeight="1">
      <c r="A49" s="1"/>
      <c r="B49" s="1"/>
      <c r="C49" s="1"/>
      <c r="D49" s="1"/>
      <c r="E49" s="1"/>
      <c r="F49" s="1"/>
      <c r="G49" s="1"/>
      <c r="H49" s="1"/>
      <c r="I49" s="1"/>
      <c r="J49" s="1"/>
      <c r="K49" s="1"/>
      <c r="L49" s="1"/>
      <c r="M49" s="1"/>
      <c r="N49" s="1"/>
      <c r="O49" s="1"/>
      <c r="P49" s="1"/>
    </row>
    <row r="50" spans="1:16" ht="15" customHeight="1">
      <c r="A50" s="1"/>
      <c r="B50" s="1"/>
      <c r="C50" s="1"/>
      <c r="D50" s="1"/>
      <c r="E50" s="1"/>
      <c r="F50" s="1"/>
      <c r="G50" s="1"/>
      <c r="H50" s="1"/>
      <c r="I50" s="1"/>
      <c r="J50" s="1"/>
      <c r="K50" s="1"/>
      <c r="L50" s="1"/>
      <c r="M50" s="1"/>
      <c r="N50" s="1"/>
      <c r="O50" s="1"/>
      <c r="P50" s="1"/>
    </row>
    <row r="51" spans="1:16" ht="15" customHeight="1">
      <c r="A51" s="1"/>
      <c r="B51" s="1"/>
      <c r="C51" s="1"/>
      <c r="D51" s="1"/>
      <c r="E51" s="1"/>
      <c r="F51" s="1"/>
      <c r="G51" s="1"/>
      <c r="H51" s="1"/>
      <c r="I51" s="1"/>
      <c r="J51" s="1"/>
      <c r="K51" s="1"/>
      <c r="L51" s="1"/>
      <c r="M51" s="1"/>
      <c r="N51" s="1"/>
      <c r="O51" s="1"/>
      <c r="P51" s="1"/>
    </row>
    <row r="52" spans="1:16" ht="18.75" customHeight="1">
      <c r="A52" s="32" t="s">
        <v>34</v>
      </c>
      <c r="B52" s="33"/>
      <c r="C52" s="33"/>
      <c r="D52" s="33"/>
      <c r="E52" s="33"/>
      <c r="F52" s="33"/>
      <c r="G52" s="33"/>
      <c r="H52" s="33"/>
      <c r="I52" s="33"/>
      <c r="J52" s="33"/>
      <c r="K52" s="33"/>
      <c r="L52" s="33"/>
      <c r="M52" s="33"/>
      <c r="N52" s="33"/>
      <c r="O52" s="33"/>
      <c r="P52" s="33"/>
    </row>
    <row r="53" spans="1:16" ht="15" customHeight="1">
      <c r="A53" s="1"/>
      <c r="B53" s="1"/>
      <c r="C53" s="1"/>
      <c r="D53" s="1"/>
      <c r="E53" s="1"/>
      <c r="F53" s="1"/>
      <c r="G53" s="1"/>
      <c r="H53" s="1"/>
      <c r="I53" s="1"/>
      <c r="J53" s="1"/>
      <c r="K53" s="1"/>
      <c r="L53" s="1"/>
      <c r="M53" s="1"/>
      <c r="N53" s="34" t="s">
        <v>31</v>
      </c>
      <c r="O53" s="1"/>
      <c r="P53" s="1"/>
    </row>
    <row r="54" spans="1:16" ht="15" customHeight="1">
      <c r="A54" s="1"/>
      <c r="B54" s="1"/>
      <c r="C54" s="1"/>
      <c r="D54" s="1"/>
      <c r="E54" s="1"/>
      <c r="F54" s="1"/>
      <c r="G54" s="1"/>
      <c r="H54" s="1"/>
      <c r="I54" s="1"/>
      <c r="J54" s="1"/>
      <c r="K54" s="1"/>
      <c r="L54" s="1"/>
      <c r="M54" s="1"/>
      <c r="N54" s="1"/>
      <c r="O54" s="1"/>
      <c r="P54" s="1"/>
    </row>
    <row r="55" spans="1:16" ht="15" customHeight="1">
      <c r="A55" s="1"/>
      <c r="B55" s="38"/>
      <c r="C55" s="1"/>
      <c r="D55" s="1"/>
      <c r="E55" s="1"/>
      <c r="F55" s="1"/>
      <c r="G55" s="38"/>
      <c r="H55" s="1"/>
      <c r="I55" s="1"/>
      <c r="J55" s="1"/>
      <c r="K55" s="1"/>
      <c r="L55" s="1"/>
      <c r="M55" s="1"/>
      <c r="N55" s="35" t="str">
        <f>'Data - Overview'!B9</f>
        <v>• About 17% are likely to be current cigarette smokers.  This is 18% above the base average.</v>
      </c>
      <c r="O55" s="35"/>
      <c r="P55" s="35"/>
    </row>
    <row r="56" spans="1:16" ht="15" customHeight="1">
      <c r="A56" s="1"/>
      <c r="B56" s="37"/>
      <c r="C56" s="1"/>
      <c r="D56" s="1"/>
      <c r="E56" s="1"/>
      <c r="F56" s="1"/>
      <c r="G56" s="37"/>
      <c r="H56" s="1"/>
      <c r="I56" s="1"/>
      <c r="J56" s="1"/>
      <c r="K56" s="1"/>
      <c r="L56" s="1"/>
      <c r="M56" s="1"/>
      <c r="N56" s="35"/>
      <c r="O56" s="35"/>
      <c r="P56" s="35"/>
    </row>
    <row r="57" spans="1:16" ht="15" customHeight="1">
      <c r="A57" s="1"/>
      <c r="B57" s="38"/>
      <c r="C57" s="1"/>
      <c r="D57" s="1"/>
      <c r="E57" s="1"/>
      <c r="F57" s="1"/>
      <c r="G57" s="39"/>
      <c r="H57" s="1"/>
      <c r="I57" s="1"/>
      <c r="J57" s="1"/>
      <c r="K57" s="1"/>
      <c r="L57" s="1"/>
      <c r="M57" s="1"/>
      <c r="N57" s="35"/>
      <c r="O57" s="35"/>
      <c r="P57" s="35"/>
    </row>
    <row r="58" spans="1:16" ht="15" customHeight="1">
      <c r="A58" s="1"/>
      <c r="B58" s="38"/>
      <c r="C58" s="1"/>
      <c r="D58" s="1"/>
      <c r="E58" s="1"/>
      <c r="F58" s="1"/>
      <c r="G58" s="38"/>
      <c r="H58" s="1"/>
      <c r="I58" s="1"/>
      <c r="J58" s="1"/>
      <c r="K58" s="1"/>
      <c r="L58" s="1"/>
      <c r="M58" s="1"/>
      <c r="N58" s="35"/>
      <c r="O58" s="35"/>
      <c r="P58" s="35"/>
    </row>
    <row r="59" spans="1:16" ht="15" customHeight="1">
      <c r="A59" s="1"/>
      <c r="B59" s="38"/>
      <c r="C59" s="1"/>
      <c r="D59" s="1"/>
      <c r="E59" s="1"/>
      <c r="F59" s="1"/>
      <c r="G59" s="1"/>
      <c r="H59" s="1"/>
      <c r="I59" s="1"/>
      <c r="J59" s="1"/>
      <c r="K59" s="1"/>
      <c r="L59" s="1"/>
      <c r="M59" s="1"/>
      <c r="N59" s="35" t="str">
        <f>'Data - Overview'!B10</f>
        <v>• Circa 4% smoke 20+ cigarettes per day, which is 21% above the base.</v>
      </c>
      <c r="O59" s="35"/>
      <c r="P59" s="35"/>
    </row>
    <row r="60" spans="1:16" ht="15" customHeight="1">
      <c r="A60" s="1"/>
      <c r="B60" s="38"/>
      <c r="C60" s="1"/>
      <c r="D60" s="1"/>
      <c r="E60" s="1"/>
      <c r="F60" s="1"/>
      <c r="G60" s="1"/>
      <c r="H60" s="1"/>
      <c r="I60" s="1"/>
      <c r="J60" s="1"/>
      <c r="K60" s="1"/>
      <c r="L60" s="1"/>
      <c r="M60" s="1"/>
      <c r="N60" s="35"/>
      <c r="O60" s="35"/>
      <c r="P60" s="35"/>
    </row>
    <row r="61" spans="1:16" ht="15" customHeight="1">
      <c r="A61" s="1"/>
      <c r="B61" s="1"/>
      <c r="C61" s="1"/>
      <c r="D61" s="1"/>
      <c r="E61" s="1"/>
      <c r="F61" s="1"/>
      <c r="G61" s="1"/>
      <c r="H61" s="1"/>
      <c r="I61" s="1"/>
      <c r="J61" s="1"/>
      <c r="K61" s="1"/>
      <c r="L61" s="1"/>
      <c r="M61" s="1"/>
      <c r="N61" s="35"/>
      <c r="O61" s="35"/>
      <c r="P61" s="35"/>
    </row>
    <row r="62" spans="1:16" ht="15" customHeight="1">
      <c r="A62" s="1"/>
      <c r="B62" s="1"/>
      <c r="C62" s="1"/>
      <c r="D62" s="1"/>
      <c r="E62" s="1"/>
      <c r="F62" s="1"/>
      <c r="G62" s="1"/>
      <c r="H62" s="1"/>
      <c r="I62" s="1"/>
      <c r="J62" s="1"/>
      <c r="K62" s="1"/>
      <c r="L62" s="1"/>
      <c r="M62" s="1"/>
      <c r="N62" s="35"/>
      <c r="O62" s="35"/>
      <c r="P62" s="35"/>
    </row>
    <row r="63" spans="1:16" ht="15" customHeight="1">
      <c r="A63" s="1"/>
      <c r="B63" s="1"/>
      <c r="C63" s="1"/>
      <c r="D63" s="1"/>
      <c r="E63" s="1"/>
      <c r="F63" s="1"/>
      <c r="G63" s="1"/>
      <c r="H63" s="1"/>
      <c r="I63" s="1"/>
      <c r="J63" s="1"/>
      <c r="K63" s="1"/>
      <c r="L63" s="1"/>
      <c r="M63" s="1"/>
      <c r="N63" s="35" t="str">
        <f>'Data - Overview'!B11</f>
        <v>• 10% are likely to say they never eat fruit and 44% never do moderate intensity sports, which are 16% above and 9% above the base average respectively.</v>
      </c>
      <c r="O63" s="35"/>
      <c r="P63" s="35"/>
    </row>
    <row r="64" spans="1:16" ht="15" customHeight="1">
      <c r="A64" s="1"/>
      <c r="B64" s="1"/>
      <c r="C64" s="1"/>
      <c r="D64" s="1"/>
      <c r="E64" s="1"/>
      <c r="F64" s="1"/>
      <c r="G64" s="1"/>
      <c r="H64" s="1"/>
      <c r="I64" s="1"/>
      <c r="J64" s="1"/>
      <c r="K64" s="1"/>
      <c r="L64" s="1"/>
      <c r="M64" s="1"/>
      <c r="N64" s="35"/>
      <c r="O64" s="35"/>
      <c r="P64" s="35"/>
    </row>
    <row r="65" spans="1:16" ht="15" customHeight="1">
      <c r="A65" s="1"/>
      <c r="B65" s="1"/>
      <c r="C65" s="1"/>
      <c r="D65" s="1"/>
      <c r="E65" s="1"/>
      <c r="F65" s="1"/>
      <c r="G65" s="1"/>
      <c r="H65" s="1"/>
      <c r="I65" s="1"/>
      <c r="J65" s="1"/>
      <c r="K65" s="1"/>
      <c r="L65" s="1"/>
      <c r="M65" s="1"/>
      <c r="N65" s="35"/>
      <c r="O65" s="35"/>
      <c r="P65" s="35"/>
    </row>
    <row r="66" spans="1:16" ht="15" customHeight="1">
      <c r="A66" s="1"/>
      <c r="B66" s="1"/>
      <c r="C66" s="1"/>
      <c r="D66" s="1"/>
      <c r="E66" s="1"/>
      <c r="F66" s="1"/>
      <c r="G66" s="1"/>
      <c r="H66" s="1"/>
      <c r="I66" s="1"/>
      <c r="J66" s="1"/>
      <c r="K66" s="1"/>
      <c r="L66" s="1"/>
      <c r="M66" s="1"/>
      <c r="N66" s="35"/>
      <c r="O66" s="35"/>
      <c r="P66" s="35"/>
    </row>
    <row r="67" spans="1:16" ht="15" customHeight="1">
      <c r="A67" s="1"/>
      <c r="B67" s="1"/>
      <c r="C67" s="1"/>
      <c r="D67" s="1"/>
      <c r="E67" s="1"/>
      <c r="F67" s="1"/>
      <c r="G67" s="1"/>
      <c r="H67" s="1"/>
      <c r="I67" s="1"/>
      <c r="J67" s="1"/>
      <c r="K67" s="1"/>
      <c r="L67" s="1"/>
      <c r="M67" s="1"/>
      <c r="N67" s="35"/>
      <c r="O67" s="35"/>
      <c r="P67" s="35"/>
    </row>
    <row r="68" spans="1:16" ht="15" customHeight="1">
      <c r="A68" s="1"/>
      <c r="B68" s="1"/>
      <c r="C68" s="1"/>
      <c r="D68" s="1"/>
      <c r="E68" s="1"/>
      <c r="F68" s="1"/>
      <c r="G68" s="1"/>
      <c r="H68" s="1"/>
      <c r="I68" s="1"/>
      <c r="J68" s="1"/>
      <c r="K68" s="1"/>
      <c r="L68" s="1"/>
      <c r="M68" s="1"/>
      <c r="N68" s="35" t="str">
        <f>'Data - Overview'!B12</f>
        <v>• Full fat milk is likely to be drunk by approximately 15%, 10% above the base average, with white bread being eaten by about 34%, which is 9% above.</v>
      </c>
      <c r="O68" s="35"/>
      <c r="P68" s="35"/>
    </row>
    <row r="69" spans="1:16" ht="15" customHeight="1">
      <c r="A69" s="1"/>
      <c r="B69" s="1"/>
      <c r="C69" s="1"/>
      <c r="D69" s="1"/>
      <c r="E69" s="1"/>
      <c r="F69" s="1"/>
      <c r="G69" s="38"/>
      <c r="H69" s="1"/>
      <c r="I69" s="1"/>
      <c r="J69" s="1"/>
      <c r="K69" s="1"/>
      <c r="L69" s="1"/>
      <c r="M69" s="1"/>
      <c r="N69" s="35"/>
      <c r="O69" s="35"/>
      <c r="P69" s="35"/>
    </row>
    <row r="70" spans="1:16" ht="15" customHeight="1">
      <c r="A70" s="1"/>
      <c r="B70" s="38"/>
      <c r="C70" s="1"/>
      <c r="D70" s="1"/>
      <c r="E70" s="1"/>
      <c r="F70" s="1"/>
      <c r="G70" s="37"/>
      <c r="H70" s="1"/>
      <c r="I70" s="1"/>
      <c r="J70" s="1"/>
      <c r="K70" s="1"/>
      <c r="L70" s="1"/>
      <c r="M70" s="1"/>
      <c r="N70" s="35"/>
      <c r="O70" s="35"/>
      <c r="P70" s="35"/>
    </row>
    <row r="71" spans="1:16" ht="15" customHeight="1">
      <c r="A71" s="1"/>
      <c r="B71" s="37"/>
      <c r="C71" s="1"/>
      <c r="D71" s="1"/>
      <c r="E71" s="1"/>
      <c r="F71" s="1"/>
      <c r="G71" s="38"/>
      <c r="H71" s="1"/>
      <c r="I71" s="1"/>
      <c r="J71" s="1"/>
      <c r="K71" s="1"/>
      <c r="L71" s="1"/>
      <c r="M71" s="1"/>
      <c r="N71" s="35"/>
      <c r="O71" s="35"/>
      <c r="P71" s="35"/>
    </row>
    <row r="72" spans="1:16" ht="15" customHeight="1">
      <c r="A72" s="1"/>
      <c r="B72" s="38"/>
      <c r="C72" s="1"/>
      <c r="D72" s="1"/>
      <c r="E72" s="1"/>
      <c r="F72" s="1"/>
      <c r="G72" s="38"/>
      <c r="H72" s="1"/>
      <c r="I72" s="1"/>
      <c r="J72" s="1"/>
      <c r="K72" s="1"/>
      <c r="L72" s="1"/>
      <c r="M72" s="1"/>
      <c r="N72" s="35"/>
      <c r="O72" s="35"/>
      <c r="P72" s="35"/>
    </row>
    <row r="73" spans="1:16" ht="15" customHeight="1">
      <c r="A73" s="1"/>
      <c r="B73" s="38"/>
      <c r="C73" s="1"/>
      <c r="D73" s="1"/>
      <c r="E73" s="1"/>
      <c r="F73" s="1"/>
      <c r="G73" s="1"/>
      <c r="H73" s="1"/>
      <c r="I73" s="1"/>
      <c r="J73" s="1"/>
      <c r="K73" s="1"/>
      <c r="L73" s="1"/>
      <c r="M73" s="1"/>
      <c r="N73" s="40"/>
      <c r="O73" s="40"/>
      <c r="P73" s="40"/>
    </row>
    <row r="74" spans="1:16" ht="15" customHeight="1">
      <c r="A74" s="1"/>
      <c r="B74" s="1"/>
      <c r="C74" s="1"/>
      <c r="D74" s="1"/>
      <c r="E74" s="1"/>
      <c r="F74" s="1"/>
      <c r="G74" s="1"/>
      <c r="H74" s="1"/>
      <c r="I74" s="1"/>
      <c r="J74" s="1"/>
      <c r="K74" s="1"/>
      <c r="L74" s="1"/>
      <c r="M74" s="1"/>
      <c r="N74" s="40"/>
      <c r="O74" s="40"/>
      <c r="P74" s="40"/>
    </row>
    <row r="75" spans="1:16" ht="15" customHeight="1">
      <c r="A75" s="1"/>
      <c r="B75" s="1"/>
      <c r="C75" s="1"/>
      <c r="D75" s="1"/>
      <c r="E75" s="1"/>
      <c r="F75" s="1"/>
      <c r="G75" s="1"/>
      <c r="H75" s="1"/>
      <c r="I75" s="1"/>
      <c r="J75" s="1"/>
      <c r="K75" s="1"/>
      <c r="L75" s="1"/>
      <c r="M75" s="1"/>
      <c r="N75" s="40"/>
      <c r="O75" s="40"/>
      <c r="P75" s="40"/>
    </row>
    <row r="76" spans="1:16" ht="15" customHeight="1">
      <c r="A76" s="1"/>
      <c r="B76" s="1"/>
      <c r="C76" s="1"/>
      <c r="D76" s="1"/>
      <c r="E76" s="1"/>
      <c r="F76" s="1"/>
      <c r="G76" s="1"/>
      <c r="H76" s="1"/>
      <c r="I76" s="1"/>
      <c r="J76" s="1"/>
      <c r="K76" s="1"/>
      <c r="L76" s="1"/>
      <c r="M76" s="1"/>
      <c r="N76" s="40"/>
      <c r="O76" s="40"/>
      <c r="P76" s="40"/>
    </row>
    <row r="77" spans="1:16" ht="15" customHeight="1">
      <c r="A77" s="1"/>
      <c r="B77" s="1"/>
      <c r="C77" s="1"/>
      <c r="D77" s="1"/>
      <c r="E77" s="1"/>
      <c r="F77" s="1"/>
      <c r="G77" s="1"/>
      <c r="H77" s="1"/>
      <c r="I77" s="1"/>
      <c r="J77" s="1"/>
      <c r="K77" s="1"/>
      <c r="L77" s="1"/>
      <c r="M77" s="1"/>
      <c r="N77" s="40"/>
      <c r="O77" s="40"/>
      <c r="P77" s="40"/>
    </row>
    <row r="78" spans="1:16" ht="15" customHeight="1">
      <c r="A78" s="1"/>
      <c r="B78" s="1"/>
      <c r="C78" s="1"/>
      <c r="D78" s="1"/>
      <c r="E78" s="1"/>
      <c r="F78" s="1"/>
      <c r="G78" s="1"/>
      <c r="H78" s="1"/>
      <c r="I78" s="1"/>
      <c r="J78" s="1"/>
      <c r="K78" s="1"/>
      <c r="L78" s="1"/>
      <c r="M78" s="1"/>
      <c r="N78" s="40"/>
      <c r="O78" s="40"/>
      <c r="P78" s="40"/>
    </row>
    <row r="79" spans="1:16" ht="15" customHeight="1">
      <c r="A79" s="1"/>
      <c r="B79" s="1"/>
      <c r="C79" s="1"/>
      <c r="D79" s="1"/>
      <c r="E79" s="1"/>
      <c r="F79" s="1"/>
      <c r="G79" s="1"/>
      <c r="H79" s="1"/>
      <c r="I79" s="1"/>
      <c r="J79" s="1"/>
      <c r="K79" s="1"/>
      <c r="L79" s="1"/>
      <c r="M79" s="1"/>
      <c r="N79" s="40"/>
      <c r="O79" s="40"/>
      <c r="P79" s="40"/>
    </row>
    <row r="80" spans="1:16" ht="15" customHeight="1">
      <c r="A80" s="1"/>
      <c r="B80" s="1"/>
      <c r="C80" s="1"/>
      <c r="D80" s="1"/>
      <c r="E80" s="1"/>
      <c r="F80" s="1"/>
      <c r="G80" s="1"/>
      <c r="H80" s="1"/>
      <c r="I80" s="1"/>
      <c r="J80" s="1"/>
      <c r="K80" s="1"/>
      <c r="L80" s="1"/>
      <c r="M80" s="1"/>
      <c r="N80" s="40"/>
      <c r="O80" s="40"/>
      <c r="P80" s="40"/>
    </row>
    <row r="81" spans="1:16" ht="15" customHeight="1">
      <c r="A81" s="1"/>
      <c r="B81" s="1"/>
      <c r="C81" s="1"/>
      <c r="D81" s="1"/>
      <c r="E81" s="1"/>
      <c r="F81" s="1"/>
      <c r="G81" s="1"/>
      <c r="H81" s="1"/>
      <c r="I81" s="1"/>
      <c r="J81" s="1"/>
      <c r="K81" s="1"/>
      <c r="L81" s="1"/>
      <c r="M81" s="1"/>
      <c r="N81" s="40"/>
      <c r="O81" s="40"/>
      <c r="P81" s="40"/>
    </row>
    <row r="82" spans="1:16" ht="15" customHeight="1">
      <c r="A82" s="1"/>
      <c r="B82" s="1"/>
      <c r="C82" s="1"/>
      <c r="D82" s="1"/>
      <c r="E82" s="1"/>
      <c r="F82" s="1"/>
      <c r="G82" s="1"/>
      <c r="H82" s="1"/>
      <c r="I82" s="1"/>
      <c r="J82" s="1"/>
      <c r="K82" s="1"/>
      <c r="L82" s="1"/>
      <c r="M82" s="1"/>
      <c r="N82" s="40"/>
      <c r="O82" s="40"/>
      <c r="P82" s="40"/>
    </row>
    <row r="83" spans="1:16" ht="15" customHeight="1">
      <c r="A83" s="1"/>
      <c r="B83" s="1"/>
      <c r="C83" s="1"/>
      <c r="D83" s="1"/>
      <c r="E83" s="1"/>
      <c r="F83" s="1"/>
      <c r="G83" s="1"/>
      <c r="H83" s="1"/>
      <c r="I83" s="1"/>
      <c r="J83" s="1"/>
      <c r="K83" s="1"/>
      <c r="L83" s="1"/>
      <c r="M83" s="1"/>
      <c r="N83" s="40"/>
      <c r="O83" s="40"/>
      <c r="P83" s="40"/>
    </row>
    <row r="84" spans="1:16" ht="15" customHeight="1">
      <c r="A84" s="1"/>
      <c r="B84" s="1"/>
      <c r="C84" s="1"/>
      <c r="D84" s="1"/>
      <c r="E84" s="1"/>
      <c r="F84" s="1"/>
      <c r="G84" s="1"/>
      <c r="H84" s="1"/>
      <c r="I84" s="1"/>
      <c r="J84" s="1"/>
      <c r="K84" s="1"/>
      <c r="L84" s="1"/>
      <c r="M84" s="1"/>
      <c r="N84" s="40"/>
      <c r="O84" s="40"/>
      <c r="P84" s="40"/>
    </row>
    <row r="85" spans="1:16" ht="15" customHeight="1">
      <c r="A85" s="1"/>
      <c r="B85" s="1"/>
      <c r="C85" s="1"/>
      <c r="D85" s="1"/>
      <c r="E85" s="1"/>
      <c r="F85" s="1"/>
      <c r="G85" s="1"/>
      <c r="H85" s="1"/>
      <c r="I85" s="1"/>
      <c r="J85" s="1"/>
      <c r="K85" s="1"/>
      <c r="L85" s="1"/>
      <c r="M85" s="1"/>
      <c r="N85" s="40"/>
      <c r="O85" s="40"/>
      <c r="P85" s="40"/>
    </row>
    <row r="86" spans="1:16" ht="18.75">
      <c r="A86" s="32" t="s">
        <v>35</v>
      </c>
      <c r="B86" s="33"/>
      <c r="C86" s="33"/>
      <c r="D86" s="33"/>
      <c r="E86" s="33"/>
      <c r="F86" s="33"/>
      <c r="G86" s="33"/>
      <c r="H86" s="33"/>
      <c r="I86" s="33"/>
      <c r="J86" s="33"/>
      <c r="K86" s="33"/>
      <c r="L86" s="33"/>
      <c r="M86" s="33"/>
      <c r="N86" s="33"/>
      <c r="O86" s="33"/>
      <c r="P86" s="33"/>
    </row>
    <row r="87" spans="1:16" ht="18.75" customHeight="1">
      <c r="A87" s="34" t="s">
        <v>36</v>
      </c>
      <c r="B87" s="1"/>
      <c r="C87" s="41" t="s">
        <v>37</v>
      </c>
      <c r="D87" s="41" t="s">
        <v>38</v>
      </c>
      <c r="E87" s="1"/>
      <c r="F87" s="1"/>
      <c r="G87" s="1"/>
      <c r="H87" s="34" t="s">
        <v>39</v>
      </c>
      <c r="I87" s="1"/>
      <c r="J87" s="1"/>
      <c r="K87" s="1"/>
      <c r="L87" s="1"/>
      <c r="M87" s="1"/>
      <c r="N87" s="42" t="s">
        <v>31</v>
      </c>
      <c r="O87" s="1"/>
      <c r="P87" s="1"/>
    </row>
    <row r="88" spans="1:16" ht="15" customHeight="1">
      <c r="A88" s="43" t="s">
        <v>40</v>
      </c>
      <c r="B88" s="1"/>
      <c r="C88" s="1"/>
      <c r="D88" s="1"/>
      <c r="E88" s="1"/>
      <c r="F88" s="1"/>
      <c r="G88" s="1"/>
      <c r="H88" s="1"/>
      <c r="I88" s="1"/>
      <c r="J88" s="1"/>
      <c r="K88" s="1"/>
      <c r="L88" s="1"/>
      <c r="M88" s="1"/>
      <c r="N88" s="1"/>
      <c r="O88" s="1"/>
      <c r="P88" s="1"/>
    </row>
    <row r="89" spans="1:16" ht="15" customHeight="1">
      <c r="A89" s="1"/>
      <c r="B89" s="1"/>
      <c r="C89" s="1"/>
      <c r="D89" s="1"/>
      <c r="E89" s="1"/>
      <c r="F89" s="1"/>
      <c r="G89" s="1"/>
      <c r="H89" s="1"/>
      <c r="I89" s="1"/>
      <c r="J89" s="1"/>
      <c r="K89" s="1"/>
      <c r="L89" s="1"/>
      <c r="M89" s="1"/>
      <c r="N89" s="1"/>
      <c r="O89" s="1"/>
      <c r="P89" s="1"/>
    </row>
    <row r="90" spans="1:16" ht="15" customHeight="1">
      <c r="A90" s="43" t="s">
        <v>41</v>
      </c>
      <c r="B90" s="1"/>
      <c r="C90" s="1"/>
      <c r="D90" s="1"/>
      <c r="E90" s="1"/>
      <c r="F90" s="1"/>
      <c r="G90" s="1"/>
      <c r="H90" s="1"/>
      <c r="I90" s="1"/>
      <c r="J90" s="1"/>
      <c r="K90" s="1"/>
      <c r="L90" s="1"/>
      <c r="M90" s="1"/>
      <c r="N90" s="35" t="str">
        <f>'Data - Overview'!B16</f>
        <v>• The average age of the population in the profiled households is younger when compared to the base.</v>
      </c>
      <c r="O90" s="35"/>
      <c r="P90" s="35"/>
    </row>
    <row r="91" spans="1:16" ht="15" customHeight="1">
      <c r="A91" s="43"/>
      <c r="B91" s="1"/>
      <c r="C91" s="1"/>
      <c r="D91" s="1"/>
      <c r="E91" s="38"/>
      <c r="F91" s="44"/>
      <c r="G91" s="38"/>
      <c r="H91" s="36"/>
      <c r="I91" s="38"/>
      <c r="J91" s="44"/>
      <c r="K91" s="36"/>
      <c r="L91" s="1"/>
      <c r="M91" s="1"/>
      <c r="N91" s="35"/>
      <c r="O91" s="35"/>
      <c r="P91" s="35"/>
    </row>
    <row r="92" spans="1:16" ht="15" customHeight="1">
      <c r="A92" s="45"/>
      <c r="B92" s="45"/>
      <c r="C92" s="45"/>
      <c r="D92" s="45"/>
      <c r="E92" s="45"/>
      <c r="F92" s="46"/>
      <c r="G92" s="38"/>
      <c r="H92" s="36"/>
      <c r="I92" s="38"/>
      <c r="J92" s="44"/>
      <c r="K92" s="36"/>
      <c r="L92" s="1"/>
      <c r="M92" s="1"/>
      <c r="N92" s="35"/>
      <c r="O92" s="35"/>
      <c r="P92" s="35"/>
    </row>
    <row r="93" spans="1:16" ht="15" customHeight="1">
      <c r="A93" s="45"/>
      <c r="B93" s="45"/>
      <c r="C93" s="45"/>
      <c r="D93" s="45"/>
      <c r="E93" s="45"/>
      <c r="F93" s="46"/>
      <c r="G93" s="38"/>
      <c r="H93" s="36"/>
      <c r="I93" s="38"/>
      <c r="J93" s="44"/>
      <c r="K93" s="36"/>
      <c r="L93" s="1"/>
      <c r="M93" s="1"/>
      <c r="N93" s="35"/>
      <c r="O93" s="35"/>
      <c r="P93" s="35"/>
    </row>
    <row r="94" spans="1:16" ht="15" customHeight="1">
      <c r="A94" s="45"/>
      <c r="B94" s="45"/>
      <c r="C94" s="45"/>
      <c r="D94" s="45"/>
      <c r="E94" s="45"/>
      <c r="F94" s="46"/>
      <c r="G94" s="38"/>
      <c r="H94" s="36"/>
      <c r="I94" s="38"/>
      <c r="J94" s="44"/>
      <c r="K94" s="36"/>
      <c r="L94" s="1"/>
      <c r="M94" s="1"/>
      <c r="N94" s="35" t="str">
        <f>'Data - Overview'!B17</f>
        <v>• 34.7% of the profile are likely to be living in households with an income of 20k - 40k.</v>
      </c>
      <c r="O94" s="35"/>
      <c r="P94" s="35"/>
    </row>
    <row r="95" spans="1:16" ht="15" customHeight="1">
      <c r="A95" s="45"/>
      <c r="B95" s="45"/>
      <c r="C95" s="45"/>
      <c r="D95" s="45"/>
      <c r="E95" s="45"/>
      <c r="F95" s="46"/>
      <c r="G95" s="38"/>
      <c r="H95" s="36"/>
      <c r="I95" s="38"/>
      <c r="J95" s="44"/>
      <c r="K95" s="36"/>
      <c r="L95" s="1"/>
      <c r="M95" s="1"/>
      <c r="N95" s="35"/>
      <c r="O95" s="35"/>
      <c r="P95" s="35"/>
    </row>
    <row r="96" spans="1:16" ht="15" customHeight="1">
      <c r="A96" s="45"/>
      <c r="B96" s="45"/>
      <c r="C96" s="45"/>
      <c r="D96" s="45"/>
      <c r="E96" s="45"/>
      <c r="F96" s="45"/>
      <c r="G96" s="1"/>
      <c r="H96" s="1"/>
      <c r="I96" s="1"/>
      <c r="J96" s="1"/>
      <c r="K96" s="1"/>
      <c r="L96" s="1"/>
      <c r="M96" s="1"/>
      <c r="N96" s="35"/>
      <c r="O96" s="35"/>
      <c r="P96" s="35"/>
    </row>
    <row r="97" spans="1:16" ht="15" customHeight="1">
      <c r="A97" s="45"/>
      <c r="B97" s="45"/>
      <c r="C97" s="45"/>
      <c r="D97" s="45"/>
      <c r="E97" s="45"/>
      <c r="F97" s="45"/>
      <c r="G97" s="1"/>
      <c r="H97" s="1"/>
      <c r="I97" s="1"/>
      <c r="J97" s="1"/>
      <c r="K97" s="1"/>
      <c r="L97" s="1"/>
      <c r="M97" s="1"/>
      <c r="N97" s="35"/>
      <c r="O97" s="35"/>
      <c r="P97" s="35"/>
    </row>
    <row r="98" spans="1:16" ht="15" customHeight="1">
      <c r="A98" s="45"/>
      <c r="B98" s="45"/>
      <c r="C98" s="45"/>
      <c r="D98" s="45"/>
      <c r="E98" s="45"/>
      <c r="F98" s="45"/>
      <c r="G98" s="1"/>
      <c r="H98" s="1"/>
      <c r="I98" s="1"/>
      <c r="J98" s="1"/>
      <c r="K98" s="1"/>
      <c r="L98" s="1"/>
      <c r="M98" s="1"/>
      <c r="N98" s="35" t="str">
        <f>'Data - Overview'!B18</f>
        <v>• Households containing Lone parent occur more in this profile than in the base.</v>
      </c>
      <c r="O98" s="35"/>
      <c r="P98" s="35"/>
    </row>
    <row r="99" spans="1:16" ht="15" customHeight="1">
      <c r="A99" s="45"/>
      <c r="B99" s="45"/>
      <c r="C99" s="45"/>
      <c r="D99" s="45"/>
      <c r="E99" s="45"/>
      <c r="F99" s="45"/>
      <c r="G99" s="1"/>
      <c r="H99" s="1"/>
      <c r="I99" s="1"/>
      <c r="J99" s="1"/>
      <c r="K99" s="1"/>
      <c r="L99" s="1"/>
      <c r="M99" s="1"/>
      <c r="N99" s="35"/>
      <c r="O99" s="35"/>
      <c r="P99" s="35"/>
    </row>
    <row r="100" spans="1:16" ht="15" customHeight="1">
      <c r="A100" s="45"/>
      <c r="B100" s="45"/>
      <c r="C100" s="47"/>
      <c r="D100" s="47"/>
      <c r="E100" s="45"/>
      <c r="F100" s="45"/>
      <c r="G100" s="1"/>
      <c r="H100" s="1"/>
      <c r="I100" s="1"/>
      <c r="J100" s="1"/>
      <c r="K100" s="1"/>
      <c r="L100" s="1"/>
      <c r="M100" s="1"/>
      <c r="N100" s="35"/>
      <c r="O100" s="35"/>
      <c r="P100" s="35"/>
    </row>
    <row r="101" spans="1:16" ht="15" customHeight="1">
      <c r="G101" s="1"/>
      <c r="H101" s="1"/>
      <c r="I101" s="1"/>
      <c r="J101" s="1"/>
      <c r="K101" s="1"/>
      <c r="L101" s="1"/>
      <c r="M101" s="1"/>
      <c r="N101" s="35"/>
      <c r="O101" s="35"/>
      <c r="P101" s="35"/>
    </row>
    <row r="102" spans="1:16" ht="15" customHeight="1">
      <c r="G102" s="1"/>
      <c r="H102" s="1"/>
      <c r="I102" s="1"/>
      <c r="J102" s="1"/>
      <c r="K102" s="1"/>
      <c r="L102" s="1"/>
      <c r="M102" s="1"/>
      <c r="N102" s="40"/>
      <c r="O102" s="40"/>
      <c r="P102" s="40"/>
    </row>
    <row r="103" spans="1:16" ht="15" customHeight="1">
      <c r="G103" s="1"/>
      <c r="H103" s="1"/>
      <c r="I103" s="1"/>
      <c r="J103" s="1"/>
      <c r="K103" s="1"/>
      <c r="L103" s="1"/>
      <c r="M103" s="1"/>
      <c r="N103" s="40"/>
      <c r="O103" s="40"/>
      <c r="P103" s="40"/>
    </row>
    <row r="104" spans="1:16" ht="15" customHeight="1">
      <c r="A104" s="1"/>
      <c r="B104" s="1"/>
      <c r="C104" s="1"/>
      <c r="D104" s="1"/>
      <c r="E104" s="1"/>
      <c r="F104" s="1"/>
      <c r="G104" s="1"/>
      <c r="H104" s="1"/>
      <c r="I104" s="1"/>
      <c r="J104" s="1"/>
      <c r="K104" s="1"/>
      <c r="L104" s="1"/>
      <c r="M104" s="1"/>
      <c r="N104" s="40"/>
      <c r="O104" s="40"/>
      <c r="P104" s="40"/>
    </row>
    <row r="105" spans="1:16" ht="15" customHeight="1">
      <c r="A105" s="34" t="s">
        <v>42</v>
      </c>
      <c r="B105" s="1"/>
      <c r="C105" s="1"/>
      <c r="D105" s="1"/>
      <c r="E105" s="1"/>
      <c r="F105" s="42" t="s">
        <v>43</v>
      </c>
      <c r="G105" s="1"/>
      <c r="H105" s="1"/>
      <c r="I105" s="1"/>
      <c r="J105" s="1"/>
      <c r="K105" s="1"/>
      <c r="L105" s="42" t="s">
        <v>44</v>
      </c>
      <c r="M105" s="1"/>
      <c r="N105" s="1"/>
      <c r="O105" s="1"/>
      <c r="P105" s="1"/>
    </row>
    <row r="106" spans="1:16" ht="15" customHeight="1">
      <c r="A106" s="1"/>
      <c r="B106" s="1"/>
      <c r="C106" s="1"/>
      <c r="D106" s="1"/>
      <c r="E106" s="1"/>
      <c r="F106" s="1"/>
      <c r="G106" s="1"/>
      <c r="H106" s="1"/>
      <c r="I106" s="1"/>
      <c r="J106" s="1"/>
      <c r="K106" s="1"/>
      <c r="L106" s="38"/>
      <c r="M106" s="38"/>
      <c r="N106" s="1"/>
      <c r="O106" s="1"/>
      <c r="P106" s="1"/>
    </row>
    <row r="107" spans="1:16" ht="15" customHeight="1">
      <c r="A107" s="49"/>
      <c r="B107" s="38"/>
      <c r="C107" s="1"/>
      <c r="D107" s="1"/>
      <c r="E107" s="1"/>
      <c r="F107" s="49"/>
      <c r="G107" s="38"/>
      <c r="H107" s="38"/>
      <c r="I107" s="38"/>
      <c r="J107" s="1"/>
      <c r="K107" s="1"/>
      <c r="L107" s="38"/>
      <c r="M107" s="38"/>
      <c r="N107" s="1"/>
      <c r="O107" s="1"/>
      <c r="P107" s="1"/>
    </row>
    <row r="108" spans="1:16" ht="15" customHeight="1">
      <c r="A108" s="49"/>
      <c r="B108" s="38"/>
      <c r="C108" s="1"/>
      <c r="D108" s="1"/>
      <c r="E108" s="1"/>
      <c r="F108" s="49"/>
      <c r="G108" s="38"/>
      <c r="H108" s="38"/>
      <c r="I108" s="38"/>
      <c r="J108" s="1"/>
      <c r="K108" s="1"/>
      <c r="L108" s="38"/>
      <c r="M108" s="38"/>
      <c r="N108" s="1"/>
      <c r="O108" s="1"/>
      <c r="P108" s="1"/>
    </row>
    <row r="109" spans="1:16" ht="15" customHeight="1">
      <c r="A109" s="49"/>
      <c r="B109" s="38"/>
      <c r="C109" s="1"/>
      <c r="D109" s="1"/>
      <c r="E109" s="1"/>
      <c r="F109" s="49"/>
      <c r="G109" s="38"/>
      <c r="H109" s="38"/>
      <c r="I109" s="38"/>
      <c r="J109" s="1"/>
      <c r="K109" s="1"/>
      <c r="L109" s="38"/>
      <c r="M109" s="38"/>
      <c r="N109" s="1"/>
      <c r="O109" s="1"/>
      <c r="P109" s="1"/>
    </row>
    <row r="110" spans="1:16" ht="15" customHeight="1">
      <c r="A110" s="49"/>
      <c r="B110" s="38"/>
      <c r="C110" s="1"/>
      <c r="D110" s="1"/>
      <c r="E110" s="1"/>
      <c r="F110" s="49"/>
      <c r="G110" s="38"/>
      <c r="H110" s="38"/>
      <c r="I110" s="38"/>
      <c r="J110" s="1"/>
      <c r="K110" s="1"/>
      <c r="L110" s="38"/>
      <c r="M110" s="38"/>
      <c r="N110" s="1"/>
      <c r="O110" s="1"/>
      <c r="P110" s="1"/>
    </row>
    <row r="111" spans="1:16" ht="15" customHeight="1">
      <c r="A111" s="1"/>
      <c r="B111" s="1"/>
      <c r="C111" s="1"/>
      <c r="D111" s="1"/>
      <c r="E111" s="1"/>
      <c r="F111" s="1"/>
      <c r="G111" s="1"/>
      <c r="H111" s="1"/>
      <c r="I111" s="1"/>
      <c r="J111" s="1"/>
      <c r="K111" s="1"/>
      <c r="L111" s="38"/>
      <c r="M111" s="38"/>
      <c r="N111" s="1"/>
      <c r="O111" s="1"/>
      <c r="P111" s="1"/>
    </row>
    <row r="112" spans="1:16" ht="15" customHeight="1">
      <c r="A112" s="1"/>
      <c r="B112" s="1"/>
      <c r="C112" s="1"/>
      <c r="D112" s="1"/>
      <c r="E112" s="1"/>
      <c r="F112" s="1"/>
      <c r="G112" s="1"/>
      <c r="H112" s="1"/>
      <c r="I112" s="1"/>
      <c r="J112" s="1"/>
      <c r="K112" s="1"/>
      <c r="L112" s="1"/>
      <c r="M112" s="1"/>
      <c r="N112" s="1"/>
      <c r="O112" s="1"/>
      <c r="P112" s="1"/>
    </row>
    <row r="113" spans="1:16" ht="15" customHeight="1">
      <c r="A113" s="1"/>
      <c r="B113" s="1"/>
      <c r="C113" s="1"/>
      <c r="D113" s="1"/>
      <c r="E113" s="1"/>
      <c r="F113" s="1"/>
      <c r="G113" s="1"/>
      <c r="H113" s="1"/>
      <c r="I113" s="1"/>
      <c r="J113" s="1"/>
      <c r="K113" s="1"/>
      <c r="L113" s="1"/>
      <c r="M113" s="1"/>
      <c r="N113" s="1"/>
      <c r="O113" s="1"/>
      <c r="P113" s="1"/>
    </row>
    <row r="114" spans="1:16" ht="15" customHeight="1">
      <c r="A114" s="1"/>
      <c r="B114" s="1"/>
      <c r="C114" s="1"/>
      <c r="D114" s="1"/>
      <c r="E114" s="1"/>
      <c r="F114" s="1"/>
      <c r="G114" s="1"/>
      <c r="H114" s="1"/>
      <c r="I114" s="1"/>
      <c r="J114" s="1"/>
      <c r="K114" s="1"/>
      <c r="L114" s="1"/>
      <c r="M114" s="1"/>
      <c r="N114" s="1"/>
      <c r="O114" s="1"/>
      <c r="P114" s="1"/>
    </row>
    <row r="115" spans="1:16" ht="15" customHeight="1">
      <c r="A115" s="1"/>
      <c r="B115" s="1"/>
      <c r="C115" s="1"/>
      <c r="D115" s="1"/>
      <c r="E115" s="1"/>
      <c r="F115" s="1"/>
      <c r="G115" s="1"/>
      <c r="H115" s="1"/>
      <c r="I115" s="1"/>
      <c r="J115" s="1"/>
      <c r="K115" s="1"/>
      <c r="L115" s="1"/>
      <c r="M115" s="1"/>
      <c r="N115" s="1"/>
      <c r="O115" s="1"/>
      <c r="P115" s="1"/>
    </row>
    <row r="116" spans="1:16" ht="15" customHeight="1">
      <c r="A116" s="1"/>
      <c r="B116" s="1"/>
      <c r="C116" s="1"/>
      <c r="D116" s="1"/>
      <c r="E116" s="1"/>
      <c r="F116" s="1"/>
      <c r="G116" s="1"/>
      <c r="H116" s="1"/>
      <c r="I116" s="1"/>
      <c r="J116" s="1"/>
      <c r="K116" s="1"/>
      <c r="L116" s="1"/>
      <c r="M116" s="1"/>
      <c r="N116" s="1"/>
      <c r="O116" s="1"/>
      <c r="P116" s="1"/>
    </row>
    <row r="117" spans="1:16" ht="15" customHeight="1">
      <c r="A117" s="1"/>
      <c r="B117" s="1"/>
      <c r="C117" s="1"/>
      <c r="D117" s="1"/>
      <c r="E117" s="1"/>
      <c r="F117" s="1"/>
      <c r="G117" s="1"/>
      <c r="H117" s="1"/>
      <c r="I117" s="1"/>
      <c r="J117" s="1"/>
      <c r="K117" s="1"/>
      <c r="L117" s="1"/>
      <c r="M117" s="1"/>
      <c r="N117" s="1"/>
      <c r="O117" s="1"/>
      <c r="P117" s="1"/>
    </row>
    <row r="118" spans="1:16" ht="15" customHeight="1">
      <c r="A118" s="1"/>
      <c r="B118" s="1"/>
      <c r="C118" s="1"/>
      <c r="D118" s="1"/>
      <c r="E118" s="1"/>
      <c r="F118" s="1"/>
      <c r="G118" s="1"/>
      <c r="H118" s="1"/>
      <c r="I118" s="1"/>
      <c r="J118" s="1"/>
      <c r="K118" s="1"/>
      <c r="L118" s="1"/>
      <c r="M118" s="1"/>
      <c r="N118" s="1"/>
      <c r="O118" s="1"/>
      <c r="P118" s="1"/>
    </row>
    <row r="119" spans="1:16" ht="15" customHeight="1">
      <c r="A119" s="1"/>
      <c r="B119" s="1"/>
      <c r="C119" s="1"/>
      <c r="D119" s="1"/>
      <c r="E119" s="1"/>
      <c r="F119" s="1"/>
      <c r="G119" s="1"/>
      <c r="H119" s="1"/>
      <c r="I119" s="1"/>
      <c r="J119" s="1"/>
      <c r="K119" s="1"/>
      <c r="L119" s="1"/>
      <c r="M119" s="1"/>
      <c r="N119" s="1"/>
      <c r="O119" s="1"/>
      <c r="P119" s="1"/>
    </row>
    <row r="120" spans="1:16" ht="19.5" customHeight="1">
      <c r="A120" s="1"/>
      <c r="B120" s="1"/>
      <c r="C120" s="1"/>
      <c r="D120" s="1"/>
      <c r="E120" s="1"/>
      <c r="F120" s="1"/>
      <c r="G120" s="1"/>
      <c r="H120" s="1"/>
      <c r="I120" s="1"/>
      <c r="J120" s="1"/>
      <c r="K120" s="1"/>
      <c r="L120" s="1"/>
      <c r="M120" s="1"/>
      <c r="N120" s="1"/>
      <c r="O120" s="1"/>
      <c r="P120" s="50" t="str">
        <f ca="1">"© " &amp; YEAR(TODAY()) &amp;" CACI Limited and all other applicable third party notices (Wellbeing Acorn Knowledge) can be found at www.caci.co.uk/copyrightnotices.pdf"</f>
        <v>© 2023 CACI Limited and all other applicable third party notices (Wellbeing Acorn Knowledge) can be found at www.caci.co.uk/copyrightnotices.pdf</v>
      </c>
    </row>
  </sheetData>
  <mergeCells count="11">
    <mergeCell ref="N63:P67"/>
    <mergeCell ref="N68:P72"/>
    <mergeCell ref="N90:P93"/>
    <mergeCell ref="N94:P97"/>
    <mergeCell ref="N98:P101"/>
    <mergeCell ref="N13:P16"/>
    <mergeCell ref="N17:P20"/>
    <mergeCell ref="N21:P24"/>
    <mergeCell ref="N25:P28"/>
    <mergeCell ref="N55:P58"/>
    <mergeCell ref="N59:P62"/>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29CF7-7555-4C7E-88BF-3814392D4F8A}">
  <dimension ref="A1:N308"/>
  <sheetViews>
    <sheetView topLeftCell="A54" workbookViewId="0"/>
  </sheetViews>
  <sheetFormatPr defaultRowHeight="15"/>
  <cols>
    <col min="1" max="1" width="31.7109375" style="1" customWidth="1"/>
    <col min="2" max="2" width="43.140625" style="1" bestFit="1" customWidth="1"/>
    <col min="3" max="3" width="30.85546875" style="1" customWidth="1"/>
    <col min="4" max="4" width="28.42578125" style="1" customWidth="1"/>
    <col min="5" max="5" width="13.85546875" style="1" customWidth="1"/>
    <col min="6" max="7" width="11" style="1" customWidth="1"/>
    <col min="8" max="8" width="14.140625" style="1" customWidth="1"/>
    <col min="9" max="9" width="16.28515625" style="1" customWidth="1"/>
    <col min="10" max="11" width="14.28515625" style="1" customWidth="1"/>
    <col min="12" max="12" width="13.85546875" style="1" customWidth="1"/>
    <col min="13" max="16384" width="9.140625" style="1"/>
  </cols>
  <sheetData>
    <row r="1" spans="1:2">
      <c r="A1" s="1" t="s">
        <v>45</v>
      </c>
    </row>
    <row r="2" spans="1:2" ht="15.75" thickBot="1"/>
    <row r="3" spans="1:2" ht="15.75" thickBot="1">
      <c r="A3" s="51" t="s">
        <v>46</v>
      </c>
      <c r="B3" s="52" t="s">
        <v>47</v>
      </c>
    </row>
    <row r="4" spans="1:2">
      <c r="A4" s="53" t="s">
        <v>48</v>
      </c>
      <c r="B4" s="54" t="str">
        <f>"• Issues such as "&amp;A34&amp;" are about "&amp;TEXT(B34,"0%")&amp;" "&amp;C34&amp;" the base average."</f>
        <v>• Issues such as Chronic bronchitis are about 13% above the base average.</v>
      </c>
    </row>
    <row r="5" spans="1:2">
      <c r="A5" s="1" t="s">
        <v>49</v>
      </c>
      <c r="B5" s="1" t="str">
        <f>"• Incidents of "&amp;A55&amp;" are "&amp;TEXT(B55,"0%")&amp;" "&amp;C55&amp;" in this profile than in the base."</f>
        <v>• Incidents of Stroke are 10% above in this profile than in the base.</v>
      </c>
    </row>
    <row r="6" spans="1:2">
      <c r="A6" s="55" t="s">
        <v>50</v>
      </c>
      <c r="B6" s="54" t="str">
        <f>"• Approximately "&amp;TEXT(B68,"0%")&amp;" "&amp;A68&amp;". This is "&amp;TEXT(C68,"0%")&amp;" "&amp;D68&amp;" the base."</f>
        <v>• Approximately 26% Feels downhearted / depressed in the past 4 weeks. This is 13% above the base.</v>
      </c>
    </row>
    <row r="7" spans="1:2" ht="15.75" thickBot="1"/>
    <row r="8" spans="1:2" ht="15.75" thickBot="1">
      <c r="A8" s="52" t="s">
        <v>46</v>
      </c>
      <c r="B8" s="52" t="s">
        <v>47</v>
      </c>
    </row>
    <row r="9" spans="1:2">
      <c r="A9" s="56" t="s">
        <v>51</v>
      </c>
      <c r="B9" s="54" t="str">
        <f>"• About "&amp;TEXT(D76,"0%")&amp;" are likely to be current cigarette smokers.  This is "&amp;TEXT(ABS(I76/100),"0%")&amp;" "&amp;J76&amp;" the base average."</f>
        <v>• About 17% are likely to be current cigarette smokers.  This is 18% above the base average.</v>
      </c>
    </row>
    <row r="10" spans="1:2">
      <c r="A10" s="1" t="s">
        <v>51</v>
      </c>
      <c r="B10" s="48" t="str">
        <f>"• Circa "&amp;TEXT(D81,"0%")&amp;" smoke 20+ cigarettes per day, which is "&amp;TEXT(ABS(I81/100),"0%")&amp;" "&amp;J81&amp;" the base."</f>
        <v>• Circa 4% smoke 20+ cigarettes per day, which is 21% above the base.</v>
      </c>
    </row>
    <row r="11" spans="1:2">
      <c r="A11" s="56" t="s">
        <v>51</v>
      </c>
      <c r="B11" s="54" t="str">
        <f>"• "&amp;TEXT(D77,"0%")&amp;" are likely to say they never eat fruit and "&amp;TEXT(D75,"0%")&amp;" never do moderate intensity sports, which are "&amp;TEXT(ABS(I77/100),"0%")&amp;" "&amp;J77&amp;" and "&amp;TEXT(ABS(I75/100),"0%")&amp;" "&amp;J75&amp;" the base average respectively."</f>
        <v>• 10% are likely to say they never eat fruit and 44% never do moderate intensity sports, which are 16% above and 9% above the base average respectively.</v>
      </c>
    </row>
    <row r="12" spans="1:2">
      <c r="A12" s="1" t="s">
        <v>51</v>
      </c>
      <c r="B12" s="48" t="str">
        <f>"• Full fat milk is likely to be drunk by approximately "&amp;TEXT(D78,"0%")&amp;", "&amp;TEXT(ABS(I78/100),"0%")&amp;" "&amp;J78&amp;" the base average, with white bread being eaten by about "&amp;TEXT(D79,"0%")&amp;", which is "&amp;TEXT(ABS(I79/100),"0%")&amp;" "&amp;J79&amp;"."</f>
        <v>• Full fat milk is likely to be drunk by approximately 15%, 10% above the base average, with white bread being eaten by about 34%, which is 9% above.</v>
      </c>
    </row>
    <row r="13" spans="1:2" ht="15.75" thickBot="1">
      <c r="A13" s="57"/>
      <c r="B13" s="57"/>
    </row>
    <row r="14" spans="1:2" ht="15.75" thickBot="1"/>
    <row r="15" spans="1:2" ht="15.75" thickBot="1">
      <c r="A15" s="51" t="s">
        <v>46</v>
      </c>
      <c r="B15" s="52" t="s">
        <v>47</v>
      </c>
    </row>
    <row r="16" spans="1:2">
      <c r="A16" s="53" t="s">
        <v>52</v>
      </c>
      <c r="B16" s="54" t="str">
        <f>"• The average age of the population in the profiled households is "&amp;A109&amp;" when compared to the base."</f>
        <v>• The average age of the population in the profiled households is younger when compared to the base.</v>
      </c>
    </row>
    <row r="17" spans="1:14">
      <c r="A17" s="1" t="s">
        <v>53</v>
      </c>
      <c r="B17" s="48" t="str">
        <f>"• "&amp;TEXT(B154,"0.0%")&amp;" of the profile are likely to be living in households with an income of "&amp;A154&amp;"."</f>
        <v>• 34.7% of the profile are likely to be living in households with an income of 20k - 40k.</v>
      </c>
    </row>
    <row r="18" spans="1:14" ht="15.75" thickBot="1">
      <c r="A18" s="58" t="s">
        <v>54</v>
      </c>
      <c r="B18" s="59" t="str">
        <f>IF(B122&gt;0,"• Households containing "&amp;A122&amp;" occur more in this profile than in the base.","")</f>
        <v>• Households containing Lone parent occur more in this profile than in the base.</v>
      </c>
    </row>
    <row r="21" spans="1:14">
      <c r="A21" s="1" t="s">
        <v>55</v>
      </c>
    </row>
    <row r="24" spans="1:14">
      <c r="A24" s="1" t="s">
        <v>56</v>
      </c>
    </row>
    <row r="25" spans="1:14" ht="15.75" thickBot="1"/>
    <row r="26" spans="1:14" ht="15.75" thickBot="1">
      <c r="A26" s="60" t="s">
        <v>57</v>
      </c>
      <c r="B26" s="60" t="s">
        <v>58</v>
      </c>
      <c r="C26" s="60" t="s">
        <v>59</v>
      </c>
      <c r="D26" s="60" t="s">
        <v>37</v>
      </c>
      <c r="E26" s="60" t="s">
        <v>60</v>
      </c>
      <c r="F26" s="60" t="s">
        <v>38</v>
      </c>
      <c r="G26" s="60" t="s">
        <v>61</v>
      </c>
      <c r="H26" s="60" t="s">
        <v>62</v>
      </c>
      <c r="I26" s="60" t="s">
        <v>63</v>
      </c>
      <c r="J26" s="60" t="s">
        <v>64</v>
      </c>
      <c r="K26" s="60" t="s">
        <v>65</v>
      </c>
      <c r="L26" s="60" t="s">
        <v>66</v>
      </c>
      <c r="M26" s="60" t="s">
        <v>67</v>
      </c>
      <c r="N26" s="60" t="s">
        <v>68</v>
      </c>
    </row>
    <row r="27" spans="1:14">
      <c r="A27" s="53" t="s">
        <v>69</v>
      </c>
      <c r="B27" s="61" t="str">
        <f>INDEX('Data - Knowledge'!$D:$D,MATCH('Data - Overview'!$A27,'Data - Knowledge'!$A:$A,0))</f>
        <v>Coronary heart disease</v>
      </c>
      <c r="C27" s="61" t="s">
        <v>70</v>
      </c>
      <c r="D27" s="62">
        <f>INDEX('Data - Knowledge'!$E:$E,MATCH('Data - Overview'!$A27,'Data - Knowledge'!$A:$A,0))</f>
        <v>2.0157500927969994E-2</v>
      </c>
      <c r="E27" s="63">
        <f>RANK('Data - Overview'!$D27,'Data - Overview'!$D$27:$D$31)</f>
        <v>3</v>
      </c>
      <c r="F27" s="62">
        <f>INDEX('Data - Knowledge'!$G:$G,MATCH('Data - Overview'!$A27,'Data - Knowledge'!$A:$A,0))</f>
        <v>1.9397602213679418E-2</v>
      </c>
      <c r="G27" s="64">
        <f>INDEX('Data - Knowledge'!$J:$J,MATCH('Data - Overview'!$A27,'Data - Knowledge'!$A:$A,0))</f>
        <v>103.91748787257163</v>
      </c>
      <c r="H27" s="64">
        <f>RANK('Data - Overview'!$G27,'Data - Overview'!$G$27:$G$31)</f>
        <v>5</v>
      </c>
      <c r="I27" s="65">
        <f>G27-100</f>
        <v>3.9174878725716269</v>
      </c>
      <c r="J27" s="65" t="str">
        <f>IF(I27&gt;0,"above","below")</f>
        <v>above</v>
      </c>
      <c r="K27" s="66" t="str">
        <f>"" &amp;TEXT('Data - Overview'!$C27,"0")&amp;" "</f>
        <v xml:space="preserve">Coronary heart disease </v>
      </c>
      <c r="L27" s="67" t="str">
        <f>"Index: "&amp;TEXT('Data - Overview'!$G27,"0")&amp;""</f>
        <v>Index: 104</v>
      </c>
      <c r="M27" s="61" t="str">
        <f>'Data - Overview'!$K27&amp;CHAR(10)&amp;'Data - Overview'!$L27</f>
        <v>Coronary heart disease 
Index: 104</v>
      </c>
      <c r="N27" s="61">
        <v>1</v>
      </c>
    </row>
    <row r="28" spans="1:14">
      <c r="A28" s="1" t="s">
        <v>71</v>
      </c>
      <c r="B28" s="1" t="str">
        <f>INDEX('Data - Knowledge'!$D:$D,MATCH('Data - Overview'!$A28,'Data - Knowledge'!$A:$A,0))</f>
        <v>Asthma</v>
      </c>
      <c r="C28" s="1" t="s">
        <v>72</v>
      </c>
      <c r="D28" s="68">
        <f>INDEX('Data - Knowledge'!$E:$E,MATCH('Data - Overview'!$A28,'Data - Knowledge'!$A:$A,0))</f>
        <v>0.13810322933557345</v>
      </c>
      <c r="E28" s="69">
        <f>RANK('Data - Overview'!$D28,'Data - Overview'!$D$27:$D$31)</f>
        <v>2</v>
      </c>
      <c r="F28" s="68">
        <f>INDEX('Data - Knowledge'!$G:$G,MATCH('Data - Overview'!$A28,'Data - Knowledge'!$A:$A,0))</f>
        <v>0.13195794393807411</v>
      </c>
      <c r="G28" s="70">
        <f>INDEX('Data - Knowledge'!$J:$J,MATCH('Data - Overview'!$A28,'Data - Knowledge'!$A:$A,0))</f>
        <v>104.6570029920921</v>
      </c>
      <c r="H28" s="70">
        <f>RANK('Data - Overview'!$G28,'Data - Overview'!$G$27:$G$31)</f>
        <v>3</v>
      </c>
      <c r="I28" s="71">
        <f>G28-100</f>
        <v>4.657002992092103</v>
      </c>
      <c r="J28" s="71" t="str">
        <f>IF(I28&gt;0,"above","below")</f>
        <v>above</v>
      </c>
      <c r="K28" s="1" t="str">
        <f>"" &amp;TEXT('Data - Overview'!$C28,"0")&amp;" "</f>
        <v xml:space="preserve">Asthma </v>
      </c>
      <c r="L28" s="1" t="str">
        <f>"Index: "&amp;TEXT('Data - Overview'!$G28,"0")&amp;""</f>
        <v>Index: 105</v>
      </c>
      <c r="M28" s="1" t="str">
        <f>'Data - Overview'!$K28&amp;CHAR(10)&amp;'Data - Overview'!$L28</f>
        <v>Asthma 
Index: 105</v>
      </c>
      <c r="N28" s="1">
        <v>2</v>
      </c>
    </row>
    <row r="29" spans="1:14">
      <c r="A29" s="72" t="s">
        <v>73</v>
      </c>
      <c r="B29" s="72" t="str">
        <f>INDEX('Data - Knowledge'!$D:$D,MATCH('Data - Overview'!$A29,'Data - Knowledge'!$A:$A,0))</f>
        <v>Chronic bronchitis</v>
      </c>
      <c r="C29" s="72" t="s">
        <v>74</v>
      </c>
      <c r="D29" s="73">
        <f>INDEX('Data - Knowledge'!$E:$E,MATCH('Data - Overview'!$A29,'Data - Knowledge'!$A:$A,0))</f>
        <v>1.0749741145212653E-2</v>
      </c>
      <c r="E29" s="74">
        <f>RANK('Data - Overview'!$D29,'Data - Overview'!$D$27:$D$31)</f>
        <v>4</v>
      </c>
      <c r="F29" s="73">
        <f>INDEX('Data - Knowledge'!$G:$G,MATCH('Data - Overview'!$A29,'Data - Knowledge'!$A:$A,0))</f>
        <v>9.5350119119914038E-3</v>
      </c>
      <c r="G29" s="75">
        <f>INDEX('Data - Knowledge'!$J:$J,MATCH('Data - Overview'!$A29,'Data - Knowledge'!$A:$A,0))</f>
        <v>112.73967190007998</v>
      </c>
      <c r="H29" s="75">
        <f>RANK('Data - Overview'!$G29,'Data - Overview'!$G$27:$G$31)</f>
        <v>1</v>
      </c>
      <c r="I29" s="75">
        <f>G29-100</f>
        <v>12.739671900079983</v>
      </c>
      <c r="J29" s="75" t="str">
        <f>IF(I29&gt;0,"above","below")</f>
        <v>above</v>
      </c>
      <c r="K29" s="55" t="str">
        <f>"" &amp;TEXT('Data - Overview'!$C29,"0")&amp;" "</f>
        <v xml:space="preserve">Chronic bronchitis </v>
      </c>
      <c r="L29" s="72" t="str">
        <f>"Index: "&amp;TEXT('Data - Overview'!$G29,"0")&amp;""</f>
        <v>Index: 113</v>
      </c>
      <c r="M29" s="72" t="str">
        <f>'Data - Overview'!$K29&amp;CHAR(10)&amp;'Data - Overview'!$L29</f>
        <v>Chronic bronchitis 
Index: 113</v>
      </c>
      <c r="N29" s="72">
        <v>3</v>
      </c>
    </row>
    <row r="30" spans="1:14">
      <c r="A30" s="1" t="s">
        <v>75</v>
      </c>
      <c r="B30" s="1" t="str">
        <f>INDEX('Data - Knowledge'!$D:$D,MATCH('Data - Overview'!$A30,'Data - Knowledge'!$A:$A,0))</f>
        <v>Emphysema</v>
      </c>
      <c r="C30" s="1" t="s">
        <v>76</v>
      </c>
      <c r="D30" s="68">
        <f>INDEX('Data - Knowledge'!$E:$E,MATCH('Data - Overview'!$A30,'Data - Knowledge'!$A:$A,0))</f>
        <v>5.9688983530974682E-3</v>
      </c>
      <c r="E30" s="69">
        <f>RANK('Data - Overview'!$D30,'Data - Overview'!$D$27:$D$31)</f>
        <v>5</v>
      </c>
      <c r="F30" s="68">
        <f>INDEX('Data - Knowledge'!$G:$G,MATCH('Data - Overview'!$A30,'Data - Knowledge'!$A:$A,0))</f>
        <v>5.3691865497542046E-3</v>
      </c>
      <c r="G30" s="70">
        <f>INDEX('Data - Knowledge'!$J:$J,MATCH('Data - Overview'!$A30,'Data - Knowledge'!$A:$A,0))</f>
        <v>111.16950952972043</v>
      </c>
      <c r="H30" s="70">
        <f>RANK('Data - Overview'!$G30,'Data - Overview'!$G$27:$G$31)</f>
        <v>2</v>
      </c>
      <c r="I30" s="71">
        <f>G30-100</f>
        <v>11.169509529720429</v>
      </c>
      <c r="J30" s="71" t="str">
        <f>IF(I30&gt;0,"above","below")</f>
        <v>above</v>
      </c>
      <c r="K30" s="1" t="str">
        <f>"" &amp;TEXT('Data - Overview'!$C30,"0")&amp;" "</f>
        <v xml:space="preserve">Emphysema </v>
      </c>
      <c r="L30" s="1" t="str">
        <f>"Index: "&amp;TEXT('Data - Overview'!$G30,"0")&amp;""</f>
        <v>Index: 111</v>
      </c>
      <c r="M30" s="1" t="str">
        <f>'Data - Overview'!$K30&amp;CHAR(10)&amp;'Data - Overview'!$L30</f>
        <v>Emphysema 
Index: 111</v>
      </c>
      <c r="N30" s="1">
        <v>4</v>
      </c>
    </row>
    <row r="31" spans="1:14" ht="15.75" thickBot="1">
      <c r="A31" s="76" t="s">
        <v>77</v>
      </c>
      <c r="B31" s="77" t="str">
        <f>INDEX('Data - Knowledge'!$D:$D,MATCH('Data - Overview'!$A31,'Data - Knowledge'!$A:$A,0))</f>
        <v>Taking medication for cholesterol</v>
      </c>
      <c r="C31" s="57" t="s">
        <v>78</v>
      </c>
      <c r="D31" s="78">
        <f>INDEX('Data - Knowledge'!$E:$E,MATCH('Data - Overview'!$A31,'Data - Knowledge'!$A:$A,0))</f>
        <v>0.1886213491706879</v>
      </c>
      <c r="E31" s="79">
        <f>RANK('Data - Overview'!$D31,'Data - Overview'!$D$27:$D$31)</f>
        <v>1</v>
      </c>
      <c r="F31" s="78">
        <f>INDEX('Data - Knowledge'!$G:$G,MATCH('Data - Overview'!$A31,'Data - Knowledge'!$A:$A,0))</f>
        <v>0.18060289789760908</v>
      </c>
      <c r="G31" s="80">
        <f>INDEX('Data - Knowledge'!$J:$J,MATCH('Data - Overview'!$A31,'Data - Knowledge'!$A:$A,0))</f>
        <v>104.43982425886919</v>
      </c>
      <c r="H31" s="81">
        <f>RANK('Data - Overview'!$G31,'Data - Overview'!$G$27:$G$31)</f>
        <v>4</v>
      </c>
      <c r="I31" s="80">
        <f>G31-100</f>
        <v>4.4398242588691943</v>
      </c>
      <c r="J31" s="80" t="str">
        <f>IF(I31&gt;0,"above","below")</f>
        <v>above</v>
      </c>
      <c r="K31" s="77" t="str">
        <f>"" &amp;TEXT('Data - Overview'!$C31,"0")&amp;" "</f>
        <v xml:space="preserve">Cholesterol (taking medication for) </v>
      </c>
      <c r="L31" s="57" t="str">
        <f>"Index: "&amp;TEXT('Data - Overview'!$G31,"0")&amp;""</f>
        <v>Index: 104</v>
      </c>
      <c r="M31" s="57" t="str">
        <f>'Data - Overview'!$K31&amp;CHAR(10)&amp;'Data - Overview'!$L31</f>
        <v>Cholesterol (taking medication for) 
Index: 104</v>
      </c>
      <c r="N31" s="57">
        <v>5</v>
      </c>
    </row>
    <row r="32" spans="1:14" ht="15.75" thickBot="1">
      <c r="D32" s="68"/>
      <c r="E32" s="69"/>
      <c r="F32" s="68"/>
      <c r="G32" s="70"/>
      <c r="H32" s="70"/>
    </row>
    <row r="33" spans="1:14" ht="15.75" thickBot="1">
      <c r="A33" s="60" t="s">
        <v>79</v>
      </c>
      <c r="B33" s="60" t="s">
        <v>80</v>
      </c>
      <c r="C33" s="60" t="s">
        <v>81</v>
      </c>
      <c r="F33" s="68"/>
      <c r="G33" s="69"/>
      <c r="H33" s="68"/>
      <c r="I33" s="70"/>
      <c r="J33" s="70"/>
    </row>
    <row r="34" spans="1:14" ht="15.75" thickBot="1">
      <c r="A34" s="82" t="str">
        <f>INDEX(C27:C31,MATCH(1,H27:H31,0))</f>
        <v>Chronic bronchitis</v>
      </c>
      <c r="B34" s="82">
        <f>ABS(INDEX(I27:I31,MATCH(1,H27:H31,0))/100)</f>
        <v>0.12739671900079982</v>
      </c>
      <c r="C34" s="82" t="str">
        <f>INDEX('Data - Overview'!$J$27:$J$31,MATCH(1,'Data - Overview'!$H$27:$H$31,0))</f>
        <v>above</v>
      </c>
      <c r="F34" s="68"/>
      <c r="G34" s="69"/>
      <c r="H34" s="68"/>
      <c r="I34" s="70"/>
      <c r="J34" s="70"/>
    </row>
    <row r="35" spans="1:14">
      <c r="F35" s="68"/>
      <c r="G35" s="69"/>
      <c r="H35" s="68"/>
      <c r="I35" s="70"/>
      <c r="J35" s="70"/>
    </row>
    <row r="36" spans="1:14">
      <c r="D36" s="68"/>
      <c r="E36" s="69"/>
      <c r="F36" s="68"/>
      <c r="G36" s="70"/>
      <c r="H36" s="70"/>
    </row>
    <row r="37" spans="1:14">
      <c r="A37" s="1" t="s">
        <v>49</v>
      </c>
    </row>
    <row r="38" spans="1:14" ht="15.75" thickBot="1"/>
    <row r="39" spans="1:14" ht="15.75" thickBot="1">
      <c r="A39" s="83" t="s">
        <v>57</v>
      </c>
      <c r="B39" s="83" t="s">
        <v>58</v>
      </c>
      <c r="C39" s="60" t="s">
        <v>59</v>
      </c>
      <c r="D39" s="60" t="s">
        <v>37</v>
      </c>
      <c r="E39" s="60" t="s">
        <v>60</v>
      </c>
      <c r="F39" s="60" t="s">
        <v>38</v>
      </c>
      <c r="G39" s="60" t="s">
        <v>61</v>
      </c>
      <c r="H39" s="60" t="s">
        <v>62</v>
      </c>
      <c r="I39" s="60" t="s">
        <v>82</v>
      </c>
      <c r="J39" s="60" t="s">
        <v>64</v>
      </c>
      <c r="K39" s="60" t="s">
        <v>65</v>
      </c>
      <c r="L39" s="60" t="s">
        <v>66</v>
      </c>
      <c r="M39" s="83" t="s">
        <v>67</v>
      </c>
      <c r="N39" s="60" t="s">
        <v>68</v>
      </c>
    </row>
    <row r="40" spans="1:14">
      <c r="A40" s="55" t="s">
        <v>83</v>
      </c>
      <c r="B40" s="72" t="str">
        <f>INDEX('Data - Knowledge'!$D:$D,MATCH('Data - Overview'!$A40,'Data - Knowledge'!$A:$A,0))</f>
        <v>High blood pressure/hypertension</v>
      </c>
      <c r="C40" s="61" t="s">
        <v>84</v>
      </c>
      <c r="D40" s="62">
        <f>INDEX('Data - Knowledge'!$E:$E,MATCH('Data - Overview'!$A40,'Data - Knowledge'!$A:$A,0))</f>
        <v>0.18404901635180806</v>
      </c>
      <c r="E40" s="63">
        <f>RANK('Data - Overview'!$D40,'Data - Overview'!$D$40:$D$44)</f>
        <v>2</v>
      </c>
      <c r="F40" s="62">
        <f>INDEX('Data - Knowledge'!$G:$G,MATCH('Data - Overview'!$A40,'Data - Knowledge'!$A:$A,0))</f>
        <v>0.18106462427078551</v>
      </c>
      <c r="G40" s="64">
        <f>INDEX('Data - Knowledge'!$J:$J,MATCH('Data - Overview'!$A40,'Data - Knowledge'!$A:$A,0))</f>
        <v>101.64824691352152</v>
      </c>
      <c r="H40" s="64">
        <f>RANK('Data - Overview'!$G40,'Data - Overview'!$G$40:$G$44)</f>
        <v>5</v>
      </c>
      <c r="I40" s="64">
        <f>'Data - Overview'!$G40-100</f>
        <v>1.6482469135215183</v>
      </c>
      <c r="J40" s="64" t="str">
        <f>IF(I27&gt;0,"above","below")</f>
        <v>above</v>
      </c>
      <c r="K40" s="61" t="str">
        <f>"" &amp;TEXT('Data - Overview'!$C40,"0")&amp;" "</f>
        <v xml:space="preserve">High blood pressure </v>
      </c>
      <c r="L40" s="61" t="str">
        <f>"Index: "&amp;TEXT('Data - Overview'!$G40,"0")&amp;""</f>
        <v>Index: 102</v>
      </c>
      <c r="M40" s="72" t="str">
        <f>'Data - Overview'!$K40&amp;CHAR(10)&amp;'Data - Overview'!$L40</f>
        <v>High blood pressure 
Index: 102</v>
      </c>
      <c r="N40" s="61">
        <v>1</v>
      </c>
    </row>
    <row r="41" spans="1:14">
      <c r="A41" s="1" t="s">
        <v>85</v>
      </c>
      <c r="B41" s="1" t="str">
        <f>INDEX('Data - Knowledge'!$D:$D,MATCH('Data - Overview'!$A41,'Data - Knowledge'!$A:$A,0))</f>
        <v>Stroke</v>
      </c>
      <c r="C41" s="1" t="s">
        <v>86</v>
      </c>
      <c r="D41" s="68">
        <f>INDEX('Data - Knowledge'!$E:$E,MATCH('Data - Overview'!$A41,'Data - Knowledge'!$A:$A,0))</f>
        <v>2.301949713794519E-2</v>
      </c>
      <c r="E41" s="69">
        <f>RANK('Data - Overview'!$D41,'Data - Overview'!$D$40:$D$44)</f>
        <v>4</v>
      </c>
      <c r="F41" s="68">
        <f>INDEX('Data - Knowledge'!$G:$G,MATCH('Data - Overview'!$A41,'Data - Knowledge'!$A:$A,0))</f>
        <v>2.0993542519077053E-2</v>
      </c>
      <c r="G41" s="70">
        <f>INDEX('Data - Knowledge'!$J:$J,MATCH('Data - Overview'!$A41,'Data - Knowledge'!$A:$A,0))</f>
        <v>109.65037042713077</v>
      </c>
      <c r="H41" s="70">
        <f>RANK('Data - Overview'!$G41,'Data - Overview'!$G$40:$G$44)</f>
        <v>1</v>
      </c>
      <c r="I41" s="70">
        <f>'Data - Overview'!$G41-100</f>
        <v>9.6503704271307669</v>
      </c>
      <c r="J41" s="70" t="str">
        <f>IF(I28&gt;0,"above","below")</f>
        <v>above</v>
      </c>
      <c r="K41" s="1" t="str">
        <f>"" &amp;TEXT('Data - Overview'!$C41,"0")&amp;" "</f>
        <v xml:space="preserve">Stroke </v>
      </c>
      <c r="L41" s="1" t="str">
        <f>"Index: "&amp;TEXT('Data - Overview'!$G41,"0")&amp;""</f>
        <v>Index: 110</v>
      </c>
      <c r="M41" s="1" t="str">
        <f>'Data - Overview'!$K41&amp;CHAR(10)&amp;'Data - Overview'!$L41</f>
        <v>Stroke 
Index: 110</v>
      </c>
      <c r="N41" s="1">
        <v>2</v>
      </c>
    </row>
    <row r="42" spans="1:14">
      <c r="A42" s="55" t="s">
        <v>87</v>
      </c>
      <c r="B42" s="72" t="str">
        <f>INDEX('Data - Knowledge'!$D:$D,MATCH('Data - Overview'!$A42,'Data - Knowledge'!$A:$A,0))</f>
        <v>BMI &gt; 30</v>
      </c>
      <c r="C42" s="72" t="s">
        <v>88</v>
      </c>
      <c r="D42" s="84">
        <f>INDEX('Data - Knowledge'!$E:$E,MATCH('Data - Overview'!$A42,'Data - Knowledge'!$A:$A,0))</f>
        <v>0.241715162052865</v>
      </c>
      <c r="E42" s="85">
        <f>RANK('Data - Overview'!$D42,'Data - Overview'!$D$40:$D$44)</f>
        <v>1</v>
      </c>
      <c r="F42" s="84">
        <f>INDEX('Data - Knowledge'!$G:$G,MATCH('Data - Overview'!$A42,'Data - Knowledge'!$A:$A,0))</f>
        <v>0.22995744657464984</v>
      </c>
      <c r="G42" s="75">
        <f>INDEX('Data - Knowledge'!$J:$J,MATCH('Data - Overview'!$A42,'Data - Knowledge'!$A:$A,0))</f>
        <v>105.11299618836145</v>
      </c>
      <c r="H42" s="75">
        <f>RANK('Data - Overview'!$G42,'Data - Overview'!$G$40:$G$44)</f>
        <v>3</v>
      </c>
      <c r="I42" s="75">
        <f>'Data - Overview'!$G42-100</f>
        <v>5.1129961883614499</v>
      </c>
      <c r="J42" s="75" t="str">
        <f>IF(I29&gt;0,"above","below")</f>
        <v>above</v>
      </c>
      <c r="K42" s="72" t="str">
        <f>"" &amp;TEXT('Data - Overview'!$C42,"0")&amp;" "</f>
        <v xml:space="preserve">BMI &gt; 30 </v>
      </c>
      <c r="L42" s="72" t="str">
        <f>"Index: "&amp;TEXT('Data - Overview'!$G42,"0")&amp;""</f>
        <v>Index: 105</v>
      </c>
      <c r="M42" s="72" t="str">
        <f>'Data - Overview'!$K42&amp;CHAR(10)&amp;'Data - Overview'!$L42</f>
        <v>BMI &gt; 30 
Index: 105</v>
      </c>
      <c r="N42" s="72">
        <v>3</v>
      </c>
    </row>
    <row r="43" spans="1:14">
      <c r="A43" s="86"/>
      <c r="B43" s="1" t="s">
        <v>89</v>
      </c>
      <c r="C43" s="1" t="s">
        <v>89</v>
      </c>
      <c r="D43" s="68">
        <f>SUM(D49:D51)</f>
        <v>7.6602711625998771E-2</v>
      </c>
      <c r="E43" s="69">
        <f>RANK('Data - Overview'!$D43,'Data - Overview'!$D$40:$D$44)</f>
        <v>3</v>
      </c>
      <c r="F43" s="68">
        <f>SUM(E49:E51)</f>
        <v>7.1845531560594533E-2</v>
      </c>
      <c r="G43" s="70">
        <f>D43/F43*100</f>
        <v>106.62140005379742</v>
      </c>
      <c r="H43" s="70">
        <f>RANK('Data - Overview'!$G43,'Data - Overview'!$G$40:$G$44)</f>
        <v>2</v>
      </c>
      <c r="I43" s="70">
        <f>'Data - Overview'!$G43-100</f>
        <v>6.6214000537974158</v>
      </c>
      <c r="J43" s="70" t="str">
        <f>IF(I30&gt;0,"above","below")</f>
        <v>above</v>
      </c>
      <c r="K43" s="1" t="str">
        <f>"" &amp;TEXT('Data - Overview'!$C43,"0")&amp;" "</f>
        <v xml:space="preserve">Diabetes </v>
      </c>
      <c r="L43" s="1" t="str">
        <f>"Index: "&amp;TEXT('Data - Overview'!$G43,"0")&amp;""</f>
        <v>Index: 107</v>
      </c>
      <c r="M43" s="1" t="str">
        <f>'Data - Overview'!$K43&amp;CHAR(10)&amp;'Data - Overview'!$L43</f>
        <v>Diabetes 
Index: 107</v>
      </c>
      <c r="N43" s="1">
        <v>4</v>
      </c>
    </row>
    <row r="44" spans="1:14" ht="15.75" thickBot="1">
      <c r="A44" s="87" t="s">
        <v>90</v>
      </c>
      <c r="B44" s="58" t="str">
        <f>INDEX('Data - Knowledge'!$D:$D,MATCH('Data - Overview'!$A44,'Data - Knowledge'!$A:$A,0))</f>
        <v>Any kind of liver condition</v>
      </c>
      <c r="C44" s="57" t="s">
        <v>91</v>
      </c>
      <c r="D44" s="88">
        <f>INDEX('Data - Knowledge'!$E:$E,MATCH('Data - Overview'!$A44,'Data - Knowledge'!$A:$A,0))</f>
        <v>1.5453591732275769E-2</v>
      </c>
      <c r="E44" s="89">
        <f>RANK('Data - Overview'!$D44,'Data - Overview'!$D$40:$D$44)</f>
        <v>5</v>
      </c>
      <c r="F44" s="88">
        <f>INDEX('Data - Knowledge'!$G:$G,MATCH('Data - Overview'!$A44,'Data - Knowledge'!$A:$A,0))</f>
        <v>1.4813626109106694E-2</v>
      </c>
      <c r="G44" s="80">
        <f>INDEX('Data - Knowledge'!$J:$J,MATCH('Data - Overview'!$A44,'Data - Knowledge'!$A:$A,0))</f>
        <v>104.32011459217034</v>
      </c>
      <c r="H44" s="80">
        <f>RANK('Data - Overview'!$G44,'Data - Overview'!$G$40:$G$44)</f>
        <v>4</v>
      </c>
      <c r="I44" s="80">
        <f>'Data - Overview'!$G44-100</f>
        <v>4.3201145921703414</v>
      </c>
      <c r="J44" s="80" t="str">
        <f>IF(I31&gt;0,"above","below")</f>
        <v>above</v>
      </c>
      <c r="K44" s="57" t="str">
        <f>"" &amp;TEXT('Data - Overview'!$C44,"0")&amp;" "</f>
        <v xml:space="preserve">Any kind of liver condition </v>
      </c>
      <c r="L44" s="57" t="str">
        <f>"Index: "&amp;TEXT('Data - Overview'!$G44,"0")&amp;""</f>
        <v>Index: 104</v>
      </c>
      <c r="M44" s="58" t="str">
        <f>'Data - Overview'!$K44&amp;CHAR(10)&amp;'Data - Overview'!$L44</f>
        <v>Any kind of liver condition 
Index: 104</v>
      </c>
      <c r="N44" s="57">
        <v>5</v>
      </c>
    </row>
    <row r="45" spans="1:14">
      <c r="A45" s="86"/>
      <c r="D45" s="68"/>
      <c r="E45" s="69"/>
      <c r="F45" s="68"/>
      <c r="G45" s="70"/>
      <c r="H45" s="70"/>
      <c r="I45" s="70"/>
    </row>
    <row r="46" spans="1:14">
      <c r="A46" s="86" t="s">
        <v>92</v>
      </c>
      <c r="D46" s="68"/>
      <c r="E46" s="69"/>
      <c r="F46" s="68"/>
      <c r="G46" s="70"/>
      <c r="H46" s="70"/>
      <c r="I46" s="70"/>
    </row>
    <row r="47" spans="1:14" ht="15.75" thickBot="1">
      <c r="A47" s="86"/>
      <c r="D47" s="68"/>
      <c r="E47" s="69"/>
      <c r="F47" s="68"/>
      <c r="G47" s="70"/>
      <c r="H47" s="70"/>
      <c r="I47" s="70"/>
    </row>
    <row r="48" spans="1:14" ht="15.75" thickBot="1">
      <c r="A48" s="90" t="s">
        <v>57</v>
      </c>
      <c r="B48" s="90" t="s">
        <v>58</v>
      </c>
      <c r="C48" s="90" t="s">
        <v>59</v>
      </c>
      <c r="D48" s="90" t="s">
        <v>37</v>
      </c>
      <c r="E48" s="90" t="s">
        <v>38</v>
      </c>
      <c r="F48" s="90" t="s">
        <v>61</v>
      </c>
    </row>
    <row r="49" spans="1:14">
      <c r="A49" s="55" t="s">
        <v>93</v>
      </c>
      <c r="B49" s="72" t="str">
        <f>INDEX('Data - Knowledge'!$D:$D,MATCH('Data - Overview'!$A49,'Data - Knowledge'!$A:$A,0))</f>
        <v>Type 1 diabetes</v>
      </c>
      <c r="C49" s="72" t="s">
        <v>94</v>
      </c>
      <c r="D49" s="84">
        <f>INDEX('Data - Knowledge'!$E:$E,MATCH('Data - Overview'!$A49,'Data - Knowledge'!$A:$A,0))</f>
        <v>8.0371383359055994E-3</v>
      </c>
      <c r="E49" s="84">
        <f>INDEX('Data - Knowledge'!$G:$G,MATCH('Data - Overview'!$A49,'Data - Knowledge'!$A:$A,0))</f>
        <v>8.0094938708888518E-3</v>
      </c>
      <c r="F49" s="75">
        <f>INDEX('Data - Knowledge'!$J:$J,MATCH('Data - Overview'!$A49,'Data - Knowledge'!$A:$A,0))</f>
        <v>100.34514621600779</v>
      </c>
    </row>
    <row r="50" spans="1:14">
      <c r="A50" s="1" t="s">
        <v>95</v>
      </c>
      <c r="B50" s="1" t="str">
        <f>INDEX('Data - Knowledge'!$D:$D,MATCH('Data - Overview'!$A50,'Data - Knowledge'!$A:$A,0))</f>
        <v>Type 2 diabetes</v>
      </c>
      <c r="C50" s="1" t="s">
        <v>96</v>
      </c>
      <c r="D50" s="68">
        <f>INDEX('Data - Knowledge'!$E:$E,MATCH('Data - Overview'!$A50,'Data - Knowledge'!$A:$A,0))</f>
        <v>6.7565573290093175E-2</v>
      </c>
      <c r="E50" s="68">
        <f>INDEX('Data - Knowledge'!$G:$G,MATCH('Data - Overview'!$A50,'Data - Knowledge'!$A:$A,0))</f>
        <v>6.2836037689705679E-2</v>
      </c>
      <c r="F50" s="70">
        <f>INDEX('Data - Knowledge'!$J:$J,MATCH('Data - Overview'!$A50,'Data - Knowledge'!$A:$A,0))</f>
        <v>107.52678840722372</v>
      </c>
    </row>
    <row r="51" spans="1:14" ht="15.75" thickBot="1">
      <c r="A51" s="87" t="s">
        <v>97</v>
      </c>
      <c r="B51" s="87" t="str">
        <f>INDEX('Data - Knowledge'!$D:$D,MATCH('Data - Overview'!$A51,'Data - Knowledge'!$A:$A,0))</f>
        <v>Other diabetes</v>
      </c>
      <c r="C51" s="87" t="s">
        <v>98</v>
      </c>
      <c r="D51" s="91">
        <f>INDEX('Data - Knowledge'!$E:$E,MATCH('Data - Overview'!$A51,'Data - Knowledge'!$A:$A,0))</f>
        <v>9.999999999999998E-4</v>
      </c>
      <c r="E51" s="92">
        <f>INDEX('Data - Knowledge'!$G:$G,MATCH('Data - Overview'!$A51,'Data - Knowledge'!$A:$A,0))</f>
        <v>1E-3</v>
      </c>
      <c r="F51" s="93">
        <f>INDEX('Data - Knowledge'!$J:$J,MATCH('Data - Overview'!$A51,'Data - Knowledge'!$A:$A,0))</f>
        <v>99.999999999999972</v>
      </c>
    </row>
    <row r="52" spans="1:14">
      <c r="D52" s="94"/>
      <c r="F52" s="94"/>
      <c r="G52" s="70"/>
      <c r="I52" s="70"/>
    </row>
    <row r="53" spans="1:14" ht="15.75" thickBot="1">
      <c r="D53" s="68"/>
      <c r="F53" s="68"/>
      <c r="G53" s="70"/>
    </row>
    <row r="54" spans="1:14" ht="15.75" thickBot="1">
      <c r="A54" s="60" t="s">
        <v>79</v>
      </c>
      <c r="B54" s="60" t="s">
        <v>99</v>
      </c>
      <c r="C54" s="60" t="s">
        <v>100</v>
      </c>
      <c r="D54" s="68"/>
      <c r="F54" s="68"/>
      <c r="G54" s="70"/>
    </row>
    <row r="55" spans="1:14" ht="15.75" thickBot="1">
      <c r="A55" s="82" t="str">
        <f>INDEX('Data - Overview'!$C$40:$C$44,MATCH(1,'Data - Overview'!$H$40:$H$44,0))</f>
        <v>Stroke</v>
      </c>
      <c r="B55" s="95">
        <f>ABS(INDEX('Data - Overview'!$I$40:$I$44,MATCH(1,'Data - Overview'!$H$40:$H$44,0))/100)</f>
        <v>9.6503704271307666E-2</v>
      </c>
      <c r="C55" s="82" t="str">
        <f>INDEX(J40:J44,MATCH(1,H40:H44,0))</f>
        <v>above</v>
      </c>
      <c r="D55" s="68"/>
      <c r="F55" s="68"/>
      <c r="G55" s="70"/>
    </row>
    <row r="56" spans="1:14">
      <c r="D56" s="68"/>
      <c r="F56" s="68"/>
      <c r="G56" s="70"/>
    </row>
    <row r="58" spans="1:14">
      <c r="A58" s="1" t="s">
        <v>50</v>
      </c>
    </row>
    <row r="59" spans="1:14" ht="15.75" thickBot="1"/>
    <row r="60" spans="1:14" ht="15.75" thickBot="1">
      <c r="A60" s="60" t="s">
        <v>57</v>
      </c>
      <c r="B60" s="60" t="s">
        <v>58</v>
      </c>
      <c r="C60" s="60" t="s">
        <v>59</v>
      </c>
      <c r="D60" s="60" t="s">
        <v>37</v>
      </c>
      <c r="E60" s="60" t="s">
        <v>60</v>
      </c>
      <c r="F60" s="60" t="s">
        <v>38</v>
      </c>
      <c r="G60" s="60" t="s">
        <v>61</v>
      </c>
      <c r="H60" s="60" t="s">
        <v>62</v>
      </c>
      <c r="I60" s="60" t="s">
        <v>101</v>
      </c>
      <c r="J60" s="60" t="s">
        <v>64</v>
      </c>
      <c r="K60" s="60" t="s">
        <v>65</v>
      </c>
      <c r="L60" s="60" t="s">
        <v>66</v>
      </c>
      <c r="M60" s="60" t="s">
        <v>67</v>
      </c>
      <c r="N60" s="60" t="s">
        <v>68</v>
      </c>
    </row>
    <row r="61" spans="1:14">
      <c r="A61" s="53" t="s">
        <v>102</v>
      </c>
      <c r="B61" s="61" t="str">
        <f>INDEX('Data - Knowledge'!$D:$D,MATCH('Data - Overview'!$A61,'Data - Knowledge'!$A:$A,0))</f>
        <v>Depression</v>
      </c>
      <c r="C61" s="61" t="s">
        <v>103</v>
      </c>
      <c r="D61" s="62">
        <f>INDEX('Data - Knowledge'!$E:$E,MATCH('Data - Overview'!$A61,'Data - Knowledge'!$A:$A,0))</f>
        <v>5.170170160392288E-2</v>
      </c>
      <c r="E61" s="63">
        <f>RANK('Data - Overview'!$D61,'Data - Overview'!$D$61:$D$65)</f>
        <v>5</v>
      </c>
      <c r="F61" s="62">
        <f>INDEX('Data - Knowledge'!$G:$G,MATCH('Data - Overview'!$A61,'Data - Knowledge'!$A:$A,0))</f>
        <v>4.8949653631714767E-2</v>
      </c>
      <c r="G61" s="64">
        <f>INDEX('Data - Knowledge'!$J:$J,MATCH('Data - Overview'!$A61,'Data - Knowledge'!$A:$A,0))</f>
        <v>105.62220111487173</v>
      </c>
      <c r="H61" s="64">
        <f>RANK('Data - Overview'!$G61,'Data - Overview'!$G$61:$G$65)</f>
        <v>4</v>
      </c>
      <c r="I61" s="64">
        <f>'Data - Overview'!$G61-100</f>
        <v>5.6222011148717286</v>
      </c>
      <c r="J61" s="64" t="str">
        <f>IF(I61&gt;0,"above","below")</f>
        <v>above</v>
      </c>
      <c r="K61" s="61" t="str">
        <f>"" &amp;TEXT('Data - Overview'!$C61,"0")&amp;" "</f>
        <v xml:space="preserve">Has Depression </v>
      </c>
      <c r="L61" s="61" t="str">
        <f>"Index: "&amp;TEXT('Data - Overview'!$G61,"0")&amp;""</f>
        <v>Index: 106</v>
      </c>
      <c r="M61" s="61" t="str">
        <f>'Data - Overview'!$K61&amp;CHAR(10)&amp;'Data - Overview'!$L61</f>
        <v>Has Depression 
Index: 106</v>
      </c>
      <c r="N61" s="61">
        <v>1</v>
      </c>
    </row>
    <row r="62" spans="1:14">
      <c r="A62" s="86" t="s">
        <v>104</v>
      </c>
      <c r="B62" s="1" t="str">
        <f>INDEX('Data - Knowledge'!$D:$D,MATCH('Data - Overview'!$A62,'Data - Knowledge'!$A:$A,0))</f>
        <v>Poor general health</v>
      </c>
      <c r="C62" s="48" t="s">
        <v>105</v>
      </c>
      <c r="D62" s="68">
        <f>INDEX('Data - Knowledge'!$E:$E,MATCH('Data - Overview'!$A62,'Data - Knowledge'!$A:$A,0))</f>
        <v>0.25959552230058414</v>
      </c>
      <c r="E62" s="69">
        <f>RANK('Data - Overview'!$D62,'Data - Overview'!$D$61:$D$65)</f>
        <v>1</v>
      </c>
      <c r="F62" s="68">
        <f>INDEX('Data - Knowledge'!$G:$G,MATCH('Data - Overview'!$A62,'Data - Knowledge'!$A:$A,0))</f>
        <v>0.23172886823716266</v>
      </c>
      <c r="G62" s="70">
        <f>INDEX('Data - Knowledge'!$J:$J,MATCH('Data - Overview'!$A62,'Data - Knowledge'!$A:$A,0))</f>
        <v>112.02554272819447</v>
      </c>
      <c r="H62" s="70">
        <f>RANK('Data - Overview'!$G62,'Data - Overview'!$G$61:$G$65)</f>
        <v>2</v>
      </c>
      <c r="I62" s="70">
        <f>'Data - Overview'!$G62-100</f>
        <v>12.025542728194466</v>
      </c>
      <c r="J62" s="70" t="str">
        <f>IF(I62&gt;0,"above","below")</f>
        <v>above</v>
      </c>
      <c r="K62" s="1" t="str">
        <f>"" &amp;TEXT('Data - Overview'!$C62,"0")&amp;" "</f>
        <v xml:space="preserve">Poor general health </v>
      </c>
      <c r="L62" s="1" t="str">
        <f>"Index: "&amp;TEXT('Data - Overview'!$G62,"0")&amp;""</f>
        <v>Index: 112</v>
      </c>
      <c r="M62" s="1" t="str">
        <f>'Data - Overview'!$K62&amp;CHAR(10)&amp;'Data - Overview'!$L62</f>
        <v>Poor general health 
Index: 112</v>
      </c>
      <c r="N62" s="1">
        <v>2</v>
      </c>
    </row>
    <row r="63" spans="1:14">
      <c r="A63" s="56" t="s">
        <v>106</v>
      </c>
      <c r="B63" s="72" t="str">
        <f>INDEX('Data - Knowledge'!$D:$D,MATCH('Data - Overview'!$A63,'Data - Knowledge'!$A:$A,0))</f>
        <v>Last 4 weeks: felt downhearted and depressed</v>
      </c>
      <c r="C63" s="96" t="s">
        <v>107</v>
      </c>
      <c r="D63" s="84">
        <f>INDEX('Data - Knowledge'!$E:$E,MATCH('Data - Overview'!$A63,'Data - Knowledge'!$A:$A,0))</f>
        <v>0.1018825678394905</v>
      </c>
      <c r="E63" s="85">
        <f>RANK('Data - Overview'!$D63,'Data - Overview'!$D$61:$D$65)</f>
        <v>4</v>
      </c>
      <c r="F63" s="84">
        <f>INDEX('Data - Knowledge'!$G:$G,MATCH('Data - Overview'!$A63,'Data - Knowledge'!$A:$A,0))</f>
        <v>9.0552884020894758E-2</v>
      </c>
      <c r="G63" s="75">
        <f>INDEX('Data - Knowledge'!$J:$J,MATCH('Data - Overview'!$A63,'Data - Knowledge'!$A:$A,0))</f>
        <v>112.51167639893332</v>
      </c>
      <c r="H63" s="75">
        <f>RANK('Data - Overview'!$G63,'Data - Overview'!$G$61:$G$65)</f>
        <v>1</v>
      </c>
      <c r="I63" s="75">
        <f>'Data - Overview'!$G63-100</f>
        <v>12.511676398933318</v>
      </c>
      <c r="J63" s="75" t="str">
        <f>IF(I63&gt;0,"above","below")</f>
        <v>above</v>
      </c>
      <c r="K63" s="72" t="str">
        <f>"" &amp;TEXT('Data - Overview'!$C63,"0")&amp;" "</f>
        <v xml:space="preserve">Feels downhearted / depressed in the past 4 weeks </v>
      </c>
      <c r="L63" s="72" t="str">
        <f>"Index: "&amp;TEXT('Data - Overview'!$G63,"0")&amp;""</f>
        <v>Index: 113</v>
      </c>
      <c r="M63" s="72" t="str">
        <f>'Data - Overview'!$K63&amp;CHAR(10)&amp;'Data - Overview'!$L63</f>
        <v>Feels downhearted / depressed in the past 4 weeks 
Index: 113</v>
      </c>
      <c r="N63" s="72">
        <v>3</v>
      </c>
    </row>
    <row r="64" spans="1:14">
      <c r="A64" s="86" t="s">
        <v>108</v>
      </c>
      <c r="B64" s="1" t="str">
        <f>INDEX('Data - Knowledge'!$D:$D,MATCH('Data - Overview'!$A64,'Data - Knowledge'!$A:$A,0))</f>
        <v>Does not enjoy general happiness</v>
      </c>
      <c r="C64" s="48" t="s">
        <v>109</v>
      </c>
      <c r="D64" s="68">
        <f>INDEX('Data - Knowledge'!$E:$E,MATCH('Data - Overview'!$A64,'Data - Knowledge'!$A:$A,0))</f>
        <v>0.15680321175298415</v>
      </c>
      <c r="E64" s="69">
        <f>RANK('Data - Overview'!$D64,'Data - Overview'!$D$61:$D$65)</f>
        <v>2</v>
      </c>
      <c r="F64" s="68">
        <f>INDEX('Data - Knowledge'!$G:$G,MATCH('Data - Overview'!$A64,'Data - Knowledge'!$A:$A,0))</f>
        <v>0.1507005185219788</v>
      </c>
      <c r="G64" s="70">
        <f>INDEX('Data - Knowledge'!$J:$J,MATCH('Data - Overview'!$A64,'Data - Knowledge'!$A:$A,0))</f>
        <v>104.0495502542782</v>
      </c>
      <c r="H64" s="70">
        <f>RANK('Data - Overview'!$G64,'Data - Overview'!$G$61:$G$65)</f>
        <v>5</v>
      </c>
      <c r="I64" s="70">
        <f>'Data - Overview'!$G64-100</f>
        <v>4.049550254278202</v>
      </c>
      <c r="J64" s="70" t="str">
        <f>IF(I64&gt;0,"above","below")</f>
        <v>above</v>
      </c>
      <c r="K64" s="1" t="str">
        <f>"" &amp;TEXT('Data - Overview'!$C64,"0")&amp;" "</f>
        <v xml:space="preserve">Does not enjoy general happiness </v>
      </c>
      <c r="L64" s="1" t="str">
        <f>"Index: "&amp;TEXT('Data - Overview'!$G64,"0")&amp;""</f>
        <v>Index: 104</v>
      </c>
      <c r="M64" s="1" t="str">
        <f>'Data - Overview'!$K64&amp;CHAR(10)&amp;'Data - Overview'!$L64</f>
        <v>Does not enjoy general happiness 
Index: 104</v>
      </c>
      <c r="N64" s="1">
        <v>4</v>
      </c>
    </row>
    <row r="65" spans="1:14" ht="15.75" thickBot="1">
      <c r="A65" s="97" t="s">
        <v>110</v>
      </c>
      <c r="B65" s="57" t="str">
        <f>INDEX('Data - Knowledge'!$D:$D,MATCH('Data - Overview'!$A65,'Data - Knowledge'!$A:$A,0))</f>
        <v>Does not feel a sense of self-worth</v>
      </c>
      <c r="C65" s="98" t="s">
        <v>111</v>
      </c>
      <c r="D65" s="88">
        <f>INDEX('Data - Knowledge'!$E:$E,MATCH('Data - Overview'!$A65,'Data - Knowledge'!$A:$A,0))</f>
        <v>0.10839875358977862</v>
      </c>
      <c r="E65" s="89">
        <f>RANK('Data - Overview'!$D65,'Data - Overview'!$D$61:$D$65)</f>
        <v>3</v>
      </c>
      <c r="F65" s="88">
        <f>INDEX('Data - Knowledge'!$G:$G,MATCH('Data - Overview'!$A65,'Data - Knowledge'!$A:$A,0))</f>
        <v>9.9132265696487393E-2</v>
      </c>
      <c r="G65" s="80">
        <f>INDEX('Data - Knowledge'!$J:$J,MATCH('Data - Overview'!$A65,'Data - Knowledge'!$A:$A,0))</f>
        <v>109.34760022701626</v>
      </c>
      <c r="H65" s="80">
        <f>RANK('Data - Overview'!$G65,'Data - Overview'!$G$61:$G$65)</f>
        <v>3</v>
      </c>
      <c r="I65" s="80">
        <f>'Data - Overview'!$G65-100</f>
        <v>9.3476002270162581</v>
      </c>
      <c r="J65" s="80" t="str">
        <f>IF(I65&gt;0,"above","below")</f>
        <v>above</v>
      </c>
      <c r="K65" s="57" t="str">
        <f>"" &amp;TEXT('Data - Overview'!$C65,"0")&amp;" "</f>
        <v xml:space="preserve">Does not feel a sense of self-worth </v>
      </c>
      <c r="L65" s="57" t="str">
        <f>"Index: "&amp;TEXT('Data - Overview'!$G65,"0")&amp;""</f>
        <v>Index: 109</v>
      </c>
      <c r="M65" s="57" t="str">
        <f>'Data - Overview'!$K65&amp;CHAR(10)&amp;'Data - Overview'!$L65</f>
        <v>Does not feel a sense of self-worth 
Index: 109</v>
      </c>
      <c r="N65" s="57">
        <v>5</v>
      </c>
    </row>
    <row r="66" spans="1:14" ht="15.75" thickBot="1">
      <c r="A66" s="86"/>
      <c r="D66" s="68"/>
      <c r="E66" s="69"/>
      <c r="F66" s="68"/>
      <c r="G66" s="70"/>
      <c r="H66" s="70"/>
      <c r="I66" s="70"/>
    </row>
    <row r="67" spans="1:14" ht="15.75" thickBot="1">
      <c r="A67" s="99" t="s">
        <v>79</v>
      </c>
      <c r="B67" s="60" t="s">
        <v>112</v>
      </c>
      <c r="C67" s="60" t="s">
        <v>99</v>
      </c>
      <c r="D67" s="100" t="s">
        <v>113</v>
      </c>
      <c r="E67" s="69"/>
      <c r="F67" s="68"/>
      <c r="G67" s="70"/>
      <c r="H67" s="70"/>
      <c r="I67" s="70"/>
    </row>
    <row r="68" spans="1:14" ht="15.75" thickBot="1">
      <c r="A68" s="101" t="str">
        <f>INDEX('Data - Overview'!$C$61:$C$65,MATCH(1,'Data - Overview'!$H$61:$H$65,0))</f>
        <v>Feels downhearted / depressed in the past 4 weeks</v>
      </c>
      <c r="B68" s="102">
        <f>INDEX('Data - Overview'!$D$61:$D$65,MATCH(1,'Data - Overview'!$E$61:$E$65,0))</f>
        <v>0.25959552230058414</v>
      </c>
      <c r="C68" s="102">
        <f>ABS(INDEX('Data - Overview'!$I$61:$I$65,MATCH(1,'Data - Overview'!$H$61:$H$65,0))/100)</f>
        <v>0.12511676398933319</v>
      </c>
      <c r="D68" s="101" t="str">
        <f>INDEX('Data - Overview'!$J$61:$J$65,MATCH(1,'Data - Overview'!$H$61:$H$65,0))</f>
        <v>above</v>
      </c>
    </row>
    <row r="71" spans="1:14">
      <c r="A71" s="1" t="s">
        <v>51</v>
      </c>
    </row>
    <row r="72" spans="1:14" ht="15.75" thickBot="1"/>
    <row r="73" spans="1:14" ht="15.75" thickBot="1">
      <c r="A73" s="60" t="s">
        <v>57</v>
      </c>
      <c r="B73" s="60" t="s">
        <v>58</v>
      </c>
      <c r="C73" s="60" t="s">
        <v>59</v>
      </c>
      <c r="D73" s="60" t="s">
        <v>37</v>
      </c>
      <c r="E73" s="60" t="s">
        <v>60</v>
      </c>
      <c r="F73" s="60" t="s">
        <v>38</v>
      </c>
      <c r="G73" s="60" t="s">
        <v>61</v>
      </c>
      <c r="H73" s="60" t="s">
        <v>62</v>
      </c>
      <c r="I73" s="60" t="s">
        <v>101</v>
      </c>
      <c r="J73" s="60" t="s">
        <v>64</v>
      </c>
      <c r="K73" s="60" t="s">
        <v>65</v>
      </c>
      <c r="L73" s="60" t="s">
        <v>66</v>
      </c>
      <c r="M73" s="60" t="s">
        <v>67</v>
      </c>
      <c r="N73" s="60" t="s">
        <v>68</v>
      </c>
    </row>
    <row r="74" spans="1:14">
      <c r="A74" s="53" t="s">
        <v>114</v>
      </c>
      <c r="B74" s="61" t="str">
        <f>INDEX('Data - Knowledge'!$D:$D,MATCH('Data - Overview'!$A74,'Data - Knowledge'!$A:$A,0))</f>
        <v>Eats fruit 3 or less days per week</v>
      </c>
      <c r="C74" s="61" t="s">
        <v>115</v>
      </c>
      <c r="D74" s="62">
        <f>INDEX('Data - Knowledge'!$E:$E,MATCH('Data - Overview'!$A74,'Data - Knowledge'!$A:$A,0))</f>
        <v>0.41958169066364515</v>
      </c>
      <c r="E74" s="63">
        <f>RANK('Data - Overview'!$D74,'Data - Overview'!$D$74:$D$83)</f>
        <v>3</v>
      </c>
      <c r="F74" s="62">
        <f>INDEX('Data - Knowledge'!$G:$G,MATCH('Data - Overview'!$A74,'Data - Knowledge'!$A:$A,0))</f>
        <v>0.38617618755822042</v>
      </c>
      <c r="G74" s="64">
        <f>INDEX('Data - Knowledge'!$J:$J,MATCH('Data - Overview'!$A74,'Data - Knowledge'!$A:$A,0))</f>
        <v>108.65032702214154</v>
      </c>
      <c r="H74" s="64">
        <f>RANK('Data - Overview'!$G74,'Data - Overview'!$G$74:$G$83)</f>
        <v>6</v>
      </c>
      <c r="I74" s="64">
        <f>'Data - Overview'!$G74-100</f>
        <v>8.6503270221415391</v>
      </c>
      <c r="J74" s="64" t="str">
        <f t="shared" ref="J74:J83" si="0">IF(I74&gt;0,"above","below")</f>
        <v>above</v>
      </c>
      <c r="K74" s="61" t="str">
        <f>"" &amp;TEXT('Data - Overview'!$C74,"0")&amp;" "</f>
        <v xml:space="preserve">Eats fruit 3 or less days per week </v>
      </c>
      <c r="L74" s="61" t="str">
        <f>"Index: "&amp;TEXT('Data - Overview'!$G74,"0")&amp;""</f>
        <v>Index: 109</v>
      </c>
      <c r="M74" s="61" t="str">
        <f>'Data - Overview'!$K74&amp;CHAR(10)&amp;'Data - Overview'!$L74</f>
        <v>Eats fruit 3 or less days per week 
Index: 109</v>
      </c>
      <c r="N74" s="61">
        <v>1</v>
      </c>
    </row>
    <row r="75" spans="1:14">
      <c r="A75" s="86" t="s">
        <v>116</v>
      </c>
      <c r="B75" s="1" t="str">
        <f>INDEX('Data - Knowledge'!$D:$D,MATCH('Data - Overview'!$A75,'Data - Knowledge'!$A:$A,0))</f>
        <v>Never does moderate intensity sports</v>
      </c>
      <c r="C75" s="1" t="s">
        <v>117</v>
      </c>
      <c r="D75" s="68">
        <f>INDEX('Data - Knowledge'!$E:$E,MATCH('Data - Overview'!$A75,'Data - Knowledge'!$A:$A,0))</f>
        <v>0.44272385566647771</v>
      </c>
      <c r="E75" s="69">
        <f>RANK('Data - Overview'!$D75,'Data - Overview'!$D$74:$D$83)</f>
        <v>2</v>
      </c>
      <c r="F75" s="68">
        <f>INDEX('Data - Knowledge'!$G:$G,MATCH('Data - Overview'!$A75,'Data - Knowledge'!$A:$A,0))</f>
        <v>0.40786869605599052</v>
      </c>
      <c r="G75" s="70">
        <f>INDEX('Data - Knowledge'!$J:$J,MATCH('Data - Overview'!$A75,'Data - Knowledge'!$A:$A,0))</f>
        <v>108.5456814772817</v>
      </c>
      <c r="H75" s="70">
        <f>RANK('Data - Overview'!$G75,'Data - Overview'!$G$74:$G$83)</f>
        <v>7</v>
      </c>
      <c r="I75" s="70">
        <f>'Data - Overview'!$G75-100</f>
        <v>8.545681477281704</v>
      </c>
      <c r="J75" s="70" t="str">
        <f t="shared" si="0"/>
        <v>above</v>
      </c>
      <c r="K75" s="1" t="str">
        <f>"" &amp;TEXT('Data - Overview'!$C75,"0")&amp;" "</f>
        <v xml:space="preserve">Never does moderate intensity sports </v>
      </c>
      <c r="L75" s="1" t="str">
        <f>"Index: "&amp;TEXT('Data - Overview'!$G75,"0")&amp;""</f>
        <v>Index: 109</v>
      </c>
      <c r="M75" s="1" t="str">
        <f>'Data - Overview'!$K75&amp;CHAR(10)&amp;'Data - Overview'!$L75</f>
        <v>Never does moderate intensity sports 
Index: 109</v>
      </c>
      <c r="N75" s="1">
        <v>2</v>
      </c>
    </row>
    <row r="76" spans="1:14">
      <c r="A76" s="56" t="s">
        <v>118</v>
      </c>
      <c r="B76" s="72" t="str">
        <f>INDEX('Data - Knowledge'!$D:$D,MATCH('Data - Overview'!$A76,'Data - Knowledge'!$A:$A,0))</f>
        <v>Current cigarette smoker</v>
      </c>
      <c r="C76" s="72" t="s">
        <v>119</v>
      </c>
      <c r="D76" s="103">
        <f>INDEX('Data - Knowledge'!$E:$E,MATCH('Data - Overview'!$A76,'Data - Knowledge'!$A:$A,0))</f>
        <v>0.1722597925254459</v>
      </c>
      <c r="E76" s="104">
        <f>RANK('Data - Overview'!$D76,'Data - Overview'!$D$74:$D$83)</f>
        <v>7</v>
      </c>
      <c r="F76" s="84">
        <f>INDEX('Data - Knowledge'!$G:$G,MATCH('Data - Overview'!$A76,'Data - Knowledge'!$A:$A,0))</f>
        <v>0.14614702447522659</v>
      </c>
      <c r="G76" s="75">
        <f>INDEX('Data - Knowledge'!$J:$J,MATCH('Data - Overview'!$A76,'Data - Knowledge'!$A:$A,0))</f>
        <v>117.86746472874354</v>
      </c>
      <c r="H76" s="75">
        <f>RANK('Data - Overview'!$G76,'Data - Overview'!$G$74:$G$83)</f>
        <v>2</v>
      </c>
      <c r="I76" s="75">
        <f>'Data - Overview'!$G76-100</f>
        <v>17.867464728743542</v>
      </c>
      <c r="J76" s="75" t="str">
        <f t="shared" si="0"/>
        <v>above</v>
      </c>
      <c r="K76" s="72" t="str">
        <f>"" &amp;TEXT('Data - Overview'!$C76,"0")&amp;" "</f>
        <v xml:space="preserve">Current cigarette smoker </v>
      </c>
      <c r="L76" s="72" t="str">
        <f>"Index: "&amp;TEXT('Data - Overview'!$G76,"0")&amp;""</f>
        <v>Index: 118</v>
      </c>
      <c r="M76" s="72" t="str">
        <f>'Data - Overview'!$K76&amp;CHAR(10)&amp;'Data - Overview'!$L76</f>
        <v>Current cigarette smoker 
Index: 118</v>
      </c>
      <c r="N76" s="72">
        <v>3</v>
      </c>
    </row>
    <row r="77" spans="1:14">
      <c r="A77" s="86" t="s">
        <v>120</v>
      </c>
      <c r="B77" s="1" t="str">
        <f>INDEX('Data - Knowledge'!$D:$D,MATCH('Data - Overview'!$A77,'Data - Knowledge'!$A:$A,0))</f>
        <v>Never eats fruit</v>
      </c>
      <c r="C77" s="1" t="s">
        <v>121</v>
      </c>
      <c r="D77" s="105">
        <f>INDEX('Data - Knowledge'!$E:$E,MATCH('Data - Overview'!$A77,'Data - Knowledge'!$A:$A,0))</f>
        <v>9.9003965850704256E-2</v>
      </c>
      <c r="E77" s="106">
        <f>RANK('Data - Overview'!$D77,'Data - Overview'!$D$74:$D$83)</f>
        <v>9</v>
      </c>
      <c r="F77" s="68">
        <f>INDEX('Data - Knowledge'!$G:$G,MATCH('Data - Overview'!$A77,'Data - Knowledge'!$A:$A,0))</f>
        <v>8.5211799878544395E-2</v>
      </c>
      <c r="G77" s="70">
        <f>INDEX('Data - Knowledge'!$J:$J,MATCH('Data - Overview'!$A77,'Data - Knowledge'!$A:$A,0))</f>
        <v>116.18574656540332</v>
      </c>
      <c r="H77" s="70">
        <f>RANK('Data - Overview'!$G77,'Data - Overview'!$G$74:$G$83)</f>
        <v>3</v>
      </c>
      <c r="I77" s="70">
        <f>'Data - Overview'!$G77-100</f>
        <v>16.185746565403321</v>
      </c>
      <c r="J77" s="70" t="str">
        <f t="shared" si="0"/>
        <v>above</v>
      </c>
      <c r="K77" s="1" t="str">
        <f>"" &amp;TEXT('Data - Overview'!$C77,"0")&amp;" "</f>
        <v xml:space="preserve">Never eats fruit </v>
      </c>
      <c r="L77" s="1" t="str">
        <f>"Index: "&amp;TEXT('Data - Overview'!$G77,"0")&amp;""</f>
        <v>Index: 116</v>
      </c>
      <c r="M77" s="1" t="str">
        <f>'Data - Overview'!$K77&amp;CHAR(10)&amp;'Data - Overview'!$L77</f>
        <v>Never eats fruit 
Index: 116</v>
      </c>
      <c r="N77" s="1">
        <v>4</v>
      </c>
    </row>
    <row r="78" spans="1:14">
      <c r="A78" s="56" t="s">
        <v>122</v>
      </c>
      <c r="B78" s="72" t="str">
        <f>INDEX('Data - Knowledge'!$D:$D,MATCH('Data - Overview'!$A78,'Data - Knowledge'!$A:$A,0))</f>
        <v>Usually drinks whole fat milk</v>
      </c>
      <c r="C78" s="72" t="s">
        <v>123</v>
      </c>
      <c r="D78" s="103">
        <f>INDEX('Data - Knowledge'!$E:$E,MATCH('Data - Overview'!$A78,'Data - Knowledge'!$A:$A,0))</f>
        <v>0.15297704495282005</v>
      </c>
      <c r="E78" s="104">
        <f>RANK('Data - Overview'!$D78,'Data - Overview'!$D$74:$D$83)</f>
        <v>8</v>
      </c>
      <c r="F78" s="84">
        <f>INDEX('Data - Knowledge'!$G:$G,MATCH('Data - Overview'!$A78,'Data - Knowledge'!$A:$A,0))</f>
        <v>0.13884388009419676</v>
      </c>
      <c r="G78" s="75">
        <f>INDEX('Data - Knowledge'!$J:$J,MATCH('Data - Overview'!$A78,'Data - Knowledge'!$A:$A,0))</f>
        <v>110.1791773962488</v>
      </c>
      <c r="H78" s="75">
        <f>RANK('Data - Overview'!$G78,'Data - Overview'!$G$74:$G$83)</f>
        <v>4</v>
      </c>
      <c r="I78" s="75">
        <f>'Data - Overview'!$G78-100</f>
        <v>10.179177396248804</v>
      </c>
      <c r="J78" s="75" t="str">
        <f t="shared" si="0"/>
        <v>above</v>
      </c>
      <c r="K78" s="72" t="str">
        <f>"" &amp;TEXT('Data - Overview'!$C78,"0")&amp;" "</f>
        <v xml:space="preserve">Drinks whole fat milk </v>
      </c>
      <c r="L78" s="72" t="str">
        <f>"Index: "&amp;TEXT('Data - Overview'!$G78,"0")&amp;""</f>
        <v>Index: 110</v>
      </c>
      <c r="M78" s="72" t="str">
        <f>'Data - Overview'!$K78&amp;CHAR(10)&amp;'Data - Overview'!$L78</f>
        <v>Drinks whole fat milk 
Index: 110</v>
      </c>
      <c r="N78" s="72">
        <v>5</v>
      </c>
    </row>
    <row r="79" spans="1:14">
      <c r="A79" s="86" t="s">
        <v>124</v>
      </c>
      <c r="B79" s="1" t="str">
        <f>INDEX('Data - Knowledge'!$D:$D,MATCH('Data - Overview'!$A79,'Data - Knowledge'!$A:$A,0))</f>
        <v>Usually eats white bread</v>
      </c>
      <c r="C79" s="1" t="s">
        <v>125</v>
      </c>
      <c r="D79" s="105">
        <f>INDEX('Data - Knowledge'!$E:$E,MATCH('Data - Overview'!$A79,'Data - Knowledge'!$A:$A,0))</f>
        <v>0.3442090960595463</v>
      </c>
      <c r="E79" s="106">
        <f>RANK('Data - Overview'!$D79,'Data - Overview'!$D$74:$D$83)</f>
        <v>5</v>
      </c>
      <c r="F79" s="68">
        <f>INDEX('Data - Knowledge'!$G:$G,MATCH('Data - Overview'!$A79,'Data - Knowledge'!$A:$A,0))</f>
        <v>0.31624802772045435</v>
      </c>
      <c r="G79" s="70">
        <f>INDEX('Data - Knowledge'!$J:$J,MATCH('Data - Overview'!$A79,'Data - Knowledge'!$A:$A,0))</f>
        <v>108.8414996737333</v>
      </c>
      <c r="H79" s="70">
        <f>RANK('Data - Overview'!$G79,'Data - Overview'!$G$74:$G$83)</f>
        <v>5</v>
      </c>
      <c r="I79" s="70">
        <f>'Data - Overview'!$G79-100</f>
        <v>8.8414996737332956</v>
      </c>
      <c r="J79" s="70" t="str">
        <f t="shared" si="0"/>
        <v>above</v>
      </c>
      <c r="K79" s="1" t="str">
        <f>"" &amp;TEXT('Data - Overview'!$C79,"0")&amp;" "</f>
        <v xml:space="preserve">Eats white bread </v>
      </c>
      <c r="L79" s="1" t="str">
        <f>"Index: "&amp;TEXT('Data - Overview'!$G79,"0")&amp;""</f>
        <v>Index: 109</v>
      </c>
      <c r="M79" s="1" t="str">
        <f>'Data - Overview'!$K79&amp;CHAR(10)&amp;'Data - Overview'!$L79</f>
        <v>Eats white bread 
Index: 109</v>
      </c>
      <c r="N79" s="1">
        <v>6</v>
      </c>
    </row>
    <row r="80" spans="1:14">
      <c r="A80" s="56" t="s">
        <v>126</v>
      </c>
      <c r="B80" s="72" t="str">
        <f>INDEX('Data - Knowledge'!$D:$D,MATCH('Data - Overview'!$A80,'Data - Knowledge'!$A:$A,0))</f>
        <v>Never does mild intensity sports</v>
      </c>
      <c r="C80" s="72" t="s">
        <v>127</v>
      </c>
      <c r="D80" s="103">
        <f>INDEX('Data - Knowledge'!$E:$E,MATCH('Data - Overview'!$A80,'Data - Knowledge'!$A:$A,0))</f>
        <v>0.45964340555219096</v>
      </c>
      <c r="E80" s="104">
        <f>RANK('Data - Overview'!$D80,'Data - Overview'!$D$74:$D$83)</f>
        <v>1</v>
      </c>
      <c r="F80" s="84">
        <f>INDEX('Data - Knowledge'!$G:$G,MATCH('Data - Overview'!$A80,'Data - Knowledge'!$A:$A,0))</f>
        <v>0.42531022287926706</v>
      </c>
      <c r="G80" s="75">
        <f>INDEX('Data - Knowledge'!$J:$J,MATCH('Data - Overview'!$A80,'Data - Knowledge'!$A:$A,0))</f>
        <v>108.07250351061279</v>
      </c>
      <c r="H80" s="75">
        <f>RANK('Data - Overview'!$G80,'Data - Overview'!$G$74:$G$83)</f>
        <v>8</v>
      </c>
      <c r="I80" s="75">
        <f>'Data - Overview'!$G80-100</f>
        <v>8.0725035106127905</v>
      </c>
      <c r="J80" s="75" t="str">
        <f t="shared" si="0"/>
        <v>above</v>
      </c>
      <c r="K80" s="72" t="str">
        <f>"" &amp;TEXT('Data - Overview'!$C80,"0")&amp;" "</f>
        <v xml:space="preserve">Never does mild intensity sports </v>
      </c>
      <c r="L80" s="72" t="str">
        <f>"Index: "&amp;TEXT('Data - Overview'!$G80,"0")&amp;""</f>
        <v>Index: 108</v>
      </c>
      <c r="M80" s="72" t="str">
        <f>'Data - Overview'!$K80&amp;CHAR(10)&amp;'Data - Overview'!$L80</f>
        <v>Never does mild intensity sports 
Index: 108</v>
      </c>
      <c r="N80" s="72">
        <v>7</v>
      </c>
    </row>
    <row r="81" spans="1:14">
      <c r="A81" s="86" t="s">
        <v>128</v>
      </c>
      <c r="B81" s="1" t="str">
        <f>INDEX('Data - Knowledge'!$D:$D,MATCH('Data - Overview'!$A81,'Data - Knowledge'!$A:$A,0))</f>
        <v>Smokes 20+ per day</v>
      </c>
      <c r="C81" s="1" t="s">
        <v>129</v>
      </c>
      <c r="D81" s="105">
        <f>INDEX('Data - Knowledge'!$E:$E,MATCH('Data - Overview'!$A81,'Data - Knowledge'!$A:$A,0))</f>
        <v>4.0318381620333292E-2</v>
      </c>
      <c r="E81" s="106">
        <f>RANK('Data - Overview'!$D81,'Data - Overview'!$D$74:$D$83)</f>
        <v>10</v>
      </c>
      <c r="F81" s="68">
        <f>INDEX('Data - Knowledge'!$G:$G,MATCH('Data - Overview'!$A81,'Data - Knowledge'!$A:$A,0))</f>
        <v>3.3310874123087836E-2</v>
      </c>
      <c r="G81" s="70">
        <f>INDEX('Data - Knowledge'!$J:$J,MATCH('Data - Overview'!$A81,'Data - Knowledge'!$A:$A,0))</f>
        <v>121.03669651943638</v>
      </c>
      <c r="H81" s="70">
        <f>RANK('Data - Overview'!$G81,'Data - Overview'!$G$74:$G$83)</f>
        <v>1</v>
      </c>
      <c r="I81" s="70">
        <f>'Data - Overview'!$G81-100</f>
        <v>21.036696519436376</v>
      </c>
      <c r="J81" s="70" t="str">
        <f t="shared" si="0"/>
        <v>above</v>
      </c>
      <c r="K81" s="1" t="str">
        <f>"" &amp;TEXT('Data - Overview'!$C81,"0")&amp;" "</f>
        <v xml:space="preserve">Smokes 20+ per day </v>
      </c>
      <c r="L81" s="1" t="str">
        <f>"Index: "&amp;TEXT('Data - Overview'!$G81,"0")&amp;""</f>
        <v>Index: 121</v>
      </c>
      <c r="M81" s="1" t="str">
        <f>'Data - Overview'!$K81&amp;CHAR(10)&amp;'Data - Overview'!$L81</f>
        <v>Smokes 20+ per day 
Index: 121</v>
      </c>
      <c r="N81" s="1">
        <v>8</v>
      </c>
    </row>
    <row r="82" spans="1:14">
      <c r="A82" s="56" t="s">
        <v>130</v>
      </c>
      <c r="B82" s="72" t="str">
        <f>INDEX('Data - Knowledge'!$D:$D,MATCH('Data - Overview'!$A82,'Data - Knowledge'!$A:$A,0))</f>
        <v>Alcohol Consumption: Women &gt;3 units per day</v>
      </c>
      <c r="C82" s="72" t="s">
        <v>131</v>
      </c>
      <c r="D82" s="103">
        <f>INDEX('Data - Knowledge'!$E:$E,MATCH('Data - Overview'!$A82,'Data - Knowledge'!$A:$A,0))</f>
        <v>0.28522572137456775</v>
      </c>
      <c r="E82" s="104">
        <f>RANK('Data - Overview'!$D82,'Data - Overview'!$D$74:$D$83)</f>
        <v>6</v>
      </c>
      <c r="F82" s="84">
        <f>INDEX('Data - Knowledge'!$G:$G,MATCH('Data - Overview'!$A82,'Data - Knowledge'!$A:$A,0))</f>
        <v>0.29314241630692539</v>
      </c>
      <c r="G82" s="75">
        <f>INDEX('Data - Knowledge'!$J:$J,MATCH('Data - Overview'!$A82,'Data - Knowledge'!$A:$A,0))</f>
        <v>97.2993690124773</v>
      </c>
      <c r="H82" s="75">
        <f>RANK('Data - Overview'!$G82,'Data - Overview'!$G$74:$G$83)</f>
        <v>10</v>
      </c>
      <c r="I82" s="75">
        <f>'Data - Overview'!$G82-100</f>
        <v>-2.7006309875227004</v>
      </c>
      <c r="J82" s="75" t="str">
        <f t="shared" si="0"/>
        <v>below</v>
      </c>
      <c r="K82" s="72" t="str">
        <f>"" &amp;TEXT('Data - Overview'!$C82,"0")&amp;" "</f>
        <v xml:space="preserve">&gt; 3 units per day (Women) </v>
      </c>
      <c r="L82" s="72" t="str">
        <f>"Index: "&amp;TEXT('Data - Overview'!$G82,"0")&amp;""</f>
        <v>Index: 97</v>
      </c>
      <c r="M82" s="72" t="str">
        <f>'Data - Overview'!$K82&amp;CHAR(10)&amp;'Data - Overview'!$L82</f>
        <v>&gt; 3 units per day (Women) 
Index: 97</v>
      </c>
      <c r="N82" s="72"/>
    </row>
    <row r="83" spans="1:14" ht="15.75" thickBot="1">
      <c r="A83" s="107" t="s">
        <v>132</v>
      </c>
      <c r="B83" s="108" t="str">
        <f>INDEX('Data - Knowledge'!$D:$D,MATCH('Data - Overview'!$A83,'Data - Knowledge'!$A:$A,0))</f>
        <v>Alcohol Consumption: Men &gt;4 units per day</v>
      </c>
      <c r="C83" s="108" t="s">
        <v>133</v>
      </c>
      <c r="D83" s="109">
        <f>INDEX('Data - Knowledge'!$E:$E,MATCH('Data - Overview'!$A83,'Data - Knowledge'!$A:$A,0))</f>
        <v>0.41601715279270124</v>
      </c>
      <c r="E83" s="110">
        <f>RANK('Data - Overview'!$D83,'Data - Overview'!$D$74:$D$83)</f>
        <v>4</v>
      </c>
      <c r="F83" s="111">
        <f>INDEX('Data - Knowledge'!$G:$G,MATCH('Data - Overview'!$A83,'Data - Knowledge'!$A:$A,0))</f>
        <v>0.41125364985065355</v>
      </c>
      <c r="G83" s="112">
        <f>INDEX('Data - Knowledge'!$J:$J,MATCH('Data - Overview'!$A83,'Data - Knowledge'!$A:$A,0))</f>
        <v>101.15828830790379</v>
      </c>
      <c r="H83" s="112">
        <f>RANK('Data - Overview'!$G83,'Data - Overview'!$G$74:$G$83)</f>
        <v>9</v>
      </c>
      <c r="I83" s="112">
        <f>'Data - Overview'!$G83-100</f>
        <v>1.1582883079037884</v>
      </c>
      <c r="J83" s="112" t="str">
        <f t="shared" si="0"/>
        <v>above</v>
      </c>
      <c r="K83" s="108" t="str">
        <f>"" &amp;TEXT('Data - Overview'!$C83,"0")&amp;" "</f>
        <v xml:space="preserve">&gt; 4 units per day (Men) </v>
      </c>
      <c r="L83" s="108" t="str">
        <f>"Index: "&amp;TEXT('Data - Overview'!$G83,"0")&amp;""</f>
        <v>Index: 101</v>
      </c>
      <c r="M83" s="108" t="str">
        <f>'Data - Overview'!$K83&amp;CHAR(10)&amp;'Data - Overview'!$L83</f>
        <v>&gt; 4 units per day (Men) 
Index: 101</v>
      </c>
      <c r="N83" s="108"/>
    </row>
    <row r="84" spans="1:14">
      <c r="A84" s="86"/>
      <c r="D84" s="68"/>
      <c r="E84" s="69"/>
      <c r="F84" s="68"/>
      <c r="G84" s="70"/>
      <c r="H84" s="70"/>
      <c r="I84" s="70"/>
    </row>
    <row r="85" spans="1:14" ht="14.25" customHeight="1">
      <c r="A85" s="86"/>
      <c r="D85" s="68"/>
      <c r="E85" s="69"/>
      <c r="F85" s="68"/>
      <c r="G85" s="70"/>
      <c r="H85" s="70"/>
      <c r="I85" s="70"/>
    </row>
    <row r="86" spans="1:14">
      <c r="A86" s="86" t="s">
        <v>134</v>
      </c>
      <c r="D86" s="68"/>
      <c r="E86" s="69"/>
      <c r="F86" s="68"/>
      <c r="G86" s="70"/>
      <c r="H86" s="70"/>
    </row>
    <row r="87" spans="1:14" ht="15.75" thickBot="1">
      <c r="A87" s="86"/>
      <c r="D87" s="68"/>
      <c r="E87" s="69"/>
      <c r="F87" s="68"/>
      <c r="G87" s="70"/>
      <c r="H87" s="70"/>
    </row>
    <row r="88" spans="1:14" ht="15.75" thickBot="1">
      <c r="A88" s="60" t="s">
        <v>115</v>
      </c>
      <c r="B88" s="60" t="s">
        <v>135</v>
      </c>
      <c r="C88" s="60" t="s">
        <v>119</v>
      </c>
      <c r="D88" s="60" t="s">
        <v>131</v>
      </c>
      <c r="E88" s="60" t="s">
        <v>133</v>
      </c>
      <c r="F88" s="68"/>
      <c r="G88" s="69"/>
      <c r="H88" s="68"/>
      <c r="I88" s="70"/>
      <c r="J88" s="70"/>
    </row>
    <row r="89" spans="1:14">
      <c r="A89" s="62">
        <f>D74</f>
        <v>0.41958169066364515</v>
      </c>
      <c r="B89" s="62">
        <f>D75</f>
        <v>0.44272385566647771</v>
      </c>
      <c r="C89" s="62">
        <f>D76</f>
        <v>0.1722597925254459</v>
      </c>
      <c r="D89" s="62">
        <f>D82</f>
        <v>0.28522572137456775</v>
      </c>
      <c r="E89" s="62">
        <f>D83</f>
        <v>0.41601715279270124</v>
      </c>
      <c r="F89" s="68"/>
      <c r="G89" s="69"/>
      <c r="H89" s="68"/>
      <c r="I89" s="70"/>
      <c r="J89" s="70"/>
    </row>
    <row r="90" spans="1:14" ht="15.75" thickBot="1">
      <c r="A90" s="113">
        <f>1-A89</f>
        <v>0.58041830933635485</v>
      </c>
      <c r="B90" s="113">
        <f>1-B89</f>
        <v>0.55727614433352235</v>
      </c>
      <c r="C90" s="113">
        <f>1-C89</f>
        <v>0.82774020747455412</v>
      </c>
      <c r="D90" s="113">
        <f>1-D89</f>
        <v>0.7147742786254323</v>
      </c>
      <c r="E90" s="113">
        <f>1-E89</f>
        <v>0.58398284720729876</v>
      </c>
    </row>
    <row r="93" spans="1:14">
      <c r="A93" s="1" t="s">
        <v>52</v>
      </c>
    </row>
    <row r="94" spans="1:14" ht="15.75" thickBot="1"/>
    <row r="95" spans="1:14" ht="15.75" thickBot="1">
      <c r="A95" s="60" t="s">
        <v>57</v>
      </c>
      <c r="B95" s="60" t="s">
        <v>58</v>
      </c>
      <c r="C95" s="60" t="s">
        <v>59</v>
      </c>
      <c r="D95" s="60" t="s">
        <v>136</v>
      </c>
      <c r="E95" s="60" t="s">
        <v>37</v>
      </c>
      <c r="F95" s="60" t="s">
        <v>60</v>
      </c>
      <c r="G95" s="60" t="s">
        <v>38</v>
      </c>
      <c r="H95" s="60" t="s">
        <v>61</v>
      </c>
      <c r="I95" s="60" t="s">
        <v>62</v>
      </c>
      <c r="J95" s="60" t="s">
        <v>101</v>
      </c>
      <c r="K95" s="60" t="s">
        <v>65</v>
      </c>
      <c r="L95" s="60" t="s">
        <v>66</v>
      </c>
      <c r="M95" s="60" t="s">
        <v>67</v>
      </c>
      <c r="N95" s="60" t="s">
        <v>68</v>
      </c>
    </row>
    <row r="96" spans="1:14">
      <c r="A96" s="53" t="s">
        <v>137</v>
      </c>
      <c r="B96" s="61" t="str">
        <f>INDEX('Data - Knowledge'!$D:$D,MATCH('Data - Overview'!$A96,'Data - Knowledge'!$A:$A,0))</f>
        <v>Age 0-4</v>
      </c>
      <c r="C96" s="61" t="s">
        <v>138</v>
      </c>
      <c r="D96" s="61">
        <f>MEDIAN(0,4)</f>
        <v>2</v>
      </c>
      <c r="E96" s="62">
        <f>INDEX('Data - Knowledge'!$E:$E,MATCH('Data - Overview'!$A96,'Data - Knowledge'!$A:$A,0))</f>
        <v>5.5194912770820725E-2</v>
      </c>
      <c r="F96" s="63">
        <f>RANK('Data - Overview'!$E96,'Data - Overview'!$E$96:$E$103)</f>
        <v>8</v>
      </c>
      <c r="G96" s="62">
        <f>INDEX('Data - Knowledge'!$G:$G,MATCH('Data - Overview'!$A96,'Data - Knowledge'!$A:$A,0))</f>
        <v>5.2606261283417458E-2</v>
      </c>
      <c r="H96" s="64">
        <f>INDEX('Data - Knowledge'!$J:$J,MATCH('Data - Overview'!$A96,'Data - Knowledge'!$A:$A,0))</f>
        <v>104.92080490848198</v>
      </c>
      <c r="I96" s="64">
        <f>RANK('Data - Overview'!$H96,'Data - Overview'!$H$96:$H$103)</f>
        <v>3</v>
      </c>
      <c r="J96" s="64">
        <f>'Data - Overview'!$H96-100</f>
        <v>4.9208049084819834</v>
      </c>
      <c r="K96" s="61" t="str">
        <f>"" &amp;TEXT('Data - Overview'!$B96,"0")&amp;" "</f>
        <v xml:space="preserve">Age 0-4 </v>
      </c>
      <c r="L96" s="61" t="str">
        <f>"Index: "&amp;TEXT('Data - Overview'!$H96,"0")&amp;""</f>
        <v>Index: 105</v>
      </c>
      <c r="M96" s="61" t="str">
        <f>'Data - Overview'!$K96&amp;CHAR(10)&amp;'Data - Overview'!$L96</f>
        <v>Age 0-4 
Index: 105</v>
      </c>
      <c r="N96" s="61">
        <v>1</v>
      </c>
    </row>
    <row r="97" spans="1:14">
      <c r="A97" s="86" t="s">
        <v>139</v>
      </c>
      <c r="B97" s="1" t="str">
        <f>INDEX('Data - Knowledge'!$D:$D,MATCH('Data - Overview'!$A97,'Data - Knowledge'!$A:$A,0))</f>
        <v>Age 5-17</v>
      </c>
      <c r="C97" s="114" t="s">
        <v>140</v>
      </c>
      <c r="D97" s="1">
        <f>MEDIAN(5,17)</f>
        <v>11</v>
      </c>
      <c r="E97" s="68">
        <f>INDEX('Data - Knowledge'!$E:$E,MATCH('Data - Overview'!$A97,'Data - Knowledge'!$A:$A,0))</f>
        <v>0.15352089397698634</v>
      </c>
      <c r="F97" s="69">
        <f>RANK('Data - Overview'!$E97,'Data - Overview'!$E$96:$E$103)</f>
        <v>3</v>
      </c>
      <c r="G97" s="68">
        <f>INDEX('Data - Knowledge'!$G:$G,MATCH('Data - Overview'!$A97,'Data - Knowledge'!$A:$A,0))</f>
        <v>0.15255467562836783</v>
      </c>
      <c r="H97" s="70">
        <f>INDEX('Data - Knowledge'!$J:$J,MATCH('Data - Overview'!$A97,'Data - Knowledge'!$A:$A,0))</f>
        <v>100.63335872508574</v>
      </c>
      <c r="I97" s="70">
        <f>RANK('Data - Overview'!$H97,'Data - Overview'!$H$96:$H$103)</f>
        <v>4</v>
      </c>
      <c r="J97" s="70">
        <f>'Data - Overview'!$H97-100</f>
        <v>0.63335872508574198</v>
      </c>
      <c r="K97" s="1" t="str">
        <f>"" &amp;TEXT('Data - Overview'!$B97,"0")&amp;" "</f>
        <v xml:space="preserve">Age 5-17 </v>
      </c>
      <c r="L97" s="1" t="str">
        <f>"Index: "&amp;TEXT('Data - Overview'!$H97,"0")&amp;""</f>
        <v>Index: 101</v>
      </c>
      <c r="M97" s="1" t="str">
        <f>'Data - Overview'!$K97&amp;CHAR(10)&amp;'Data - Overview'!$L97</f>
        <v>Age 5-17 
Index: 101</v>
      </c>
      <c r="N97" s="1">
        <v>2</v>
      </c>
    </row>
    <row r="98" spans="1:14">
      <c r="A98" s="72" t="s">
        <v>141</v>
      </c>
      <c r="B98" s="72" t="str">
        <f>INDEX('Data - Knowledge'!$D:$D,MATCH('Data - Overview'!$A98,'Data - Knowledge'!$A:$A,0))</f>
        <v>Age 18-24</v>
      </c>
      <c r="C98" s="72" t="s">
        <v>142</v>
      </c>
      <c r="D98" s="72">
        <f>MEDIAN(18,24)</f>
        <v>21</v>
      </c>
      <c r="E98" s="84">
        <f>INDEX('Data - Knowledge'!$E:$E,MATCH('Data - Overview'!$A98,'Data - Knowledge'!$A:$A,0))</f>
        <v>7.2322347471037565E-2</v>
      </c>
      <c r="F98" s="85">
        <f>RANK('Data - Overview'!$E98,'Data - Overview'!$E$96:$E$103)</f>
        <v>7</v>
      </c>
      <c r="G98" s="84">
        <f>INDEX('Data - Knowledge'!$G:$G,MATCH('Data - Overview'!$A98,'Data - Knowledge'!$A:$A,0))</f>
        <v>6.8878349303004252E-2</v>
      </c>
      <c r="H98" s="75">
        <f>INDEX('Data - Knowledge'!$J:$J,MATCH('Data - Overview'!$A98,'Data - Knowledge'!$A:$A,0))</f>
        <v>105.00011716727234</v>
      </c>
      <c r="I98" s="75">
        <f>RANK('Data - Overview'!$H98,'Data - Overview'!$H$96:$H$103)</f>
        <v>2</v>
      </c>
      <c r="J98" s="75">
        <f>'Data - Overview'!$H98-100</f>
        <v>5.0001171672723359</v>
      </c>
      <c r="K98" s="72" t="str">
        <f>"" &amp;TEXT('Data - Overview'!$B98,"0")&amp;" "</f>
        <v xml:space="preserve">Age 18-24 </v>
      </c>
      <c r="L98" s="72" t="str">
        <f>"Index: "&amp;TEXT('Data - Overview'!$H98,"0")&amp;""</f>
        <v>Index: 105</v>
      </c>
      <c r="M98" s="72" t="str">
        <f>'Data - Overview'!$K98&amp;CHAR(10)&amp;'Data - Overview'!$L98</f>
        <v>Age 18-24 
Index: 105</v>
      </c>
      <c r="N98" s="72">
        <v>3</v>
      </c>
    </row>
    <row r="99" spans="1:14">
      <c r="A99" s="86" t="s">
        <v>143</v>
      </c>
      <c r="B99" s="1" t="str">
        <f>INDEX('Data - Knowledge'!$D:$D,MATCH('Data - Overview'!$A99,'Data - Knowledge'!$A:$A,0))</f>
        <v>Age 25-34</v>
      </c>
      <c r="C99" s="1" t="s">
        <v>144</v>
      </c>
      <c r="D99" s="1">
        <f>MEDIAN(25,34)</f>
        <v>29.5</v>
      </c>
      <c r="E99" s="68">
        <f>INDEX('Data - Knowledge'!$E:$E,MATCH('Data - Overview'!$A99,'Data - Knowledge'!$A:$A,0))</f>
        <v>0.12672809502412721</v>
      </c>
      <c r="F99" s="69">
        <f>RANK('Data - Overview'!$E99,'Data - Overview'!$E$96:$E$103)</f>
        <v>4</v>
      </c>
      <c r="G99" s="68">
        <f>INDEX('Data - Knowledge'!$G:$G,MATCH('Data - Overview'!$A99,'Data - Knowledge'!$A:$A,0))</f>
        <v>0.11789346530409241</v>
      </c>
      <c r="H99" s="70">
        <f>INDEX('Data - Knowledge'!$J:$J,MATCH('Data - Overview'!$A99,'Data - Knowledge'!$A:$A,0))</f>
        <v>107.49373996026574</v>
      </c>
      <c r="I99" s="70">
        <f>RANK('Data - Overview'!$H99,'Data - Overview'!$H$96:$H$103)</f>
        <v>1</v>
      </c>
      <c r="J99" s="70">
        <f>'Data - Overview'!$H99-100</f>
        <v>7.4937399602657422</v>
      </c>
      <c r="K99" s="1" t="str">
        <f>"" &amp;TEXT('Data - Overview'!$B99,"0")&amp;" "</f>
        <v xml:space="preserve">Age 25-34 </v>
      </c>
      <c r="L99" s="1" t="str">
        <f>"Index: "&amp;TEXT('Data - Overview'!$H99,"0")&amp;""</f>
        <v>Index: 107</v>
      </c>
      <c r="M99" s="1" t="str">
        <f>'Data - Overview'!$K99&amp;CHAR(10)&amp;'Data - Overview'!$L99</f>
        <v>Age 25-34 
Index: 107</v>
      </c>
      <c r="N99" s="1">
        <v>4</v>
      </c>
    </row>
    <row r="100" spans="1:14">
      <c r="A100" s="56" t="s">
        <v>145</v>
      </c>
      <c r="B100" s="72" t="str">
        <f>INDEX('Data - Knowledge'!$D:$D,MATCH('Data - Overview'!$A100,'Data - Knowledge'!$A:$A,0))</f>
        <v>Age 35-49</v>
      </c>
      <c r="C100" s="72" t="s">
        <v>146</v>
      </c>
      <c r="D100" s="72">
        <f>MEDIAN(35,49)</f>
        <v>42</v>
      </c>
      <c r="E100" s="84">
        <f>INDEX('Data - Knowledge'!$E:$E,MATCH('Data - Overview'!$A100,'Data - Knowledge'!$A:$A,0))</f>
        <v>0.18099206829859149</v>
      </c>
      <c r="F100" s="85">
        <f>RANK('Data - Overview'!$E100,'Data - Overview'!$E$96:$E$103)</f>
        <v>2</v>
      </c>
      <c r="G100" s="84">
        <f>INDEX('Data - Knowledge'!$G:$G,MATCH('Data - Overview'!$A100,'Data - Knowledge'!$A:$A,0))</f>
        <v>0.18122848491010363</v>
      </c>
      <c r="H100" s="75">
        <f>INDEX('Data - Knowledge'!$J:$J,MATCH('Data - Overview'!$A100,'Data - Knowledge'!$A:$A,0))</f>
        <v>99.869547763625903</v>
      </c>
      <c r="I100" s="75">
        <f>RANK('Data - Overview'!$H100,'Data - Overview'!$H$96:$H$103)</f>
        <v>5</v>
      </c>
      <c r="J100" s="75">
        <f>'Data - Overview'!$H100-100</f>
        <v>-0.1304522363740972</v>
      </c>
      <c r="K100" s="72" t="str">
        <f>"" &amp;TEXT('Data - Overview'!$B100,"0")&amp;" "</f>
        <v xml:space="preserve">Age 35-49 </v>
      </c>
      <c r="L100" s="72" t="str">
        <f>"Index: "&amp;TEXT('Data - Overview'!$H100,"0")&amp;""</f>
        <v>Index: 100</v>
      </c>
      <c r="M100" s="72" t="str">
        <f>'Data - Overview'!$K100&amp;CHAR(10)&amp;'Data - Overview'!$L100</f>
        <v>Age 35-49 
Index: 100</v>
      </c>
      <c r="N100" s="72">
        <v>5</v>
      </c>
    </row>
    <row r="101" spans="1:14">
      <c r="A101" s="86" t="s">
        <v>147</v>
      </c>
      <c r="B101" s="1" t="str">
        <f>INDEX('Data - Knowledge'!$D:$D,MATCH('Data - Overview'!$A101,'Data - Knowledge'!$A:$A,0))</f>
        <v>Age 50-64</v>
      </c>
      <c r="C101" s="1" t="s">
        <v>148</v>
      </c>
      <c r="D101" s="1">
        <f>MEDIAN(50,64)</f>
        <v>57</v>
      </c>
      <c r="E101" s="68">
        <f>INDEX('Data - Knowledge'!$E:$E,MATCH('Data - Overview'!$A101,'Data - Knowledge'!$A:$A,0))</f>
        <v>0.20143034364194029</v>
      </c>
      <c r="F101" s="69">
        <f>RANK('Data - Overview'!$E101,'Data - Overview'!$E$96:$E$103)</f>
        <v>1</v>
      </c>
      <c r="G101" s="68">
        <f>INDEX('Data - Knowledge'!$G:$G,MATCH('Data - Overview'!$A101,'Data - Knowledge'!$A:$A,0))</f>
        <v>0.2093535621937849</v>
      </c>
      <c r="H101" s="70">
        <f>INDEX('Data - Knowledge'!$J:$J,MATCH('Data - Overview'!$A101,'Data - Knowledge'!$A:$A,0))</f>
        <v>96.215388709502534</v>
      </c>
      <c r="I101" s="70">
        <f>RANK('Data - Overview'!$H101,'Data - Overview'!$H$96:$H$103)</f>
        <v>7</v>
      </c>
      <c r="J101" s="70">
        <f>'Data - Overview'!$H101-100</f>
        <v>-3.784611290497466</v>
      </c>
      <c r="K101" s="1" t="str">
        <f>"" &amp;TEXT('Data - Overview'!$B101,"0")&amp;" "</f>
        <v xml:space="preserve">Age 50-64 </v>
      </c>
      <c r="L101" s="1" t="str">
        <f>"Index: "&amp;TEXT('Data - Overview'!$H101,"0")&amp;""</f>
        <v>Index: 96</v>
      </c>
      <c r="M101" s="1" t="str">
        <f>'Data - Overview'!$K101&amp;CHAR(10)&amp;'Data - Overview'!$L101</f>
        <v>Age 50-64 
Index: 96</v>
      </c>
      <c r="N101" s="1">
        <v>6</v>
      </c>
    </row>
    <row r="102" spans="1:14">
      <c r="A102" s="72" t="s">
        <v>149</v>
      </c>
      <c r="B102" s="72" t="str">
        <f>INDEX('Data - Knowledge'!$D:$D,MATCH('Data - Overview'!$A102,'Data - Knowledge'!$A:$A,0))</f>
        <v>Aged 65-74</v>
      </c>
      <c r="C102" s="72" t="s">
        <v>150</v>
      </c>
      <c r="D102" s="72">
        <f>MEDIAN(65,74)</f>
        <v>69.5</v>
      </c>
      <c r="E102" s="84">
        <f>INDEX('Data - Knowledge'!$E:$E,MATCH('Data - Overview'!$A102,'Data - Knowledge'!$A:$A,0))</f>
        <v>0.11129134350518688</v>
      </c>
      <c r="F102" s="85">
        <f>RANK('Data - Overview'!$E102,'Data - Overview'!$E$96:$E$103)</f>
        <v>5</v>
      </c>
      <c r="G102" s="84">
        <f>INDEX('Data - Knowledge'!$G:$G,MATCH('Data - Overview'!$A102,'Data - Knowledge'!$A:$A,0))</f>
        <v>0.11653715524608498</v>
      </c>
      <c r="H102" s="75">
        <f>INDEX('Data - Knowledge'!$J:$J,MATCH('Data - Overview'!$A102,'Data - Knowledge'!$A:$A,0))</f>
        <v>95.498592933883785</v>
      </c>
      <c r="I102" s="75">
        <f>RANK('Data - Overview'!$H102,'Data - Overview'!$H$96:$H$103)</f>
        <v>8</v>
      </c>
      <c r="J102" s="75">
        <f>'Data - Overview'!$H102-100</f>
        <v>-4.5014070661162151</v>
      </c>
      <c r="K102" s="72" t="str">
        <f>"" &amp;TEXT('Data - Overview'!$B102,"0")&amp;" "</f>
        <v xml:space="preserve">Aged 65-74 </v>
      </c>
      <c r="L102" s="72" t="str">
        <f>"Index: "&amp;TEXT('Data - Overview'!$H102,"0")&amp;""</f>
        <v>Index: 95</v>
      </c>
      <c r="M102" s="72" t="str">
        <f>'Data - Overview'!$K102&amp;CHAR(10)&amp;'Data - Overview'!$L102</f>
        <v>Aged 65-74 
Index: 95</v>
      </c>
      <c r="N102" s="72">
        <v>7</v>
      </c>
    </row>
    <row r="103" spans="1:14" ht="15.75" thickBot="1">
      <c r="A103" s="108" t="s">
        <v>151</v>
      </c>
      <c r="B103" s="108" t="str">
        <f>INDEX('Data - Knowledge'!$D:$D,MATCH('Data - Overview'!$A103,'Data - Knowledge'!$A:$A,0))</f>
        <v>Aged 75 plus</v>
      </c>
      <c r="C103" s="108" t="s">
        <v>152</v>
      </c>
      <c r="D103" s="108">
        <v>90</v>
      </c>
      <c r="E103" s="111">
        <f>INDEX('Data - Knowledge'!$E:$E,MATCH('Data - Overview'!$A103,'Data - Knowledge'!$A:$A,0))</f>
        <v>9.8471154785394727E-2</v>
      </c>
      <c r="F103" s="115">
        <f>RANK('Data - Overview'!$E103,'Data - Overview'!$E$96:$E$103)</f>
        <v>6</v>
      </c>
      <c r="G103" s="111">
        <f>INDEX('Data - Knowledge'!$G:$G,MATCH('Data - Overview'!$A103,'Data - Knowledge'!$A:$A,0))</f>
        <v>0.10097093034438984</v>
      </c>
      <c r="H103" s="112">
        <f>INDEX('Data - Knowledge'!$J:$J,MATCH('Data - Overview'!$A103,'Data - Knowledge'!$A:$A,0))</f>
        <v>97.524262131220425</v>
      </c>
      <c r="I103" s="112">
        <f>RANK('Data - Overview'!$H103,'Data - Overview'!$H$96:$H$103)</f>
        <v>6</v>
      </c>
      <c r="J103" s="112">
        <f>'Data - Overview'!$H103-100</f>
        <v>-2.475737868779575</v>
      </c>
      <c r="K103" s="108" t="str">
        <f>"" &amp;TEXT('Data - Overview'!$B103,"0")&amp;" "</f>
        <v xml:space="preserve">Aged 75 plus </v>
      </c>
      <c r="L103" s="108" t="str">
        <f>"Index: "&amp;TEXT('Data - Overview'!$H103,"0")&amp;""</f>
        <v>Index: 98</v>
      </c>
      <c r="M103" s="108" t="str">
        <f>'Data - Overview'!$K103&amp;CHAR(10)&amp;'Data - Overview'!$L103</f>
        <v>Aged 75 plus 
Index: 98</v>
      </c>
      <c r="N103" s="108">
        <v>8</v>
      </c>
    </row>
    <row r="104" spans="1:14" ht="15.75" thickBot="1">
      <c r="D104" s="68"/>
      <c r="E104" s="69"/>
      <c r="F104" s="68"/>
      <c r="G104" s="70"/>
      <c r="H104" s="70"/>
      <c r="I104" s="70"/>
    </row>
    <row r="105" spans="1:14" ht="15.75" thickBot="1">
      <c r="A105" s="60" t="s">
        <v>153</v>
      </c>
      <c r="B105" s="60" t="s">
        <v>154</v>
      </c>
      <c r="D105" s="68"/>
      <c r="E105" s="69"/>
      <c r="F105" s="68"/>
      <c r="G105" s="70"/>
      <c r="H105" s="70"/>
      <c r="I105" s="70"/>
    </row>
    <row r="106" spans="1:14" ht="15.75" thickBot="1">
      <c r="A106" s="116">
        <f>SUMPRODUCT('Data - Overview'!$D$96:$D$103,'Data - Overview'!$E$96:$E$103)</f>
        <v>42.736716519819481</v>
      </c>
      <c r="B106" s="116">
        <f>SUMPRODUCT('Data - Overview'!$D$96:$D$103,'Data - Overview'!$G$96:$G$103)</f>
        <v>43.439081948180778</v>
      </c>
      <c r="D106" s="68"/>
      <c r="E106" s="69"/>
      <c r="F106" s="68"/>
      <c r="G106" s="70"/>
      <c r="H106" s="70"/>
      <c r="I106" s="70"/>
    </row>
    <row r="107" spans="1:14" ht="15.75" thickBot="1">
      <c r="D107" s="68"/>
      <c r="E107" s="69"/>
      <c r="F107" s="68"/>
      <c r="G107" s="70"/>
      <c r="H107" s="70"/>
      <c r="I107" s="70"/>
    </row>
    <row r="108" spans="1:14" ht="15.75" thickBot="1">
      <c r="A108" s="60" t="s">
        <v>155</v>
      </c>
      <c r="D108" s="68"/>
      <c r="E108" s="69"/>
      <c r="F108" s="68"/>
      <c r="G108" s="70"/>
      <c r="H108" s="70"/>
      <c r="I108" s="70"/>
    </row>
    <row r="109" spans="1:14" ht="15.75" thickBot="1">
      <c r="A109" s="82" t="str">
        <f>IF(A106&lt;B106,"younger","older")</f>
        <v>younger</v>
      </c>
      <c r="D109" s="68"/>
      <c r="E109" s="69"/>
      <c r="F109" s="68"/>
      <c r="G109" s="70"/>
      <c r="H109" s="70"/>
      <c r="I109" s="70"/>
    </row>
    <row r="110" spans="1:14">
      <c r="D110" s="68"/>
      <c r="E110" s="69"/>
      <c r="F110" s="68"/>
      <c r="G110" s="70"/>
      <c r="H110" s="70"/>
    </row>
    <row r="111" spans="1:14">
      <c r="D111" s="68"/>
      <c r="E111" s="69"/>
      <c r="F111" s="68"/>
      <c r="G111" s="70"/>
      <c r="H111" s="70"/>
    </row>
    <row r="112" spans="1:14">
      <c r="A112" s="1" t="s">
        <v>156</v>
      </c>
    </row>
    <row r="113" spans="1:13" ht="15.75" thickBot="1"/>
    <row r="114" spans="1:13" ht="15.75" thickBot="1">
      <c r="A114" s="60" t="s">
        <v>57</v>
      </c>
      <c r="B114" s="60" t="s">
        <v>58</v>
      </c>
      <c r="C114" s="60" t="s">
        <v>59</v>
      </c>
      <c r="D114" s="60" t="s">
        <v>37</v>
      </c>
      <c r="E114" s="60" t="s">
        <v>60</v>
      </c>
      <c r="F114" s="60" t="s">
        <v>38</v>
      </c>
      <c r="G114" s="60" t="s">
        <v>61</v>
      </c>
      <c r="H114" s="60" t="s">
        <v>62</v>
      </c>
      <c r="I114" s="60" t="s">
        <v>101</v>
      </c>
      <c r="J114" s="60" t="s">
        <v>65</v>
      </c>
      <c r="K114" s="60" t="s">
        <v>66</v>
      </c>
      <c r="L114" s="60" t="s">
        <v>67</v>
      </c>
      <c r="M114" s="60" t="s">
        <v>68</v>
      </c>
    </row>
    <row r="115" spans="1:13">
      <c r="A115" s="53" t="s">
        <v>157</v>
      </c>
      <c r="B115" s="61" t="str">
        <f>INDEX('Data - Knowledge'!$D:$D,MATCH('Data - Overview'!$A115,'Data - Knowledge'!$A:$A,0))</f>
        <v>Couple, no children</v>
      </c>
      <c r="C115" s="61" t="s">
        <v>158</v>
      </c>
      <c r="D115" s="62">
        <f>INDEX('Data - Knowledge'!$E:$E,MATCH('Data - Overview'!$A115,'Data - Knowledge'!$A:$A,0))</f>
        <v>0.27783484087756655</v>
      </c>
      <c r="E115" s="63">
        <f>RANK('Data - Overview'!$D115,'Data - Overview'!$D$115:$D$119)</f>
        <v>2</v>
      </c>
      <c r="F115" s="62">
        <f>INDEX('Data - Knowledge'!$G:$G,MATCH('Data - Overview'!$A115,'Data - Knowledge'!$A:$A,0))</f>
        <v>0.3007588886537938</v>
      </c>
      <c r="G115" s="64">
        <f>INDEX('Data - Knowledge'!$J:$J,MATCH('Data - Overview'!$A115,'Data - Knowledge'!$A:$A,0))</f>
        <v>92.377931744981495</v>
      </c>
      <c r="H115" s="64">
        <f>RANK('Data - Overview'!$G115,'Data - Overview'!$G$115:$G$119)</f>
        <v>5</v>
      </c>
      <c r="I115" s="64">
        <f>'Data - Overview'!$G115-100</f>
        <v>-7.6220682550185046</v>
      </c>
      <c r="J115" s="61" t="str">
        <f>"" &amp;TEXT('Data - Overview'!$B115,"0")&amp;" "</f>
        <v xml:space="preserve">Couple, no children </v>
      </c>
      <c r="K115" s="61" t="str">
        <f>"Index: "&amp;TEXT('Data - Overview'!$G115,"0")&amp;""</f>
        <v>Index: 92</v>
      </c>
      <c r="L115" s="61" t="str">
        <f>'Data - Overview'!$J115&amp;CHAR(10)&amp;'Data - Overview'!$K115</f>
        <v>Couple, no children 
Index: 92</v>
      </c>
      <c r="M115" s="61">
        <v>1</v>
      </c>
    </row>
    <row r="116" spans="1:13">
      <c r="A116" s="86" t="s">
        <v>159</v>
      </c>
      <c r="B116" s="1" t="str">
        <f>INDEX('Data - Knowledge'!$D:$D,MATCH('Data - Overview'!$A116,'Data - Knowledge'!$A:$A,0))</f>
        <v>Couple with children</v>
      </c>
      <c r="C116" s="1" t="s">
        <v>160</v>
      </c>
      <c r="D116" s="68">
        <f>INDEX('Data - Knowledge'!$E:$E,MATCH('Data - Overview'!$A116,'Data - Knowledge'!$A:$A,0))</f>
        <v>0.17355891144235838</v>
      </c>
      <c r="E116" s="69">
        <f>RANK('Data - Overview'!$D116,'Data - Overview'!$D$115:$D$119)</f>
        <v>4</v>
      </c>
      <c r="F116" s="68">
        <f>INDEX('Data - Knowledge'!$G:$G,MATCH('Data - Overview'!$A116,'Data - Knowledge'!$A:$A,0))</f>
        <v>0.18071151272673311</v>
      </c>
      <c r="G116" s="70">
        <f>INDEX('Data - Knowledge'!$J:$J,MATCH('Data - Overview'!$A116,'Data - Knowledge'!$A:$A,0))</f>
        <v>96.041978080726551</v>
      </c>
      <c r="H116" s="70">
        <f>RANK('Data - Overview'!$G116,'Data - Overview'!$G$115:$G$119)</f>
        <v>4</v>
      </c>
      <c r="I116" s="70">
        <f>'Data - Overview'!$G116-100</f>
        <v>-3.9580219192734489</v>
      </c>
      <c r="J116" s="1" t="str">
        <f>"" &amp;TEXT('Data - Overview'!$B116,"0")&amp;" "</f>
        <v xml:space="preserve">Couple with children </v>
      </c>
      <c r="K116" s="1" t="str">
        <f>"Index: "&amp;TEXT('Data - Overview'!$G116,"0")&amp;""</f>
        <v>Index: 96</v>
      </c>
      <c r="L116" s="1" t="str">
        <f>'Data - Overview'!$J116&amp;CHAR(10)&amp;'Data - Overview'!$K116</f>
        <v>Couple with children 
Index: 96</v>
      </c>
      <c r="M116" s="1">
        <v>2</v>
      </c>
    </row>
    <row r="117" spans="1:13">
      <c r="A117" s="56" t="s">
        <v>161</v>
      </c>
      <c r="B117" s="72" t="str">
        <f>INDEX('Data - Knowledge'!$D:$D,MATCH('Data - Overview'!$A117,'Data - Knowledge'!$A:$A,0))</f>
        <v>Single parent</v>
      </c>
      <c r="C117" s="72" t="s">
        <v>162</v>
      </c>
      <c r="D117" s="84">
        <f>INDEX('Data - Knowledge'!$E:$E,MATCH('Data - Overview'!$A117,'Data - Knowledge'!$A:$A,0))</f>
        <v>3.760405962451404E-2</v>
      </c>
      <c r="E117" s="85">
        <f>RANK('Data - Overview'!$D117,'Data - Overview'!$D$115:$D$119)</f>
        <v>5</v>
      </c>
      <c r="F117" s="84">
        <f>INDEX('Data - Knowledge'!$G:$G,MATCH('Data - Overview'!$A117,'Data - Knowledge'!$A:$A,0))</f>
        <v>3.2568807894064342E-2</v>
      </c>
      <c r="G117" s="75">
        <f>INDEX('Data - Knowledge'!$J:$J,MATCH('Data - Overview'!$A117,'Data - Knowledge'!$A:$A,0))</f>
        <v>115.46035012035971</v>
      </c>
      <c r="H117" s="75">
        <f>RANK('Data - Overview'!$G117,'Data - Overview'!$G$115:$G$119)</f>
        <v>1</v>
      </c>
      <c r="I117" s="75">
        <f>'Data - Overview'!$G117-100</f>
        <v>15.460350120359706</v>
      </c>
      <c r="J117" s="72" t="str">
        <f>"" &amp;TEXT('Data - Overview'!$B117,"0")&amp;" "</f>
        <v xml:space="preserve">Single parent </v>
      </c>
      <c r="K117" s="72" t="str">
        <f>"Index: "&amp;TEXT('Data - Overview'!$G117,"0")&amp;""</f>
        <v>Index: 115</v>
      </c>
      <c r="L117" s="72" t="str">
        <f>'Data - Overview'!$J117&amp;CHAR(10)&amp;'Data - Overview'!$K117</f>
        <v>Single parent 
Index: 115</v>
      </c>
      <c r="M117" s="72">
        <v>3</v>
      </c>
    </row>
    <row r="118" spans="1:13">
      <c r="A118" s="86" t="s">
        <v>163</v>
      </c>
      <c r="B118" s="1" t="str">
        <f>INDEX('Data - Knowledge'!$D:$D,MATCH('Data - Overview'!$A118,'Data - Knowledge'!$A:$A,0))</f>
        <v>Single person, no children</v>
      </c>
      <c r="C118" s="1" t="s">
        <v>164</v>
      </c>
      <c r="D118" s="68">
        <f>INDEX('Data - Knowledge'!$E:$E,MATCH('Data - Overview'!$A118,'Data - Knowledge'!$A:$A,0))</f>
        <v>0.19843237540781841</v>
      </c>
      <c r="E118" s="69">
        <f>RANK('Data - Overview'!$D118,'Data - Overview'!$D$115:$D$119)</f>
        <v>3</v>
      </c>
      <c r="F118" s="68">
        <f>INDEX('Data - Knowledge'!$G:$G,MATCH('Data - Overview'!$A118,'Data - Knowledge'!$A:$A,0))</f>
        <v>0.17562788422698461</v>
      </c>
      <c r="G118" s="70">
        <f>INDEX('Data - Knowledge'!$J:$J,MATCH('Data - Overview'!$A118,'Data - Knowledge'!$A:$A,0))</f>
        <v>112.98455042102589</v>
      </c>
      <c r="H118" s="70">
        <f>RANK('Data - Overview'!$G118,'Data - Overview'!$G$115:$G$119)</f>
        <v>2</v>
      </c>
      <c r="I118" s="70">
        <f>'Data - Overview'!$G118-100</f>
        <v>12.984550421025887</v>
      </c>
      <c r="J118" s="1" t="str">
        <f>"" &amp;TEXT('Data - Overview'!$B118,"0")&amp;" "</f>
        <v xml:space="preserve">Single person, no children </v>
      </c>
      <c r="K118" s="1" t="str">
        <f>"Index: "&amp;TEXT('Data - Overview'!$G118,"0")&amp;""</f>
        <v>Index: 113</v>
      </c>
      <c r="L118" s="1" t="str">
        <f>'Data - Overview'!$J118&amp;CHAR(10)&amp;'Data - Overview'!$K118</f>
        <v>Single person, no children 
Index: 113</v>
      </c>
      <c r="M118" s="1">
        <v>4</v>
      </c>
    </row>
    <row r="119" spans="1:13" ht="15.75" thickBot="1">
      <c r="A119" s="97" t="s">
        <v>165</v>
      </c>
      <c r="B119" s="57" t="str">
        <f>INDEX('Data - Knowledge'!$D:$D,MATCH('Data - Overview'!$A119,'Data - Knowledge'!$A:$A,0))</f>
        <v>Other: two or more adults, may include a couple, may have children</v>
      </c>
      <c r="C119" s="57" t="s">
        <v>166</v>
      </c>
      <c r="D119" s="88">
        <f>INDEX('Data - Knowledge'!$E:$E,MATCH('Data - Overview'!$A119,'Data - Knowledge'!$A:$A,0))</f>
        <v>0.31268409947838316</v>
      </c>
      <c r="E119" s="89">
        <f>RANK('Data - Overview'!$D119,'Data - Overview'!$D$115:$D$119)</f>
        <v>1</v>
      </c>
      <c r="F119" s="88">
        <f>INDEX('Data - Knowledge'!$G:$G,MATCH('Data - Overview'!$A119,'Data - Knowledge'!$A:$A,0))</f>
        <v>0.31043458571825044</v>
      </c>
      <c r="G119" s="80">
        <f>INDEX('Data - Knowledge'!$J:$J,MATCH('Data - Overview'!$A119,'Data - Knowledge'!$A:$A,0))</f>
        <v>100.72463374366873</v>
      </c>
      <c r="H119" s="80">
        <f>RANK('Data - Overview'!$G119,'Data - Overview'!$G$115:$G$119)</f>
        <v>3</v>
      </c>
      <c r="I119" s="80">
        <f>'Data - Overview'!$G119-100</f>
        <v>0.72463374366873268</v>
      </c>
      <c r="J119" s="57" t="str">
        <f>"" &amp;TEXT('Data - Overview'!$B119,"0")&amp;" "</f>
        <v xml:space="preserve">Other: two or more adults, may include a couple, may have children </v>
      </c>
      <c r="K119" s="57" t="str">
        <f>"Index: "&amp;TEXT('Data - Overview'!$G119,"0")&amp;""</f>
        <v>Index: 101</v>
      </c>
      <c r="L119" s="57" t="str">
        <f>'Data - Overview'!$J119&amp;CHAR(10)&amp;'Data - Overview'!$K119</f>
        <v>Other: two or more adults, may include a couple, may have children 
Index: 101</v>
      </c>
      <c r="M119" s="57">
        <v>5</v>
      </c>
    </row>
    <row r="120" spans="1:13" ht="15.75" thickBot="1">
      <c r="A120" s="86"/>
      <c r="D120" s="68"/>
      <c r="E120" s="69"/>
      <c r="F120" s="68"/>
      <c r="G120" s="70"/>
      <c r="H120" s="70"/>
      <c r="I120" s="70"/>
    </row>
    <row r="121" spans="1:13" ht="15.75" thickBot="1">
      <c r="A121" s="99" t="s">
        <v>79</v>
      </c>
      <c r="B121" s="60" t="s">
        <v>167</v>
      </c>
      <c r="D121" s="68"/>
      <c r="E121" s="69"/>
      <c r="F121" s="68"/>
      <c r="G121" s="70"/>
      <c r="H121" s="70"/>
      <c r="I121" s="70"/>
    </row>
    <row r="122" spans="1:13" ht="15.75" thickBot="1">
      <c r="A122" s="117" t="str">
        <f>INDEX('Data - Overview'!$C$115:$C$119,MATCH(1,'Data - Overview'!$H$115:$H$119,0))</f>
        <v>Lone parent</v>
      </c>
      <c r="B122" s="118">
        <f>INDEX('Data - Overview'!$I$115:$I$119,MATCH(1,'Data - Overview'!$H$115:$H$119,0))</f>
        <v>15.460350120359706</v>
      </c>
      <c r="D122" s="68"/>
      <c r="E122" s="69"/>
      <c r="F122" s="68"/>
      <c r="G122" s="70"/>
      <c r="H122" s="70"/>
      <c r="I122" s="70"/>
    </row>
    <row r="123" spans="1:13">
      <c r="A123" s="86"/>
      <c r="D123" s="68"/>
      <c r="E123" s="69"/>
      <c r="F123" s="68"/>
      <c r="G123" s="70"/>
      <c r="H123" s="70"/>
      <c r="I123" s="70"/>
    </row>
    <row r="124" spans="1:13">
      <c r="A124" s="86"/>
      <c r="D124" s="68"/>
      <c r="E124" s="69"/>
      <c r="F124" s="68"/>
      <c r="G124" s="70"/>
      <c r="H124" s="70"/>
    </row>
    <row r="125" spans="1:13">
      <c r="A125" s="1" t="s">
        <v>168</v>
      </c>
    </row>
    <row r="126" spans="1:13" ht="15.75" thickBot="1"/>
    <row r="127" spans="1:13" ht="15.75" thickBot="1">
      <c r="A127" s="60" t="s">
        <v>57</v>
      </c>
      <c r="B127" s="60" t="s">
        <v>58</v>
      </c>
      <c r="C127" s="60" t="s">
        <v>59</v>
      </c>
      <c r="D127" s="60" t="s">
        <v>37</v>
      </c>
      <c r="E127" s="60" t="s">
        <v>60</v>
      </c>
      <c r="F127" s="60" t="s">
        <v>38</v>
      </c>
      <c r="G127" s="60" t="s">
        <v>61</v>
      </c>
      <c r="H127" s="60" t="s">
        <v>62</v>
      </c>
      <c r="I127" s="60" t="s">
        <v>101</v>
      </c>
      <c r="J127" s="60" t="s">
        <v>65</v>
      </c>
      <c r="K127" s="60" t="s">
        <v>66</v>
      </c>
      <c r="L127" s="60" t="s">
        <v>67</v>
      </c>
      <c r="M127" s="60" t="s">
        <v>68</v>
      </c>
    </row>
    <row r="128" spans="1:13">
      <c r="A128" s="53" t="s">
        <v>169</v>
      </c>
      <c r="B128" s="61" t="str">
        <f>INDEX('Data - Knowledge'!$D:$D,MATCH('Data - Overview'!$A128,'Data - Knowledge'!$A:$A,0))</f>
        <v>Children at home : 0</v>
      </c>
      <c r="C128" s="61">
        <v>0</v>
      </c>
      <c r="D128" s="62">
        <f>INDEX('Data - Knowledge'!$E:$E,MATCH('Data - Overview'!$A128,'Data - Knowledge'!$A:$A,0))</f>
        <v>0.72370613632367586</v>
      </c>
      <c r="E128" s="63">
        <f>RANK('Data - Overview'!$D128,'Data - Overview'!$D$128:$D$131)</f>
        <v>1</v>
      </c>
      <c r="F128" s="62">
        <f>INDEX('Data - Knowledge'!$G:$G,MATCH('Data - Overview'!$A128,'Data - Knowledge'!$A:$A,0))</f>
        <v>0.72946472978877175</v>
      </c>
      <c r="G128" s="64">
        <f>INDEX('Data - Knowledge'!$J:$J,MATCH('Data - Overview'!$A128,'Data - Knowledge'!$A:$A,0))</f>
        <v>99.210572735056928</v>
      </c>
      <c r="H128" s="64">
        <f>RANK('Data - Overview'!$G128,'Data - Overview'!$G$128:$G$131)</f>
        <v>4</v>
      </c>
      <c r="I128" s="64">
        <f>'Data - Overview'!$G128 - 100</f>
        <v>-0.7894272649430718</v>
      </c>
      <c r="J128" s="61" t="str">
        <f>"" &amp;TEXT('Data - Overview'!$C128,"0")&amp;" "</f>
        <v xml:space="preserve">0 </v>
      </c>
      <c r="K128" s="61" t="str">
        <f>"Index: "&amp;TEXT('Data - Overview'!$G128,"0")&amp;""</f>
        <v>Index: 99</v>
      </c>
      <c r="L128" s="61" t="str">
        <f>'Data - Overview'!$J128&amp;CHAR(10)&amp;'Data - Overview'!$K128</f>
        <v>0 
Index: 99</v>
      </c>
      <c r="M128" s="61">
        <v>1</v>
      </c>
    </row>
    <row r="129" spans="1:13">
      <c r="A129" s="86" t="s">
        <v>170</v>
      </c>
      <c r="B129" s="1" t="str">
        <f>INDEX('Data - Knowledge'!$D:$D,MATCH('Data - Overview'!$A129,'Data - Knowledge'!$A:$A,0))</f>
        <v>Children at home : 1</v>
      </c>
      <c r="C129" s="1">
        <v>1</v>
      </c>
      <c r="D129" s="68">
        <f>INDEX('Data - Knowledge'!$E:$E,MATCH('Data - Overview'!$A129,'Data - Knowledge'!$A:$A,0))</f>
        <v>0.12887240901010025</v>
      </c>
      <c r="E129" s="69">
        <f>RANK('Data - Overview'!$D129,'Data - Overview'!$D$128:$D$131)</f>
        <v>2</v>
      </c>
      <c r="F129" s="68">
        <f>INDEX('Data - Knowledge'!$G:$G,MATCH('Data - Overview'!$A129,'Data - Knowledge'!$A:$A,0))</f>
        <v>0.12558489389122302</v>
      </c>
      <c r="G129" s="70">
        <f>INDEX('Data - Knowledge'!$J:$J,MATCH('Data - Overview'!$A129,'Data - Knowledge'!$A:$A,0))</f>
        <v>102.61776318553468</v>
      </c>
      <c r="H129" s="70">
        <f>RANK('Data - Overview'!$G129,'Data - Overview'!$G$128:$G$131)</f>
        <v>2</v>
      </c>
      <c r="I129" s="70">
        <f>'Data - Overview'!$G129 - 100</f>
        <v>2.6177631855346846</v>
      </c>
      <c r="J129" s="1" t="str">
        <f>"" &amp;TEXT('Data - Overview'!$C129,"0")&amp;" "</f>
        <v xml:space="preserve">1 </v>
      </c>
      <c r="K129" s="1" t="str">
        <f>"Index: "&amp;TEXT('Data - Overview'!$G129,"0")&amp;""</f>
        <v>Index: 103</v>
      </c>
      <c r="L129" s="1" t="str">
        <f>'Data - Overview'!$J129&amp;CHAR(10)&amp;'Data - Overview'!$K129</f>
        <v>1 
Index: 103</v>
      </c>
      <c r="M129" s="1">
        <v>2</v>
      </c>
    </row>
    <row r="130" spans="1:13">
      <c r="A130" s="56" t="s">
        <v>171</v>
      </c>
      <c r="B130" s="72" t="str">
        <f>INDEX('Data - Knowledge'!$D:$D,MATCH('Data - Overview'!$A130,'Data - Knowledge'!$A:$A,0))</f>
        <v>Children at home : 2</v>
      </c>
      <c r="C130" s="72">
        <v>2</v>
      </c>
      <c r="D130" s="84">
        <f>INDEX('Data - Knowledge'!$E:$E,MATCH('Data - Overview'!$A130,'Data - Knowledge'!$A:$A,0))</f>
        <v>0.10472196065407231</v>
      </c>
      <c r="E130" s="85">
        <f>RANK('Data - Overview'!$D130,'Data - Overview'!$D$128:$D$131)</f>
        <v>3</v>
      </c>
      <c r="F130" s="84">
        <f>INDEX('Data - Knowledge'!$G:$G,MATCH('Data - Overview'!$A130,'Data - Knowledge'!$A:$A,0))</f>
        <v>0.1052876271917652</v>
      </c>
      <c r="G130" s="75">
        <f>INDEX('Data - Knowledge'!$J:$J,MATCH('Data - Overview'!$A130,'Data - Knowledge'!$A:$A,0))</f>
        <v>99.46274167935934</v>
      </c>
      <c r="H130" s="75">
        <f>RANK('Data - Overview'!$G130,'Data - Overview'!$G$128:$G$131)</f>
        <v>3</v>
      </c>
      <c r="I130" s="75">
        <f>'Data - Overview'!$G130 - 100</f>
        <v>-0.53725832064066026</v>
      </c>
      <c r="J130" s="72" t="str">
        <f>"" &amp;TEXT('Data - Overview'!$C130,"0")&amp;" "</f>
        <v xml:space="preserve">2 </v>
      </c>
      <c r="K130" s="72" t="str">
        <f>"Index: "&amp;TEXT('Data - Overview'!$G130,"0")&amp;""</f>
        <v>Index: 99</v>
      </c>
      <c r="L130" s="72" t="str">
        <f>'Data - Overview'!$J130&amp;CHAR(10)&amp;'Data - Overview'!$K130</f>
        <v>2 
Index: 99</v>
      </c>
      <c r="M130" s="72">
        <v>3</v>
      </c>
    </row>
    <row r="131" spans="1:13" ht="15.75" thickBot="1">
      <c r="A131" s="107" t="s">
        <v>172</v>
      </c>
      <c r="B131" s="108" t="str">
        <f>INDEX('Data - Knowledge'!$D:$D,MATCH('Data - Overview'!$A131,'Data - Knowledge'!$A:$A,0))</f>
        <v>Children at home : 3+</v>
      </c>
      <c r="C131" s="119" t="s">
        <v>173</v>
      </c>
      <c r="D131" s="111">
        <f>INDEX('Data - Knowledge'!$E:$E,MATCH('Data - Overview'!$A131,'Data - Knowledge'!$A:$A,0))</f>
        <v>4.2988415027253007E-2</v>
      </c>
      <c r="E131" s="115">
        <f>RANK('Data - Overview'!$D131,'Data - Overview'!$D$128:$D$131)</f>
        <v>4</v>
      </c>
      <c r="F131" s="111">
        <f>INDEX('Data - Knowledge'!$G:$G,MATCH('Data - Overview'!$A131,'Data - Knowledge'!$A:$A,0))</f>
        <v>3.99214275704209E-2</v>
      </c>
      <c r="G131" s="112">
        <f>INDEX('Data - Knowledge'!$J:$J,MATCH('Data - Overview'!$A131,'Data - Knowledge'!$A:$A,0))</f>
        <v>107.68255957636279</v>
      </c>
      <c r="H131" s="112">
        <f>RANK('Data - Overview'!$G131,'Data - Overview'!$G$128:$G$131)</f>
        <v>1</v>
      </c>
      <c r="I131" s="112">
        <f>'Data - Overview'!$G131 - 100</f>
        <v>7.6825595763627916</v>
      </c>
      <c r="J131" s="108" t="str">
        <f>"" &amp;TEXT('Data - Overview'!$C131,"0")&amp;" "</f>
        <v xml:space="preserve">3+ </v>
      </c>
      <c r="K131" s="108" t="str">
        <f>"Index: "&amp;TEXT('Data - Overview'!$G131,"0")&amp;""</f>
        <v>Index: 108</v>
      </c>
      <c r="L131" s="108" t="str">
        <f>'Data - Overview'!$J131&amp;CHAR(10)&amp;'Data - Overview'!$K131</f>
        <v>3+ 
Index: 108</v>
      </c>
      <c r="M131" s="108">
        <v>4</v>
      </c>
    </row>
    <row r="132" spans="1:13">
      <c r="A132" s="86"/>
      <c r="D132" s="68"/>
      <c r="E132" s="69"/>
      <c r="F132" s="68"/>
      <c r="G132" s="70"/>
      <c r="H132" s="70"/>
    </row>
    <row r="134" spans="1:13">
      <c r="A134" s="1" t="s">
        <v>174</v>
      </c>
    </row>
    <row r="135" spans="1:13" ht="15.75" thickBot="1"/>
    <row r="136" spans="1:13" ht="15.75" thickBot="1">
      <c r="A136" s="60" t="s">
        <v>57</v>
      </c>
      <c r="B136" s="60" t="s">
        <v>58</v>
      </c>
      <c r="C136" s="60" t="s">
        <v>59</v>
      </c>
      <c r="D136" s="60" t="s">
        <v>37</v>
      </c>
      <c r="E136" s="60" t="s">
        <v>60</v>
      </c>
      <c r="F136" s="60" t="s">
        <v>38</v>
      </c>
      <c r="G136" s="60" t="s">
        <v>61</v>
      </c>
      <c r="H136" s="60" t="s">
        <v>62</v>
      </c>
      <c r="I136" s="60" t="s">
        <v>68</v>
      </c>
      <c r="J136" s="60" t="s">
        <v>65</v>
      </c>
      <c r="K136" s="60" t="s">
        <v>66</v>
      </c>
      <c r="L136" s="60" t="s">
        <v>67</v>
      </c>
    </row>
    <row r="137" spans="1:13">
      <c r="A137" s="61" t="s">
        <v>175</v>
      </c>
      <c r="B137" s="61" t="str">
        <f>INDEX('Data - Knowledge'!$D:$D,MATCH('Data - Overview'!$A137,'Data - Knowledge'!$A:$A,0))</f>
        <v>Household size : 1 person</v>
      </c>
      <c r="C137" s="61" t="s">
        <v>176</v>
      </c>
      <c r="D137" s="62">
        <f>INDEX('Data - Knowledge'!$E:$E,MATCH('Data - Overview'!$A137,'Data - Knowledge'!$A:$A,0))</f>
        <v>0.22376480356340478</v>
      </c>
      <c r="E137" s="63">
        <f>RANK('Data - Overview'!$D137,'Data - Overview'!$D$137:$D$140)</f>
        <v>3</v>
      </c>
      <c r="F137" s="62">
        <f>INDEX('Data - Knowledge'!$G:$G,MATCH('Data - Overview'!$A137,'Data - Knowledge'!$A:$A,0))</f>
        <v>0.20179980435206735</v>
      </c>
      <c r="G137" s="64">
        <f>INDEX('Data - Knowledge'!$J:$J,MATCH('Data - Overview'!$A137,'Data - Knowledge'!$A:$A,0))</f>
        <v>110.88454930958034</v>
      </c>
      <c r="H137" s="64">
        <f>RANK('Data - Overview'!$G137,'Data - Overview'!$G$137:$G$140)</f>
        <v>1</v>
      </c>
      <c r="I137" s="61">
        <v>1</v>
      </c>
      <c r="J137" s="61" t="str">
        <f>"" &amp;TEXT('Data - Overview'!$C137,"0")&amp;" "</f>
        <v xml:space="preserve">1 person </v>
      </c>
      <c r="K137" s="61" t="str">
        <f>"Index: "&amp;TEXT('Data - Overview'!$G137,"0")&amp;""</f>
        <v>Index: 111</v>
      </c>
      <c r="L137" s="61" t="str">
        <f>'Data - Overview'!$J137&amp;CHAR(10)&amp;'Data - Overview'!$K137</f>
        <v>1 person 
Index: 111</v>
      </c>
    </row>
    <row r="138" spans="1:13">
      <c r="A138" s="1" t="s">
        <v>177</v>
      </c>
      <c r="B138" s="1" t="str">
        <f>INDEX('Data - Knowledge'!$D:$D,MATCH('Data - Overview'!$A138,'Data - Knowledge'!$A:$A,0))</f>
        <v>Household size : 2 persons</v>
      </c>
      <c r="C138" s="1" t="s">
        <v>178</v>
      </c>
      <c r="D138" s="68">
        <f>INDEX('Data - Knowledge'!$E:$E,MATCH('Data - Overview'!$A138,'Data - Knowledge'!$A:$A,0))</f>
        <v>0.3778607068200911</v>
      </c>
      <c r="E138" s="69">
        <f>RANK('Data - Overview'!$D138,'Data - Overview'!$D$137:$D$140)</f>
        <v>1</v>
      </c>
      <c r="F138" s="68">
        <f>INDEX('Data - Knowledge'!$G:$G,MATCH('Data - Overview'!$A138,'Data - Knowledge'!$A:$A,0))</f>
        <v>0.39006416812532463</v>
      </c>
      <c r="G138" s="70">
        <f>INDEX('Data - Knowledge'!$J:$J,MATCH('Data - Overview'!$A138,'Data - Knowledge'!$A:$A,0))</f>
        <v>96.871422113985957</v>
      </c>
      <c r="H138" s="70">
        <f>RANK('Data - Overview'!$G138,'Data - Overview'!$G$137:$G$140)</f>
        <v>4</v>
      </c>
      <c r="I138" s="1">
        <v>2</v>
      </c>
      <c r="J138" s="1" t="str">
        <f>"" &amp;TEXT('Data - Overview'!$C138,"0")&amp;" "</f>
        <v xml:space="preserve">2 people </v>
      </c>
      <c r="K138" s="1" t="str">
        <f>"Index: "&amp;TEXT('Data - Overview'!$G138,"0")&amp;""</f>
        <v>Index: 97</v>
      </c>
      <c r="L138" s="1" t="str">
        <f>'Data - Overview'!$J138&amp;CHAR(10)&amp;'Data - Overview'!$K138</f>
        <v>2 people 
Index: 97</v>
      </c>
    </row>
    <row r="139" spans="1:13">
      <c r="A139" s="72" t="s">
        <v>179</v>
      </c>
      <c r="B139" s="72" t="str">
        <f>INDEX('Data - Knowledge'!$D:$D,MATCH('Data - Overview'!$A139,'Data - Knowledge'!$A:$A,0))</f>
        <v>Household size : 3-4 persons</v>
      </c>
      <c r="C139" s="72" t="s">
        <v>180</v>
      </c>
      <c r="D139" s="84">
        <f>INDEX('Data - Knowledge'!$E:$E,MATCH('Data - Overview'!$A139,'Data - Knowledge'!$A:$A,0))</f>
        <v>0.3246902924570691</v>
      </c>
      <c r="E139" s="85">
        <f>RANK('Data - Overview'!$D139,'Data - Overview'!$D$137:$D$140)</f>
        <v>2</v>
      </c>
      <c r="F139" s="84">
        <f>INDEX('Data - Knowledge'!$G:$G,MATCH('Data - Overview'!$A139,'Data - Knowledge'!$A:$A,0))</f>
        <v>0.33367938744610748</v>
      </c>
      <c r="G139" s="75">
        <f>INDEX('Data - Knowledge'!$J:$J,MATCH('Data - Overview'!$A139,'Data - Knowledge'!$A:$A,0))</f>
        <v>97.306068241781873</v>
      </c>
      <c r="H139" s="75">
        <f>RANK('Data - Overview'!$G139,'Data - Overview'!$G$137:$G$140)</f>
        <v>3</v>
      </c>
      <c r="I139" s="72">
        <v>3</v>
      </c>
      <c r="J139" s="72" t="str">
        <f>"" &amp;TEXT('Data - Overview'!$C139,"0")&amp;" "</f>
        <v xml:space="preserve">3-4 people </v>
      </c>
      <c r="K139" s="72" t="str">
        <f>"Index: "&amp;TEXT('Data - Overview'!$G139,"0")&amp;""</f>
        <v>Index: 97</v>
      </c>
      <c r="L139" s="72" t="str">
        <f>'Data - Overview'!$J139&amp;CHAR(10)&amp;'Data - Overview'!$K139</f>
        <v>3-4 people 
Index: 97</v>
      </c>
    </row>
    <row r="140" spans="1:13" ht="15.75" thickBot="1">
      <c r="A140" s="108" t="s">
        <v>181</v>
      </c>
      <c r="B140" s="108" t="str">
        <f>INDEX('Data - Knowledge'!$D:$D,MATCH('Data - Overview'!$A140,'Data - Knowledge'!$A:$A,0))</f>
        <v>Household size : 5+ persons</v>
      </c>
      <c r="C140" s="108" t="s">
        <v>182</v>
      </c>
      <c r="D140" s="111">
        <f>INDEX('Data - Knowledge'!$E:$E,MATCH('Data - Overview'!$A140,'Data - Knowledge'!$A:$A,0))</f>
        <v>7.3842596753081857E-2</v>
      </c>
      <c r="E140" s="115">
        <f>RANK('Data - Overview'!$D140,'Data - Overview'!$D$137:$D$140)</f>
        <v>4</v>
      </c>
      <c r="F140" s="111">
        <f>INDEX('Data - Knowledge'!$G:$G,MATCH('Data - Overview'!$A140,'Data - Knowledge'!$A:$A,0))</f>
        <v>7.4555167496063668E-2</v>
      </c>
      <c r="G140" s="112">
        <f>INDEX('Data - Knowledge'!$J:$J,MATCH('Data - Overview'!$A140,'Data - Knowledge'!$A:$A,0))</f>
        <v>99.044236949746733</v>
      </c>
      <c r="H140" s="112">
        <f>RANK('Data - Overview'!$G140,'Data - Overview'!$G$137:$G$140)</f>
        <v>2</v>
      </c>
      <c r="I140" s="108">
        <v>4</v>
      </c>
      <c r="J140" s="108" t="str">
        <f>"" &amp;TEXT('Data - Overview'!$C140,"0")&amp;" "</f>
        <v xml:space="preserve">5+ people </v>
      </c>
      <c r="K140" s="108" t="str">
        <f>"Index: "&amp;TEXT('Data - Overview'!$G140,"0")&amp;""</f>
        <v>Index: 99</v>
      </c>
      <c r="L140" s="108" t="str">
        <f>'Data - Overview'!$J140&amp;CHAR(10)&amp;'Data - Overview'!$K140</f>
        <v>5+ people 
Index: 99</v>
      </c>
    </row>
    <row r="141" spans="1:13">
      <c r="D141" s="94"/>
      <c r="E141" s="120"/>
      <c r="F141" s="94"/>
      <c r="G141" s="70"/>
      <c r="H141" s="70"/>
    </row>
    <row r="143" spans="1:13">
      <c r="A143" s="1" t="s">
        <v>53</v>
      </c>
    </row>
    <row r="144" spans="1:13" ht="15.75" thickBot="1"/>
    <row r="145" spans="1:13" ht="15.75" thickBot="1">
      <c r="A145" s="60" t="s">
        <v>57</v>
      </c>
      <c r="B145" s="60" t="s">
        <v>58</v>
      </c>
      <c r="C145" s="60" t="s">
        <v>59</v>
      </c>
      <c r="D145" s="60" t="s">
        <v>37</v>
      </c>
      <c r="E145" s="60" t="s">
        <v>60</v>
      </c>
      <c r="F145" s="60" t="s">
        <v>38</v>
      </c>
      <c r="G145" s="60" t="s">
        <v>61</v>
      </c>
      <c r="H145" s="60" t="s">
        <v>62</v>
      </c>
      <c r="I145" s="60" t="s">
        <v>183</v>
      </c>
      <c r="J145" s="60" t="s">
        <v>65</v>
      </c>
      <c r="K145" s="60" t="s">
        <v>66</v>
      </c>
      <c r="L145" s="60" t="s">
        <v>67</v>
      </c>
      <c r="M145" s="60" t="s">
        <v>68</v>
      </c>
    </row>
    <row r="146" spans="1:13">
      <c r="A146" s="53" t="s">
        <v>184</v>
      </c>
      <c r="B146" s="61" t="str">
        <f>INDEX('Data - Knowledge'!$D:$D,MATCH('Data - Overview'!$A146,'Data - Knowledge'!$A:$A,0))</f>
        <v>£0-£20,000</v>
      </c>
      <c r="C146" s="61" t="s">
        <v>185</v>
      </c>
      <c r="D146" s="62">
        <f>INDEX('Data - Knowledge'!$E:$E,MATCH('Data - Overview'!$A146,'Data - Knowledge'!$A:$A,0))</f>
        <v>0.21315517611893647</v>
      </c>
      <c r="E146" s="63">
        <f>RANK('Data - Overview'!$D146,'Data - Overview'!$D$146:$D$151)</f>
        <v>2</v>
      </c>
      <c r="F146" s="62">
        <f>INDEX('Data - Knowledge'!$G:$G,MATCH('Data - Overview'!$A146,'Data - Knowledge'!$A:$A,0))</f>
        <v>0.18428844330743932</v>
      </c>
      <c r="G146" s="64">
        <f>INDEX('Data - Knowledge'!$J:$J,MATCH('Data - Overview'!$A146,'Data - Knowledge'!$A:$A,0))</f>
        <v>115.6638866189456</v>
      </c>
      <c r="H146" s="64">
        <f>RANK('Data - Overview'!$G146,'Data - Overview'!$G$146:$G$151)</f>
        <v>1</v>
      </c>
      <c r="I146" s="64">
        <f xml:space="preserve"> 'Data - Overview'!$G146 - 100</f>
        <v>15.663886618945597</v>
      </c>
      <c r="J146" s="61" t="str">
        <f>"" &amp;TEXT('Data - Overview'!$C146,"0")&amp;" "</f>
        <v xml:space="preserve">&lt;20k </v>
      </c>
      <c r="K146" s="61" t="str">
        <f>"Index: "&amp;TEXT('Data - Overview'!$G146,"0")&amp;""</f>
        <v>Index: 116</v>
      </c>
      <c r="L146" s="61" t="str">
        <f>'Data - Overview'!$J146&amp;CHAR(10)&amp;'Data - Overview'!$K146</f>
        <v>&lt;20k 
Index: 116</v>
      </c>
      <c r="M146" s="61">
        <v>1</v>
      </c>
    </row>
    <row r="147" spans="1:13">
      <c r="A147" s="86" t="s">
        <v>186</v>
      </c>
      <c r="B147" s="1" t="str">
        <f>INDEX('Data - Knowledge'!$D:$D,MATCH('Data - Overview'!$A147,'Data - Knowledge'!$A:$A,0))</f>
        <v>£20,000-£40,000</v>
      </c>
      <c r="C147" s="1" t="s">
        <v>187</v>
      </c>
      <c r="D147" s="68">
        <f>INDEX('Data - Knowledge'!$E:$E,MATCH('Data - Overview'!$A147,'Data - Knowledge'!$A:$A,0))</f>
        <v>0.34711112196456145</v>
      </c>
      <c r="E147" s="69">
        <f>RANK('Data - Overview'!$D147,'Data - Overview'!$D$146:$D$151)</f>
        <v>1</v>
      </c>
      <c r="F147" s="68">
        <f>INDEX('Data - Knowledge'!$G:$G,MATCH('Data - Overview'!$A147,'Data - Knowledge'!$A:$A,0))</f>
        <v>0.33070525309203419</v>
      </c>
      <c r="G147" s="70">
        <f>INDEX('Data - Knowledge'!$J:$J,MATCH('Data - Overview'!$A147,'Data - Knowledge'!$A:$A,0))</f>
        <v>104.96087338170028</v>
      </c>
      <c r="H147" s="70">
        <f>RANK('Data - Overview'!$G147,'Data - Overview'!$G$146:$G$151)</f>
        <v>2</v>
      </c>
      <c r="I147" s="70">
        <f xml:space="preserve"> 'Data - Overview'!$G147 - 100</f>
        <v>4.9608733817002815</v>
      </c>
      <c r="J147" s="1" t="str">
        <f>"" &amp;TEXT('Data - Overview'!$C147,"0")&amp;" "</f>
        <v xml:space="preserve">20k - 40k </v>
      </c>
      <c r="K147" s="1" t="str">
        <f>"Index: "&amp;TEXT('Data - Overview'!$G147,"0")&amp;""</f>
        <v>Index: 105</v>
      </c>
      <c r="L147" s="1" t="str">
        <f>'Data - Overview'!$J147&amp;CHAR(10)&amp;'Data - Overview'!$K147</f>
        <v>20k - 40k 
Index: 105</v>
      </c>
      <c r="M147" s="1">
        <v>2</v>
      </c>
    </row>
    <row r="148" spans="1:13">
      <c r="A148" s="56" t="s">
        <v>188</v>
      </c>
      <c r="B148" s="72" t="str">
        <f>INDEX('Data - Knowledge'!$D:$D,MATCH('Data - Overview'!$A148,'Data - Knowledge'!$A:$A,0))</f>
        <v>£40,000-£60,000</v>
      </c>
      <c r="C148" s="72" t="s">
        <v>189</v>
      </c>
      <c r="D148" s="84">
        <f>INDEX('Data - Knowledge'!$E:$E,MATCH('Data - Overview'!$A148,'Data - Knowledge'!$A:$A,0))</f>
        <v>0.20587147127200267</v>
      </c>
      <c r="E148" s="85">
        <f>RANK('Data - Overview'!$D148,'Data - Overview'!$D$146:$D$151)</f>
        <v>3</v>
      </c>
      <c r="F148" s="84">
        <f>INDEX('Data - Knowledge'!$G:$G,MATCH('Data - Overview'!$A148,'Data - Knowledge'!$A:$A,0))</f>
        <v>0.21061858270659128</v>
      </c>
      <c r="G148" s="75">
        <f>INDEX('Data - Knowledge'!$J:$J,MATCH('Data - Overview'!$A148,'Data - Knowledge'!$A:$A,0))</f>
        <v>97.746109876163331</v>
      </c>
      <c r="H148" s="75">
        <f>RANK('Data - Overview'!$G148,'Data - Overview'!$G$146:$G$151)</f>
        <v>3</v>
      </c>
      <c r="I148" s="75">
        <f xml:space="preserve"> 'Data - Overview'!$G148 - 100</f>
        <v>-2.2538901238366691</v>
      </c>
      <c r="J148" s="72" t="str">
        <f>"" &amp;TEXT('Data - Overview'!$C148,"0")&amp;" "</f>
        <v xml:space="preserve">40k - 60k </v>
      </c>
      <c r="K148" s="72" t="str">
        <f>"Index: "&amp;TEXT('Data - Overview'!$G148,"0")&amp;""</f>
        <v>Index: 98</v>
      </c>
      <c r="L148" s="72" t="str">
        <f>'Data - Overview'!$J148&amp;CHAR(10)&amp;'Data - Overview'!$K148</f>
        <v>40k - 60k 
Index: 98</v>
      </c>
      <c r="M148" s="72">
        <v>3</v>
      </c>
    </row>
    <row r="149" spans="1:13">
      <c r="A149" s="86" t="s">
        <v>190</v>
      </c>
      <c r="B149" s="1" t="str">
        <f>INDEX('Data - Knowledge'!$D:$D,MATCH('Data - Overview'!$A149,'Data - Knowledge'!$A:$A,0))</f>
        <v>£60,000-£80,000</v>
      </c>
      <c r="C149" s="1" t="s">
        <v>191</v>
      </c>
      <c r="D149" s="68">
        <f>INDEX('Data - Knowledge'!$E:$E,MATCH('Data - Overview'!$A149,'Data - Knowledge'!$A:$A,0))</f>
        <v>0.12576513567898098</v>
      </c>
      <c r="E149" s="69">
        <f>RANK('Data - Overview'!$D149,'Data - Overview'!$D$146:$D$151)</f>
        <v>4</v>
      </c>
      <c r="F149" s="68">
        <f>INDEX('Data - Knowledge'!$G:$G,MATCH('Data - Overview'!$A149,'Data - Knowledge'!$A:$A,0))</f>
        <v>0.13563147018979493</v>
      </c>
      <c r="G149" s="70">
        <f>INDEX('Data - Knowledge'!$J:$J,MATCH('Data - Overview'!$A149,'Data - Knowledge'!$A:$A,0))</f>
        <v>92.725630344486007</v>
      </c>
      <c r="H149" s="70">
        <f>RANK('Data - Overview'!$G149,'Data - Overview'!$G$146:$G$151)</f>
        <v>4</v>
      </c>
      <c r="I149" s="70">
        <f xml:space="preserve"> 'Data - Overview'!$G149 - 100</f>
        <v>-7.2743696555139934</v>
      </c>
      <c r="J149" s="1" t="str">
        <f>"" &amp;TEXT('Data - Overview'!$C149,"0")&amp;" "</f>
        <v xml:space="preserve">60k - 80k </v>
      </c>
      <c r="K149" s="1" t="str">
        <f>"Index: "&amp;TEXT('Data - Overview'!$G149,"0")&amp;""</f>
        <v>Index: 93</v>
      </c>
      <c r="L149" s="1" t="str">
        <f>'Data - Overview'!$J149&amp;CHAR(10)&amp;'Data - Overview'!$K149</f>
        <v>60k - 80k 
Index: 93</v>
      </c>
      <c r="M149" s="1">
        <v>4</v>
      </c>
    </row>
    <row r="150" spans="1:13">
      <c r="A150" s="56" t="s">
        <v>192</v>
      </c>
      <c r="B150" s="72" t="str">
        <f>INDEX('Data - Knowledge'!$D:$D,MATCH('Data - Overview'!$A150,'Data - Knowledge'!$A:$A,0))</f>
        <v>£80,000-£100,000</v>
      </c>
      <c r="C150" s="72" t="s">
        <v>193</v>
      </c>
      <c r="D150" s="84">
        <f>INDEX('Data - Knowledge'!$E:$E,MATCH('Data - Overview'!$A150,'Data - Knowledge'!$A:$A,0))</f>
        <v>5.4650516732764179E-2</v>
      </c>
      <c r="E150" s="85">
        <f>RANK('Data - Overview'!$D150,'Data - Overview'!$D$146:$D$151)</f>
        <v>5</v>
      </c>
      <c r="F150" s="84">
        <f>INDEX('Data - Knowledge'!$G:$G,MATCH('Data - Overview'!$A150,'Data - Knowledge'!$A:$A,0))</f>
        <v>6.6224926425935443E-2</v>
      </c>
      <c r="G150" s="75">
        <f>INDEX('Data - Knowledge'!$J:$J,MATCH('Data - Overview'!$A150,'Data - Knowledge'!$A:$A,0))</f>
        <v>82.522578252894192</v>
      </c>
      <c r="H150" s="75">
        <f>RANK('Data - Overview'!$G150,'Data - Overview'!$G$146:$G$151)</f>
        <v>5</v>
      </c>
      <c r="I150" s="75">
        <f xml:space="preserve"> 'Data - Overview'!$G150 - 100</f>
        <v>-17.477421747105808</v>
      </c>
      <c r="J150" s="72" t="str">
        <f>"" &amp;TEXT('Data - Overview'!$C150,"0")&amp;" "</f>
        <v xml:space="preserve">80k - 100k </v>
      </c>
      <c r="K150" s="72" t="str">
        <f>"Index: "&amp;TEXT('Data - Overview'!$G150,"0")&amp;""</f>
        <v>Index: 83</v>
      </c>
      <c r="L150" s="72" t="str">
        <f>'Data - Overview'!$J150&amp;CHAR(10)&amp;'Data - Overview'!$K150</f>
        <v>80k - 100k 
Index: 83</v>
      </c>
      <c r="M150" s="72">
        <v>5</v>
      </c>
    </row>
    <row r="151" spans="1:13" ht="15.75" thickBot="1">
      <c r="A151" s="107" t="s">
        <v>194</v>
      </c>
      <c r="B151" s="108" t="str">
        <f>INDEX('Data - Knowledge'!$D:$D,MATCH('Data - Overview'!$A151,'Data - Knowledge'!$A:$A,0))</f>
        <v>£100,000+</v>
      </c>
      <c r="C151" s="108" t="s">
        <v>195</v>
      </c>
      <c r="D151" s="111">
        <f>INDEX('Data - Knowledge'!$E:$E,MATCH('Data - Overview'!$A151,'Data - Knowledge'!$A:$A,0))</f>
        <v>5.3499423681794202E-2</v>
      </c>
      <c r="E151" s="115">
        <f>RANK('Data - Overview'!$D151,'Data - Overview'!$D$146:$D$151)</f>
        <v>6</v>
      </c>
      <c r="F151" s="111">
        <f>INDEX('Data - Knowledge'!$G:$G,MATCH('Data - Overview'!$A151,'Data - Knowledge'!$A:$A,0))</f>
        <v>7.2518065833331063E-2</v>
      </c>
      <c r="G151" s="112">
        <f>INDEX('Data - Knowledge'!$J:$J,MATCH('Data - Overview'!$A151,'Data - Knowledge'!$A:$A,0))</f>
        <v>73.773925251608915</v>
      </c>
      <c r="H151" s="112">
        <f>RANK('Data - Overview'!$G151,'Data - Overview'!$G$146:$G$151)</f>
        <v>6</v>
      </c>
      <c r="I151" s="112">
        <f xml:space="preserve"> 'Data - Overview'!$G151 - 100</f>
        <v>-26.226074748391085</v>
      </c>
      <c r="J151" s="108" t="str">
        <f>"" &amp;TEXT('Data - Overview'!$C151,"0")&amp;" "</f>
        <v xml:space="preserve">100k+ </v>
      </c>
      <c r="K151" s="108" t="str">
        <f>"Index: "&amp;TEXT('Data - Overview'!$G151,"0")&amp;""</f>
        <v>Index: 74</v>
      </c>
      <c r="L151" s="108" t="str">
        <f>'Data - Overview'!$J151&amp;CHAR(10)&amp;'Data - Overview'!$K151</f>
        <v>100k+ 
Index: 74</v>
      </c>
      <c r="M151" s="108">
        <v>6</v>
      </c>
    </row>
    <row r="152" spans="1:13" ht="15.75" thickBot="1">
      <c r="A152" s="86"/>
      <c r="D152" s="68"/>
      <c r="E152" s="69"/>
      <c r="F152" s="68"/>
      <c r="G152" s="70"/>
      <c r="H152" s="70"/>
    </row>
    <row r="153" spans="1:13" ht="15.75" thickBot="1">
      <c r="A153" s="60" t="s">
        <v>196</v>
      </c>
      <c r="B153" s="60" t="s">
        <v>167</v>
      </c>
    </row>
    <row r="154" spans="1:13" ht="15.75" thickBot="1">
      <c r="A154" s="82" t="str">
        <f>INDEX('Data - Overview'!$C$146:$C$151,MATCH(1,'Data - Overview'!$E$146:$E$151,0))</f>
        <v>20k - 40k</v>
      </c>
      <c r="B154" s="121">
        <f>INDEX('Data - Overview'!$D$146:$D$151,MATCH(1,'Data - Overview'!$E$146:$E$151,0))</f>
        <v>0.34711112196456145</v>
      </c>
    </row>
    <row r="160" spans="1:13">
      <c r="D160" s="68"/>
      <c r="E160" s="69"/>
      <c r="F160" s="68"/>
      <c r="G160" s="70"/>
      <c r="H160" s="70"/>
      <c r="I160" s="70"/>
    </row>
    <row r="161" spans="4:9">
      <c r="D161" s="68"/>
      <c r="E161" s="69"/>
      <c r="F161" s="68"/>
      <c r="G161" s="70"/>
      <c r="H161" s="70"/>
      <c r="I161" s="70"/>
    </row>
    <row r="162" spans="4:9">
      <c r="D162" s="68"/>
      <c r="E162" s="69"/>
      <c r="F162" s="68"/>
      <c r="G162" s="70"/>
      <c r="H162" s="70"/>
      <c r="I162" s="70"/>
    </row>
    <row r="163" spans="4:9">
      <c r="D163" s="68"/>
      <c r="E163" s="69"/>
      <c r="F163" s="68"/>
      <c r="G163" s="70"/>
      <c r="H163" s="70"/>
      <c r="I163" s="70"/>
    </row>
    <row r="164" spans="4:9">
      <c r="D164" s="68"/>
      <c r="E164" s="69"/>
      <c r="F164" s="68"/>
      <c r="G164" s="70"/>
      <c r="H164" s="70"/>
      <c r="I164" s="70"/>
    </row>
    <row r="165" spans="4:9">
      <c r="D165" s="68"/>
      <c r="E165" s="69"/>
      <c r="F165" s="68"/>
      <c r="G165" s="70"/>
      <c r="H165" s="70"/>
      <c r="I165" s="70"/>
    </row>
    <row r="166" spans="4:9">
      <c r="D166" s="68"/>
      <c r="E166" s="69"/>
      <c r="F166" s="68"/>
      <c r="G166" s="70"/>
      <c r="H166" s="70"/>
      <c r="I166" s="70"/>
    </row>
    <row r="167" spans="4:9">
      <c r="D167" s="68"/>
      <c r="E167" s="69"/>
      <c r="F167" s="68"/>
      <c r="G167" s="70"/>
      <c r="H167" s="70"/>
      <c r="I167" s="70"/>
    </row>
    <row r="168" spans="4:9">
      <c r="D168" s="68"/>
      <c r="E168" s="69"/>
      <c r="F168" s="68"/>
      <c r="G168" s="70"/>
      <c r="H168" s="70"/>
      <c r="I168" s="70"/>
    </row>
    <row r="169" spans="4:9">
      <c r="D169" s="68"/>
      <c r="E169" s="69"/>
      <c r="F169" s="68"/>
      <c r="G169" s="70"/>
      <c r="H169" s="70"/>
      <c r="I169" s="70"/>
    </row>
    <row r="170" spans="4:9">
      <c r="D170" s="68"/>
      <c r="E170" s="69"/>
      <c r="F170" s="68"/>
      <c r="G170" s="70"/>
      <c r="H170" s="70"/>
      <c r="I170" s="70"/>
    </row>
    <row r="171" spans="4:9">
      <c r="D171" s="68"/>
      <c r="E171" s="69"/>
      <c r="F171" s="68"/>
      <c r="G171" s="70"/>
      <c r="H171" s="70"/>
      <c r="I171" s="70"/>
    </row>
    <row r="172" spans="4:9">
      <c r="D172" s="68"/>
      <c r="E172" s="69"/>
      <c r="F172" s="68"/>
      <c r="G172" s="70"/>
      <c r="H172" s="70"/>
      <c r="I172" s="70"/>
    </row>
    <row r="173" spans="4:9">
      <c r="D173" s="68"/>
      <c r="E173" s="69"/>
      <c r="F173" s="68"/>
      <c r="G173" s="70"/>
      <c r="H173" s="70"/>
      <c r="I173" s="70"/>
    </row>
    <row r="174" spans="4:9">
      <c r="D174" s="68"/>
      <c r="E174" s="69"/>
      <c r="F174" s="68"/>
      <c r="G174" s="70"/>
      <c r="H174" s="70"/>
      <c r="I174" s="70"/>
    </row>
    <row r="175" spans="4:9">
      <c r="D175" s="68"/>
      <c r="E175" s="69"/>
      <c r="F175" s="68"/>
      <c r="G175" s="70"/>
      <c r="H175" s="70"/>
      <c r="I175" s="70"/>
    </row>
    <row r="176" spans="4:9">
      <c r="D176" s="68"/>
      <c r="E176" s="69"/>
      <c r="F176" s="68"/>
      <c r="G176" s="70"/>
      <c r="H176" s="70"/>
      <c r="I176" s="70"/>
    </row>
    <row r="177" spans="4:9">
      <c r="D177" s="68"/>
      <c r="E177" s="69"/>
      <c r="F177" s="68"/>
      <c r="G177" s="70"/>
      <c r="H177" s="70"/>
      <c r="I177" s="70"/>
    </row>
    <row r="178" spans="4:9">
      <c r="D178" s="68"/>
      <c r="E178" s="69"/>
      <c r="F178" s="68"/>
      <c r="G178" s="70"/>
      <c r="H178" s="70"/>
      <c r="I178" s="70"/>
    </row>
    <row r="179" spans="4:9">
      <c r="D179" s="68"/>
      <c r="E179" s="69"/>
      <c r="F179" s="68"/>
      <c r="G179" s="70"/>
      <c r="H179" s="70"/>
      <c r="I179" s="70"/>
    </row>
    <row r="180" spans="4:9">
      <c r="D180" s="68"/>
      <c r="E180" s="69"/>
      <c r="F180" s="68"/>
      <c r="G180" s="70"/>
      <c r="H180" s="70"/>
      <c r="I180" s="70"/>
    </row>
    <row r="181" spans="4:9">
      <c r="D181" s="68"/>
      <c r="E181" s="69"/>
      <c r="F181" s="68"/>
      <c r="G181" s="70"/>
      <c r="H181" s="70"/>
      <c r="I181" s="70"/>
    </row>
    <row r="182" spans="4:9">
      <c r="D182" s="68"/>
      <c r="E182" s="69"/>
      <c r="F182" s="68"/>
      <c r="G182" s="70"/>
      <c r="H182" s="70"/>
      <c r="I182" s="70"/>
    </row>
    <row r="183" spans="4:9">
      <c r="D183" s="68"/>
      <c r="E183" s="69"/>
      <c r="F183" s="68"/>
      <c r="G183" s="70"/>
      <c r="H183" s="70"/>
      <c r="I183" s="70"/>
    </row>
    <row r="184" spans="4:9">
      <c r="D184" s="68"/>
      <c r="E184" s="69"/>
      <c r="F184" s="68"/>
      <c r="G184" s="70"/>
      <c r="H184" s="70"/>
      <c r="I184" s="70"/>
    </row>
    <row r="185" spans="4:9">
      <c r="D185" s="68"/>
      <c r="E185" s="69"/>
      <c r="F185" s="68"/>
      <c r="G185" s="70"/>
      <c r="H185" s="70"/>
      <c r="I185" s="70"/>
    </row>
    <row r="186" spans="4:9">
      <c r="D186" s="68"/>
      <c r="E186" s="69"/>
      <c r="F186" s="68"/>
      <c r="G186" s="70"/>
      <c r="H186" s="70"/>
      <c r="I186" s="70"/>
    </row>
    <row r="187" spans="4:9">
      <c r="D187" s="68"/>
      <c r="E187" s="69"/>
      <c r="F187" s="68"/>
      <c r="G187" s="70"/>
      <c r="H187" s="70"/>
      <c r="I187" s="70"/>
    </row>
    <row r="188" spans="4:9">
      <c r="D188" s="68"/>
      <c r="E188" s="69"/>
      <c r="F188" s="68"/>
      <c r="G188" s="70"/>
      <c r="H188" s="70"/>
      <c r="I188" s="70"/>
    </row>
    <row r="189" spans="4:9">
      <c r="D189" s="68"/>
      <c r="E189" s="69"/>
      <c r="F189" s="68"/>
      <c r="G189" s="70"/>
      <c r="H189" s="70"/>
      <c r="I189" s="70"/>
    </row>
    <row r="190" spans="4:9">
      <c r="D190" s="68"/>
      <c r="E190" s="69"/>
      <c r="F190" s="68"/>
      <c r="G190" s="70"/>
      <c r="H190" s="70"/>
      <c r="I190" s="70"/>
    </row>
    <row r="191" spans="4:9">
      <c r="D191" s="68"/>
      <c r="E191" s="69"/>
      <c r="F191" s="68"/>
      <c r="G191" s="70"/>
      <c r="H191" s="70"/>
      <c r="I191" s="70"/>
    </row>
    <row r="192" spans="4:9">
      <c r="D192" s="68"/>
      <c r="E192" s="69"/>
      <c r="F192" s="68"/>
      <c r="G192" s="70"/>
      <c r="H192" s="70"/>
      <c r="I192" s="70"/>
    </row>
    <row r="193" spans="4:9">
      <c r="D193" s="68"/>
      <c r="E193" s="69"/>
      <c r="F193" s="68"/>
      <c r="G193" s="70"/>
      <c r="H193" s="70"/>
      <c r="I193" s="70"/>
    </row>
    <row r="194" spans="4:9">
      <c r="D194" s="68"/>
      <c r="E194" s="69"/>
      <c r="F194" s="68"/>
      <c r="G194" s="70"/>
      <c r="H194" s="70"/>
      <c r="I194" s="70"/>
    </row>
    <row r="195" spans="4:9">
      <c r="D195" s="68"/>
      <c r="E195" s="69"/>
      <c r="F195" s="68"/>
      <c r="G195" s="70"/>
      <c r="H195" s="70"/>
      <c r="I195" s="70"/>
    </row>
    <row r="196" spans="4:9">
      <c r="D196" s="68"/>
      <c r="E196" s="69"/>
      <c r="F196" s="68"/>
      <c r="G196" s="70"/>
      <c r="H196" s="70"/>
      <c r="I196" s="70"/>
    </row>
    <row r="197" spans="4:9">
      <c r="D197" s="68"/>
      <c r="E197" s="69"/>
      <c r="F197" s="68"/>
      <c r="G197" s="70"/>
      <c r="H197" s="70"/>
      <c r="I197" s="70"/>
    </row>
    <row r="198" spans="4:9">
      <c r="D198" s="68"/>
      <c r="E198" s="69"/>
      <c r="F198" s="68"/>
      <c r="G198" s="70"/>
      <c r="H198" s="70"/>
      <c r="I198" s="70"/>
    </row>
    <row r="199" spans="4:9">
      <c r="D199" s="68"/>
      <c r="E199" s="69"/>
      <c r="F199" s="68"/>
      <c r="G199" s="70"/>
      <c r="H199" s="70"/>
      <c r="I199" s="70"/>
    </row>
    <row r="200" spans="4:9">
      <c r="D200" s="68"/>
      <c r="E200" s="69"/>
      <c r="F200" s="68"/>
      <c r="G200" s="70"/>
      <c r="H200" s="70"/>
      <c r="I200" s="70"/>
    </row>
    <row r="201" spans="4:9">
      <c r="D201" s="68"/>
      <c r="E201" s="69"/>
      <c r="F201" s="68"/>
      <c r="G201" s="70"/>
      <c r="H201" s="70"/>
      <c r="I201" s="70"/>
    </row>
    <row r="202" spans="4:9">
      <c r="D202" s="68"/>
      <c r="E202" s="69"/>
      <c r="F202" s="68"/>
      <c r="G202" s="70"/>
      <c r="H202" s="70"/>
      <c r="I202" s="70"/>
    </row>
    <row r="203" spans="4:9">
      <c r="D203" s="68"/>
      <c r="E203" s="69"/>
      <c r="F203" s="68"/>
      <c r="G203" s="70"/>
      <c r="H203" s="70"/>
      <c r="I203" s="70"/>
    </row>
    <row r="204" spans="4:9">
      <c r="D204" s="68"/>
      <c r="E204" s="69"/>
      <c r="F204" s="68"/>
      <c r="G204" s="70"/>
      <c r="H204" s="70"/>
      <c r="I204" s="70"/>
    </row>
    <row r="205" spans="4:9">
      <c r="D205" s="68"/>
      <c r="E205" s="69"/>
      <c r="F205" s="68"/>
      <c r="G205" s="70"/>
      <c r="H205" s="70"/>
      <c r="I205" s="70"/>
    </row>
    <row r="206" spans="4:9">
      <c r="D206" s="68"/>
      <c r="E206" s="69"/>
      <c r="F206" s="68"/>
      <c r="G206" s="70"/>
      <c r="H206" s="70"/>
      <c r="I206" s="70"/>
    </row>
    <row r="207" spans="4:9">
      <c r="D207" s="68"/>
      <c r="E207" s="69"/>
      <c r="F207" s="68"/>
      <c r="G207" s="70"/>
      <c r="H207" s="70"/>
      <c r="I207" s="70"/>
    </row>
    <row r="208" spans="4:9">
      <c r="D208" s="68"/>
      <c r="E208" s="69"/>
      <c r="F208" s="68"/>
      <c r="G208" s="70"/>
      <c r="H208" s="70"/>
      <c r="I208" s="70"/>
    </row>
    <row r="209" spans="4:9">
      <c r="D209" s="68"/>
      <c r="E209" s="69"/>
      <c r="F209" s="68"/>
      <c r="G209" s="70"/>
      <c r="H209" s="70"/>
      <c r="I209" s="70"/>
    </row>
    <row r="210" spans="4:9">
      <c r="D210" s="68"/>
      <c r="E210" s="69"/>
      <c r="F210" s="68"/>
      <c r="G210" s="70"/>
      <c r="H210" s="70"/>
      <c r="I210" s="70"/>
    </row>
    <row r="211" spans="4:9">
      <c r="D211" s="68"/>
      <c r="E211" s="69"/>
      <c r="F211" s="68"/>
      <c r="G211" s="70"/>
      <c r="H211" s="70"/>
      <c r="I211" s="70"/>
    </row>
    <row r="212" spans="4:9">
      <c r="D212" s="68"/>
      <c r="E212" s="69"/>
      <c r="F212" s="68"/>
      <c r="G212" s="70"/>
      <c r="H212" s="70"/>
      <c r="I212" s="70"/>
    </row>
    <row r="213" spans="4:9">
      <c r="D213" s="68"/>
      <c r="E213" s="69"/>
      <c r="F213" s="68"/>
      <c r="G213" s="70"/>
      <c r="H213" s="70"/>
      <c r="I213" s="70"/>
    </row>
    <row r="214" spans="4:9">
      <c r="D214" s="68"/>
      <c r="E214" s="69"/>
      <c r="F214" s="68"/>
      <c r="G214" s="70"/>
      <c r="H214" s="70"/>
      <c r="I214" s="70"/>
    </row>
    <row r="215" spans="4:9">
      <c r="D215" s="68"/>
      <c r="E215" s="69"/>
      <c r="F215" s="68"/>
      <c r="G215" s="70"/>
      <c r="H215" s="70"/>
      <c r="I215" s="70"/>
    </row>
    <row r="216" spans="4:9">
      <c r="D216" s="68"/>
      <c r="E216" s="69"/>
      <c r="F216" s="68"/>
      <c r="G216" s="70"/>
      <c r="H216" s="70"/>
      <c r="I216" s="70"/>
    </row>
    <row r="217" spans="4:9">
      <c r="D217" s="68"/>
      <c r="E217" s="69"/>
      <c r="F217" s="68"/>
      <c r="G217" s="70"/>
      <c r="H217" s="70"/>
      <c r="I217" s="70"/>
    </row>
    <row r="218" spans="4:9">
      <c r="D218" s="68"/>
      <c r="E218" s="69"/>
      <c r="F218" s="68"/>
      <c r="G218" s="70"/>
      <c r="H218" s="70"/>
      <c r="I218" s="70"/>
    </row>
    <row r="219" spans="4:9">
      <c r="D219" s="68"/>
      <c r="E219" s="69"/>
      <c r="F219" s="68"/>
      <c r="G219" s="70"/>
      <c r="H219" s="70"/>
      <c r="I219" s="70"/>
    </row>
    <row r="220" spans="4:9">
      <c r="D220" s="68"/>
      <c r="E220" s="69"/>
      <c r="F220" s="68"/>
      <c r="G220" s="70"/>
      <c r="H220" s="70"/>
      <c r="I220" s="70"/>
    </row>
    <row r="221" spans="4:9">
      <c r="D221" s="68"/>
      <c r="E221" s="69"/>
      <c r="F221" s="68"/>
      <c r="G221" s="70"/>
      <c r="H221" s="70"/>
      <c r="I221" s="70"/>
    </row>
    <row r="222" spans="4:9">
      <c r="D222" s="68"/>
      <c r="E222" s="69"/>
      <c r="F222" s="68"/>
      <c r="G222" s="70"/>
      <c r="H222" s="70"/>
      <c r="I222" s="70"/>
    </row>
    <row r="223" spans="4:9">
      <c r="D223" s="68"/>
      <c r="E223" s="69"/>
      <c r="F223" s="68"/>
      <c r="G223" s="70"/>
      <c r="H223" s="70"/>
      <c r="I223" s="70"/>
    </row>
    <row r="224" spans="4:9">
      <c r="D224" s="68"/>
      <c r="E224" s="69"/>
      <c r="F224" s="68"/>
      <c r="G224" s="70"/>
      <c r="H224" s="70"/>
      <c r="I224" s="70"/>
    </row>
    <row r="225" spans="4:9">
      <c r="D225" s="68"/>
      <c r="E225" s="69"/>
      <c r="F225" s="68"/>
      <c r="G225" s="70"/>
      <c r="H225" s="70"/>
      <c r="I225" s="70"/>
    </row>
    <row r="226" spans="4:9">
      <c r="D226" s="68"/>
      <c r="E226" s="69"/>
      <c r="F226" s="68"/>
      <c r="G226" s="70"/>
      <c r="H226" s="70"/>
      <c r="I226" s="70"/>
    </row>
    <row r="227" spans="4:9">
      <c r="D227" s="68"/>
      <c r="E227" s="69"/>
      <c r="F227" s="68"/>
      <c r="G227" s="70"/>
      <c r="H227" s="70"/>
      <c r="I227" s="70"/>
    </row>
    <row r="228" spans="4:9">
      <c r="D228" s="68"/>
      <c r="E228" s="69"/>
      <c r="F228" s="68"/>
      <c r="G228" s="70"/>
      <c r="H228" s="70"/>
      <c r="I228" s="70"/>
    </row>
    <row r="229" spans="4:9">
      <c r="D229" s="68"/>
      <c r="E229" s="69"/>
      <c r="F229" s="68"/>
      <c r="G229" s="70"/>
      <c r="H229" s="70"/>
      <c r="I229" s="70"/>
    </row>
    <row r="230" spans="4:9">
      <c r="D230" s="68"/>
      <c r="E230" s="69"/>
      <c r="F230" s="68"/>
      <c r="G230" s="70"/>
      <c r="H230" s="70"/>
      <c r="I230" s="70"/>
    </row>
    <row r="231" spans="4:9">
      <c r="D231" s="68"/>
      <c r="E231" s="69"/>
      <c r="F231" s="68"/>
      <c r="G231" s="70"/>
      <c r="H231" s="70"/>
      <c r="I231" s="70"/>
    </row>
    <row r="232" spans="4:9">
      <c r="D232" s="68"/>
      <c r="E232" s="69"/>
      <c r="F232" s="68"/>
      <c r="G232" s="70"/>
      <c r="H232" s="70"/>
      <c r="I232" s="70"/>
    </row>
    <row r="233" spans="4:9">
      <c r="D233" s="68"/>
      <c r="E233" s="69"/>
      <c r="F233" s="68"/>
      <c r="G233" s="70"/>
      <c r="H233" s="70"/>
      <c r="I233" s="70"/>
    </row>
    <row r="234" spans="4:9">
      <c r="D234" s="68"/>
      <c r="E234" s="69"/>
      <c r="F234" s="68"/>
      <c r="G234" s="70"/>
      <c r="H234" s="70"/>
      <c r="I234" s="70"/>
    </row>
    <row r="235" spans="4:9">
      <c r="D235" s="68"/>
      <c r="E235" s="69"/>
      <c r="F235" s="68"/>
      <c r="G235" s="70"/>
      <c r="H235" s="70"/>
      <c r="I235" s="70"/>
    </row>
    <row r="236" spans="4:9">
      <c r="D236" s="68"/>
      <c r="E236" s="69"/>
      <c r="F236" s="68"/>
      <c r="G236" s="70"/>
      <c r="H236" s="70"/>
      <c r="I236" s="70"/>
    </row>
    <row r="237" spans="4:9">
      <c r="D237" s="68"/>
      <c r="E237" s="69"/>
      <c r="F237" s="68"/>
      <c r="G237" s="70"/>
      <c r="H237" s="70"/>
    </row>
    <row r="238" spans="4:9">
      <c r="D238" s="68"/>
      <c r="E238" s="69"/>
      <c r="F238" s="68"/>
      <c r="G238" s="70"/>
      <c r="H238" s="70"/>
    </row>
    <row r="239" spans="4:9">
      <c r="D239" s="68"/>
      <c r="E239" s="69"/>
      <c r="F239" s="68"/>
      <c r="G239" s="70"/>
      <c r="H239" s="70"/>
    </row>
    <row r="240" spans="4:9">
      <c r="D240" s="68"/>
      <c r="E240" s="69"/>
      <c r="F240" s="68"/>
      <c r="G240" s="70"/>
      <c r="H240" s="70"/>
      <c r="I240" s="70"/>
    </row>
    <row r="241" spans="4:9">
      <c r="D241" s="68"/>
      <c r="E241" s="69"/>
      <c r="F241" s="68"/>
      <c r="G241" s="70"/>
      <c r="H241" s="70"/>
    </row>
    <row r="242" spans="4:9">
      <c r="D242" s="68"/>
      <c r="E242" s="69"/>
      <c r="F242" s="68"/>
      <c r="G242" s="70"/>
      <c r="H242" s="70"/>
    </row>
    <row r="243" spans="4:9">
      <c r="D243" s="68"/>
      <c r="E243" s="69"/>
      <c r="F243" s="68"/>
      <c r="G243" s="70"/>
      <c r="H243" s="70"/>
    </row>
    <row r="244" spans="4:9">
      <c r="D244" s="68"/>
      <c r="E244" s="69"/>
      <c r="F244" s="68"/>
      <c r="G244" s="70"/>
      <c r="H244" s="70"/>
    </row>
    <row r="245" spans="4:9">
      <c r="D245" s="68"/>
      <c r="E245" s="69"/>
      <c r="F245" s="68"/>
      <c r="G245" s="70"/>
      <c r="H245" s="70"/>
    </row>
    <row r="246" spans="4:9">
      <c r="D246" s="68"/>
      <c r="E246" s="69"/>
      <c r="F246" s="68"/>
      <c r="G246" s="70"/>
      <c r="H246" s="70"/>
    </row>
    <row r="247" spans="4:9">
      <c r="D247" s="68"/>
      <c r="E247" s="69"/>
      <c r="F247" s="68"/>
      <c r="G247" s="70"/>
      <c r="H247" s="70"/>
    </row>
    <row r="248" spans="4:9">
      <c r="D248" s="68"/>
      <c r="E248" s="69"/>
      <c r="F248" s="68"/>
      <c r="G248" s="70"/>
      <c r="H248" s="70"/>
    </row>
    <row r="249" spans="4:9">
      <c r="D249" s="68"/>
      <c r="E249" s="69"/>
      <c r="F249" s="68"/>
      <c r="G249" s="70"/>
      <c r="H249" s="70"/>
    </row>
    <row r="250" spans="4:9">
      <c r="D250" s="68"/>
      <c r="E250" s="69"/>
      <c r="F250" s="68"/>
      <c r="G250" s="70"/>
      <c r="H250" s="70"/>
    </row>
    <row r="251" spans="4:9">
      <c r="D251" s="68"/>
      <c r="E251" s="69"/>
      <c r="F251" s="68"/>
      <c r="G251" s="70"/>
      <c r="H251" s="70"/>
    </row>
    <row r="252" spans="4:9">
      <c r="D252" s="68"/>
      <c r="E252" s="69"/>
      <c r="F252" s="68"/>
      <c r="G252" s="70"/>
      <c r="H252" s="70"/>
    </row>
    <row r="253" spans="4:9">
      <c r="D253" s="68"/>
      <c r="E253" s="69"/>
      <c r="F253" s="68"/>
      <c r="G253" s="70"/>
      <c r="H253" s="70"/>
    </row>
    <row r="254" spans="4:9">
      <c r="D254" s="68"/>
      <c r="E254" s="69"/>
      <c r="F254" s="68"/>
      <c r="G254" s="70"/>
      <c r="H254" s="70"/>
    </row>
    <row r="255" spans="4:9">
      <c r="D255" s="68"/>
      <c r="E255" s="69"/>
      <c r="F255" s="68"/>
      <c r="G255" s="70"/>
      <c r="H255" s="70"/>
    </row>
    <row r="256" spans="4:9">
      <c r="D256" s="68"/>
      <c r="E256" s="69"/>
      <c r="F256" s="68"/>
      <c r="G256" s="70"/>
      <c r="H256" s="70"/>
      <c r="I256" s="70"/>
    </row>
    <row r="257" spans="4:9">
      <c r="D257" s="68"/>
      <c r="E257" s="69"/>
      <c r="F257" s="68"/>
      <c r="G257" s="70"/>
      <c r="H257" s="70"/>
    </row>
    <row r="258" spans="4:9">
      <c r="D258" s="68"/>
      <c r="E258" s="69"/>
      <c r="F258" s="68"/>
      <c r="G258" s="70"/>
      <c r="H258" s="70"/>
    </row>
    <row r="259" spans="4:9">
      <c r="D259" s="68"/>
      <c r="E259" s="69"/>
      <c r="F259" s="68"/>
      <c r="G259" s="70"/>
      <c r="H259" s="70"/>
    </row>
    <row r="260" spans="4:9">
      <c r="D260" s="68"/>
      <c r="E260" s="69"/>
      <c r="F260" s="68"/>
      <c r="G260" s="70"/>
      <c r="H260" s="70"/>
    </row>
    <row r="261" spans="4:9">
      <c r="D261" s="68"/>
      <c r="E261" s="69"/>
      <c r="F261" s="68"/>
      <c r="G261" s="70"/>
      <c r="H261" s="70"/>
    </row>
    <row r="262" spans="4:9">
      <c r="D262" s="68"/>
      <c r="E262" s="69"/>
      <c r="F262" s="68"/>
      <c r="G262" s="70"/>
      <c r="H262" s="70"/>
    </row>
    <row r="263" spans="4:9">
      <c r="D263" s="68"/>
      <c r="E263" s="69"/>
      <c r="F263" s="68"/>
      <c r="G263" s="70"/>
      <c r="H263" s="70"/>
    </row>
    <row r="264" spans="4:9">
      <c r="D264" s="68"/>
      <c r="E264" s="69"/>
      <c r="F264" s="68"/>
      <c r="G264" s="70"/>
      <c r="H264" s="70"/>
    </row>
    <row r="265" spans="4:9">
      <c r="D265" s="68"/>
      <c r="E265" s="69"/>
      <c r="F265" s="68"/>
      <c r="G265" s="70"/>
      <c r="H265" s="70"/>
    </row>
    <row r="266" spans="4:9">
      <c r="D266" s="68"/>
      <c r="E266" s="69"/>
      <c r="F266" s="68"/>
      <c r="G266" s="70"/>
      <c r="H266" s="70"/>
    </row>
    <row r="267" spans="4:9">
      <c r="D267" s="68"/>
      <c r="E267" s="69"/>
      <c r="F267" s="68"/>
      <c r="G267" s="70"/>
      <c r="H267" s="70"/>
      <c r="I267" s="70"/>
    </row>
    <row r="268" spans="4:9">
      <c r="D268" s="68"/>
      <c r="E268" s="69"/>
      <c r="F268" s="68"/>
      <c r="G268" s="70"/>
      <c r="H268" s="70"/>
    </row>
    <row r="269" spans="4:9">
      <c r="D269" s="68"/>
      <c r="E269" s="69"/>
      <c r="F269" s="68"/>
      <c r="G269" s="70"/>
      <c r="H269" s="70"/>
    </row>
    <row r="270" spans="4:9">
      <c r="D270" s="68"/>
      <c r="E270" s="69"/>
      <c r="F270" s="68"/>
      <c r="G270" s="70"/>
      <c r="H270" s="70"/>
      <c r="I270" s="70"/>
    </row>
    <row r="271" spans="4:9">
      <c r="D271" s="68"/>
      <c r="E271" s="69"/>
      <c r="F271" s="68"/>
      <c r="G271" s="70"/>
      <c r="H271" s="70"/>
    </row>
    <row r="272" spans="4:9">
      <c r="D272" s="68"/>
      <c r="E272" s="69"/>
      <c r="F272" s="68"/>
      <c r="G272" s="70"/>
      <c r="H272" s="70"/>
    </row>
    <row r="273" spans="4:9">
      <c r="D273" s="68"/>
      <c r="E273" s="69"/>
      <c r="F273" s="68"/>
      <c r="G273" s="70"/>
      <c r="H273" s="70"/>
    </row>
    <row r="274" spans="4:9">
      <c r="D274" s="68"/>
      <c r="E274" s="69"/>
      <c r="F274" s="68"/>
      <c r="G274" s="70"/>
      <c r="H274" s="70"/>
    </row>
    <row r="275" spans="4:9">
      <c r="D275" s="68"/>
      <c r="E275" s="69"/>
      <c r="F275" s="68"/>
      <c r="G275" s="70"/>
      <c r="H275" s="70"/>
    </row>
    <row r="276" spans="4:9">
      <c r="D276" s="68"/>
      <c r="E276" s="69"/>
      <c r="F276" s="68"/>
      <c r="G276" s="70"/>
      <c r="H276" s="70"/>
    </row>
    <row r="277" spans="4:9">
      <c r="D277" s="68"/>
      <c r="E277" s="69"/>
      <c r="F277" s="68"/>
      <c r="G277" s="70"/>
      <c r="H277" s="70"/>
    </row>
    <row r="278" spans="4:9">
      <c r="D278" s="68"/>
      <c r="E278" s="69"/>
      <c r="F278" s="68"/>
      <c r="G278" s="70"/>
      <c r="H278" s="70"/>
    </row>
    <row r="279" spans="4:9">
      <c r="D279" s="68"/>
      <c r="E279" s="69"/>
      <c r="F279" s="68"/>
      <c r="G279" s="70"/>
      <c r="H279" s="70"/>
    </row>
    <row r="280" spans="4:9">
      <c r="D280" s="68"/>
      <c r="E280" s="69"/>
      <c r="F280" s="68"/>
      <c r="G280" s="70"/>
      <c r="H280" s="70"/>
    </row>
    <row r="281" spans="4:9">
      <c r="D281" s="68"/>
      <c r="E281" s="69"/>
      <c r="F281" s="68"/>
      <c r="G281" s="70"/>
      <c r="H281" s="70"/>
      <c r="I281" s="70"/>
    </row>
    <row r="282" spans="4:9">
      <c r="D282" s="68"/>
      <c r="E282" s="69"/>
      <c r="F282" s="68"/>
      <c r="G282" s="70"/>
      <c r="H282" s="70"/>
    </row>
    <row r="283" spans="4:9">
      <c r="D283" s="68"/>
      <c r="E283" s="69"/>
      <c r="F283" s="68"/>
      <c r="G283" s="70"/>
      <c r="H283" s="70"/>
    </row>
    <row r="284" spans="4:9">
      <c r="D284" s="68"/>
      <c r="E284" s="69"/>
      <c r="F284" s="68"/>
      <c r="G284" s="70"/>
      <c r="H284" s="70"/>
    </row>
    <row r="285" spans="4:9">
      <c r="D285" s="68"/>
      <c r="E285" s="69"/>
      <c r="F285" s="68"/>
      <c r="G285" s="70"/>
      <c r="H285" s="70"/>
      <c r="I285" s="70"/>
    </row>
    <row r="286" spans="4:9">
      <c r="D286" s="68"/>
      <c r="E286" s="69"/>
      <c r="F286" s="68"/>
      <c r="G286" s="70"/>
      <c r="H286" s="70"/>
    </row>
    <row r="287" spans="4:9">
      <c r="D287" s="68"/>
      <c r="E287" s="69"/>
      <c r="F287" s="68"/>
      <c r="G287" s="70"/>
      <c r="H287" s="70"/>
    </row>
    <row r="288" spans="4:9">
      <c r="D288" s="68"/>
      <c r="E288" s="69"/>
      <c r="F288" s="68"/>
      <c r="G288" s="70"/>
      <c r="H288" s="70"/>
    </row>
    <row r="289" spans="4:8">
      <c r="D289" s="68"/>
      <c r="E289" s="69"/>
      <c r="F289" s="68"/>
      <c r="G289" s="70"/>
      <c r="H289" s="70"/>
    </row>
    <row r="290" spans="4:8">
      <c r="D290" s="68"/>
      <c r="E290" s="69"/>
      <c r="F290" s="68"/>
      <c r="G290" s="70"/>
      <c r="H290" s="70"/>
    </row>
    <row r="291" spans="4:8">
      <c r="D291" s="68"/>
      <c r="E291" s="69"/>
      <c r="F291" s="68"/>
      <c r="G291" s="70"/>
      <c r="H291" s="70"/>
    </row>
    <row r="292" spans="4:8">
      <c r="D292" s="68"/>
      <c r="E292" s="69"/>
      <c r="F292" s="68"/>
      <c r="G292" s="70"/>
      <c r="H292" s="70"/>
    </row>
    <row r="293" spans="4:8">
      <c r="D293" s="68"/>
      <c r="E293" s="69"/>
      <c r="F293" s="68"/>
      <c r="G293" s="70"/>
      <c r="H293" s="70"/>
    </row>
    <row r="294" spans="4:8">
      <c r="D294" s="68"/>
      <c r="E294" s="69"/>
      <c r="F294" s="68"/>
      <c r="G294" s="70"/>
      <c r="H294" s="70"/>
    </row>
    <row r="295" spans="4:8">
      <c r="D295" s="68"/>
      <c r="E295" s="69"/>
      <c r="F295" s="68"/>
      <c r="G295" s="70"/>
      <c r="H295" s="70"/>
    </row>
    <row r="296" spans="4:8">
      <c r="D296" s="68"/>
      <c r="E296" s="69"/>
      <c r="F296" s="68"/>
      <c r="G296" s="70"/>
      <c r="H296" s="70"/>
    </row>
    <row r="297" spans="4:8">
      <c r="D297" s="68"/>
      <c r="E297" s="69"/>
      <c r="F297" s="68"/>
      <c r="G297" s="70"/>
      <c r="H297" s="70"/>
    </row>
    <row r="298" spans="4:8">
      <c r="D298" s="68"/>
      <c r="E298" s="69"/>
      <c r="F298" s="68"/>
      <c r="G298" s="70"/>
      <c r="H298" s="70"/>
    </row>
    <row r="299" spans="4:8">
      <c r="D299" s="68"/>
      <c r="E299" s="69"/>
      <c r="F299" s="68"/>
      <c r="G299" s="70"/>
      <c r="H299" s="70"/>
    </row>
    <row r="300" spans="4:8">
      <c r="D300" s="68"/>
      <c r="E300" s="69"/>
      <c r="F300" s="68"/>
      <c r="G300" s="70"/>
      <c r="H300" s="70"/>
    </row>
    <row r="301" spans="4:8">
      <c r="D301" s="68"/>
      <c r="E301" s="69"/>
      <c r="F301" s="68"/>
      <c r="G301" s="70"/>
      <c r="H301" s="70"/>
    </row>
    <row r="302" spans="4:8">
      <c r="D302" s="68"/>
      <c r="E302" s="69"/>
      <c r="F302" s="68"/>
      <c r="G302" s="70"/>
      <c r="H302" s="70"/>
    </row>
    <row r="303" spans="4:8">
      <c r="D303" s="68"/>
      <c r="E303" s="69"/>
      <c r="F303" s="68"/>
      <c r="G303" s="70"/>
      <c r="H303" s="70"/>
    </row>
    <row r="304" spans="4:8">
      <c r="D304" s="68"/>
      <c r="E304" s="69"/>
      <c r="F304" s="68"/>
      <c r="G304" s="70"/>
      <c r="H304" s="70"/>
    </row>
    <row r="305" spans="4:8">
      <c r="D305" s="68"/>
      <c r="E305" s="69"/>
      <c r="F305" s="68"/>
      <c r="G305" s="70"/>
      <c r="H305" s="70"/>
    </row>
    <row r="306" spans="4:8">
      <c r="D306" s="68"/>
      <c r="E306" s="69"/>
      <c r="F306" s="68"/>
      <c r="G306" s="70"/>
      <c r="H306" s="70"/>
    </row>
    <row r="307" spans="4:8">
      <c r="D307" s="68"/>
      <c r="E307" s="69"/>
      <c r="F307" s="68"/>
      <c r="G307" s="70"/>
      <c r="H307" s="70"/>
    </row>
    <row r="308" spans="4:8">
      <c r="D308" s="68"/>
      <c r="E308" s="69"/>
      <c r="F308" s="68"/>
      <c r="G308" s="70"/>
      <c r="H308" s="70"/>
    </row>
  </sheetData>
  <conditionalFormatting sqref="A42">
    <cfRule type="duplicateValues" dxfId="7" priority="4"/>
  </conditionalFormatting>
  <conditionalFormatting sqref="A49:A51">
    <cfRule type="duplicateValues" dxfId="6" priority="3"/>
  </conditionalFormatting>
  <conditionalFormatting sqref="A234:A305">
    <cfRule type="duplicateValues" dxfId="5" priority="2"/>
  </conditionalFormatting>
  <conditionalFormatting sqref="A157:A233">
    <cfRule type="duplicateValues" dxfId="4"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5CF17-7E39-487B-B062-7A0EADFB1834}">
  <dimension ref="A1:AL804"/>
  <sheetViews>
    <sheetView topLeftCell="A749" zoomScaleNormal="100" workbookViewId="0"/>
  </sheetViews>
  <sheetFormatPr defaultColWidth="9.140625" defaultRowHeight="15"/>
  <cols>
    <col min="1" max="1" width="24.140625" style="86" bestFit="1" customWidth="1"/>
    <col min="2" max="2" width="21.85546875" style="86" bestFit="1" customWidth="1"/>
    <col min="3" max="3" width="113.28515625" style="86" customWidth="1"/>
    <col min="4" max="4" width="71.5703125" style="86" bestFit="1" customWidth="1"/>
    <col min="5" max="16384" width="9.140625" style="86"/>
  </cols>
  <sheetData>
    <row r="1" spans="1:38">
      <c r="I1" s="122"/>
      <c r="J1" s="122" t="s">
        <v>197</v>
      </c>
      <c r="K1" s="123">
        <v>1</v>
      </c>
      <c r="L1" s="123">
        <v>2</v>
      </c>
      <c r="M1" s="123">
        <v>3</v>
      </c>
      <c r="N1" s="123">
        <v>4</v>
      </c>
      <c r="O1" s="123">
        <v>5</v>
      </c>
      <c r="P1" s="123">
        <v>6</v>
      </c>
      <c r="Q1" s="123">
        <v>7</v>
      </c>
      <c r="R1" s="123">
        <v>8</v>
      </c>
      <c r="S1" s="123">
        <v>9</v>
      </c>
      <c r="T1" s="123">
        <v>10</v>
      </c>
      <c r="U1" s="123">
        <v>11</v>
      </c>
      <c r="V1" s="123">
        <v>12</v>
      </c>
      <c r="W1" s="123">
        <v>13</v>
      </c>
      <c r="X1" s="123">
        <v>14</v>
      </c>
      <c r="Y1" s="123">
        <v>15</v>
      </c>
      <c r="Z1" s="123">
        <v>16</v>
      </c>
      <c r="AA1" s="123">
        <v>17</v>
      </c>
      <c r="AB1" s="123">
        <v>18</v>
      </c>
      <c r="AC1" s="123">
        <v>19</v>
      </c>
      <c r="AD1" s="123">
        <v>20</v>
      </c>
      <c r="AE1" s="123">
        <v>21</v>
      </c>
      <c r="AF1" s="123">
        <v>22</v>
      </c>
      <c r="AG1" s="123">
        <v>23</v>
      </c>
      <c r="AH1" s="123">
        <v>24</v>
      </c>
      <c r="AI1" s="123">
        <v>25</v>
      </c>
      <c r="AJ1" s="86">
        <v>60</v>
      </c>
      <c r="AK1" s="86">
        <v>61</v>
      </c>
      <c r="AL1" s="86">
        <v>62</v>
      </c>
    </row>
    <row r="2" spans="1:38">
      <c r="I2" s="124" t="s">
        <v>198</v>
      </c>
      <c r="J2" s="125">
        <f>SUM(K2:AI2)</f>
        <v>51187</v>
      </c>
      <c r="K2" s="123">
        <f>'Input Sheet'!B8</f>
        <v>1393</v>
      </c>
      <c r="L2" s="123">
        <f>'Input Sheet'!B9</f>
        <v>5618</v>
      </c>
      <c r="M2" s="123">
        <f>'Input Sheet'!B10</f>
        <v>4658</v>
      </c>
      <c r="N2" s="123">
        <f>'Input Sheet'!B11</f>
        <v>4938</v>
      </c>
      <c r="O2" s="123">
        <f>'Input Sheet'!B12</f>
        <v>1048</v>
      </c>
      <c r="P2" s="123">
        <f>'Input Sheet'!B13</f>
        <v>1308</v>
      </c>
      <c r="Q2" s="123">
        <f>'Input Sheet'!B14</f>
        <v>1500</v>
      </c>
      <c r="R2" s="123">
        <f>'Input Sheet'!B15</f>
        <v>0</v>
      </c>
      <c r="S2" s="123">
        <f>'Input Sheet'!B16</f>
        <v>3412</v>
      </c>
      <c r="T2" s="123">
        <f>'Input Sheet'!B17</f>
        <v>3709</v>
      </c>
      <c r="U2" s="123">
        <f>'Input Sheet'!B18</f>
        <v>212</v>
      </c>
      <c r="V2" s="123">
        <f>'Input Sheet'!B19</f>
        <v>1641</v>
      </c>
      <c r="W2" s="123">
        <f>'Input Sheet'!B20</f>
        <v>471</v>
      </c>
      <c r="X2" s="123">
        <f>'Input Sheet'!B21</f>
        <v>4396</v>
      </c>
      <c r="Y2" s="123">
        <f>'Input Sheet'!B22</f>
        <v>1112</v>
      </c>
      <c r="Z2" s="123">
        <f>'Input Sheet'!B23</f>
        <v>3553</v>
      </c>
      <c r="AA2" s="123">
        <f>'Input Sheet'!B24</f>
        <v>3111</v>
      </c>
      <c r="AB2" s="123">
        <f>'Input Sheet'!B25</f>
        <v>0</v>
      </c>
      <c r="AC2" s="123">
        <f>'Input Sheet'!B26</f>
        <v>2196</v>
      </c>
      <c r="AD2" s="123">
        <f>'Input Sheet'!B27</f>
        <v>2783</v>
      </c>
      <c r="AE2" s="123">
        <f>'Input Sheet'!B28</f>
        <v>1251</v>
      </c>
      <c r="AF2" s="123">
        <f>'Input Sheet'!B29</f>
        <v>12</v>
      </c>
      <c r="AG2" s="123">
        <f>'Input Sheet'!B30</f>
        <v>733</v>
      </c>
      <c r="AH2" s="123">
        <f>'Input Sheet'!B31</f>
        <v>148</v>
      </c>
      <c r="AI2" s="123">
        <f>'Input Sheet'!B32</f>
        <v>1984</v>
      </c>
      <c r="AJ2" s="123">
        <f>'Input Sheet'!B32</f>
        <v>1984</v>
      </c>
      <c r="AK2" s="123">
        <f>'Input Sheet'!B32</f>
        <v>1984</v>
      </c>
      <c r="AL2" s="123">
        <f>'Input Sheet'!B32</f>
        <v>1984</v>
      </c>
    </row>
    <row r="3" spans="1:38">
      <c r="I3" s="124" t="s">
        <v>199</v>
      </c>
      <c r="J3" s="125">
        <f>SUM(K3:AI3)</f>
        <v>363919</v>
      </c>
      <c r="K3" s="123">
        <f>'Input Sheet'!C8</f>
        <v>5405</v>
      </c>
      <c r="L3" s="123">
        <f>'Input Sheet'!C9</f>
        <v>27866</v>
      </c>
      <c r="M3" s="123">
        <f>'Input Sheet'!C10</f>
        <v>15850</v>
      </c>
      <c r="N3" s="123">
        <f>'Input Sheet'!C11</f>
        <v>27890</v>
      </c>
      <c r="O3" s="123">
        <f>'Input Sheet'!C12</f>
        <v>16193</v>
      </c>
      <c r="P3" s="123">
        <f>'Input Sheet'!C13</f>
        <v>7452</v>
      </c>
      <c r="Q3" s="123">
        <f>'Input Sheet'!C14</f>
        <v>5138</v>
      </c>
      <c r="R3" s="123">
        <f>'Input Sheet'!C15</f>
        <v>0</v>
      </c>
      <c r="S3" s="123">
        <f>'Input Sheet'!C16</f>
        <v>18420</v>
      </c>
      <c r="T3" s="123">
        <f>'Input Sheet'!C17</f>
        <v>19324</v>
      </c>
      <c r="U3" s="123">
        <f>'Input Sheet'!C18</f>
        <v>1335</v>
      </c>
      <c r="V3" s="123">
        <f>'Input Sheet'!C19</f>
        <v>6551</v>
      </c>
      <c r="W3" s="123">
        <f>'Input Sheet'!C20</f>
        <v>1060</v>
      </c>
      <c r="X3" s="123">
        <f>'Input Sheet'!C21</f>
        <v>28018</v>
      </c>
      <c r="Y3" s="123">
        <f>'Input Sheet'!C22</f>
        <v>9143</v>
      </c>
      <c r="Z3" s="123">
        <f>'Input Sheet'!C23</f>
        <v>27075</v>
      </c>
      <c r="AA3" s="123">
        <f>'Input Sheet'!C24</f>
        <v>29772</v>
      </c>
      <c r="AB3" s="123">
        <f>'Input Sheet'!C25</f>
        <v>20</v>
      </c>
      <c r="AC3" s="123">
        <f>'Input Sheet'!C26</f>
        <v>38899</v>
      </c>
      <c r="AD3" s="123">
        <f>'Input Sheet'!C27</f>
        <v>30121</v>
      </c>
      <c r="AE3" s="123">
        <f>'Input Sheet'!C28</f>
        <v>9614</v>
      </c>
      <c r="AF3" s="123">
        <f>'Input Sheet'!C29</f>
        <v>39</v>
      </c>
      <c r="AG3" s="123">
        <f>'Input Sheet'!C30</f>
        <v>13038</v>
      </c>
      <c r="AH3" s="123">
        <f>'Input Sheet'!C31</f>
        <v>9196</v>
      </c>
      <c r="AI3" s="123">
        <f>'Input Sheet'!C32</f>
        <v>16500</v>
      </c>
      <c r="AJ3" s="123">
        <f>'Input Sheet'!C32</f>
        <v>16500</v>
      </c>
      <c r="AK3" s="123">
        <f>'Input Sheet'!C32</f>
        <v>16500</v>
      </c>
      <c r="AL3" s="123">
        <f>'Input Sheet'!C32</f>
        <v>16500</v>
      </c>
    </row>
    <row r="4" spans="1:38">
      <c r="I4" s="124" t="s">
        <v>200</v>
      </c>
      <c r="J4" s="126">
        <f t="shared" ref="J4:AL5" si="0">J2/$J2</f>
        <v>1</v>
      </c>
      <c r="K4" s="126">
        <f t="shared" si="0"/>
        <v>2.7213941039717117E-2</v>
      </c>
      <c r="L4" s="126">
        <f t="shared" si="0"/>
        <v>0.10975442983570047</v>
      </c>
      <c r="M4" s="126">
        <f t="shared" si="0"/>
        <v>9.0999667884423777E-2</v>
      </c>
      <c r="N4" s="126">
        <f t="shared" si="0"/>
        <v>9.6469806786879483E-2</v>
      </c>
      <c r="O4" s="126">
        <f t="shared" si="0"/>
        <v>2.0473948463477054E-2</v>
      </c>
      <c r="P4" s="126">
        <f t="shared" si="0"/>
        <v>2.5553363158614492E-2</v>
      </c>
      <c r="Q4" s="126">
        <f t="shared" si="0"/>
        <v>2.9304315548869829E-2</v>
      </c>
      <c r="R4" s="126">
        <f t="shared" si="0"/>
        <v>0</v>
      </c>
      <c r="S4" s="126">
        <f t="shared" si="0"/>
        <v>6.6657549768495902E-2</v>
      </c>
      <c r="T4" s="126">
        <f t="shared" si="0"/>
        <v>7.2459804247172133E-2</v>
      </c>
      <c r="U4" s="126">
        <f t="shared" si="0"/>
        <v>4.141676597573603E-3</v>
      </c>
      <c r="V4" s="126">
        <f t="shared" si="0"/>
        <v>3.2058921210463595E-2</v>
      </c>
      <c r="W4" s="126">
        <f t="shared" si="0"/>
        <v>9.2015550823451274E-3</v>
      </c>
      <c r="X4" s="126">
        <f t="shared" si="0"/>
        <v>8.5881180768554513E-2</v>
      </c>
      <c r="Y4" s="126">
        <f t="shared" si="0"/>
        <v>2.1724265926895501E-2</v>
      </c>
      <c r="Z4" s="126">
        <f t="shared" si="0"/>
        <v>6.9412155430089675E-2</v>
      </c>
      <c r="AA4" s="126">
        <f t="shared" si="0"/>
        <v>6.0777150448356028E-2</v>
      </c>
      <c r="AB4" s="126">
        <f t="shared" si="0"/>
        <v>0</v>
      </c>
      <c r="AC4" s="126">
        <f t="shared" si="0"/>
        <v>4.2901517963545431E-2</v>
      </c>
      <c r="AD4" s="126">
        <f t="shared" si="0"/>
        <v>5.4369273448336489E-2</v>
      </c>
      <c r="AE4" s="126">
        <f t="shared" si="0"/>
        <v>2.4439799167757438E-2</v>
      </c>
      <c r="AF4" s="126">
        <f t="shared" si="0"/>
        <v>2.3443452439095863E-4</v>
      </c>
      <c r="AG4" s="126">
        <f t="shared" si="0"/>
        <v>1.4320042198214391E-2</v>
      </c>
      <c r="AH4" s="126">
        <f t="shared" si="0"/>
        <v>2.8913591341551566E-3</v>
      </c>
      <c r="AI4" s="126">
        <f t="shared" si="0"/>
        <v>3.8759841365971825E-2</v>
      </c>
      <c r="AJ4" s="126">
        <f t="shared" si="0"/>
        <v>3.8759841365971825E-2</v>
      </c>
      <c r="AK4" s="126">
        <f t="shared" si="0"/>
        <v>3.8759841365971825E-2</v>
      </c>
      <c r="AL4" s="126">
        <f t="shared" si="0"/>
        <v>3.8759841365971825E-2</v>
      </c>
    </row>
    <row r="5" spans="1:38">
      <c r="I5" s="124" t="s">
        <v>201</v>
      </c>
      <c r="J5" s="126">
        <f t="shared" si="0"/>
        <v>1</v>
      </c>
      <c r="K5" s="126">
        <f t="shared" si="0"/>
        <v>1.485220612279106E-2</v>
      </c>
      <c r="L5" s="126">
        <f t="shared" si="0"/>
        <v>7.6571984425105585E-2</v>
      </c>
      <c r="M5" s="126">
        <f t="shared" si="0"/>
        <v>4.3553647927148623E-2</v>
      </c>
      <c r="N5" s="126">
        <f t="shared" si="0"/>
        <v>7.6637933166446376E-2</v>
      </c>
      <c r="O5" s="126">
        <f t="shared" si="0"/>
        <v>4.4496165355477457E-2</v>
      </c>
      <c r="P5" s="126">
        <f t="shared" si="0"/>
        <v>2.0477084186316184E-2</v>
      </c>
      <c r="Q5" s="126">
        <f t="shared" si="0"/>
        <v>1.4118526375374739E-2</v>
      </c>
      <c r="R5" s="126">
        <f t="shared" si="0"/>
        <v>0</v>
      </c>
      <c r="S5" s="126">
        <f t="shared" si="0"/>
        <v>5.061565897905853E-2</v>
      </c>
      <c r="T5" s="126">
        <f t="shared" si="0"/>
        <v>5.309972823622839E-2</v>
      </c>
      <c r="U5" s="126">
        <f t="shared" si="0"/>
        <v>3.6683987370816034E-3</v>
      </c>
      <c r="V5" s="126">
        <f t="shared" si="0"/>
        <v>1.8001258521813921E-2</v>
      </c>
      <c r="W5" s="126">
        <f t="shared" si="0"/>
        <v>2.9127360758850183E-3</v>
      </c>
      <c r="X5" s="126">
        <f t="shared" si="0"/>
        <v>7.6989659786930606E-2</v>
      </c>
      <c r="Y5" s="126">
        <f t="shared" si="0"/>
        <v>2.5123722586619549E-2</v>
      </c>
      <c r="Z5" s="126">
        <f t="shared" si="0"/>
        <v>7.4398423825081952E-2</v>
      </c>
      <c r="AA5" s="126">
        <f t="shared" si="0"/>
        <v>8.1809413633253558E-2</v>
      </c>
      <c r="AB5" s="126">
        <f t="shared" si="0"/>
        <v>5.4957284450660721E-5</v>
      </c>
      <c r="AC5" s="126">
        <f t="shared" si="0"/>
        <v>0.10688917039231258</v>
      </c>
      <c r="AD5" s="126">
        <f t="shared" si="0"/>
        <v>8.276841824691758E-2</v>
      </c>
      <c r="AE5" s="126">
        <f t="shared" si="0"/>
        <v>2.641796663543261E-2</v>
      </c>
      <c r="AF5" s="126">
        <f t="shared" si="0"/>
        <v>1.0716670467878841E-4</v>
      </c>
      <c r="AG5" s="126">
        <f t="shared" si="0"/>
        <v>3.5826653733385727E-2</v>
      </c>
      <c r="AH5" s="126">
        <f t="shared" si="0"/>
        <v>2.52693593904138E-2</v>
      </c>
      <c r="AI5" s="126">
        <f t="shared" si="0"/>
        <v>4.5339759671795099E-2</v>
      </c>
      <c r="AJ5" s="126">
        <f t="shared" si="0"/>
        <v>4.5339759671795099E-2</v>
      </c>
      <c r="AK5" s="126">
        <f t="shared" si="0"/>
        <v>4.5339759671795099E-2</v>
      </c>
      <c r="AL5" s="126">
        <f t="shared" si="0"/>
        <v>4.5339759671795099E-2</v>
      </c>
    </row>
    <row r="8" spans="1:38" ht="45">
      <c r="A8" s="86" t="s">
        <v>57</v>
      </c>
      <c r="B8" s="86" t="s">
        <v>202</v>
      </c>
      <c r="C8" s="86" t="s">
        <v>203</v>
      </c>
      <c r="D8" s="86" t="s">
        <v>204</v>
      </c>
      <c r="E8" s="122" t="s">
        <v>205</v>
      </c>
      <c r="F8" s="122" t="s">
        <v>206</v>
      </c>
      <c r="G8" s="122" t="s">
        <v>207</v>
      </c>
      <c r="H8" s="122" t="s">
        <v>208</v>
      </c>
      <c r="I8" s="127" t="s">
        <v>209</v>
      </c>
      <c r="J8" s="122" t="s">
        <v>61</v>
      </c>
      <c r="K8" s="123">
        <v>1</v>
      </c>
      <c r="L8" s="123">
        <v>2</v>
      </c>
      <c r="M8" s="123">
        <v>3</v>
      </c>
      <c r="N8" s="123">
        <v>4</v>
      </c>
      <c r="O8" s="123">
        <v>5</v>
      </c>
      <c r="P8" s="123">
        <v>6</v>
      </c>
      <c r="Q8" s="123">
        <v>7</v>
      </c>
      <c r="R8" s="123">
        <v>8</v>
      </c>
      <c r="S8" s="123">
        <v>9</v>
      </c>
      <c r="T8" s="123">
        <v>10</v>
      </c>
      <c r="U8" s="123">
        <v>11</v>
      </c>
      <c r="V8" s="123">
        <v>12</v>
      </c>
      <c r="W8" s="123">
        <v>13</v>
      </c>
      <c r="X8" s="123">
        <v>14</v>
      </c>
      <c r="Y8" s="123">
        <v>15</v>
      </c>
      <c r="Z8" s="123">
        <v>16</v>
      </c>
      <c r="AA8" s="123">
        <v>17</v>
      </c>
      <c r="AB8" s="123">
        <v>18</v>
      </c>
      <c r="AC8" s="123">
        <v>19</v>
      </c>
      <c r="AD8" s="123">
        <v>20</v>
      </c>
      <c r="AE8" s="123">
        <v>21</v>
      </c>
      <c r="AF8" s="123">
        <v>22</v>
      </c>
      <c r="AG8" s="123">
        <v>23</v>
      </c>
      <c r="AH8" s="123">
        <v>24</v>
      </c>
      <c r="AI8" s="123">
        <v>25</v>
      </c>
    </row>
    <row r="9" spans="1:38">
      <c r="A9" s="86" t="s">
        <v>71</v>
      </c>
      <c r="B9" s="86" t="s">
        <v>210</v>
      </c>
      <c r="C9" s="86" t="s">
        <v>211</v>
      </c>
      <c r="D9" s="86" t="s">
        <v>72</v>
      </c>
      <c r="E9" s="122">
        <f t="shared" ref="E9:E72" si="1">SUMPRODUCT($K$2:$AI$2,$K9:$AI9)/$J$2</f>
        <v>0.13810322933557345</v>
      </c>
      <c r="F9" s="128">
        <f t="shared" ref="F9:F72" si="2">SUMPRODUCT($K$2:$AI$2,$K9:$AI9)</f>
        <v>7069.0899999999983</v>
      </c>
      <c r="G9" s="122">
        <f t="shared" ref="G9:G72" si="3">SUMPRODUCT($K$3:$AI$3,$K9:$AI9)/$J$3</f>
        <v>0.13195794393807411</v>
      </c>
      <c r="H9" s="128">
        <f t="shared" ref="H9:H72" si="4">SUMPRODUCT($K$3:$AI$3,$K9:$AI9)</f>
        <v>48022.00299999999</v>
      </c>
      <c r="I9" s="122">
        <f t="shared" ref="I9:I72" si="5">CORREL($K$4:$AI$4,$K9:$AI9)</f>
        <v>0.19731441529311286</v>
      </c>
      <c r="J9" s="128">
        <f>$E9/$G9*100</f>
        <v>104.6570029920921</v>
      </c>
      <c r="K9" s="129" cm="1">
        <f t="array" ref="K9">INDEX(KM_PCT,MATCH($A9,'Knowledge - Percentages'!$B:$B,0),'Data - Knowledge'!K$8)/100</f>
        <v>0.14599999999999999</v>
      </c>
      <c r="L9" s="129" cm="1">
        <f t="array" ref="L9">INDEX(KM_PCT,MATCH($A9,'Knowledge - Percentages'!$B:$B,0),'Data - Knowledge'!L$8)/100</f>
        <v>0.161</v>
      </c>
      <c r="M9" s="129" cm="1">
        <f t="array" ref="M9">INDEX(KM_PCT,MATCH($A9,'Knowledge - Percentages'!$B:$B,0),'Data - Knowledge'!M$8)/100</f>
        <v>0.16300000000000001</v>
      </c>
      <c r="N9" s="129" cm="1">
        <f t="array" ref="N9">INDEX(KM_PCT,MATCH($A9,'Knowledge - Percentages'!$B:$B,0),'Data - Knowledge'!N$8)/100</f>
        <v>0.13300000000000001</v>
      </c>
      <c r="O9" s="129" cm="1">
        <f t="array" ref="O9">INDEX(KM_PCT,MATCH($A9,'Knowledge - Percentages'!$B:$B,0),'Data - Knowledge'!O$8)/100</f>
        <v>0.13699999999999998</v>
      </c>
      <c r="P9" s="129" cm="1">
        <f t="array" ref="P9">INDEX(KM_PCT,MATCH($A9,'Knowledge - Percentages'!$B:$B,0),'Data - Knowledge'!P$8)/100</f>
        <v>0.14599999999999999</v>
      </c>
      <c r="Q9" s="129" cm="1">
        <f t="array" ref="Q9">INDEX(KM_PCT,MATCH($A9,'Knowledge - Percentages'!$B:$B,0),'Data - Knowledge'!Q$8)/100</f>
        <v>0.17300000000000001</v>
      </c>
      <c r="R9" s="129" cm="1">
        <f t="array" ref="R9">INDEX(KM_PCT,MATCH($A9,'Knowledge - Percentages'!$B:$B,0),'Data - Knowledge'!R$8)/100</f>
        <v>0.14599999999999999</v>
      </c>
      <c r="S9" s="129" cm="1">
        <f t="array" ref="S9">INDEX(KM_PCT,MATCH($A9,'Knowledge - Percentages'!$B:$B,0),'Data - Knowledge'!S$8)/100</f>
        <v>0.13900000000000001</v>
      </c>
      <c r="T9" s="129" cm="1">
        <f t="array" ref="T9">INDEX(KM_PCT,MATCH($A9,'Knowledge - Percentages'!$B:$B,0),'Data - Knowledge'!T$8)/100</f>
        <v>0.14599999999999999</v>
      </c>
      <c r="U9" s="129" cm="1">
        <f t="array" ref="U9">INDEX(KM_PCT,MATCH($A9,'Knowledge - Percentages'!$B:$B,0),'Data - Knowledge'!U$8)/100</f>
        <v>0.14599999999999999</v>
      </c>
      <c r="V9" s="129" cm="1">
        <f t="array" ref="V9">INDEX(KM_PCT,MATCH($A9,'Knowledge - Percentages'!$B:$B,0),'Data - Knowledge'!V$8)/100</f>
        <v>0.153</v>
      </c>
      <c r="W9" s="129" cm="1">
        <f t="array" ref="W9">INDEX(KM_PCT,MATCH($A9,'Knowledge - Percentages'!$B:$B,0),'Data - Knowledge'!W$8)/100</f>
        <v>0.14599999999999999</v>
      </c>
      <c r="X9" s="129" cm="1">
        <f t="array" ref="X9">INDEX(KM_PCT,MATCH($A9,'Knowledge - Percentages'!$B:$B,0),'Data - Knowledge'!X$8)/100</f>
        <v>0.126</v>
      </c>
      <c r="Y9" s="129" cm="1">
        <f t="array" ref="Y9">INDEX(KM_PCT,MATCH($A9,'Knowledge - Percentages'!$B:$B,0),'Data - Knowledge'!Y$8)/100</f>
        <v>0.126</v>
      </c>
      <c r="Z9" s="129" cm="1">
        <f t="array" ref="Z9">INDEX(KM_PCT,MATCH($A9,'Knowledge - Percentages'!$B:$B,0),'Data - Knowledge'!Z$8)/100</f>
        <v>0.11800000000000001</v>
      </c>
      <c r="AA9" s="129" cm="1">
        <f t="array" ref="AA9">INDEX(KM_PCT,MATCH($A9,'Knowledge - Percentages'!$B:$B,0),'Data - Knowledge'!AA$8)/100</f>
        <v>0.126</v>
      </c>
      <c r="AB9" s="129" cm="1">
        <f t="array" ref="AB9">INDEX(KM_PCT,MATCH($A9,'Knowledge - Percentages'!$B:$B,0),'Data - Knowledge'!AB$8)/100</f>
        <v>0.126</v>
      </c>
      <c r="AC9" s="129" cm="1">
        <f t="array" ref="AC9">INDEX(KM_PCT,MATCH($A9,'Knowledge - Percentages'!$B:$B,0),'Data - Knowledge'!AC$8)/100</f>
        <v>0.11699999999999999</v>
      </c>
      <c r="AD9" s="129" cm="1">
        <f t="array" ref="AD9">INDEX(KM_PCT,MATCH($A9,'Knowledge - Percentages'!$B:$B,0),'Data - Knowledge'!AD$8)/100</f>
        <v>0.11900000000000001</v>
      </c>
      <c r="AE9" s="129" cm="1">
        <f t="array" ref="AE9">INDEX(KM_PCT,MATCH($A9,'Knowledge - Percentages'!$B:$B,0),'Data - Knowledge'!AE$8)/100</f>
        <v>0.11900000000000001</v>
      </c>
      <c r="AF9" s="129" cm="1">
        <f t="array" ref="AF9">INDEX(KM_PCT,MATCH($A9,'Knowledge - Percentages'!$B:$B,0),'Data - Knowledge'!AF$8)/100</f>
        <v>0.11900000000000001</v>
      </c>
      <c r="AG9" s="129" cm="1">
        <f t="array" ref="AG9">INDEX(KM_PCT,MATCH($A9,'Knowledge - Percentages'!$B:$B,0),'Data - Knowledge'!AG$8)/100</f>
        <v>0.11900000000000001</v>
      </c>
      <c r="AH9" s="129" cm="1">
        <f t="array" ref="AH9">INDEX(KM_PCT,MATCH($A9,'Knowledge - Percentages'!$B:$B,0),'Data - Knowledge'!AH$8)/100</f>
        <v>0.11900000000000001</v>
      </c>
      <c r="AI9" s="129" cm="1">
        <f t="array" ref="AI9">INDEX(KM_PCT,MATCH($A9,'Knowledge - Percentages'!$B:$B,0),'Data - Knowledge'!AI$8)/100</f>
        <v>0.11900000000000001</v>
      </c>
    </row>
    <row r="10" spans="1:38">
      <c r="A10" s="86" t="s">
        <v>212</v>
      </c>
      <c r="B10" s="86" t="s">
        <v>210</v>
      </c>
      <c r="C10" s="86" t="s">
        <v>211</v>
      </c>
      <c r="D10" s="86" t="s">
        <v>213</v>
      </c>
      <c r="E10" s="122">
        <f>SUMPRODUCT($K$2:$AI$2,$K10:$AI10)/$J$2</f>
        <v>7.9801512102682329E-3</v>
      </c>
      <c r="F10" s="128">
        <f t="shared" si="2"/>
        <v>408.48</v>
      </c>
      <c r="G10" s="122">
        <f t="shared" si="3"/>
        <v>7.4471984150319172E-3</v>
      </c>
      <c r="H10" s="128">
        <f t="shared" si="4"/>
        <v>2710.1770000000001</v>
      </c>
      <c r="I10" s="122">
        <f t="shared" si="5"/>
        <v>0.15934234154130547</v>
      </c>
      <c r="J10" s="128">
        <f t="shared" ref="J10:J73" si="6">$E10/$G10*100</f>
        <v>107.15641997882813</v>
      </c>
      <c r="K10" s="129" cm="1">
        <f t="array" ref="K10">INDEX(KM_PCT,MATCH($A10,'Knowledge - Percentages'!$B:$B,0),'Data - Knowledge'!K$8)/100</f>
        <v>1.9E-2</v>
      </c>
      <c r="L10" s="129" cm="1">
        <f t="array" ref="L10">INDEX(KM_PCT,MATCH($A10,'Knowledge - Percentages'!$B:$B,0),'Data - Knowledge'!L$8)/100</f>
        <v>1.2E-2</v>
      </c>
      <c r="M10" s="129" cm="1">
        <f t="array" ref="M10">INDEX(KM_PCT,MATCH($A10,'Knowledge - Percentages'!$B:$B,0),'Data - Knowledge'!M$8)/100</f>
        <v>9.0000000000000011E-3</v>
      </c>
      <c r="N10" s="129" cm="1">
        <f t="array" ref="N10">INDEX(KM_PCT,MATCH($A10,'Knowledge - Percentages'!$B:$B,0),'Data - Knowledge'!N$8)/100</f>
        <v>8.0000000000000002E-3</v>
      </c>
      <c r="O10" s="129" cm="1">
        <f t="array" ref="O10">INDEX(KM_PCT,MATCH($A10,'Knowledge - Percentages'!$B:$B,0),'Data - Knowledge'!O$8)/100</f>
        <v>8.0000000000000002E-3</v>
      </c>
      <c r="P10" s="129" cm="1">
        <f t="array" ref="P10">INDEX(KM_PCT,MATCH($A10,'Knowledge - Percentages'!$B:$B,0),'Data - Knowledge'!P$8)/100</f>
        <v>6.9999999999999993E-3</v>
      </c>
      <c r="Q10" s="129" cm="1">
        <f t="array" ref="Q10">INDEX(KM_PCT,MATCH($A10,'Knowledge - Percentages'!$B:$B,0),'Data - Knowledge'!Q$8)/100</f>
        <v>6.9999999999999993E-3</v>
      </c>
      <c r="R10" s="129" cm="1">
        <f t="array" ref="R10">INDEX(KM_PCT,MATCH($A10,'Knowledge - Percentages'!$B:$B,0),'Data - Knowledge'!R$8)/100</f>
        <v>6.9999999999999993E-3</v>
      </c>
      <c r="S10" s="129" cm="1">
        <f t="array" ref="S10">INDEX(KM_PCT,MATCH($A10,'Knowledge - Percentages'!$B:$B,0),'Data - Knowledge'!S$8)/100</f>
        <v>6.9999999999999993E-3</v>
      </c>
      <c r="T10" s="129" cm="1">
        <f t="array" ref="T10">INDEX(KM_PCT,MATCH($A10,'Knowledge - Percentages'!$B:$B,0),'Data - Knowledge'!T$8)/100</f>
        <v>6.9999999999999993E-3</v>
      </c>
      <c r="U10" s="129" cm="1">
        <f t="array" ref="U10">INDEX(KM_PCT,MATCH($A10,'Knowledge - Percentages'!$B:$B,0),'Data - Knowledge'!U$8)/100</f>
        <v>1.2E-2</v>
      </c>
      <c r="V10" s="129" cm="1">
        <f t="array" ref="V10">INDEX(KM_PCT,MATCH($A10,'Knowledge - Percentages'!$B:$B,0),'Data - Knowledge'!V$8)/100</f>
        <v>6.9999999999999993E-3</v>
      </c>
      <c r="W10" s="129" cm="1">
        <f t="array" ref="W10">INDEX(KM_PCT,MATCH($A10,'Knowledge - Percentages'!$B:$B,0),'Data - Knowledge'!W$8)/100</f>
        <v>4.0000000000000001E-3</v>
      </c>
      <c r="X10" s="129" cm="1">
        <f t="array" ref="X10">INDEX(KM_PCT,MATCH($A10,'Knowledge - Percentages'!$B:$B,0),'Data - Knowledge'!X$8)/100</f>
        <v>8.0000000000000002E-3</v>
      </c>
      <c r="Y10" s="129" cm="1">
        <f t="array" ref="Y10">INDEX(KM_PCT,MATCH($A10,'Knowledge - Percentages'!$B:$B,0),'Data - Knowledge'!Y$8)/100</f>
        <v>6.9999999999999993E-3</v>
      </c>
      <c r="Z10" s="129" cm="1">
        <f t="array" ref="Z10">INDEX(KM_PCT,MATCH($A10,'Knowledge - Percentages'!$B:$B,0),'Data - Knowledge'!Z$8)/100</f>
        <v>6.0000000000000001E-3</v>
      </c>
      <c r="AA10" s="129" cm="1">
        <f t="array" ref="AA10">INDEX(KM_PCT,MATCH($A10,'Knowledge - Percentages'!$B:$B,0),'Data - Knowledge'!AA$8)/100</f>
        <v>6.9999999999999993E-3</v>
      </c>
      <c r="AB10" s="129" cm="1">
        <f t="array" ref="AB10">INDEX(KM_PCT,MATCH($A10,'Knowledge - Percentages'!$B:$B,0),'Data - Knowledge'!AB$8)/100</f>
        <v>6.9999999999999993E-3</v>
      </c>
      <c r="AC10" s="129" cm="1">
        <f t="array" ref="AC10">INDEX(KM_PCT,MATCH($A10,'Knowledge - Percentages'!$B:$B,0),'Data - Knowledge'!AC$8)/100</f>
        <v>6.9999999999999993E-3</v>
      </c>
      <c r="AD10" s="129" cm="1">
        <f t="array" ref="AD10">INDEX(KM_PCT,MATCH($A10,'Knowledge - Percentages'!$B:$B,0),'Data - Knowledge'!AD$8)/100</f>
        <v>5.0000000000000001E-3</v>
      </c>
      <c r="AE10" s="129" cm="1">
        <f t="array" ref="AE10">INDEX(KM_PCT,MATCH($A10,'Knowledge - Percentages'!$B:$B,0),'Data - Knowledge'!AE$8)/100</f>
        <v>6.0000000000000001E-3</v>
      </c>
      <c r="AF10" s="129" cm="1">
        <f t="array" ref="AF10">INDEX(KM_PCT,MATCH($A10,'Knowledge - Percentages'!$B:$B,0),'Data - Knowledge'!AF$8)/100</f>
        <v>6.0000000000000001E-3</v>
      </c>
      <c r="AG10" s="129" cm="1">
        <f t="array" ref="AG10">INDEX(KM_PCT,MATCH($A10,'Knowledge - Percentages'!$B:$B,0),'Data - Knowledge'!AG$8)/100</f>
        <v>5.0000000000000001E-3</v>
      </c>
      <c r="AH10" s="129" cm="1">
        <f t="array" ref="AH10">INDEX(KM_PCT,MATCH($A10,'Knowledge - Percentages'!$B:$B,0),'Data - Knowledge'!AH$8)/100</f>
        <v>6.0000000000000001E-3</v>
      </c>
      <c r="AI10" s="129" cm="1">
        <f t="array" ref="AI10">INDEX(KM_PCT,MATCH($A10,'Knowledge - Percentages'!$B:$B,0),'Data - Knowledge'!AI$8)/100</f>
        <v>6.0000000000000001E-3</v>
      </c>
    </row>
    <row r="11" spans="1:38">
      <c r="A11" s="86" t="s">
        <v>69</v>
      </c>
      <c r="B11" s="86" t="s">
        <v>210</v>
      </c>
      <c r="C11" s="86" t="s">
        <v>211</v>
      </c>
      <c r="D11" s="86" t="s">
        <v>70</v>
      </c>
      <c r="E11" s="122">
        <f t="shared" ref="E11:E74" si="7">SUMPRODUCT($K$2:$AI$2,$K11:$AI11)/$J$2</f>
        <v>2.0157500927969994E-2</v>
      </c>
      <c r="F11" s="128">
        <f t="shared" si="2"/>
        <v>1031.8020000000001</v>
      </c>
      <c r="G11" s="122">
        <f t="shared" si="3"/>
        <v>1.9397602213679418E-2</v>
      </c>
      <c r="H11" s="128">
        <f t="shared" si="4"/>
        <v>7059.1559999999999</v>
      </c>
      <c r="I11" s="122">
        <f t="shared" si="5"/>
        <v>0.299511738328748</v>
      </c>
      <c r="J11" s="128">
        <f t="shared" si="6"/>
        <v>103.91748787257163</v>
      </c>
      <c r="K11" s="129" cm="1">
        <f t="array" ref="K11">INDEX(KM_PCT,MATCH($A11,'Knowledge - Percentages'!$B:$B,0),'Data - Knowledge'!K$8)/100</f>
        <v>3.7000000000000005E-2</v>
      </c>
      <c r="L11" s="129" cm="1">
        <f t="array" ref="L11">INDEX(KM_PCT,MATCH($A11,'Knowledge - Percentages'!$B:$B,0),'Data - Knowledge'!L$8)/100</f>
        <v>2.6000000000000002E-2</v>
      </c>
      <c r="M11" s="129" cm="1">
        <f t="array" ref="M11">INDEX(KM_PCT,MATCH($A11,'Knowledge - Percentages'!$B:$B,0),'Data - Knowledge'!M$8)/100</f>
        <v>2.5000000000000001E-2</v>
      </c>
      <c r="N11" s="129" cm="1">
        <f t="array" ref="N11">INDEX(KM_PCT,MATCH($A11,'Knowledge - Percentages'!$B:$B,0),'Data - Knowledge'!N$8)/100</f>
        <v>2.5000000000000001E-2</v>
      </c>
      <c r="O11" s="129" cm="1">
        <f t="array" ref="O11">INDEX(KM_PCT,MATCH($A11,'Knowledge - Percentages'!$B:$B,0),'Data - Knowledge'!O$8)/100</f>
        <v>2.1000000000000001E-2</v>
      </c>
      <c r="P11" s="129" cm="1">
        <f t="array" ref="P11">INDEX(KM_PCT,MATCH($A11,'Knowledge - Percentages'!$B:$B,0),'Data - Knowledge'!P$8)/100</f>
        <v>1.8000000000000002E-2</v>
      </c>
      <c r="Q11" s="129" cm="1">
        <f t="array" ref="Q11">INDEX(KM_PCT,MATCH($A11,'Knowledge - Percentages'!$B:$B,0),'Data - Knowledge'!Q$8)/100</f>
        <v>1.6E-2</v>
      </c>
      <c r="R11" s="129" cm="1">
        <f t="array" ref="R11">INDEX(KM_PCT,MATCH($A11,'Knowledge - Percentages'!$B:$B,0),'Data - Knowledge'!R$8)/100</f>
        <v>2.1000000000000001E-2</v>
      </c>
      <c r="S11" s="129" cm="1">
        <f t="array" ref="S11">INDEX(KM_PCT,MATCH($A11,'Knowledge - Percentages'!$B:$B,0),'Data - Knowledge'!S$8)/100</f>
        <v>1.6E-2</v>
      </c>
      <c r="T11" s="129" cm="1">
        <f t="array" ref="T11">INDEX(KM_PCT,MATCH($A11,'Knowledge - Percentages'!$B:$B,0),'Data - Knowledge'!T$8)/100</f>
        <v>1.8000000000000002E-2</v>
      </c>
      <c r="U11" s="129" cm="1">
        <f t="array" ref="U11">INDEX(KM_PCT,MATCH($A11,'Knowledge - Percentages'!$B:$B,0),'Data - Knowledge'!U$8)/100</f>
        <v>1.8000000000000002E-2</v>
      </c>
      <c r="V11" s="129" cm="1">
        <f t="array" ref="V11">INDEX(KM_PCT,MATCH($A11,'Knowledge - Percentages'!$B:$B,0),'Data - Knowledge'!V$8)/100</f>
        <v>1.8000000000000002E-2</v>
      </c>
      <c r="W11" s="129" cm="1">
        <f t="array" ref="W11">INDEX(KM_PCT,MATCH($A11,'Knowledge - Percentages'!$B:$B,0),'Data - Knowledge'!W$8)/100</f>
        <v>1.1000000000000001E-2</v>
      </c>
      <c r="X11" s="129" cm="1">
        <f t="array" ref="X11">INDEX(KM_PCT,MATCH($A11,'Knowledge - Percentages'!$B:$B,0),'Data - Knowledge'!X$8)/100</f>
        <v>1.7000000000000001E-2</v>
      </c>
      <c r="Y11" s="129" cm="1">
        <f t="array" ref="Y11">INDEX(KM_PCT,MATCH($A11,'Knowledge - Percentages'!$B:$B,0),'Data - Knowledge'!Y$8)/100</f>
        <v>1.4999999999999999E-2</v>
      </c>
      <c r="Z11" s="129" cm="1">
        <f t="array" ref="Z11">INDEX(KM_PCT,MATCH($A11,'Knowledge - Percentages'!$B:$B,0),'Data - Knowledge'!Z$8)/100</f>
        <v>1.7000000000000001E-2</v>
      </c>
      <c r="AA11" s="129" cm="1">
        <f t="array" ref="AA11">INDEX(KM_PCT,MATCH($A11,'Knowledge - Percentages'!$B:$B,0),'Data - Knowledge'!AA$8)/100</f>
        <v>1.7000000000000001E-2</v>
      </c>
      <c r="AB11" s="129" cm="1">
        <f t="array" ref="AB11">INDEX(KM_PCT,MATCH($A11,'Knowledge - Percentages'!$B:$B,0),'Data - Knowledge'!AB$8)/100</f>
        <v>1.7000000000000001E-2</v>
      </c>
      <c r="AC11" s="129" cm="1">
        <f t="array" ref="AC11">INDEX(KM_PCT,MATCH($A11,'Knowledge - Percentages'!$B:$B,0),'Data - Knowledge'!AC$8)/100</f>
        <v>2.1000000000000001E-2</v>
      </c>
      <c r="AD11" s="129" cm="1">
        <f t="array" ref="AD11">INDEX(KM_PCT,MATCH($A11,'Knowledge - Percentages'!$B:$B,0),'Data - Knowledge'!AD$8)/100</f>
        <v>1.8000000000000002E-2</v>
      </c>
      <c r="AE11" s="129" cm="1">
        <f t="array" ref="AE11">INDEX(KM_PCT,MATCH($A11,'Knowledge - Percentages'!$B:$B,0),'Data - Knowledge'!AE$8)/100</f>
        <v>1.9E-2</v>
      </c>
      <c r="AF11" s="129" cm="1">
        <f t="array" ref="AF11">INDEX(KM_PCT,MATCH($A11,'Knowledge - Percentages'!$B:$B,0),'Data - Knowledge'!AF$8)/100</f>
        <v>1.7000000000000001E-2</v>
      </c>
      <c r="AG11" s="129" cm="1">
        <f t="array" ref="AG11">INDEX(KM_PCT,MATCH($A11,'Knowledge - Percentages'!$B:$B,0),'Data - Knowledge'!AG$8)/100</f>
        <v>1.3000000000000001E-2</v>
      </c>
      <c r="AH11" s="129" cm="1">
        <f t="array" ref="AH11">INDEX(KM_PCT,MATCH($A11,'Knowledge - Percentages'!$B:$B,0),'Data - Knowledge'!AH$8)/100</f>
        <v>1.8000000000000002E-2</v>
      </c>
      <c r="AI11" s="129" cm="1">
        <f t="array" ref="AI11">INDEX(KM_PCT,MATCH($A11,'Knowledge - Percentages'!$B:$B,0),'Data - Knowledge'!AI$8)/100</f>
        <v>1.3999999999999999E-2</v>
      </c>
    </row>
    <row r="12" spans="1:38">
      <c r="A12" s="86" t="s">
        <v>214</v>
      </c>
      <c r="B12" s="86" t="s">
        <v>210</v>
      </c>
      <c r="C12" s="86" t="s">
        <v>211</v>
      </c>
      <c r="D12" s="86" t="s">
        <v>215</v>
      </c>
      <c r="E12" s="122">
        <f t="shared" si="7"/>
        <v>2.3937093402621758E-2</v>
      </c>
      <c r="F12" s="128">
        <f t="shared" si="2"/>
        <v>1225.268</v>
      </c>
      <c r="G12" s="122">
        <f t="shared" si="3"/>
        <v>2.2015308351583728E-2</v>
      </c>
      <c r="H12" s="128">
        <f t="shared" si="4"/>
        <v>8011.7889999999989</v>
      </c>
      <c r="I12" s="122">
        <f t="shared" si="5"/>
        <v>0.51211698645686377</v>
      </c>
      <c r="J12" s="128">
        <f t="shared" si="6"/>
        <v>108.72931244181179</v>
      </c>
      <c r="K12" s="129" cm="1">
        <f t="array" ref="K12">INDEX(KM_PCT,MATCH($A12,'Knowledge - Percentages'!$B:$B,0),'Data - Knowledge'!K$8)/100</f>
        <v>3.5000000000000003E-2</v>
      </c>
      <c r="L12" s="129" cm="1">
        <f t="array" ref="L12">INDEX(KM_PCT,MATCH($A12,'Knowledge - Percentages'!$B:$B,0),'Data - Knowledge'!L$8)/100</f>
        <v>3.4000000000000002E-2</v>
      </c>
      <c r="M12" s="129" cm="1">
        <f t="array" ref="M12">INDEX(KM_PCT,MATCH($A12,'Knowledge - Percentages'!$B:$B,0),'Data - Knowledge'!M$8)/100</f>
        <v>3.1E-2</v>
      </c>
      <c r="N12" s="129" cm="1">
        <f t="array" ref="N12">INDEX(KM_PCT,MATCH($A12,'Knowledge - Percentages'!$B:$B,0),'Data - Knowledge'!N$8)/100</f>
        <v>3.1E-2</v>
      </c>
      <c r="O12" s="129" cm="1">
        <f t="array" ref="O12">INDEX(KM_PCT,MATCH($A12,'Knowledge - Percentages'!$B:$B,0),'Data - Knowledge'!O$8)/100</f>
        <v>0.03</v>
      </c>
      <c r="P12" s="129" cm="1">
        <f t="array" ref="P12">INDEX(KM_PCT,MATCH($A12,'Knowledge - Percentages'!$B:$B,0),'Data - Knowledge'!P$8)/100</f>
        <v>1.7000000000000001E-2</v>
      </c>
      <c r="Q12" s="129" cm="1">
        <f t="array" ref="Q12">INDEX(KM_PCT,MATCH($A12,'Knowledge - Percentages'!$B:$B,0),'Data - Knowledge'!Q$8)/100</f>
        <v>2.1000000000000001E-2</v>
      </c>
      <c r="R12" s="129" cm="1">
        <f t="array" ref="R12">INDEX(KM_PCT,MATCH($A12,'Knowledge - Percentages'!$B:$B,0),'Data - Knowledge'!R$8)/100</f>
        <v>1.3000000000000001E-2</v>
      </c>
      <c r="S12" s="129" cm="1">
        <f t="array" ref="S12">INDEX(KM_PCT,MATCH($A12,'Knowledge - Percentages'!$B:$B,0),'Data - Knowledge'!S$8)/100</f>
        <v>0.02</v>
      </c>
      <c r="T12" s="129" cm="1">
        <f t="array" ref="T12">INDEX(KM_PCT,MATCH($A12,'Knowledge - Percentages'!$B:$B,0),'Data - Knowledge'!T$8)/100</f>
        <v>2.5000000000000001E-2</v>
      </c>
      <c r="U12" s="129" cm="1">
        <f t="array" ref="U12">INDEX(KM_PCT,MATCH($A12,'Knowledge - Percentages'!$B:$B,0),'Data - Knowledge'!U$8)/100</f>
        <v>2.6000000000000002E-2</v>
      </c>
      <c r="V12" s="129" cm="1">
        <f t="array" ref="V12">INDEX(KM_PCT,MATCH($A12,'Knowledge - Percentages'!$B:$B,0),'Data - Knowledge'!V$8)/100</f>
        <v>2.5000000000000001E-2</v>
      </c>
      <c r="W12" s="129" cm="1">
        <f t="array" ref="W12">INDEX(KM_PCT,MATCH($A12,'Knowledge - Percentages'!$B:$B,0),'Data - Knowledge'!W$8)/100</f>
        <v>1.3000000000000001E-2</v>
      </c>
      <c r="X12" s="129" cm="1">
        <f t="array" ref="X12">INDEX(KM_PCT,MATCH($A12,'Knowledge - Percentages'!$B:$B,0),'Data - Knowledge'!X$8)/100</f>
        <v>2.3E-2</v>
      </c>
      <c r="Y12" s="129" cm="1">
        <f t="array" ref="Y12">INDEX(KM_PCT,MATCH($A12,'Knowledge - Percentages'!$B:$B,0),'Data - Knowledge'!Y$8)/100</f>
        <v>1.9E-2</v>
      </c>
      <c r="Z12" s="129" cm="1">
        <f t="array" ref="Z12">INDEX(KM_PCT,MATCH($A12,'Knowledge - Percentages'!$B:$B,0),'Data - Knowledge'!Z$8)/100</f>
        <v>1.7000000000000001E-2</v>
      </c>
      <c r="AA12" s="129" cm="1">
        <f t="array" ref="AA12">INDEX(KM_PCT,MATCH($A12,'Knowledge - Percentages'!$B:$B,0),'Data - Knowledge'!AA$8)/100</f>
        <v>1.9E-2</v>
      </c>
      <c r="AB12" s="129" cm="1">
        <f t="array" ref="AB12">INDEX(KM_PCT,MATCH($A12,'Knowledge - Percentages'!$B:$B,0),'Data - Knowledge'!AB$8)/100</f>
        <v>1.9E-2</v>
      </c>
      <c r="AC12" s="129" cm="1">
        <f t="array" ref="AC12">INDEX(KM_PCT,MATCH($A12,'Knowledge - Percentages'!$B:$B,0),'Data - Knowledge'!AC$8)/100</f>
        <v>1.7000000000000001E-2</v>
      </c>
      <c r="AD12" s="129" cm="1">
        <f t="array" ref="AD12">INDEX(KM_PCT,MATCH($A12,'Knowledge - Percentages'!$B:$B,0),'Data - Knowledge'!AD$8)/100</f>
        <v>1.6E-2</v>
      </c>
      <c r="AE12" s="129" cm="1">
        <f t="array" ref="AE12">INDEX(KM_PCT,MATCH($A12,'Knowledge - Percentages'!$B:$B,0),'Data - Knowledge'!AE$8)/100</f>
        <v>1.9E-2</v>
      </c>
      <c r="AF12" s="129" cm="1">
        <f t="array" ref="AF12">INDEX(KM_PCT,MATCH($A12,'Knowledge - Percentages'!$B:$B,0),'Data - Knowledge'!AF$8)/100</f>
        <v>1.6E-2</v>
      </c>
      <c r="AG12" s="129" cm="1">
        <f t="array" ref="AG12">INDEX(KM_PCT,MATCH($A12,'Knowledge - Percentages'!$B:$B,0),'Data - Knowledge'!AG$8)/100</f>
        <v>1.3000000000000001E-2</v>
      </c>
      <c r="AH12" s="129" cm="1">
        <f t="array" ref="AH12">INDEX(KM_PCT,MATCH($A12,'Knowledge - Percentages'!$B:$B,0),'Data - Knowledge'!AH$8)/100</f>
        <v>1.6E-2</v>
      </c>
      <c r="AI12" s="129" cm="1">
        <f t="array" ref="AI12">INDEX(KM_PCT,MATCH($A12,'Knowledge - Percentages'!$B:$B,0),'Data - Knowledge'!AI$8)/100</f>
        <v>1.4999999999999999E-2</v>
      </c>
    </row>
    <row r="13" spans="1:38">
      <c r="A13" s="86" t="s">
        <v>216</v>
      </c>
      <c r="B13" s="86" t="s">
        <v>210</v>
      </c>
      <c r="C13" s="86" t="s">
        <v>211</v>
      </c>
      <c r="D13" s="86" t="s">
        <v>217</v>
      </c>
      <c r="E13" s="122">
        <f t="shared" si="7"/>
        <v>2.1642135698517202E-2</v>
      </c>
      <c r="F13" s="128">
        <f t="shared" si="2"/>
        <v>1107.796</v>
      </c>
      <c r="G13" s="122">
        <f t="shared" si="3"/>
        <v>2.0452207771509592E-2</v>
      </c>
      <c r="H13" s="128">
        <f t="shared" si="4"/>
        <v>7442.9469999999992</v>
      </c>
      <c r="I13" s="122">
        <f t="shared" si="5"/>
        <v>0.59831411163425152</v>
      </c>
      <c r="J13" s="128">
        <f t="shared" si="6"/>
        <v>105.81809035142508</v>
      </c>
      <c r="K13" s="129" cm="1">
        <f t="array" ref="K13">INDEX(KM_PCT,MATCH($A13,'Knowledge - Percentages'!$B:$B,0),'Data - Knowledge'!K$8)/100</f>
        <v>2.6000000000000002E-2</v>
      </c>
      <c r="L13" s="129" cm="1">
        <f t="array" ref="L13">INDEX(KM_PCT,MATCH($A13,'Knowledge - Percentages'!$B:$B,0),'Data - Knowledge'!L$8)/100</f>
        <v>2.7000000000000003E-2</v>
      </c>
      <c r="M13" s="129" cm="1">
        <f t="array" ref="M13">INDEX(KM_PCT,MATCH($A13,'Knowledge - Percentages'!$B:$B,0),'Data - Knowledge'!M$8)/100</f>
        <v>2.6000000000000002E-2</v>
      </c>
      <c r="N13" s="129" cm="1">
        <f t="array" ref="N13">INDEX(KM_PCT,MATCH($A13,'Knowledge - Percentages'!$B:$B,0),'Data - Knowledge'!N$8)/100</f>
        <v>2.7000000000000003E-2</v>
      </c>
      <c r="O13" s="129" cm="1">
        <f t="array" ref="O13">INDEX(KM_PCT,MATCH($A13,'Knowledge - Percentages'!$B:$B,0),'Data - Knowledge'!O$8)/100</f>
        <v>2.6000000000000002E-2</v>
      </c>
      <c r="P13" s="129" cm="1">
        <f t="array" ref="P13">INDEX(KM_PCT,MATCH($A13,'Knowledge - Percentages'!$B:$B,0),'Data - Knowledge'!P$8)/100</f>
        <v>0.02</v>
      </c>
      <c r="Q13" s="129" cm="1">
        <f t="array" ref="Q13">INDEX(KM_PCT,MATCH($A13,'Knowledge - Percentages'!$B:$B,0),'Data - Knowledge'!Q$8)/100</f>
        <v>0.02</v>
      </c>
      <c r="R13" s="129" cm="1">
        <f t="array" ref="R13">INDEX(KM_PCT,MATCH($A13,'Knowledge - Percentages'!$B:$B,0),'Data - Knowledge'!R$8)/100</f>
        <v>1.3000000000000001E-2</v>
      </c>
      <c r="S13" s="129" cm="1">
        <f t="array" ref="S13">INDEX(KM_PCT,MATCH($A13,'Knowledge - Percentages'!$B:$B,0),'Data - Knowledge'!S$8)/100</f>
        <v>0.02</v>
      </c>
      <c r="T13" s="129" cm="1">
        <f t="array" ref="T13">INDEX(KM_PCT,MATCH($A13,'Knowledge - Percentages'!$B:$B,0),'Data - Knowledge'!T$8)/100</f>
        <v>2.4E-2</v>
      </c>
      <c r="U13" s="129" cm="1">
        <f t="array" ref="U13">INDEX(KM_PCT,MATCH($A13,'Knowledge - Percentages'!$B:$B,0),'Data - Knowledge'!U$8)/100</f>
        <v>0.02</v>
      </c>
      <c r="V13" s="129" cm="1">
        <f t="array" ref="V13">INDEX(KM_PCT,MATCH($A13,'Knowledge - Percentages'!$B:$B,0),'Data - Knowledge'!V$8)/100</f>
        <v>0.02</v>
      </c>
      <c r="W13" s="129" cm="1">
        <f t="array" ref="W13">INDEX(KM_PCT,MATCH($A13,'Knowledge - Percentages'!$B:$B,0),'Data - Knowledge'!W$8)/100</f>
        <v>1.3999999999999999E-2</v>
      </c>
      <c r="X13" s="129" cm="1">
        <f t="array" ref="X13">INDEX(KM_PCT,MATCH($A13,'Knowledge - Percentages'!$B:$B,0),'Data - Knowledge'!X$8)/100</f>
        <v>0.02</v>
      </c>
      <c r="Y13" s="129" cm="1">
        <f t="array" ref="Y13">INDEX(KM_PCT,MATCH($A13,'Knowledge - Percentages'!$B:$B,0),'Data - Knowledge'!Y$8)/100</f>
        <v>1.7000000000000001E-2</v>
      </c>
      <c r="Z13" s="129" cm="1">
        <f t="array" ref="Z13">INDEX(KM_PCT,MATCH($A13,'Knowledge - Percentages'!$B:$B,0),'Data - Knowledge'!Z$8)/100</f>
        <v>2.1000000000000001E-2</v>
      </c>
      <c r="AA13" s="129" cm="1">
        <f t="array" ref="AA13">INDEX(KM_PCT,MATCH($A13,'Knowledge - Percentages'!$B:$B,0),'Data - Knowledge'!AA$8)/100</f>
        <v>1.7000000000000001E-2</v>
      </c>
      <c r="AB13" s="129" cm="1">
        <f t="array" ref="AB13">INDEX(KM_PCT,MATCH($A13,'Knowledge - Percentages'!$B:$B,0),'Data - Knowledge'!AB$8)/100</f>
        <v>1.8000000000000002E-2</v>
      </c>
      <c r="AC13" s="129" cm="1">
        <f t="array" ref="AC13">INDEX(KM_PCT,MATCH($A13,'Knowledge - Percentages'!$B:$B,0),'Data - Knowledge'!AC$8)/100</f>
        <v>1.7000000000000001E-2</v>
      </c>
      <c r="AD13" s="129" cm="1">
        <f t="array" ref="AD13">INDEX(KM_PCT,MATCH($A13,'Knowledge - Percentages'!$B:$B,0),'Data - Knowledge'!AD$8)/100</f>
        <v>1.7000000000000001E-2</v>
      </c>
      <c r="AE13" s="129" cm="1">
        <f t="array" ref="AE13">INDEX(KM_PCT,MATCH($A13,'Knowledge - Percentages'!$B:$B,0),'Data - Knowledge'!AE$8)/100</f>
        <v>1.7000000000000001E-2</v>
      </c>
      <c r="AF13" s="129" cm="1">
        <f t="array" ref="AF13">INDEX(KM_PCT,MATCH($A13,'Knowledge - Percentages'!$B:$B,0),'Data - Knowledge'!AF$8)/100</f>
        <v>1.7000000000000001E-2</v>
      </c>
      <c r="AG13" s="129" cm="1">
        <f t="array" ref="AG13">INDEX(KM_PCT,MATCH($A13,'Knowledge - Percentages'!$B:$B,0),'Data - Knowledge'!AG$8)/100</f>
        <v>1.3999999999999999E-2</v>
      </c>
      <c r="AH13" s="129" cm="1">
        <f t="array" ref="AH13">INDEX(KM_PCT,MATCH($A13,'Knowledge - Percentages'!$B:$B,0),'Data - Knowledge'!AH$8)/100</f>
        <v>1.8000000000000002E-2</v>
      </c>
      <c r="AI13" s="129" cm="1">
        <f t="array" ref="AI13">INDEX(KM_PCT,MATCH($A13,'Knowledge - Percentages'!$B:$B,0),'Data - Knowledge'!AI$8)/100</f>
        <v>1.3999999999999999E-2</v>
      </c>
    </row>
    <row r="14" spans="1:38">
      <c r="A14" s="86" t="s">
        <v>85</v>
      </c>
      <c r="B14" s="86" t="s">
        <v>210</v>
      </c>
      <c r="C14" s="86" t="s">
        <v>211</v>
      </c>
      <c r="D14" s="86" t="s">
        <v>86</v>
      </c>
      <c r="E14" s="122">
        <f t="shared" si="7"/>
        <v>2.301949713794519E-2</v>
      </c>
      <c r="F14" s="128">
        <f t="shared" si="2"/>
        <v>1178.2990000000004</v>
      </c>
      <c r="G14" s="122">
        <f t="shared" si="3"/>
        <v>2.0993542519077053E-2</v>
      </c>
      <c r="H14" s="128">
        <f t="shared" si="4"/>
        <v>7639.9490000000023</v>
      </c>
      <c r="I14" s="122">
        <f t="shared" si="5"/>
        <v>0.27342423124243814</v>
      </c>
      <c r="J14" s="128">
        <f t="shared" si="6"/>
        <v>109.65037042713077</v>
      </c>
      <c r="K14" s="129" cm="1">
        <f t="array" ref="K14">INDEX(KM_PCT,MATCH($A14,'Knowledge - Percentages'!$B:$B,0),'Data - Knowledge'!K$8)/100</f>
        <v>6.8000000000000005E-2</v>
      </c>
      <c r="L14" s="129" cm="1">
        <f t="array" ref="L14">INDEX(KM_PCT,MATCH($A14,'Knowledge - Percentages'!$B:$B,0),'Data - Knowledge'!L$8)/100</f>
        <v>3.3000000000000002E-2</v>
      </c>
      <c r="M14" s="129" cm="1">
        <f t="array" ref="M14">INDEX(KM_PCT,MATCH($A14,'Knowledge - Percentages'!$B:$B,0),'Data - Knowledge'!M$8)/100</f>
        <v>3.1E-2</v>
      </c>
      <c r="N14" s="129" cm="1">
        <f t="array" ref="N14">INDEX(KM_PCT,MATCH($A14,'Knowledge - Percentages'!$B:$B,0),'Data - Knowledge'!N$8)/100</f>
        <v>3.1E-2</v>
      </c>
      <c r="O14" s="129" cm="1">
        <f t="array" ref="O14">INDEX(KM_PCT,MATCH($A14,'Knowledge - Percentages'!$B:$B,0),'Data - Knowledge'!O$8)/100</f>
        <v>2.1000000000000001E-2</v>
      </c>
      <c r="P14" s="129" cm="1">
        <f t="array" ref="P14">INDEX(KM_PCT,MATCH($A14,'Knowledge - Percentages'!$B:$B,0),'Data - Knowledge'!P$8)/100</f>
        <v>1.7000000000000001E-2</v>
      </c>
      <c r="Q14" s="129" cm="1">
        <f t="array" ref="Q14">INDEX(KM_PCT,MATCH($A14,'Knowledge - Percentages'!$B:$B,0),'Data - Knowledge'!Q$8)/100</f>
        <v>1.7000000000000001E-2</v>
      </c>
      <c r="R14" s="129" cm="1">
        <f t="array" ref="R14">INDEX(KM_PCT,MATCH($A14,'Knowledge - Percentages'!$B:$B,0),'Data - Knowledge'!R$8)/100</f>
        <v>1.1000000000000001E-2</v>
      </c>
      <c r="S14" s="129" cm="1">
        <f t="array" ref="S14">INDEX(KM_PCT,MATCH($A14,'Knowledge - Percentages'!$B:$B,0),'Data - Knowledge'!S$8)/100</f>
        <v>1.7000000000000001E-2</v>
      </c>
      <c r="T14" s="129" cm="1">
        <f t="array" ref="T14">INDEX(KM_PCT,MATCH($A14,'Knowledge - Percentages'!$B:$B,0),'Data - Knowledge'!T$8)/100</f>
        <v>1.7000000000000001E-2</v>
      </c>
      <c r="U14" s="129" cm="1">
        <f t="array" ref="U14">INDEX(KM_PCT,MATCH($A14,'Knowledge - Percentages'!$B:$B,0),'Data - Knowledge'!U$8)/100</f>
        <v>1.7000000000000001E-2</v>
      </c>
      <c r="V14" s="129" cm="1">
        <f t="array" ref="V14">INDEX(KM_PCT,MATCH($A14,'Knowledge - Percentages'!$B:$B,0),'Data - Knowledge'!V$8)/100</f>
        <v>1.7000000000000001E-2</v>
      </c>
      <c r="W14" s="129" cm="1">
        <f t="array" ref="W14">INDEX(KM_PCT,MATCH($A14,'Knowledge - Percentages'!$B:$B,0),'Data - Knowledge'!W$8)/100</f>
        <v>1.3999999999999999E-2</v>
      </c>
      <c r="X14" s="129" cm="1">
        <f t="array" ref="X14">INDEX(KM_PCT,MATCH($A14,'Knowledge - Percentages'!$B:$B,0),'Data - Knowledge'!X$8)/100</f>
        <v>0.02</v>
      </c>
      <c r="Y14" s="129" cm="1">
        <f t="array" ref="Y14">INDEX(KM_PCT,MATCH($A14,'Knowledge - Percentages'!$B:$B,0),'Data - Knowledge'!Y$8)/100</f>
        <v>1.6E-2</v>
      </c>
      <c r="Z14" s="129" cm="1">
        <f t="array" ref="Z14">INDEX(KM_PCT,MATCH($A14,'Knowledge - Percentages'!$B:$B,0),'Data - Knowledge'!Z$8)/100</f>
        <v>1.8000000000000002E-2</v>
      </c>
      <c r="AA14" s="129" cm="1">
        <f t="array" ref="AA14">INDEX(KM_PCT,MATCH($A14,'Knowledge - Percentages'!$B:$B,0),'Data - Knowledge'!AA$8)/100</f>
        <v>1.6E-2</v>
      </c>
      <c r="AB14" s="129" cm="1">
        <f t="array" ref="AB14">INDEX(KM_PCT,MATCH($A14,'Knowledge - Percentages'!$B:$B,0),'Data - Knowledge'!AB$8)/100</f>
        <v>1.8000000000000002E-2</v>
      </c>
      <c r="AC14" s="129" cm="1">
        <f t="array" ref="AC14">INDEX(KM_PCT,MATCH($A14,'Knowledge - Percentages'!$B:$B,0),'Data - Knowledge'!AC$8)/100</f>
        <v>1.7000000000000001E-2</v>
      </c>
      <c r="AD14" s="129" cm="1">
        <f t="array" ref="AD14">INDEX(KM_PCT,MATCH($A14,'Knowledge - Percentages'!$B:$B,0),'Data - Knowledge'!AD$8)/100</f>
        <v>0.02</v>
      </c>
      <c r="AE14" s="129" cm="1">
        <f t="array" ref="AE14">INDEX(KM_PCT,MATCH($A14,'Knowledge - Percentages'!$B:$B,0),'Data - Knowledge'!AE$8)/100</f>
        <v>1.7000000000000001E-2</v>
      </c>
      <c r="AF14" s="129" cm="1">
        <f t="array" ref="AF14">INDEX(KM_PCT,MATCH($A14,'Knowledge - Percentages'!$B:$B,0),'Data - Knowledge'!AF$8)/100</f>
        <v>1.7000000000000001E-2</v>
      </c>
      <c r="AG14" s="129" cm="1">
        <f t="array" ref="AG14">INDEX(KM_PCT,MATCH($A14,'Knowledge - Percentages'!$B:$B,0),'Data - Knowledge'!AG$8)/100</f>
        <v>1.6E-2</v>
      </c>
      <c r="AH14" s="129" cm="1">
        <f t="array" ref="AH14">INDEX(KM_PCT,MATCH($A14,'Knowledge - Percentages'!$B:$B,0),'Data - Knowledge'!AH$8)/100</f>
        <v>1.6E-2</v>
      </c>
      <c r="AI14" s="129" cm="1">
        <f t="array" ref="AI14">INDEX(KM_PCT,MATCH($A14,'Knowledge - Percentages'!$B:$B,0),'Data - Knowledge'!AI$8)/100</f>
        <v>1.2E-2</v>
      </c>
    </row>
    <row r="15" spans="1:38">
      <c r="A15" s="86" t="s">
        <v>75</v>
      </c>
      <c r="B15" s="86" t="s">
        <v>210</v>
      </c>
      <c r="C15" s="86" t="s">
        <v>211</v>
      </c>
      <c r="D15" s="86" t="s">
        <v>76</v>
      </c>
      <c r="E15" s="122">
        <f t="shared" si="7"/>
        <v>5.9688983530974682E-3</v>
      </c>
      <c r="F15" s="128">
        <f t="shared" si="2"/>
        <v>305.53000000000009</v>
      </c>
      <c r="G15" s="122">
        <f t="shared" si="3"/>
        <v>5.3691865497542046E-3</v>
      </c>
      <c r="H15" s="128">
        <f t="shared" si="4"/>
        <v>1953.9490000000003</v>
      </c>
      <c r="I15" s="122">
        <f t="shared" si="5"/>
        <v>0.37357281679315019</v>
      </c>
      <c r="J15" s="128">
        <f t="shared" si="6"/>
        <v>111.16950952972043</v>
      </c>
      <c r="K15" s="129" cm="1">
        <f t="array" ref="K15">INDEX(KM_PCT,MATCH($A15,'Knowledge - Percentages'!$B:$B,0),'Data - Knowledge'!K$8)/100</f>
        <v>0.01</v>
      </c>
      <c r="L15" s="129" cm="1">
        <f t="array" ref="L15">INDEX(KM_PCT,MATCH($A15,'Knowledge - Percentages'!$B:$B,0),'Data - Knowledge'!L$8)/100</f>
        <v>8.0000000000000002E-3</v>
      </c>
      <c r="M15" s="129" cm="1">
        <f t="array" ref="M15">INDEX(KM_PCT,MATCH($A15,'Knowledge - Percentages'!$B:$B,0),'Data - Knowledge'!M$8)/100</f>
        <v>1.2E-2</v>
      </c>
      <c r="N15" s="129" cm="1">
        <f t="array" ref="N15">INDEX(KM_PCT,MATCH($A15,'Knowledge - Percentages'!$B:$B,0),'Data - Knowledge'!N$8)/100</f>
        <v>6.9999999999999993E-3</v>
      </c>
      <c r="O15" s="129" cm="1">
        <f t="array" ref="O15">INDEX(KM_PCT,MATCH($A15,'Knowledge - Percentages'!$B:$B,0),'Data - Knowledge'!O$8)/100</f>
        <v>8.0000000000000002E-3</v>
      </c>
      <c r="P15" s="129" cm="1">
        <f t="array" ref="P15">INDEX(KM_PCT,MATCH($A15,'Knowledge - Percentages'!$B:$B,0),'Data - Knowledge'!P$8)/100</f>
        <v>5.0000000000000001E-3</v>
      </c>
      <c r="Q15" s="129" cm="1">
        <f t="array" ref="Q15">INDEX(KM_PCT,MATCH($A15,'Knowledge - Percentages'!$B:$B,0),'Data - Knowledge'!Q$8)/100</f>
        <v>6.9999999999999993E-3</v>
      </c>
      <c r="R15" s="129" cm="1">
        <f t="array" ref="R15">INDEX(KM_PCT,MATCH($A15,'Knowledge - Percentages'!$B:$B,0),'Data - Knowledge'!R$8)/100</f>
        <v>5.0000000000000001E-3</v>
      </c>
      <c r="S15" s="129" cm="1">
        <f t="array" ref="S15">INDEX(KM_PCT,MATCH($A15,'Knowledge - Percentages'!$B:$B,0),'Data - Knowledge'!S$8)/100</f>
        <v>4.0000000000000001E-3</v>
      </c>
      <c r="T15" s="129" cm="1">
        <f t="array" ref="T15">INDEX(KM_PCT,MATCH($A15,'Knowledge - Percentages'!$B:$B,0),'Data - Knowledge'!T$8)/100</f>
        <v>5.0000000000000001E-3</v>
      </c>
      <c r="U15" s="129" cm="1">
        <f t="array" ref="U15">INDEX(KM_PCT,MATCH($A15,'Knowledge - Percentages'!$B:$B,0),'Data - Knowledge'!U$8)/100</f>
        <v>5.0000000000000001E-3</v>
      </c>
      <c r="V15" s="129" cm="1">
        <f t="array" ref="V15">INDEX(KM_PCT,MATCH($A15,'Knowledge - Percentages'!$B:$B,0),'Data - Knowledge'!V$8)/100</f>
        <v>5.0000000000000001E-3</v>
      </c>
      <c r="W15" s="129" cm="1">
        <f t="array" ref="W15">INDEX(KM_PCT,MATCH($A15,'Knowledge - Percentages'!$B:$B,0),'Data - Knowledge'!W$8)/100</f>
        <v>3.0000000000000001E-3</v>
      </c>
      <c r="X15" s="129" cm="1">
        <f t="array" ref="X15">INDEX(KM_PCT,MATCH($A15,'Knowledge - Percentages'!$B:$B,0),'Data - Knowledge'!X$8)/100</f>
        <v>4.0000000000000001E-3</v>
      </c>
      <c r="Y15" s="129" cm="1">
        <f t="array" ref="Y15">INDEX(KM_PCT,MATCH($A15,'Knowledge - Percentages'!$B:$B,0),'Data - Knowledge'!Y$8)/100</f>
        <v>4.0000000000000001E-3</v>
      </c>
      <c r="Z15" s="129" cm="1">
        <f t="array" ref="Z15">INDEX(KM_PCT,MATCH($A15,'Knowledge - Percentages'!$B:$B,0),'Data - Knowledge'!Z$8)/100</f>
        <v>4.0000000000000001E-3</v>
      </c>
      <c r="AA15" s="129" cm="1">
        <f t="array" ref="AA15">INDEX(KM_PCT,MATCH($A15,'Knowledge - Percentages'!$B:$B,0),'Data - Knowledge'!AA$8)/100</f>
        <v>4.0000000000000001E-3</v>
      </c>
      <c r="AB15" s="129" cm="1">
        <f t="array" ref="AB15">INDEX(KM_PCT,MATCH($A15,'Knowledge - Percentages'!$B:$B,0),'Data - Knowledge'!AB$8)/100</f>
        <v>4.0000000000000001E-3</v>
      </c>
      <c r="AC15" s="129" cm="1">
        <f t="array" ref="AC15">INDEX(KM_PCT,MATCH($A15,'Knowledge - Percentages'!$B:$B,0),'Data - Knowledge'!AC$8)/100</f>
        <v>4.0000000000000001E-3</v>
      </c>
      <c r="AD15" s="129" cm="1">
        <f t="array" ref="AD15">INDEX(KM_PCT,MATCH($A15,'Knowledge - Percentages'!$B:$B,0),'Data - Knowledge'!AD$8)/100</f>
        <v>5.0000000000000001E-3</v>
      </c>
      <c r="AE15" s="129" cm="1">
        <f t="array" ref="AE15">INDEX(KM_PCT,MATCH($A15,'Knowledge - Percentages'!$B:$B,0),'Data - Knowledge'!AE$8)/100</f>
        <v>4.0000000000000001E-3</v>
      </c>
      <c r="AF15" s="129" cm="1">
        <f t="array" ref="AF15">INDEX(KM_PCT,MATCH($A15,'Knowledge - Percentages'!$B:$B,0),'Data - Knowledge'!AF$8)/100</f>
        <v>4.0000000000000001E-3</v>
      </c>
      <c r="AG15" s="129" cm="1">
        <f t="array" ref="AG15">INDEX(KM_PCT,MATCH($A15,'Knowledge - Percentages'!$B:$B,0),'Data - Knowledge'!AG$8)/100</f>
        <v>4.0000000000000001E-3</v>
      </c>
      <c r="AH15" s="129" cm="1">
        <f t="array" ref="AH15">INDEX(KM_PCT,MATCH($A15,'Knowledge - Percentages'!$B:$B,0),'Data - Knowledge'!AH$8)/100</f>
        <v>4.0000000000000001E-3</v>
      </c>
      <c r="AI15" s="129" cm="1">
        <f t="array" ref="AI15">INDEX(KM_PCT,MATCH($A15,'Knowledge - Percentages'!$B:$B,0),'Data - Knowledge'!AI$8)/100</f>
        <v>4.0000000000000001E-3</v>
      </c>
    </row>
    <row r="16" spans="1:38">
      <c r="A16" s="86" t="s">
        <v>218</v>
      </c>
      <c r="B16" s="86" t="s">
        <v>210</v>
      </c>
      <c r="C16" s="86" t="s">
        <v>211</v>
      </c>
      <c r="D16" s="86" t="s">
        <v>219</v>
      </c>
      <c r="E16" s="122">
        <f t="shared" si="7"/>
        <v>3.9670990681227661E-2</v>
      </c>
      <c r="F16" s="128">
        <f t="shared" si="2"/>
        <v>2030.6390000000001</v>
      </c>
      <c r="G16" s="122">
        <f t="shared" si="3"/>
        <v>3.980253023337612E-2</v>
      </c>
      <c r="H16" s="128">
        <f t="shared" si="4"/>
        <v>14484.897000000004</v>
      </c>
      <c r="I16" s="122">
        <f t="shared" si="5"/>
        <v>0.1890246179844394</v>
      </c>
      <c r="J16" s="128">
        <f t="shared" si="6"/>
        <v>99.669519622553651</v>
      </c>
      <c r="K16" s="129" cm="1">
        <f t="array" ref="K16">INDEX(KM_PCT,MATCH($A16,'Knowledge - Percentages'!$B:$B,0),'Data - Knowledge'!K$8)/100</f>
        <v>4.5999999999999999E-2</v>
      </c>
      <c r="L16" s="129" cm="1">
        <f t="array" ref="L16">INDEX(KM_PCT,MATCH($A16,'Knowledge - Percentages'!$B:$B,0),'Data - Knowledge'!L$8)/100</f>
        <v>0.04</v>
      </c>
      <c r="M16" s="129" cm="1">
        <f t="array" ref="M16">INDEX(KM_PCT,MATCH($A16,'Knowledge - Percentages'!$B:$B,0),'Data - Knowledge'!M$8)/100</f>
        <v>3.5000000000000003E-2</v>
      </c>
      <c r="N16" s="129" cm="1">
        <f t="array" ref="N16">INDEX(KM_PCT,MATCH($A16,'Knowledge - Percentages'!$B:$B,0),'Data - Knowledge'!N$8)/100</f>
        <v>4.8000000000000001E-2</v>
      </c>
      <c r="O16" s="129" cm="1">
        <f t="array" ref="O16">INDEX(KM_PCT,MATCH($A16,'Knowledge - Percentages'!$B:$B,0),'Data - Knowledge'!O$8)/100</f>
        <v>0.04</v>
      </c>
      <c r="P16" s="129" cm="1">
        <f t="array" ref="P16">INDEX(KM_PCT,MATCH($A16,'Knowledge - Percentages'!$B:$B,0),'Data - Knowledge'!P$8)/100</f>
        <v>3.4000000000000002E-2</v>
      </c>
      <c r="Q16" s="129" cm="1">
        <f t="array" ref="Q16">INDEX(KM_PCT,MATCH($A16,'Knowledge - Percentages'!$B:$B,0),'Data - Knowledge'!Q$8)/100</f>
        <v>0.03</v>
      </c>
      <c r="R16" s="129" cm="1">
        <f t="array" ref="R16">INDEX(KM_PCT,MATCH($A16,'Knowledge - Percentages'!$B:$B,0),'Data - Knowledge'!R$8)/100</f>
        <v>3.7000000000000005E-2</v>
      </c>
      <c r="S16" s="129" cm="1">
        <f t="array" ref="S16">INDEX(KM_PCT,MATCH($A16,'Knowledge - Percentages'!$B:$B,0),'Data - Knowledge'!S$8)/100</f>
        <v>3.7000000000000005E-2</v>
      </c>
      <c r="T16" s="129" cm="1">
        <f t="array" ref="T16">INDEX(KM_PCT,MATCH($A16,'Knowledge - Percentages'!$B:$B,0),'Data - Knowledge'!T$8)/100</f>
        <v>3.7000000000000005E-2</v>
      </c>
      <c r="U16" s="129" cm="1">
        <f t="array" ref="U16">INDEX(KM_PCT,MATCH($A16,'Knowledge - Percentages'!$B:$B,0),'Data - Knowledge'!U$8)/100</f>
        <v>3.7000000000000005E-2</v>
      </c>
      <c r="V16" s="129" cm="1">
        <f t="array" ref="V16">INDEX(KM_PCT,MATCH($A16,'Knowledge - Percentages'!$B:$B,0),'Data - Knowledge'!V$8)/100</f>
        <v>3.7000000000000005E-2</v>
      </c>
      <c r="W16" s="129" cm="1">
        <f t="array" ref="W16">INDEX(KM_PCT,MATCH($A16,'Knowledge - Percentages'!$B:$B,0),'Data - Knowledge'!W$8)/100</f>
        <v>3.7000000000000005E-2</v>
      </c>
      <c r="X16" s="129" cm="1">
        <f t="array" ref="X16">INDEX(KM_PCT,MATCH($A16,'Knowledge - Percentages'!$B:$B,0),'Data - Knowledge'!X$8)/100</f>
        <v>4.2999999999999997E-2</v>
      </c>
      <c r="Y16" s="129" cm="1">
        <f t="array" ref="Y16">INDEX(KM_PCT,MATCH($A16,'Knowledge - Percentages'!$B:$B,0),'Data - Knowledge'!Y$8)/100</f>
        <v>3.9E-2</v>
      </c>
      <c r="Z16" s="129" cm="1">
        <f t="array" ref="Z16">INDEX(KM_PCT,MATCH($A16,'Knowledge - Percentages'!$B:$B,0),'Data - Knowledge'!Z$8)/100</f>
        <v>3.9E-2</v>
      </c>
      <c r="AA16" s="129" cm="1">
        <f t="array" ref="AA16">INDEX(KM_PCT,MATCH($A16,'Knowledge - Percentages'!$B:$B,0),'Data - Knowledge'!AA$8)/100</f>
        <v>3.9E-2</v>
      </c>
      <c r="AB16" s="129" cm="1">
        <f t="array" ref="AB16">INDEX(KM_PCT,MATCH($A16,'Knowledge - Percentages'!$B:$B,0),'Data - Knowledge'!AB$8)/100</f>
        <v>3.9E-2</v>
      </c>
      <c r="AC16" s="129" cm="1">
        <f t="array" ref="AC16">INDEX(KM_PCT,MATCH($A16,'Knowledge - Percentages'!$B:$B,0),'Data - Knowledge'!AC$8)/100</f>
        <v>3.9E-2</v>
      </c>
      <c r="AD16" s="129" cm="1">
        <f t="array" ref="AD16">INDEX(KM_PCT,MATCH($A16,'Knowledge - Percentages'!$B:$B,0),'Data - Knowledge'!AD$8)/100</f>
        <v>3.9E-2</v>
      </c>
      <c r="AE16" s="129" cm="1">
        <f t="array" ref="AE16">INDEX(KM_PCT,MATCH($A16,'Knowledge - Percentages'!$B:$B,0),'Data - Knowledge'!AE$8)/100</f>
        <v>0.05</v>
      </c>
      <c r="AF16" s="129" cm="1">
        <f t="array" ref="AF16">INDEX(KM_PCT,MATCH($A16,'Knowledge - Percentages'!$B:$B,0),'Data - Knowledge'!AF$8)/100</f>
        <v>3.9E-2</v>
      </c>
      <c r="AG16" s="129" cm="1">
        <f t="array" ref="AG16">INDEX(KM_PCT,MATCH($A16,'Knowledge - Percentages'!$B:$B,0),'Data - Knowledge'!AG$8)/100</f>
        <v>3.9E-2</v>
      </c>
      <c r="AH16" s="129" cm="1">
        <f t="array" ref="AH16">INDEX(KM_PCT,MATCH($A16,'Knowledge - Percentages'!$B:$B,0),'Data - Knowledge'!AH$8)/100</f>
        <v>3.7000000000000005E-2</v>
      </c>
      <c r="AI16" s="129" cm="1">
        <f t="array" ref="AI16">INDEX(KM_PCT,MATCH($A16,'Knowledge - Percentages'!$B:$B,0),'Data - Knowledge'!AI$8)/100</f>
        <v>3.9E-2</v>
      </c>
    </row>
    <row r="17" spans="1:35">
      <c r="A17" s="86" t="s">
        <v>73</v>
      </c>
      <c r="B17" s="86" t="s">
        <v>210</v>
      </c>
      <c r="C17" s="86" t="s">
        <v>211</v>
      </c>
      <c r="D17" s="86" t="s">
        <v>74</v>
      </c>
      <c r="E17" s="122">
        <f t="shared" si="7"/>
        <v>1.0749741145212653E-2</v>
      </c>
      <c r="F17" s="128">
        <f t="shared" si="2"/>
        <v>550.24700000000007</v>
      </c>
      <c r="G17" s="122">
        <f t="shared" si="3"/>
        <v>9.5350119119914038E-3</v>
      </c>
      <c r="H17" s="128">
        <f t="shared" si="4"/>
        <v>3469.9719999999998</v>
      </c>
      <c r="I17" s="122">
        <f t="shared" si="5"/>
        <v>0.25295835153712337</v>
      </c>
      <c r="J17" s="128">
        <f t="shared" si="6"/>
        <v>112.73967190007998</v>
      </c>
      <c r="K17" s="129" cm="1">
        <f t="array" ref="K17">INDEX(KM_PCT,MATCH($A17,'Knowledge - Percentages'!$B:$B,0),'Data - Knowledge'!K$8)/100</f>
        <v>2.7000000000000003E-2</v>
      </c>
      <c r="L17" s="129" cm="1">
        <f t="array" ref="L17">INDEX(KM_PCT,MATCH($A17,'Knowledge - Percentages'!$B:$B,0),'Data - Knowledge'!L$8)/100</f>
        <v>1.6E-2</v>
      </c>
      <c r="M17" s="129" cm="1">
        <f t="array" ref="M17">INDEX(KM_PCT,MATCH($A17,'Knowledge - Percentages'!$B:$B,0),'Data - Knowledge'!M$8)/100</f>
        <v>1.7000000000000001E-2</v>
      </c>
      <c r="N17" s="129" cm="1">
        <f t="array" ref="N17">INDEX(KM_PCT,MATCH($A17,'Knowledge - Percentages'!$B:$B,0),'Data - Knowledge'!N$8)/100</f>
        <v>1.4999999999999999E-2</v>
      </c>
      <c r="O17" s="129" cm="1">
        <f t="array" ref="O17">INDEX(KM_PCT,MATCH($A17,'Knowledge - Percentages'!$B:$B,0),'Data - Knowledge'!O$8)/100</f>
        <v>1.2E-2</v>
      </c>
      <c r="P17" s="129" cm="1">
        <f t="array" ref="P17">INDEX(KM_PCT,MATCH($A17,'Knowledge - Percentages'!$B:$B,0),'Data - Knowledge'!P$8)/100</f>
        <v>9.0000000000000011E-3</v>
      </c>
      <c r="Q17" s="129" cm="1">
        <f t="array" ref="Q17">INDEX(KM_PCT,MATCH($A17,'Knowledge - Percentages'!$B:$B,0),'Data - Knowledge'!Q$8)/100</f>
        <v>9.0000000000000011E-3</v>
      </c>
      <c r="R17" s="129" cm="1">
        <f t="array" ref="R17">INDEX(KM_PCT,MATCH($A17,'Knowledge - Percentages'!$B:$B,0),'Data - Knowledge'!R$8)/100</f>
        <v>1.2E-2</v>
      </c>
      <c r="S17" s="129" cm="1">
        <f t="array" ref="S17">INDEX(KM_PCT,MATCH($A17,'Knowledge - Percentages'!$B:$B,0),'Data - Knowledge'!S$8)/100</f>
        <v>9.0000000000000011E-3</v>
      </c>
      <c r="T17" s="129" cm="1">
        <f t="array" ref="T17">INDEX(KM_PCT,MATCH($A17,'Knowledge - Percentages'!$B:$B,0),'Data - Knowledge'!T$8)/100</f>
        <v>9.0000000000000011E-3</v>
      </c>
      <c r="U17" s="129" cm="1">
        <f t="array" ref="U17">INDEX(KM_PCT,MATCH($A17,'Knowledge - Percentages'!$B:$B,0),'Data - Knowledge'!U$8)/100</f>
        <v>9.0000000000000011E-3</v>
      </c>
      <c r="V17" s="129" cm="1">
        <f t="array" ref="V17">INDEX(KM_PCT,MATCH($A17,'Knowledge - Percentages'!$B:$B,0),'Data - Knowledge'!V$8)/100</f>
        <v>9.0000000000000011E-3</v>
      </c>
      <c r="W17" s="129" cm="1">
        <f t="array" ref="W17">INDEX(KM_PCT,MATCH($A17,'Knowledge - Percentages'!$B:$B,0),'Data - Knowledge'!W$8)/100</f>
        <v>9.0000000000000011E-3</v>
      </c>
      <c r="X17" s="129" cm="1">
        <f t="array" ref="X17">INDEX(KM_PCT,MATCH($A17,'Knowledge - Percentages'!$B:$B,0),'Data - Knowledge'!X$8)/100</f>
        <v>6.9999999999999993E-3</v>
      </c>
      <c r="Y17" s="129" cm="1">
        <f t="array" ref="Y17">INDEX(KM_PCT,MATCH($A17,'Knowledge - Percentages'!$B:$B,0),'Data - Knowledge'!Y$8)/100</f>
        <v>6.9999999999999993E-3</v>
      </c>
      <c r="Z17" s="129" cm="1">
        <f t="array" ref="Z17">INDEX(KM_PCT,MATCH($A17,'Knowledge - Percentages'!$B:$B,0),'Data - Knowledge'!Z$8)/100</f>
        <v>6.0000000000000001E-3</v>
      </c>
      <c r="AA17" s="129" cm="1">
        <f t="array" ref="AA17">INDEX(KM_PCT,MATCH($A17,'Knowledge - Percentages'!$B:$B,0),'Data - Knowledge'!AA$8)/100</f>
        <v>6.9999999999999993E-3</v>
      </c>
      <c r="AB17" s="129" cm="1">
        <f t="array" ref="AB17">INDEX(KM_PCT,MATCH($A17,'Knowledge - Percentages'!$B:$B,0),'Data - Knowledge'!AB$8)/100</f>
        <v>6.9999999999999993E-3</v>
      </c>
      <c r="AC17" s="129" cm="1">
        <f t="array" ref="AC17">INDEX(KM_PCT,MATCH($A17,'Knowledge - Percentages'!$B:$B,0),'Data - Knowledge'!AC$8)/100</f>
        <v>6.9999999999999993E-3</v>
      </c>
      <c r="AD17" s="129" cm="1">
        <f t="array" ref="AD17">INDEX(KM_PCT,MATCH($A17,'Knowledge - Percentages'!$B:$B,0),'Data - Knowledge'!AD$8)/100</f>
        <v>6.9999999999999993E-3</v>
      </c>
      <c r="AE17" s="129" cm="1">
        <f t="array" ref="AE17">INDEX(KM_PCT,MATCH($A17,'Knowledge - Percentages'!$B:$B,0),'Data - Knowledge'!AE$8)/100</f>
        <v>8.0000000000000002E-3</v>
      </c>
      <c r="AF17" s="129" cm="1">
        <f t="array" ref="AF17">INDEX(KM_PCT,MATCH($A17,'Knowledge - Percentages'!$B:$B,0),'Data - Knowledge'!AF$8)/100</f>
        <v>6.0000000000000001E-3</v>
      </c>
      <c r="AG17" s="129" cm="1">
        <f t="array" ref="AG17">INDEX(KM_PCT,MATCH($A17,'Knowledge - Percentages'!$B:$B,0),'Data - Knowledge'!AG$8)/100</f>
        <v>6.9999999999999993E-3</v>
      </c>
      <c r="AH17" s="129" cm="1">
        <f t="array" ref="AH17">INDEX(KM_PCT,MATCH($A17,'Knowledge - Percentages'!$B:$B,0),'Data - Knowledge'!AH$8)/100</f>
        <v>6.9999999999999993E-3</v>
      </c>
      <c r="AI17" s="129" cm="1">
        <f t="array" ref="AI17">INDEX(KM_PCT,MATCH($A17,'Knowledge - Percentages'!$B:$B,0),'Data - Knowledge'!AI$8)/100</f>
        <v>6.9999999999999993E-3</v>
      </c>
    </row>
    <row r="18" spans="1:35">
      <c r="A18" s="86" t="s">
        <v>90</v>
      </c>
      <c r="B18" s="86" t="s">
        <v>210</v>
      </c>
      <c r="C18" s="86" t="s">
        <v>211</v>
      </c>
      <c r="D18" s="86" t="s">
        <v>91</v>
      </c>
      <c r="E18" s="122">
        <f t="shared" si="7"/>
        <v>1.5453591732275769E-2</v>
      </c>
      <c r="F18" s="128">
        <f t="shared" si="2"/>
        <v>791.0229999999998</v>
      </c>
      <c r="G18" s="122">
        <f t="shared" si="3"/>
        <v>1.4813626109106694E-2</v>
      </c>
      <c r="H18" s="128">
        <f t="shared" si="4"/>
        <v>5390.9599999999991</v>
      </c>
      <c r="I18" s="122">
        <f t="shared" si="5"/>
        <v>-0.12069653365730036</v>
      </c>
      <c r="J18" s="128">
        <f t="shared" si="6"/>
        <v>104.32011459217034</v>
      </c>
      <c r="K18" s="129" cm="1">
        <f t="array" ref="K18">INDEX(KM_PCT,MATCH($A18,'Knowledge - Percentages'!$B:$B,0),'Data - Knowledge'!K$8)/100</f>
        <v>1.7000000000000001E-2</v>
      </c>
      <c r="L18" s="129" cm="1">
        <f t="array" ref="L18">INDEX(KM_PCT,MATCH($A18,'Knowledge - Percentages'!$B:$B,0),'Data - Knowledge'!L$8)/100</f>
        <v>1.9E-2</v>
      </c>
      <c r="M18" s="129" cm="1">
        <f t="array" ref="M18">INDEX(KM_PCT,MATCH($A18,'Knowledge - Percentages'!$B:$B,0),'Data - Knowledge'!M$8)/100</f>
        <v>1.7000000000000001E-2</v>
      </c>
      <c r="N18" s="129" cm="1">
        <f t="array" ref="N18">INDEX(KM_PCT,MATCH($A18,'Knowledge - Percentages'!$B:$B,0),'Data - Knowledge'!N$8)/100</f>
        <v>1.7000000000000001E-2</v>
      </c>
      <c r="O18" s="129" cm="1">
        <f t="array" ref="O18">INDEX(KM_PCT,MATCH($A18,'Knowledge - Percentages'!$B:$B,0),'Data - Knowledge'!O$8)/100</f>
        <v>1.4999999999999999E-2</v>
      </c>
      <c r="P18" s="129" cm="1">
        <f t="array" ref="P18">INDEX(KM_PCT,MATCH($A18,'Knowledge - Percentages'!$B:$B,0),'Data - Knowledge'!P$8)/100</f>
        <v>1.4999999999999999E-2</v>
      </c>
      <c r="Q18" s="129" cm="1">
        <f t="array" ref="Q18">INDEX(KM_PCT,MATCH($A18,'Knowledge - Percentages'!$B:$B,0),'Data - Knowledge'!Q$8)/100</f>
        <v>1.4999999999999999E-2</v>
      </c>
      <c r="R18" s="129" cm="1">
        <f t="array" ref="R18">INDEX(KM_PCT,MATCH($A18,'Knowledge - Percentages'!$B:$B,0),'Data - Knowledge'!R$8)/100</f>
        <v>3.3000000000000002E-2</v>
      </c>
      <c r="S18" s="129" cm="1">
        <f t="array" ref="S18">INDEX(KM_PCT,MATCH($A18,'Knowledge - Percentages'!$B:$B,0),'Data - Knowledge'!S$8)/100</f>
        <v>1.4999999999999999E-2</v>
      </c>
      <c r="T18" s="129" cm="1">
        <f t="array" ref="T18">INDEX(KM_PCT,MATCH($A18,'Knowledge - Percentages'!$B:$B,0),'Data - Knowledge'!T$8)/100</f>
        <v>1.4999999999999999E-2</v>
      </c>
      <c r="U18" s="129" cm="1">
        <f t="array" ref="U18">INDEX(KM_PCT,MATCH($A18,'Knowledge - Percentages'!$B:$B,0),'Data - Knowledge'!U$8)/100</f>
        <v>1.4999999999999999E-2</v>
      </c>
      <c r="V18" s="129" cm="1">
        <f t="array" ref="V18">INDEX(KM_PCT,MATCH($A18,'Knowledge - Percentages'!$B:$B,0),'Data - Knowledge'!V$8)/100</f>
        <v>1.4999999999999999E-2</v>
      </c>
      <c r="W18" s="129" cm="1">
        <f t="array" ref="W18">INDEX(KM_PCT,MATCH($A18,'Knowledge - Percentages'!$B:$B,0),'Data - Knowledge'!W$8)/100</f>
        <v>1.4999999999999999E-2</v>
      </c>
      <c r="X18" s="129" cm="1">
        <f t="array" ref="X18">INDEX(KM_PCT,MATCH($A18,'Knowledge - Percentages'!$B:$B,0),'Data - Knowledge'!X$8)/100</f>
        <v>1.4999999999999999E-2</v>
      </c>
      <c r="Y18" s="129" cm="1">
        <f t="array" ref="Y18">INDEX(KM_PCT,MATCH($A18,'Knowledge - Percentages'!$B:$B,0),'Data - Knowledge'!Y$8)/100</f>
        <v>1.4999999999999999E-2</v>
      </c>
      <c r="Z18" s="129" cm="1">
        <f t="array" ref="Z18">INDEX(KM_PCT,MATCH($A18,'Knowledge - Percentages'!$B:$B,0),'Data - Knowledge'!Z$8)/100</f>
        <v>1.3999999999999999E-2</v>
      </c>
      <c r="AA18" s="129" cm="1">
        <f t="array" ref="AA18">INDEX(KM_PCT,MATCH($A18,'Knowledge - Percentages'!$B:$B,0),'Data - Knowledge'!AA$8)/100</f>
        <v>1.4999999999999999E-2</v>
      </c>
      <c r="AB18" s="129" cm="1">
        <f t="array" ref="AB18">INDEX(KM_PCT,MATCH($A18,'Knowledge - Percentages'!$B:$B,0),'Data - Knowledge'!AB$8)/100</f>
        <v>0.02</v>
      </c>
      <c r="AC18" s="129" cm="1">
        <f t="array" ref="AC18">INDEX(KM_PCT,MATCH($A18,'Knowledge - Percentages'!$B:$B,0),'Data - Knowledge'!AC$8)/100</f>
        <v>1.1000000000000001E-2</v>
      </c>
      <c r="AD18" s="129" cm="1">
        <f t="array" ref="AD18">INDEX(KM_PCT,MATCH($A18,'Knowledge - Percentages'!$B:$B,0),'Data - Knowledge'!AD$8)/100</f>
        <v>1.3999999999999999E-2</v>
      </c>
      <c r="AE18" s="129" cm="1">
        <f t="array" ref="AE18">INDEX(KM_PCT,MATCH($A18,'Knowledge - Percentages'!$B:$B,0),'Data - Knowledge'!AE$8)/100</f>
        <v>1.3999999999999999E-2</v>
      </c>
      <c r="AF18" s="129" cm="1">
        <f t="array" ref="AF18">INDEX(KM_PCT,MATCH($A18,'Knowledge - Percentages'!$B:$B,0),'Data - Knowledge'!AF$8)/100</f>
        <v>1.3999999999999999E-2</v>
      </c>
      <c r="AG18" s="129" cm="1">
        <f t="array" ref="AG18">INDEX(KM_PCT,MATCH($A18,'Knowledge - Percentages'!$B:$B,0),'Data - Knowledge'!AG$8)/100</f>
        <v>1.3999999999999999E-2</v>
      </c>
      <c r="AH18" s="129" cm="1">
        <f t="array" ref="AH18">INDEX(KM_PCT,MATCH($A18,'Knowledge - Percentages'!$B:$B,0),'Data - Knowledge'!AH$8)/100</f>
        <v>1.3999999999999999E-2</v>
      </c>
      <c r="AI18" s="129" cm="1">
        <f t="array" ref="AI18">INDEX(KM_PCT,MATCH($A18,'Knowledge - Percentages'!$B:$B,0),'Data - Knowledge'!AI$8)/100</f>
        <v>1.3000000000000001E-2</v>
      </c>
    </row>
    <row r="19" spans="1:35">
      <c r="A19" s="86" t="s">
        <v>220</v>
      </c>
      <c r="B19" s="86" t="s">
        <v>210</v>
      </c>
      <c r="C19" s="86" t="s">
        <v>211</v>
      </c>
      <c r="D19" s="86" t="s">
        <v>221</v>
      </c>
      <c r="E19" s="122">
        <f t="shared" si="7"/>
        <v>1.200679860120734E-2</v>
      </c>
      <c r="F19" s="128">
        <f t="shared" si="2"/>
        <v>614.5920000000001</v>
      </c>
      <c r="G19" s="122">
        <f t="shared" si="3"/>
        <v>1.1359522311283555E-2</v>
      </c>
      <c r="H19" s="128">
        <f t="shared" si="4"/>
        <v>4133.9459999999999</v>
      </c>
      <c r="I19" s="122">
        <f t="shared" si="5"/>
        <v>0.35193879124411342</v>
      </c>
      <c r="J19" s="128">
        <f t="shared" si="6"/>
        <v>105.69809427004546</v>
      </c>
      <c r="K19" s="129" cm="1">
        <f t="array" ref="K19">INDEX(KM_PCT,MATCH($A19,'Knowledge - Percentages'!$B:$B,0),'Data - Knowledge'!K$8)/100</f>
        <v>1.3999999999999999E-2</v>
      </c>
      <c r="L19" s="129" cm="1">
        <f t="array" ref="L19">INDEX(KM_PCT,MATCH($A19,'Knowledge - Percentages'!$B:$B,0),'Data - Knowledge'!L$8)/100</f>
        <v>1.6E-2</v>
      </c>
      <c r="M19" s="129" cm="1">
        <f t="array" ref="M19">INDEX(KM_PCT,MATCH($A19,'Knowledge - Percentages'!$B:$B,0),'Data - Knowledge'!M$8)/100</f>
        <v>1.3999999999999999E-2</v>
      </c>
      <c r="N19" s="129" cm="1">
        <f t="array" ref="N19">INDEX(KM_PCT,MATCH($A19,'Knowledge - Percentages'!$B:$B,0),'Data - Knowledge'!N$8)/100</f>
        <v>1.3000000000000001E-2</v>
      </c>
      <c r="O19" s="129" cm="1">
        <f t="array" ref="O19">INDEX(KM_PCT,MATCH($A19,'Knowledge - Percentages'!$B:$B,0),'Data - Knowledge'!O$8)/100</f>
        <v>1.3999999999999999E-2</v>
      </c>
      <c r="P19" s="129" cm="1">
        <f t="array" ref="P19">INDEX(KM_PCT,MATCH($A19,'Knowledge - Percentages'!$B:$B,0),'Data - Knowledge'!P$8)/100</f>
        <v>1.2E-2</v>
      </c>
      <c r="Q19" s="129" cm="1">
        <f t="array" ref="Q19">INDEX(KM_PCT,MATCH($A19,'Knowledge - Percentages'!$B:$B,0),'Data - Knowledge'!Q$8)/100</f>
        <v>1.2E-2</v>
      </c>
      <c r="R19" s="129" cm="1">
        <f t="array" ref="R19">INDEX(KM_PCT,MATCH($A19,'Knowledge - Percentages'!$B:$B,0),'Data - Knowledge'!R$8)/100</f>
        <v>0.01</v>
      </c>
      <c r="S19" s="129" cm="1">
        <f t="array" ref="S19">INDEX(KM_PCT,MATCH($A19,'Knowledge - Percentages'!$B:$B,0),'Data - Knowledge'!S$8)/100</f>
        <v>1.2E-2</v>
      </c>
      <c r="T19" s="129" cm="1">
        <f t="array" ref="T19">INDEX(KM_PCT,MATCH($A19,'Knowledge - Percentages'!$B:$B,0),'Data - Knowledge'!T$8)/100</f>
        <v>1.2E-2</v>
      </c>
      <c r="U19" s="129" cm="1">
        <f t="array" ref="U19">INDEX(KM_PCT,MATCH($A19,'Knowledge - Percentages'!$B:$B,0),'Data - Knowledge'!U$8)/100</f>
        <v>1.3000000000000001E-2</v>
      </c>
      <c r="V19" s="129" cm="1">
        <f t="array" ref="V19">INDEX(KM_PCT,MATCH($A19,'Knowledge - Percentages'!$B:$B,0),'Data - Knowledge'!V$8)/100</f>
        <v>1.3999999999999999E-2</v>
      </c>
      <c r="W19" s="129" cm="1">
        <f t="array" ref="W19">INDEX(KM_PCT,MATCH($A19,'Knowledge - Percentages'!$B:$B,0),'Data - Knowledge'!W$8)/100</f>
        <v>1.2E-2</v>
      </c>
      <c r="X19" s="129" cm="1">
        <f t="array" ref="X19">INDEX(KM_PCT,MATCH($A19,'Knowledge - Percentages'!$B:$B,0),'Data - Knowledge'!X$8)/100</f>
        <v>0.01</v>
      </c>
      <c r="Y19" s="129" cm="1">
        <f t="array" ref="Y19">INDEX(KM_PCT,MATCH($A19,'Knowledge - Percentages'!$B:$B,0),'Data - Knowledge'!Y$8)/100</f>
        <v>0.01</v>
      </c>
      <c r="Z19" s="129" cm="1">
        <f t="array" ref="Z19">INDEX(KM_PCT,MATCH($A19,'Knowledge - Percentages'!$B:$B,0),'Data - Knowledge'!Z$8)/100</f>
        <v>0.01</v>
      </c>
      <c r="AA19" s="129" cm="1">
        <f t="array" ref="AA19">INDEX(KM_PCT,MATCH($A19,'Knowledge - Percentages'!$B:$B,0),'Data - Knowledge'!AA$8)/100</f>
        <v>0.01</v>
      </c>
      <c r="AB19" s="129" cm="1">
        <f t="array" ref="AB19">INDEX(KM_PCT,MATCH($A19,'Knowledge - Percentages'!$B:$B,0),'Data - Knowledge'!AB$8)/100</f>
        <v>0.01</v>
      </c>
      <c r="AC19" s="129" cm="1">
        <f t="array" ref="AC19">INDEX(KM_PCT,MATCH($A19,'Knowledge - Percentages'!$B:$B,0),'Data - Knowledge'!AC$8)/100</f>
        <v>9.0000000000000011E-3</v>
      </c>
      <c r="AD19" s="129" cm="1">
        <f t="array" ref="AD19">INDEX(KM_PCT,MATCH($A19,'Knowledge - Percentages'!$B:$B,0),'Data - Knowledge'!AD$8)/100</f>
        <v>0.01</v>
      </c>
      <c r="AE19" s="129" cm="1">
        <f t="array" ref="AE19">INDEX(KM_PCT,MATCH($A19,'Knowledge - Percentages'!$B:$B,0),'Data - Knowledge'!AE$8)/100</f>
        <v>0.01</v>
      </c>
      <c r="AF19" s="129" cm="1">
        <f t="array" ref="AF19">INDEX(KM_PCT,MATCH($A19,'Knowledge - Percentages'!$B:$B,0),'Data - Knowledge'!AF$8)/100</f>
        <v>0.01</v>
      </c>
      <c r="AG19" s="129" cm="1">
        <f t="array" ref="AG19">INDEX(KM_PCT,MATCH($A19,'Knowledge - Percentages'!$B:$B,0),'Data - Knowledge'!AG$8)/100</f>
        <v>0.01</v>
      </c>
      <c r="AH19" s="129" cm="1">
        <f t="array" ref="AH19">INDEX(KM_PCT,MATCH($A19,'Knowledge - Percentages'!$B:$B,0),'Data - Knowledge'!AH$8)/100</f>
        <v>0.01</v>
      </c>
      <c r="AI19" s="129" cm="1">
        <f t="array" ref="AI19">INDEX(KM_PCT,MATCH($A19,'Knowledge - Percentages'!$B:$B,0),'Data - Knowledge'!AI$8)/100</f>
        <v>0.01</v>
      </c>
    </row>
    <row r="20" spans="1:35">
      <c r="A20" s="86" t="s">
        <v>83</v>
      </c>
      <c r="B20" s="86" t="s">
        <v>210</v>
      </c>
      <c r="C20" s="86" t="s">
        <v>211</v>
      </c>
      <c r="D20" s="86" t="s">
        <v>222</v>
      </c>
      <c r="E20" s="122">
        <f t="shared" si="7"/>
        <v>0.18404901635180806</v>
      </c>
      <c r="F20" s="128">
        <f t="shared" si="2"/>
        <v>9420.9169999999995</v>
      </c>
      <c r="G20" s="122">
        <f t="shared" si="3"/>
        <v>0.18106462427078551</v>
      </c>
      <c r="H20" s="128">
        <f t="shared" si="4"/>
        <v>65892.856999999989</v>
      </c>
      <c r="I20" s="122">
        <f t="shared" si="5"/>
        <v>0.37492261974981467</v>
      </c>
      <c r="J20" s="128">
        <f t="shared" si="6"/>
        <v>101.64824691352152</v>
      </c>
      <c r="K20" s="129" cm="1">
        <f t="array" ref="K20">INDEX(KM_PCT,MATCH($A20,'Knowledge - Percentages'!$B:$B,0),'Data - Knowledge'!K$8)/100</f>
        <v>0.29299999999999998</v>
      </c>
      <c r="L20" s="129" cm="1">
        <f t="array" ref="L20">INDEX(KM_PCT,MATCH($A20,'Knowledge - Percentages'!$B:$B,0),'Data - Knowledge'!L$8)/100</f>
        <v>0.221</v>
      </c>
      <c r="M20" s="129" cm="1">
        <f t="array" ref="M20">INDEX(KM_PCT,MATCH($A20,'Knowledge - Percentages'!$B:$B,0),'Data - Knowledge'!M$8)/100</f>
        <v>0.19500000000000001</v>
      </c>
      <c r="N20" s="129" cm="1">
        <f t="array" ref="N20">INDEX(KM_PCT,MATCH($A20,'Knowledge - Percentages'!$B:$B,0),'Data - Knowledge'!N$8)/100</f>
        <v>0.22699999999999998</v>
      </c>
      <c r="O20" s="129" cm="1">
        <f t="array" ref="O20">INDEX(KM_PCT,MATCH($A20,'Knowledge - Percentages'!$B:$B,0),'Data - Knowledge'!O$8)/100</f>
        <v>0.19800000000000001</v>
      </c>
      <c r="P20" s="129" cm="1">
        <f t="array" ref="P20">INDEX(KM_PCT,MATCH($A20,'Knowledge - Percentages'!$B:$B,0),'Data - Knowledge'!P$8)/100</f>
        <v>0.157</v>
      </c>
      <c r="Q20" s="129" cm="1">
        <f t="array" ref="Q20">INDEX(KM_PCT,MATCH($A20,'Knowledge - Percentages'!$B:$B,0),'Data - Knowledge'!Q$8)/100</f>
        <v>0.156</v>
      </c>
      <c r="R20" s="129" cm="1">
        <f t="array" ref="R20">INDEX(KM_PCT,MATCH($A20,'Knowledge - Percentages'!$B:$B,0),'Data - Knowledge'!R$8)/100</f>
        <v>0.157</v>
      </c>
      <c r="S20" s="129" cm="1">
        <f t="array" ref="S20">INDEX(KM_PCT,MATCH($A20,'Knowledge - Percentages'!$B:$B,0),'Data - Knowledge'!S$8)/100</f>
        <v>0.157</v>
      </c>
      <c r="T20" s="129" cm="1">
        <f t="array" ref="T20">INDEX(KM_PCT,MATCH($A20,'Knowledge - Percentages'!$B:$B,0),'Data - Knowledge'!T$8)/100</f>
        <v>0.157</v>
      </c>
      <c r="U20" s="129" cm="1">
        <f t="array" ref="U20">INDEX(KM_PCT,MATCH($A20,'Knowledge - Percentages'!$B:$B,0),'Data - Knowledge'!U$8)/100</f>
        <v>0.157</v>
      </c>
      <c r="V20" s="129" cm="1">
        <f t="array" ref="V20">INDEX(KM_PCT,MATCH($A20,'Knowledge - Percentages'!$B:$B,0),'Data - Knowledge'!V$8)/100</f>
        <v>0.157</v>
      </c>
      <c r="W20" s="129" cm="1">
        <f t="array" ref="W20">INDEX(KM_PCT,MATCH($A20,'Knowledge - Percentages'!$B:$B,0),'Data - Knowledge'!W$8)/100</f>
        <v>0.13100000000000001</v>
      </c>
      <c r="X20" s="129" cm="1">
        <f t="array" ref="X20">INDEX(KM_PCT,MATCH($A20,'Knowledge - Percentages'!$B:$B,0),'Data - Knowledge'!X$8)/100</f>
        <v>0.16600000000000001</v>
      </c>
      <c r="Y20" s="129" cm="1">
        <f t="array" ref="Y20">INDEX(KM_PCT,MATCH($A20,'Knowledge - Percentages'!$B:$B,0),'Data - Knowledge'!Y$8)/100</f>
        <v>0.14199999999999999</v>
      </c>
      <c r="Z20" s="129" cm="1">
        <f t="array" ref="Z20">INDEX(KM_PCT,MATCH($A20,'Knowledge - Percentages'!$B:$B,0),'Data - Knowledge'!Z$8)/100</f>
        <v>0.17300000000000001</v>
      </c>
      <c r="AA20" s="129" cm="1">
        <f t="array" ref="AA20">INDEX(KM_PCT,MATCH($A20,'Knowledge - Percentages'!$B:$B,0),'Data - Knowledge'!AA$8)/100</f>
        <v>0.16600000000000001</v>
      </c>
      <c r="AB20" s="129" cm="1">
        <f t="array" ref="AB20">INDEX(KM_PCT,MATCH($A20,'Knowledge - Percentages'!$B:$B,0),'Data - Knowledge'!AB$8)/100</f>
        <v>0.155</v>
      </c>
      <c r="AC20" s="129" cm="1">
        <f t="array" ref="AC20">INDEX(KM_PCT,MATCH($A20,'Knowledge - Percentages'!$B:$B,0),'Data - Knowledge'!AC$8)/100</f>
        <v>0.18100000000000002</v>
      </c>
      <c r="AD20" s="129" cm="1">
        <f t="array" ref="AD20">INDEX(KM_PCT,MATCH($A20,'Knowledge - Percentages'!$B:$B,0),'Data - Knowledge'!AD$8)/100</f>
        <v>0.183</v>
      </c>
      <c r="AE20" s="129" cm="1">
        <f t="array" ref="AE20">INDEX(KM_PCT,MATCH($A20,'Knowledge - Percentages'!$B:$B,0),'Data - Knowledge'!AE$8)/100</f>
        <v>0.193</v>
      </c>
      <c r="AF20" s="129" cm="1">
        <f t="array" ref="AF20">INDEX(KM_PCT,MATCH($A20,'Knowledge - Percentages'!$B:$B,0),'Data - Knowledge'!AF$8)/100</f>
        <v>0.13500000000000001</v>
      </c>
      <c r="AG20" s="129" cm="1">
        <f t="array" ref="AG20">INDEX(KM_PCT,MATCH($A20,'Knowledge - Percentages'!$B:$B,0),'Data - Knowledge'!AG$8)/100</f>
        <v>0.16</v>
      </c>
      <c r="AH20" s="129" cm="1">
        <f t="array" ref="AH20">INDEX(KM_PCT,MATCH($A20,'Knowledge - Percentages'!$B:$B,0),'Data - Knowledge'!AH$8)/100</f>
        <v>0.17</v>
      </c>
      <c r="AI20" s="129" cm="1">
        <f t="array" ref="AI20">INDEX(KM_PCT,MATCH($A20,'Knowledge - Percentages'!$B:$B,0),'Data - Knowledge'!AI$8)/100</f>
        <v>0.158</v>
      </c>
    </row>
    <row r="21" spans="1:35">
      <c r="A21" s="86" t="s">
        <v>223</v>
      </c>
      <c r="B21" s="86" t="s">
        <v>210</v>
      </c>
      <c r="C21" s="86" t="s">
        <v>211</v>
      </c>
      <c r="D21" s="86" t="s">
        <v>224</v>
      </c>
      <c r="E21" s="122">
        <f t="shared" si="7"/>
        <v>3.0476878895031936E-3</v>
      </c>
      <c r="F21" s="128">
        <f t="shared" si="2"/>
        <v>156.00199999999998</v>
      </c>
      <c r="G21" s="122">
        <f t="shared" si="3"/>
        <v>3.0593483714782678E-3</v>
      </c>
      <c r="H21" s="128">
        <f t="shared" si="4"/>
        <v>1113.3549999999998</v>
      </c>
      <c r="I21" s="122">
        <f t="shared" si="5"/>
        <v>-0.1460622942135916</v>
      </c>
      <c r="J21" s="128">
        <f t="shared" si="6"/>
        <v>99.618857333026128</v>
      </c>
      <c r="K21" s="129" cm="1">
        <f t="array" ref="K21">INDEX(KM_PCT,MATCH($A21,'Knowledge - Percentages'!$B:$B,0),'Data - Knowledge'!K$8)/100</f>
        <v>4.0000000000000001E-3</v>
      </c>
      <c r="L21" s="129" cm="1">
        <f t="array" ref="L21">INDEX(KM_PCT,MATCH($A21,'Knowledge - Percentages'!$B:$B,0),'Data - Knowledge'!L$8)/100</f>
        <v>3.0000000000000001E-3</v>
      </c>
      <c r="M21" s="129" cm="1">
        <f t="array" ref="M21">INDEX(KM_PCT,MATCH($A21,'Knowledge - Percentages'!$B:$B,0),'Data - Knowledge'!M$8)/100</f>
        <v>3.0000000000000001E-3</v>
      </c>
      <c r="N21" s="129" cm="1">
        <f t="array" ref="N21">INDEX(KM_PCT,MATCH($A21,'Knowledge - Percentages'!$B:$B,0),'Data - Knowledge'!N$8)/100</f>
        <v>3.0000000000000001E-3</v>
      </c>
      <c r="O21" s="129" cm="1">
        <f t="array" ref="O21">INDEX(KM_PCT,MATCH($A21,'Knowledge - Percentages'!$B:$B,0),'Data - Knowledge'!O$8)/100</f>
        <v>4.0000000000000001E-3</v>
      </c>
      <c r="P21" s="129" cm="1">
        <f t="array" ref="P21">INDEX(KM_PCT,MATCH($A21,'Knowledge - Percentages'!$B:$B,0),'Data - Knowledge'!P$8)/100</f>
        <v>3.0000000000000001E-3</v>
      </c>
      <c r="Q21" s="129" cm="1">
        <f t="array" ref="Q21">INDEX(KM_PCT,MATCH($A21,'Knowledge - Percentages'!$B:$B,0),'Data - Knowledge'!Q$8)/100</f>
        <v>3.0000000000000001E-3</v>
      </c>
      <c r="R21" s="129" cm="1">
        <f t="array" ref="R21">INDEX(KM_PCT,MATCH($A21,'Knowledge - Percentages'!$B:$B,0),'Data - Knowledge'!R$8)/100</f>
        <v>3.0000000000000001E-3</v>
      </c>
      <c r="S21" s="129" cm="1">
        <f t="array" ref="S21">INDEX(KM_PCT,MATCH($A21,'Knowledge - Percentages'!$B:$B,0),'Data - Knowledge'!S$8)/100</f>
        <v>3.0000000000000001E-3</v>
      </c>
      <c r="T21" s="129" cm="1">
        <f t="array" ref="T21">INDEX(KM_PCT,MATCH($A21,'Knowledge - Percentages'!$B:$B,0),'Data - Knowledge'!T$8)/100</f>
        <v>3.0000000000000001E-3</v>
      </c>
      <c r="U21" s="129" cm="1">
        <f t="array" ref="U21">INDEX(KM_PCT,MATCH($A21,'Knowledge - Percentages'!$B:$B,0),'Data - Knowledge'!U$8)/100</f>
        <v>3.0000000000000001E-3</v>
      </c>
      <c r="V21" s="129" cm="1">
        <f t="array" ref="V21">INDEX(KM_PCT,MATCH($A21,'Knowledge - Percentages'!$B:$B,0),'Data - Knowledge'!V$8)/100</f>
        <v>3.0000000000000001E-3</v>
      </c>
      <c r="W21" s="129" cm="1">
        <f t="array" ref="W21">INDEX(KM_PCT,MATCH($A21,'Knowledge - Percentages'!$B:$B,0),'Data - Knowledge'!W$8)/100</f>
        <v>3.0000000000000001E-3</v>
      </c>
      <c r="X21" s="129" cm="1">
        <f t="array" ref="X21">INDEX(KM_PCT,MATCH($A21,'Knowledge - Percentages'!$B:$B,0),'Data - Knowledge'!X$8)/100</f>
        <v>3.0000000000000001E-3</v>
      </c>
      <c r="Y21" s="129" cm="1">
        <f t="array" ref="Y21">INDEX(KM_PCT,MATCH($A21,'Knowledge - Percentages'!$B:$B,0),'Data - Knowledge'!Y$8)/100</f>
        <v>3.0000000000000001E-3</v>
      </c>
      <c r="Z21" s="129" cm="1">
        <f t="array" ref="Z21">INDEX(KM_PCT,MATCH($A21,'Knowledge - Percentages'!$B:$B,0),'Data - Knowledge'!Z$8)/100</f>
        <v>3.0000000000000001E-3</v>
      </c>
      <c r="AA21" s="129" cm="1">
        <f t="array" ref="AA21">INDEX(KM_PCT,MATCH($A21,'Knowledge - Percentages'!$B:$B,0),'Data - Knowledge'!AA$8)/100</f>
        <v>3.0000000000000001E-3</v>
      </c>
      <c r="AB21" s="129" cm="1">
        <f t="array" ref="AB21">INDEX(KM_PCT,MATCH($A21,'Knowledge - Percentages'!$B:$B,0),'Data - Knowledge'!AB$8)/100</f>
        <v>3.0000000000000001E-3</v>
      </c>
      <c r="AC21" s="129" cm="1">
        <f t="array" ref="AC21">INDEX(KM_PCT,MATCH($A21,'Knowledge - Percentages'!$B:$B,0),'Data - Knowledge'!AC$8)/100</f>
        <v>3.0000000000000001E-3</v>
      </c>
      <c r="AD21" s="129" cm="1">
        <f t="array" ref="AD21">INDEX(KM_PCT,MATCH($A21,'Knowledge - Percentages'!$B:$B,0),'Data - Knowledge'!AD$8)/100</f>
        <v>3.0000000000000001E-3</v>
      </c>
      <c r="AE21" s="129" cm="1">
        <f t="array" ref="AE21">INDEX(KM_PCT,MATCH($A21,'Knowledge - Percentages'!$B:$B,0),'Data - Knowledge'!AE$8)/100</f>
        <v>3.0000000000000001E-3</v>
      </c>
      <c r="AF21" s="129" cm="1">
        <f t="array" ref="AF21">INDEX(KM_PCT,MATCH($A21,'Knowledge - Percentages'!$B:$B,0),'Data - Knowledge'!AF$8)/100</f>
        <v>3.0000000000000001E-3</v>
      </c>
      <c r="AG21" s="129" cm="1">
        <f t="array" ref="AG21">INDEX(KM_PCT,MATCH($A21,'Knowledge - Percentages'!$B:$B,0),'Data - Knowledge'!AG$8)/100</f>
        <v>3.0000000000000001E-3</v>
      </c>
      <c r="AH21" s="129" cm="1">
        <f t="array" ref="AH21">INDEX(KM_PCT,MATCH($A21,'Knowledge - Percentages'!$B:$B,0),'Data - Knowledge'!AH$8)/100</f>
        <v>3.0000000000000001E-3</v>
      </c>
      <c r="AI21" s="129" cm="1">
        <f t="array" ref="AI21">INDEX(KM_PCT,MATCH($A21,'Knowledge - Percentages'!$B:$B,0),'Data - Knowledge'!AI$8)/100</f>
        <v>3.0000000000000001E-3</v>
      </c>
    </row>
    <row r="22" spans="1:35">
      <c r="A22" s="86" t="s">
        <v>225</v>
      </c>
      <c r="B22" s="86" t="s">
        <v>210</v>
      </c>
      <c r="C22" s="86" t="s">
        <v>211</v>
      </c>
      <c r="D22" s="86" t="s">
        <v>226</v>
      </c>
      <c r="E22" s="122">
        <f t="shared" si="7"/>
        <v>3.4668607263563002E-2</v>
      </c>
      <c r="F22" s="128">
        <f t="shared" si="2"/>
        <v>1774.5819999999994</v>
      </c>
      <c r="G22" s="122">
        <f t="shared" si="3"/>
        <v>2.9532610278660908E-2</v>
      </c>
      <c r="H22" s="128">
        <f t="shared" si="4"/>
        <v>10747.477999999999</v>
      </c>
      <c r="I22" s="122">
        <f t="shared" si="5"/>
        <v>0.35236849998106606</v>
      </c>
      <c r="J22" s="128">
        <f t="shared" si="6"/>
        <v>117.39093475463346</v>
      </c>
      <c r="K22" s="129" cm="1">
        <f t="array" ref="K22">INDEX(KM_PCT,MATCH($A22,'Knowledge - Percentages'!$B:$B,0),'Data - Knowledge'!K$8)/100</f>
        <v>8.3000000000000004E-2</v>
      </c>
      <c r="L22" s="129" cm="1">
        <f t="array" ref="L22">INDEX(KM_PCT,MATCH($A22,'Knowledge - Percentages'!$B:$B,0),'Data - Knowledge'!L$8)/100</f>
        <v>5.2000000000000005E-2</v>
      </c>
      <c r="M22" s="129" cm="1">
        <f t="array" ref="M22">INDEX(KM_PCT,MATCH($A22,'Knowledge - Percentages'!$B:$B,0),'Data - Knowledge'!M$8)/100</f>
        <v>6.7000000000000004E-2</v>
      </c>
      <c r="N22" s="129" cm="1">
        <f t="array" ref="N22">INDEX(KM_PCT,MATCH($A22,'Knowledge - Percentages'!$B:$B,0),'Data - Knowledge'!N$8)/100</f>
        <v>0.04</v>
      </c>
      <c r="O22" s="129" cm="1">
        <f t="array" ref="O22">INDEX(KM_PCT,MATCH($A22,'Knowledge - Percentages'!$B:$B,0),'Data - Knowledge'!O$8)/100</f>
        <v>3.7000000000000005E-2</v>
      </c>
      <c r="P22" s="129" cm="1">
        <f t="array" ref="P22">INDEX(KM_PCT,MATCH($A22,'Knowledge - Percentages'!$B:$B,0),'Data - Knowledge'!P$8)/100</f>
        <v>2.8999999999999998E-2</v>
      </c>
      <c r="Q22" s="129" cm="1">
        <f t="array" ref="Q22">INDEX(KM_PCT,MATCH($A22,'Knowledge - Percentages'!$B:$B,0),'Data - Knowledge'!Q$8)/100</f>
        <v>0.04</v>
      </c>
      <c r="R22" s="129" cm="1">
        <f t="array" ref="R22">INDEX(KM_PCT,MATCH($A22,'Knowledge - Percentages'!$B:$B,0),'Data - Knowledge'!R$8)/100</f>
        <v>2.7000000000000003E-2</v>
      </c>
      <c r="S22" s="129" cm="1">
        <f t="array" ref="S22">INDEX(KM_PCT,MATCH($A22,'Knowledge - Percentages'!$B:$B,0),'Data - Knowledge'!S$8)/100</f>
        <v>2.8999999999999998E-2</v>
      </c>
      <c r="T22" s="129" cm="1">
        <f t="array" ref="T22">INDEX(KM_PCT,MATCH($A22,'Knowledge - Percentages'!$B:$B,0),'Data - Knowledge'!T$8)/100</f>
        <v>2.8999999999999998E-2</v>
      </c>
      <c r="U22" s="129" cm="1">
        <f t="array" ref="U22">INDEX(KM_PCT,MATCH($A22,'Knowledge - Percentages'!$B:$B,0),'Data - Knowledge'!U$8)/100</f>
        <v>2.8999999999999998E-2</v>
      </c>
      <c r="V22" s="129" cm="1">
        <f t="array" ref="V22">INDEX(KM_PCT,MATCH($A22,'Knowledge - Percentages'!$B:$B,0),'Data - Knowledge'!V$8)/100</f>
        <v>3.7999999999999999E-2</v>
      </c>
      <c r="W22" s="129" cm="1">
        <f t="array" ref="W22">INDEX(KM_PCT,MATCH($A22,'Knowledge - Percentages'!$B:$B,0),'Data - Knowledge'!W$8)/100</f>
        <v>1.3999999999999999E-2</v>
      </c>
      <c r="X22" s="129" cm="1">
        <f t="array" ref="X22">INDEX(KM_PCT,MATCH($A22,'Knowledge - Percentages'!$B:$B,0),'Data - Knowledge'!X$8)/100</f>
        <v>2.4E-2</v>
      </c>
      <c r="Y22" s="129" cm="1">
        <f t="array" ref="Y22">INDEX(KM_PCT,MATCH($A22,'Knowledge - Percentages'!$B:$B,0),'Data - Knowledge'!Y$8)/100</f>
        <v>2.2000000000000002E-2</v>
      </c>
      <c r="Z22" s="129" cm="1">
        <f t="array" ref="Z22">INDEX(KM_PCT,MATCH($A22,'Knowledge - Percentages'!$B:$B,0),'Data - Knowledge'!Z$8)/100</f>
        <v>0.02</v>
      </c>
      <c r="AA22" s="129" cm="1">
        <f t="array" ref="AA22">INDEX(KM_PCT,MATCH($A22,'Knowledge - Percentages'!$B:$B,0),'Data - Knowledge'!AA$8)/100</f>
        <v>2.3E-2</v>
      </c>
      <c r="AB22" s="129" cm="1">
        <f t="array" ref="AB22">INDEX(KM_PCT,MATCH($A22,'Knowledge - Percentages'!$B:$B,0),'Data - Knowledge'!AB$8)/100</f>
        <v>2.1000000000000001E-2</v>
      </c>
      <c r="AC22" s="129" cm="1">
        <f t="array" ref="AC22">INDEX(KM_PCT,MATCH($A22,'Knowledge - Percentages'!$B:$B,0),'Data - Knowledge'!AC$8)/100</f>
        <v>1.8000000000000002E-2</v>
      </c>
      <c r="AD22" s="129" cm="1">
        <f t="array" ref="AD22">INDEX(KM_PCT,MATCH($A22,'Knowledge - Percentages'!$B:$B,0),'Data - Knowledge'!AD$8)/100</f>
        <v>2.1000000000000001E-2</v>
      </c>
      <c r="AE22" s="129" cm="1">
        <f t="array" ref="AE22">INDEX(KM_PCT,MATCH($A22,'Knowledge - Percentages'!$B:$B,0),'Data - Knowledge'!AE$8)/100</f>
        <v>1.8000000000000002E-2</v>
      </c>
      <c r="AF22" s="129" cm="1">
        <f t="array" ref="AF22">INDEX(KM_PCT,MATCH($A22,'Knowledge - Percentages'!$B:$B,0),'Data - Knowledge'!AF$8)/100</f>
        <v>1.8000000000000002E-2</v>
      </c>
      <c r="AG22" s="129" cm="1">
        <f t="array" ref="AG22">INDEX(KM_PCT,MATCH($A22,'Knowledge - Percentages'!$B:$B,0),'Data - Knowledge'!AG$8)/100</f>
        <v>1.8000000000000002E-2</v>
      </c>
      <c r="AH22" s="129" cm="1">
        <f t="array" ref="AH22">INDEX(KM_PCT,MATCH($A22,'Knowledge - Percentages'!$B:$B,0),'Data - Knowledge'!AH$8)/100</f>
        <v>1.8000000000000002E-2</v>
      </c>
      <c r="AI22" s="129" cm="1">
        <f t="array" ref="AI22">INDEX(KM_PCT,MATCH($A22,'Knowledge - Percentages'!$B:$B,0),'Data - Knowledge'!AI$8)/100</f>
        <v>1.4999999999999999E-2</v>
      </c>
    </row>
    <row r="23" spans="1:35">
      <c r="A23" s="86" t="s">
        <v>227</v>
      </c>
      <c r="B23" s="86" t="s">
        <v>210</v>
      </c>
      <c r="C23" s="86" t="s">
        <v>211</v>
      </c>
      <c r="D23" s="86" t="s">
        <v>228</v>
      </c>
      <c r="E23" s="122">
        <f t="shared" si="7"/>
        <v>9.6751518940355954E-2</v>
      </c>
      <c r="F23" s="128">
        <f t="shared" si="2"/>
        <v>4952.42</v>
      </c>
      <c r="G23" s="122">
        <f t="shared" si="3"/>
        <v>9.3054393972285043E-2</v>
      </c>
      <c r="H23" s="128">
        <f t="shared" si="4"/>
        <v>33864.262000000002</v>
      </c>
      <c r="I23" s="122">
        <f t="shared" si="5"/>
        <v>0.34244661151437578</v>
      </c>
      <c r="J23" s="128">
        <f t="shared" si="6"/>
        <v>103.97307941113671</v>
      </c>
      <c r="K23" s="129" cm="1">
        <f t="array" ref="K23">INDEX(KM_PCT,MATCH($A23,'Knowledge - Percentages'!$B:$B,0),'Data - Knowledge'!K$8)/100</f>
        <v>0.16800000000000001</v>
      </c>
      <c r="L23" s="129" cm="1">
        <f t="array" ref="L23">INDEX(KM_PCT,MATCH($A23,'Knowledge - Percentages'!$B:$B,0),'Data - Knowledge'!L$8)/100</f>
        <v>0.12300000000000001</v>
      </c>
      <c r="M23" s="129" cm="1">
        <f t="array" ref="M23">INDEX(KM_PCT,MATCH($A23,'Knowledge - Percentages'!$B:$B,0),'Data - Knowledge'!M$8)/100</f>
        <v>0.11800000000000001</v>
      </c>
      <c r="N23" s="129" cm="1">
        <f t="array" ref="N23">INDEX(KM_PCT,MATCH($A23,'Knowledge - Percentages'!$B:$B,0),'Data - Knowledge'!N$8)/100</f>
        <v>0.11900000000000001</v>
      </c>
      <c r="O23" s="129" cm="1">
        <f t="array" ref="O23">INDEX(KM_PCT,MATCH($A23,'Knowledge - Percentages'!$B:$B,0),'Data - Knowledge'!O$8)/100</f>
        <v>9.5000000000000001E-2</v>
      </c>
      <c r="P23" s="129" cm="1">
        <f t="array" ref="P23">INDEX(KM_PCT,MATCH($A23,'Knowledge - Percentages'!$B:$B,0),'Data - Knowledge'!P$8)/100</f>
        <v>8.3000000000000004E-2</v>
      </c>
      <c r="Q23" s="129" cm="1">
        <f t="array" ref="Q23">INDEX(KM_PCT,MATCH($A23,'Knowledge - Percentages'!$B:$B,0),'Data - Knowledge'!Q$8)/100</f>
        <v>8.3000000000000004E-2</v>
      </c>
      <c r="R23" s="129" cm="1">
        <f t="array" ref="R23">INDEX(KM_PCT,MATCH($A23,'Knowledge - Percentages'!$B:$B,0),'Data - Knowledge'!R$8)/100</f>
        <v>6.8000000000000005E-2</v>
      </c>
      <c r="S23" s="129" cm="1">
        <f t="array" ref="S23">INDEX(KM_PCT,MATCH($A23,'Knowledge - Percentages'!$B:$B,0),'Data - Knowledge'!S$8)/100</f>
        <v>0.08</v>
      </c>
      <c r="T23" s="129" cm="1">
        <f t="array" ref="T23">INDEX(KM_PCT,MATCH($A23,'Knowledge - Percentages'!$B:$B,0),'Data - Knowledge'!T$8)/100</f>
        <v>8.3000000000000004E-2</v>
      </c>
      <c r="U23" s="129" cm="1">
        <f t="array" ref="U23">INDEX(KM_PCT,MATCH($A23,'Knowledge - Percentages'!$B:$B,0),'Data - Knowledge'!U$8)/100</f>
        <v>8.3000000000000004E-2</v>
      </c>
      <c r="V23" s="129" cm="1">
        <f t="array" ref="V23">INDEX(KM_PCT,MATCH($A23,'Knowledge - Percentages'!$B:$B,0),'Data - Knowledge'!V$8)/100</f>
        <v>0.09</v>
      </c>
      <c r="W23" s="129" cm="1">
        <f t="array" ref="W23">INDEX(KM_PCT,MATCH($A23,'Knowledge - Percentages'!$B:$B,0),'Data - Knowledge'!W$8)/100</f>
        <v>0.08</v>
      </c>
      <c r="X23" s="129" cm="1">
        <f t="array" ref="X23">INDEX(KM_PCT,MATCH($A23,'Knowledge - Percentages'!$B:$B,0),'Data - Knowledge'!X$8)/100</f>
        <v>7.8E-2</v>
      </c>
      <c r="Y23" s="129" cm="1">
        <f t="array" ref="Y23">INDEX(KM_PCT,MATCH($A23,'Knowledge - Percentages'!$B:$B,0),'Data - Knowledge'!Y$8)/100</f>
        <v>6.4000000000000001E-2</v>
      </c>
      <c r="Z23" s="129" cm="1">
        <f t="array" ref="Z23">INDEX(KM_PCT,MATCH($A23,'Knowledge - Percentages'!$B:$B,0),'Data - Knowledge'!Z$8)/100</f>
        <v>7.9000000000000001E-2</v>
      </c>
      <c r="AA23" s="129" cm="1">
        <f t="array" ref="AA23">INDEX(KM_PCT,MATCH($A23,'Knowledge - Percentages'!$B:$B,0),'Data - Knowledge'!AA$8)/100</f>
        <v>7.8E-2</v>
      </c>
      <c r="AB23" s="129" cm="1">
        <f t="array" ref="AB23">INDEX(KM_PCT,MATCH($A23,'Knowledge - Percentages'!$B:$B,0),'Data - Knowledge'!AB$8)/100</f>
        <v>7.2999999999999995E-2</v>
      </c>
      <c r="AC23" s="129" cm="1">
        <f t="array" ref="AC23">INDEX(KM_PCT,MATCH($A23,'Knowledge - Percentages'!$B:$B,0),'Data - Knowledge'!AC$8)/100</f>
        <v>9.0999999999999998E-2</v>
      </c>
      <c r="AD23" s="129" cm="1">
        <f t="array" ref="AD23">INDEX(KM_PCT,MATCH($A23,'Knowledge - Percentages'!$B:$B,0),'Data - Knowledge'!AD$8)/100</f>
        <v>9.5000000000000001E-2</v>
      </c>
      <c r="AE23" s="129" cm="1">
        <f t="array" ref="AE23">INDEX(KM_PCT,MATCH($A23,'Knowledge - Percentages'!$B:$B,0),'Data - Knowledge'!AE$8)/100</f>
        <v>0.12</v>
      </c>
      <c r="AF23" s="129" cm="1">
        <f t="array" ref="AF23">INDEX(KM_PCT,MATCH($A23,'Knowledge - Percentages'!$B:$B,0),'Data - Knowledge'!AF$8)/100</f>
        <v>6.5000000000000002E-2</v>
      </c>
      <c r="AG23" s="129" cm="1">
        <f t="array" ref="AG23">INDEX(KM_PCT,MATCH($A23,'Knowledge - Percentages'!$B:$B,0),'Data - Knowledge'!AG$8)/100</f>
        <v>8.1000000000000003E-2</v>
      </c>
      <c r="AH23" s="129" cm="1">
        <f t="array" ref="AH23">INDEX(KM_PCT,MATCH($A23,'Knowledge - Percentages'!$B:$B,0),'Data - Knowledge'!AH$8)/100</f>
        <v>8.8000000000000009E-2</v>
      </c>
      <c r="AI23" s="129" cm="1">
        <f t="array" ref="AI23">INDEX(KM_PCT,MATCH($A23,'Knowledge - Percentages'!$B:$B,0),'Data - Knowledge'!AI$8)/100</f>
        <v>7.4999999999999997E-2</v>
      </c>
    </row>
    <row r="24" spans="1:35">
      <c r="A24" s="86" t="s">
        <v>229</v>
      </c>
      <c r="B24" s="86" t="s">
        <v>210</v>
      </c>
      <c r="C24" s="86" t="s">
        <v>211</v>
      </c>
      <c r="D24" s="86" t="s">
        <v>230</v>
      </c>
      <c r="E24" s="122">
        <f t="shared" si="7"/>
        <v>2.8224275695000686E-2</v>
      </c>
      <c r="F24" s="128">
        <f t="shared" si="2"/>
        <v>1444.7160000000001</v>
      </c>
      <c r="G24" s="122">
        <f t="shared" si="3"/>
        <v>2.6724084205551241E-2</v>
      </c>
      <c r="H24" s="128">
        <f t="shared" si="4"/>
        <v>9725.4020000000019</v>
      </c>
      <c r="I24" s="122">
        <f t="shared" si="5"/>
        <v>0.50431317939349418</v>
      </c>
      <c r="J24" s="128">
        <f t="shared" si="6"/>
        <v>105.61363105246397</v>
      </c>
      <c r="K24" s="129" cm="1">
        <f t="array" ref="K24">INDEX(KM_PCT,MATCH($A24,'Knowledge - Percentages'!$B:$B,0),'Data - Knowledge'!K$8)/100</f>
        <v>4.7E-2</v>
      </c>
      <c r="L24" s="129" cm="1">
        <f t="array" ref="L24">INDEX(KM_PCT,MATCH($A24,'Knowledge - Percentages'!$B:$B,0),'Data - Knowledge'!L$8)/100</f>
        <v>3.3000000000000002E-2</v>
      </c>
      <c r="M24" s="129" cm="1">
        <f t="array" ref="M24">INDEX(KM_PCT,MATCH($A24,'Knowledge - Percentages'!$B:$B,0),'Data - Knowledge'!M$8)/100</f>
        <v>3.5000000000000003E-2</v>
      </c>
      <c r="N24" s="129" cm="1">
        <f t="array" ref="N24">INDEX(KM_PCT,MATCH($A24,'Knowledge - Percentages'!$B:$B,0),'Data - Knowledge'!N$8)/100</f>
        <v>3.3000000000000002E-2</v>
      </c>
      <c r="O24" s="129" cm="1">
        <f t="array" ref="O24">INDEX(KM_PCT,MATCH($A24,'Knowledge - Percentages'!$B:$B,0),'Data - Knowledge'!O$8)/100</f>
        <v>3.3000000000000002E-2</v>
      </c>
      <c r="P24" s="129" cm="1">
        <f t="array" ref="P24">INDEX(KM_PCT,MATCH($A24,'Knowledge - Percentages'!$B:$B,0),'Data - Knowledge'!P$8)/100</f>
        <v>2.7000000000000003E-2</v>
      </c>
      <c r="Q24" s="129" cm="1">
        <f t="array" ref="Q24">INDEX(KM_PCT,MATCH($A24,'Knowledge - Percentages'!$B:$B,0),'Data - Knowledge'!Q$8)/100</f>
        <v>2.5000000000000001E-2</v>
      </c>
      <c r="R24" s="129" cm="1">
        <f t="array" ref="R24">INDEX(KM_PCT,MATCH($A24,'Knowledge - Percentages'!$B:$B,0),'Data - Knowledge'!R$8)/100</f>
        <v>1.9E-2</v>
      </c>
      <c r="S24" s="129" cm="1">
        <f t="array" ref="S24">INDEX(KM_PCT,MATCH($A24,'Knowledge - Percentages'!$B:$B,0),'Data - Knowledge'!S$8)/100</f>
        <v>2.5000000000000001E-2</v>
      </c>
      <c r="T24" s="129" cm="1">
        <f t="array" ref="T24">INDEX(KM_PCT,MATCH($A24,'Knowledge - Percentages'!$B:$B,0),'Data - Knowledge'!T$8)/100</f>
        <v>2.5000000000000001E-2</v>
      </c>
      <c r="U24" s="129" cm="1">
        <f t="array" ref="U24">INDEX(KM_PCT,MATCH($A24,'Knowledge - Percentages'!$B:$B,0),'Data - Knowledge'!U$8)/100</f>
        <v>2.5000000000000001E-2</v>
      </c>
      <c r="V24" s="129" cm="1">
        <f t="array" ref="V24">INDEX(KM_PCT,MATCH($A24,'Knowledge - Percentages'!$B:$B,0),'Data - Knowledge'!V$8)/100</f>
        <v>2.7999999999999997E-2</v>
      </c>
      <c r="W24" s="129" cm="1">
        <f t="array" ref="W24">INDEX(KM_PCT,MATCH($A24,'Knowledge - Percentages'!$B:$B,0),'Data - Knowledge'!W$8)/100</f>
        <v>1.3000000000000001E-2</v>
      </c>
      <c r="X24" s="129" cm="1">
        <f t="array" ref="X24">INDEX(KM_PCT,MATCH($A24,'Knowledge - Percentages'!$B:$B,0),'Data - Knowledge'!X$8)/100</f>
        <v>3.1E-2</v>
      </c>
      <c r="Y24" s="129" cm="1">
        <f t="array" ref="Y24">INDEX(KM_PCT,MATCH($A24,'Knowledge - Percentages'!$B:$B,0),'Data - Knowledge'!Y$8)/100</f>
        <v>2.5000000000000001E-2</v>
      </c>
      <c r="Z24" s="129" cm="1">
        <f t="array" ref="Z24">INDEX(KM_PCT,MATCH($A24,'Knowledge - Percentages'!$B:$B,0),'Data - Knowledge'!Z$8)/100</f>
        <v>2.5000000000000001E-2</v>
      </c>
      <c r="AA24" s="129" cm="1">
        <f t="array" ref="AA24">INDEX(KM_PCT,MATCH($A24,'Knowledge - Percentages'!$B:$B,0),'Data - Knowledge'!AA$8)/100</f>
        <v>2.5000000000000001E-2</v>
      </c>
      <c r="AB24" s="129" cm="1">
        <f t="array" ref="AB24">INDEX(KM_PCT,MATCH($A24,'Knowledge - Percentages'!$B:$B,0),'Data - Knowledge'!AB$8)/100</f>
        <v>1.3999999999999999E-2</v>
      </c>
      <c r="AC24" s="129" cm="1">
        <f t="array" ref="AC24">INDEX(KM_PCT,MATCH($A24,'Knowledge - Percentages'!$B:$B,0),'Data - Knowledge'!AC$8)/100</f>
        <v>2.1000000000000001E-2</v>
      </c>
      <c r="AD24" s="129" cm="1">
        <f t="array" ref="AD24">INDEX(KM_PCT,MATCH($A24,'Knowledge - Percentages'!$B:$B,0),'Data - Knowledge'!AD$8)/100</f>
        <v>2.5000000000000001E-2</v>
      </c>
      <c r="AE24" s="129" cm="1">
        <f t="array" ref="AE24">INDEX(KM_PCT,MATCH($A24,'Knowledge - Percentages'!$B:$B,0),'Data - Knowledge'!AE$8)/100</f>
        <v>2.1000000000000001E-2</v>
      </c>
      <c r="AF24" s="129" cm="1">
        <f t="array" ref="AF24">INDEX(KM_PCT,MATCH($A24,'Knowledge - Percentages'!$B:$B,0),'Data - Knowledge'!AF$8)/100</f>
        <v>1.7000000000000001E-2</v>
      </c>
      <c r="AG24" s="129" cm="1">
        <f t="array" ref="AG24">INDEX(KM_PCT,MATCH($A24,'Knowledge - Percentages'!$B:$B,0),'Data - Knowledge'!AG$8)/100</f>
        <v>2.1000000000000001E-2</v>
      </c>
      <c r="AH24" s="129" cm="1">
        <f t="array" ref="AH24">INDEX(KM_PCT,MATCH($A24,'Knowledge - Percentages'!$B:$B,0),'Data - Knowledge'!AH$8)/100</f>
        <v>2.1000000000000001E-2</v>
      </c>
      <c r="AI24" s="129" cm="1">
        <f t="array" ref="AI24">INDEX(KM_PCT,MATCH($A24,'Knowledge - Percentages'!$B:$B,0),'Data - Knowledge'!AI$8)/100</f>
        <v>1.7000000000000001E-2</v>
      </c>
    </row>
    <row r="25" spans="1:35">
      <c r="A25" s="86" t="s">
        <v>231</v>
      </c>
      <c r="B25" s="86" t="s">
        <v>210</v>
      </c>
      <c r="C25" s="86" t="s">
        <v>211</v>
      </c>
      <c r="D25" s="86" t="s">
        <v>232</v>
      </c>
      <c r="E25" s="122">
        <f t="shared" si="7"/>
        <v>1.1086252368765509E-2</v>
      </c>
      <c r="F25" s="128">
        <f t="shared" si="2"/>
        <v>567.47200000000009</v>
      </c>
      <c r="G25" s="122">
        <f t="shared" si="3"/>
        <v>1.1111148359937239E-2</v>
      </c>
      <c r="H25" s="128">
        <f t="shared" si="4"/>
        <v>4043.5580000000004</v>
      </c>
      <c r="I25" s="122">
        <f t="shared" si="5"/>
        <v>0.43846652240221046</v>
      </c>
      <c r="J25" s="128">
        <f t="shared" si="6"/>
        <v>99.775936830602532</v>
      </c>
      <c r="K25" s="129" cm="1">
        <f t="array" ref="K25">INDEX(KM_PCT,MATCH($A25,'Knowledge - Percentages'!$B:$B,0),'Data - Knowledge'!K$8)/100</f>
        <v>1.2E-2</v>
      </c>
      <c r="L25" s="129" cm="1">
        <f t="array" ref="L25">INDEX(KM_PCT,MATCH($A25,'Knowledge - Percentages'!$B:$B,0),'Data - Knowledge'!L$8)/100</f>
        <v>1.2E-2</v>
      </c>
      <c r="M25" s="129" cm="1">
        <f t="array" ref="M25">INDEX(KM_PCT,MATCH($A25,'Knowledge - Percentages'!$B:$B,0),'Data - Knowledge'!M$8)/100</f>
        <v>1.2E-2</v>
      </c>
      <c r="N25" s="129" cm="1">
        <f t="array" ref="N25">INDEX(KM_PCT,MATCH($A25,'Knowledge - Percentages'!$B:$B,0),'Data - Knowledge'!N$8)/100</f>
        <v>1.3999999999999999E-2</v>
      </c>
      <c r="O25" s="129" cm="1">
        <f t="array" ref="O25">INDEX(KM_PCT,MATCH($A25,'Knowledge - Percentages'!$B:$B,0),'Data - Knowledge'!O$8)/100</f>
        <v>1.2E-2</v>
      </c>
      <c r="P25" s="129" cm="1">
        <f t="array" ref="P25">INDEX(KM_PCT,MATCH($A25,'Knowledge - Percentages'!$B:$B,0),'Data - Knowledge'!P$8)/100</f>
        <v>9.0000000000000011E-3</v>
      </c>
      <c r="Q25" s="129" cm="1">
        <f t="array" ref="Q25">INDEX(KM_PCT,MATCH($A25,'Knowledge - Percentages'!$B:$B,0),'Data - Knowledge'!Q$8)/100</f>
        <v>9.0000000000000011E-3</v>
      </c>
      <c r="R25" s="129" cm="1">
        <f t="array" ref="R25">INDEX(KM_PCT,MATCH($A25,'Knowledge - Percentages'!$B:$B,0),'Data - Knowledge'!R$8)/100</f>
        <v>9.0000000000000011E-3</v>
      </c>
      <c r="S25" s="129" cm="1">
        <f t="array" ref="S25">INDEX(KM_PCT,MATCH($A25,'Knowledge - Percentages'!$B:$B,0),'Data - Knowledge'!S$8)/100</f>
        <v>9.0000000000000011E-3</v>
      </c>
      <c r="T25" s="129" cm="1">
        <f t="array" ref="T25">INDEX(KM_PCT,MATCH($A25,'Knowledge - Percentages'!$B:$B,0),'Data - Knowledge'!T$8)/100</f>
        <v>9.0000000000000011E-3</v>
      </c>
      <c r="U25" s="129" cm="1">
        <f t="array" ref="U25">INDEX(KM_PCT,MATCH($A25,'Knowledge - Percentages'!$B:$B,0),'Data - Knowledge'!U$8)/100</f>
        <v>9.0000000000000011E-3</v>
      </c>
      <c r="V25" s="129" cm="1">
        <f t="array" ref="V25">INDEX(KM_PCT,MATCH($A25,'Knowledge - Percentages'!$B:$B,0),'Data - Knowledge'!V$8)/100</f>
        <v>9.0000000000000011E-3</v>
      </c>
      <c r="W25" s="129" cm="1">
        <f t="array" ref="W25">INDEX(KM_PCT,MATCH($A25,'Knowledge - Percentages'!$B:$B,0),'Data - Knowledge'!W$8)/100</f>
        <v>9.0000000000000011E-3</v>
      </c>
      <c r="X25" s="129" cm="1">
        <f t="array" ref="X25">INDEX(KM_PCT,MATCH($A25,'Knowledge - Percentages'!$B:$B,0),'Data - Knowledge'!X$8)/100</f>
        <v>1.1000000000000001E-2</v>
      </c>
      <c r="Y25" s="129" cm="1">
        <f t="array" ref="Y25">INDEX(KM_PCT,MATCH($A25,'Knowledge - Percentages'!$B:$B,0),'Data - Knowledge'!Y$8)/100</f>
        <v>0.01</v>
      </c>
      <c r="Z25" s="129" cm="1">
        <f t="array" ref="Z25">INDEX(KM_PCT,MATCH($A25,'Knowledge - Percentages'!$B:$B,0),'Data - Knowledge'!Z$8)/100</f>
        <v>1.1000000000000001E-2</v>
      </c>
      <c r="AA25" s="129" cm="1">
        <f t="array" ref="AA25">INDEX(KM_PCT,MATCH($A25,'Knowledge - Percentages'!$B:$B,0),'Data - Knowledge'!AA$8)/100</f>
        <v>1.1000000000000001E-2</v>
      </c>
      <c r="AB25" s="129" cm="1">
        <f t="array" ref="AB25">INDEX(KM_PCT,MATCH($A25,'Knowledge - Percentages'!$B:$B,0),'Data - Knowledge'!AB$8)/100</f>
        <v>8.0000000000000002E-3</v>
      </c>
      <c r="AC25" s="129" cm="1">
        <f t="array" ref="AC25">INDEX(KM_PCT,MATCH($A25,'Knowledge - Percentages'!$B:$B,0),'Data - Knowledge'!AC$8)/100</f>
        <v>1.1000000000000001E-2</v>
      </c>
      <c r="AD25" s="129" cm="1">
        <f t="array" ref="AD25">INDEX(KM_PCT,MATCH($A25,'Knowledge - Percentages'!$B:$B,0),'Data - Knowledge'!AD$8)/100</f>
        <v>1.1000000000000001E-2</v>
      </c>
      <c r="AE25" s="129" cm="1">
        <f t="array" ref="AE25">INDEX(KM_PCT,MATCH($A25,'Knowledge - Percentages'!$B:$B,0),'Data - Knowledge'!AE$8)/100</f>
        <v>1.3000000000000001E-2</v>
      </c>
      <c r="AF25" s="129" cm="1">
        <f t="array" ref="AF25">INDEX(KM_PCT,MATCH($A25,'Knowledge - Percentages'!$B:$B,0),'Data - Knowledge'!AF$8)/100</f>
        <v>1.1000000000000001E-2</v>
      </c>
      <c r="AG25" s="129" cm="1">
        <f t="array" ref="AG25">INDEX(KM_PCT,MATCH($A25,'Knowledge - Percentages'!$B:$B,0),'Data - Knowledge'!AG$8)/100</f>
        <v>1.1000000000000001E-2</v>
      </c>
      <c r="AH25" s="129" cm="1">
        <f t="array" ref="AH25">INDEX(KM_PCT,MATCH($A25,'Knowledge - Percentages'!$B:$B,0),'Data - Knowledge'!AH$8)/100</f>
        <v>1.1000000000000001E-2</v>
      </c>
      <c r="AI25" s="129" cm="1">
        <f t="array" ref="AI25">INDEX(KM_PCT,MATCH($A25,'Knowledge - Percentages'!$B:$B,0),'Data - Knowledge'!AI$8)/100</f>
        <v>1.1000000000000001E-2</v>
      </c>
    </row>
    <row r="26" spans="1:35">
      <c r="A26" s="86" t="s">
        <v>233</v>
      </c>
      <c r="B26" s="86" t="s">
        <v>210</v>
      </c>
      <c r="C26" s="86" t="s">
        <v>211</v>
      </c>
      <c r="D26" s="86" t="s">
        <v>234</v>
      </c>
      <c r="E26" s="122">
        <f t="shared" si="7"/>
        <v>5.0290308086037476E-3</v>
      </c>
      <c r="F26" s="128">
        <f t="shared" si="2"/>
        <v>257.42100000000005</v>
      </c>
      <c r="G26" s="122">
        <f t="shared" si="3"/>
        <v>5.1785232428095268E-3</v>
      </c>
      <c r="H26" s="128">
        <f t="shared" si="4"/>
        <v>1884.5630000000001</v>
      </c>
      <c r="I26" s="122">
        <f t="shared" si="5"/>
        <v>0.3606010967409351</v>
      </c>
      <c r="J26" s="128">
        <f t="shared" si="6"/>
        <v>97.113222685379426</v>
      </c>
      <c r="K26" s="129" cm="1">
        <f t="array" ref="K26">INDEX(KM_PCT,MATCH($A26,'Knowledge - Percentages'!$B:$B,0),'Data - Knowledge'!K$8)/100</f>
        <v>6.0000000000000001E-3</v>
      </c>
      <c r="L26" s="129" cm="1">
        <f t="array" ref="L26">INDEX(KM_PCT,MATCH($A26,'Knowledge - Percentages'!$B:$B,0),'Data - Knowledge'!L$8)/100</f>
        <v>6.0000000000000001E-3</v>
      </c>
      <c r="M26" s="129" cm="1">
        <f t="array" ref="M26">INDEX(KM_PCT,MATCH($A26,'Knowledge - Percentages'!$B:$B,0),'Data - Knowledge'!M$8)/100</f>
        <v>6.0000000000000001E-3</v>
      </c>
      <c r="N26" s="129" cm="1">
        <f t="array" ref="N26">INDEX(KM_PCT,MATCH($A26,'Knowledge - Percentages'!$B:$B,0),'Data - Knowledge'!N$8)/100</f>
        <v>6.0000000000000001E-3</v>
      </c>
      <c r="O26" s="129" cm="1">
        <f t="array" ref="O26">INDEX(KM_PCT,MATCH($A26,'Knowledge - Percentages'!$B:$B,0),'Data - Knowledge'!O$8)/100</f>
        <v>6.0000000000000001E-3</v>
      </c>
      <c r="P26" s="129" cm="1">
        <f t="array" ref="P26">INDEX(KM_PCT,MATCH($A26,'Knowledge - Percentages'!$B:$B,0),'Data - Knowledge'!P$8)/100</f>
        <v>3.0000000000000001E-3</v>
      </c>
      <c r="Q26" s="129" cm="1">
        <f t="array" ref="Q26">INDEX(KM_PCT,MATCH($A26,'Knowledge - Percentages'!$B:$B,0),'Data - Knowledge'!Q$8)/100</f>
        <v>3.0000000000000001E-3</v>
      </c>
      <c r="R26" s="129" cm="1">
        <f t="array" ref="R26">INDEX(KM_PCT,MATCH($A26,'Knowledge - Percentages'!$B:$B,0),'Data - Knowledge'!R$8)/100</f>
        <v>3.0000000000000001E-3</v>
      </c>
      <c r="S26" s="129" cm="1">
        <f t="array" ref="S26">INDEX(KM_PCT,MATCH($A26,'Knowledge - Percentages'!$B:$B,0),'Data - Knowledge'!S$8)/100</f>
        <v>3.0000000000000001E-3</v>
      </c>
      <c r="T26" s="129" cm="1">
        <f t="array" ref="T26">INDEX(KM_PCT,MATCH($A26,'Knowledge - Percentages'!$B:$B,0),'Data - Knowledge'!T$8)/100</f>
        <v>3.0000000000000001E-3</v>
      </c>
      <c r="U26" s="129" cm="1">
        <f t="array" ref="U26">INDEX(KM_PCT,MATCH($A26,'Knowledge - Percentages'!$B:$B,0),'Data - Knowledge'!U$8)/100</f>
        <v>3.0000000000000001E-3</v>
      </c>
      <c r="V26" s="129" cm="1">
        <f t="array" ref="V26">INDEX(KM_PCT,MATCH($A26,'Knowledge - Percentages'!$B:$B,0),'Data - Knowledge'!V$8)/100</f>
        <v>3.0000000000000001E-3</v>
      </c>
      <c r="W26" s="129" cm="1">
        <f t="array" ref="W26">INDEX(KM_PCT,MATCH($A26,'Knowledge - Percentages'!$B:$B,0),'Data - Knowledge'!W$8)/100</f>
        <v>3.0000000000000001E-3</v>
      </c>
      <c r="X26" s="129" cm="1">
        <f t="array" ref="X26">INDEX(KM_PCT,MATCH($A26,'Knowledge - Percentages'!$B:$B,0),'Data - Knowledge'!X$8)/100</f>
        <v>5.0000000000000001E-3</v>
      </c>
      <c r="Y26" s="129" cm="1">
        <f t="array" ref="Y26">INDEX(KM_PCT,MATCH($A26,'Knowledge - Percentages'!$B:$B,0),'Data - Knowledge'!Y$8)/100</f>
        <v>5.0000000000000001E-3</v>
      </c>
      <c r="Z26" s="129" cm="1">
        <f t="array" ref="Z26">INDEX(KM_PCT,MATCH($A26,'Knowledge - Percentages'!$B:$B,0),'Data - Knowledge'!Z$8)/100</f>
        <v>5.0000000000000001E-3</v>
      </c>
      <c r="AA26" s="129" cm="1">
        <f t="array" ref="AA26">INDEX(KM_PCT,MATCH($A26,'Knowledge - Percentages'!$B:$B,0),'Data - Knowledge'!AA$8)/100</f>
        <v>5.0000000000000001E-3</v>
      </c>
      <c r="AB26" s="129" cm="1">
        <f t="array" ref="AB26">INDEX(KM_PCT,MATCH($A26,'Knowledge - Percentages'!$B:$B,0),'Data - Knowledge'!AB$8)/100</f>
        <v>5.0000000000000001E-3</v>
      </c>
      <c r="AC26" s="129" cm="1">
        <f t="array" ref="AC26">INDEX(KM_PCT,MATCH($A26,'Knowledge - Percentages'!$B:$B,0),'Data - Knowledge'!AC$8)/100</f>
        <v>5.0000000000000001E-3</v>
      </c>
      <c r="AD26" s="129" cm="1">
        <f t="array" ref="AD26">INDEX(KM_PCT,MATCH($A26,'Knowledge - Percentages'!$B:$B,0),'Data - Knowledge'!AD$8)/100</f>
        <v>8.0000000000000002E-3</v>
      </c>
      <c r="AE26" s="129" cm="1">
        <f t="array" ref="AE26">INDEX(KM_PCT,MATCH($A26,'Knowledge - Percentages'!$B:$B,0),'Data - Knowledge'!AE$8)/100</f>
        <v>5.0000000000000001E-3</v>
      </c>
      <c r="AF26" s="129" cm="1">
        <f t="array" ref="AF26">INDEX(KM_PCT,MATCH($A26,'Knowledge - Percentages'!$B:$B,0),'Data - Knowledge'!AF$8)/100</f>
        <v>4.0000000000000001E-3</v>
      </c>
      <c r="AG26" s="129" cm="1">
        <f t="array" ref="AG26">INDEX(KM_PCT,MATCH($A26,'Knowledge - Percentages'!$B:$B,0),'Data - Knowledge'!AG$8)/100</f>
        <v>5.0000000000000001E-3</v>
      </c>
      <c r="AH26" s="129" cm="1">
        <f t="array" ref="AH26">INDEX(KM_PCT,MATCH($A26,'Knowledge - Percentages'!$B:$B,0),'Data - Knowledge'!AH$8)/100</f>
        <v>5.0000000000000001E-3</v>
      </c>
      <c r="AI26" s="129" cm="1">
        <f t="array" ref="AI26">INDEX(KM_PCT,MATCH($A26,'Knowledge - Percentages'!$B:$B,0),'Data - Knowledge'!AI$8)/100</f>
        <v>5.0000000000000001E-3</v>
      </c>
    </row>
    <row r="27" spans="1:35">
      <c r="A27" s="86" t="s">
        <v>235</v>
      </c>
      <c r="B27" s="86" t="s">
        <v>210</v>
      </c>
      <c r="C27" s="86" t="s">
        <v>211</v>
      </c>
      <c r="D27" s="86" t="s">
        <v>236</v>
      </c>
      <c r="E27" s="122">
        <f t="shared" si="7"/>
        <v>1.0544278820794342E-3</v>
      </c>
      <c r="F27" s="128">
        <f t="shared" si="2"/>
        <v>53.972999999999992</v>
      </c>
      <c r="G27" s="122">
        <f t="shared" si="3"/>
        <v>1.0297044122455821E-3</v>
      </c>
      <c r="H27" s="128">
        <f t="shared" si="4"/>
        <v>374.72899999999998</v>
      </c>
      <c r="I27" s="122">
        <f t="shared" si="5"/>
        <v>-8.0017096827667986E-2</v>
      </c>
      <c r="J27" s="128">
        <f t="shared" si="6"/>
        <v>102.40102591965542</v>
      </c>
      <c r="K27" s="129" cm="1">
        <f t="array" ref="K27">INDEX(KM_PCT,MATCH($A27,'Knowledge - Percentages'!$B:$B,0),'Data - Knowledge'!K$8)/100</f>
        <v>3.0000000000000001E-3</v>
      </c>
      <c r="L27" s="129" cm="1">
        <f t="array" ref="L27">INDEX(KM_PCT,MATCH($A27,'Knowledge - Percentages'!$B:$B,0),'Data - Knowledge'!L$8)/100</f>
        <v>1E-3</v>
      </c>
      <c r="M27" s="129" cm="1">
        <f t="array" ref="M27">INDEX(KM_PCT,MATCH($A27,'Knowledge - Percentages'!$B:$B,0),'Data - Knowledge'!M$8)/100</f>
        <v>1E-3</v>
      </c>
      <c r="N27" s="129" cm="1">
        <f t="array" ref="N27">INDEX(KM_PCT,MATCH($A27,'Knowledge - Percentages'!$B:$B,0),'Data - Knowledge'!N$8)/100</f>
        <v>1E-3</v>
      </c>
      <c r="O27" s="129" cm="1">
        <f t="array" ref="O27">INDEX(KM_PCT,MATCH($A27,'Knowledge - Percentages'!$B:$B,0),'Data - Knowledge'!O$8)/100</f>
        <v>1E-3</v>
      </c>
      <c r="P27" s="129" cm="1">
        <f t="array" ref="P27">INDEX(KM_PCT,MATCH($A27,'Knowledge - Percentages'!$B:$B,0),'Data - Knowledge'!P$8)/100</f>
        <v>1E-3</v>
      </c>
      <c r="Q27" s="129" cm="1">
        <f t="array" ref="Q27">INDEX(KM_PCT,MATCH($A27,'Knowledge - Percentages'!$B:$B,0),'Data - Knowledge'!Q$8)/100</f>
        <v>1E-3</v>
      </c>
      <c r="R27" s="129" cm="1">
        <f t="array" ref="R27">INDEX(KM_PCT,MATCH($A27,'Knowledge - Percentages'!$B:$B,0),'Data - Knowledge'!R$8)/100</f>
        <v>1E-3</v>
      </c>
      <c r="S27" s="129" cm="1">
        <f t="array" ref="S27">INDEX(KM_PCT,MATCH($A27,'Knowledge - Percentages'!$B:$B,0),'Data - Knowledge'!S$8)/100</f>
        <v>1E-3</v>
      </c>
      <c r="T27" s="129" cm="1">
        <f t="array" ref="T27">INDEX(KM_PCT,MATCH($A27,'Knowledge - Percentages'!$B:$B,0),'Data - Knowledge'!T$8)/100</f>
        <v>1E-3</v>
      </c>
      <c r="U27" s="129" cm="1">
        <f t="array" ref="U27">INDEX(KM_PCT,MATCH($A27,'Knowledge - Percentages'!$B:$B,0),'Data - Knowledge'!U$8)/100</f>
        <v>1E-3</v>
      </c>
      <c r="V27" s="129" cm="1">
        <f t="array" ref="V27">INDEX(KM_PCT,MATCH($A27,'Knowledge - Percentages'!$B:$B,0),'Data - Knowledge'!V$8)/100</f>
        <v>1E-3</v>
      </c>
      <c r="W27" s="129" cm="1">
        <f t="array" ref="W27">INDEX(KM_PCT,MATCH($A27,'Knowledge - Percentages'!$B:$B,0),'Data - Knowledge'!W$8)/100</f>
        <v>1E-3</v>
      </c>
      <c r="X27" s="129" cm="1">
        <f t="array" ref="X27">INDEX(KM_PCT,MATCH($A27,'Knowledge - Percentages'!$B:$B,0),'Data - Knowledge'!X$8)/100</f>
        <v>1E-3</v>
      </c>
      <c r="Y27" s="129" cm="1">
        <f t="array" ref="Y27">INDEX(KM_PCT,MATCH($A27,'Knowledge - Percentages'!$B:$B,0),'Data - Knowledge'!Y$8)/100</f>
        <v>1E-3</v>
      </c>
      <c r="Z27" s="129" cm="1">
        <f t="array" ref="Z27">INDEX(KM_PCT,MATCH($A27,'Knowledge - Percentages'!$B:$B,0),'Data - Knowledge'!Z$8)/100</f>
        <v>1E-3</v>
      </c>
      <c r="AA27" s="129" cm="1">
        <f t="array" ref="AA27">INDEX(KM_PCT,MATCH($A27,'Knowledge - Percentages'!$B:$B,0),'Data - Knowledge'!AA$8)/100</f>
        <v>1E-3</v>
      </c>
      <c r="AB27" s="129" cm="1">
        <f t="array" ref="AB27">INDEX(KM_PCT,MATCH($A27,'Knowledge - Percentages'!$B:$B,0),'Data - Knowledge'!AB$8)/100</f>
        <v>1E-3</v>
      </c>
      <c r="AC27" s="129" cm="1">
        <f t="array" ref="AC27">INDEX(KM_PCT,MATCH($A27,'Knowledge - Percentages'!$B:$B,0),'Data - Knowledge'!AC$8)/100</f>
        <v>1E-3</v>
      </c>
      <c r="AD27" s="129" cm="1">
        <f t="array" ref="AD27">INDEX(KM_PCT,MATCH($A27,'Knowledge - Percentages'!$B:$B,0),'Data - Knowledge'!AD$8)/100</f>
        <v>1E-3</v>
      </c>
      <c r="AE27" s="129" cm="1">
        <f t="array" ref="AE27">INDEX(KM_PCT,MATCH($A27,'Knowledge - Percentages'!$B:$B,0),'Data - Knowledge'!AE$8)/100</f>
        <v>1E-3</v>
      </c>
      <c r="AF27" s="129" cm="1">
        <f t="array" ref="AF27">INDEX(KM_PCT,MATCH($A27,'Knowledge - Percentages'!$B:$B,0),'Data - Knowledge'!AF$8)/100</f>
        <v>1E-3</v>
      </c>
      <c r="AG27" s="129" cm="1">
        <f t="array" ref="AG27">INDEX(KM_PCT,MATCH($A27,'Knowledge - Percentages'!$B:$B,0),'Data - Knowledge'!AG$8)/100</f>
        <v>1E-3</v>
      </c>
      <c r="AH27" s="129" cm="1">
        <f t="array" ref="AH27">INDEX(KM_PCT,MATCH($A27,'Knowledge - Percentages'!$B:$B,0),'Data - Knowledge'!AH$8)/100</f>
        <v>1E-3</v>
      </c>
      <c r="AI27" s="129" cm="1">
        <f t="array" ref="AI27">INDEX(KM_PCT,MATCH($A27,'Knowledge - Percentages'!$B:$B,0),'Data - Knowledge'!AI$8)/100</f>
        <v>1E-3</v>
      </c>
    </row>
    <row r="28" spans="1:35">
      <c r="A28" s="86" t="s">
        <v>237</v>
      </c>
      <c r="B28" s="86" t="s">
        <v>210</v>
      </c>
      <c r="C28" s="86" t="s">
        <v>211</v>
      </c>
      <c r="D28" s="86" t="s">
        <v>238</v>
      </c>
      <c r="E28" s="122">
        <f t="shared" si="7"/>
        <v>1.0717701760212556E-2</v>
      </c>
      <c r="F28" s="128">
        <f t="shared" si="2"/>
        <v>548.60700000000008</v>
      </c>
      <c r="G28" s="122">
        <f t="shared" si="3"/>
        <v>1.1206372846704902E-2</v>
      </c>
      <c r="H28" s="128">
        <f t="shared" si="4"/>
        <v>4078.2120000000009</v>
      </c>
      <c r="I28" s="122">
        <f t="shared" si="5"/>
        <v>-1.4609730075925925E-3</v>
      </c>
      <c r="J28" s="128">
        <f t="shared" si="6"/>
        <v>95.63934652918465</v>
      </c>
      <c r="K28" s="129" cm="1">
        <f t="array" ref="K28">INDEX(KM_PCT,MATCH($A28,'Knowledge - Percentages'!$B:$B,0),'Data - Knowledge'!K$8)/100</f>
        <v>1.1000000000000001E-2</v>
      </c>
      <c r="L28" s="129" cm="1">
        <f t="array" ref="L28">INDEX(KM_PCT,MATCH($A28,'Knowledge - Percentages'!$B:$B,0),'Data - Knowledge'!L$8)/100</f>
        <v>1.1000000000000001E-2</v>
      </c>
      <c r="M28" s="129" cm="1">
        <f t="array" ref="M28">INDEX(KM_PCT,MATCH($A28,'Knowledge - Percentages'!$B:$B,0),'Data - Knowledge'!M$8)/100</f>
        <v>1.1000000000000001E-2</v>
      </c>
      <c r="N28" s="129" cm="1">
        <f t="array" ref="N28">INDEX(KM_PCT,MATCH($A28,'Knowledge - Percentages'!$B:$B,0),'Data - Knowledge'!N$8)/100</f>
        <v>1.1000000000000001E-2</v>
      </c>
      <c r="O28" s="129" cm="1">
        <f t="array" ref="O28">INDEX(KM_PCT,MATCH($A28,'Knowledge - Percentages'!$B:$B,0),'Data - Knowledge'!O$8)/100</f>
        <v>1.1000000000000001E-2</v>
      </c>
      <c r="P28" s="129" cm="1">
        <f t="array" ref="P28">INDEX(KM_PCT,MATCH($A28,'Knowledge - Percentages'!$B:$B,0),'Data - Knowledge'!P$8)/100</f>
        <v>9.0000000000000011E-3</v>
      </c>
      <c r="Q28" s="129" cm="1">
        <f t="array" ref="Q28">INDEX(KM_PCT,MATCH($A28,'Knowledge - Percentages'!$B:$B,0),'Data - Knowledge'!Q$8)/100</f>
        <v>9.0000000000000011E-3</v>
      </c>
      <c r="R28" s="129" cm="1">
        <f t="array" ref="R28">INDEX(KM_PCT,MATCH($A28,'Knowledge - Percentages'!$B:$B,0),'Data - Knowledge'!R$8)/100</f>
        <v>6.0000000000000001E-3</v>
      </c>
      <c r="S28" s="129" cm="1">
        <f t="array" ref="S28">INDEX(KM_PCT,MATCH($A28,'Knowledge - Percentages'!$B:$B,0),'Data - Knowledge'!S$8)/100</f>
        <v>9.0000000000000011E-3</v>
      </c>
      <c r="T28" s="129" cm="1">
        <f t="array" ref="T28">INDEX(KM_PCT,MATCH($A28,'Knowledge - Percentages'!$B:$B,0),'Data - Knowledge'!T$8)/100</f>
        <v>9.0000000000000011E-3</v>
      </c>
      <c r="U28" s="129" cm="1">
        <f t="array" ref="U28">INDEX(KM_PCT,MATCH($A28,'Knowledge - Percentages'!$B:$B,0),'Data - Knowledge'!U$8)/100</f>
        <v>8.0000000000000002E-3</v>
      </c>
      <c r="V28" s="129" cm="1">
        <f t="array" ref="V28">INDEX(KM_PCT,MATCH($A28,'Knowledge - Percentages'!$B:$B,0),'Data - Knowledge'!V$8)/100</f>
        <v>9.0000000000000011E-3</v>
      </c>
      <c r="W28" s="129" cm="1">
        <f t="array" ref="W28">INDEX(KM_PCT,MATCH($A28,'Knowledge - Percentages'!$B:$B,0),'Data - Knowledge'!W$8)/100</f>
        <v>9.0000000000000011E-3</v>
      </c>
      <c r="X28" s="129" cm="1">
        <f t="array" ref="X28">INDEX(KM_PCT,MATCH($A28,'Knowledge - Percentages'!$B:$B,0),'Data - Knowledge'!X$8)/100</f>
        <v>0.01</v>
      </c>
      <c r="Y28" s="129" cm="1">
        <f t="array" ref="Y28">INDEX(KM_PCT,MATCH($A28,'Knowledge - Percentages'!$B:$B,0),'Data - Knowledge'!Y$8)/100</f>
        <v>1.1000000000000001E-2</v>
      </c>
      <c r="Z28" s="129" cm="1">
        <f t="array" ref="Z28">INDEX(KM_PCT,MATCH($A28,'Knowledge - Percentages'!$B:$B,0),'Data - Knowledge'!Z$8)/100</f>
        <v>1.1000000000000001E-2</v>
      </c>
      <c r="AA28" s="129" cm="1">
        <f t="array" ref="AA28">INDEX(KM_PCT,MATCH($A28,'Knowledge - Percentages'!$B:$B,0),'Data - Knowledge'!AA$8)/100</f>
        <v>0.01</v>
      </c>
      <c r="AB28" s="129" cm="1">
        <f t="array" ref="AB28">INDEX(KM_PCT,MATCH($A28,'Knowledge - Percentages'!$B:$B,0),'Data - Knowledge'!AB$8)/100</f>
        <v>1.1000000000000001E-2</v>
      </c>
      <c r="AC28" s="129" cm="1">
        <f t="array" ref="AC28">INDEX(KM_PCT,MATCH($A28,'Knowledge - Percentages'!$B:$B,0),'Data - Knowledge'!AC$8)/100</f>
        <v>1.3999999999999999E-2</v>
      </c>
      <c r="AD28" s="129" cm="1">
        <f t="array" ref="AD28">INDEX(KM_PCT,MATCH($A28,'Knowledge - Percentages'!$B:$B,0),'Data - Knowledge'!AD$8)/100</f>
        <v>1.2E-2</v>
      </c>
      <c r="AE28" s="129" cm="1">
        <f t="array" ref="AE28">INDEX(KM_PCT,MATCH($A28,'Knowledge - Percentages'!$B:$B,0),'Data - Knowledge'!AE$8)/100</f>
        <v>1.3000000000000001E-2</v>
      </c>
      <c r="AF28" s="129" cm="1">
        <f t="array" ref="AF28">INDEX(KM_PCT,MATCH($A28,'Knowledge - Percentages'!$B:$B,0),'Data - Knowledge'!AF$8)/100</f>
        <v>1.3000000000000001E-2</v>
      </c>
      <c r="AG28" s="129" cm="1">
        <f t="array" ref="AG28">INDEX(KM_PCT,MATCH($A28,'Knowledge - Percentages'!$B:$B,0),'Data - Knowledge'!AG$8)/100</f>
        <v>1.3000000000000001E-2</v>
      </c>
      <c r="AH28" s="129" cm="1">
        <f t="array" ref="AH28">INDEX(KM_PCT,MATCH($A28,'Knowledge - Percentages'!$B:$B,0),'Data - Knowledge'!AH$8)/100</f>
        <v>1.3999999999999999E-2</v>
      </c>
      <c r="AI28" s="129" cm="1">
        <f t="array" ref="AI28">INDEX(KM_PCT,MATCH($A28,'Knowledge - Percentages'!$B:$B,0),'Data - Knowledge'!AI$8)/100</f>
        <v>1.3000000000000001E-2</v>
      </c>
    </row>
    <row r="29" spans="1:35">
      <c r="A29" s="86" t="s">
        <v>239</v>
      </c>
      <c r="B29" s="86" t="s">
        <v>210</v>
      </c>
      <c r="C29" s="86" t="s">
        <v>211</v>
      </c>
      <c r="D29" s="86" t="s">
        <v>240</v>
      </c>
      <c r="E29" s="122">
        <f t="shared" si="7"/>
        <v>6.9187489010881665E-3</v>
      </c>
      <c r="F29" s="128">
        <f t="shared" si="2"/>
        <v>354.15</v>
      </c>
      <c r="G29" s="122">
        <f t="shared" si="3"/>
        <v>7.3426009634011951E-3</v>
      </c>
      <c r="H29" s="128">
        <f t="shared" si="4"/>
        <v>2672.1119999999996</v>
      </c>
      <c r="I29" s="122">
        <f t="shared" si="5"/>
        <v>7.3329980477955733E-2</v>
      </c>
      <c r="J29" s="128">
        <f t="shared" si="6"/>
        <v>94.22749425679406</v>
      </c>
      <c r="K29" s="129" cm="1">
        <f t="array" ref="K29">INDEX(KM_PCT,MATCH($A29,'Knowledge - Percentages'!$B:$B,0),'Data - Knowledge'!K$8)/100</f>
        <v>6.9999999999999993E-3</v>
      </c>
      <c r="L29" s="129" cm="1">
        <f t="array" ref="L29">INDEX(KM_PCT,MATCH($A29,'Knowledge - Percentages'!$B:$B,0),'Data - Knowledge'!L$8)/100</f>
        <v>6.9999999999999993E-3</v>
      </c>
      <c r="M29" s="129" cm="1">
        <f t="array" ref="M29">INDEX(KM_PCT,MATCH($A29,'Knowledge - Percentages'!$B:$B,0),'Data - Knowledge'!M$8)/100</f>
        <v>6.0000000000000001E-3</v>
      </c>
      <c r="N29" s="129" cm="1">
        <f t="array" ref="N29">INDEX(KM_PCT,MATCH($A29,'Knowledge - Percentages'!$B:$B,0),'Data - Knowledge'!N$8)/100</f>
        <v>8.0000000000000002E-3</v>
      </c>
      <c r="O29" s="129" cm="1">
        <f t="array" ref="O29">INDEX(KM_PCT,MATCH($A29,'Knowledge - Percentages'!$B:$B,0),'Data - Knowledge'!O$8)/100</f>
        <v>6.9999999999999993E-3</v>
      </c>
      <c r="P29" s="129" cm="1">
        <f t="array" ref="P29">INDEX(KM_PCT,MATCH($A29,'Knowledge - Percentages'!$B:$B,0),'Data - Knowledge'!P$8)/100</f>
        <v>6.0000000000000001E-3</v>
      </c>
      <c r="Q29" s="129" cm="1">
        <f t="array" ref="Q29">INDEX(KM_PCT,MATCH($A29,'Knowledge - Percentages'!$B:$B,0),'Data - Knowledge'!Q$8)/100</f>
        <v>4.0000000000000001E-3</v>
      </c>
      <c r="R29" s="129" cm="1">
        <f t="array" ref="R29">INDEX(KM_PCT,MATCH($A29,'Knowledge - Percentages'!$B:$B,0),'Data - Knowledge'!R$8)/100</f>
        <v>6.0000000000000001E-3</v>
      </c>
      <c r="S29" s="129" cm="1">
        <f t="array" ref="S29">INDEX(KM_PCT,MATCH($A29,'Knowledge - Percentages'!$B:$B,0),'Data - Knowledge'!S$8)/100</f>
        <v>6.0000000000000001E-3</v>
      </c>
      <c r="T29" s="129" cm="1">
        <f t="array" ref="T29">INDEX(KM_PCT,MATCH($A29,'Knowledge - Percentages'!$B:$B,0),'Data - Knowledge'!T$8)/100</f>
        <v>6.0000000000000001E-3</v>
      </c>
      <c r="U29" s="129" cm="1">
        <f t="array" ref="U29">INDEX(KM_PCT,MATCH($A29,'Knowledge - Percentages'!$B:$B,0),'Data - Knowledge'!U$8)/100</f>
        <v>6.0000000000000001E-3</v>
      </c>
      <c r="V29" s="129" cm="1">
        <f t="array" ref="V29">INDEX(KM_PCT,MATCH($A29,'Knowledge - Percentages'!$B:$B,0),'Data - Knowledge'!V$8)/100</f>
        <v>6.0000000000000001E-3</v>
      </c>
      <c r="W29" s="129" cm="1">
        <f t="array" ref="W29">INDEX(KM_PCT,MATCH($A29,'Knowledge - Percentages'!$B:$B,0),'Data - Knowledge'!W$8)/100</f>
        <v>6.0000000000000001E-3</v>
      </c>
      <c r="X29" s="129" cm="1">
        <f t="array" ref="X29">INDEX(KM_PCT,MATCH($A29,'Knowledge - Percentages'!$B:$B,0),'Data - Knowledge'!X$8)/100</f>
        <v>6.9999999999999993E-3</v>
      </c>
      <c r="Y29" s="129" cm="1">
        <f t="array" ref="Y29">INDEX(KM_PCT,MATCH($A29,'Knowledge - Percentages'!$B:$B,0),'Data - Knowledge'!Y$8)/100</f>
        <v>5.0000000000000001E-3</v>
      </c>
      <c r="Z29" s="129" cm="1">
        <f t="array" ref="Z29">INDEX(KM_PCT,MATCH($A29,'Knowledge - Percentages'!$B:$B,0),'Data - Knowledge'!Z$8)/100</f>
        <v>6.9999999999999993E-3</v>
      </c>
      <c r="AA29" s="129" cm="1">
        <f t="array" ref="AA29">INDEX(KM_PCT,MATCH($A29,'Knowledge - Percentages'!$B:$B,0),'Data - Knowledge'!AA$8)/100</f>
        <v>6.9999999999999993E-3</v>
      </c>
      <c r="AB29" s="129" cm="1">
        <f t="array" ref="AB29">INDEX(KM_PCT,MATCH($A29,'Knowledge - Percentages'!$B:$B,0),'Data - Knowledge'!AB$8)/100</f>
        <v>6.9999999999999993E-3</v>
      </c>
      <c r="AC29" s="129" cm="1">
        <f t="array" ref="AC29">INDEX(KM_PCT,MATCH($A29,'Knowledge - Percentages'!$B:$B,0),'Data - Knowledge'!AC$8)/100</f>
        <v>0.01</v>
      </c>
      <c r="AD29" s="129" cm="1">
        <f t="array" ref="AD29">INDEX(KM_PCT,MATCH($A29,'Knowledge - Percentages'!$B:$B,0),'Data - Knowledge'!AD$8)/100</f>
        <v>8.0000000000000002E-3</v>
      </c>
      <c r="AE29" s="129" cm="1">
        <f t="array" ref="AE29">INDEX(KM_PCT,MATCH($A29,'Knowledge - Percentages'!$B:$B,0),'Data - Knowledge'!AE$8)/100</f>
        <v>8.0000000000000002E-3</v>
      </c>
      <c r="AF29" s="129" cm="1">
        <f t="array" ref="AF29">INDEX(KM_PCT,MATCH($A29,'Knowledge - Percentages'!$B:$B,0),'Data - Knowledge'!AF$8)/100</f>
        <v>6.0000000000000001E-3</v>
      </c>
      <c r="AG29" s="129" cm="1">
        <f t="array" ref="AG29">INDEX(KM_PCT,MATCH($A29,'Knowledge - Percentages'!$B:$B,0),'Data - Knowledge'!AG$8)/100</f>
        <v>6.9999999999999993E-3</v>
      </c>
      <c r="AH29" s="129" cm="1">
        <f t="array" ref="AH29">INDEX(KM_PCT,MATCH($A29,'Knowledge - Percentages'!$B:$B,0),'Data - Knowledge'!AH$8)/100</f>
        <v>0.01</v>
      </c>
      <c r="AI29" s="129" cm="1">
        <f t="array" ref="AI29">INDEX(KM_PCT,MATCH($A29,'Knowledge - Percentages'!$B:$B,0),'Data - Knowledge'!AI$8)/100</f>
        <v>8.0000000000000002E-3</v>
      </c>
    </row>
    <row r="30" spans="1:35">
      <c r="A30" s="86" t="s">
        <v>241</v>
      </c>
      <c r="B30" s="86" t="s">
        <v>210</v>
      </c>
      <c r="C30" s="86" t="s">
        <v>211</v>
      </c>
      <c r="D30" s="86" t="s">
        <v>242</v>
      </c>
      <c r="E30" s="122">
        <f t="shared" si="7"/>
        <v>2.7213941039717117E-5</v>
      </c>
      <c r="F30" s="128">
        <f t="shared" si="2"/>
        <v>1.393</v>
      </c>
      <c r="G30" s="122">
        <f t="shared" si="3"/>
        <v>1.4852206122791061E-5</v>
      </c>
      <c r="H30" s="128">
        <f t="shared" si="4"/>
        <v>5.4050000000000002</v>
      </c>
      <c r="I30" s="122">
        <f t="shared" si="5"/>
        <v>-8.0017096827667916E-2</v>
      </c>
      <c r="J30" s="128">
        <f t="shared" si="6"/>
        <v>183.23164124390036</v>
      </c>
      <c r="K30" s="129" cm="1">
        <f t="array" ref="K30">INDEX(KM_PCT,MATCH($A30,'Knowledge - Percentages'!$B:$B,0),'Data - Knowledge'!K$8)/100</f>
        <v>1E-3</v>
      </c>
      <c r="L30" s="129" cm="1">
        <f t="array" ref="L30">INDEX(KM_PCT,MATCH($A30,'Knowledge - Percentages'!$B:$B,0),'Data - Knowledge'!L$8)/100</f>
        <v>0</v>
      </c>
      <c r="M30" s="129" cm="1">
        <f t="array" ref="M30">INDEX(KM_PCT,MATCH($A30,'Knowledge - Percentages'!$B:$B,0),'Data - Knowledge'!M$8)/100</f>
        <v>0</v>
      </c>
      <c r="N30" s="129" cm="1">
        <f t="array" ref="N30">INDEX(KM_PCT,MATCH($A30,'Knowledge - Percentages'!$B:$B,0),'Data - Knowledge'!N$8)/100</f>
        <v>0</v>
      </c>
      <c r="O30" s="129" cm="1">
        <f t="array" ref="O30">INDEX(KM_PCT,MATCH($A30,'Knowledge - Percentages'!$B:$B,0),'Data - Knowledge'!O$8)/100</f>
        <v>0</v>
      </c>
      <c r="P30" s="129" cm="1">
        <f t="array" ref="P30">INDEX(KM_PCT,MATCH($A30,'Knowledge - Percentages'!$B:$B,0),'Data - Knowledge'!P$8)/100</f>
        <v>0</v>
      </c>
      <c r="Q30" s="129" cm="1">
        <f t="array" ref="Q30">INDEX(KM_PCT,MATCH($A30,'Knowledge - Percentages'!$B:$B,0),'Data - Knowledge'!Q$8)/100</f>
        <v>0</v>
      </c>
      <c r="R30" s="129" cm="1">
        <f t="array" ref="R30">INDEX(KM_PCT,MATCH($A30,'Knowledge - Percentages'!$B:$B,0),'Data - Knowledge'!R$8)/100</f>
        <v>0</v>
      </c>
      <c r="S30" s="129" cm="1">
        <f t="array" ref="S30">INDEX(KM_PCT,MATCH($A30,'Knowledge - Percentages'!$B:$B,0),'Data - Knowledge'!S$8)/100</f>
        <v>0</v>
      </c>
      <c r="T30" s="129" cm="1">
        <f t="array" ref="T30">INDEX(KM_PCT,MATCH($A30,'Knowledge - Percentages'!$B:$B,0),'Data - Knowledge'!T$8)/100</f>
        <v>0</v>
      </c>
      <c r="U30" s="129" cm="1">
        <f t="array" ref="U30">INDEX(KM_PCT,MATCH($A30,'Knowledge - Percentages'!$B:$B,0),'Data - Knowledge'!U$8)/100</f>
        <v>0</v>
      </c>
      <c r="V30" s="129" cm="1">
        <f t="array" ref="V30">INDEX(KM_PCT,MATCH($A30,'Knowledge - Percentages'!$B:$B,0),'Data - Knowledge'!V$8)/100</f>
        <v>0</v>
      </c>
      <c r="W30" s="129" cm="1">
        <f t="array" ref="W30">INDEX(KM_PCT,MATCH($A30,'Knowledge - Percentages'!$B:$B,0),'Data - Knowledge'!W$8)/100</f>
        <v>0</v>
      </c>
      <c r="X30" s="129" cm="1">
        <f t="array" ref="X30">INDEX(KM_PCT,MATCH($A30,'Knowledge - Percentages'!$B:$B,0),'Data - Knowledge'!X$8)/100</f>
        <v>0</v>
      </c>
      <c r="Y30" s="129" cm="1">
        <f t="array" ref="Y30">INDEX(KM_PCT,MATCH($A30,'Knowledge - Percentages'!$B:$B,0),'Data - Knowledge'!Y$8)/100</f>
        <v>0</v>
      </c>
      <c r="Z30" s="129" cm="1">
        <f t="array" ref="Z30">INDEX(KM_PCT,MATCH($A30,'Knowledge - Percentages'!$B:$B,0),'Data - Knowledge'!Z$8)/100</f>
        <v>0</v>
      </c>
      <c r="AA30" s="129" cm="1">
        <f t="array" ref="AA30">INDEX(KM_PCT,MATCH($A30,'Knowledge - Percentages'!$B:$B,0),'Data - Knowledge'!AA$8)/100</f>
        <v>0</v>
      </c>
      <c r="AB30" s="129" cm="1">
        <f t="array" ref="AB30">INDEX(KM_PCT,MATCH($A30,'Knowledge - Percentages'!$B:$B,0),'Data - Knowledge'!AB$8)/100</f>
        <v>0</v>
      </c>
      <c r="AC30" s="129" cm="1">
        <f t="array" ref="AC30">INDEX(KM_PCT,MATCH($A30,'Knowledge - Percentages'!$B:$B,0),'Data - Knowledge'!AC$8)/100</f>
        <v>0</v>
      </c>
      <c r="AD30" s="129" cm="1">
        <f t="array" ref="AD30">INDEX(KM_PCT,MATCH($A30,'Knowledge - Percentages'!$B:$B,0),'Data - Knowledge'!AD$8)/100</f>
        <v>0</v>
      </c>
      <c r="AE30" s="129" cm="1">
        <f t="array" ref="AE30">INDEX(KM_PCT,MATCH($A30,'Knowledge - Percentages'!$B:$B,0),'Data - Knowledge'!AE$8)/100</f>
        <v>0</v>
      </c>
      <c r="AF30" s="129" cm="1">
        <f t="array" ref="AF30">INDEX(KM_PCT,MATCH($A30,'Knowledge - Percentages'!$B:$B,0),'Data - Knowledge'!AF$8)/100</f>
        <v>0</v>
      </c>
      <c r="AG30" s="129" cm="1">
        <f t="array" ref="AG30">INDEX(KM_PCT,MATCH($A30,'Knowledge - Percentages'!$B:$B,0),'Data - Knowledge'!AG$8)/100</f>
        <v>0</v>
      </c>
      <c r="AH30" s="129" cm="1">
        <f t="array" ref="AH30">INDEX(KM_PCT,MATCH($A30,'Knowledge - Percentages'!$B:$B,0),'Data - Knowledge'!AH$8)/100</f>
        <v>0</v>
      </c>
      <c r="AI30" s="129" cm="1">
        <f t="array" ref="AI30">INDEX(KM_PCT,MATCH($A30,'Knowledge - Percentages'!$B:$B,0),'Data - Knowledge'!AI$8)/100</f>
        <v>0</v>
      </c>
    </row>
    <row r="31" spans="1:35">
      <c r="A31" s="86" t="s">
        <v>243</v>
      </c>
      <c r="B31" s="86" t="s">
        <v>210</v>
      </c>
      <c r="C31" s="86" t="s">
        <v>211</v>
      </c>
      <c r="D31" s="86" t="s">
        <v>244</v>
      </c>
      <c r="E31" s="122">
        <f t="shared" si="7"/>
        <v>9.5494363803309452E-3</v>
      </c>
      <c r="F31" s="128">
        <f t="shared" si="2"/>
        <v>488.80700000000007</v>
      </c>
      <c r="G31" s="122">
        <f t="shared" si="3"/>
        <v>9.6749139231532277E-3</v>
      </c>
      <c r="H31" s="128">
        <f t="shared" si="4"/>
        <v>3520.8849999999998</v>
      </c>
      <c r="I31" s="122">
        <f t="shared" si="5"/>
        <v>0.47338670132038657</v>
      </c>
      <c r="J31" s="128">
        <f t="shared" si="6"/>
        <v>98.703062954162306</v>
      </c>
      <c r="K31" s="129" cm="1">
        <f t="array" ref="K31">INDEX(KM_PCT,MATCH($A31,'Knowledge - Percentages'!$B:$B,0),'Data - Knowledge'!K$8)/100</f>
        <v>0.01</v>
      </c>
      <c r="L31" s="129" cm="1">
        <f t="array" ref="L31">INDEX(KM_PCT,MATCH($A31,'Knowledge - Percentages'!$B:$B,0),'Data - Knowledge'!L$8)/100</f>
        <v>0.01</v>
      </c>
      <c r="M31" s="129" cm="1">
        <f t="array" ref="M31">INDEX(KM_PCT,MATCH($A31,'Knowledge - Percentages'!$B:$B,0),'Data - Knowledge'!M$8)/100</f>
        <v>0.01</v>
      </c>
      <c r="N31" s="129" cm="1">
        <f t="array" ref="N31">INDEX(KM_PCT,MATCH($A31,'Knowledge - Percentages'!$B:$B,0),'Data - Knowledge'!N$8)/100</f>
        <v>1.3000000000000001E-2</v>
      </c>
      <c r="O31" s="129" cm="1">
        <f t="array" ref="O31">INDEX(KM_PCT,MATCH($A31,'Knowledge - Percentages'!$B:$B,0),'Data - Knowledge'!O$8)/100</f>
        <v>6.0000000000000001E-3</v>
      </c>
      <c r="P31" s="129" cm="1">
        <f t="array" ref="P31">INDEX(KM_PCT,MATCH($A31,'Knowledge - Percentages'!$B:$B,0),'Data - Knowledge'!P$8)/100</f>
        <v>6.9999999999999993E-3</v>
      </c>
      <c r="Q31" s="129" cm="1">
        <f t="array" ref="Q31">INDEX(KM_PCT,MATCH($A31,'Knowledge - Percentages'!$B:$B,0),'Data - Knowledge'!Q$8)/100</f>
        <v>6.9999999999999993E-3</v>
      </c>
      <c r="R31" s="129" cm="1">
        <f t="array" ref="R31">INDEX(KM_PCT,MATCH($A31,'Knowledge - Percentages'!$B:$B,0),'Data - Knowledge'!R$8)/100</f>
        <v>5.0000000000000001E-3</v>
      </c>
      <c r="S31" s="129" cm="1">
        <f t="array" ref="S31">INDEX(KM_PCT,MATCH($A31,'Knowledge - Percentages'!$B:$B,0),'Data - Knowledge'!S$8)/100</f>
        <v>6.9999999999999993E-3</v>
      </c>
      <c r="T31" s="129" cm="1">
        <f t="array" ref="T31">INDEX(KM_PCT,MATCH($A31,'Knowledge - Percentages'!$B:$B,0),'Data - Knowledge'!T$8)/100</f>
        <v>6.9999999999999993E-3</v>
      </c>
      <c r="U31" s="129" cm="1">
        <f t="array" ref="U31">INDEX(KM_PCT,MATCH($A31,'Knowledge - Percentages'!$B:$B,0),'Data - Knowledge'!U$8)/100</f>
        <v>6.9999999999999993E-3</v>
      </c>
      <c r="V31" s="129" cm="1">
        <f t="array" ref="V31">INDEX(KM_PCT,MATCH($A31,'Knowledge - Percentages'!$B:$B,0),'Data - Knowledge'!V$8)/100</f>
        <v>6.9999999999999993E-3</v>
      </c>
      <c r="W31" s="129" cm="1">
        <f t="array" ref="W31">INDEX(KM_PCT,MATCH($A31,'Knowledge - Percentages'!$B:$B,0),'Data - Knowledge'!W$8)/100</f>
        <v>6.9999999999999993E-3</v>
      </c>
      <c r="X31" s="129" cm="1">
        <f t="array" ref="X31">INDEX(KM_PCT,MATCH($A31,'Knowledge - Percentages'!$B:$B,0),'Data - Knowledge'!X$8)/100</f>
        <v>9.0000000000000011E-3</v>
      </c>
      <c r="Y31" s="129" cm="1">
        <f t="array" ref="Y31">INDEX(KM_PCT,MATCH($A31,'Knowledge - Percentages'!$B:$B,0),'Data - Knowledge'!Y$8)/100</f>
        <v>9.0000000000000011E-3</v>
      </c>
      <c r="Z31" s="129" cm="1">
        <f t="array" ref="Z31">INDEX(KM_PCT,MATCH($A31,'Knowledge - Percentages'!$B:$B,0),'Data - Knowledge'!Z$8)/100</f>
        <v>1.3999999999999999E-2</v>
      </c>
      <c r="AA31" s="129" cm="1">
        <f t="array" ref="AA31">INDEX(KM_PCT,MATCH($A31,'Knowledge - Percentages'!$B:$B,0),'Data - Knowledge'!AA$8)/100</f>
        <v>9.0000000000000011E-3</v>
      </c>
      <c r="AB31" s="129" cm="1">
        <f t="array" ref="AB31">INDEX(KM_PCT,MATCH($A31,'Knowledge - Percentages'!$B:$B,0),'Data - Knowledge'!AB$8)/100</f>
        <v>9.0000000000000011E-3</v>
      </c>
      <c r="AC31" s="129" cm="1">
        <f t="array" ref="AC31">INDEX(KM_PCT,MATCH($A31,'Knowledge - Percentages'!$B:$B,0),'Data - Knowledge'!AC$8)/100</f>
        <v>1.2E-2</v>
      </c>
      <c r="AD31" s="129" cm="1">
        <f t="array" ref="AD31">INDEX(KM_PCT,MATCH($A31,'Knowledge - Percentages'!$B:$B,0),'Data - Knowledge'!AD$8)/100</f>
        <v>9.0000000000000011E-3</v>
      </c>
      <c r="AE31" s="129" cm="1">
        <f t="array" ref="AE31">INDEX(KM_PCT,MATCH($A31,'Knowledge - Percentages'!$B:$B,0),'Data - Knowledge'!AE$8)/100</f>
        <v>9.0000000000000011E-3</v>
      </c>
      <c r="AF31" s="129" cm="1">
        <f t="array" ref="AF31">INDEX(KM_PCT,MATCH($A31,'Knowledge - Percentages'!$B:$B,0),'Data - Knowledge'!AF$8)/100</f>
        <v>9.0000000000000011E-3</v>
      </c>
      <c r="AG31" s="129" cm="1">
        <f t="array" ref="AG31">INDEX(KM_PCT,MATCH($A31,'Knowledge - Percentages'!$B:$B,0),'Data - Knowledge'!AG$8)/100</f>
        <v>9.0000000000000011E-3</v>
      </c>
      <c r="AH31" s="129" cm="1">
        <f t="array" ref="AH31">INDEX(KM_PCT,MATCH($A31,'Knowledge - Percentages'!$B:$B,0),'Data - Knowledge'!AH$8)/100</f>
        <v>9.0000000000000011E-3</v>
      </c>
      <c r="AI31" s="129" cm="1">
        <f t="array" ref="AI31">INDEX(KM_PCT,MATCH($A31,'Knowledge - Percentages'!$B:$B,0),'Data - Knowledge'!AI$8)/100</f>
        <v>9.0000000000000011E-3</v>
      </c>
    </row>
    <row r="32" spans="1:35">
      <c r="A32" s="86" t="s">
        <v>245</v>
      </c>
      <c r="B32" s="86" t="s">
        <v>210</v>
      </c>
      <c r="C32" s="86" t="s">
        <v>211</v>
      </c>
      <c r="D32" s="86" t="s">
        <v>246</v>
      </c>
      <c r="E32" s="122">
        <f t="shared" si="7"/>
        <v>1.5741711762752259E-2</v>
      </c>
      <c r="F32" s="128">
        <f t="shared" si="2"/>
        <v>805.77099999999984</v>
      </c>
      <c r="G32" s="122">
        <f t="shared" si="3"/>
        <v>1.5997474712779493E-2</v>
      </c>
      <c r="H32" s="128">
        <f t="shared" si="4"/>
        <v>5821.7849999999999</v>
      </c>
      <c r="I32" s="122">
        <f t="shared" si="5"/>
        <v>0.1687695088237634</v>
      </c>
      <c r="J32" s="128">
        <f t="shared" si="6"/>
        <v>98.401229227617293</v>
      </c>
      <c r="K32" s="129" cm="1">
        <f t="array" ref="K32">INDEX(KM_PCT,MATCH($A32,'Knowledge - Percentages'!$B:$B,0),'Data - Knowledge'!K$8)/100</f>
        <v>1.9E-2</v>
      </c>
      <c r="L32" s="129" cm="1">
        <f t="array" ref="L32">INDEX(KM_PCT,MATCH($A32,'Knowledge - Percentages'!$B:$B,0),'Data - Knowledge'!L$8)/100</f>
        <v>1.6E-2</v>
      </c>
      <c r="M32" s="129" cm="1">
        <f t="array" ref="M32">INDEX(KM_PCT,MATCH($A32,'Knowledge - Percentages'!$B:$B,0),'Data - Knowledge'!M$8)/100</f>
        <v>1.6E-2</v>
      </c>
      <c r="N32" s="129" cm="1">
        <f t="array" ref="N32">INDEX(KM_PCT,MATCH($A32,'Knowledge - Percentages'!$B:$B,0),'Data - Knowledge'!N$8)/100</f>
        <v>1.6E-2</v>
      </c>
      <c r="O32" s="129" cm="1">
        <f t="array" ref="O32">INDEX(KM_PCT,MATCH($A32,'Knowledge - Percentages'!$B:$B,0),'Data - Knowledge'!O$8)/100</f>
        <v>1.6E-2</v>
      </c>
      <c r="P32" s="129" cm="1">
        <f t="array" ref="P32">INDEX(KM_PCT,MATCH($A32,'Knowledge - Percentages'!$B:$B,0),'Data - Knowledge'!P$8)/100</f>
        <v>1.6E-2</v>
      </c>
      <c r="Q32" s="129" cm="1">
        <f t="array" ref="Q32">INDEX(KM_PCT,MATCH($A32,'Knowledge - Percentages'!$B:$B,0),'Data - Knowledge'!Q$8)/100</f>
        <v>1.6E-2</v>
      </c>
      <c r="R32" s="129" cm="1">
        <f t="array" ref="R32">INDEX(KM_PCT,MATCH($A32,'Knowledge - Percentages'!$B:$B,0),'Data - Knowledge'!R$8)/100</f>
        <v>0.01</v>
      </c>
      <c r="S32" s="129" cm="1">
        <f t="array" ref="S32">INDEX(KM_PCT,MATCH($A32,'Knowledge - Percentages'!$B:$B,0),'Data - Knowledge'!S$8)/100</f>
        <v>1.6E-2</v>
      </c>
      <c r="T32" s="129" cm="1">
        <f t="array" ref="T32">INDEX(KM_PCT,MATCH($A32,'Knowledge - Percentages'!$B:$B,0),'Data - Knowledge'!T$8)/100</f>
        <v>1.6E-2</v>
      </c>
      <c r="U32" s="129" cm="1">
        <f t="array" ref="U32">INDEX(KM_PCT,MATCH($A32,'Knowledge - Percentages'!$B:$B,0),'Data - Knowledge'!U$8)/100</f>
        <v>1.2E-2</v>
      </c>
      <c r="V32" s="129" cm="1">
        <f t="array" ref="V32">INDEX(KM_PCT,MATCH($A32,'Knowledge - Percentages'!$B:$B,0),'Data - Knowledge'!V$8)/100</f>
        <v>1.6E-2</v>
      </c>
      <c r="W32" s="129" cm="1">
        <f t="array" ref="W32">INDEX(KM_PCT,MATCH($A32,'Knowledge - Percentages'!$B:$B,0),'Data - Knowledge'!W$8)/100</f>
        <v>1.6E-2</v>
      </c>
      <c r="X32" s="129" cm="1">
        <f t="array" ref="X32">INDEX(KM_PCT,MATCH($A32,'Knowledge - Percentages'!$B:$B,0),'Data - Knowledge'!X$8)/100</f>
        <v>1.3999999999999999E-2</v>
      </c>
      <c r="Y32" s="129" cm="1">
        <f t="array" ref="Y32">INDEX(KM_PCT,MATCH($A32,'Knowledge - Percentages'!$B:$B,0),'Data - Knowledge'!Y$8)/100</f>
        <v>1.1000000000000001E-2</v>
      </c>
      <c r="Z32" s="129" cm="1">
        <f t="array" ref="Z32">INDEX(KM_PCT,MATCH($A32,'Knowledge - Percentages'!$B:$B,0),'Data - Knowledge'!Z$8)/100</f>
        <v>1.3999999999999999E-2</v>
      </c>
      <c r="AA32" s="129" cm="1">
        <f t="array" ref="AA32">INDEX(KM_PCT,MATCH($A32,'Knowledge - Percentages'!$B:$B,0),'Data - Knowledge'!AA$8)/100</f>
        <v>1.3999999999999999E-2</v>
      </c>
      <c r="AB32" s="129" cm="1">
        <f t="array" ref="AB32">INDEX(KM_PCT,MATCH($A32,'Knowledge - Percentages'!$B:$B,0),'Data - Knowledge'!AB$8)/100</f>
        <v>1.3999999999999999E-2</v>
      </c>
      <c r="AC32" s="129" cm="1">
        <f t="array" ref="AC32">INDEX(KM_PCT,MATCH($A32,'Knowledge - Percentages'!$B:$B,0),'Data - Knowledge'!AC$8)/100</f>
        <v>2.1000000000000001E-2</v>
      </c>
      <c r="AD32" s="129" cm="1">
        <f t="array" ref="AD32">INDEX(KM_PCT,MATCH($A32,'Knowledge - Percentages'!$B:$B,0),'Data - Knowledge'!AD$8)/100</f>
        <v>1.6E-2</v>
      </c>
      <c r="AE32" s="129" cm="1">
        <f t="array" ref="AE32">INDEX(KM_PCT,MATCH($A32,'Knowledge - Percentages'!$B:$B,0),'Data - Knowledge'!AE$8)/100</f>
        <v>1.6E-2</v>
      </c>
      <c r="AF32" s="129" cm="1">
        <f t="array" ref="AF32">INDEX(KM_PCT,MATCH($A32,'Knowledge - Percentages'!$B:$B,0),'Data - Knowledge'!AF$8)/100</f>
        <v>1.6E-2</v>
      </c>
      <c r="AG32" s="129" cm="1">
        <f t="array" ref="AG32">INDEX(KM_PCT,MATCH($A32,'Knowledge - Percentages'!$B:$B,0),'Data - Knowledge'!AG$8)/100</f>
        <v>1.6E-2</v>
      </c>
      <c r="AH32" s="129" cm="1">
        <f t="array" ref="AH32">INDEX(KM_PCT,MATCH($A32,'Knowledge - Percentages'!$B:$B,0),'Data - Knowledge'!AH$8)/100</f>
        <v>1.7000000000000001E-2</v>
      </c>
      <c r="AI32" s="129" cm="1">
        <f t="array" ref="AI32">INDEX(KM_PCT,MATCH($A32,'Knowledge - Percentages'!$B:$B,0),'Data - Knowledge'!AI$8)/100</f>
        <v>1.6E-2</v>
      </c>
    </row>
    <row r="33" spans="1:35">
      <c r="A33" s="86" t="s">
        <v>93</v>
      </c>
      <c r="B33" s="86" t="s">
        <v>210</v>
      </c>
      <c r="C33" s="86" t="s">
        <v>211</v>
      </c>
      <c r="D33" s="86" t="s">
        <v>94</v>
      </c>
      <c r="E33" s="122">
        <f t="shared" si="7"/>
        <v>8.0371383359055994E-3</v>
      </c>
      <c r="F33" s="128">
        <f t="shared" si="2"/>
        <v>411.39699999999993</v>
      </c>
      <c r="G33" s="122">
        <f t="shared" si="3"/>
        <v>8.0094938708888518E-3</v>
      </c>
      <c r="H33" s="128">
        <f t="shared" si="4"/>
        <v>2914.8070000000002</v>
      </c>
      <c r="I33" s="122">
        <f t="shared" si="5"/>
        <v>4.6483468118016409E-2</v>
      </c>
      <c r="J33" s="128">
        <f t="shared" si="6"/>
        <v>100.34514621600779</v>
      </c>
      <c r="K33" s="129" cm="1">
        <f t="array" ref="K33">INDEX(KM_PCT,MATCH($A33,'Knowledge - Percentages'!$B:$B,0),'Data - Knowledge'!K$8)/100</f>
        <v>1.2E-2</v>
      </c>
      <c r="L33" s="129" cm="1">
        <f t="array" ref="L33">INDEX(KM_PCT,MATCH($A33,'Knowledge - Percentages'!$B:$B,0),'Data - Knowledge'!L$8)/100</f>
        <v>8.0000000000000002E-3</v>
      </c>
      <c r="M33" s="129" cm="1">
        <f t="array" ref="M33">INDEX(KM_PCT,MATCH($A33,'Knowledge - Percentages'!$B:$B,0),'Data - Knowledge'!M$8)/100</f>
        <v>8.0000000000000002E-3</v>
      </c>
      <c r="N33" s="129" cm="1">
        <f t="array" ref="N33">INDEX(KM_PCT,MATCH($A33,'Knowledge - Percentages'!$B:$B,0),'Data - Knowledge'!N$8)/100</f>
        <v>8.0000000000000002E-3</v>
      </c>
      <c r="O33" s="129" cm="1">
        <f t="array" ref="O33">INDEX(KM_PCT,MATCH($A33,'Knowledge - Percentages'!$B:$B,0),'Data - Knowledge'!O$8)/100</f>
        <v>8.0000000000000002E-3</v>
      </c>
      <c r="P33" s="129" cm="1">
        <f t="array" ref="P33">INDEX(KM_PCT,MATCH($A33,'Knowledge - Percentages'!$B:$B,0),'Data - Knowledge'!P$8)/100</f>
        <v>8.0000000000000002E-3</v>
      </c>
      <c r="Q33" s="129" cm="1">
        <f t="array" ref="Q33">INDEX(KM_PCT,MATCH($A33,'Knowledge - Percentages'!$B:$B,0),'Data - Knowledge'!Q$8)/100</f>
        <v>8.0000000000000002E-3</v>
      </c>
      <c r="R33" s="129" cm="1">
        <f t="array" ref="R33">INDEX(KM_PCT,MATCH($A33,'Knowledge - Percentages'!$B:$B,0),'Data - Knowledge'!R$8)/100</f>
        <v>6.0000000000000001E-3</v>
      </c>
      <c r="S33" s="129" cm="1">
        <f t="array" ref="S33">INDEX(KM_PCT,MATCH($A33,'Knowledge - Percentages'!$B:$B,0),'Data - Knowledge'!S$8)/100</f>
        <v>6.9999999999999993E-3</v>
      </c>
      <c r="T33" s="129" cm="1">
        <f t="array" ref="T33">INDEX(KM_PCT,MATCH($A33,'Knowledge - Percentages'!$B:$B,0),'Data - Knowledge'!T$8)/100</f>
        <v>8.0000000000000002E-3</v>
      </c>
      <c r="U33" s="129" cm="1">
        <f t="array" ref="U33">INDEX(KM_PCT,MATCH($A33,'Knowledge - Percentages'!$B:$B,0),'Data - Knowledge'!U$8)/100</f>
        <v>9.0000000000000011E-3</v>
      </c>
      <c r="V33" s="129" cm="1">
        <f t="array" ref="V33">INDEX(KM_PCT,MATCH($A33,'Knowledge - Percentages'!$B:$B,0),'Data - Knowledge'!V$8)/100</f>
        <v>8.0000000000000002E-3</v>
      </c>
      <c r="W33" s="129" cm="1">
        <f t="array" ref="W33">INDEX(KM_PCT,MATCH($A33,'Knowledge - Percentages'!$B:$B,0),'Data - Knowledge'!W$8)/100</f>
        <v>6.9999999999999993E-3</v>
      </c>
      <c r="X33" s="129" cm="1">
        <f t="array" ref="X33">INDEX(KM_PCT,MATCH($A33,'Knowledge - Percentages'!$B:$B,0),'Data - Knowledge'!X$8)/100</f>
        <v>8.0000000000000002E-3</v>
      </c>
      <c r="Y33" s="129" cm="1">
        <f t="array" ref="Y33">INDEX(KM_PCT,MATCH($A33,'Knowledge - Percentages'!$B:$B,0),'Data - Knowledge'!Y$8)/100</f>
        <v>8.0000000000000002E-3</v>
      </c>
      <c r="Z33" s="129" cm="1">
        <f t="array" ref="Z33">INDEX(KM_PCT,MATCH($A33,'Knowledge - Percentages'!$B:$B,0),'Data - Knowledge'!Z$8)/100</f>
        <v>8.0000000000000002E-3</v>
      </c>
      <c r="AA33" s="129" cm="1">
        <f t="array" ref="AA33">INDEX(KM_PCT,MATCH($A33,'Knowledge - Percentages'!$B:$B,0),'Data - Knowledge'!AA$8)/100</f>
        <v>8.0000000000000002E-3</v>
      </c>
      <c r="AB33" s="129" cm="1">
        <f t="array" ref="AB33">INDEX(KM_PCT,MATCH($A33,'Knowledge - Percentages'!$B:$B,0),'Data - Knowledge'!AB$8)/100</f>
        <v>6.9999999999999993E-3</v>
      </c>
      <c r="AC33" s="129" cm="1">
        <f t="array" ref="AC33">INDEX(KM_PCT,MATCH($A33,'Knowledge - Percentages'!$B:$B,0),'Data - Knowledge'!AC$8)/100</f>
        <v>8.0000000000000002E-3</v>
      </c>
      <c r="AD33" s="129" cm="1">
        <f t="array" ref="AD33">INDEX(KM_PCT,MATCH($A33,'Knowledge - Percentages'!$B:$B,0),'Data - Knowledge'!AD$8)/100</f>
        <v>8.0000000000000002E-3</v>
      </c>
      <c r="AE33" s="129" cm="1">
        <f t="array" ref="AE33">INDEX(KM_PCT,MATCH($A33,'Knowledge - Percentages'!$B:$B,0),'Data - Knowledge'!AE$8)/100</f>
        <v>8.0000000000000002E-3</v>
      </c>
      <c r="AF33" s="129" cm="1">
        <f t="array" ref="AF33">INDEX(KM_PCT,MATCH($A33,'Knowledge - Percentages'!$B:$B,0),'Data - Knowledge'!AF$8)/100</f>
        <v>8.0000000000000002E-3</v>
      </c>
      <c r="AG33" s="129" cm="1">
        <f t="array" ref="AG33">INDEX(KM_PCT,MATCH($A33,'Knowledge - Percentages'!$B:$B,0),'Data - Knowledge'!AG$8)/100</f>
        <v>8.0000000000000002E-3</v>
      </c>
      <c r="AH33" s="129" cm="1">
        <f t="array" ref="AH33">INDEX(KM_PCT,MATCH($A33,'Knowledge - Percentages'!$B:$B,0),'Data - Knowledge'!AH$8)/100</f>
        <v>8.0000000000000002E-3</v>
      </c>
      <c r="AI33" s="129" cm="1">
        <f t="array" ref="AI33">INDEX(KM_PCT,MATCH($A33,'Knowledge - Percentages'!$B:$B,0),'Data - Knowledge'!AI$8)/100</f>
        <v>8.0000000000000002E-3</v>
      </c>
    </row>
    <row r="34" spans="1:35">
      <c r="A34" s="86" t="s">
        <v>95</v>
      </c>
      <c r="B34" s="86" t="s">
        <v>210</v>
      </c>
      <c r="C34" s="86" t="s">
        <v>211</v>
      </c>
      <c r="D34" s="86" t="s">
        <v>96</v>
      </c>
      <c r="E34" s="122">
        <f t="shared" si="7"/>
        <v>6.7565573290093175E-2</v>
      </c>
      <c r="F34" s="128">
        <f t="shared" si="2"/>
        <v>3458.4789999999994</v>
      </c>
      <c r="G34" s="122">
        <f t="shared" si="3"/>
        <v>6.2836037689705679E-2</v>
      </c>
      <c r="H34" s="128">
        <f t="shared" si="4"/>
        <v>22867.228000000003</v>
      </c>
      <c r="I34" s="122">
        <f t="shared" si="5"/>
        <v>0.45726760868348276</v>
      </c>
      <c r="J34" s="128">
        <f t="shared" si="6"/>
        <v>107.52678840722372</v>
      </c>
      <c r="K34" s="129" cm="1">
        <f t="array" ref="K34">INDEX(KM_PCT,MATCH($A34,'Knowledge - Percentages'!$B:$B,0),'Data - Knowledge'!K$8)/100</f>
        <v>9.6000000000000002E-2</v>
      </c>
      <c r="L34" s="129" cm="1">
        <f t="array" ref="L34">INDEX(KM_PCT,MATCH($A34,'Knowledge - Percentages'!$B:$B,0),'Data - Knowledge'!L$8)/100</f>
        <v>8.5999999999999993E-2</v>
      </c>
      <c r="M34" s="129" cm="1">
        <f t="array" ref="M34">INDEX(KM_PCT,MATCH($A34,'Knowledge - Percentages'!$B:$B,0),'Data - Knowledge'!M$8)/100</f>
        <v>8.5999999999999993E-2</v>
      </c>
      <c r="N34" s="129" cm="1">
        <f t="array" ref="N34">INDEX(KM_PCT,MATCH($A34,'Knowledge - Percentages'!$B:$B,0),'Data - Knowledge'!N$8)/100</f>
        <v>8.900000000000001E-2</v>
      </c>
      <c r="O34" s="129" cm="1">
        <f t="array" ref="O34">INDEX(KM_PCT,MATCH($A34,'Knowledge - Percentages'!$B:$B,0),'Data - Knowledge'!O$8)/100</f>
        <v>8.4000000000000005E-2</v>
      </c>
      <c r="P34" s="129" cm="1">
        <f t="array" ref="P34">INDEX(KM_PCT,MATCH($A34,'Knowledge - Percentages'!$B:$B,0),'Data - Knowledge'!P$8)/100</f>
        <v>6.4000000000000001E-2</v>
      </c>
      <c r="Q34" s="129" cm="1">
        <f t="array" ref="Q34">INDEX(KM_PCT,MATCH($A34,'Knowledge - Percentages'!$B:$B,0),'Data - Knowledge'!Q$8)/100</f>
        <v>6.4000000000000001E-2</v>
      </c>
      <c r="R34" s="129" cm="1">
        <f t="array" ref="R34">INDEX(KM_PCT,MATCH($A34,'Knowledge - Percentages'!$B:$B,0),'Data - Knowledge'!R$8)/100</f>
        <v>6.4000000000000001E-2</v>
      </c>
      <c r="S34" s="129" cm="1">
        <f t="array" ref="S34">INDEX(KM_PCT,MATCH($A34,'Knowledge - Percentages'!$B:$B,0),'Data - Knowledge'!S$8)/100</f>
        <v>6.4000000000000001E-2</v>
      </c>
      <c r="T34" s="129" cm="1">
        <f t="array" ref="T34">INDEX(KM_PCT,MATCH($A34,'Knowledge - Percentages'!$B:$B,0),'Data - Knowledge'!T$8)/100</f>
        <v>6.4000000000000001E-2</v>
      </c>
      <c r="U34" s="129" cm="1">
        <f t="array" ref="U34">INDEX(KM_PCT,MATCH($A34,'Knowledge - Percentages'!$B:$B,0),'Data - Knowledge'!U$8)/100</f>
        <v>7.0000000000000007E-2</v>
      </c>
      <c r="V34" s="129" cm="1">
        <f t="array" ref="V34">INDEX(KM_PCT,MATCH($A34,'Knowledge - Percentages'!$B:$B,0),'Data - Knowledge'!V$8)/100</f>
        <v>6.9000000000000006E-2</v>
      </c>
      <c r="W34" s="129" cm="1">
        <f t="array" ref="W34">INDEX(KM_PCT,MATCH($A34,'Knowledge - Percentages'!$B:$B,0),'Data - Knowledge'!W$8)/100</f>
        <v>4.2999999999999997E-2</v>
      </c>
      <c r="X34" s="129" cm="1">
        <f t="array" ref="X34">INDEX(KM_PCT,MATCH($A34,'Knowledge - Percentages'!$B:$B,0),'Data - Knowledge'!X$8)/100</f>
        <v>6.4000000000000001E-2</v>
      </c>
      <c r="Y34" s="129" cm="1">
        <f t="array" ref="Y34">INDEX(KM_PCT,MATCH($A34,'Knowledge - Percentages'!$B:$B,0),'Data - Knowledge'!Y$8)/100</f>
        <v>5.2000000000000005E-2</v>
      </c>
      <c r="Z34" s="129" cm="1">
        <f t="array" ref="Z34">INDEX(KM_PCT,MATCH($A34,'Knowledge - Percentages'!$B:$B,0),'Data - Knowledge'!Z$8)/100</f>
        <v>5.4000000000000006E-2</v>
      </c>
      <c r="AA34" s="129" cm="1">
        <f t="array" ref="AA34">INDEX(KM_PCT,MATCH($A34,'Knowledge - Percentages'!$B:$B,0),'Data - Knowledge'!AA$8)/100</f>
        <v>4.8000000000000001E-2</v>
      </c>
      <c r="AB34" s="129" cm="1">
        <f t="array" ref="AB34">INDEX(KM_PCT,MATCH($A34,'Knowledge - Percentages'!$B:$B,0),'Data - Knowledge'!AB$8)/100</f>
        <v>4.2999999999999997E-2</v>
      </c>
      <c r="AC34" s="129" cm="1">
        <f t="array" ref="AC34">INDEX(KM_PCT,MATCH($A34,'Knowledge - Percentages'!$B:$B,0),'Data - Knowledge'!AC$8)/100</f>
        <v>4.9000000000000002E-2</v>
      </c>
      <c r="AD34" s="129" cm="1">
        <f t="array" ref="AD34">INDEX(KM_PCT,MATCH($A34,'Knowledge - Percentages'!$B:$B,0),'Data - Knowledge'!AD$8)/100</f>
        <v>5.2999999999999999E-2</v>
      </c>
      <c r="AE34" s="129" cm="1">
        <f t="array" ref="AE34">INDEX(KM_PCT,MATCH($A34,'Knowledge - Percentages'!$B:$B,0),'Data - Knowledge'!AE$8)/100</f>
        <v>5.0999999999999997E-2</v>
      </c>
      <c r="AF34" s="129" cm="1">
        <f t="array" ref="AF34">INDEX(KM_PCT,MATCH($A34,'Knowledge - Percentages'!$B:$B,0),'Data - Knowledge'!AF$8)/100</f>
        <v>4.9000000000000002E-2</v>
      </c>
      <c r="AG34" s="129" cm="1">
        <f t="array" ref="AG34">INDEX(KM_PCT,MATCH($A34,'Knowledge - Percentages'!$B:$B,0),'Data - Knowledge'!AG$8)/100</f>
        <v>4.9000000000000002E-2</v>
      </c>
      <c r="AH34" s="129" cm="1">
        <f t="array" ref="AH34">INDEX(KM_PCT,MATCH($A34,'Knowledge - Percentages'!$B:$B,0),'Data - Knowledge'!AH$8)/100</f>
        <v>4.4999999999999998E-2</v>
      </c>
      <c r="AI34" s="129" cm="1">
        <f t="array" ref="AI34">INDEX(KM_PCT,MATCH($A34,'Knowledge - Percentages'!$B:$B,0),'Data - Knowledge'!AI$8)/100</f>
        <v>4.4000000000000004E-2</v>
      </c>
    </row>
    <row r="35" spans="1:35">
      <c r="A35" s="86" t="s">
        <v>247</v>
      </c>
      <c r="B35" s="86" t="s">
        <v>210</v>
      </c>
      <c r="C35" s="86" t="s">
        <v>211</v>
      </c>
      <c r="D35" s="86" t="s">
        <v>248</v>
      </c>
      <c r="E35" s="122">
        <f t="shared" si="7"/>
        <v>1.0217242659268952E-3</v>
      </c>
      <c r="F35" s="128">
        <f t="shared" si="2"/>
        <v>52.298999999999985</v>
      </c>
      <c r="G35" s="122">
        <f t="shared" si="3"/>
        <v>1.0251237225866194E-3</v>
      </c>
      <c r="H35" s="128">
        <f t="shared" si="4"/>
        <v>373.06199999999995</v>
      </c>
      <c r="I35" s="122">
        <f t="shared" si="5"/>
        <v>-0.1143723165571856</v>
      </c>
      <c r="J35" s="128">
        <f t="shared" si="6"/>
        <v>99.668385719223565</v>
      </c>
      <c r="K35" s="129" cm="1">
        <f t="array" ref="K35">INDEX(KM_PCT,MATCH($A35,'Knowledge - Percentages'!$B:$B,0),'Data - Knowledge'!K$8)/100</f>
        <v>1E-3</v>
      </c>
      <c r="L35" s="129" cm="1">
        <f t="array" ref="L35">INDEX(KM_PCT,MATCH($A35,'Knowledge - Percentages'!$B:$B,0),'Data - Knowledge'!L$8)/100</f>
        <v>1E-3</v>
      </c>
      <c r="M35" s="129" cm="1">
        <f t="array" ref="M35">INDEX(KM_PCT,MATCH($A35,'Knowledge - Percentages'!$B:$B,0),'Data - Knowledge'!M$8)/100</f>
        <v>1E-3</v>
      </c>
      <c r="N35" s="129" cm="1">
        <f t="array" ref="N35">INDEX(KM_PCT,MATCH($A35,'Knowledge - Percentages'!$B:$B,0),'Data - Knowledge'!N$8)/100</f>
        <v>1E-3</v>
      </c>
      <c r="O35" s="129" cm="1">
        <f t="array" ref="O35">INDEX(KM_PCT,MATCH($A35,'Knowledge - Percentages'!$B:$B,0),'Data - Knowledge'!O$8)/100</f>
        <v>1E-3</v>
      </c>
      <c r="P35" s="129" cm="1">
        <f t="array" ref="P35">INDEX(KM_PCT,MATCH($A35,'Knowledge - Percentages'!$B:$B,0),'Data - Knowledge'!P$8)/100</f>
        <v>1E-3</v>
      </c>
      <c r="Q35" s="129" cm="1">
        <f t="array" ref="Q35">INDEX(KM_PCT,MATCH($A35,'Knowledge - Percentages'!$B:$B,0),'Data - Knowledge'!Q$8)/100</f>
        <v>1E-3</v>
      </c>
      <c r="R35" s="129" cm="1">
        <f t="array" ref="R35">INDEX(KM_PCT,MATCH($A35,'Knowledge - Percentages'!$B:$B,0),'Data - Knowledge'!R$8)/100</f>
        <v>1E-3</v>
      </c>
      <c r="S35" s="129" cm="1">
        <f t="array" ref="S35">INDEX(KM_PCT,MATCH($A35,'Knowledge - Percentages'!$B:$B,0),'Data - Knowledge'!S$8)/100</f>
        <v>1E-3</v>
      </c>
      <c r="T35" s="129" cm="1">
        <f t="array" ref="T35">INDEX(KM_PCT,MATCH($A35,'Knowledge - Percentages'!$B:$B,0),'Data - Knowledge'!T$8)/100</f>
        <v>1E-3</v>
      </c>
      <c r="U35" s="129" cm="1">
        <f t="array" ref="U35">INDEX(KM_PCT,MATCH($A35,'Knowledge - Percentages'!$B:$B,0),'Data - Knowledge'!U$8)/100</f>
        <v>1E-3</v>
      </c>
      <c r="V35" s="129" cm="1">
        <f t="array" ref="V35">INDEX(KM_PCT,MATCH($A35,'Knowledge - Percentages'!$B:$B,0),'Data - Knowledge'!V$8)/100</f>
        <v>1E-3</v>
      </c>
      <c r="W35" s="129" cm="1">
        <f t="array" ref="W35">INDEX(KM_PCT,MATCH($A35,'Knowledge - Percentages'!$B:$B,0),'Data - Knowledge'!W$8)/100</f>
        <v>1E-3</v>
      </c>
      <c r="X35" s="129" cm="1">
        <f t="array" ref="X35">INDEX(KM_PCT,MATCH($A35,'Knowledge - Percentages'!$B:$B,0),'Data - Knowledge'!X$8)/100</f>
        <v>1E-3</v>
      </c>
      <c r="Y35" s="129" cm="1">
        <f t="array" ref="Y35">INDEX(KM_PCT,MATCH($A35,'Knowledge - Percentages'!$B:$B,0),'Data - Knowledge'!Y$8)/100</f>
        <v>2E-3</v>
      </c>
      <c r="Z35" s="129" cm="1">
        <f t="array" ref="Z35">INDEX(KM_PCT,MATCH($A35,'Knowledge - Percentages'!$B:$B,0),'Data - Knowledge'!Z$8)/100</f>
        <v>1E-3</v>
      </c>
      <c r="AA35" s="129" cm="1">
        <f t="array" ref="AA35">INDEX(KM_PCT,MATCH($A35,'Knowledge - Percentages'!$B:$B,0),'Data - Knowledge'!AA$8)/100</f>
        <v>1E-3</v>
      </c>
      <c r="AB35" s="129" cm="1">
        <f t="array" ref="AB35">INDEX(KM_PCT,MATCH($A35,'Knowledge - Percentages'!$B:$B,0),'Data - Knowledge'!AB$8)/100</f>
        <v>1E-3</v>
      </c>
      <c r="AC35" s="129" cm="1">
        <f t="array" ref="AC35">INDEX(KM_PCT,MATCH($A35,'Knowledge - Percentages'!$B:$B,0),'Data - Knowledge'!AC$8)/100</f>
        <v>1E-3</v>
      </c>
      <c r="AD35" s="129" cm="1">
        <f t="array" ref="AD35">INDEX(KM_PCT,MATCH($A35,'Knowledge - Percentages'!$B:$B,0),'Data - Knowledge'!AD$8)/100</f>
        <v>1E-3</v>
      </c>
      <c r="AE35" s="129" cm="1">
        <f t="array" ref="AE35">INDEX(KM_PCT,MATCH($A35,'Knowledge - Percentages'!$B:$B,0),'Data - Knowledge'!AE$8)/100</f>
        <v>1E-3</v>
      </c>
      <c r="AF35" s="129" cm="1">
        <f t="array" ref="AF35">INDEX(KM_PCT,MATCH($A35,'Knowledge - Percentages'!$B:$B,0),'Data - Knowledge'!AF$8)/100</f>
        <v>1E-3</v>
      </c>
      <c r="AG35" s="129" cm="1">
        <f t="array" ref="AG35">INDEX(KM_PCT,MATCH($A35,'Knowledge - Percentages'!$B:$B,0),'Data - Knowledge'!AG$8)/100</f>
        <v>1E-3</v>
      </c>
      <c r="AH35" s="129" cm="1">
        <f t="array" ref="AH35">INDEX(KM_PCT,MATCH($A35,'Knowledge - Percentages'!$B:$B,0),'Data - Knowledge'!AH$8)/100</f>
        <v>1E-3</v>
      </c>
      <c r="AI35" s="129" cm="1">
        <f t="array" ref="AI35">INDEX(KM_PCT,MATCH($A35,'Knowledge - Percentages'!$B:$B,0),'Data - Knowledge'!AI$8)/100</f>
        <v>1E-3</v>
      </c>
    </row>
    <row r="36" spans="1:35">
      <c r="A36" s="86" t="s">
        <v>97</v>
      </c>
      <c r="B36" s="86" t="s">
        <v>210</v>
      </c>
      <c r="C36" s="86" t="s">
        <v>211</v>
      </c>
      <c r="D36" s="86" t="s">
        <v>98</v>
      </c>
      <c r="E36" s="122">
        <f t="shared" si="7"/>
        <v>9.999999999999998E-4</v>
      </c>
      <c r="F36" s="128">
        <f t="shared" si="2"/>
        <v>51.186999999999991</v>
      </c>
      <c r="G36" s="122">
        <f t="shared" si="3"/>
        <v>1E-3</v>
      </c>
      <c r="H36" s="128">
        <f t="shared" si="4"/>
        <v>363.91899999999998</v>
      </c>
      <c r="I36" s="122">
        <f t="shared" si="5"/>
        <v>-0.25032606865406692</v>
      </c>
      <c r="J36" s="128">
        <f t="shared" si="6"/>
        <v>99.999999999999972</v>
      </c>
      <c r="K36" s="129" cm="1">
        <f t="array" ref="K36">INDEX(KM_PCT,MATCH($A36,'Knowledge - Percentages'!$B:$B,0),'Data - Knowledge'!K$8)/100</f>
        <v>1E-3</v>
      </c>
      <c r="L36" s="129" cm="1">
        <f t="array" ref="L36">INDEX(KM_PCT,MATCH($A36,'Knowledge - Percentages'!$B:$B,0),'Data - Knowledge'!L$8)/100</f>
        <v>1E-3</v>
      </c>
      <c r="M36" s="129" cm="1">
        <f t="array" ref="M36">INDEX(KM_PCT,MATCH($A36,'Knowledge - Percentages'!$B:$B,0),'Data - Knowledge'!M$8)/100</f>
        <v>1E-3</v>
      </c>
      <c r="N36" s="129" cm="1">
        <f t="array" ref="N36">INDEX(KM_PCT,MATCH($A36,'Knowledge - Percentages'!$B:$B,0),'Data - Knowledge'!N$8)/100</f>
        <v>1E-3</v>
      </c>
      <c r="O36" s="129" cm="1">
        <f t="array" ref="O36">INDEX(KM_PCT,MATCH($A36,'Knowledge - Percentages'!$B:$B,0),'Data - Knowledge'!O$8)/100</f>
        <v>1E-3</v>
      </c>
      <c r="P36" s="129" cm="1">
        <f t="array" ref="P36">INDEX(KM_PCT,MATCH($A36,'Knowledge - Percentages'!$B:$B,0),'Data - Knowledge'!P$8)/100</f>
        <v>1E-3</v>
      </c>
      <c r="Q36" s="129" cm="1">
        <f t="array" ref="Q36">INDEX(KM_PCT,MATCH($A36,'Knowledge - Percentages'!$B:$B,0),'Data - Knowledge'!Q$8)/100</f>
        <v>1E-3</v>
      </c>
      <c r="R36" s="129" cm="1">
        <f t="array" ref="R36">INDEX(KM_PCT,MATCH($A36,'Knowledge - Percentages'!$B:$B,0),'Data - Knowledge'!R$8)/100</f>
        <v>4.0000000000000001E-3</v>
      </c>
      <c r="S36" s="129" cm="1">
        <f t="array" ref="S36">INDEX(KM_PCT,MATCH($A36,'Knowledge - Percentages'!$B:$B,0),'Data - Knowledge'!S$8)/100</f>
        <v>1E-3</v>
      </c>
      <c r="T36" s="129" cm="1">
        <f t="array" ref="T36">INDEX(KM_PCT,MATCH($A36,'Knowledge - Percentages'!$B:$B,0),'Data - Knowledge'!T$8)/100</f>
        <v>1E-3</v>
      </c>
      <c r="U36" s="129" cm="1">
        <f t="array" ref="U36">INDEX(KM_PCT,MATCH($A36,'Knowledge - Percentages'!$B:$B,0),'Data - Knowledge'!U$8)/100</f>
        <v>1E-3</v>
      </c>
      <c r="V36" s="129" cm="1">
        <f t="array" ref="V36">INDEX(KM_PCT,MATCH($A36,'Knowledge - Percentages'!$B:$B,0),'Data - Knowledge'!V$8)/100</f>
        <v>1E-3</v>
      </c>
      <c r="W36" s="129" cm="1">
        <f t="array" ref="W36">INDEX(KM_PCT,MATCH($A36,'Knowledge - Percentages'!$B:$B,0),'Data - Knowledge'!W$8)/100</f>
        <v>1E-3</v>
      </c>
      <c r="X36" s="129" cm="1">
        <f t="array" ref="X36">INDEX(KM_PCT,MATCH($A36,'Knowledge - Percentages'!$B:$B,0),'Data - Knowledge'!X$8)/100</f>
        <v>1E-3</v>
      </c>
      <c r="Y36" s="129" cm="1">
        <f t="array" ref="Y36">INDEX(KM_PCT,MATCH($A36,'Knowledge - Percentages'!$B:$B,0),'Data - Knowledge'!Y$8)/100</f>
        <v>1E-3</v>
      </c>
      <c r="Z36" s="129" cm="1">
        <f t="array" ref="Z36">INDEX(KM_PCT,MATCH($A36,'Knowledge - Percentages'!$B:$B,0),'Data - Knowledge'!Z$8)/100</f>
        <v>1E-3</v>
      </c>
      <c r="AA36" s="129" cm="1">
        <f t="array" ref="AA36">INDEX(KM_PCT,MATCH($A36,'Knowledge - Percentages'!$B:$B,0),'Data - Knowledge'!AA$8)/100</f>
        <v>1E-3</v>
      </c>
      <c r="AB36" s="129" cm="1">
        <f t="array" ref="AB36">INDEX(KM_PCT,MATCH($A36,'Knowledge - Percentages'!$B:$B,0),'Data - Knowledge'!AB$8)/100</f>
        <v>1E-3</v>
      </c>
      <c r="AC36" s="129" cm="1">
        <f t="array" ref="AC36">INDEX(KM_PCT,MATCH($A36,'Knowledge - Percentages'!$B:$B,0),'Data - Knowledge'!AC$8)/100</f>
        <v>1E-3</v>
      </c>
      <c r="AD36" s="129" cm="1">
        <f t="array" ref="AD36">INDEX(KM_PCT,MATCH($A36,'Knowledge - Percentages'!$B:$B,0),'Data - Knowledge'!AD$8)/100</f>
        <v>1E-3</v>
      </c>
      <c r="AE36" s="129" cm="1">
        <f t="array" ref="AE36">INDEX(KM_PCT,MATCH($A36,'Knowledge - Percentages'!$B:$B,0),'Data - Knowledge'!AE$8)/100</f>
        <v>1E-3</v>
      </c>
      <c r="AF36" s="129" cm="1">
        <f t="array" ref="AF36">INDEX(KM_PCT,MATCH($A36,'Knowledge - Percentages'!$B:$B,0),'Data - Knowledge'!AF$8)/100</f>
        <v>1E-3</v>
      </c>
      <c r="AG36" s="129" cm="1">
        <f t="array" ref="AG36">INDEX(KM_PCT,MATCH($A36,'Knowledge - Percentages'!$B:$B,0),'Data - Knowledge'!AG$8)/100</f>
        <v>1E-3</v>
      </c>
      <c r="AH36" s="129" cm="1">
        <f t="array" ref="AH36">INDEX(KM_PCT,MATCH($A36,'Knowledge - Percentages'!$B:$B,0),'Data - Knowledge'!AH$8)/100</f>
        <v>1E-3</v>
      </c>
      <c r="AI36" s="129" cm="1">
        <f t="array" ref="AI36">INDEX(KM_PCT,MATCH($A36,'Knowledge - Percentages'!$B:$B,0),'Data - Knowledge'!AI$8)/100</f>
        <v>1E-3</v>
      </c>
    </row>
    <row r="37" spans="1:35">
      <c r="A37" s="86" t="s">
        <v>249</v>
      </c>
      <c r="B37" s="86" t="s">
        <v>210</v>
      </c>
      <c r="C37" s="86" t="s">
        <v>211</v>
      </c>
      <c r="D37" s="86" t="s">
        <v>250</v>
      </c>
      <c r="E37" s="122">
        <f t="shared" si="7"/>
        <v>4.8483833785922213E-2</v>
      </c>
      <c r="F37" s="128">
        <f t="shared" si="2"/>
        <v>2481.7420000000002</v>
      </c>
      <c r="G37" s="122">
        <f t="shared" si="3"/>
        <v>4.5894671616486096E-2</v>
      </c>
      <c r="H37" s="128">
        <f t="shared" si="4"/>
        <v>16701.943000000003</v>
      </c>
      <c r="I37" s="122">
        <f t="shared" si="5"/>
        <v>0.20011378806050778</v>
      </c>
      <c r="J37" s="128">
        <f t="shared" si="6"/>
        <v>105.64153109335257</v>
      </c>
      <c r="K37" s="129" cm="1">
        <f t="array" ref="K37">INDEX(KM_PCT,MATCH($A37,'Knowledge - Percentages'!$B:$B,0),'Data - Knowledge'!K$8)/100</f>
        <v>0.06</v>
      </c>
      <c r="L37" s="129" cm="1">
        <f t="array" ref="L37">INDEX(KM_PCT,MATCH($A37,'Knowledge - Percentages'!$B:$B,0),'Data - Knowledge'!L$8)/100</f>
        <v>6.2E-2</v>
      </c>
      <c r="M37" s="129" cm="1">
        <f t="array" ref="M37">INDEX(KM_PCT,MATCH($A37,'Knowledge - Percentages'!$B:$B,0),'Data - Knowledge'!M$8)/100</f>
        <v>5.4000000000000006E-2</v>
      </c>
      <c r="N37" s="129" cm="1">
        <f t="array" ref="N37">INDEX(KM_PCT,MATCH($A37,'Knowledge - Percentages'!$B:$B,0),'Data - Knowledge'!N$8)/100</f>
        <v>3.9E-2</v>
      </c>
      <c r="O37" s="129" cm="1">
        <f t="array" ref="O37">INDEX(KM_PCT,MATCH($A37,'Knowledge - Percentages'!$B:$B,0),'Data - Knowledge'!O$8)/100</f>
        <v>4.8000000000000001E-2</v>
      </c>
      <c r="P37" s="129" cm="1">
        <f t="array" ref="P37">INDEX(KM_PCT,MATCH($A37,'Knowledge - Percentages'!$B:$B,0),'Data - Knowledge'!P$8)/100</f>
        <v>5.2000000000000005E-2</v>
      </c>
      <c r="Q37" s="129" cm="1">
        <f t="array" ref="Q37">INDEX(KM_PCT,MATCH($A37,'Knowledge - Percentages'!$B:$B,0),'Data - Knowledge'!Q$8)/100</f>
        <v>5.2000000000000005E-2</v>
      </c>
      <c r="R37" s="129" cm="1">
        <f t="array" ref="R37">INDEX(KM_PCT,MATCH($A37,'Knowledge - Percentages'!$B:$B,0),'Data - Knowledge'!R$8)/100</f>
        <v>5.2000000000000005E-2</v>
      </c>
      <c r="S37" s="129" cm="1">
        <f t="array" ref="S37">INDEX(KM_PCT,MATCH($A37,'Knowledge - Percentages'!$B:$B,0),'Data - Knowledge'!S$8)/100</f>
        <v>5.2999999999999999E-2</v>
      </c>
      <c r="T37" s="129" cm="1">
        <f t="array" ref="T37">INDEX(KM_PCT,MATCH($A37,'Knowledge - Percentages'!$B:$B,0),'Data - Knowledge'!T$8)/100</f>
        <v>5.2000000000000005E-2</v>
      </c>
      <c r="U37" s="129" cm="1">
        <f t="array" ref="U37">INDEX(KM_PCT,MATCH($A37,'Knowledge - Percentages'!$B:$B,0),'Data - Knowledge'!U$8)/100</f>
        <v>5.2000000000000005E-2</v>
      </c>
      <c r="V37" s="129" cm="1">
        <f t="array" ref="V37">INDEX(KM_PCT,MATCH($A37,'Knowledge - Percentages'!$B:$B,0),'Data - Knowledge'!V$8)/100</f>
        <v>5.2000000000000005E-2</v>
      </c>
      <c r="W37" s="129" cm="1">
        <f t="array" ref="W37">INDEX(KM_PCT,MATCH($A37,'Knowledge - Percentages'!$B:$B,0),'Data - Knowledge'!W$8)/100</f>
        <v>5.2000000000000005E-2</v>
      </c>
      <c r="X37" s="129" cm="1">
        <f t="array" ref="X37">INDEX(KM_PCT,MATCH($A37,'Knowledge - Percentages'!$B:$B,0),'Data - Knowledge'!X$8)/100</f>
        <v>4.8000000000000001E-2</v>
      </c>
      <c r="Y37" s="129" cm="1">
        <f t="array" ref="Y37">INDEX(KM_PCT,MATCH($A37,'Knowledge - Percentages'!$B:$B,0),'Data - Knowledge'!Y$8)/100</f>
        <v>5.4000000000000006E-2</v>
      </c>
      <c r="Z37" s="129" cm="1">
        <f t="array" ref="Z37">INDEX(KM_PCT,MATCH($A37,'Knowledge - Percentages'!$B:$B,0),'Data - Knowledge'!Z$8)/100</f>
        <v>4.2999999999999997E-2</v>
      </c>
      <c r="AA37" s="129" cm="1">
        <f t="array" ref="AA37">INDEX(KM_PCT,MATCH($A37,'Knowledge - Percentages'!$B:$B,0),'Data - Knowledge'!AA$8)/100</f>
        <v>4.7E-2</v>
      </c>
      <c r="AB37" s="129" cm="1">
        <f t="array" ref="AB37">INDEX(KM_PCT,MATCH($A37,'Knowledge - Percentages'!$B:$B,0),'Data - Knowledge'!AB$8)/100</f>
        <v>4.7E-2</v>
      </c>
      <c r="AC37" s="129" cm="1">
        <f t="array" ref="AC37">INDEX(KM_PCT,MATCH($A37,'Knowledge - Percentages'!$B:$B,0),'Data - Knowledge'!AC$8)/100</f>
        <v>3.7999999999999999E-2</v>
      </c>
      <c r="AD37" s="129" cm="1">
        <f t="array" ref="AD37">INDEX(KM_PCT,MATCH($A37,'Knowledge - Percentages'!$B:$B,0),'Data - Knowledge'!AD$8)/100</f>
        <v>3.7999999999999999E-2</v>
      </c>
      <c r="AE37" s="129" cm="1">
        <f t="array" ref="AE37">INDEX(KM_PCT,MATCH($A37,'Knowledge - Percentages'!$B:$B,0),'Data - Knowledge'!AE$8)/100</f>
        <v>3.7999999999999999E-2</v>
      </c>
      <c r="AF37" s="129" cm="1">
        <f t="array" ref="AF37">INDEX(KM_PCT,MATCH($A37,'Knowledge - Percentages'!$B:$B,0),'Data - Knowledge'!AF$8)/100</f>
        <v>3.7999999999999999E-2</v>
      </c>
      <c r="AG37" s="129" cm="1">
        <f t="array" ref="AG37">INDEX(KM_PCT,MATCH($A37,'Knowledge - Percentages'!$B:$B,0),'Data - Knowledge'!AG$8)/100</f>
        <v>0.04</v>
      </c>
      <c r="AH37" s="129" cm="1">
        <f t="array" ref="AH37">INDEX(KM_PCT,MATCH($A37,'Knowledge - Percentages'!$B:$B,0),'Data - Knowledge'!AH$8)/100</f>
        <v>3.3000000000000002E-2</v>
      </c>
      <c r="AI37" s="129" cm="1">
        <f t="array" ref="AI37">INDEX(KM_PCT,MATCH($A37,'Knowledge - Percentages'!$B:$B,0),'Data - Knowledge'!AI$8)/100</f>
        <v>3.7000000000000005E-2</v>
      </c>
    </row>
    <row r="38" spans="1:35">
      <c r="A38" s="86" t="s">
        <v>102</v>
      </c>
      <c r="B38" s="86" t="s">
        <v>210</v>
      </c>
      <c r="C38" s="86" t="s">
        <v>211</v>
      </c>
      <c r="D38" s="86" t="s">
        <v>251</v>
      </c>
      <c r="E38" s="122">
        <f t="shared" si="7"/>
        <v>5.170170160392288E-2</v>
      </c>
      <c r="F38" s="128">
        <f t="shared" si="2"/>
        <v>2646.4550000000004</v>
      </c>
      <c r="G38" s="122">
        <f t="shared" si="3"/>
        <v>4.8949653631714767E-2</v>
      </c>
      <c r="H38" s="128">
        <f t="shared" si="4"/>
        <v>17813.709000000006</v>
      </c>
      <c r="I38" s="122">
        <f t="shared" si="5"/>
        <v>5.1745692957330218E-2</v>
      </c>
      <c r="J38" s="128">
        <f t="shared" si="6"/>
        <v>105.62220111487173</v>
      </c>
      <c r="K38" s="129" cm="1">
        <f t="array" ref="K38">INDEX(KM_PCT,MATCH($A38,'Knowledge - Percentages'!$B:$B,0),'Data - Knowledge'!K$8)/100</f>
        <v>8.6999999999999994E-2</v>
      </c>
      <c r="L38" s="129" cm="1">
        <f t="array" ref="L38">INDEX(KM_PCT,MATCH($A38,'Knowledge - Percentages'!$B:$B,0),'Data - Knowledge'!L$8)/100</f>
        <v>6.4000000000000001E-2</v>
      </c>
      <c r="M38" s="129" cm="1">
        <f t="array" ref="M38">INDEX(KM_PCT,MATCH($A38,'Knowledge - Percentages'!$B:$B,0),'Data - Knowledge'!M$8)/100</f>
        <v>5.9000000000000004E-2</v>
      </c>
      <c r="N38" s="129" cm="1">
        <f t="array" ref="N38">INDEX(KM_PCT,MATCH($A38,'Knowledge - Percentages'!$B:$B,0),'Data - Knowledge'!N$8)/100</f>
        <v>4.0999999999999995E-2</v>
      </c>
      <c r="O38" s="129" cm="1">
        <f t="array" ref="O38">INDEX(KM_PCT,MATCH($A38,'Knowledge - Percentages'!$B:$B,0),'Data - Knowledge'!O$8)/100</f>
        <v>5.2999999999999999E-2</v>
      </c>
      <c r="P38" s="129" cm="1">
        <f t="array" ref="P38">INDEX(KM_PCT,MATCH($A38,'Knowledge - Percentages'!$B:$B,0),'Data - Knowledge'!P$8)/100</f>
        <v>5.4000000000000006E-2</v>
      </c>
      <c r="Q38" s="129" cm="1">
        <f t="array" ref="Q38">INDEX(KM_PCT,MATCH($A38,'Knowledge - Percentages'!$B:$B,0),'Data - Knowledge'!Q$8)/100</f>
        <v>5.4000000000000006E-2</v>
      </c>
      <c r="R38" s="129" cm="1">
        <f t="array" ref="R38">INDEX(KM_PCT,MATCH($A38,'Knowledge - Percentages'!$B:$B,0),'Data - Knowledge'!R$8)/100</f>
        <v>5.4000000000000006E-2</v>
      </c>
      <c r="S38" s="129" cm="1">
        <f t="array" ref="S38">INDEX(KM_PCT,MATCH($A38,'Knowledge - Percentages'!$B:$B,0),'Data - Knowledge'!S$8)/100</f>
        <v>5.4000000000000006E-2</v>
      </c>
      <c r="T38" s="129" cm="1">
        <f t="array" ref="T38">INDEX(KM_PCT,MATCH($A38,'Knowledge - Percentages'!$B:$B,0),'Data - Knowledge'!T$8)/100</f>
        <v>5.4000000000000006E-2</v>
      </c>
      <c r="U38" s="129" cm="1">
        <f t="array" ref="U38">INDEX(KM_PCT,MATCH($A38,'Knowledge - Percentages'!$B:$B,0),'Data - Knowledge'!U$8)/100</f>
        <v>5.4000000000000006E-2</v>
      </c>
      <c r="V38" s="129" cm="1">
        <f t="array" ref="V38">INDEX(KM_PCT,MATCH($A38,'Knowledge - Percentages'!$B:$B,0),'Data - Knowledge'!V$8)/100</f>
        <v>0.06</v>
      </c>
      <c r="W38" s="129" cm="1">
        <f t="array" ref="W38">INDEX(KM_PCT,MATCH($A38,'Knowledge - Percentages'!$B:$B,0),'Data - Knowledge'!W$8)/100</f>
        <v>5.9000000000000004E-2</v>
      </c>
      <c r="X38" s="129" cm="1">
        <f t="array" ref="X38">INDEX(KM_PCT,MATCH($A38,'Knowledge - Percentages'!$B:$B,0),'Data - Knowledge'!X$8)/100</f>
        <v>4.9000000000000002E-2</v>
      </c>
      <c r="Y38" s="129" cm="1">
        <f t="array" ref="Y38">INDEX(KM_PCT,MATCH($A38,'Knowledge - Percentages'!$B:$B,0),'Data - Knowledge'!Y$8)/100</f>
        <v>4.9000000000000002E-2</v>
      </c>
      <c r="Z38" s="129" cm="1">
        <f t="array" ref="Z38">INDEX(KM_PCT,MATCH($A38,'Knowledge - Percentages'!$B:$B,0),'Data - Knowledge'!Z$8)/100</f>
        <v>4.4000000000000004E-2</v>
      </c>
      <c r="AA38" s="129" cm="1">
        <f t="array" ref="AA38">INDEX(KM_PCT,MATCH($A38,'Knowledge - Percentages'!$B:$B,0),'Data - Knowledge'!AA$8)/100</f>
        <v>4.9000000000000002E-2</v>
      </c>
      <c r="AB38" s="129" cm="1">
        <f t="array" ref="AB38">INDEX(KM_PCT,MATCH($A38,'Knowledge - Percentages'!$B:$B,0),'Data - Knowledge'!AB$8)/100</f>
        <v>5.2000000000000005E-2</v>
      </c>
      <c r="AC38" s="129" cm="1">
        <f t="array" ref="AC38">INDEX(KM_PCT,MATCH($A38,'Knowledge - Percentages'!$B:$B,0),'Data - Knowledge'!AC$8)/100</f>
        <v>4.2000000000000003E-2</v>
      </c>
      <c r="AD38" s="129" cm="1">
        <f t="array" ref="AD38">INDEX(KM_PCT,MATCH($A38,'Knowledge - Percentages'!$B:$B,0),'Data - Knowledge'!AD$8)/100</f>
        <v>4.2000000000000003E-2</v>
      </c>
      <c r="AE38" s="129" cm="1">
        <f t="array" ref="AE38">INDEX(KM_PCT,MATCH($A38,'Knowledge - Percentages'!$B:$B,0),'Data - Knowledge'!AE$8)/100</f>
        <v>4.2000000000000003E-2</v>
      </c>
      <c r="AF38" s="129" cm="1">
        <f t="array" ref="AF38">INDEX(KM_PCT,MATCH($A38,'Knowledge - Percentages'!$B:$B,0),'Data - Knowledge'!AF$8)/100</f>
        <v>4.2000000000000003E-2</v>
      </c>
      <c r="AG38" s="129" cm="1">
        <f t="array" ref="AG38">INDEX(KM_PCT,MATCH($A38,'Knowledge - Percentages'!$B:$B,0),'Data - Knowledge'!AG$8)/100</f>
        <v>4.2000000000000003E-2</v>
      </c>
      <c r="AH38" s="129" cm="1">
        <f t="array" ref="AH38">INDEX(KM_PCT,MATCH($A38,'Knowledge - Percentages'!$B:$B,0),'Data - Knowledge'!AH$8)/100</f>
        <v>4.0999999999999995E-2</v>
      </c>
      <c r="AI38" s="129" cm="1">
        <f t="array" ref="AI38">INDEX(KM_PCT,MATCH($A38,'Knowledge - Percentages'!$B:$B,0),'Data - Knowledge'!AI$8)/100</f>
        <v>4.0999999999999995E-2</v>
      </c>
    </row>
    <row r="39" spans="1:35">
      <c r="A39" s="86" t="s">
        <v>252</v>
      </c>
      <c r="B39" s="86" t="s">
        <v>210</v>
      </c>
      <c r="C39" s="86" t="s">
        <v>211</v>
      </c>
      <c r="D39" s="86" t="s">
        <v>253</v>
      </c>
      <c r="E39" s="122">
        <f t="shared" si="7"/>
        <v>3.2557876023209011E-3</v>
      </c>
      <c r="F39" s="128">
        <f t="shared" si="2"/>
        <v>166.65399999999997</v>
      </c>
      <c r="G39" s="122">
        <f t="shared" si="3"/>
        <v>2.7553136824403236E-3</v>
      </c>
      <c r="H39" s="128">
        <f t="shared" si="4"/>
        <v>1002.7110000000001</v>
      </c>
      <c r="I39" s="122">
        <f t="shared" si="5"/>
        <v>-3.7636787636173091E-2</v>
      </c>
      <c r="J39" s="128">
        <f t="shared" si="6"/>
        <v>118.1639543646195</v>
      </c>
      <c r="K39" s="129" cm="1">
        <f t="array" ref="K39">INDEX(KM_PCT,MATCH($A39,'Knowledge - Percentages'!$B:$B,0),'Data - Knowledge'!K$8)/100</f>
        <v>1.2E-2</v>
      </c>
      <c r="L39" s="129" cm="1">
        <f t="array" ref="L39">INDEX(KM_PCT,MATCH($A39,'Knowledge - Percentages'!$B:$B,0),'Data - Knowledge'!L$8)/100</f>
        <v>5.0000000000000001E-3</v>
      </c>
      <c r="M39" s="129" cm="1">
        <f t="array" ref="M39">INDEX(KM_PCT,MATCH($A39,'Knowledge - Percentages'!$B:$B,0),'Data - Knowledge'!M$8)/100</f>
        <v>4.0000000000000001E-3</v>
      </c>
      <c r="N39" s="129" cm="1">
        <f t="array" ref="N39">INDEX(KM_PCT,MATCH($A39,'Knowledge - Percentages'!$B:$B,0),'Data - Knowledge'!N$8)/100</f>
        <v>3.0000000000000001E-3</v>
      </c>
      <c r="O39" s="129" cm="1">
        <f t="array" ref="O39">INDEX(KM_PCT,MATCH($A39,'Knowledge - Percentages'!$B:$B,0),'Data - Knowledge'!O$8)/100</f>
        <v>3.0000000000000001E-3</v>
      </c>
      <c r="P39" s="129" cm="1">
        <f t="array" ref="P39">INDEX(KM_PCT,MATCH($A39,'Knowledge - Percentages'!$B:$B,0),'Data - Knowledge'!P$8)/100</f>
        <v>4.0000000000000001E-3</v>
      </c>
      <c r="Q39" s="129" cm="1">
        <f t="array" ref="Q39">INDEX(KM_PCT,MATCH($A39,'Knowledge - Percentages'!$B:$B,0),'Data - Knowledge'!Q$8)/100</f>
        <v>4.0000000000000001E-3</v>
      </c>
      <c r="R39" s="129" cm="1">
        <f t="array" ref="R39">INDEX(KM_PCT,MATCH($A39,'Knowledge - Percentages'!$B:$B,0),'Data - Knowledge'!R$8)/100</f>
        <v>4.0000000000000001E-3</v>
      </c>
      <c r="S39" s="129" cm="1">
        <f t="array" ref="S39">INDEX(KM_PCT,MATCH($A39,'Knowledge - Percentages'!$B:$B,0),'Data - Knowledge'!S$8)/100</f>
        <v>4.0000000000000001E-3</v>
      </c>
      <c r="T39" s="129" cm="1">
        <f t="array" ref="T39">INDEX(KM_PCT,MATCH($A39,'Knowledge - Percentages'!$B:$B,0),'Data - Knowledge'!T$8)/100</f>
        <v>4.0000000000000001E-3</v>
      </c>
      <c r="U39" s="129" cm="1">
        <f t="array" ref="U39">INDEX(KM_PCT,MATCH($A39,'Knowledge - Percentages'!$B:$B,0),'Data - Knowledge'!U$8)/100</f>
        <v>4.0000000000000001E-3</v>
      </c>
      <c r="V39" s="129" cm="1">
        <f t="array" ref="V39">INDEX(KM_PCT,MATCH($A39,'Knowledge - Percentages'!$B:$B,0),'Data - Knowledge'!V$8)/100</f>
        <v>4.0000000000000001E-3</v>
      </c>
      <c r="W39" s="129" cm="1">
        <f t="array" ref="W39">INDEX(KM_PCT,MATCH($A39,'Knowledge - Percentages'!$B:$B,0),'Data - Knowledge'!W$8)/100</f>
        <v>4.0000000000000001E-3</v>
      </c>
      <c r="X39" s="129" cm="1">
        <f t="array" ref="X39">INDEX(KM_PCT,MATCH($A39,'Knowledge - Percentages'!$B:$B,0),'Data - Knowledge'!X$8)/100</f>
        <v>2E-3</v>
      </c>
      <c r="Y39" s="129" cm="1">
        <f t="array" ref="Y39">INDEX(KM_PCT,MATCH($A39,'Knowledge - Percentages'!$B:$B,0),'Data - Knowledge'!Y$8)/100</f>
        <v>2E-3</v>
      </c>
      <c r="Z39" s="129" cm="1">
        <f t="array" ref="Z39">INDEX(KM_PCT,MATCH($A39,'Knowledge - Percentages'!$B:$B,0),'Data - Knowledge'!Z$8)/100</f>
        <v>1E-3</v>
      </c>
      <c r="AA39" s="129" cm="1">
        <f t="array" ref="AA39">INDEX(KM_PCT,MATCH($A39,'Knowledge - Percentages'!$B:$B,0),'Data - Knowledge'!AA$8)/100</f>
        <v>2E-3</v>
      </c>
      <c r="AB39" s="129" cm="1">
        <f t="array" ref="AB39">INDEX(KM_PCT,MATCH($A39,'Knowledge - Percentages'!$B:$B,0),'Data - Knowledge'!AB$8)/100</f>
        <v>2E-3</v>
      </c>
      <c r="AC39" s="129" cm="1">
        <f t="array" ref="AC39">INDEX(KM_PCT,MATCH($A39,'Knowledge - Percentages'!$B:$B,0),'Data - Knowledge'!AC$8)/100</f>
        <v>2E-3</v>
      </c>
      <c r="AD39" s="129" cm="1">
        <f t="array" ref="AD39">INDEX(KM_PCT,MATCH($A39,'Knowledge - Percentages'!$B:$B,0),'Data - Knowledge'!AD$8)/100</f>
        <v>1E-3</v>
      </c>
      <c r="AE39" s="129" cm="1">
        <f t="array" ref="AE39">INDEX(KM_PCT,MATCH($A39,'Knowledge - Percentages'!$B:$B,0),'Data - Knowledge'!AE$8)/100</f>
        <v>2E-3</v>
      </c>
      <c r="AF39" s="129" cm="1">
        <f t="array" ref="AF39">INDEX(KM_PCT,MATCH($A39,'Knowledge - Percentages'!$B:$B,0),'Data - Knowledge'!AF$8)/100</f>
        <v>4.0000000000000001E-3</v>
      </c>
      <c r="AG39" s="129" cm="1">
        <f t="array" ref="AG39">INDEX(KM_PCT,MATCH($A39,'Knowledge - Percentages'!$B:$B,0),'Data - Knowledge'!AG$8)/100</f>
        <v>2E-3</v>
      </c>
      <c r="AH39" s="129" cm="1">
        <f t="array" ref="AH39">INDEX(KM_PCT,MATCH($A39,'Knowledge - Percentages'!$B:$B,0),'Data - Knowledge'!AH$8)/100</f>
        <v>2E-3</v>
      </c>
      <c r="AI39" s="129" cm="1">
        <f t="array" ref="AI39">INDEX(KM_PCT,MATCH($A39,'Knowledge - Percentages'!$B:$B,0),'Data - Knowledge'!AI$8)/100</f>
        <v>2E-3</v>
      </c>
    </row>
    <row r="40" spans="1:35">
      <c r="A40" s="86" t="s">
        <v>254</v>
      </c>
      <c r="B40" s="86" t="s">
        <v>210</v>
      </c>
      <c r="C40" s="86" t="s">
        <v>211</v>
      </c>
      <c r="D40" s="86" t="s">
        <v>255</v>
      </c>
      <c r="E40" s="122">
        <f t="shared" si="7"/>
        <v>3.4124484732451599E-3</v>
      </c>
      <c r="F40" s="128">
        <f t="shared" si="2"/>
        <v>174.673</v>
      </c>
      <c r="G40" s="122">
        <f t="shared" si="3"/>
        <v>3.0951145721987588E-3</v>
      </c>
      <c r="H40" s="128">
        <f t="shared" si="4"/>
        <v>1126.3710000000001</v>
      </c>
      <c r="I40" s="122">
        <f t="shared" si="5"/>
        <v>4.7541354027927758E-2</v>
      </c>
      <c r="J40" s="128">
        <f t="shared" si="6"/>
        <v>110.25273519425707</v>
      </c>
      <c r="K40" s="129" cm="1">
        <f t="array" ref="K40">INDEX(KM_PCT,MATCH($A40,'Knowledge - Percentages'!$B:$B,0),'Data - Knowledge'!K$8)/100</f>
        <v>3.0000000000000001E-3</v>
      </c>
      <c r="L40" s="129" cm="1">
        <f t="array" ref="L40">INDEX(KM_PCT,MATCH($A40,'Knowledge - Percentages'!$B:$B,0),'Data - Knowledge'!L$8)/100</f>
        <v>6.0000000000000001E-3</v>
      </c>
      <c r="M40" s="129" cm="1">
        <f t="array" ref="M40">INDEX(KM_PCT,MATCH($A40,'Knowledge - Percentages'!$B:$B,0),'Data - Knowledge'!M$8)/100</f>
        <v>3.0000000000000001E-3</v>
      </c>
      <c r="N40" s="129" cm="1">
        <f t="array" ref="N40">INDEX(KM_PCT,MATCH($A40,'Knowledge - Percentages'!$B:$B,0),'Data - Knowledge'!N$8)/100</f>
        <v>3.0000000000000001E-3</v>
      </c>
      <c r="O40" s="129" cm="1">
        <f t="array" ref="O40">INDEX(KM_PCT,MATCH($A40,'Knowledge - Percentages'!$B:$B,0),'Data - Knowledge'!O$8)/100</f>
        <v>3.0000000000000001E-3</v>
      </c>
      <c r="P40" s="129" cm="1">
        <f t="array" ref="P40">INDEX(KM_PCT,MATCH($A40,'Knowledge - Percentages'!$B:$B,0),'Data - Knowledge'!P$8)/100</f>
        <v>4.0000000000000001E-3</v>
      </c>
      <c r="Q40" s="129" cm="1">
        <f t="array" ref="Q40">INDEX(KM_PCT,MATCH($A40,'Knowledge - Percentages'!$B:$B,0),'Data - Knowledge'!Q$8)/100</f>
        <v>4.0000000000000001E-3</v>
      </c>
      <c r="R40" s="129" cm="1">
        <f t="array" ref="R40">INDEX(KM_PCT,MATCH($A40,'Knowledge - Percentages'!$B:$B,0),'Data - Knowledge'!R$8)/100</f>
        <v>8.0000000000000002E-3</v>
      </c>
      <c r="S40" s="129" cm="1">
        <f t="array" ref="S40">INDEX(KM_PCT,MATCH($A40,'Knowledge - Percentages'!$B:$B,0),'Data - Knowledge'!S$8)/100</f>
        <v>4.0000000000000001E-3</v>
      </c>
      <c r="T40" s="129" cm="1">
        <f t="array" ref="T40">INDEX(KM_PCT,MATCH($A40,'Knowledge - Percentages'!$B:$B,0),'Data - Knowledge'!T$8)/100</f>
        <v>4.0000000000000001E-3</v>
      </c>
      <c r="U40" s="129" cm="1">
        <f t="array" ref="U40">INDEX(KM_PCT,MATCH($A40,'Knowledge - Percentages'!$B:$B,0),'Data - Knowledge'!U$8)/100</f>
        <v>4.0000000000000001E-3</v>
      </c>
      <c r="V40" s="129" cm="1">
        <f t="array" ref="V40">INDEX(KM_PCT,MATCH($A40,'Knowledge - Percentages'!$B:$B,0),'Data - Knowledge'!V$8)/100</f>
        <v>4.0000000000000001E-3</v>
      </c>
      <c r="W40" s="129" cm="1">
        <f t="array" ref="W40">INDEX(KM_PCT,MATCH($A40,'Knowledge - Percentages'!$B:$B,0),'Data - Knowledge'!W$8)/100</f>
        <v>4.0000000000000001E-3</v>
      </c>
      <c r="X40" s="129" cm="1">
        <f t="array" ref="X40">INDEX(KM_PCT,MATCH($A40,'Knowledge - Percentages'!$B:$B,0),'Data - Knowledge'!X$8)/100</f>
        <v>3.0000000000000001E-3</v>
      </c>
      <c r="Y40" s="129" cm="1">
        <f t="array" ref="Y40">INDEX(KM_PCT,MATCH($A40,'Knowledge - Percentages'!$B:$B,0),'Data - Knowledge'!Y$8)/100</f>
        <v>4.0000000000000001E-3</v>
      </c>
      <c r="Z40" s="129" cm="1">
        <f t="array" ref="Z40">INDEX(KM_PCT,MATCH($A40,'Knowledge - Percentages'!$B:$B,0),'Data - Knowledge'!Z$8)/100</f>
        <v>3.0000000000000001E-3</v>
      </c>
      <c r="AA40" s="129" cm="1">
        <f t="array" ref="AA40">INDEX(KM_PCT,MATCH($A40,'Knowledge - Percentages'!$B:$B,0),'Data - Knowledge'!AA$8)/100</f>
        <v>3.0000000000000001E-3</v>
      </c>
      <c r="AB40" s="129" cm="1">
        <f t="array" ref="AB40">INDEX(KM_PCT,MATCH($A40,'Knowledge - Percentages'!$B:$B,0),'Data - Knowledge'!AB$8)/100</f>
        <v>3.0000000000000001E-3</v>
      </c>
      <c r="AC40" s="129" cm="1">
        <f t="array" ref="AC40">INDEX(KM_PCT,MATCH($A40,'Knowledge - Percentages'!$B:$B,0),'Data - Knowledge'!AC$8)/100</f>
        <v>2E-3</v>
      </c>
      <c r="AD40" s="129" cm="1">
        <f t="array" ref="AD40">INDEX(KM_PCT,MATCH($A40,'Knowledge - Percentages'!$B:$B,0),'Data - Knowledge'!AD$8)/100</f>
        <v>2E-3</v>
      </c>
      <c r="AE40" s="129" cm="1">
        <f t="array" ref="AE40">INDEX(KM_PCT,MATCH($A40,'Knowledge - Percentages'!$B:$B,0),'Data - Knowledge'!AE$8)/100</f>
        <v>2E-3</v>
      </c>
      <c r="AF40" s="129" cm="1">
        <f t="array" ref="AF40">INDEX(KM_PCT,MATCH($A40,'Knowledge - Percentages'!$B:$B,0),'Data - Knowledge'!AF$8)/100</f>
        <v>2E-3</v>
      </c>
      <c r="AG40" s="129" cm="1">
        <f t="array" ref="AG40">INDEX(KM_PCT,MATCH($A40,'Knowledge - Percentages'!$B:$B,0),'Data - Knowledge'!AG$8)/100</f>
        <v>2E-3</v>
      </c>
      <c r="AH40" s="129" cm="1">
        <f t="array" ref="AH40">INDEX(KM_PCT,MATCH($A40,'Knowledge - Percentages'!$B:$B,0),'Data - Knowledge'!AH$8)/100</f>
        <v>2E-3</v>
      </c>
      <c r="AI40" s="129" cm="1">
        <f t="array" ref="AI40">INDEX(KM_PCT,MATCH($A40,'Knowledge - Percentages'!$B:$B,0),'Data - Knowledge'!AI$8)/100</f>
        <v>2E-3</v>
      </c>
    </row>
    <row r="41" spans="1:35">
      <c r="A41" s="86" t="s">
        <v>256</v>
      </c>
      <c r="B41" s="86" t="s">
        <v>210</v>
      </c>
      <c r="C41" s="86" t="s">
        <v>211</v>
      </c>
      <c r="D41" s="86" t="s">
        <v>257</v>
      </c>
      <c r="E41" s="122">
        <f t="shared" si="7"/>
        <v>2.9793892980639614E-3</v>
      </c>
      <c r="F41" s="128">
        <f t="shared" si="2"/>
        <v>152.506</v>
      </c>
      <c r="G41" s="122">
        <f t="shared" si="3"/>
        <v>2.9768904618884969E-3</v>
      </c>
      <c r="H41" s="128">
        <f t="shared" si="4"/>
        <v>1083.347</v>
      </c>
      <c r="I41" s="122">
        <f t="shared" si="5"/>
        <v>-0.2160156230917854</v>
      </c>
      <c r="J41" s="128">
        <f t="shared" si="6"/>
        <v>100.08394115293981</v>
      </c>
      <c r="K41" s="129" cm="1">
        <f t="array" ref="K41">INDEX(KM_PCT,MATCH($A41,'Knowledge - Percentages'!$B:$B,0),'Data - Knowledge'!K$8)/100</f>
        <v>3.0000000000000001E-3</v>
      </c>
      <c r="L41" s="129" cm="1">
        <f t="array" ref="L41">INDEX(KM_PCT,MATCH($A41,'Knowledge - Percentages'!$B:$B,0),'Data - Knowledge'!L$8)/100</f>
        <v>3.0000000000000001E-3</v>
      </c>
      <c r="M41" s="129" cm="1">
        <f t="array" ref="M41">INDEX(KM_PCT,MATCH($A41,'Knowledge - Percentages'!$B:$B,0),'Data - Knowledge'!M$8)/100</f>
        <v>3.0000000000000001E-3</v>
      </c>
      <c r="N41" s="129" cm="1">
        <f t="array" ref="N41">INDEX(KM_PCT,MATCH($A41,'Knowledge - Percentages'!$B:$B,0),'Data - Knowledge'!N$8)/100</f>
        <v>2E-3</v>
      </c>
      <c r="O41" s="129" cm="1">
        <f t="array" ref="O41">INDEX(KM_PCT,MATCH($A41,'Knowledge - Percentages'!$B:$B,0),'Data - Knowledge'!O$8)/100</f>
        <v>3.0000000000000001E-3</v>
      </c>
      <c r="P41" s="129" cm="1">
        <f t="array" ref="P41">INDEX(KM_PCT,MATCH($A41,'Knowledge - Percentages'!$B:$B,0),'Data - Knowledge'!P$8)/100</f>
        <v>3.0000000000000001E-3</v>
      </c>
      <c r="Q41" s="129" cm="1">
        <f t="array" ref="Q41">INDEX(KM_PCT,MATCH($A41,'Knowledge - Percentages'!$B:$B,0),'Data - Knowledge'!Q$8)/100</f>
        <v>3.0000000000000001E-3</v>
      </c>
      <c r="R41" s="129" cm="1">
        <f t="array" ref="R41">INDEX(KM_PCT,MATCH($A41,'Knowledge - Percentages'!$B:$B,0),'Data - Knowledge'!R$8)/100</f>
        <v>3.0000000000000001E-3</v>
      </c>
      <c r="S41" s="129" cm="1">
        <f t="array" ref="S41">INDEX(KM_PCT,MATCH($A41,'Knowledge - Percentages'!$B:$B,0),'Data - Knowledge'!S$8)/100</f>
        <v>4.0000000000000001E-3</v>
      </c>
      <c r="T41" s="129" cm="1">
        <f t="array" ref="T41">INDEX(KM_PCT,MATCH($A41,'Knowledge - Percentages'!$B:$B,0),'Data - Knowledge'!T$8)/100</f>
        <v>3.0000000000000001E-3</v>
      </c>
      <c r="U41" s="129" cm="1">
        <f t="array" ref="U41">INDEX(KM_PCT,MATCH($A41,'Knowledge - Percentages'!$B:$B,0),'Data - Knowledge'!U$8)/100</f>
        <v>3.0000000000000001E-3</v>
      </c>
      <c r="V41" s="129" cm="1">
        <f t="array" ref="V41">INDEX(KM_PCT,MATCH($A41,'Knowledge - Percentages'!$B:$B,0),'Data - Knowledge'!V$8)/100</f>
        <v>3.0000000000000001E-3</v>
      </c>
      <c r="W41" s="129" cm="1">
        <f t="array" ref="W41">INDEX(KM_PCT,MATCH($A41,'Knowledge - Percentages'!$B:$B,0),'Data - Knowledge'!W$8)/100</f>
        <v>4.0000000000000001E-3</v>
      </c>
      <c r="X41" s="129" cm="1">
        <f t="array" ref="X41">INDEX(KM_PCT,MATCH($A41,'Knowledge - Percentages'!$B:$B,0),'Data - Knowledge'!X$8)/100</f>
        <v>3.0000000000000001E-3</v>
      </c>
      <c r="Y41" s="129" cm="1">
        <f t="array" ref="Y41">INDEX(KM_PCT,MATCH($A41,'Knowledge - Percentages'!$B:$B,0),'Data - Knowledge'!Y$8)/100</f>
        <v>3.0000000000000001E-3</v>
      </c>
      <c r="Z41" s="129" cm="1">
        <f t="array" ref="Z41">INDEX(KM_PCT,MATCH($A41,'Knowledge - Percentages'!$B:$B,0),'Data - Knowledge'!Z$8)/100</f>
        <v>3.0000000000000001E-3</v>
      </c>
      <c r="AA41" s="129" cm="1">
        <f t="array" ref="AA41">INDEX(KM_PCT,MATCH($A41,'Knowledge - Percentages'!$B:$B,0),'Data - Knowledge'!AA$8)/100</f>
        <v>3.0000000000000001E-3</v>
      </c>
      <c r="AB41" s="129" cm="1">
        <f t="array" ref="AB41">INDEX(KM_PCT,MATCH($A41,'Knowledge - Percentages'!$B:$B,0),'Data - Knowledge'!AB$8)/100</f>
        <v>3.0000000000000001E-3</v>
      </c>
      <c r="AC41" s="129" cm="1">
        <f t="array" ref="AC41">INDEX(KM_PCT,MATCH($A41,'Knowledge - Percentages'!$B:$B,0),'Data - Knowledge'!AC$8)/100</f>
        <v>3.0000000000000001E-3</v>
      </c>
      <c r="AD41" s="129" cm="1">
        <f t="array" ref="AD41">INDEX(KM_PCT,MATCH($A41,'Knowledge - Percentages'!$B:$B,0),'Data - Knowledge'!AD$8)/100</f>
        <v>3.0000000000000001E-3</v>
      </c>
      <c r="AE41" s="129" cm="1">
        <f t="array" ref="AE41">INDEX(KM_PCT,MATCH($A41,'Knowledge - Percentages'!$B:$B,0),'Data - Knowledge'!AE$8)/100</f>
        <v>3.0000000000000001E-3</v>
      </c>
      <c r="AF41" s="129" cm="1">
        <f t="array" ref="AF41">INDEX(KM_PCT,MATCH($A41,'Knowledge - Percentages'!$B:$B,0),'Data - Knowledge'!AF$8)/100</f>
        <v>3.0000000000000001E-3</v>
      </c>
      <c r="AG41" s="129" cm="1">
        <f t="array" ref="AG41">INDEX(KM_PCT,MATCH($A41,'Knowledge - Percentages'!$B:$B,0),'Data - Knowledge'!AG$8)/100</f>
        <v>3.0000000000000001E-3</v>
      </c>
      <c r="AH41" s="129" cm="1">
        <f t="array" ref="AH41">INDEX(KM_PCT,MATCH($A41,'Knowledge - Percentages'!$B:$B,0),'Data - Knowledge'!AH$8)/100</f>
        <v>3.0000000000000001E-3</v>
      </c>
      <c r="AI41" s="129" cm="1">
        <f t="array" ref="AI41">INDEX(KM_PCT,MATCH($A41,'Knowledge - Percentages'!$B:$B,0),'Data - Knowledge'!AI$8)/100</f>
        <v>3.0000000000000001E-3</v>
      </c>
    </row>
    <row r="42" spans="1:35">
      <c r="A42" s="86" t="s">
        <v>258</v>
      </c>
      <c r="B42" s="86" t="s">
        <v>210</v>
      </c>
      <c r="C42" s="86" t="s">
        <v>211</v>
      </c>
      <c r="D42" s="86" t="s">
        <v>259</v>
      </c>
      <c r="E42" s="122">
        <f t="shared" si="7"/>
        <v>7.4641217496629999E-3</v>
      </c>
      <c r="F42" s="128">
        <f t="shared" si="2"/>
        <v>382.06599999999997</v>
      </c>
      <c r="G42" s="122">
        <f t="shared" si="3"/>
        <v>6.8180446747765321E-3</v>
      </c>
      <c r="H42" s="128">
        <f t="shared" si="4"/>
        <v>2481.2160000000008</v>
      </c>
      <c r="I42" s="122">
        <f t="shared" si="5"/>
        <v>0.17362072314413171</v>
      </c>
      <c r="J42" s="128">
        <f t="shared" si="6"/>
        <v>109.47598770182074</v>
      </c>
      <c r="K42" s="129" cm="1">
        <f t="array" ref="K42">INDEX(KM_PCT,MATCH($A42,'Knowledge - Percentages'!$B:$B,0),'Data - Knowledge'!K$8)/100</f>
        <v>8.0000000000000002E-3</v>
      </c>
      <c r="L42" s="129" cm="1">
        <f t="array" ref="L42">INDEX(KM_PCT,MATCH($A42,'Knowledge - Percentages'!$B:$B,0),'Data - Knowledge'!L$8)/100</f>
        <v>1.3000000000000001E-2</v>
      </c>
      <c r="M42" s="129" cm="1">
        <f t="array" ref="M42">INDEX(KM_PCT,MATCH($A42,'Knowledge - Percentages'!$B:$B,0),'Data - Knowledge'!M$8)/100</f>
        <v>8.0000000000000002E-3</v>
      </c>
      <c r="N42" s="129" cm="1">
        <f t="array" ref="N42">INDEX(KM_PCT,MATCH($A42,'Knowledge - Percentages'!$B:$B,0),'Data - Knowledge'!N$8)/100</f>
        <v>6.0000000000000001E-3</v>
      </c>
      <c r="O42" s="129" cm="1">
        <f t="array" ref="O42">INDEX(KM_PCT,MATCH($A42,'Knowledge - Percentages'!$B:$B,0),'Data - Knowledge'!O$8)/100</f>
        <v>8.0000000000000002E-3</v>
      </c>
      <c r="P42" s="129" cm="1">
        <f t="array" ref="P42">INDEX(KM_PCT,MATCH($A42,'Knowledge - Percentages'!$B:$B,0),'Data - Knowledge'!P$8)/100</f>
        <v>8.0000000000000002E-3</v>
      </c>
      <c r="Q42" s="129" cm="1">
        <f t="array" ref="Q42">INDEX(KM_PCT,MATCH($A42,'Knowledge - Percentages'!$B:$B,0),'Data - Knowledge'!Q$8)/100</f>
        <v>8.0000000000000002E-3</v>
      </c>
      <c r="R42" s="129" cm="1">
        <f t="array" ref="R42">INDEX(KM_PCT,MATCH($A42,'Knowledge - Percentages'!$B:$B,0),'Data - Knowledge'!R$8)/100</f>
        <v>8.0000000000000002E-3</v>
      </c>
      <c r="S42" s="129" cm="1">
        <f t="array" ref="S42">INDEX(KM_PCT,MATCH($A42,'Knowledge - Percentages'!$B:$B,0),'Data - Knowledge'!S$8)/100</f>
        <v>8.0000000000000002E-3</v>
      </c>
      <c r="T42" s="129" cm="1">
        <f t="array" ref="T42">INDEX(KM_PCT,MATCH($A42,'Knowledge - Percentages'!$B:$B,0),'Data - Knowledge'!T$8)/100</f>
        <v>8.0000000000000002E-3</v>
      </c>
      <c r="U42" s="129" cm="1">
        <f t="array" ref="U42">INDEX(KM_PCT,MATCH($A42,'Knowledge - Percentages'!$B:$B,0),'Data - Knowledge'!U$8)/100</f>
        <v>8.0000000000000002E-3</v>
      </c>
      <c r="V42" s="129" cm="1">
        <f t="array" ref="V42">INDEX(KM_PCT,MATCH($A42,'Knowledge - Percentages'!$B:$B,0),'Data - Knowledge'!V$8)/100</f>
        <v>1.1000000000000001E-2</v>
      </c>
      <c r="W42" s="129" cm="1">
        <f t="array" ref="W42">INDEX(KM_PCT,MATCH($A42,'Knowledge - Percentages'!$B:$B,0),'Data - Knowledge'!W$8)/100</f>
        <v>8.0000000000000002E-3</v>
      </c>
      <c r="X42" s="129" cm="1">
        <f t="array" ref="X42">INDEX(KM_PCT,MATCH($A42,'Knowledge - Percentages'!$B:$B,0),'Data - Knowledge'!X$8)/100</f>
        <v>6.9999999999999993E-3</v>
      </c>
      <c r="Y42" s="129" cm="1">
        <f t="array" ref="Y42">INDEX(KM_PCT,MATCH($A42,'Knowledge - Percentages'!$B:$B,0),'Data - Knowledge'!Y$8)/100</f>
        <v>6.9999999999999993E-3</v>
      </c>
      <c r="Z42" s="129" cm="1">
        <f t="array" ref="Z42">INDEX(KM_PCT,MATCH($A42,'Knowledge - Percentages'!$B:$B,0),'Data - Knowledge'!Z$8)/100</f>
        <v>5.0000000000000001E-3</v>
      </c>
      <c r="AA42" s="129" cm="1">
        <f t="array" ref="AA42">INDEX(KM_PCT,MATCH($A42,'Knowledge - Percentages'!$B:$B,0),'Data - Knowledge'!AA$8)/100</f>
        <v>6.9999999999999993E-3</v>
      </c>
      <c r="AB42" s="129" cm="1">
        <f t="array" ref="AB42">INDEX(KM_PCT,MATCH($A42,'Knowledge - Percentages'!$B:$B,0),'Data - Knowledge'!AB$8)/100</f>
        <v>0.01</v>
      </c>
      <c r="AC42" s="129" cm="1">
        <f t="array" ref="AC42">INDEX(KM_PCT,MATCH($A42,'Knowledge - Percentages'!$B:$B,0),'Data - Knowledge'!AC$8)/100</f>
        <v>5.0000000000000001E-3</v>
      </c>
      <c r="AD42" s="129" cm="1">
        <f t="array" ref="AD42">INDEX(KM_PCT,MATCH($A42,'Knowledge - Percentages'!$B:$B,0),'Data - Knowledge'!AD$8)/100</f>
        <v>5.0000000000000001E-3</v>
      </c>
      <c r="AE42" s="129" cm="1">
        <f t="array" ref="AE42">INDEX(KM_PCT,MATCH($A42,'Knowledge - Percentages'!$B:$B,0),'Data - Knowledge'!AE$8)/100</f>
        <v>5.0000000000000001E-3</v>
      </c>
      <c r="AF42" s="129" cm="1">
        <f t="array" ref="AF42">INDEX(KM_PCT,MATCH($A42,'Knowledge - Percentages'!$B:$B,0),'Data - Knowledge'!AF$8)/100</f>
        <v>5.0000000000000001E-3</v>
      </c>
      <c r="AG42" s="129" cm="1">
        <f t="array" ref="AG42">INDEX(KM_PCT,MATCH($A42,'Knowledge - Percentages'!$B:$B,0),'Data - Knowledge'!AG$8)/100</f>
        <v>5.0000000000000001E-3</v>
      </c>
      <c r="AH42" s="129" cm="1">
        <f t="array" ref="AH42">INDEX(KM_PCT,MATCH($A42,'Knowledge - Percentages'!$B:$B,0),'Data - Knowledge'!AH$8)/100</f>
        <v>5.0000000000000001E-3</v>
      </c>
      <c r="AI42" s="129" cm="1">
        <f t="array" ref="AI42">INDEX(KM_PCT,MATCH($A42,'Knowledge - Percentages'!$B:$B,0),'Data - Knowledge'!AI$8)/100</f>
        <v>3.0000000000000001E-3</v>
      </c>
    </row>
    <row r="43" spans="1:35">
      <c r="A43" s="86" t="s">
        <v>260</v>
      </c>
      <c r="B43" s="86" t="s">
        <v>210</v>
      </c>
      <c r="C43" s="86" t="s">
        <v>211</v>
      </c>
      <c r="D43" s="86" t="s">
        <v>261</v>
      </c>
      <c r="E43" s="122">
        <f t="shared" si="7"/>
        <v>5.9053275245667851E-3</v>
      </c>
      <c r="F43" s="128">
        <f t="shared" si="2"/>
        <v>302.27600000000001</v>
      </c>
      <c r="G43" s="122">
        <f t="shared" si="3"/>
        <v>5.8150055369464082E-3</v>
      </c>
      <c r="H43" s="128">
        <f t="shared" si="4"/>
        <v>2116.1909999999998</v>
      </c>
      <c r="I43" s="122">
        <f t="shared" si="5"/>
        <v>0.30457390939954831</v>
      </c>
      <c r="J43" s="128">
        <f t="shared" si="6"/>
        <v>101.55325712153676</v>
      </c>
      <c r="K43" s="129" cm="1">
        <f t="array" ref="K43">INDEX(KM_PCT,MATCH($A43,'Knowledge - Percentages'!$B:$B,0),'Data - Knowledge'!K$8)/100</f>
        <v>6.0000000000000001E-3</v>
      </c>
      <c r="L43" s="129" cm="1">
        <f t="array" ref="L43">INDEX(KM_PCT,MATCH($A43,'Knowledge - Percentages'!$B:$B,0),'Data - Knowledge'!L$8)/100</f>
        <v>6.0000000000000001E-3</v>
      </c>
      <c r="M43" s="129" cm="1">
        <f t="array" ref="M43">INDEX(KM_PCT,MATCH($A43,'Knowledge - Percentages'!$B:$B,0),'Data - Knowledge'!M$8)/100</f>
        <v>6.0000000000000001E-3</v>
      </c>
      <c r="N43" s="129" cm="1">
        <f t="array" ref="N43">INDEX(KM_PCT,MATCH($A43,'Knowledge - Percentages'!$B:$B,0),'Data - Knowledge'!N$8)/100</f>
        <v>6.0000000000000001E-3</v>
      </c>
      <c r="O43" s="129" cm="1">
        <f t="array" ref="O43">INDEX(KM_PCT,MATCH($A43,'Knowledge - Percentages'!$B:$B,0),'Data - Knowledge'!O$8)/100</f>
        <v>6.0000000000000001E-3</v>
      </c>
      <c r="P43" s="129" cm="1">
        <f t="array" ref="P43">INDEX(KM_PCT,MATCH($A43,'Knowledge - Percentages'!$B:$B,0),'Data - Knowledge'!P$8)/100</f>
        <v>6.0000000000000001E-3</v>
      </c>
      <c r="Q43" s="129" cm="1">
        <f t="array" ref="Q43">INDEX(KM_PCT,MATCH($A43,'Knowledge - Percentages'!$B:$B,0),'Data - Knowledge'!Q$8)/100</f>
        <v>6.0000000000000001E-3</v>
      </c>
      <c r="R43" s="129" cm="1">
        <f t="array" ref="R43">INDEX(KM_PCT,MATCH($A43,'Knowledge - Percentages'!$B:$B,0),'Data - Knowledge'!R$8)/100</f>
        <v>4.0000000000000001E-3</v>
      </c>
      <c r="S43" s="129" cm="1">
        <f t="array" ref="S43">INDEX(KM_PCT,MATCH($A43,'Knowledge - Percentages'!$B:$B,0),'Data - Knowledge'!S$8)/100</f>
        <v>6.0000000000000001E-3</v>
      </c>
      <c r="T43" s="129" cm="1">
        <f t="array" ref="T43">INDEX(KM_PCT,MATCH($A43,'Knowledge - Percentages'!$B:$B,0),'Data - Knowledge'!T$8)/100</f>
        <v>6.0000000000000001E-3</v>
      </c>
      <c r="U43" s="129" cm="1">
        <f t="array" ref="U43">INDEX(KM_PCT,MATCH($A43,'Knowledge - Percentages'!$B:$B,0),'Data - Knowledge'!U$8)/100</f>
        <v>6.0000000000000001E-3</v>
      </c>
      <c r="V43" s="129" cm="1">
        <f t="array" ref="V43">INDEX(KM_PCT,MATCH($A43,'Knowledge - Percentages'!$B:$B,0),'Data - Knowledge'!V$8)/100</f>
        <v>6.0000000000000001E-3</v>
      </c>
      <c r="W43" s="129" cm="1">
        <f t="array" ref="W43">INDEX(KM_PCT,MATCH($A43,'Knowledge - Percentages'!$B:$B,0),'Data - Knowledge'!W$8)/100</f>
        <v>6.0000000000000001E-3</v>
      </c>
      <c r="X43" s="129" cm="1">
        <f t="array" ref="X43">INDEX(KM_PCT,MATCH($A43,'Knowledge - Percentages'!$B:$B,0),'Data - Knowledge'!X$8)/100</f>
        <v>6.0000000000000001E-3</v>
      </c>
      <c r="Y43" s="129" cm="1">
        <f t="array" ref="Y43">INDEX(KM_PCT,MATCH($A43,'Knowledge - Percentages'!$B:$B,0),'Data - Knowledge'!Y$8)/100</f>
        <v>6.0000000000000001E-3</v>
      </c>
      <c r="Z43" s="129" cm="1">
        <f t="array" ref="Z43">INDEX(KM_PCT,MATCH($A43,'Knowledge - Percentages'!$B:$B,0),'Data - Knowledge'!Z$8)/100</f>
        <v>6.0000000000000001E-3</v>
      </c>
      <c r="AA43" s="129" cm="1">
        <f t="array" ref="AA43">INDEX(KM_PCT,MATCH($A43,'Knowledge - Percentages'!$B:$B,0),'Data - Knowledge'!AA$8)/100</f>
        <v>6.0000000000000001E-3</v>
      </c>
      <c r="AB43" s="129" cm="1">
        <f t="array" ref="AB43">INDEX(KM_PCT,MATCH($A43,'Knowledge - Percentages'!$B:$B,0),'Data - Knowledge'!AB$8)/100</f>
        <v>6.0000000000000001E-3</v>
      </c>
      <c r="AC43" s="129" cm="1">
        <f t="array" ref="AC43">INDEX(KM_PCT,MATCH($A43,'Knowledge - Percentages'!$B:$B,0),'Data - Knowledge'!AC$8)/100</f>
        <v>5.0000000000000001E-3</v>
      </c>
      <c r="AD43" s="129" cm="1">
        <f t="array" ref="AD43">INDEX(KM_PCT,MATCH($A43,'Knowledge - Percentages'!$B:$B,0),'Data - Knowledge'!AD$8)/100</f>
        <v>6.0000000000000001E-3</v>
      </c>
      <c r="AE43" s="129" cm="1">
        <f t="array" ref="AE43">INDEX(KM_PCT,MATCH($A43,'Knowledge - Percentages'!$B:$B,0),'Data - Knowledge'!AE$8)/100</f>
        <v>4.0000000000000001E-3</v>
      </c>
      <c r="AF43" s="129" cm="1">
        <f t="array" ref="AF43">INDEX(KM_PCT,MATCH($A43,'Knowledge - Percentages'!$B:$B,0),'Data - Knowledge'!AF$8)/100</f>
        <v>6.0000000000000001E-3</v>
      </c>
      <c r="AG43" s="129" cm="1">
        <f t="array" ref="AG43">INDEX(KM_PCT,MATCH($A43,'Knowledge - Percentages'!$B:$B,0),'Data - Knowledge'!AG$8)/100</f>
        <v>6.0000000000000001E-3</v>
      </c>
      <c r="AH43" s="129" cm="1">
        <f t="array" ref="AH43">INDEX(KM_PCT,MATCH($A43,'Knowledge - Percentages'!$B:$B,0),'Data - Knowledge'!AH$8)/100</f>
        <v>5.0000000000000001E-3</v>
      </c>
      <c r="AI43" s="129" cm="1">
        <f t="array" ref="AI43">INDEX(KM_PCT,MATCH($A43,'Knowledge - Percentages'!$B:$B,0),'Data - Knowledge'!AI$8)/100</f>
        <v>6.0000000000000001E-3</v>
      </c>
    </row>
    <row r="44" spans="1:35">
      <c r="A44" s="86" t="s">
        <v>262</v>
      </c>
      <c r="B44" s="86" t="s">
        <v>210</v>
      </c>
      <c r="C44" s="86" t="s">
        <v>263</v>
      </c>
      <c r="D44" s="86" t="s">
        <v>264</v>
      </c>
      <c r="E44" s="122">
        <f t="shared" si="7"/>
        <v>0.23994721315959133</v>
      </c>
      <c r="F44" s="128">
        <f t="shared" si="2"/>
        <v>12282.178000000002</v>
      </c>
      <c r="G44" s="122">
        <f t="shared" si="3"/>
        <v>0.20197106498973671</v>
      </c>
      <c r="H44" s="128">
        <f t="shared" si="4"/>
        <v>73501.107999999993</v>
      </c>
      <c r="I44" s="122">
        <f t="shared" si="5"/>
        <v>0.16361503174966502</v>
      </c>
      <c r="J44" s="128">
        <f t="shared" si="6"/>
        <v>118.80276670907509</v>
      </c>
      <c r="K44" s="129" cm="1">
        <f t="array" ref="K44">INDEX(KM_PCT,MATCH($A44,'Knowledge - Percentages'!$B:$B,0),'Data - Knowledge'!K$8)/100</f>
        <v>0.314</v>
      </c>
      <c r="L44" s="129" cm="1">
        <f t="array" ref="L44">INDEX(KM_PCT,MATCH($A44,'Knowledge - Percentages'!$B:$B,0),'Data - Knowledge'!L$8)/100</f>
        <v>0.33200000000000002</v>
      </c>
      <c r="M44" s="129" cm="1">
        <f t="array" ref="M44">INDEX(KM_PCT,MATCH($A44,'Knowledge - Percentages'!$B:$B,0),'Data - Knowledge'!M$8)/100</f>
        <v>0.40600000000000003</v>
      </c>
      <c r="N44" s="129" cm="1">
        <f t="array" ref="N44">INDEX(KM_PCT,MATCH($A44,'Knowledge - Percentages'!$B:$B,0),'Data - Knowledge'!N$8)/100</f>
        <v>0.13500000000000001</v>
      </c>
      <c r="O44" s="129" cm="1">
        <f t="array" ref="O44">INDEX(KM_PCT,MATCH($A44,'Knowledge - Percentages'!$B:$B,0),'Data - Knowledge'!O$8)/100</f>
        <v>0.23199999999999998</v>
      </c>
      <c r="P44" s="129" cm="1">
        <f t="array" ref="P44">INDEX(KM_PCT,MATCH($A44,'Knowledge - Percentages'!$B:$B,0),'Data - Knowledge'!P$8)/100</f>
        <v>0.35600000000000004</v>
      </c>
      <c r="Q44" s="129" cm="1">
        <f t="array" ref="Q44">INDEX(KM_PCT,MATCH($A44,'Knowledge - Percentages'!$B:$B,0),'Data - Knowledge'!Q$8)/100</f>
        <v>0.47899999999999998</v>
      </c>
      <c r="R44" s="129" cm="1">
        <f t="array" ref="R44">INDEX(KM_PCT,MATCH($A44,'Knowledge - Percentages'!$B:$B,0),'Data - Knowledge'!R$8)/100</f>
        <v>0.20600000000000002</v>
      </c>
      <c r="S44" s="129" cm="1">
        <f t="array" ref="S44">INDEX(KM_PCT,MATCH($A44,'Knowledge - Percentages'!$B:$B,0),'Data - Knowledge'!S$8)/100</f>
        <v>0.28800000000000003</v>
      </c>
      <c r="T44" s="129" cm="1">
        <f t="array" ref="T44">INDEX(KM_PCT,MATCH($A44,'Knowledge - Percentages'!$B:$B,0),'Data - Knowledge'!T$8)/100</f>
        <v>0.29799999999999999</v>
      </c>
      <c r="U44" s="129" cm="1">
        <f t="array" ref="U44">INDEX(KM_PCT,MATCH($A44,'Knowledge - Percentages'!$B:$B,0),'Data - Knowledge'!U$8)/100</f>
        <v>0.311</v>
      </c>
      <c r="V44" s="129" cm="1">
        <f t="array" ref="V44">INDEX(KM_PCT,MATCH($A44,'Knowledge - Percentages'!$B:$B,0),'Data - Knowledge'!V$8)/100</f>
        <v>0.32600000000000001</v>
      </c>
      <c r="W44" s="129" cm="1">
        <f t="array" ref="W44">INDEX(KM_PCT,MATCH($A44,'Knowledge - Percentages'!$B:$B,0),'Data - Knowledge'!W$8)/100</f>
        <v>0.184</v>
      </c>
      <c r="X44" s="129" cm="1">
        <f t="array" ref="X44">INDEX(KM_PCT,MATCH($A44,'Knowledge - Percentages'!$B:$B,0),'Data - Knowledge'!X$8)/100</f>
        <v>0.22</v>
      </c>
      <c r="Y44" s="129" cm="1">
        <f t="array" ref="Y44">INDEX(KM_PCT,MATCH($A44,'Knowledge - Percentages'!$B:$B,0),'Data - Knowledge'!Y$8)/100</f>
        <v>0.24</v>
      </c>
      <c r="Z44" s="129" cm="1">
        <f t="array" ref="Z44">INDEX(KM_PCT,MATCH($A44,'Knowledge - Percentages'!$B:$B,0),'Data - Knowledge'!Z$8)/100</f>
        <v>0.106</v>
      </c>
      <c r="AA44" s="129" cm="1">
        <f t="array" ref="AA44">INDEX(KM_PCT,MATCH($A44,'Knowledge - Percentages'!$B:$B,0),'Data - Knowledge'!AA$8)/100</f>
        <v>0.182</v>
      </c>
      <c r="AB44" s="129" cm="1">
        <f t="array" ref="AB44">INDEX(KM_PCT,MATCH($A44,'Knowledge - Percentages'!$B:$B,0),'Data - Knowledge'!AB$8)/100</f>
        <v>0.153</v>
      </c>
      <c r="AC44" s="129" cm="1">
        <f t="array" ref="AC44">INDEX(KM_PCT,MATCH($A44,'Knowledge - Percentages'!$B:$B,0),'Data - Knowledge'!AC$8)/100</f>
        <v>8.8000000000000009E-2</v>
      </c>
      <c r="AD44" s="129" cm="1">
        <f t="array" ref="AD44">INDEX(KM_PCT,MATCH($A44,'Knowledge - Percentages'!$B:$B,0),'Data - Knowledge'!AD$8)/100</f>
        <v>0.159</v>
      </c>
      <c r="AE44" s="129" cm="1">
        <f t="array" ref="AE44">INDEX(KM_PCT,MATCH($A44,'Knowledge - Percentages'!$B:$B,0),'Data - Knowledge'!AE$8)/100</f>
        <v>0.10800000000000001</v>
      </c>
      <c r="AF44" s="129" cm="1">
        <f t="array" ref="AF44">INDEX(KM_PCT,MATCH($A44,'Knowledge - Percentages'!$B:$B,0),'Data - Knowledge'!AF$8)/100</f>
        <v>0.23199999999999998</v>
      </c>
      <c r="AG44" s="129" cm="1">
        <f t="array" ref="AG44">INDEX(KM_PCT,MATCH($A44,'Knowledge - Percentages'!$B:$B,0),'Data - Knowledge'!AG$8)/100</f>
        <v>0.125</v>
      </c>
      <c r="AH44" s="129" cm="1">
        <f t="array" ref="AH44">INDEX(KM_PCT,MATCH($A44,'Knowledge - Percentages'!$B:$B,0),'Data - Knowledge'!AH$8)/100</f>
        <v>8.3000000000000004E-2</v>
      </c>
      <c r="AI44" s="129" cm="1">
        <f t="array" ref="AI44">INDEX(KM_PCT,MATCH($A44,'Knowledge - Percentages'!$B:$B,0),'Data - Knowledge'!AI$8)/100</f>
        <v>8.3000000000000004E-2</v>
      </c>
    </row>
    <row r="45" spans="1:35">
      <c r="A45" s="86" t="s">
        <v>87</v>
      </c>
      <c r="B45" s="86" t="s">
        <v>210</v>
      </c>
      <c r="C45" s="86" t="s">
        <v>263</v>
      </c>
      <c r="D45" s="86" t="s">
        <v>88</v>
      </c>
      <c r="E45" s="122">
        <f t="shared" si="7"/>
        <v>0.241715162052865</v>
      </c>
      <c r="F45" s="128">
        <f t="shared" si="2"/>
        <v>12372.674000000001</v>
      </c>
      <c r="G45" s="122">
        <f t="shared" si="3"/>
        <v>0.22995744657464984</v>
      </c>
      <c r="H45" s="128">
        <f t="shared" si="4"/>
        <v>83685.883999999991</v>
      </c>
      <c r="I45" s="122">
        <f t="shared" si="5"/>
        <v>0.29316607176524395</v>
      </c>
      <c r="J45" s="128">
        <f t="shared" si="6"/>
        <v>105.11299618836145</v>
      </c>
      <c r="K45" s="129" cm="1">
        <f t="array" ref="K45">INDEX(KM_PCT,MATCH($A45,'Knowledge - Percentages'!$B:$B,0),'Data - Knowledge'!K$8)/100</f>
        <v>0.39299999999999996</v>
      </c>
      <c r="L45" s="129" cm="1">
        <f t="array" ref="L45">INDEX(KM_PCT,MATCH($A45,'Knowledge - Percentages'!$B:$B,0),'Data - Knowledge'!L$8)/100</f>
        <v>0.255</v>
      </c>
      <c r="M45" s="129" cm="1">
        <f t="array" ref="M45">INDEX(KM_PCT,MATCH($A45,'Knowledge - Percentages'!$B:$B,0),'Data - Knowledge'!M$8)/100</f>
        <v>0.26600000000000001</v>
      </c>
      <c r="N45" s="129" cm="1">
        <f t="array" ref="N45">INDEX(KM_PCT,MATCH($A45,'Knowledge - Percentages'!$B:$B,0),'Data - Knowledge'!N$8)/100</f>
        <v>0.24299999999999999</v>
      </c>
      <c r="O45" s="129" cm="1">
        <f t="array" ref="O45">INDEX(KM_PCT,MATCH($A45,'Knowledge - Percentages'!$B:$B,0),'Data - Knowledge'!O$8)/100</f>
        <v>0.29899999999999999</v>
      </c>
      <c r="P45" s="129" cm="1">
        <f t="array" ref="P45">INDEX(KM_PCT,MATCH($A45,'Knowledge - Percentages'!$B:$B,0),'Data - Knowledge'!P$8)/100</f>
        <v>0.315</v>
      </c>
      <c r="Q45" s="129" cm="1">
        <f t="array" ref="Q45">INDEX(KM_PCT,MATCH($A45,'Knowledge - Percentages'!$B:$B,0),'Data - Knowledge'!Q$8)/100</f>
        <v>0.248</v>
      </c>
      <c r="R45" s="129" cm="1">
        <f t="array" ref="R45">INDEX(KM_PCT,MATCH($A45,'Knowledge - Percentages'!$B:$B,0),'Data - Knowledge'!R$8)/100</f>
        <v>0.26600000000000001</v>
      </c>
      <c r="S45" s="129" cm="1">
        <f t="array" ref="S45">INDEX(KM_PCT,MATCH($A45,'Knowledge - Percentages'!$B:$B,0),'Data - Knowledge'!S$8)/100</f>
        <v>0.22699999999999998</v>
      </c>
      <c r="T45" s="129" cm="1">
        <f t="array" ref="T45">INDEX(KM_PCT,MATCH($A45,'Knowledge - Percentages'!$B:$B,0),'Data - Knowledge'!T$8)/100</f>
        <v>0.255</v>
      </c>
      <c r="U45" s="129" cm="1">
        <f t="array" ref="U45">INDEX(KM_PCT,MATCH($A45,'Knowledge - Percentages'!$B:$B,0),'Data - Knowledge'!U$8)/100</f>
        <v>0.254</v>
      </c>
      <c r="V45" s="129" cm="1">
        <f t="array" ref="V45">INDEX(KM_PCT,MATCH($A45,'Knowledge - Percentages'!$B:$B,0),'Data - Knowledge'!V$8)/100</f>
        <v>0.29100000000000004</v>
      </c>
      <c r="W45" s="129" cm="1">
        <f t="array" ref="W45">INDEX(KM_PCT,MATCH($A45,'Knowledge - Percentages'!$B:$B,0),'Data - Knowledge'!W$8)/100</f>
        <v>0.128</v>
      </c>
      <c r="X45" s="129" cm="1">
        <f t="array" ref="X45">INDEX(KM_PCT,MATCH($A45,'Knowledge - Percentages'!$B:$B,0),'Data - Knowledge'!X$8)/100</f>
        <v>0.23</v>
      </c>
      <c r="Y45" s="129" cm="1">
        <f t="array" ref="Y45">INDEX(KM_PCT,MATCH($A45,'Knowledge - Percentages'!$B:$B,0),'Data - Knowledge'!Y$8)/100</f>
        <v>0.20499999999999999</v>
      </c>
      <c r="Z45" s="129" cm="1">
        <f t="array" ref="Z45">INDEX(KM_PCT,MATCH($A45,'Knowledge - Percentages'!$B:$B,0),'Data - Knowledge'!Z$8)/100</f>
        <v>0.23300000000000001</v>
      </c>
      <c r="AA45" s="129" cm="1">
        <f t="array" ref="AA45">INDEX(KM_PCT,MATCH($A45,'Knowledge - Percentages'!$B:$B,0),'Data - Knowledge'!AA$8)/100</f>
        <v>0.214</v>
      </c>
      <c r="AB45" s="129" cm="1">
        <f t="array" ref="AB45">INDEX(KM_PCT,MATCH($A45,'Knowledge - Percentages'!$B:$B,0),'Data - Knowledge'!AB$8)/100</f>
        <v>2.3E-2</v>
      </c>
      <c r="AC45" s="129" cm="1">
        <f t="array" ref="AC45">INDEX(KM_PCT,MATCH($A45,'Knowledge - Percentages'!$B:$B,0),'Data - Knowledge'!AC$8)/100</f>
        <v>0.18899999999999997</v>
      </c>
      <c r="AD45" s="129" cm="1">
        <f t="array" ref="AD45">INDEX(KM_PCT,MATCH($A45,'Knowledge - Percentages'!$B:$B,0),'Data - Knowledge'!AD$8)/100</f>
        <v>0.21</v>
      </c>
      <c r="AE45" s="129" cm="1">
        <f t="array" ref="AE45">INDEX(KM_PCT,MATCH($A45,'Knowledge - Percentages'!$B:$B,0),'Data - Knowledge'!AE$8)/100</f>
        <v>0.28100000000000003</v>
      </c>
      <c r="AF45" s="129" cm="1">
        <f t="array" ref="AF45">INDEX(KM_PCT,MATCH($A45,'Knowledge - Percentages'!$B:$B,0),'Data - Knowledge'!AF$8)/100</f>
        <v>0.10199999999999999</v>
      </c>
      <c r="AG45" s="129" cm="1">
        <f t="array" ref="AG45">INDEX(KM_PCT,MATCH($A45,'Knowledge - Percentages'!$B:$B,0),'Data - Knowledge'!AG$8)/100</f>
        <v>0.151</v>
      </c>
      <c r="AH45" s="129" cm="1">
        <f t="array" ref="AH45">INDEX(KM_PCT,MATCH($A45,'Knowledge - Percentages'!$B:$B,0),'Data - Knowledge'!AH$8)/100</f>
        <v>0.158</v>
      </c>
      <c r="AI45" s="129" cm="1">
        <f t="array" ref="AI45">INDEX(KM_PCT,MATCH($A45,'Knowledge - Percentages'!$B:$B,0),'Data - Knowledge'!AI$8)/100</f>
        <v>0.16399999999999998</v>
      </c>
    </row>
    <row r="46" spans="1:35">
      <c r="A46" s="86" t="s">
        <v>265</v>
      </c>
      <c r="B46" s="86" t="s">
        <v>210</v>
      </c>
      <c r="C46" s="86" t="s">
        <v>263</v>
      </c>
      <c r="D46" s="86" t="s">
        <v>266</v>
      </c>
      <c r="E46" s="122">
        <f t="shared" si="7"/>
        <v>0.2697886572762615</v>
      </c>
      <c r="F46" s="128">
        <f t="shared" si="2"/>
        <v>13809.671999999997</v>
      </c>
      <c r="G46" s="122">
        <f t="shared" si="3"/>
        <v>0.28069118402721482</v>
      </c>
      <c r="H46" s="128">
        <f t="shared" si="4"/>
        <v>102148.855</v>
      </c>
      <c r="I46" s="122">
        <f t="shared" si="5"/>
        <v>0.13193411010945255</v>
      </c>
      <c r="J46" s="128">
        <f t="shared" si="6"/>
        <v>96.115828579106264</v>
      </c>
      <c r="K46" s="129" cm="1">
        <f t="array" ref="K46">INDEX(KM_PCT,MATCH($A46,'Knowledge - Percentages'!$B:$B,0),'Data - Knowledge'!K$8)/100</f>
        <v>0.27800000000000002</v>
      </c>
      <c r="L46" s="129" cm="1">
        <f t="array" ref="L46">INDEX(KM_PCT,MATCH($A46,'Knowledge - Percentages'!$B:$B,0),'Data - Knowledge'!L$8)/100</f>
        <v>0.252</v>
      </c>
      <c r="M46" s="129" cm="1">
        <f t="array" ref="M46">INDEX(KM_PCT,MATCH($A46,'Knowledge - Percentages'!$B:$B,0),'Data - Knowledge'!M$8)/100</f>
        <v>0.23699999999999999</v>
      </c>
      <c r="N46" s="129" cm="1">
        <f t="array" ref="N46">INDEX(KM_PCT,MATCH($A46,'Knowledge - Percentages'!$B:$B,0),'Data - Knowledge'!N$8)/100</f>
        <v>0.30199999999999999</v>
      </c>
      <c r="O46" s="129" cm="1">
        <f t="array" ref="O46">INDEX(KM_PCT,MATCH($A46,'Knowledge - Percentages'!$B:$B,0),'Data - Knowledge'!O$8)/100</f>
        <v>0.28199999999999997</v>
      </c>
      <c r="P46" s="129" cm="1">
        <f t="array" ref="P46">INDEX(KM_PCT,MATCH($A46,'Knowledge - Percentages'!$B:$B,0),'Data - Knowledge'!P$8)/100</f>
        <v>0.24299999999999999</v>
      </c>
      <c r="Q46" s="129" cm="1">
        <f t="array" ref="Q46">INDEX(KM_PCT,MATCH($A46,'Knowledge - Percentages'!$B:$B,0),'Data - Knowledge'!Q$8)/100</f>
        <v>0.16600000000000001</v>
      </c>
      <c r="R46" s="129" cm="1">
        <f t="array" ref="R46">INDEX(KM_PCT,MATCH($A46,'Knowledge - Percentages'!$B:$B,0),'Data - Knowledge'!R$8)/100</f>
        <v>0.32</v>
      </c>
      <c r="S46" s="129" cm="1">
        <f t="array" ref="S46">INDEX(KM_PCT,MATCH($A46,'Knowledge - Percentages'!$B:$B,0),'Data - Knowledge'!S$8)/100</f>
        <v>0.27100000000000002</v>
      </c>
      <c r="T46" s="129" cm="1">
        <f t="array" ref="T46">INDEX(KM_PCT,MATCH($A46,'Knowledge - Percentages'!$B:$B,0),'Data - Knowledge'!T$8)/100</f>
        <v>0.23399999999999999</v>
      </c>
      <c r="U46" s="129" cm="1">
        <f t="array" ref="U46">INDEX(KM_PCT,MATCH($A46,'Knowledge - Percentages'!$B:$B,0),'Data - Knowledge'!U$8)/100</f>
        <v>0.24399999999999999</v>
      </c>
      <c r="V46" s="129" cm="1">
        <f t="array" ref="V46">INDEX(KM_PCT,MATCH($A46,'Knowledge - Percentages'!$B:$B,0),'Data - Knowledge'!V$8)/100</f>
        <v>0.23199999999999998</v>
      </c>
      <c r="W46" s="129" cm="1">
        <f t="array" ref="W46">INDEX(KM_PCT,MATCH($A46,'Knowledge - Percentages'!$B:$B,0),'Data - Knowledge'!W$8)/100</f>
        <v>0.16200000000000001</v>
      </c>
      <c r="X46" s="129" cm="1">
        <f t="array" ref="X46">INDEX(KM_PCT,MATCH($A46,'Knowledge - Percentages'!$B:$B,0),'Data - Knowledge'!X$8)/100</f>
        <v>0.27600000000000002</v>
      </c>
      <c r="Y46" s="129" cm="1">
        <f t="array" ref="Y46">INDEX(KM_PCT,MATCH($A46,'Knowledge - Percentages'!$B:$B,0),'Data - Knowledge'!Y$8)/100</f>
        <v>0.248</v>
      </c>
      <c r="Z46" s="129" cm="1">
        <f t="array" ref="Z46">INDEX(KM_PCT,MATCH($A46,'Knowledge - Percentages'!$B:$B,0),'Data - Knowledge'!Z$8)/100</f>
        <v>0.30499999999999999</v>
      </c>
      <c r="AA46" s="129" cm="1">
        <f t="array" ref="AA46">INDEX(KM_PCT,MATCH($A46,'Knowledge - Percentages'!$B:$B,0),'Data - Knowledge'!AA$8)/100</f>
        <v>0.314</v>
      </c>
      <c r="AB46" s="129" cm="1">
        <f t="array" ref="AB46">INDEX(KM_PCT,MATCH($A46,'Knowledge - Percentages'!$B:$B,0),'Data - Knowledge'!AB$8)/100</f>
        <v>0.245</v>
      </c>
      <c r="AC46" s="129" cm="1">
        <f t="array" ref="AC46">INDEX(KM_PCT,MATCH($A46,'Knowledge - Percentages'!$B:$B,0),'Data - Knowledge'!AC$8)/100</f>
        <v>0.3</v>
      </c>
      <c r="AD46" s="129" cm="1">
        <f t="array" ref="AD46">INDEX(KM_PCT,MATCH($A46,'Knowledge - Percentages'!$B:$B,0),'Data - Knowledge'!AD$8)/100</f>
        <v>0.316</v>
      </c>
      <c r="AE46" s="129" cm="1">
        <f t="array" ref="AE46">INDEX(KM_PCT,MATCH($A46,'Knowledge - Percentages'!$B:$B,0),'Data - Knowledge'!AE$8)/100</f>
        <v>0.32899999999999996</v>
      </c>
      <c r="AF46" s="129" cm="1">
        <f t="array" ref="AF46">INDEX(KM_PCT,MATCH($A46,'Knowledge - Percentages'!$B:$B,0),'Data - Knowledge'!AF$8)/100</f>
        <v>0.22</v>
      </c>
      <c r="AG46" s="129" cm="1">
        <f t="array" ref="AG46">INDEX(KM_PCT,MATCH($A46,'Knowledge - Percentages'!$B:$B,0),'Data - Knowledge'!AG$8)/100</f>
        <v>0.27800000000000002</v>
      </c>
      <c r="AH46" s="129" cm="1">
        <f t="array" ref="AH46">INDEX(KM_PCT,MATCH($A46,'Knowledge - Percentages'!$B:$B,0),'Data - Knowledge'!AH$8)/100</f>
        <v>0.32400000000000001</v>
      </c>
      <c r="AI46" s="129" cm="1">
        <f t="array" ref="AI46">INDEX(KM_PCT,MATCH($A46,'Knowledge - Percentages'!$B:$B,0),'Data - Knowledge'!AI$8)/100</f>
        <v>0.249</v>
      </c>
    </row>
    <row r="47" spans="1:35">
      <c r="A47" s="86" t="s">
        <v>130</v>
      </c>
      <c r="B47" s="86" t="s">
        <v>210</v>
      </c>
      <c r="C47" s="86" t="s">
        <v>263</v>
      </c>
      <c r="D47" s="86" t="s">
        <v>267</v>
      </c>
      <c r="E47" s="122">
        <f t="shared" si="7"/>
        <v>0.28522572137456775</v>
      </c>
      <c r="F47" s="128">
        <f t="shared" si="2"/>
        <v>14599.849</v>
      </c>
      <c r="G47" s="122">
        <f t="shared" si="3"/>
        <v>0.29314241630692539</v>
      </c>
      <c r="H47" s="128">
        <f t="shared" si="4"/>
        <v>106680.09499999997</v>
      </c>
      <c r="I47" s="122">
        <f t="shared" si="5"/>
        <v>0.12465710767928743</v>
      </c>
      <c r="J47" s="128">
        <f t="shared" si="6"/>
        <v>97.2993690124773</v>
      </c>
      <c r="K47" s="129" cm="1">
        <f t="array" ref="K47">INDEX(KM_PCT,MATCH($A47,'Knowledge - Percentages'!$B:$B,0),'Data - Knowledge'!K$8)/100</f>
        <v>0.13699999999999998</v>
      </c>
      <c r="L47" s="129" cm="1">
        <f t="array" ref="L47">INDEX(KM_PCT,MATCH($A47,'Knowledge - Percentages'!$B:$B,0),'Data - Knowledge'!L$8)/100</f>
        <v>0.26700000000000002</v>
      </c>
      <c r="M47" s="129" cm="1">
        <f t="array" ref="M47">INDEX(KM_PCT,MATCH($A47,'Knowledge - Percentages'!$B:$B,0),'Data - Knowledge'!M$8)/100</f>
        <v>0.315</v>
      </c>
      <c r="N47" s="129" cm="1">
        <f t="array" ref="N47">INDEX(KM_PCT,MATCH($A47,'Knowledge - Percentages'!$B:$B,0),'Data - Knowledge'!N$8)/100</f>
        <v>0.22399999999999998</v>
      </c>
      <c r="O47" s="129" cm="1">
        <f t="array" ref="O47">INDEX(KM_PCT,MATCH($A47,'Knowledge - Percentages'!$B:$B,0),'Data - Knowledge'!O$8)/100</f>
        <v>0.26700000000000002</v>
      </c>
      <c r="P47" s="129" cm="1">
        <f t="array" ref="P47">INDEX(KM_PCT,MATCH($A47,'Knowledge - Percentages'!$B:$B,0),'Data - Knowledge'!P$8)/100</f>
        <v>0.38799999999999996</v>
      </c>
      <c r="Q47" s="129" cm="1">
        <f t="array" ref="Q47">INDEX(KM_PCT,MATCH($A47,'Knowledge - Percentages'!$B:$B,0),'Data - Knowledge'!Q$8)/100</f>
        <v>0.251</v>
      </c>
      <c r="R47" s="129" cm="1">
        <f t="array" ref="R47">INDEX(KM_PCT,MATCH($A47,'Knowledge - Percentages'!$B:$B,0),'Data - Knowledge'!R$8)/100</f>
        <v>0.13</v>
      </c>
      <c r="S47" s="129" cm="1">
        <f t="array" ref="S47">INDEX(KM_PCT,MATCH($A47,'Knowledge - Percentages'!$B:$B,0),'Data - Knowledge'!S$8)/100</f>
        <v>0.308</v>
      </c>
      <c r="T47" s="129" cm="1">
        <f t="array" ref="T47">INDEX(KM_PCT,MATCH($A47,'Knowledge - Percentages'!$B:$B,0),'Data - Knowledge'!T$8)/100</f>
        <v>0.26200000000000001</v>
      </c>
      <c r="U47" s="129" cm="1">
        <f t="array" ref="U47">INDEX(KM_PCT,MATCH($A47,'Knowledge - Percentages'!$B:$B,0),'Data - Knowledge'!U$8)/100</f>
        <v>0.17699999999999999</v>
      </c>
      <c r="V47" s="129" cm="1">
        <f t="array" ref="V47">INDEX(KM_PCT,MATCH($A47,'Knowledge - Percentages'!$B:$B,0),'Data - Knowledge'!V$8)/100</f>
        <v>0.187</v>
      </c>
      <c r="W47" s="129" cm="1">
        <f t="array" ref="W47">INDEX(KM_PCT,MATCH($A47,'Knowledge - Percentages'!$B:$B,0),'Data - Knowledge'!W$8)/100</f>
        <v>0.38200000000000001</v>
      </c>
      <c r="X47" s="129" cm="1">
        <f t="array" ref="X47">INDEX(KM_PCT,MATCH($A47,'Knowledge - Percentages'!$B:$B,0),'Data - Knowledge'!X$8)/100</f>
        <v>0.307</v>
      </c>
      <c r="Y47" s="129" cm="1">
        <f t="array" ref="Y47">INDEX(KM_PCT,MATCH($A47,'Knowledge - Percentages'!$B:$B,0),'Data - Knowledge'!Y$8)/100</f>
        <v>0.26</v>
      </c>
      <c r="Z47" s="129" cm="1">
        <f t="array" ref="Z47">INDEX(KM_PCT,MATCH($A47,'Knowledge - Percentages'!$B:$B,0),'Data - Knowledge'!Z$8)/100</f>
        <v>0.34100000000000003</v>
      </c>
      <c r="AA47" s="129" cm="1">
        <f t="array" ref="AA47">INDEX(KM_PCT,MATCH($A47,'Knowledge - Percentages'!$B:$B,0),'Data - Knowledge'!AA$8)/100</f>
        <v>0.317</v>
      </c>
      <c r="AB47" s="129" cm="1">
        <f t="array" ref="AB47">INDEX(KM_PCT,MATCH($A47,'Knowledge - Percentages'!$B:$B,0),'Data - Knowledge'!AB$8)/100</f>
        <v>0.311</v>
      </c>
      <c r="AC47" s="129" cm="1">
        <f t="array" ref="AC47">INDEX(KM_PCT,MATCH($A47,'Knowledge - Percentages'!$B:$B,0),'Data - Knowledge'!AC$8)/100</f>
        <v>0.33299999999999996</v>
      </c>
      <c r="AD47" s="129" cm="1">
        <f t="array" ref="AD47">INDEX(KM_PCT,MATCH($A47,'Knowledge - Percentages'!$B:$B,0),'Data - Knowledge'!AD$8)/100</f>
        <v>0.28000000000000003</v>
      </c>
      <c r="AE47" s="129" cm="1">
        <f t="array" ref="AE47">INDEX(KM_PCT,MATCH($A47,'Knowledge - Percentages'!$B:$B,0),'Data - Knowledge'!AE$8)/100</f>
        <v>0.22500000000000001</v>
      </c>
      <c r="AF47" s="129" cm="1">
        <f t="array" ref="AF47">INDEX(KM_PCT,MATCH($A47,'Knowledge - Percentages'!$B:$B,0),'Data - Knowledge'!AF$8)/100</f>
        <v>0.29299999999999998</v>
      </c>
      <c r="AG47" s="129" cm="1">
        <f t="array" ref="AG47">INDEX(KM_PCT,MATCH($A47,'Knowledge - Percentages'!$B:$B,0),'Data - Knowledge'!AG$8)/100</f>
        <v>0.27800000000000002</v>
      </c>
      <c r="AH47" s="129" cm="1">
        <f t="array" ref="AH47">INDEX(KM_PCT,MATCH($A47,'Knowledge - Percentages'!$B:$B,0),'Data - Knowledge'!AH$8)/100</f>
        <v>0.34499999999999997</v>
      </c>
      <c r="AI47" s="129" cm="1">
        <f t="array" ref="AI47">INDEX(KM_PCT,MATCH($A47,'Knowledge - Percentages'!$B:$B,0),'Data - Knowledge'!AI$8)/100</f>
        <v>0.37200000000000005</v>
      </c>
    </row>
    <row r="48" spans="1:35">
      <c r="A48" s="86" t="s">
        <v>132</v>
      </c>
      <c r="B48" s="86" t="s">
        <v>210</v>
      </c>
      <c r="C48" s="86" t="s">
        <v>263</v>
      </c>
      <c r="D48" s="86" t="s">
        <v>268</v>
      </c>
      <c r="E48" s="122">
        <f t="shared" si="7"/>
        <v>0.41601715279270124</v>
      </c>
      <c r="F48" s="128">
        <f t="shared" si="2"/>
        <v>21294.67</v>
      </c>
      <c r="G48" s="122">
        <f t="shared" si="3"/>
        <v>0.41125364985065355</v>
      </c>
      <c r="H48" s="128">
        <f t="shared" si="4"/>
        <v>149663.01699999999</v>
      </c>
      <c r="I48" s="122">
        <f t="shared" si="5"/>
        <v>9.8813558960584497E-2</v>
      </c>
      <c r="J48" s="128">
        <f t="shared" si="6"/>
        <v>101.15828830790379</v>
      </c>
      <c r="K48" s="129" cm="1">
        <f t="array" ref="K48">INDEX(KM_PCT,MATCH($A48,'Knowledge - Percentages'!$B:$B,0),'Data - Knowledge'!K$8)/100</f>
        <v>0.35499999999999998</v>
      </c>
      <c r="L48" s="129" cm="1">
        <f t="array" ref="L48">INDEX(KM_PCT,MATCH($A48,'Knowledge - Percentages'!$B:$B,0),'Data - Knowledge'!L$8)/100</f>
        <v>0.379</v>
      </c>
      <c r="M48" s="129" cm="1">
        <f t="array" ref="M48">INDEX(KM_PCT,MATCH($A48,'Knowledge - Percentages'!$B:$B,0),'Data - Knowledge'!M$8)/100</f>
        <v>0.45799999999999996</v>
      </c>
      <c r="N48" s="129" cm="1">
        <f t="array" ref="N48">INDEX(KM_PCT,MATCH($A48,'Knowledge - Percentages'!$B:$B,0),'Data - Knowledge'!N$8)/100</f>
        <v>0.34700000000000003</v>
      </c>
      <c r="O48" s="129" cm="1">
        <f t="array" ref="O48">INDEX(KM_PCT,MATCH($A48,'Knowledge - Percentages'!$B:$B,0),'Data - Knowledge'!O$8)/100</f>
        <v>0.312</v>
      </c>
      <c r="P48" s="129" cm="1">
        <f t="array" ref="P48">INDEX(KM_PCT,MATCH($A48,'Knowledge - Percentages'!$B:$B,0),'Data - Knowledge'!P$8)/100</f>
        <v>0.51400000000000001</v>
      </c>
      <c r="Q48" s="129" cm="1">
        <f t="array" ref="Q48">INDEX(KM_PCT,MATCH($A48,'Knowledge - Percentages'!$B:$B,0),'Data - Knowledge'!Q$8)/100</f>
        <v>0.44</v>
      </c>
      <c r="R48" s="129" cm="1">
        <f t="array" ref="R48">INDEX(KM_PCT,MATCH($A48,'Knowledge - Percentages'!$B:$B,0),'Data - Knowledge'!R$8)/100</f>
        <v>0.24100000000000002</v>
      </c>
      <c r="S48" s="129" cm="1">
        <f t="array" ref="S48">INDEX(KM_PCT,MATCH($A48,'Knowledge - Percentages'!$B:$B,0),'Data - Knowledge'!S$8)/100</f>
        <v>0.47</v>
      </c>
      <c r="T48" s="129" cm="1">
        <f t="array" ref="T48">INDEX(KM_PCT,MATCH($A48,'Knowledge - Percentages'!$B:$B,0),'Data - Knowledge'!T$8)/100</f>
        <v>0.39600000000000002</v>
      </c>
      <c r="U48" s="129" cm="1">
        <f t="array" ref="U48">INDEX(KM_PCT,MATCH($A48,'Knowledge - Percentages'!$B:$B,0),'Data - Knowledge'!U$8)/100</f>
        <v>0.34200000000000003</v>
      </c>
      <c r="V48" s="129" cm="1">
        <f t="array" ref="V48">INDEX(KM_PCT,MATCH($A48,'Knowledge - Percentages'!$B:$B,0),'Data - Knowledge'!V$8)/100</f>
        <v>0.46500000000000002</v>
      </c>
      <c r="W48" s="129" cm="1">
        <f t="array" ref="W48">INDEX(KM_PCT,MATCH($A48,'Knowledge - Percentages'!$B:$B,0),'Data - Knowledge'!W$8)/100</f>
        <v>0.626</v>
      </c>
      <c r="X48" s="129" cm="1">
        <f t="array" ref="X48">INDEX(KM_PCT,MATCH($A48,'Knowledge - Percentages'!$B:$B,0),'Data - Knowledge'!X$8)/100</f>
        <v>0.41</v>
      </c>
      <c r="Y48" s="129" cm="1">
        <f t="array" ref="Y48">INDEX(KM_PCT,MATCH($A48,'Knowledge - Percentages'!$B:$B,0),'Data - Knowledge'!Y$8)/100</f>
        <v>0.435</v>
      </c>
      <c r="Z48" s="129" cm="1">
        <f t="array" ref="Z48">INDEX(KM_PCT,MATCH($A48,'Knowledge - Percentages'!$B:$B,0),'Data - Knowledge'!Z$8)/100</f>
        <v>0.433</v>
      </c>
      <c r="AA48" s="129" cm="1">
        <f t="array" ref="AA48">INDEX(KM_PCT,MATCH($A48,'Knowledge - Percentages'!$B:$B,0),'Data - Knowledge'!AA$8)/100</f>
        <v>0.42799999999999999</v>
      </c>
      <c r="AB48" s="129" cm="1">
        <f t="array" ref="AB48">INDEX(KM_PCT,MATCH($A48,'Knowledge - Percentages'!$B:$B,0),'Data - Knowledge'!AB$8)/100</f>
        <v>0.36</v>
      </c>
      <c r="AC48" s="129" cm="1">
        <f t="array" ref="AC48">INDEX(KM_PCT,MATCH($A48,'Knowledge - Percentages'!$B:$B,0),'Data - Knowledge'!AC$8)/100</f>
        <v>0.39799999999999996</v>
      </c>
      <c r="AD48" s="129" cm="1">
        <f t="array" ref="AD48">INDEX(KM_PCT,MATCH($A48,'Knowledge - Percentages'!$B:$B,0),'Data - Knowledge'!AD$8)/100</f>
        <v>0.40799999999999997</v>
      </c>
      <c r="AE48" s="129" cm="1">
        <f t="array" ref="AE48">INDEX(KM_PCT,MATCH($A48,'Knowledge - Percentages'!$B:$B,0),'Data - Knowledge'!AE$8)/100</f>
        <v>0.373</v>
      </c>
      <c r="AF48" s="129" cm="1">
        <f t="array" ref="AF48">INDEX(KM_PCT,MATCH($A48,'Knowledge - Percentages'!$B:$B,0),'Data - Knowledge'!AF$8)/100</f>
        <v>0.33899999999999997</v>
      </c>
      <c r="AG48" s="129" cm="1">
        <f t="array" ref="AG48">INDEX(KM_PCT,MATCH($A48,'Knowledge - Percentages'!$B:$B,0),'Data - Knowledge'!AG$8)/100</f>
        <v>0.42799999999999999</v>
      </c>
      <c r="AH48" s="129" cm="1">
        <f t="array" ref="AH48">INDEX(KM_PCT,MATCH($A48,'Knowledge - Percentages'!$B:$B,0),'Data - Knowledge'!AH$8)/100</f>
        <v>0.41700000000000004</v>
      </c>
      <c r="AI48" s="129" cm="1">
        <f t="array" ref="AI48">INDEX(KM_PCT,MATCH($A48,'Knowledge - Percentages'!$B:$B,0),'Data - Knowledge'!AI$8)/100</f>
        <v>0.47899999999999998</v>
      </c>
    </row>
    <row r="49" spans="1:35">
      <c r="A49" s="86" t="s">
        <v>269</v>
      </c>
      <c r="B49" s="86" t="s">
        <v>210</v>
      </c>
      <c r="C49" s="86" t="s">
        <v>263</v>
      </c>
      <c r="D49" s="86" t="s">
        <v>89</v>
      </c>
      <c r="E49" s="122">
        <f t="shared" si="7"/>
        <v>4.8126438353488198E-2</v>
      </c>
      <c r="F49" s="128">
        <f t="shared" si="2"/>
        <v>2463.4480000000003</v>
      </c>
      <c r="G49" s="122">
        <f t="shared" si="3"/>
        <v>4.4457305059642391E-2</v>
      </c>
      <c r="H49" s="128">
        <f t="shared" si="4"/>
        <v>16178.857999999998</v>
      </c>
      <c r="I49" s="122">
        <f t="shared" si="5"/>
        <v>0.35063812168905201</v>
      </c>
      <c r="J49" s="128">
        <f t="shared" si="6"/>
        <v>108.25316174456239</v>
      </c>
      <c r="K49" s="129" cm="1">
        <f t="array" ref="K49">INDEX(KM_PCT,MATCH($A49,'Knowledge - Percentages'!$B:$B,0),'Data - Knowledge'!K$8)/100</f>
        <v>0.12</v>
      </c>
      <c r="L49" s="129" cm="1">
        <f t="array" ref="L49">INDEX(KM_PCT,MATCH($A49,'Knowledge - Percentages'!$B:$B,0),'Data - Knowledge'!L$8)/100</f>
        <v>7.400000000000001E-2</v>
      </c>
      <c r="M49" s="129" cm="1">
        <f t="array" ref="M49">INDEX(KM_PCT,MATCH($A49,'Knowledge - Percentages'!$B:$B,0),'Data - Knowledge'!M$8)/100</f>
        <v>4.5999999999999999E-2</v>
      </c>
      <c r="N49" s="129" cm="1">
        <f t="array" ref="N49">INDEX(KM_PCT,MATCH($A49,'Knowledge - Percentages'!$B:$B,0),'Data - Knowledge'!N$8)/100</f>
        <v>6.2E-2</v>
      </c>
      <c r="O49" s="129" cm="1">
        <f t="array" ref="O49">INDEX(KM_PCT,MATCH($A49,'Knowledge - Percentages'!$B:$B,0),'Data - Knowledge'!O$8)/100</f>
        <v>4.2999999999999997E-2</v>
      </c>
      <c r="P49" s="129" cm="1">
        <f t="array" ref="P49">INDEX(KM_PCT,MATCH($A49,'Knowledge - Percentages'!$B:$B,0),'Data - Knowledge'!P$8)/100</f>
        <v>3.9E-2</v>
      </c>
      <c r="Q49" s="129" cm="1">
        <f t="array" ref="Q49">INDEX(KM_PCT,MATCH($A49,'Knowledge - Percentages'!$B:$B,0),'Data - Knowledge'!Q$8)/100</f>
        <v>2.5000000000000001E-2</v>
      </c>
      <c r="R49" s="129" cm="1">
        <f t="array" ref="R49">INDEX(KM_PCT,MATCH($A49,'Knowledge - Percentages'!$B:$B,0),'Data - Knowledge'!R$8)/100</f>
        <v>4.2000000000000003E-2</v>
      </c>
      <c r="S49" s="129" cm="1">
        <f t="array" ref="S49">INDEX(KM_PCT,MATCH($A49,'Knowledge - Percentages'!$B:$B,0),'Data - Knowledge'!S$8)/100</f>
        <v>3.5000000000000003E-2</v>
      </c>
      <c r="T49" s="129" cm="1">
        <f t="array" ref="T49">INDEX(KM_PCT,MATCH($A49,'Knowledge - Percentages'!$B:$B,0),'Data - Knowledge'!T$8)/100</f>
        <v>4.9000000000000002E-2</v>
      </c>
      <c r="U49" s="129" cm="1">
        <f t="array" ref="U49">INDEX(KM_PCT,MATCH($A49,'Knowledge - Percentages'!$B:$B,0),'Data - Knowledge'!U$8)/100</f>
        <v>2.7000000000000003E-2</v>
      </c>
      <c r="V49" s="129" cm="1">
        <f t="array" ref="V49">INDEX(KM_PCT,MATCH($A49,'Knowledge - Percentages'!$B:$B,0),'Data - Knowledge'!V$8)/100</f>
        <v>3.9E-2</v>
      </c>
      <c r="W49" s="129" cm="1">
        <f t="array" ref="W49">INDEX(KM_PCT,MATCH($A49,'Knowledge - Percentages'!$B:$B,0),'Data - Knowledge'!W$8)/100</f>
        <v>2.4E-2</v>
      </c>
      <c r="X49" s="129" cm="1">
        <f t="array" ref="X49">INDEX(KM_PCT,MATCH($A49,'Knowledge - Percentages'!$B:$B,0),'Data - Knowledge'!X$8)/100</f>
        <v>5.2999999999999999E-2</v>
      </c>
      <c r="Y49" s="129" cm="1">
        <f t="array" ref="Y49">INDEX(KM_PCT,MATCH($A49,'Knowledge - Percentages'!$B:$B,0),'Data - Knowledge'!Y$8)/100</f>
        <v>0.03</v>
      </c>
      <c r="Z49" s="129" cm="1">
        <f t="array" ref="Z49">INDEX(KM_PCT,MATCH($A49,'Knowledge - Percentages'!$B:$B,0),'Data - Knowledge'!Z$8)/100</f>
        <v>0.04</v>
      </c>
      <c r="AA49" s="129" cm="1">
        <f t="array" ref="AA49">INDEX(KM_PCT,MATCH($A49,'Knowledge - Percentages'!$B:$B,0),'Data - Knowledge'!AA$8)/100</f>
        <v>3.1E-2</v>
      </c>
      <c r="AB49" s="129" cm="1">
        <f t="array" ref="AB49">INDEX(KM_PCT,MATCH($A49,'Knowledge - Percentages'!$B:$B,0),'Data - Knowledge'!AB$8)/100</f>
        <v>3.2000000000000001E-2</v>
      </c>
      <c r="AC49" s="129" cm="1">
        <f t="array" ref="AC49">INDEX(KM_PCT,MATCH($A49,'Knowledge - Percentages'!$B:$B,0),'Data - Knowledge'!AC$8)/100</f>
        <v>3.4000000000000002E-2</v>
      </c>
      <c r="AD49" s="129" cm="1">
        <f t="array" ref="AD49">INDEX(KM_PCT,MATCH($A49,'Knowledge - Percentages'!$B:$B,0),'Data - Knowledge'!AD$8)/100</f>
        <v>0.04</v>
      </c>
      <c r="AE49" s="129" cm="1">
        <f t="array" ref="AE49">INDEX(KM_PCT,MATCH($A49,'Knowledge - Percentages'!$B:$B,0),'Data - Knowledge'!AE$8)/100</f>
        <v>5.7999999999999996E-2</v>
      </c>
      <c r="AF49" s="129" cm="1">
        <f t="array" ref="AF49">INDEX(KM_PCT,MATCH($A49,'Knowledge - Percentages'!$B:$B,0),'Data - Knowledge'!AF$8)/100</f>
        <v>2.8999999999999998E-2</v>
      </c>
      <c r="AG49" s="129" cm="1">
        <f t="array" ref="AG49">INDEX(KM_PCT,MATCH($A49,'Knowledge - Percentages'!$B:$B,0),'Data - Knowledge'!AG$8)/100</f>
        <v>3.7000000000000005E-2</v>
      </c>
      <c r="AH49" s="129" cm="1">
        <f t="array" ref="AH49">INDEX(KM_PCT,MATCH($A49,'Knowledge - Percentages'!$B:$B,0),'Data - Knowledge'!AH$8)/100</f>
        <v>2.6000000000000002E-2</v>
      </c>
      <c r="AI49" s="129" cm="1">
        <f t="array" ref="AI49">INDEX(KM_PCT,MATCH($A49,'Knowledge - Percentages'!$B:$B,0),'Data - Knowledge'!AI$8)/100</f>
        <v>2.5000000000000001E-2</v>
      </c>
    </row>
    <row r="50" spans="1:35">
      <c r="A50" s="86" t="s">
        <v>270</v>
      </c>
      <c r="B50" s="86" t="s">
        <v>210</v>
      </c>
      <c r="C50" s="86" t="s">
        <v>263</v>
      </c>
      <c r="D50" s="86" t="s">
        <v>271</v>
      </c>
      <c r="E50" s="122">
        <f t="shared" si="7"/>
        <v>1.996551858870416E-2</v>
      </c>
      <c r="F50" s="128">
        <f t="shared" si="2"/>
        <v>1021.9749999999999</v>
      </c>
      <c r="G50" s="122">
        <f t="shared" si="3"/>
        <v>1.7840409541683727E-2</v>
      </c>
      <c r="H50" s="128">
        <f t="shared" si="4"/>
        <v>6492.4640000000009</v>
      </c>
      <c r="I50" s="122">
        <f t="shared" si="5"/>
        <v>0.68394090888535575</v>
      </c>
      <c r="J50" s="128">
        <f t="shared" si="6"/>
        <v>111.91177277660114</v>
      </c>
      <c r="K50" s="129" cm="1">
        <f t="array" ref="K50">INDEX(KM_PCT,MATCH($A50,'Knowledge - Percentages'!$B:$B,0),'Data - Knowledge'!K$8)/100</f>
        <v>1.8000000000000002E-2</v>
      </c>
      <c r="L50" s="129" cm="1">
        <f t="array" ref="L50">INDEX(KM_PCT,MATCH($A50,'Knowledge - Percentages'!$B:$B,0),'Data - Knowledge'!L$8)/100</f>
        <v>0.04</v>
      </c>
      <c r="M50" s="129" cm="1">
        <f t="array" ref="M50">INDEX(KM_PCT,MATCH($A50,'Knowledge - Percentages'!$B:$B,0),'Data - Knowledge'!M$8)/100</f>
        <v>2.4E-2</v>
      </c>
      <c r="N50" s="129" cm="1">
        <f t="array" ref="N50">INDEX(KM_PCT,MATCH($A50,'Knowledge - Percentages'!$B:$B,0),'Data - Knowledge'!N$8)/100</f>
        <v>3.5000000000000003E-2</v>
      </c>
      <c r="O50" s="129" cm="1">
        <f t="array" ref="O50">INDEX(KM_PCT,MATCH($A50,'Knowledge - Percentages'!$B:$B,0),'Data - Knowledge'!O$8)/100</f>
        <v>2.2000000000000002E-2</v>
      </c>
      <c r="P50" s="129" cm="1">
        <f t="array" ref="P50">INDEX(KM_PCT,MATCH($A50,'Knowledge - Percentages'!$B:$B,0),'Data - Knowledge'!P$8)/100</f>
        <v>1.3999999999999999E-2</v>
      </c>
      <c r="Q50" s="129" cm="1">
        <f t="array" ref="Q50">INDEX(KM_PCT,MATCH($A50,'Knowledge - Percentages'!$B:$B,0),'Data - Knowledge'!Q$8)/100</f>
        <v>1.3999999999999999E-2</v>
      </c>
      <c r="R50" s="129" cm="1">
        <f t="array" ref="R50">INDEX(KM_PCT,MATCH($A50,'Knowledge - Percentages'!$B:$B,0),'Data - Knowledge'!R$8)/100</f>
        <v>4.0000000000000001E-3</v>
      </c>
      <c r="S50" s="129" cm="1">
        <f t="array" ref="S50">INDEX(KM_PCT,MATCH($A50,'Knowledge - Percentages'!$B:$B,0),'Data - Knowledge'!S$8)/100</f>
        <v>9.0000000000000011E-3</v>
      </c>
      <c r="T50" s="129" cm="1">
        <f t="array" ref="T50">INDEX(KM_PCT,MATCH($A50,'Knowledge - Percentages'!$B:$B,0),'Data - Knowledge'!T$8)/100</f>
        <v>0.02</v>
      </c>
      <c r="U50" s="129" cm="1">
        <f t="array" ref="U50">INDEX(KM_PCT,MATCH($A50,'Knowledge - Percentages'!$B:$B,0),'Data - Knowledge'!U$8)/100</f>
        <v>1.3000000000000001E-2</v>
      </c>
      <c r="V50" s="129" cm="1">
        <f t="array" ref="V50">INDEX(KM_PCT,MATCH($A50,'Knowledge - Percentages'!$B:$B,0),'Data - Knowledge'!V$8)/100</f>
        <v>1.3000000000000001E-2</v>
      </c>
      <c r="W50" s="129" cm="1">
        <f t="array" ref="W50">INDEX(KM_PCT,MATCH($A50,'Knowledge - Percentages'!$B:$B,0),'Data - Knowledge'!W$8)/100</f>
        <v>6.0000000000000001E-3</v>
      </c>
      <c r="X50" s="129" cm="1">
        <f t="array" ref="X50">INDEX(KM_PCT,MATCH($A50,'Knowledge - Percentages'!$B:$B,0),'Data - Knowledge'!X$8)/100</f>
        <v>1.4999999999999999E-2</v>
      </c>
      <c r="Y50" s="129" cm="1">
        <f t="array" ref="Y50">INDEX(KM_PCT,MATCH($A50,'Knowledge - Percentages'!$B:$B,0),'Data - Knowledge'!Y$8)/100</f>
        <v>5.0000000000000001E-3</v>
      </c>
      <c r="Z50" s="129" cm="1">
        <f t="array" ref="Z50">INDEX(KM_PCT,MATCH($A50,'Knowledge - Percentages'!$B:$B,0),'Data - Knowledge'!Z$8)/100</f>
        <v>1.3000000000000001E-2</v>
      </c>
      <c r="AA50" s="129" cm="1">
        <f t="array" ref="AA50">INDEX(KM_PCT,MATCH($A50,'Knowledge - Percentages'!$B:$B,0),'Data - Knowledge'!AA$8)/100</f>
        <v>1.2E-2</v>
      </c>
      <c r="AB50" s="129" cm="1">
        <f t="array" ref="AB50">INDEX(KM_PCT,MATCH($A50,'Knowledge - Percentages'!$B:$B,0),'Data - Knowledge'!AB$8)/100</f>
        <v>1.1000000000000001E-2</v>
      </c>
      <c r="AC50" s="129" cm="1">
        <f t="array" ref="AC50">INDEX(KM_PCT,MATCH($A50,'Knowledge - Percentages'!$B:$B,0),'Data - Knowledge'!AC$8)/100</f>
        <v>0.01</v>
      </c>
      <c r="AD50" s="129" cm="1">
        <f t="array" ref="AD50">INDEX(KM_PCT,MATCH($A50,'Knowledge - Percentages'!$B:$B,0),'Data - Knowledge'!AD$8)/100</f>
        <v>2.2000000000000002E-2</v>
      </c>
      <c r="AE50" s="129" cm="1">
        <f t="array" ref="AE50">INDEX(KM_PCT,MATCH($A50,'Knowledge - Percentages'!$B:$B,0),'Data - Knowledge'!AE$8)/100</f>
        <v>2.7999999999999997E-2</v>
      </c>
      <c r="AF50" s="129" cm="1">
        <f t="array" ref="AF50">INDEX(KM_PCT,MATCH($A50,'Knowledge - Percentages'!$B:$B,0),'Data - Knowledge'!AF$8)/100</f>
        <v>2E-3</v>
      </c>
      <c r="AG50" s="129" cm="1">
        <f t="array" ref="AG50">INDEX(KM_PCT,MATCH($A50,'Knowledge - Percentages'!$B:$B,0),'Data - Knowledge'!AG$8)/100</f>
        <v>5.0000000000000001E-3</v>
      </c>
      <c r="AH50" s="129" cm="1">
        <f t="array" ref="AH50">INDEX(KM_PCT,MATCH($A50,'Knowledge - Percentages'!$B:$B,0),'Data - Knowledge'!AH$8)/100</f>
        <v>4.0000000000000001E-3</v>
      </c>
      <c r="AI50" s="129" cm="1">
        <f t="array" ref="AI50">INDEX(KM_PCT,MATCH($A50,'Knowledge - Percentages'!$B:$B,0),'Data - Knowledge'!AI$8)/100</f>
        <v>8.0000000000000002E-3</v>
      </c>
    </row>
    <row r="51" spans="1:35">
      <c r="A51" s="86" t="s">
        <v>272</v>
      </c>
      <c r="B51" s="86" t="s">
        <v>210</v>
      </c>
      <c r="C51" s="86" t="s">
        <v>263</v>
      </c>
      <c r="D51" s="86" t="s">
        <v>273</v>
      </c>
      <c r="E51" s="122">
        <f t="shared" si="7"/>
        <v>0.22421546486412561</v>
      </c>
      <c r="F51" s="128">
        <f t="shared" si="2"/>
        <v>11476.916999999998</v>
      </c>
      <c r="G51" s="122">
        <f t="shared" si="3"/>
        <v>0.21756125401531659</v>
      </c>
      <c r="H51" s="128">
        <f t="shared" si="4"/>
        <v>79174.673999999999</v>
      </c>
      <c r="I51" s="122">
        <f t="shared" si="5"/>
        <v>0.44005886609071643</v>
      </c>
      <c r="J51" s="128">
        <f t="shared" si="6"/>
        <v>103.05854591568982</v>
      </c>
      <c r="K51" s="129" cm="1">
        <f t="array" ref="K51">INDEX(KM_PCT,MATCH($A51,'Knowledge - Percentages'!$B:$B,0),'Data - Knowledge'!K$8)/100</f>
        <v>0.43700000000000006</v>
      </c>
      <c r="L51" s="129" cm="1">
        <f t="array" ref="L51">INDEX(KM_PCT,MATCH($A51,'Knowledge - Percentages'!$B:$B,0),'Data - Knowledge'!L$8)/100</f>
        <v>0.29199999999999998</v>
      </c>
      <c r="M51" s="129" cm="1">
        <f t="array" ref="M51">INDEX(KM_PCT,MATCH($A51,'Knowledge - Percentages'!$B:$B,0),'Data - Knowledge'!M$8)/100</f>
        <v>0.221</v>
      </c>
      <c r="N51" s="129" cm="1">
        <f t="array" ref="N51">INDEX(KM_PCT,MATCH($A51,'Knowledge - Percentages'!$B:$B,0),'Data - Knowledge'!N$8)/100</f>
        <v>0.33899999999999997</v>
      </c>
      <c r="O51" s="129" cm="1">
        <f t="array" ref="O51">INDEX(KM_PCT,MATCH($A51,'Knowledge - Percentages'!$B:$B,0),'Data - Knowledge'!O$8)/100</f>
        <v>0.19699999999999998</v>
      </c>
      <c r="P51" s="129" cm="1">
        <f t="array" ref="P51">INDEX(KM_PCT,MATCH($A51,'Knowledge - Percentages'!$B:$B,0),'Data - Knowledge'!P$8)/100</f>
        <v>0.16600000000000001</v>
      </c>
      <c r="Q51" s="129" cm="1">
        <f t="array" ref="Q51">INDEX(KM_PCT,MATCH($A51,'Knowledge - Percentages'!$B:$B,0),'Data - Knowledge'!Q$8)/100</f>
        <v>0.13200000000000001</v>
      </c>
      <c r="R51" s="129" cm="1">
        <f t="array" ref="R51">INDEX(KM_PCT,MATCH($A51,'Knowledge - Percentages'!$B:$B,0),'Data - Knowledge'!R$8)/100</f>
        <v>0.13200000000000001</v>
      </c>
      <c r="S51" s="129" cm="1">
        <f t="array" ref="S51">INDEX(KM_PCT,MATCH($A51,'Knowledge - Percentages'!$B:$B,0),'Data - Knowledge'!S$8)/100</f>
        <v>0.13699999999999998</v>
      </c>
      <c r="T51" s="129" cm="1">
        <f t="array" ref="T51">INDEX(KM_PCT,MATCH($A51,'Knowledge - Percentages'!$B:$B,0),'Data - Knowledge'!T$8)/100</f>
        <v>0.20300000000000001</v>
      </c>
      <c r="U51" s="129" cm="1">
        <f t="array" ref="U51">INDEX(KM_PCT,MATCH($A51,'Knowledge - Percentages'!$B:$B,0),'Data - Knowledge'!U$8)/100</f>
        <v>0.191</v>
      </c>
      <c r="V51" s="129" cm="1">
        <f t="array" ref="V51">INDEX(KM_PCT,MATCH($A51,'Knowledge - Percentages'!$B:$B,0),'Data - Knowledge'!V$8)/100</f>
        <v>0.20699999999999999</v>
      </c>
      <c r="W51" s="129" cm="1">
        <f t="array" ref="W51">INDEX(KM_PCT,MATCH($A51,'Knowledge - Percentages'!$B:$B,0),'Data - Knowledge'!W$8)/100</f>
        <v>8.4000000000000005E-2</v>
      </c>
      <c r="X51" s="129" cm="1">
        <f t="array" ref="X51">INDEX(KM_PCT,MATCH($A51,'Knowledge - Percentages'!$B:$B,0),'Data - Knowledge'!X$8)/100</f>
        <v>0.16899999999999998</v>
      </c>
      <c r="Y51" s="129" cm="1">
        <f t="array" ref="Y51">INDEX(KM_PCT,MATCH($A51,'Knowledge - Percentages'!$B:$B,0),'Data - Knowledge'!Y$8)/100</f>
        <v>0.13400000000000001</v>
      </c>
      <c r="Z51" s="129" cm="1">
        <f t="array" ref="Z51">INDEX(KM_PCT,MATCH($A51,'Knowledge - Percentages'!$B:$B,0),'Data - Knowledge'!Z$8)/100</f>
        <v>0.24</v>
      </c>
      <c r="AA51" s="129" cm="1">
        <f t="array" ref="AA51">INDEX(KM_PCT,MATCH($A51,'Knowledge - Percentages'!$B:$B,0),'Data - Knowledge'!AA$8)/100</f>
        <v>0.18899999999999997</v>
      </c>
      <c r="AB51" s="129" cm="1">
        <f t="array" ref="AB51">INDEX(KM_PCT,MATCH($A51,'Knowledge - Percentages'!$B:$B,0),'Data - Knowledge'!AB$8)/100</f>
        <v>0.11199999999999999</v>
      </c>
      <c r="AC51" s="129" cm="1">
        <f t="array" ref="AC51">INDEX(KM_PCT,MATCH($A51,'Knowledge - Percentages'!$B:$B,0),'Data - Knowledge'!AC$8)/100</f>
        <v>0.222</v>
      </c>
      <c r="AD51" s="129" cm="1">
        <f t="array" ref="AD51">INDEX(KM_PCT,MATCH($A51,'Knowledge - Percentages'!$B:$B,0),'Data - Knowledge'!AD$8)/100</f>
        <v>0.23499999999999999</v>
      </c>
      <c r="AE51" s="129" cm="1">
        <f t="array" ref="AE51">INDEX(KM_PCT,MATCH($A51,'Knowledge - Percentages'!$B:$B,0),'Data - Knowledge'!AE$8)/100</f>
        <v>0.29299999999999998</v>
      </c>
      <c r="AF51" s="129" cm="1">
        <f t="array" ref="AF51">INDEX(KM_PCT,MATCH($A51,'Knowledge - Percentages'!$B:$B,0),'Data - Knowledge'!AF$8)/100</f>
        <v>0.11900000000000001</v>
      </c>
      <c r="AG51" s="129" cm="1">
        <f t="array" ref="AG51">INDEX(KM_PCT,MATCH($A51,'Knowledge - Percentages'!$B:$B,0),'Data - Knowledge'!AG$8)/100</f>
        <v>0.151</v>
      </c>
      <c r="AH51" s="129" cm="1">
        <f t="array" ref="AH51">INDEX(KM_PCT,MATCH($A51,'Knowledge - Percentages'!$B:$B,0),'Data - Knowledge'!AH$8)/100</f>
        <v>0.16300000000000001</v>
      </c>
      <c r="AI51" s="129" cm="1">
        <f t="array" ref="AI51">INDEX(KM_PCT,MATCH($A51,'Knowledge - Percentages'!$B:$B,0),'Data - Knowledge'!AI$8)/100</f>
        <v>0.14400000000000002</v>
      </c>
    </row>
    <row r="52" spans="1:35">
      <c r="A52" s="86" t="s">
        <v>274</v>
      </c>
      <c r="B52" s="86" t="s">
        <v>210</v>
      </c>
      <c r="C52" s="86" t="s">
        <v>263</v>
      </c>
      <c r="D52" s="86" t="s">
        <v>72</v>
      </c>
      <c r="E52" s="122">
        <f t="shared" si="7"/>
        <v>0.17666593080274295</v>
      </c>
      <c r="F52" s="128">
        <f t="shared" si="2"/>
        <v>9042.9990000000034</v>
      </c>
      <c r="G52" s="122">
        <f t="shared" si="3"/>
        <v>0.16805203630478208</v>
      </c>
      <c r="H52" s="128">
        <f t="shared" si="4"/>
        <v>61157.328999999991</v>
      </c>
      <c r="I52" s="122">
        <f t="shared" si="5"/>
        <v>0.29194041247425578</v>
      </c>
      <c r="J52" s="128">
        <f t="shared" si="6"/>
        <v>105.12573051024421</v>
      </c>
      <c r="K52" s="129" cm="1">
        <f t="array" ref="K52">INDEX(KM_PCT,MATCH($A52,'Knowledge - Percentages'!$B:$B,0),'Data - Knowledge'!K$8)/100</f>
        <v>0.25700000000000001</v>
      </c>
      <c r="L52" s="129" cm="1">
        <f t="array" ref="L52">INDEX(KM_PCT,MATCH($A52,'Knowledge - Percentages'!$B:$B,0),'Data - Knowledge'!L$8)/100</f>
        <v>0.26300000000000001</v>
      </c>
      <c r="M52" s="129" cm="1">
        <f t="array" ref="M52">INDEX(KM_PCT,MATCH($A52,'Knowledge - Percentages'!$B:$B,0),'Data - Knowledge'!M$8)/100</f>
        <v>0.191</v>
      </c>
      <c r="N52" s="129" cm="1">
        <f t="array" ref="N52">INDEX(KM_PCT,MATCH($A52,'Knowledge - Percentages'!$B:$B,0),'Data - Knowledge'!N$8)/100</f>
        <v>0.14499999999999999</v>
      </c>
      <c r="O52" s="129" cm="1">
        <f t="array" ref="O52">INDEX(KM_PCT,MATCH($A52,'Knowledge - Percentages'!$B:$B,0),'Data - Knowledge'!O$8)/100</f>
        <v>0.22399999999999998</v>
      </c>
      <c r="P52" s="129" cm="1">
        <f t="array" ref="P52">INDEX(KM_PCT,MATCH($A52,'Knowledge - Percentages'!$B:$B,0),'Data - Knowledge'!P$8)/100</f>
        <v>0.158</v>
      </c>
      <c r="Q52" s="129" cm="1">
        <f t="array" ref="Q52">INDEX(KM_PCT,MATCH($A52,'Knowledge - Percentages'!$B:$B,0),'Data - Knowledge'!Q$8)/100</f>
        <v>0.192</v>
      </c>
      <c r="R52" s="129" cm="1">
        <f t="array" ref="R52">INDEX(KM_PCT,MATCH($A52,'Knowledge - Percentages'!$B:$B,0),'Data - Knowledge'!R$8)/100</f>
        <v>0.14300000000000002</v>
      </c>
      <c r="S52" s="129" cm="1">
        <f t="array" ref="S52">INDEX(KM_PCT,MATCH($A52,'Knowledge - Percentages'!$B:$B,0),'Data - Knowledge'!S$8)/100</f>
        <v>0.182</v>
      </c>
      <c r="T52" s="129" cm="1">
        <f t="array" ref="T52">INDEX(KM_PCT,MATCH($A52,'Knowledge - Percentages'!$B:$B,0),'Data - Knowledge'!T$8)/100</f>
        <v>0.17600000000000002</v>
      </c>
      <c r="U52" s="129" cm="1">
        <f t="array" ref="U52">INDEX(KM_PCT,MATCH($A52,'Knowledge - Percentages'!$B:$B,0),'Data - Knowledge'!U$8)/100</f>
        <v>0.23800000000000002</v>
      </c>
      <c r="V52" s="129" cm="1">
        <f t="array" ref="V52">INDEX(KM_PCT,MATCH($A52,'Knowledge - Percentages'!$B:$B,0),'Data - Knowledge'!V$8)/100</f>
        <v>0.154</v>
      </c>
      <c r="W52" s="129" cm="1">
        <f t="array" ref="W52">INDEX(KM_PCT,MATCH($A52,'Knowledge - Percentages'!$B:$B,0),'Data - Knowledge'!W$8)/100</f>
        <v>0.214</v>
      </c>
      <c r="X52" s="129" cm="1">
        <f t="array" ref="X52">INDEX(KM_PCT,MATCH($A52,'Knowledge - Percentages'!$B:$B,0),'Data - Knowledge'!X$8)/100</f>
        <v>0.18</v>
      </c>
      <c r="Y52" s="129" cm="1">
        <f t="array" ref="Y52">INDEX(KM_PCT,MATCH($A52,'Knowledge - Percentages'!$B:$B,0),'Data - Knowledge'!Y$8)/100</f>
        <v>0.151</v>
      </c>
      <c r="Z52" s="129" cm="1">
        <f t="array" ref="Z52">INDEX(KM_PCT,MATCH($A52,'Knowledge - Percentages'!$B:$B,0),'Data - Knowledge'!Z$8)/100</f>
        <v>0.15</v>
      </c>
      <c r="AA52" s="129" cm="1">
        <f t="array" ref="AA52">INDEX(KM_PCT,MATCH($A52,'Knowledge - Percentages'!$B:$B,0),'Data - Knowledge'!AA$8)/100</f>
        <v>0.159</v>
      </c>
      <c r="AB52" s="129" cm="1">
        <f t="array" ref="AB52">INDEX(KM_PCT,MATCH($A52,'Knowledge - Percentages'!$B:$B,0),'Data - Knowledge'!AB$8)/100</f>
        <v>0.01</v>
      </c>
      <c r="AC52" s="129" cm="1">
        <f t="array" ref="AC52">INDEX(KM_PCT,MATCH($A52,'Knowledge - Percentages'!$B:$B,0),'Data - Knowledge'!AC$8)/100</f>
        <v>0.13500000000000001</v>
      </c>
      <c r="AD52" s="129" cm="1">
        <f t="array" ref="AD52">INDEX(KM_PCT,MATCH($A52,'Knowledge - Percentages'!$B:$B,0),'Data - Knowledge'!AD$8)/100</f>
        <v>0.153</v>
      </c>
      <c r="AE52" s="129" cm="1">
        <f t="array" ref="AE52">INDEX(KM_PCT,MATCH($A52,'Knowledge - Percentages'!$B:$B,0),'Data - Knowledge'!AE$8)/100</f>
        <v>7.0999999999999994E-2</v>
      </c>
      <c r="AF52" s="129" cm="1">
        <f t="array" ref="AF52">INDEX(KM_PCT,MATCH($A52,'Knowledge - Percentages'!$B:$B,0),'Data - Knowledge'!AF$8)/100</f>
        <v>0.127</v>
      </c>
      <c r="AG52" s="129" cm="1">
        <f t="array" ref="AG52">INDEX(KM_PCT,MATCH($A52,'Knowledge - Percentages'!$B:$B,0),'Data - Knowledge'!AG$8)/100</f>
        <v>0.16899999999999998</v>
      </c>
      <c r="AH52" s="129" cm="1">
        <f t="array" ref="AH52">INDEX(KM_PCT,MATCH($A52,'Knowledge - Percentages'!$B:$B,0),'Data - Knowledge'!AH$8)/100</f>
        <v>0.13100000000000001</v>
      </c>
      <c r="AI52" s="129" cm="1">
        <f t="array" ref="AI52">INDEX(KM_PCT,MATCH($A52,'Knowledge - Percentages'!$B:$B,0),'Data - Knowledge'!AI$8)/100</f>
        <v>0.127</v>
      </c>
    </row>
    <row r="53" spans="1:35">
      <c r="A53" s="86" t="s">
        <v>275</v>
      </c>
      <c r="B53" s="86" t="s">
        <v>210</v>
      </c>
      <c r="C53" s="86" t="s">
        <v>263</v>
      </c>
      <c r="D53" s="86" t="s">
        <v>276</v>
      </c>
      <c r="E53" s="122">
        <f t="shared" si="7"/>
        <v>8.5709613769121076E-2</v>
      </c>
      <c r="F53" s="128">
        <f t="shared" si="2"/>
        <v>4387.2180000000008</v>
      </c>
      <c r="G53" s="122">
        <f t="shared" si="3"/>
        <v>7.8577958281925375E-2</v>
      </c>
      <c r="H53" s="128">
        <f t="shared" si="4"/>
        <v>28596.012000000002</v>
      </c>
      <c r="I53" s="122">
        <f t="shared" si="5"/>
        <v>0.41587944265103988</v>
      </c>
      <c r="J53" s="128">
        <f t="shared" si="6"/>
        <v>109.07589818204291</v>
      </c>
      <c r="K53" s="129" cm="1">
        <f t="array" ref="K53">INDEX(KM_PCT,MATCH($A53,'Knowledge - Percentages'!$B:$B,0),'Data - Knowledge'!K$8)/100</f>
        <v>0.221</v>
      </c>
      <c r="L53" s="129" cm="1">
        <f t="array" ref="L53">INDEX(KM_PCT,MATCH($A53,'Knowledge - Percentages'!$B:$B,0),'Data - Knowledge'!L$8)/100</f>
        <v>0.14300000000000002</v>
      </c>
      <c r="M53" s="129" cm="1">
        <f t="array" ref="M53">INDEX(KM_PCT,MATCH($A53,'Knowledge - Percentages'!$B:$B,0),'Data - Knowledge'!M$8)/100</f>
        <v>9.8000000000000004E-2</v>
      </c>
      <c r="N53" s="129" cm="1">
        <f t="array" ref="N53">INDEX(KM_PCT,MATCH($A53,'Knowledge - Percentages'!$B:$B,0),'Data - Knowledge'!N$8)/100</f>
        <v>0.126</v>
      </c>
      <c r="O53" s="129" cm="1">
        <f t="array" ref="O53">INDEX(KM_PCT,MATCH($A53,'Knowledge - Percentages'!$B:$B,0),'Data - Knowledge'!O$8)/100</f>
        <v>8.900000000000001E-2</v>
      </c>
      <c r="P53" s="129" cm="1">
        <f t="array" ref="P53">INDEX(KM_PCT,MATCH($A53,'Knowledge - Percentages'!$B:$B,0),'Data - Knowledge'!P$8)/100</f>
        <v>6.9000000000000006E-2</v>
      </c>
      <c r="Q53" s="129" cm="1">
        <f t="array" ref="Q53">INDEX(KM_PCT,MATCH($A53,'Knowledge - Percentages'!$B:$B,0),'Data - Knowledge'!Q$8)/100</f>
        <v>8.5999999999999993E-2</v>
      </c>
      <c r="R53" s="129" cm="1">
        <f t="array" ref="R53">INDEX(KM_PCT,MATCH($A53,'Knowledge - Percentages'!$B:$B,0),'Data - Knowledge'!R$8)/100</f>
        <v>2.7999999999999997E-2</v>
      </c>
      <c r="S53" s="129" cm="1">
        <f t="array" ref="S53">INDEX(KM_PCT,MATCH($A53,'Knowledge - Percentages'!$B:$B,0),'Data - Knowledge'!S$8)/100</f>
        <v>4.4999999999999998E-2</v>
      </c>
      <c r="T53" s="129" cm="1">
        <f t="array" ref="T53">INDEX(KM_PCT,MATCH($A53,'Knowledge - Percentages'!$B:$B,0),'Data - Knowledge'!T$8)/100</f>
        <v>0.05</v>
      </c>
      <c r="U53" s="129" cm="1">
        <f t="array" ref="U53">INDEX(KM_PCT,MATCH($A53,'Knowledge - Percentages'!$B:$B,0),'Data - Knowledge'!U$8)/100</f>
        <v>6.9000000000000006E-2</v>
      </c>
      <c r="V53" s="129" cm="1">
        <f t="array" ref="V53">INDEX(KM_PCT,MATCH($A53,'Knowledge - Percentages'!$B:$B,0),'Data - Knowledge'!V$8)/100</f>
        <v>0.1</v>
      </c>
      <c r="W53" s="129" cm="1">
        <f t="array" ref="W53">INDEX(KM_PCT,MATCH($A53,'Knowledge - Percentages'!$B:$B,0),'Data - Knowledge'!W$8)/100</f>
        <v>2.2000000000000002E-2</v>
      </c>
      <c r="X53" s="129" cm="1">
        <f t="array" ref="X53">INDEX(KM_PCT,MATCH($A53,'Knowledge - Percentages'!$B:$B,0),'Data - Knowledge'!X$8)/100</f>
        <v>6.5000000000000002E-2</v>
      </c>
      <c r="Y53" s="129" cm="1">
        <f t="array" ref="Y53">INDEX(KM_PCT,MATCH($A53,'Knowledge - Percentages'!$B:$B,0),'Data - Knowledge'!Y$8)/100</f>
        <v>4.0999999999999995E-2</v>
      </c>
      <c r="Z53" s="129" cm="1">
        <f t="array" ref="Z53">INDEX(KM_PCT,MATCH($A53,'Knowledge - Percentages'!$B:$B,0),'Data - Knowledge'!Z$8)/100</f>
        <v>7.2999999999999995E-2</v>
      </c>
      <c r="AA53" s="129" cm="1">
        <f t="array" ref="AA53">INDEX(KM_PCT,MATCH($A53,'Knowledge - Percentages'!$B:$B,0),'Data - Knowledge'!AA$8)/100</f>
        <v>6.4000000000000001E-2</v>
      </c>
      <c r="AB53" s="129" cm="1">
        <f t="array" ref="AB53">INDEX(KM_PCT,MATCH($A53,'Knowledge - Percentages'!$B:$B,0),'Data - Knowledge'!AB$8)/100</f>
        <v>3.2000000000000001E-2</v>
      </c>
      <c r="AC53" s="129" cm="1">
        <f t="array" ref="AC53">INDEX(KM_PCT,MATCH($A53,'Knowledge - Percentages'!$B:$B,0),'Data - Knowledge'!AC$8)/100</f>
        <v>7.0000000000000007E-2</v>
      </c>
      <c r="AD53" s="129" cm="1">
        <f t="array" ref="AD53">INDEX(KM_PCT,MATCH($A53,'Knowledge - Percentages'!$B:$B,0),'Data - Knowledge'!AD$8)/100</f>
        <v>8.900000000000001E-2</v>
      </c>
      <c r="AE53" s="129" cm="1">
        <f t="array" ref="AE53">INDEX(KM_PCT,MATCH($A53,'Knowledge - Percentages'!$B:$B,0),'Data - Knowledge'!AE$8)/100</f>
        <v>5.7999999999999996E-2</v>
      </c>
      <c r="AF53" s="129" cm="1">
        <f t="array" ref="AF53">INDEX(KM_PCT,MATCH($A53,'Knowledge - Percentages'!$B:$B,0),'Data - Knowledge'!AF$8)/100</f>
        <v>3.2000000000000001E-2</v>
      </c>
      <c r="AG53" s="129" cm="1">
        <f t="array" ref="AG53">INDEX(KM_PCT,MATCH($A53,'Knowledge - Percentages'!$B:$B,0),'Data - Knowledge'!AG$8)/100</f>
        <v>3.7000000000000005E-2</v>
      </c>
      <c r="AH53" s="129" cm="1">
        <f t="array" ref="AH53">INDEX(KM_PCT,MATCH($A53,'Knowledge - Percentages'!$B:$B,0),'Data - Knowledge'!AH$8)/100</f>
        <v>0.04</v>
      </c>
      <c r="AI53" s="129" cm="1">
        <f t="array" ref="AI53">INDEX(KM_PCT,MATCH($A53,'Knowledge - Percentages'!$B:$B,0),'Data - Knowledge'!AI$8)/100</f>
        <v>0.03</v>
      </c>
    </row>
    <row r="54" spans="1:35">
      <c r="A54" s="86" t="s">
        <v>277</v>
      </c>
      <c r="B54" s="86" t="s">
        <v>210</v>
      </c>
      <c r="C54" s="86" t="s">
        <v>263</v>
      </c>
      <c r="D54" s="86" t="s">
        <v>278</v>
      </c>
      <c r="E54" s="122">
        <f t="shared" si="7"/>
        <v>4.2057885791314212E-2</v>
      </c>
      <c r="F54" s="128">
        <f t="shared" si="2"/>
        <v>2152.8170000000005</v>
      </c>
      <c r="G54" s="122">
        <f t="shared" si="3"/>
        <v>3.5482263910375664E-2</v>
      </c>
      <c r="H54" s="128">
        <f t="shared" si="4"/>
        <v>12912.67</v>
      </c>
      <c r="I54" s="122">
        <f t="shared" si="5"/>
        <v>-3.1358145999271454E-2</v>
      </c>
      <c r="J54" s="128">
        <f t="shared" si="6"/>
        <v>118.53213734486575</v>
      </c>
      <c r="K54" s="129" cm="1">
        <f t="array" ref="K54">INDEX(KM_PCT,MATCH($A54,'Knowledge - Percentages'!$B:$B,0),'Data - Knowledge'!K$8)/100</f>
        <v>0.125</v>
      </c>
      <c r="L54" s="129" cm="1">
        <f t="array" ref="L54">INDEX(KM_PCT,MATCH($A54,'Knowledge - Percentages'!$B:$B,0),'Data - Knowledge'!L$8)/100</f>
        <v>6.0999999999999999E-2</v>
      </c>
      <c r="M54" s="129" cm="1">
        <f t="array" ref="M54">INDEX(KM_PCT,MATCH($A54,'Knowledge - Percentages'!$B:$B,0),'Data - Knowledge'!M$8)/100</f>
        <v>8.5000000000000006E-2</v>
      </c>
      <c r="N54" s="129" cm="1">
        <f t="array" ref="N54">INDEX(KM_PCT,MATCH($A54,'Knowledge - Percentages'!$B:$B,0),'Data - Knowledge'!N$8)/100</f>
        <v>2.7000000000000003E-2</v>
      </c>
      <c r="O54" s="129" cm="1">
        <f t="array" ref="O54">INDEX(KM_PCT,MATCH($A54,'Knowledge - Percentages'!$B:$B,0),'Data - Knowledge'!O$8)/100</f>
        <v>3.6000000000000004E-2</v>
      </c>
      <c r="P54" s="129" cm="1">
        <f t="array" ref="P54">INDEX(KM_PCT,MATCH($A54,'Knowledge - Percentages'!$B:$B,0),'Data - Knowledge'!P$8)/100</f>
        <v>4.8000000000000001E-2</v>
      </c>
      <c r="Q54" s="129" cm="1">
        <f t="array" ref="Q54">INDEX(KM_PCT,MATCH($A54,'Knowledge - Percentages'!$B:$B,0),'Data - Knowledge'!Q$8)/100</f>
        <v>6.4000000000000001E-2</v>
      </c>
      <c r="R54" s="129" cm="1">
        <f t="array" ref="R54">INDEX(KM_PCT,MATCH($A54,'Knowledge - Percentages'!$B:$B,0),'Data - Knowledge'!R$8)/100</f>
        <v>4.4000000000000004E-2</v>
      </c>
      <c r="S54" s="129" cm="1">
        <f t="array" ref="S54">INDEX(KM_PCT,MATCH($A54,'Knowledge - Percentages'!$B:$B,0),'Data - Knowledge'!S$8)/100</f>
        <v>3.1E-2</v>
      </c>
      <c r="T54" s="129" cm="1">
        <f t="array" ref="T54">INDEX(KM_PCT,MATCH($A54,'Knowledge - Percentages'!$B:$B,0),'Data - Knowledge'!T$8)/100</f>
        <v>0.04</v>
      </c>
      <c r="U54" s="129" cm="1">
        <f t="array" ref="U54">INDEX(KM_PCT,MATCH($A54,'Knowledge - Percentages'!$B:$B,0),'Data - Knowledge'!U$8)/100</f>
        <v>6.9000000000000006E-2</v>
      </c>
      <c r="V54" s="129" cm="1">
        <f t="array" ref="V54">INDEX(KM_PCT,MATCH($A54,'Knowledge - Percentages'!$B:$B,0),'Data - Knowledge'!V$8)/100</f>
        <v>4.4000000000000004E-2</v>
      </c>
      <c r="W54" s="129" cm="1">
        <f t="array" ref="W54">INDEX(KM_PCT,MATCH($A54,'Knowledge - Percentages'!$B:$B,0),'Data - Knowledge'!W$8)/100</f>
        <v>2.4E-2</v>
      </c>
      <c r="X54" s="129" cm="1">
        <f t="array" ref="X54">INDEX(KM_PCT,MATCH($A54,'Knowledge - Percentages'!$B:$B,0),'Data - Knowledge'!X$8)/100</f>
        <v>0.04</v>
      </c>
      <c r="Y54" s="129" cm="1">
        <f t="array" ref="Y54">INDEX(KM_PCT,MATCH($A54,'Knowledge - Percentages'!$B:$B,0),'Data - Knowledge'!Y$8)/100</f>
        <v>2.4E-2</v>
      </c>
      <c r="Z54" s="129" cm="1">
        <f t="array" ref="Z54">INDEX(KM_PCT,MATCH($A54,'Knowledge - Percentages'!$B:$B,0),'Data - Knowledge'!Z$8)/100</f>
        <v>1.3999999999999999E-2</v>
      </c>
      <c r="AA54" s="129" cm="1">
        <f t="array" ref="AA54">INDEX(KM_PCT,MATCH($A54,'Knowledge - Percentages'!$B:$B,0),'Data - Knowledge'!AA$8)/100</f>
        <v>2.7000000000000003E-2</v>
      </c>
      <c r="AB54" s="129" cm="1">
        <f t="array" ref="AB54">INDEX(KM_PCT,MATCH($A54,'Knowledge - Percentages'!$B:$B,0),'Data - Knowledge'!AB$8)/100</f>
        <v>0.10300000000000001</v>
      </c>
      <c r="AC54" s="129" cm="1">
        <f t="array" ref="AC54">INDEX(KM_PCT,MATCH($A54,'Knowledge - Percentages'!$B:$B,0),'Data - Knowledge'!AC$8)/100</f>
        <v>2.5000000000000001E-2</v>
      </c>
      <c r="AD54" s="129" cm="1">
        <f t="array" ref="AD54">INDEX(KM_PCT,MATCH($A54,'Knowledge - Percentages'!$B:$B,0),'Data - Knowledge'!AD$8)/100</f>
        <v>3.3000000000000002E-2</v>
      </c>
      <c r="AE54" s="129" cm="1">
        <f t="array" ref="AE54">INDEX(KM_PCT,MATCH($A54,'Knowledge - Percentages'!$B:$B,0),'Data - Knowledge'!AE$8)/100</f>
        <v>1.2E-2</v>
      </c>
      <c r="AF54" s="129" cm="1">
        <f t="array" ref="AF54">INDEX(KM_PCT,MATCH($A54,'Knowledge - Percentages'!$B:$B,0),'Data - Knowledge'!AF$8)/100</f>
        <v>0.03</v>
      </c>
      <c r="AG54" s="129" cm="1">
        <f t="array" ref="AG54">INDEX(KM_PCT,MATCH($A54,'Knowledge - Percentages'!$B:$B,0),'Data - Knowledge'!AG$8)/100</f>
        <v>0.02</v>
      </c>
      <c r="AH54" s="129" cm="1">
        <f t="array" ref="AH54">INDEX(KM_PCT,MATCH($A54,'Knowledge - Percentages'!$B:$B,0),'Data - Knowledge'!AH$8)/100</f>
        <v>2.2000000000000002E-2</v>
      </c>
      <c r="AI54" s="129" cm="1">
        <f t="array" ref="AI54">INDEX(KM_PCT,MATCH($A54,'Knowledge - Percentages'!$B:$B,0),'Data - Knowledge'!AI$8)/100</f>
        <v>2.1000000000000001E-2</v>
      </c>
    </row>
    <row r="55" spans="1:35">
      <c r="A55" s="86" t="s">
        <v>77</v>
      </c>
      <c r="B55" s="86" t="s">
        <v>210</v>
      </c>
      <c r="C55" s="86" t="s">
        <v>279</v>
      </c>
      <c r="D55" s="86" t="s">
        <v>280</v>
      </c>
      <c r="E55" s="122">
        <f t="shared" si="7"/>
        <v>0.1886213491706879</v>
      </c>
      <c r="F55" s="128">
        <f t="shared" si="2"/>
        <v>9654.9610000000011</v>
      </c>
      <c r="G55" s="122">
        <f t="shared" si="3"/>
        <v>0.18060289789760908</v>
      </c>
      <c r="H55" s="128">
        <f t="shared" si="4"/>
        <v>65724.826000000001</v>
      </c>
      <c r="I55" s="122">
        <f t="shared" si="5"/>
        <v>0.37448652811499622</v>
      </c>
      <c r="J55" s="128">
        <f t="shared" si="6"/>
        <v>104.43982425886919</v>
      </c>
      <c r="K55" s="129" cm="1">
        <f t="array" ref="K55">INDEX(KM_PCT,MATCH($A55,'Knowledge - Percentages'!$B:$B,0),'Data - Knowledge'!K$8)/100</f>
        <v>0.33399999999999996</v>
      </c>
      <c r="L55" s="129" cm="1">
        <f t="array" ref="L55">INDEX(KM_PCT,MATCH($A55,'Knowledge - Percentages'!$B:$B,0),'Data - Knowledge'!L$8)/100</f>
        <v>0.23199999999999998</v>
      </c>
      <c r="M55" s="129" cm="1">
        <f t="array" ref="M55">INDEX(KM_PCT,MATCH($A55,'Knowledge - Percentages'!$B:$B,0),'Data - Knowledge'!M$8)/100</f>
        <v>0.23199999999999998</v>
      </c>
      <c r="N55" s="129" cm="1">
        <f t="array" ref="N55">INDEX(KM_PCT,MATCH($A55,'Knowledge - Percentages'!$B:$B,0),'Data - Knowledge'!N$8)/100</f>
        <v>0.23899999999999999</v>
      </c>
      <c r="O55" s="129" cm="1">
        <f t="array" ref="O55">INDEX(KM_PCT,MATCH($A55,'Knowledge - Percentages'!$B:$B,0),'Data - Knowledge'!O$8)/100</f>
        <v>0.188</v>
      </c>
      <c r="P55" s="129" cm="1">
        <f t="array" ref="P55">INDEX(KM_PCT,MATCH($A55,'Knowledge - Percentages'!$B:$B,0),'Data - Knowledge'!P$8)/100</f>
        <v>0.14400000000000002</v>
      </c>
      <c r="Q55" s="129" cm="1">
        <f t="array" ref="Q55">INDEX(KM_PCT,MATCH($A55,'Knowledge - Percentages'!$B:$B,0),'Data - Knowledge'!Q$8)/100</f>
        <v>0.157</v>
      </c>
      <c r="R55" s="129" cm="1">
        <f t="array" ref="R55">INDEX(KM_PCT,MATCH($A55,'Knowledge - Percentages'!$B:$B,0),'Data - Knowledge'!R$8)/100</f>
        <v>0.17800000000000002</v>
      </c>
      <c r="S55" s="129" cm="1">
        <f t="array" ref="S55">INDEX(KM_PCT,MATCH($A55,'Knowledge - Percentages'!$B:$B,0),'Data - Knowledge'!S$8)/100</f>
        <v>0.14400000000000002</v>
      </c>
      <c r="T55" s="129" cm="1">
        <f t="array" ref="T55">INDEX(KM_PCT,MATCH($A55,'Knowledge - Percentages'!$B:$B,0),'Data - Knowledge'!T$8)/100</f>
        <v>0.161</v>
      </c>
      <c r="U55" s="129" cm="1">
        <f t="array" ref="U55">INDEX(KM_PCT,MATCH($A55,'Knowledge - Percentages'!$B:$B,0),'Data - Knowledge'!U$8)/100</f>
        <v>0.157</v>
      </c>
      <c r="V55" s="129" cm="1">
        <f t="array" ref="V55">INDEX(KM_PCT,MATCH($A55,'Knowledge - Percentages'!$B:$B,0),'Data - Knowledge'!V$8)/100</f>
        <v>0.17300000000000001</v>
      </c>
      <c r="W55" s="129" cm="1">
        <f t="array" ref="W55">INDEX(KM_PCT,MATCH($A55,'Knowledge - Percentages'!$B:$B,0),'Data - Knowledge'!W$8)/100</f>
        <v>0.11699999999999999</v>
      </c>
      <c r="X55" s="129" cm="1">
        <f t="array" ref="X55">INDEX(KM_PCT,MATCH($A55,'Knowledge - Percentages'!$B:$B,0),'Data - Knowledge'!X$8)/100</f>
        <v>0.17800000000000002</v>
      </c>
      <c r="Y55" s="129" cm="1">
        <f t="array" ref="Y55">INDEX(KM_PCT,MATCH($A55,'Knowledge - Percentages'!$B:$B,0),'Data - Knowledge'!Y$8)/100</f>
        <v>0.14300000000000002</v>
      </c>
      <c r="Z55" s="129" cm="1">
        <f t="array" ref="Z55">INDEX(KM_PCT,MATCH($A55,'Knowledge - Percentages'!$B:$B,0),'Data - Knowledge'!Z$8)/100</f>
        <v>0.159</v>
      </c>
      <c r="AA55" s="129" cm="1">
        <f t="array" ref="AA55">INDEX(KM_PCT,MATCH($A55,'Knowledge - Percentages'!$B:$B,0),'Data - Knowledge'!AA$8)/100</f>
        <v>0.159</v>
      </c>
      <c r="AB55" s="129" cm="1">
        <f t="array" ref="AB55">INDEX(KM_PCT,MATCH($A55,'Knowledge - Percentages'!$B:$B,0),'Data - Knowledge'!AB$8)/100</f>
        <v>0.11199999999999999</v>
      </c>
      <c r="AC55" s="129" cm="1">
        <f t="array" ref="AC55">INDEX(KM_PCT,MATCH($A55,'Knowledge - Percentages'!$B:$B,0),'Data - Knowledge'!AC$8)/100</f>
        <v>0.17399999999999999</v>
      </c>
      <c r="AD55" s="129" cm="1">
        <f t="array" ref="AD55">INDEX(KM_PCT,MATCH($A55,'Knowledge - Percentages'!$B:$B,0),'Data - Knowledge'!AD$8)/100</f>
        <v>0.17300000000000001</v>
      </c>
      <c r="AE55" s="129" cm="1">
        <f t="array" ref="AE55">INDEX(KM_PCT,MATCH($A55,'Knowledge - Percentages'!$B:$B,0),'Data - Knowledge'!AE$8)/100</f>
        <v>0.23199999999999998</v>
      </c>
      <c r="AF55" s="129" cm="1">
        <f t="array" ref="AF55">INDEX(KM_PCT,MATCH($A55,'Knowledge - Percentages'!$B:$B,0),'Data - Knowledge'!AF$8)/100</f>
        <v>0.14499999999999999</v>
      </c>
      <c r="AG55" s="129" cm="1">
        <f t="array" ref="AG55">INDEX(KM_PCT,MATCH($A55,'Knowledge - Percentages'!$B:$B,0),'Data - Knowledge'!AG$8)/100</f>
        <v>0.13699999999999998</v>
      </c>
      <c r="AH55" s="129" cm="1">
        <f t="array" ref="AH55">INDEX(KM_PCT,MATCH($A55,'Knowledge - Percentages'!$B:$B,0),'Data - Knowledge'!AH$8)/100</f>
        <v>0.155</v>
      </c>
      <c r="AI55" s="129" cm="1">
        <f t="array" ref="AI55">INDEX(KM_PCT,MATCH($A55,'Knowledge - Percentages'!$B:$B,0),'Data - Knowledge'!AI$8)/100</f>
        <v>0.13300000000000001</v>
      </c>
    </row>
    <row r="56" spans="1:35">
      <c r="A56" s="86" t="s">
        <v>104</v>
      </c>
      <c r="B56" s="86" t="s">
        <v>210</v>
      </c>
      <c r="C56" s="86" t="s">
        <v>281</v>
      </c>
      <c r="D56" s="86" t="s">
        <v>105</v>
      </c>
      <c r="E56" s="122">
        <f t="shared" si="7"/>
        <v>0.25959552230058414</v>
      </c>
      <c r="F56" s="128">
        <f t="shared" si="2"/>
        <v>13287.916000000001</v>
      </c>
      <c r="G56" s="122">
        <f t="shared" si="3"/>
        <v>0.23172886823716266</v>
      </c>
      <c r="H56" s="128">
        <f t="shared" si="4"/>
        <v>84330.538</v>
      </c>
      <c r="I56" s="122">
        <f t="shared" si="5"/>
        <v>0.32585284995854008</v>
      </c>
      <c r="J56" s="128">
        <f t="shared" si="6"/>
        <v>112.02554272819447</v>
      </c>
      <c r="K56" s="129" cm="1">
        <f t="array" ref="K56">INDEX(KM_PCT,MATCH($A56,'Knowledge - Percentages'!$B:$B,0),'Data - Knowledge'!K$8)/100</f>
        <v>0.499</v>
      </c>
      <c r="L56" s="129" cm="1">
        <f t="array" ref="L56">INDEX(KM_PCT,MATCH($A56,'Knowledge - Percentages'!$B:$B,0),'Data - Knowledge'!L$8)/100</f>
        <v>0.371</v>
      </c>
      <c r="M56" s="129" cm="1">
        <f t="array" ref="M56">INDEX(KM_PCT,MATCH($A56,'Knowledge - Percentages'!$B:$B,0),'Data - Knowledge'!M$8)/100</f>
        <v>0.36200000000000004</v>
      </c>
      <c r="N56" s="129" cm="1">
        <f t="array" ref="N56">INDEX(KM_PCT,MATCH($A56,'Knowledge - Percentages'!$B:$B,0),'Data - Knowledge'!N$8)/100</f>
        <v>0.24600000000000002</v>
      </c>
      <c r="O56" s="129" cm="1">
        <f t="array" ref="O56">INDEX(KM_PCT,MATCH($A56,'Knowledge - Percentages'!$B:$B,0),'Data - Knowledge'!O$8)/100</f>
        <v>0.251</v>
      </c>
      <c r="P56" s="129" cm="1">
        <f t="array" ref="P56">INDEX(KM_PCT,MATCH($A56,'Knowledge - Percentages'!$B:$B,0),'Data - Knowledge'!P$8)/100</f>
        <v>0.25600000000000001</v>
      </c>
      <c r="Q56" s="129" cm="1">
        <f t="array" ref="Q56">INDEX(KM_PCT,MATCH($A56,'Knowledge - Percentages'!$B:$B,0),'Data - Knowledge'!Q$8)/100</f>
        <v>0.28100000000000003</v>
      </c>
      <c r="R56" s="129" cm="1">
        <f t="array" ref="R56">INDEX(KM_PCT,MATCH($A56,'Knowledge - Percentages'!$B:$B,0),'Data - Knowledge'!R$8)/100</f>
        <v>0.252</v>
      </c>
      <c r="S56" s="129" cm="1">
        <f t="array" ref="S56">INDEX(KM_PCT,MATCH($A56,'Knowledge - Percentages'!$B:$B,0),'Data - Knowledge'!S$8)/100</f>
        <v>0.25600000000000001</v>
      </c>
      <c r="T56" s="129" cm="1">
        <f t="array" ref="T56">INDEX(KM_PCT,MATCH($A56,'Knowledge - Percentages'!$B:$B,0),'Data - Knowledge'!T$8)/100</f>
        <v>0.26899999999999996</v>
      </c>
      <c r="U56" s="129" cm="1">
        <f t="array" ref="U56">INDEX(KM_PCT,MATCH($A56,'Knowledge - Percentages'!$B:$B,0),'Data - Knowledge'!U$8)/100</f>
        <v>0.25700000000000001</v>
      </c>
      <c r="V56" s="129" cm="1">
        <f t="array" ref="V56">INDEX(KM_PCT,MATCH($A56,'Knowledge - Percentages'!$B:$B,0),'Data - Knowledge'!V$8)/100</f>
        <v>0.312</v>
      </c>
      <c r="W56" s="129" cm="1">
        <f t="array" ref="W56">INDEX(KM_PCT,MATCH($A56,'Knowledge - Percentages'!$B:$B,0),'Data - Knowledge'!W$8)/100</f>
        <v>0.152</v>
      </c>
      <c r="X56" s="129" cm="1">
        <f t="array" ref="X56">INDEX(KM_PCT,MATCH($A56,'Knowledge - Percentages'!$B:$B,0),'Data - Knowledge'!X$8)/100</f>
        <v>0.24299999999999999</v>
      </c>
      <c r="Y56" s="129" cm="1">
        <f t="array" ref="Y56">INDEX(KM_PCT,MATCH($A56,'Knowledge - Percentages'!$B:$B,0),'Data - Knowledge'!Y$8)/100</f>
        <v>0.20499999999999999</v>
      </c>
      <c r="Z56" s="129" cm="1">
        <f t="array" ref="Z56">INDEX(KM_PCT,MATCH($A56,'Knowledge - Percentages'!$B:$B,0),'Data - Knowledge'!Z$8)/100</f>
        <v>0.17499999999999999</v>
      </c>
      <c r="AA56" s="129" cm="1">
        <f t="array" ref="AA56">INDEX(KM_PCT,MATCH($A56,'Knowledge - Percentages'!$B:$B,0),'Data - Knowledge'!AA$8)/100</f>
        <v>0.20499999999999999</v>
      </c>
      <c r="AB56" s="129" cm="1">
        <f t="array" ref="AB56">INDEX(KM_PCT,MATCH($A56,'Knowledge - Percentages'!$B:$B,0),'Data - Knowledge'!AB$8)/100</f>
        <v>0.20499999999999999</v>
      </c>
      <c r="AC56" s="129" cm="1">
        <f t="array" ref="AC56">INDEX(KM_PCT,MATCH($A56,'Knowledge - Percentages'!$B:$B,0),'Data - Knowledge'!AC$8)/100</f>
        <v>0.161</v>
      </c>
      <c r="AD56" s="129" cm="1">
        <f t="array" ref="AD56">INDEX(KM_PCT,MATCH($A56,'Knowledge - Percentages'!$B:$B,0),'Data - Knowledge'!AD$8)/100</f>
        <v>0.18</v>
      </c>
      <c r="AE56" s="129" cm="1">
        <f t="array" ref="AE56">INDEX(KM_PCT,MATCH($A56,'Knowledge - Percentages'!$B:$B,0),'Data - Knowledge'!AE$8)/100</f>
        <v>0.20499999999999999</v>
      </c>
      <c r="AF56" s="129" cm="1">
        <f t="array" ref="AF56">INDEX(KM_PCT,MATCH($A56,'Knowledge - Percentages'!$B:$B,0),'Data - Knowledge'!AF$8)/100</f>
        <v>0.16800000000000001</v>
      </c>
      <c r="AG56" s="129" cm="1">
        <f t="array" ref="AG56">INDEX(KM_PCT,MATCH($A56,'Knowledge - Percentages'!$B:$B,0),'Data - Knowledge'!AG$8)/100</f>
        <v>0.161</v>
      </c>
      <c r="AH56" s="129" cm="1">
        <f t="array" ref="AH56">INDEX(KM_PCT,MATCH($A56,'Knowledge - Percentages'!$B:$B,0),'Data - Knowledge'!AH$8)/100</f>
        <v>0.13800000000000001</v>
      </c>
      <c r="AI56" s="129" cm="1">
        <f t="array" ref="AI56">INDEX(KM_PCT,MATCH($A56,'Knowledge - Percentages'!$B:$B,0),'Data - Knowledge'!AI$8)/100</f>
        <v>0.13699999999999998</v>
      </c>
    </row>
    <row r="57" spans="1:35">
      <c r="A57" s="86" t="s">
        <v>282</v>
      </c>
      <c r="B57" s="86" t="s">
        <v>210</v>
      </c>
      <c r="C57" s="86" t="s">
        <v>281</v>
      </c>
      <c r="D57" s="86" t="s">
        <v>283</v>
      </c>
      <c r="E57" s="122">
        <f t="shared" si="7"/>
        <v>0.3024666028483794</v>
      </c>
      <c r="F57" s="128">
        <f t="shared" si="2"/>
        <v>15482.357999999995</v>
      </c>
      <c r="G57" s="122">
        <f t="shared" si="3"/>
        <v>0.27766788763433614</v>
      </c>
      <c r="H57" s="128">
        <f t="shared" si="4"/>
        <v>101048.61999999998</v>
      </c>
      <c r="I57" s="122">
        <f t="shared" si="5"/>
        <v>0.33170665205335303</v>
      </c>
      <c r="J57" s="128">
        <f t="shared" si="6"/>
        <v>108.9310706489405</v>
      </c>
      <c r="K57" s="129" cm="1">
        <f t="array" ref="K57">INDEX(KM_PCT,MATCH($A57,'Knowledge - Percentages'!$B:$B,0),'Data - Knowledge'!K$8)/100</f>
        <v>0.59</v>
      </c>
      <c r="L57" s="129" cm="1">
        <f t="array" ref="L57">INDEX(KM_PCT,MATCH($A57,'Knowledge - Percentages'!$B:$B,0),'Data - Knowledge'!L$8)/100</f>
        <v>0.38299999999999995</v>
      </c>
      <c r="M57" s="129" cm="1">
        <f t="array" ref="M57">INDEX(KM_PCT,MATCH($A57,'Knowledge - Percentages'!$B:$B,0),'Data - Knowledge'!M$8)/100</f>
        <v>0.38900000000000001</v>
      </c>
      <c r="N57" s="129" cm="1">
        <f t="array" ref="N57">INDEX(KM_PCT,MATCH($A57,'Knowledge - Percentages'!$B:$B,0),'Data - Knowledge'!N$8)/100</f>
        <v>0.318</v>
      </c>
      <c r="O57" s="129" cm="1">
        <f t="array" ref="O57">INDEX(KM_PCT,MATCH($A57,'Knowledge - Percentages'!$B:$B,0),'Data - Knowledge'!O$8)/100</f>
        <v>0.29100000000000004</v>
      </c>
      <c r="P57" s="129" cm="1">
        <f t="array" ref="P57">INDEX(KM_PCT,MATCH($A57,'Knowledge - Percentages'!$B:$B,0),'Data - Knowledge'!P$8)/100</f>
        <v>0.28800000000000003</v>
      </c>
      <c r="Q57" s="129" cm="1">
        <f t="array" ref="Q57">INDEX(KM_PCT,MATCH($A57,'Knowledge - Percentages'!$B:$B,0),'Data - Knowledge'!Q$8)/100</f>
        <v>0.30299999999999999</v>
      </c>
      <c r="R57" s="129" cm="1">
        <f t="array" ref="R57">INDEX(KM_PCT,MATCH($A57,'Knowledge - Percentages'!$B:$B,0),'Data - Knowledge'!R$8)/100</f>
        <v>0.28800000000000003</v>
      </c>
      <c r="S57" s="129" cm="1">
        <f t="array" ref="S57">INDEX(KM_PCT,MATCH($A57,'Knowledge - Percentages'!$B:$B,0),'Data - Knowledge'!S$8)/100</f>
        <v>0.28499999999999998</v>
      </c>
      <c r="T57" s="129" cm="1">
        <f t="array" ref="T57">INDEX(KM_PCT,MATCH($A57,'Knowledge - Percentages'!$B:$B,0),'Data - Knowledge'!T$8)/100</f>
        <v>0.308</v>
      </c>
      <c r="U57" s="129" cm="1">
        <f t="array" ref="U57">INDEX(KM_PCT,MATCH($A57,'Knowledge - Percentages'!$B:$B,0),'Data - Knowledge'!U$8)/100</f>
        <v>0.29100000000000004</v>
      </c>
      <c r="V57" s="129" cm="1">
        <f t="array" ref="V57">INDEX(KM_PCT,MATCH($A57,'Knowledge - Percentages'!$B:$B,0),'Data - Knowledge'!V$8)/100</f>
        <v>0.34100000000000003</v>
      </c>
      <c r="W57" s="129" cm="1">
        <f t="array" ref="W57">INDEX(KM_PCT,MATCH($A57,'Knowledge - Percentages'!$B:$B,0),'Data - Knowledge'!W$8)/100</f>
        <v>0.184</v>
      </c>
      <c r="X57" s="129" cm="1">
        <f t="array" ref="X57">INDEX(KM_PCT,MATCH($A57,'Knowledge - Percentages'!$B:$B,0),'Data - Knowledge'!X$8)/100</f>
        <v>0.28699999999999998</v>
      </c>
      <c r="Y57" s="129" cm="1">
        <f t="array" ref="Y57">INDEX(KM_PCT,MATCH($A57,'Knowledge - Percentages'!$B:$B,0),'Data - Knowledge'!Y$8)/100</f>
        <v>0.24600000000000002</v>
      </c>
      <c r="Z57" s="129" cm="1">
        <f t="array" ref="Z57">INDEX(KM_PCT,MATCH($A57,'Knowledge - Percentages'!$B:$B,0),'Data - Knowledge'!Z$8)/100</f>
        <v>0.22600000000000001</v>
      </c>
      <c r="AA57" s="129" cm="1">
        <f t="array" ref="AA57">INDEX(KM_PCT,MATCH($A57,'Knowledge - Percentages'!$B:$B,0),'Data - Knowledge'!AA$8)/100</f>
        <v>0.245</v>
      </c>
      <c r="AB57" s="129" cm="1">
        <f t="array" ref="AB57">INDEX(KM_PCT,MATCH($A57,'Knowledge - Percentages'!$B:$B,0),'Data - Knowledge'!AB$8)/100</f>
        <v>0.16699999999999998</v>
      </c>
      <c r="AC57" s="129" cm="1">
        <f t="array" ref="AC57">INDEX(KM_PCT,MATCH($A57,'Knowledge - Percentages'!$B:$B,0),'Data - Knowledge'!AC$8)/100</f>
        <v>0.214</v>
      </c>
      <c r="AD57" s="129" cm="1">
        <f t="array" ref="AD57">INDEX(KM_PCT,MATCH($A57,'Knowledge - Percentages'!$B:$B,0),'Data - Knowledge'!AD$8)/100</f>
        <v>0.245</v>
      </c>
      <c r="AE57" s="129" cm="1">
        <f t="array" ref="AE57">INDEX(KM_PCT,MATCH($A57,'Knowledge - Percentages'!$B:$B,0),'Data - Knowledge'!AE$8)/100</f>
        <v>0.29699999999999999</v>
      </c>
      <c r="AF57" s="129" cm="1">
        <f t="array" ref="AF57">INDEX(KM_PCT,MATCH($A57,'Knowledge - Percentages'!$B:$B,0),'Data - Knowledge'!AF$8)/100</f>
        <v>0.214</v>
      </c>
      <c r="AG57" s="129" cm="1">
        <f t="array" ref="AG57">INDEX(KM_PCT,MATCH($A57,'Knowledge - Percentages'!$B:$B,0),'Data - Knowledge'!AG$8)/100</f>
        <v>0.20800000000000002</v>
      </c>
      <c r="AH57" s="129" cm="1">
        <f t="array" ref="AH57">INDEX(KM_PCT,MATCH($A57,'Knowledge - Percentages'!$B:$B,0),'Data - Knowledge'!AH$8)/100</f>
        <v>0.188</v>
      </c>
      <c r="AI57" s="129" cm="1">
        <f t="array" ref="AI57">INDEX(KM_PCT,MATCH($A57,'Knowledge - Percentages'!$B:$B,0),'Data - Knowledge'!AI$8)/100</f>
        <v>0.182</v>
      </c>
    </row>
    <row r="58" spans="1:35">
      <c r="A58" s="86" t="s">
        <v>284</v>
      </c>
      <c r="B58" s="86" t="s">
        <v>210</v>
      </c>
      <c r="C58" s="86" t="s">
        <v>281</v>
      </c>
      <c r="D58" s="86" t="s">
        <v>285</v>
      </c>
      <c r="E58" s="122">
        <f t="shared" si="7"/>
        <v>0.34893170140856078</v>
      </c>
      <c r="F58" s="128">
        <f t="shared" si="2"/>
        <v>17860.767</v>
      </c>
      <c r="G58" s="122">
        <f t="shared" si="3"/>
        <v>0.32171557407005408</v>
      </c>
      <c r="H58" s="128">
        <f t="shared" si="4"/>
        <v>117078.41</v>
      </c>
      <c r="I58" s="122">
        <f t="shared" si="5"/>
        <v>0.35231054729463157</v>
      </c>
      <c r="J58" s="128">
        <f t="shared" si="6"/>
        <v>108.45968598728153</v>
      </c>
      <c r="K58" s="129" cm="1">
        <f t="array" ref="K58">INDEX(KM_PCT,MATCH($A58,'Knowledge - Percentages'!$B:$B,0),'Data - Knowledge'!K$8)/100</f>
        <v>0.63600000000000001</v>
      </c>
      <c r="L58" s="129" cm="1">
        <f t="array" ref="L58">INDEX(KM_PCT,MATCH($A58,'Knowledge - Percentages'!$B:$B,0),'Data - Knowledge'!L$8)/100</f>
        <v>0.45399999999999996</v>
      </c>
      <c r="M58" s="129" cm="1">
        <f t="array" ref="M58">INDEX(KM_PCT,MATCH($A58,'Knowledge - Percentages'!$B:$B,0),'Data - Knowledge'!M$8)/100</f>
        <v>0.42399999999999999</v>
      </c>
      <c r="N58" s="129" cm="1">
        <f t="array" ref="N58">INDEX(KM_PCT,MATCH($A58,'Knowledge - Percentages'!$B:$B,0),'Data - Knowledge'!N$8)/100</f>
        <v>0.375</v>
      </c>
      <c r="O58" s="129" cm="1">
        <f t="array" ref="O58">INDEX(KM_PCT,MATCH($A58,'Knowledge - Percentages'!$B:$B,0),'Data - Knowledge'!O$8)/100</f>
        <v>0.33200000000000002</v>
      </c>
      <c r="P58" s="129" cm="1">
        <f t="array" ref="P58">INDEX(KM_PCT,MATCH($A58,'Knowledge - Percentages'!$B:$B,0),'Data - Knowledge'!P$8)/100</f>
        <v>0.33399999999999996</v>
      </c>
      <c r="Q58" s="129" cm="1">
        <f t="array" ref="Q58">INDEX(KM_PCT,MATCH($A58,'Knowledge - Percentages'!$B:$B,0),'Data - Knowledge'!Q$8)/100</f>
        <v>0.35600000000000004</v>
      </c>
      <c r="R58" s="129" cm="1">
        <f t="array" ref="R58">INDEX(KM_PCT,MATCH($A58,'Knowledge - Percentages'!$B:$B,0),'Data - Knowledge'!R$8)/100</f>
        <v>0.33399999999999996</v>
      </c>
      <c r="S58" s="129" cm="1">
        <f t="array" ref="S58">INDEX(KM_PCT,MATCH($A58,'Knowledge - Percentages'!$B:$B,0),'Data - Knowledge'!S$8)/100</f>
        <v>0.33299999999999996</v>
      </c>
      <c r="T58" s="129" cm="1">
        <f t="array" ref="T58">INDEX(KM_PCT,MATCH($A58,'Knowledge - Percentages'!$B:$B,0),'Data - Knowledge'!T$8)/100</f>
        <v>0.35499999999999998</v>
      </c>
      <c r="U58" s="129" cm="1">
        <f t="array" ref="U58">INDEX(KM_PCT,MATCH($A58,'Knowledge - Percentages'!$B:$B,0),'Data - Knowledge'!U$8)/100</f>
        <v>0.33899999999999997</v>
      </c>
      <c r="V58" s="129" cm="1">
        <f t="array" ref="V58">INDEX(KM_PCT,MATCH($A58,'Knowledge - Percentages'!$B:$B,0),'Data - Knowledge'!V$8)/100</f>
        <v>0.39299999999999996</v>
      </c>
      <c r="W58" s="129" cm="1">
        <f t="array" ref="W58">INDEX(KM_PCT,MATCH($A58,'Knowledge - Percentages'!$B:$B,0),'Data - Knowledge'!W$8)/100</f>
        <v>0.20800000000000002</v>
      </c>
      <c r="X58" s="129" cm="1">
        <f t="array" ref="X58">INDEX(KM_PCT,MATCH($A58,'Knowledge - Percentages'!$B:$B,0),'Data - Knowledge'!X$8)/100</f>
        <v>0.32600000000000001</v>
      </c>
      <c r="Y58" s="129" cm="1">
        <f t="array" ref="Y58">INDEX(KM_PCT,MATCH($A58,'Knowledge - Percentages'!$B:$B,0),'Data - Knowledge'!Y$8)/100</f>
        <v>0.28800000000000003</v>
      </c>
      <c r="Z58" s="129" cm="1">
        <f t="array" ref="Z58">INDEX(KM_PCT,MATCH($A58,'Knowledge - Percentages'!$B:$B,0),'Data - Knowledge'!Z$8)/100</f>
        <v>0.27600000000000002</v>
      </c>
      <c r="AA58" s="129" cm="1">
        <f t="array" ref="AA58">INDEX(KM_PCT,MATCH($A58,'Knowledge - Percentages'!$B:$B,0),'Data - Knowledge'!AA$8)/100</f>
        <v>0.27899999999999997</v>
      </c>
      <c r="AB58" s="129" cm="1">
        <f t="array" ref="AB58">INDEX(KM_PCT,MATCH($A58,'Knowledge - Percentages'!$B:$B,0),'Data - Knowledge'!AB$8)/100</f>
        <v>0.247</v>
      </c>
      <c r="AC58" s="129" cm="1">
        <f t="array" ref="AC58">INDEX(KM_PCT,MATCH($A58,'Knowledge - Percentages'!$B:$B,0),'Data - Knowledge'!AC$8)/100</f>
        <v>0.247</v>
      </c>
      <c r="AD58" s="129" cm="1">
        <f t="array" ref="AD58">INDEX(KM_PCT,MATCH($A58,'Knowledge - Percentages'!$B:$B,0),'Data - Knowledge'!AD$8)/100</f>
        <v>0.29799999999999999</v>
      </c>
      <c r="AE58" s="129" cm="1">
        <f t="array" ref="AE58">INDEX(KM_PCT,MATCH($A58,'Knowledge - Percentages'!$B:$B,0),'Data - Knowledge'!AE$8)/100</f>
        <v>0.32899999999999996</v>
      </c>
      <c r="AF58" s="129" cm="1">
        <f t="array" ref="AF58">INDEX(KM_PCT,MATCH($A58,'Knowledge - Percentages'!$B:$B,0),'Data - Knowledge'!AF$8)/100</f>
        <v>0.247</v>
      </c>
      <c r="AG58" s="129" cm="1">
        <f t="array" ref="AG58">INDEX(KM_PCT,MATCH($A58,'Knowledge - Percentages'!$B:$B,0),'Data - Knowledge'!AG$8)/100</f>
        <v>0.247</v>
      </c>
      <c r="AH58" s="129" cm="1">
        <f t="array" ref="AH58">INDEX(KM_PCT,MATCH($A58,'Knowledge - Percentages'!$B:$B,0),'Data - Knowledge'!AH$8)/100</f>
        <v>0.21</v>
      </c>
      <c r="AI58" s="129" cm="1">
        <f t="array" ref="AI58">INDEX(KM_PCT,MATCH($A58,'Knowledge - Percentages'!$B:$B,0),'Data - Knowledge'!AI$8)/100</f>
        <v>0.20699999999999999</v>
      </c>
    </row>
    <row r="59" spans="1:35">
      <c r="A59" s="86" t="s">
        <v>286</v>
      </c>
      <c r="B59" s="86" t="s">
        <v>210</v>
      </c>
      <c r="C59" s="86" t="s">
        <v>281</v>
      </c>
      <c r="D59" s="86" t="s">
        <v>287</v>
      </c>
      <c r="E59" s="122">
        <f t="shared" si="7"/>
        <v>0.13946933791783073</v>
      </c>
      <c r="F59" s="128">
        <f t="shared" si="2"/>
        <v>7139.0170000000007</v>
      </c>
      <c r="G59" s="122">
        <f t="shared" si="3"/>
        <v>0.12351360879756206</v>
      </c>
      <c r="H59" s="128">
        <f t="shared" si="4"/>
        <v>44948.948999999986</v>
      </c>
      <c r="I59" s="122">
        <f t="shared" si="5"/>
        <v>0.20010365162888352</v>
      </c>
      <c r="J59" s="128">
        <f t="shared" si="6"/>
        <v>112.91819523014665</v>
      </c>
      <c r="K59" s="129" cm="1">
        <f t="array" ref="K59">INDEX(KM_PCT,MATCH($A59,'Knowledge - Percentages'!$B:$B,0),'Data - Knowledge'!K$8)/100</f>
        <v>0.33600000000000002</v>
      </c>
      <c r="L59" s="129" cm="1">
        <f t="array" ref="L59">INDEX(KM_PCT,MATCH($A59,'Knowledge - Percentages'!$B:$B,0),'Data - Knowledge'!L$8)/100</f>
        <v>0.18899999999999997</v>
      </c>
      <c r="M59" s="129" cm="1">
        <f t="array" ref="M59">INDEX(KM_PCT,MATCH($A59,'Knowledge - Percentages'!$B:$B,0),'Data - Knowledge'!M$8)/100</f>
        <v>0.20600000000000002</v>
      </c>
      <c r="N59" s="129" cm="1">
        <f t="array" ref="N59">INDEX(KM_PCT,MATCH($A59,'Knowledge - Percentages'!$B:$B,0),'Data - Knowledge'!N$8)/100</f>
        <v>0.13100000000000001</v>
      </c>
      <c r="O59" s="129" cm="1">
        <f t="array" ref="O59">INDEX(KM_PCT,MATCH($A59,'Knowledge - Percentages'!$B:$B,0),'Data - Knowledge'!O$8)/100</f>
        <v>0.14300000000000002</v>
      </c>
      <c r="P59" s="129" cm="1">
        <f t="array" ref="P59">INDEX(KM_PCT,MATCH($A59,'Knowledge - Percentages'!$B:$B,0),'Data - Knowledge'!P$8)/100</f>
        <v>0.13699999999999998</v>
      </c>
      <c r="Q59" s="129" cm="1">
        <f t="array" ref="Q59">INDEX(KM_PCT,MATCH($A59,'Knowledge - Percentages'!$B:$B,0),'Data - Knowledge'!Q$8)/100</f>
        <v>0.17199999999999999</v>
      </c>
      <c r="R59" s="129" cm="1">
        <f t="array" ref="R59">INDEX(KM_PCT,MATCH($A59,'Knowledge - Percentages'!$B:$B,0),'Data - Knowledge'!R$8)/100</f>
        <v>0.13699999999999998</v>
      </c>
      <c r="S59" s="129" cm="1">
        <f t="array" ref="S59">INDEX(KM_PCT,MATCH($A59,'Knowledge - Percentages'!$B:$B,0),'Data - Knowledge'!S$8)/100</f>
        <v>0.122</v>
      </c>
      <c r="T59" s="129" cm="1">
        <f t="array" ref="T59">INDEX(KM_PCT,MATCH($A59,'Knowledge - Percentages'!$B:$B,0),'Data - Knowledge'!T$8)/100</f>
        <v>0.14099999999999999</v>
      </c>
      <c r="U59" s="129" cm="1">
        <f t="array" ref="U59">INDEX(KM_PCT,MATCH($A59,'Knowledge - Percentages'!$B:$B,0),'Data - Knowledge'!U$8)/100</f>
        <v>0.13699999999999998</v>
      </c>
      <c r="V59" s="129" cm="1">
        <f t="array" ref="V59">INDEX(KM_PCT,MATCH($A59,'Knowledge - Percentages'!$B:$B,0),'Data - Knowledge'!V$8)/100</f>
        <v>0.17499999999999999</v>
      </c>
      <c r="W59" s="129" cm="1">
        <f t="array" ref="W59">INDEX(KM_PCT,MATCH($A59,'Knowledge - Percentages'!$B:$B,0),'Data - Knowledge'!W$8)/100</f>
        <v>0.09</v>
      </c>
      <c r="X59" s="129" cm="1">
        <f t="array" ref="X59">INDEX(KM_PCT,MATCH($A59,'Knowledge - Percentages'!$B:$B,0),'Data - Knowledge'!X$8)/100</f>
        <v>0.11599999999999999</v>
      </c>
      <c r="Y59" s="129" cm="1">
        <f t="array" ref="Y59">INDEX(KM_PCT,MATCH($A59,'Knowledge - Percentages'!$B:$B,0),'Data - Knowledge'!Y$8)/100</f>
        <v>0.107</v>
      </c>
      <c r="Z59" s="129" cm="1">
        <f t="array" ref="Z59">INDEX(KM_PCT,MATCH($A59,'Knowledge - Percentages'!$B:$B,0),'Data - Knowledge'!Z$8)/100</f>
        <v>0.10199999999999999</v>
      </c>
      <c r="AA59" s="129" cm="1">
        <f t="array" ref="AA59">INDEX(KM_PCT,MATCH($A59,'Knowledge - Percentages'!$B:$B,0),'Data - Knowledge'!AA$8)/100</f>
        <v>0.10400000000000001</v>
      </c>
      <c r="AB59" s="129" cm="1">
        <f t="array" ref="AB59">INDEX(KM_PCT,MATCH($A59,'Knowledge - Percentages'!$B:$B,0),'Data - Knowledge'!AB$8)/100</f>
        <v>0.107</v>
      </c>
      <c r="AC59" s="129" cm="1">
        <f t="array" ref="AC59">INDEX(KM_PCT,MATCH($A59,'Knowledge - Percentages'!$B:$B,0),'Data - Knowledge'!AC$8)/100</f>
        <v>8.5999999999999993E-2</v>
      </c>
      <c r="AD59" s="129" cm="1">
        <f t="array" ref="AD59">INDEX(KM_PCT,MATCH($A59,'Knowledge - Percentages'!$B:$B,0),'Data - Knowledge'!AD$8)/100</f>
        <v>0.09</v>
      </c>
      <c r="AE59" s="129" cm="1">
        <f t="array" ref="AE59">INDEX(KM_PCT,MATCH($A59,'Knowledge - Percentages'!$B:$B,0),'Data - Knowledge'!AE$8)/100</f>
        <v>0.10400000000000001</v>
      </c>
      <c r="AF59" s="129" cm="1">
        <f t="array" ref="AF59">INDEX(KM_PCT,MATCH($A59,'Knowledge - Percentages'!$B:$B,0),'Data - Knowledge'!AF$8)/100</f>
        <v>8.6999999999999994E-2</v>
      </c>
      <c r="AG59" s="129" cm="1">
        <f t="array" ref="AG59">INDEX(KM_PCT,MATCH($A59,'Knowledge - Percentages'!$B:$B,0),'Data - Knowledge'!AG$8)/100</f>
        <v>8.6999999999999994E-2</v>
      </c>
      <c r="AH59" s="129" cm="1">
        <f t="array" ref="AH59">INDEX(KM_PCT,MATCH($A59,'Knowledge - Percentages'!$B:$B,0),'Data - Knowledge'!AH$8)/100</f>
        <v>8.1000000000000003E-2</v>
      </c>
      <c r="AI59" s="129" cm="1">
        <f t="array" ref="AI59">INDEX(KM_PCT,MATCH($A59,'Knowledge - Percentages'!$B:$B,0),'Data - Knowledge'!AI$8)/100</f>
        <v>7.9000000000000001E-2</v>
      </c>
    </row>
    <row r="60" spans="1:35">
      <c r="A60" s="86" t="s">
        <v>288</v>
      </c>
      <c r="B60" s="86" t="s">
        <v>210</v>
      </c>
      <c r="C60" s="86" t="s">
        <v>281</v>
      </c>
      <c r="D60" s="86" t="s">
        <v>289</v>
      </c>
      <c r="E60" s="122">
        <f t="shared" si="7"/>
        <v>0.12717365737394265</v>
      </c>
      <c r="F60" s="128">
        <f t="shared" si="2"/>
        <v>6509.6380000000017</v>
      </c>
      <c r="G60" s="122">
        <f t="shared" si="3"/>
        <v>0.10957741695267352</v>
      </c>
      <c r="H60" s="128">
        <f t="shared" si="4"/>
        <v>39877.303999999996</v>
      </c>
      <c r="I60" s="122">
        <f t="shared" si="5"/>
        <v>0.2474307750465968</v>
      </c>
      <c r="J60" s="128">
        <f t="shared" si="6"/>
        <v>116.0582726903199</v>
      </c>
      <c r="K60" s="129" cm="1">
        <f t="array" ref="K60">INDEX(KM_PCT,MATCH($A60,'Knowledge - Percentages'!$B:$B,0),'Data - Knowledge'!K$8)/100</f>
        <v>0.34200000000000003</v>
      </c>
      <c r="L60" s="129" cm="1">
        <f t="array" ref="L60">INDEX(KM_PCT,MATCH($A60,'Knowledge - Percentages'!$B:$B,0),'Data - Knowledge'!L$8)/100</f>
        <v>0.19</v>
      </c>
      <c r="M60" s="129" cm="1">
        <f t="array" ref="M60">INDEX(KM_PCT,MATCH($A60,'Knowledge - Percentages'!$B:$B,0),'Data - Knowledge'!M$8)/100</f>
        <v>0.20199999999999999</v>
      </c>
      <c r="N60" s="129" cm="1">
        <f t="array" ref="N60">INDEX(KM_PCT,MATCH($A60,'Knowledge - Percentages'!$B:$B,0),'Data - Knowledge'!N$8)/100</f>
        <v>0.11900000000000001</v>
      </c>
      <c r="O60" s="129" cm="1">
        <f t="array" ref="O60">INDEX(KM_PCT,MATCH($A60,'Knowledge - Percentages'!$B:$B,0),'Data - Knowledge'!O$8)/100</f>
        <v>0.13300000000000001</v>
      </c>
      <c r="P60" s="129" cm="1">
        <f t="array" ref="P60">INDEX(KM_PCT,MATCH($A60,'Knowledge - Percentages'!$B:$B,0),'Data - Knowledge'!P$8)/100</f>
        <v>0.11900000000000001</v>
      </c>
      <c r="Q60" s="129" cm="1">
        <f t="array" ref="Q60">INDEX(KM_PCT,MATCH($A60,'Knowledge - Percentages'!$B:$B,0),'Data - Knowledge'!Q$8)/100</f>
        <v>0.12300000000000001</v>
      </c>
      <c r="R60" s="129" cm="1">
        <f t="array" ref="R60">INDEX(KM_PCT,MATCH($A60,'Knowledge - Percentages'!$B:$B,0),'Data - Knowledge'!R$8)/100</f>
        <v>0.11900000000000001</v>
      </c>
      <c r="S60" s="129" cm="1">
        <f t="array" ref="S60">INDEX(KM_PCT,MATCH($A60,'Knowledge - Percentages'!$B:$B,0),'Data - Knowledge'!S$8)/100</f>
        <v>0.11800000000000001</v>
      </c>
      <c r="T60" s="129" cm="1">
        <f t="array" ref="T60">INDEX(KM_PCT,MATCH($A60,'Knowledge - Percentages'!$B:$B,0),'Data - Knowledge'!T$8)/100</f>
        <v>0.129</v>
      </c>
      <c r="U60" s="129" cm="1">
        <f t="array" ref="U60">INDEX(KM_PCT,MATCH($A60,'Knowledge - Percentages'!$B:$B,0),'Data - Knowledge'!U$8)/100</f>
        <v>0.11900000000000001</v>
      </c>
      <c r="V60" s="129" cm="1">
        <f t="array" ref="V60">INDEX(KM_PCT,MATCH($A60,'Knowledge - Percentages'!$B:$B,0),'Data - Knowledge'!V$8)/100</f>
        <v>0.16</v>
      </c>
      <c r="W60" s="129" cm="1">
        <f t="array" ref="W60">INDEX(KM_PCT,MATCH($A60,'Knowledge - Percentages'!$B:$B,0),'Data - Knowledge'!W$8)/100</f>
        <v>7.4999999999999997E-2</v>
      </c>
      <c r="X60" s="129" cm="1">
        <f t="array" ref="X60">INDEX(KM_PCT,MATCH($A60,'Knowledge - Percentages'!$B:$B,0),'Data - Knowledge'!X$8)/100</f>
        <v>0.107</v>
      </c>
      <c r="Y60" s="129" cm="1">
        <f t="array" ref="Y60">INDEX(KM_PCT,MATCH($A60,'Knowledge - Percentages'!$B:$B,0),'Data - Knowledge'!Y$8)/100</f>
        <v>8.5999999999999993E-2</v>
      </c>
      <c r="Z60" s="129" cm="1">
        <f t="array" ref="Z60">INDEX(KM_PCT,MATCH($A60,'Knowledge - Percentages'!$B:$B,0),'Data - Knowledge'!Z$8)/100</f>
        <v>7.4999999999999997E-2</v>
      </c>
      <c r="AA60" s="129" cm="1">
        <f t="array" ref="AA60">INDEX(KM_PCT,MATCH($A60,'Knowledge - Percentages'!$B:$B,0),'Data - Knowledge'!AA$8)/100</f>
        <v>8.4000000000000005E-2</v>
      </c>
      <c r="AB60" s="129" cm="1">
        <f t="array" ref="AB60">INDEX(KM_PCT,MATCH($A60,'Knowledge - Percentages'!$B:$B,0),'Data - Knowledge'!AB$8)/100</f>
        <v>7.2000000000000008E-2</v>
      </c>
      <c r="AC60" s="129" cm="1">
        <f t="array" ref="AC60">INDEX(KM_PCT,MATCH($A60,'Knowledge - Percentages'!$B:$B,0),'Data - Knowledge'!AC$8)/100</f>
        <v>6.6000000000000003E-2</v>
      </c>
      <c r="AD60" s="129" cm="1">
        <f t="array" ref="AD60">INDEX(KM_PCT,MATCH($A60,'Knowledge - Percentages'!$B:$B,0),'Data - Knowledge'!AD$8)/100</f>
        <v>7.2000000000000008E-2</v>
      </c>
      <c r="AE60" s="129" cm="1">
        <f t="array" ref="AE60">INDEX(KM_PCT,MATCH($A60,'Knowledge - Percentages'!$B:$B,0),'Data - Knowledge'!AE$8)/100</f>
        <v>0.10300000000000001</v>
      </c>
      <c r="AF60" s="129" cm="1">
        <f t="array" ref="AF60">INDEX(KM_PCT,MATCH($A60,'Knowledge - Percentages'!$B:$B,0),'Data - Knowledge'!AF$8)/100</f>
        <v>6.9000000000000006E-2</v>
      </c>
      <c r="AG60" s="129" cm="1">
        <f t="array" ref="AG60">INDEX(KM_PCT,MATCH($A60,'Knowledge - Percentages'!$B:$B,0),'Data - Knowledge'!AG$8)/100</f>
        <v>6.8000000000000005E-2</v>
      </c>
      <c r="AH60" s="129" cm="1">
        <f t="array" ref="AH60">INDEX(KM_PCT,MATCH($A60,'Knowledge - Percentages'!$B:$B,0),'Data - Knowledge'!AH$8)/100</f>
        <v>6.7000000000000004E-2</v>
      </c>
      <c r="AI60" s="129" cm="1">
        <f t="array" ref="AI60">INDEX(KM_PCT,MATCH($A60,'Knowledge - Percentages'!$B:$B,0),'Data - Knowledge'!AI$8)/100</f>
        <v>6.3E-2</v>
      </c>
    </row>
    <row r="61" spans="1:35">
      <c r="A61" s="86" t="s">
        <v>290</v>
      </c>
      <c r="B61" s="86" t="s">
        <v>210</v>
      </c>
      <c r="C61" s="86" t="s">
        <v>281</v>
      </c>
      <c r="D61" s="86" t="s">
        <v>291</v>
      </c>
      <c r="E61" s="122">
        <f t="shared" si="7"/>
        <v>0.10646251978041299</v>
      </c>
      <c r="F61" s="128">
        <f t="shared" si="2"/>
        <v>5449.4969999999994</v>
      </c>
      <c r="G61" s="122">
        <f t="shared" si="3"/>
        <v>9.215832094504546E-2</v>
      </c>
      <c r="H61" s="128">
        <f t="shared" si="4"/>
        <v>33538.163999999997</v>
      </c>
      <c r="I61" s="122">
        <f t="shared" si="5"/>
        <v>0.26320405290846821</v>
      </c>
      <c r="J61" s="128">
        <f t="shared" si="6"/>
        <v>115.52133186529862</v>
      </c>
      <c r="K61" s="129" cm="1">
        <f t="array" ref="K61">INDEX(KM_PCT,MATCH($A61,'Knowledge - Percentages'!$B:$B,0),'Data - Knowledge'!K$8)/100</f>
        <v>0.17399999999999999</v>
      </c>
      <c r="L61" s="129" cm="1">
        <f t="array" ref="L61">INDEX(KM_PCT,MATCH($A61,'Knowledge - Percentages'!$B:$B,0),'Data - Knowledge'!L$8)/100</f>
        <v>0.15</v>
      </c>
      <c r="M61" s="129" cm="1">
        <f t="array" ref="M61">INDEX(KM_PCT,MATCH($A61,'Knowledge - Percentages'!$B:$B,0),'Data - Knowledge'!M$8)/100</f>
        <v>0.16899999999999998</v>
      </c>
      <c r="N61" s="129" cm="1">
        <f t="array" ref="N61">INDEX(KM_PCT,MATCH($A61,'Knowledge - Percentages'!$B:$B,0),'Data - Knowledge'!N$8)/100</f>
        <v>8.3000000000000004E-2</v>
      </c>
      <c r="O61" s="129" cm="1">
        <f t="array" ref="O61">INDEX(KM_PCT,MATCH($A61,'Knowledge - Percentages'!$B:$B,0),'Data - Knowledge'!O$8)/100</f>
        <v>0.111</v>
      </c>
      <c r="P61" s="129" cm="1">
        <f t="array" ref="P61">INDEX(KM_PCT,MATCH($A61,'Knowledge - Percentages'!$B:$B,0),'Data - Knowledge'!P$8)/100</f>
        <v>0.11800000000000001</v>
      </c>
      <c r="Q61" s="129" cm="1">
        <f t="array" ref="Q61">INDEX(KM_PCT,MATCH($A61,'Knowledge - Percentages'!$B:$B,0),'Data - Knowledge'!Q$8)/100</f>
        <v>0.128</v>
      </c>
      <c r="R61" s="129" cm="1">
        <f t="array" ref="R61">INDEX(KM_PCT,MATCH($A61,'Knowledge - Percentages'!$B:$B,0),'Data - Knowledge'!R$8)/100</f>
        <v>0.11800000000000001</v>
      </c>
      <c r="S61" s="129" cm="1">
        <f t="array" ref="S61">INDEX(KM_PCT,MATCH($A61,'Knowledge - Percentages'!$B:$B,0),'Data - Knowledge'!S$8)/100</f>
        <v>0.111</v>
      </c>
      <c r="T61" s="129" cm="1">
        <f t="array" ref="T61">INDEX(KM_PCT,MATCH($A61,'Knowledge - Percentages'!$B:$B,0),'Data - Knowledge'!T$8)/100</f>
        <v>0.13</v>
      </c>
      <c r="U61" s="129" cm="1">
        <f t="array" ref="U61">INDEX(KM_PCT,MATCH($A61,'Knowledge - Percentages'!$B:$B,0),'Data - Knowledge'!U$8)/100</f>
        <v>0.12300000000000001</v>
      </c>
      <c r="V61" s="129" cm="1">
        <f t="array" ref="V61">INDEX(KM_PCT,MATCH($A61,'Knowledge - Percentages'!$B:$B,0),'Data - Knowledge'!V$8)/100</f>
        <v>0.14199999999999999</v>
      </c>
      <c r="W61" s="129" cm="1">
        <f t="array" ref="W61">INDEX(KM_PCT,MATCH($A61,'Knowledge - Percentages'!$B:$B,0),'Data - Knowledge'!W$8)/100</f>
        <v>8.5999999999999993E-2</v>
      </c>
      <c r="X61" s="129" cm="1">
        <f t="array" ref="X61">INDEX(KM_PCT,MATCH($A61,'Knowledge - Percentages'!$B:$B,0),'Data - Knowledge'!X$8)/100</f>
        <v>0.10400000000000001</v>
      </c>
      <c r="Y61" s="129" cm="1">
        <f t="array" ref="Y61">INDEX(KM_PCT,MATCH($A61,'Knowledge - Percentages'!$B:$B,0),'Data - Knowledge'!Y$8)/100</f>
        <v>8.4000000000000005E-2</v>
      </c>
      <c r="Z61" s="129" cm="1">
        <f t="array" ref="Z61">INDEX(KM_PCT,MATCH($A61,'Knowledge - Percentages'!$B:$B,0),'Data - Knowledge'!Z$8)/100</f>
        <v>5.7000000000000002E-2</v>
      </c>
      <c r="AA61" s="129" cm="1">
        <f t="array" ref="AA61">INDEX(KM_PCT,MATCH($A61,'Knowledge - Percentages'!$B:$B,0),'Data - Knowledge'!AA$8)/100</f>
        <v>8.4000000000000005E-2</v>
      </c>
      <c r="AB61" s="129" cm="1">
        <f t="array" ref="AB61">INDEX(KM_PCT,MATCH($A61,'Knowledge - Percentages'!$B:$B,0),'Data - Knowledge'!AB$8)/100</f>
        <v>8.4000000000000005E-2</v>
      </c>
      <c r="AC61" s="129" cm="1">
        <f t="array" ref="AC61">INDEX(KM_PCT,MATCH($A61,'Knowledge - Percentages'!$B:$B,0),'Data - Knowledge'!AC$8)/100</f>
        <v>5.0999999999999997E-2</v>
      </c>
      <c r="AD61" s="129" cm="1">
        <f t="array" ref="AD61">INDEX(KM_PCT,MATCH($A61,'Knowledge - Percentages'!$B:$B,0),'Data - Knowledge'!AD$8)/100</f>
        <v>5.9000000000000004E-2</v>
      </c>
      <c r="AE61" s="129" cm="1">
        <f t="array" ref="AE61">INDEX(KM_PCT,MATCH($A61,'Knowledge - Percentages'!$B:$B,0),'Data - Knowledge'!AE$8)/100</f>
        <v>6.8000000000000005E-2</v>
      </c>
      <c r="AF61" s="129" cm="1">
        <f t="array" ref="AF61">INDEX(KM_PCT,MATCH($A61,'Knowledge - Percentages'!$B:$B,0),'Data - Knowledge'!AF$8)/100</f>
        <v>6.5000000000000002E-2</v>
      </c>
      <c r="AG61" s="129" cm="1">
        <f t="array" ref="AG61">INDEX(KM_PCT,MATCH($A61,'Knowledge - Percentages'!$B:$B,0),'Data - Knowledge'!AG$8)/100</f>
        <v>5.9000000000000004E-2</v>
      </c>
      <c r="AH61" s="129" cm="1">
        <f t="array" ref="AH61">INDEX(KM_PCT,MATCH($A61,'Knowledge - Percentages'!$B:$B,0),'Data - Knowledge'!AH$8)/100</f>
        <v>0.05</v>
      </c>
      <c r="AI61" s="129" cm="1">
        <f t="array" ref="AI61">INDEX(KM_PCT,MATCH($A61,'Knowledge - Percentages'!$B:$B,0),'Data - Knowledge'!AI$8)/100</f>
        <v>5.9000000000000004E-2</v>
      </c>
    </row>
    <row r="62" spans="1:35">
      <c r="A62" s="86" t="s">
        <v>292</v>
      </c>
      <c r="B62" s="86" t="s">
        <v>210</v>
      </c>
      <c r="C62" s="86" t="s">
        <v>281</v>
      </c>
      <c r="D62" s="86" t="s">
        <v>293</v>
      </c>
      <c r="E62" s="122">
        <f t="shared" si="7"/>
        <v>7.5909156621798493E-2</v>
      </c>
      <c r="F62" s="128">
        <f t="shared" si="2"/>
        <v>3885.5619999999994</v>
      </c>
      <c r="G62" s="122">
        <f t="shared" si="3"/>
        <v>6.4476083963739175E-2</v>
      </c>
      <c r="H62" s="128">
        <f t="shared" si="4"/>
        <v>23464.071999999996</v>
      </c>
      <c r="I62" s="122">
        <f t="shared" si="5"/>
        <v>0.28648896912046906</v>
      </c>
      <c r="J62" s="128">
        <f t="shared" si="6"/>
        <v>117.73226901387062</v>
      </c>
      <c r="K62" s="129" cm="1">
        <f t="array" ref="K62">INDEX(KM_PCT,MATCH($A62,'Knowledge - Percentages'!$B:$B,0),'Data - Knowledge'!K$8)/100</f>
        <v>0.14199999999999999</v>
      </c>
      <c r="L62" s="129" cm="1">
        <f t="array" ref="L62">INDEX(KM_PCT,MATCH($A62,'Knowledge - Percentages'!$B:$B,0),'Data - Knowledge'!L$8)/100</f>
        <v>0.11699999999999999</v>
      </c>
      <c r="M62" s="129" cm="1">
        <f t="array" ref="M62">INDEX(KM_PCT,MATCH($A62,'Knowledge - Percentages'!$B:$B,0),'Data - Knowledge'!M$8)/100</f>
        <v>0.121</v>
      </c>
      <c r="N62" s="129" cm="1">
        <f t="array" ref="N62">INDEX(KM_PCT,MATCH($A62,'Knowledge - Percentages'!$B:$B,0),'Data - Knowledge'!N$8)/100</f>
        <v>6.3E-2</v>
      </c>
      <c r="O62" s="129" cm="1">
        <f t="array" ref="O62">INDEX(KM_PCT,MATCH($A62,'Knowledge - Percentages'!$B:$B,0),'Data - Knowledge'!O$8)/100</f>
        <v>7.4999999999999997E-2</v>
      </c>
      <c r="P62" s="129" cm="1">
        <f t="array" ref="P62">INDEX(KM_PCT,MATCH($A62,'Knowledge - Percentages'!$B:$B,0),'Data - Knowledge'!P$8)/100</f>
        <v>8.199999999999999E-2</v>
      </c>
      <c r="Q62" s="129" cm="1">
        <f t="array" ref="Q62">INDEX(KM_PCT,MATCH($A62,'Knowledge - Percentages'!$B:$B,0),'Data - Knowledge'!Q$8)/100</f>
        <v>9.0999999999999998E-2</v>
      </c>
      <c r="R62" s="129" cm="1">
        <f t="array" ref="R62">INDEX(KM_PCT,MATCH($A62,'Knowledge - Percentages'!$B:$B,0),'Data - Knowledge'!R$8)/100</f>
        <v>8.199999999999999E-2</v>
      </c>
      <c r="S62" s="129" cm="1">
        <f t="array" ref="S62">INDEX(KM_PCT,MATCH($A62,'Knowledge - Percentages'!$B:$B,0),'Data - Knowledge'!S$8)/100</f>
        <v>7.2000000000000008E-2</v>
      </c>
      <c r="T62" s="129" cm="1">
        <f t="array" ref="T62">INDEX(KM_PCT,MATCH($A62,'Knowledge - Percentages'!$B:$B,0),'Data - Knowledge'!T$8)/100</f>
        <v>9.1999999999999998E-2</v>
      </c>
      <c r="U62" s="129" cm="1">
        <f t="array" ref="U62">INDEX(KM_PCT,MATCH($A62,'Knowledge - Percentages'!$B:$B,0),'Data - Knowledge'!U$8)/100</f>
        <v>8.5000000000000006E-2</v>
      </c>
      <c r="V62" s="129" cm="1">
        <f t="array" ref="V62">INDEX(KM_PCT,MATCH($A62,'Knowledge - Percentages'!$B:$B,0),'Data - Knowledge'!V$8)/100</f>
        <v>0.10099999999999999</v>
      </c>
      <c r="W62" s="129" cm="1">
        <f t="array" ref="W62">INDEX(KM_PCT,MATCH($A62,'Knowledge - Percentages'!$B:$B,0),'Data - Knowledge'!W$8)/100</f>
        <v>5.5E-2</v>
      </c>
      <c r="X62" s="129" cm="1">
        <f t="array" ref="X62">INDEX(KM_PCT,MATCH($A62,'Knowledge - Percentages'!$B:$B,0),'Data - Knowledge'!X$8)/100</f>
        <v>7.0999999999999994E-2</v>
      </c>
      <c r="Y62" s="129" cm="1">
        <f t="array" ref="Y62">INDEX(KM_PCT,MATCH($A62,'Knowledge - Percentages'!$B:$B,0),'Data - Knowledge'!Y$8)/100</f>
        <v>5.9000000000000004E-2</v>
      </c>
      <c r="Z62" s="129" cm="1">
        <f t="array" ref="Z62">INDEX(KM_PCT,MATCH($A62,'Knowledge - Percentages'!$B:$B,0),'Data - Knowledge'!Z$8)/100</f>
        <v>4.0999999999999995E-2</v>
      </c>
      <c r="AA62" s="129" cm="1">
        <f t="array" ref="AA62">INDEX(KM_PCT,MATCH($A62,'Knowledge - Percentages'!$B:$B,0),'Data - Knowledge'!AA$8)/100</f>
        <v>5.9000000000000004E-2</v>
      </c>
      <c r="AB62" s="129" cm="1">
        <f t="array" ref="AB62">INDEX(KM_PCT,MATCH($A62,'Knowledge - Percentages'!$B:$B,0),'Data - Knowledge'!AB$8)/100</f>
        <v>5.9000000000000004E-2</v>
      </c>
      <c r="AC62" s="129" cm="1">
        <f t="array" ref="AC62">INDEX(KM_PCT,MATCH($A62,'Knowledge - Percentages'!$B:$B,0),'Data - Knowledge'!AC$8)/100</f>
        <v>3.1E-2</v>
      </c>
      <c r="AD62" s="129" cm="1">
        <f t="array" ref="AD62">INDEX(KM_PCT,MATCH($A62,'Knowledge - Percentages'!$B:$B,0),'Data - Knowledge'!AD$8)/100</f>
        <v>3.7999999999999999E-2</v>
      </c>
      <c r="AE62" s="129" cm="1">
        <f t="array" ref="AE62">INDEX(KM_PCT,MATCH($A62,'Knowledge - Percentages'!$B:$B,0),'Data - Knowledge'!AE$8)/100</f>
        <v>3.7999999999999999E-2</v>
      </c>
      <c r="AF62" s="129" cm="1">
        <f t="array" ref="AF62">INDEX(KM_PCT,MATCH($A62,'Knowledge - Percentages'!$B:$B,0),'Data - Knowledge'!AF$8)/100</f>
        <v>4.4000000000000004E-2</v>
      </c>
      <c r="AG62" s="129" cm="1">
        <f t="array" ref="AG62">INDEX(KM_PCT,MATCH($A62,'Knowledge - Percentages'!$B:$B,0),'Data - Knowledge'!AG$8)/100</f>
        <v>3.7999999999999999E-2</v>
      </c>
      <c r="AH62" s="129" cm="1">
        <f t="array" ref="AH62">INDEX(KM_PCT,MATCH($A62,'Knowledge - Percentages'!$B:$B,0),'Data - Knowledge'!AH$8)/100</f>
        <v>3.2000000000000001E-2</v>
      </c>
      <c r="AI62" s="129" cm="1">
        <f t="array" ref="AI62">INDEX(KM_PCT,MATCH($A62,'Knowledge - Percentages'!$B:$B,0),'Data - Knowledge'!AI$8)/100</f>
        <v>3.7999999999999999E-2</v>
      </c>
    </row>
    <row r="63" spans="1:35">
      <c r="A63" s="86" t="s">
        <v>294</v>
      </c>
      <c r="B63" s="86" t="s">
        <v>210</v>
      </c>
      <c r="C63" s="86" t="s">
        <v>281</v>
      </c>
      <c r="D63" s="86" t="s">
        <v>295</v>
      </c>
      <c r="E63" s="122">
        <f t="shared" si="7"/>
        <v>0.12720733780061347</v>
      </c>
      <c r="F63" s="128">
        <f t="shared" si="2"/>
        <v>6511.362000000001</v>
      </c>
      <c r="G63" s="122">
        <f t="shared" si="3"/>
        <v>0.11097722295345942</v>
      </c>
      <c r="H63" s="128">
        <f t="shared" si="4"/>
        <v>40386.720000000001</v>
      </c>
      <c r="I63" s="122">
        <f t="shared" si="5"/>
        <v>0.36621933055152806</v>
      </c>
      <c r="J63" s="128">
        <f t="shared" si="6"/>
        <v>114.62472606109498</v>
      </c>
      <c r="K63" s="129" cm="1">
        <f t="array" ref="K63">INDEX(KM_PCT,MATCH($A63,'Knowledge - Percentages'!$B:$B,0),'Data - Knowledge'!K$8)/100</f>
        <v>0.248</v>
      </c>
      <c r="L63" s="129" cm="1">
        <f t="array" ref="L63">INDEX(KM_PCT,MATCH($A63,'Knowledge - Percentages'!$B:$B,0),'Data - Knowledge'!L$8)/100</f>
        <v>0.18899999999999997</v>
      </c>
      <c r="M63" s="129" cm="1">
        <f t="array" ref="M63">INDEX(KM_PCT,MATCH($A63,'Knowledge - Percentages'!$B:$B,0),'Data - Knowledge'!M$8)/100</f>
        <v>0.20499999999999999</v>
      </c>
      <c r="N63" s="129" cm="1">
        <f t="array" ref="N63">INDEX(KM_PCT,MATCH($A63,'Knowledge - Percentages'!$B:$B,0),'Data - Knowledge'!N$8)/100</f>
        <v>0.11699999999999999</v>
      </c>
      <c r="O63" s="129" cm="1">
        <f t="array" ref="O63">INDEX(KM_PCT,MATCH($A63,'Knowledge - Percentages'!$B:$B,0),'Data - Knowledge'!O$8)/100</f>
        <v>0.13900000000000001</v>
      </c>
      <c r="P63" s="129" cm="1">
        <f t="array" ref="P63">INDEX(KM_PCT,MATCH($A63,'Knowledge - Percentages'!$B:$B,0),'Data - Knowledge'!P$8)/100</f>
        <v>0.122</v>
      </c>
      <c r="Q63" s="129" cm="1">
        <f t="array" ref="Q63">INDEX(KM_PCT,MATCH($A63,'Knowledge - Percentages'!$B:$B,0),'Data - Knowledge'!Q$8)/100</f>
        <v>0.14499999999999999</v>
      </c>
      <c r="R63" s="129" cm="1">
        <f t="array" ref="R63">INDEX(KM_PCT,MATCH($A63,'Knowledge - Percentages'!$B:$B,0),'Data - Knowledge'!R$8)/100</f>
        <v>0.11</v>
      </c>
      <c r="S63" s="129" cm="1">
        <f t="array" ref="S63">INDEX(KM_PCT,MATCH($A63,'Knowledge - Percentages'!$B:$B,0),'Data - Knowledge'!S$8)/100</f>
        <v>0.114</v>
      </c>
      <c r="T63" s="129" cm="1">
        <f t="array" ref="T63">INDEX(KM_PCT,MATCH($A63,'Knowledge - Percentages'!$B:$B,0),'Data - Knowledge'!T$8)/100</f>
        <v>0.122</v>
      </c>
      <c r="U63" s="129" cm="1">
        <f t="array" ref="U63">INDEX(KM_PCT,MATCH($A63,'Knowledge - Percentages'!$B:$B,0),'Data - Knowledge'!U$8)/100</f>
        <v>0.13</v>
      </c>
      <c r="V63" s="129" cm="1">
        <f t="array" ref="V63">INDEX(KM_PCT,MATCH($A63,'Knowledge - Percentages'!$B:$B,0),'Data - Knowledge'!V$8)/100</f>
        <v>0.17300000000000001</v>
      </c>
      <c r="W63" s="129" cm="1">
        <f t="array" ref="W63">INDEX(KM_PCT,MATCH($A63,'Knowledge - Percentages'!$B:$B,0),'Data - Knowledge'!W$8)/100</f>
        <v>7.0000000000000007E-2</v>
      </c>
      <c r="X63" s="129" cm="1">
        <f t="array" ref="X63">INDEX(KM_PCT,MATCH($A63,'Knowledge - Percentages'!$B:$B,0),'Data - Knowledge'!X$8)/100</f>
        <v>0.12</v>
      </c>
      <c r="Y63" s="129" cm="1">
        <f t="array" ref="Y63">INDEX(KM_PCT,MATCH($A63,'Knowledge - Percentages'!$B:$B,0),'Data - Knowledge'!Y$8)/100</f>
        <v>9.1999999999999998E-2</v>
      </c>
      <c r="Z63" s="129" cm="1">
        <f t="array" ref="Z63">INDEX(KM_PCT,MATCH($A63,'Knowledge - Percentages'!$B:$B,0),'Data - Knowledge'!Z$8)/100</f>
        <v>7.6999999999999999E-2</v>
      </c>
      <c r="AA63" s="129" cm="1">
        <f t="array" ref="AA63">INDEX(KM_PCT,MATCH($A63,'Knowledge - Percentages'!$B:$B,0),'Data - Knowledge'!AA$8)/100</f>
        <v>9.4E-2</v>
      </c>
      <c r="AB63" s="129" cm="1">
        <f t="array" ref="AB63">INDEX(KM_PCT,MATCH($A63,'Knowledge - Percentages'!$B:$B,0),'Data - Knowledge'!AB$8)/100</f>
        <v>6.3E-2</v>
      </c>
      <c r="AC63" s="129" cm="1">
        <f t="array" ref="AC63">INDEX(KM_PCT,MATCH($A63,'Knowledge - Percentages'!$B:$B,0),'Data - Knowledge'!AC$8)/100</f>
        <v>7.0000000000000007E-2</v>
      </c>
      <c r="AD63" s="129" cm="1">
        <f t="array" ref="AD63">INDEX(KM_PCT,MATCH($A63,'Knowledge - Percentages'!$B:$B,0),'Data - Knowledge'!AD$8)/100</f>
        <v>8.3000000000000004E-2</v>
      </c>
      <c r="AE63" s="129" cm="1">
        <f t="array" ref="AE63">INDEX(KM_PCT,MATCH($A63,'Knowledge - Percentages'!$B:$B,0),'Data - Knowledge'!AE$8)/100</f>
        <v>7.9000000000000001E-2</v>
      </c>
      <c r="AF63" s="129" cm="1">
        <f t="array" ref="AF63">INDEX(KM_PCT,MATCH($A63,'Knowledge - Percentages'!$B:$B,0),'Data - Knowledge'!AF$8)/100</f>
        <v>7.0000000000000007E-2</v>
      </c>
      <c r="AG63" s="129" cm="1">
        <f t="array" ref="AG63">INDEX(KM_PCT,MATCH($A63,'Knowledge - Percentages'!$B:$B,0),'Data - Knowledge'!AG$8)/100</f>
        <v>7.0000000000000007E-2</v>
      </c>
      <c r="AH63" s="129" cm="1">
        <f t="array" ref="AH63">INDEX(KM_PCT,MATCH($A63,'Knowledge - Percentages'!$B:$B,0),'Data - Knowledge'!AH$8)/100</f>
        <v>5.5999999999999994E-2</v>
      </c>
      <c r="AI63" s="129" cm="1">
        <f t="array" ref="AI63">INDEX(KM_PCT,MATCH($A63,'Knowledge - Percentages'!$B:$B,0),'Data - Knowledge'!AI$8)/100</f>
        <v>6.2E-2</v>
      </c>
    </row>
    <row r="64" spans="1:35">
      <c r="A64" s="86" t="s">
        <v>296</v>
      </c>
      <c r="B64" s="86" t="s">
        <v>210</v>
      </c>
      <c r="C64" s="86" t="s">
        <v>281</v>
      </c>
      <c r="D64" s="86" t="s">
        <v>297</v>
      </c>
      <c r="E64" s="122">
        <f t="shared" si="7"/>
        <v>0.1790623009748569</v>
      </c>
      <c r="F64" s="128">
        <f t="shared" si="2"/>
        <v>9165.6620000000003</v>
      </c>
      <c r="G64" s="122">
        <f t="shared" si="3"/>
        <v>0.16594158315449314</v>
      </c>
      <c r="H64" s="128">
        <f t="shared" si="4"/>
        <v>60389.294999999991</v>
      </c>
      <c r="I64" s="122">
        <f t="shared" si="5"/>
        <v>0.29394880986151767</v>
      </c>
      <c r="J64" s="128">
        <f t="shared" si="6"/>
        <v>107.9068293618413</v>
      </c>
      <c r="K64" s="129" cm="1">
        <f t="array" ref="K64">INDEX(KM_PCT,MATCH($A64,'Knowledge - Percentages'!$B:$B,0),'Data - Knowledge'!K$8)/100</f>
        <v>0.20600000000000002</v>
      </c>
      <c r="L64" s="129" cm="1">
        <f t="array" ref="L64">INDEX(KM_PCT,MATCH($A64,'Knowledge - Percentages'!$B:$B,0),'Data - Knowledge'!L$8)/100</f>
        <v>0.21600000000000003</v>
      </c>
      <c r="M64" s="129" cm="1">
        <f t="array" ref="M64">INDEX(KM_PCT,MATCH($A64,'Knowledge - Percentages'!$B:$B,0),'Data - Knowledge'!M$8)/100</f>
        <v>0.252</v>
      </c>
      <c r="N64" s="129" cm="1">
        <f t="array" ref="N64">INDEX(KM_PCT,MATCH($A64,'Knowledge - Percentages'!$B:$B,0),'Data - Knowledge'!N$8)/100</f>
        <v>0.14800000000000002</v>
      </c>
      <c r="O64" s="129" cm="1">
        <f t="array" ref="O64">INDEX(KM_PCT,MATCH($A64,'Knowledge - Percentages'!$B:$B,0),'Data - Knowledge'!O$8)/100</f>
        <v>0.16300000000000001</v>
      </c>
      <c r="P64" s="129" cm="1">
        <f t="array" ref="P64">INDEX(KM_PCT,MATCH($A64,'Knowledge - Percentages'!$B:$B,0),'Data - Knowledge'!P$8)/100</f>
        <v>0.191</v>
      </c>
      <c r="Q64" s="129" cm="1">
        <f t="array" ref="Q64">INDEX(KM_PCT,MATCH($A64,'Knowledge - Percentages'!$B:$B,0),'Data - Knowledge'!Q$8)/100</f>
        <v>0.20899999999999999</v>
      </c>
      <c r="R64" s="129" cm="1">
        <f t="array" ref="R64">INDEX(KM_PCT,MATCH($A64,'Knowledge - Percentages'!$B:$B,0),'Data - Knowledge'!R$8)/100</f>
        <v>0.17699999999999999</v>
      </c>
      <c r="S64" s="129" cm="1">
        <f t="array" ref="S64">INDEX(KM_PCT,MATCH($A64,'Knowledge - Percentages'!$B:$B,0),'Data - Knowledge'!S$8)/100</f>
        <v>0.191</v>
      </c>
      <c r="T64" s="129" cm="1">
        <f t="array" ref="T64">INDEX(KM_PCT,MATCH($A64,'Knowledge - Percentages'!$B:$B,0),'Data - Knowledge'!T$8)/100</f>
        <v>0.191</v>
      </c>
      <c r="U64" s="129" cm="1">
        <f t="array" ref="U64">INDEX(KM_PCT,MATCH($A64,'Knowledge - Percentages'!$B:$B,0),'Data - Knowledge'!U$8)/100</f>
        <v>0.191</v>
      </c>
      <c r="V64" s="129" cm="1">
        <f t="array" ref="V64">INDEX(KM_PCT,MATCH($A64,'Knowledge - Percentages'!$B:$B,0),'Data - Knowledge'!V$8)/100</f>
        <v>0.19899999999999998</v>
      </c>
      <c r="W64" s="129" cm="1">
        <f t="array" ref="W64">INDEX(KM_PCT,MATCH($A64,'Knowledge - Percentages'!$B:$B,0),'Data - Knowledge'!W$8)/100</f>
        <v>0.191</v>
      </c>
      <c r="X64" s="129" cm="1">
        <f t="array" ref="X64">INDEX(KM_PCT,MATCH($A64,'Knowledge - Percentages'!$B:$B,0),'Data - Knowledge'!X$8)/100</f>
        <v>0.17199999999999999</v>
      </c>
      <c r="Y64" s="129" cm="1">
        <f t="array" ref="Y64">INDEX(KM_PCT,MATCH($A64,'Knowledge - Percentages'!$B:$B,0),'Data - Knowledge'!Y$8)/100</f>
        <v>0.17</v>
      </c>
      <c r="Z64" s="129" cm="1">
        <f t="array" ref="Z64">INDEX(KM_PCT,MATCH($A64,'Knowledge - Percentages'!$B:$B,0),'Data - Knowledge'!Z$8)/100</f>
        <v>0.14800000000000002</v>
      </c>
      <c r="AA64" s="129" cm="1">
        <f t="array" ref="AA64">INDEX(KM_PCT,MATCH($A64,'Knowledge - Percentages'!$B:$B,0),'Data - Knowledge'!AA$8)/100</f>
        <v>0.16800000000000001</v>
      </c>
      <c r="AB64" s="129" cm="1">
        <f t="array" ref="AB64">INDEX(KM_PCT,MATCH($A64,'Knowledge - Percentages'!$B:$B,0),'Data - Knowledge'!AB$8)/100</f>
        <v>0.16800000000000001</v>
      </c>
      <c r="AC64" s="129" cm="1">
        <f t="array" ref="AC64">INDEX(KM_PCT,MATCH($A64,'Knowledge - Percentages'!$B:$B,0),'Data - Knowledge'!AC$8)/100</f>
        <v>0.13</v>
      </c>
      <c r="AD64" s="129" cm="1">
        <f t="array" ref="AD64">INDEX(KM_PCT,MATCH($A64,'Knowledge - Percentages'!$B:$B,0),'Data - Knowledge'!AD$8)/100</f>
        <v>0.13600000000000001</v>
      </c>
      <c r="AE64" s="129" cm="1">
        <f t="array" ref="AE64">INDEX(KM_PCT,MATCH($A64,'Knowledge - Percentages'!$B:$B,0),'Data - Knowledge'!AE$8)/100</f>
        <v>0.128</v>
      </c>
      <c r="AF64" s="129" cm="1">
        <f t="array" ref="AF64">INDEX(KM_PCT,MATCH($A64,'Knowledge - Percentages'!$B:$B,0),'Data - Knowledge'!AF$8)/100</f>
        <v>0.13600000000000001</v>
      </c>
      <c r="AG64" s="129" cm="1">
        <f t="array" ref="AG64">INDEX(KM_PCT,MATCH($A64,'Knowledge - Percentages'!$B:$B,0),'Data - Knowledge'!AG$8)/100</f>
        <v>0.13699999999999998</v>
      </c>
      <c r="AH64" s="129" cm="1">
        <f t="array" ref="AH64">INDEX(KM_PCT,MATCH($A64,'Knowledge - Percentages'!$B:$B,0),'Data - Knowledge'!AH$8)/100</f>
        <v>0.13300000000000001</v>
      </c>
      <c r="AI64" s="129" cm="1">
        <f t="array" ref="AI64">INDEX(KM_PCT,MATCH($A64,'Knowledge - Percentages'!$B:$B,0),'Data - Knowledge'!AI$8)/100</f>
        <v>0.13600000000000001</v>
      </c>
    </row>
    <row r="65" spans="1:35">
      <c r="A65" s="86" t="s">
        <v>298</v>
      </c>
      <c r="B65" s="86" t="s">
        <v>210</v>
      </c>
      <c r="C65" s="86" t="s">
        <v>281</v>
      </c>
      <c r="D65" s="86" t="s">
        <v>299</v>
      </c>
      <c r="E65" s="122">
        <f t="shared" si="7"/>
        <v>0.26951602946060521</v>
      </c>
      <c r="F65" s="128">
        <f t="shared" si="2"/>
        <v>13795.716999999999</v>
      </c>
      <c r="G65" s="122">
        <f t="shared" si="3"/>
        <v>0.24836395736413874</v>
      </c>
      <c r="H65" s="128">
        <f t="shared" si="4"/>
        <v>90384.363000000012</v>
      </c>
      <c r="I65" s="122">
        <f t="shared" si="5"/>
        <v>0.34021379216542158</v>
      </c>
      <c r="J65" s="128">
        <f t="shared" si="6"/>
        <v>108.51656267719005</v>
      </c>
      <c r="K65" s="129" cm="1">
        <f t="array" ref="K65">INDEX(KM_PCT,MATCH($A65,'Knowledge - Percentages'!$B:$B,0),'Data - Knowledge'!K$8)/100</f>
        <v>0.44299999999999995</v>
      </c>
      <c r="L65" s="129" cm="1">
        <f t="array" ref="L65">INDEX(KM_PCT,MATCH($A65,'Knowledge - Percentages'!$B:$B,0),'Data - Knowledge'!L$8)/100</f>
        <v>0.34600000000000003</v>
      </c>
      <c r="M65" s="129" cm="1">
        <f t="array" ref="M65">INDEX(KM_PCT,MATCH($A65,'Knowledge - Percentages'!$B:$B,0),'Data - Knowledge'!M$8)/100</f>
        <v>0.36200000000000004</v>
      </c>
      <c r="N65" s="129" cm="1">
        <f t="array" ref="N65">INDEX(KM_PCT,MATCH($A65,'Knowledge - Percentages'!$B:$B,0),'Data - Knowledge'!N$8)/100</f>
        <v>0.26899999999999996</v>
      </c>
      <c r="O65" s="129" cm="1">
        <f t="array" ref="O65">INDEX(KM_PCT,MATCH($A65,'Knowledge - Percentages'!$B:$B,0),'Data - Knowledge'!O$8)/100</f>
        <v>0.29499999999999998</v>
      </c>
      <c r="P65" s="129" cm="1">
        <f t="array" ref="P65">INDEX(KM_PCT,MATCH($A65,'Knowledge - Percentages'!$B:$B,0),'Data - Knowledge'!P$8)/100</f>
        <v>0.26500000000000001</v>
      </c>
      <c r="Q65" s="129" cm="1">
        <f t="array" ref="Q65">INDEX(KM_PCT,MATCH($A65,'Knowledge - Percentages'!$B:$B,0),'Data - Knowledge'!Q$8)/100</f>
        <v>0.28499999999999998</v>
      </c>
      <c r="R65" s="129" cm="1">
        <f t="array" ref="R65">INDEX(KM_PCT,MATCH($A65,'Knowledge - Percentages'!$B:$B,0),'Data - Knowledge'!R$8)/100</f>
        <v>0.24199999999999999</v>
      </c>
      <c r="S65" s="129" cm="1">
        <f t="array" ref="S65">INDEX(KM_PCT,MATCH($A65,'Knowledge - Percentages'!$B:$B,0),'Data - Knowledge'!S$8)/100</f>
        <v>0.26500000000000001</v>
      </c>
      <c r="T65" s="129" cm="1">
        <f t="array" ref="T65">INDEX(KM_PCT,MATCH($A65,'Knowledge - Percentages'!$B:$B,0),'Data - Knowledge'!T$8)/100</f>
        <v>0.27300000000000002</v>
      </c>
      <c r="U65" s="129" cm="1">
        <f t="array" ref="U65">INDEX(KM_PCT,MATCH($A65,'Knowledge - Percentages'!$B:$B,0),'Data - Knowledge'!U$8)/100</f>
        <v>0.26500000000000001</v>
      </c>
      <c r="V65" s="129" cm="1">
        <f t="array" ref="V65">INDEX(KM_PCT,MATCH($A65,'Knowledge - Percentages'!$B:$B,0),'Data - Knowledge'!V$8)/100</f>
        <v>0.30499999999999999</v>
      </c>
      <c r="W65" s="129" cm="1">
        <f t="array" ref="W65">INDEX(KM_PCT,MATCH($A65,'Knowledge - Percentages'!$B:$B,0),'Data - Knowledge'!W$8)/100</f>
        <v>0.21100000000000002</v>
      </c>
      <c r="X65" s="129" cm="1">
        <f t="array" ref="X65">INDEX(KM_PCT,MATCH($A65,'Knowledge - Percentages'!$B:$B,0),'Data - Knowledge'!X$8)/100</f>
        <v>0.247</v>
      </c>
      <c r="Y65" s="129" cm="1">
        <f t="array" ref="Y65">INDEX(KM_PCT,MATCH($A65,'Knowledge - Percentages'!$B:$B,0),'Data - Knowledge'!Y$8)/100</f>
        <v>0.22800000000000001</v>
      </c>
      <c r="Z65" s="129" cm="1">
        <f t="array" ref="Z65">INDEX(KM_PCT,MATCH($A65,'Knowledge - Percentages'!$B:$B,0),'Data - Knowledge'!Z$8)/100</f>
        <v>0.20100000000000001</v>
      </c>
      <c r="AA65" s="129" cm="1">
        <f t="array" ref="AA65">INDEX(KM_PCT,MATCH($A65,'Knowledge - Percentages'!$B:$B,0),'Data - Knowledge'!AA$8)/100</f>
        <v>0.22800000000000001</v>
      </c>
      <c r="AB65" s="129" cm="1">
        <f t="array" ref="AB65">INDEX(KM_PCT,MATCH($A65,'Knowledge - Percentages'!$B:$B,0),'Data - Knowledge'!AB$8)/100</f>
        <v>0.22800000000000001</v>
      </c>
      <c r="AC65" s="129" cm="1">
        <f t="array" ref="AC65">INDEX(KM_PCT,MATCH($A65,'Knowledge - Percentages'!$B:$B,0),'Data - Knowledge'!AC$8)/100</f>
        <v>0.18899999999999997</v>
      </c>
      <c r="AD65" s="129" cm="1">
        <f t="array" ref="AD65">INDEX(KM_PCT,MATCH($A65,'Knowledge - Percentages'!$B:$B,0),'Data - Knowledge'!AD$8)/100</f>
        <v>0.21100000000000002</v>
      </c>
      <c r="AE65" s="129" cm="1">
        <f t="array" ref="AE65">INDEX(KM_PCT,MATCH($A65,'Knowledge - Percentages'!$B:$B,0),'Data - Knowledge'!AE$8)/100</f>
        <v>0.19500000000000001</v>
      </c>
      <c r="AF65" s="129" cm="1">
        <f t="array" ref="AF65">INDEX(KM_PCT,MATCH($A65,'Knowledge - Percentages'!$B:$B,0),'Data - Knowledge'!AF$8)/100</f>
        <v>0.19399999999999998</v>
      </c>
      <c r="AG65" s="129" cm="1">
        <f t="array" ref="AG65">INDEX(KM_PCT,MATCH($A65,'Knowledge - Percentages'!$B:$B,0),'Data - Knowledge'!AG$8)/100</f>
        <v>0.19399999999999998</v>
      </c>
      <c r="AH65" s="129" cm="1">
        <f t="array" ref="AH65">INDEX(KM_PCT,MATCH($A65,'Knowledge - Percentages'!$B:$B,0),'Data - Knowledge'!AH$8)/100</f>
        <v>0.17399999999999999</v>
      </c>
      <c r="AI65" s="129" cm="1">
        <f t="array" ref="AI65">INDEX(KM_PCT,MATCH($A65,'Knowledge - Percentages'!$B:$B,0),'Data - Knowledge'!AI$8)/100</f>
        <v>0.19399999999999998</v>
      </c>
    </row>
    <row r="66" spans="1:35">
      <c r="A66" s="86" t="s">
        <v>300</v>
      </c>
      <c r="B66" s="86" t="s">
        <v>210</v>
      </c>
      <c r="C66" s="86" t="s">
        <v>281</v>
      </c>
      <c r="D66" s="86" t="s">
        <v>301</v>
      </c>
      <c r="E66" s="122">
        <f t="shared" si="7"/>
        <v>0.1018825678394905</v>
      </c>
      <c r="F66" s="128">
        <f t="shared" si="2"/>
        <v>5215.0630000000001</v>
      </c>
      <c r="G66" s="122">
        <f t="shared" si="3"/>
        <v>9.0552884020894758E-2</v>
      </c>
      <c r="H66" s="128">
        <f t="shared" si="4"/>
        <v>32953.915000000001</v>
      </c>
      <c r="I66" s="122">
        <f t="shared" si="5"/>
        <v>0.22975542672054788</v>
      </c>
      <c r="J66" s="128">
        <f t="shared" si="6"/>
        <v>112.51167639893332</v>
      </c>
      <c r="K66" s="129" cm="1">
        <f t="array" ref="K66">INDEX(KM_PCT,MATCH($A66,'Knowledge - Percentages'!$B:$B,0),'Data - Knowledge'!K$8)/100</f>
        <v>0.13300000000000001</v>
      </c>
      <c r="L66" s="129" cm="1">
        <f t="array" ref="L66">INDEX(KM_PCT,MATCH($A66,'Knowledge - Percentages'!$B:$B,0),'Data - Knowledge'!L$8)/100</f>
        <v>0.14099999999999999</v>
      </c>
      <c r="M66" s="129" cm="1">
        <f t="array" ref="M66">INDEX(KM_PCT,MATCH($A66,'Knowledge - Percentages'!$B:$B,0),'Data - Knowledge'!M$8)/100</f>
        <v>0.14899999999999999</v>
      </c>
      <c r="N66" s="129" cm="1">
        <f t="array" ref="N66">INDEX(KM_PCT,MATCH($A66,'Knowledge - Percentages'!$B:$B,0),'Data - Knowledge'!N$8)/100</f>
        <v>7.8E-2</v>
      </c>
      <c r="O66" s="129" cm="1">
        <f t="array" ref="O66">INDEX(KM_PCT,MATCH($A66,'Knowledge - Percentages'!$B:$B,0),'Data - Knowledge'!O$8)/100</f>
        <v>0.106</v>
      </c>
      <c r="P66" s="129" cm="1">
        <f t="array" ref="P66">INDEX(KM_PCT,MATCH($A66,'Knowledge - Percentages'!$B:$B,0),'Data - Knowledge'!P$8)/100</f>
        <v>0.115</v>
      </c>
      <c r="Q66" s="129" cm="1">
        <f t="array" ref="Q66">INDEX(KM_PCT,MATCH($A66,'Knowledge - Percentages'!$B:$B,0),'Data - Knowledge'!Q$8)/100</f>
        <v>0.13300000000000001</v>
      </c>
      <c r="R66" s="129" cm="1">
        <f t="array" ref="R66">INDEX(KM_PCT,MATCH($A66,'Knowledge - Percentages'!$B:$B,0),'Data - Knowledge'!R$8)/100</f>
        <v>0.11199999999999999</v>
      </c>
      <c r="S66" s="129" cm="1">
        <f t="array" ref="S66">INDEX(KM_PCT,MATCH($A66,'Knowledge - Percentages'!$B:$B,0),'Data - Knowledge'!S$8)/100</f>
        <v>0.106</v>
      </c>
      <c r="T66" s="129" cm="1">
        <f t="array" ref="T66">INDEX(KM_PCT,MATCH($A66,'Knowledge - Percentages'!$B:$B,0),'Data - Knowledge'!T$8)/100</f>
        <v>0.121</v>
      </c>
      <c r="U66" s="129" cm="1">
        <f t="array" ref="U66">INDEX(KM_PCT,MATCH($A66,'Knowledge - Percentages'!$B:$B,0),'Data - Knowledge'!U$8)/100</f>
        <v>0.12</v>
      </c>
      <c r="V66" s="129" cm="1">
        <f t="array" ref="V66">INDEX(KM_PCT,MATCH($A66,'Knowledge - Percentages'!$B:$B,0),'Data - Knowledge'!V$8)/100</f>
        <v>0.129</v>
      </c>
      <c r="W66" s="129" cm="1">
        <f t="array" ref="W66">INDEX(KM_PCT,MATCH($A66,'Knowledge - Percentages'!$B:$B,0),'Data - Knowledge'!W$8)/100</f>
        <v>0.109</v>
      </c>
      <c r="X66" s="129" cm="1">
        <f t="array" ref="X66">INDEX(KM_PCT,MATCH($A66,'Knowledge - Percentages'!$B:$B,0),'Data - Knowledge'!X$8)/100</f>
        <v>9.6999999999999989E-2</v>
      </c>
      <c r="Y66" s="129" cm="1">
        <f t="array" ref="Y66">INDEX(KM_PCT,MATCH($A66,'Knowledge - Percentages'!$B:$B,0),'Data - Knowledge'!Y$8)/100</f>
        <v>9.4E-2</v>
      </c>
      <c r="Z66" s="129" cm="1">
        <f t="array" ref="Z66">INDEX(KM_PCT,MATCH($A66,'Knowledge - Percentages'!$B:$B,0),'Data - Knowledge'!Z$8)/100</f>
        <v>6.7000000000000004E-2</v>
      </c>
      <c r="AA66" s="129" cm="1">
        <f t="array" ref="AA66">INDEX(KM_PCT,MATCH($A66,'Knowledge - Percentages'!$B:$B,0),'Data - Knowledge'!AA$8)/100</f>
        <v>8.900000000000001E-2</v>
      </c>
      <c r="AB66" s="129" cm="1">
        <f t="array" ref="AB66">INDEX(KM_PCT,MATCH($A66,'Knowledge - Percentages'!$B:$B,0),'Data - Knowledge'!AB$8)/100</f>
        <v>7.8E-2</v>
      </c>
      <c r="AC66" s="129" cm="1">
        <f t="array" ref="AC66">INDEX(KM_PCT,MATCH($A66,'Knowledge - Percentages'!$B:$B,0),'Data - Knowledge'!AC$8)/100</f>
        <v>5.5999999999999994E-2</v>
      </c>
      <c r="AD66" s="129" cm="1">
        <f t="array" ref="AD66">INDEX(KM_PCT,MATCH($A66,'Knowledge - Percentages'!$B:$B,0),'Data - Knowledge'!AD$8)/100</f>
        <v>6.2E-2</v>
      </c>
      <c r="AE66" s="129" cm="1">
        <f t="array" ref="AE66">INDEX(KM_PCT,MATCH($A66,'Knowledge - Percentages'!$B:$B,0),'Data - Knowledge'!AE$8)/100</f>
        <v>6.2E-2</v>
      </c>
      <c r="AF66" s="129" cm="1">
        <f t="array" ref="AF66">INDEX(KM_PCT,MATCH($A66,'Knowledge - Percentages'!$B:$B,0),'Data - Knowledge'!AF$8)/100</f>
        <v>7.0000000000000007E-2</v>
      </c>
      <c r="AG66" s="129" cm="1">
        <f t="array" ref="AG66">INDEX(KM_PCT,MATCH($A66,'Knowledge - Percentages'!$B:$B,0),'Data - Knowledge'!AG$8)/100</f>
        <v>6.7000000000000004E-2</v>
      </c>
      <c r="AH66" s="129" cm="1">
        <f t="array" ref="AH66">INDEX(KM_PCT,MATCH($A66,'Knowledge - Percentages'!$B:$B,0),'Data - Knowledge'!AH$8)/100</f>
        <v>5.7999999999999996E-2</v>
      </c>
      <c r="AI66" s="129" cm="1">
        <f t="array" ref="AI66">INDEX(KM_PCT,MATCH($A66,'Knowledge - Percentages'!$B:$B,0),'Data - Knowledge'!AI$8)/100</f>
        <v>6.0999999999999999E-2</v>
      </c>
    </row>
    <row r="67" spans="1:35">
      <c r="A67" s="86" t="s">
        <v>302</v>
      </c>
      <c r="B67" s="86" t="s">
        <v>210</v>
      </c>
      <c r="C67" s="86" t="s">
        <v>281</v>
      </c>
      <c r="D67" s="86" t="s">
        <v>303</v>
      </c>
      <c r="E67" s="122">
        <f t="shared" si="7"/>
        <v>0.10695340613827728</v>
      </c>
      <c r="F67" s="128">
        <f t="shared" si="2"/>
        <v>5474.6239999999989</v>
      </c>
      <c r="G67" s="122">
        <f t="shared" si="3"/>
        <v>9.1317403048480544E-2</v>
      </c>
      <c r="H67" s="128">
        <f t="shared" si="4"/>
        <v>33232.137999999992</v>
      </c>
      <c r="I67" s="122">
        <f t="shared" si="5"/>
        <v>0.26837676036861891</v>
      </c>
      <c r="J67" s="128">
        <f t="shared" si="6"/>
        <v>117.12269793907252</v>
      </c>
      <c r="K67" s="129" cm="1">
        <f t="array" ref="K67">INDEX(KM_PCT,MATCH($A67,'Knowledge - Percentages'!$B:$B,0),'Data - Knowledge'!K$8)/100</f>
        <v>0.20499999999999999</v>
      </c>
      <c r="L67" s="129" cm="1">
        <f t="array" ref="L67">INDEX(KM_PCT,MATCH($A67,'Knowledge - Percentages'!$B:$B,0),'Data - Knowledge'!L$8)/100</f>
        <v>0.16399999999999998</v>
      </c>
      <c r="M67" s="129" cm="1">
        <f t="array" ref="M67">INDEX(KM_PCT,MATCH($A67,'Knowledge - Percentages'!$B:$B,0),'Data - Knowledge'!M$8)/100</f>
        <v>0.17899999999999999</v>
      </c>
      <c r="N67" s="129" cm="1">
        <f t="array" ref="N67">INDEX(KM_PCT,MATCH($A67,'Knowledge - Percentages'!$B:$B,0),'Data - Knowledge'!N$8)/100</f>
        <v>9.0999999999999998E-2</v>
      </c>
      <c r="O67" s="129" cm="1">
        <f t="array" ref="O67">INDEX(KM_PCT,MATCH($A67,'Knowledge - Percentages'!$B:$B,0),'Data - Knowledge'!O$8)/100</f>
        <v>0.11599999999999999</v>
      </c>
      <c r="P67" s="129" cm="1">
        <f t="array" ref="P67">INDEX(KM_PCT,MATCH($A67,'Knowledge - Percentages'!$B:$B,0),'Data - Knowledge'!P$8)/100</f>
        <v>0.11199999999999999</v>
      </c>
      <c r="Q67" s="129" cm="1">
        <f t="array" ref="Q67">INDEX(KM_PCT,MATCH($A67,'Knowledge - Percentages'!$B:$B,0),'Data - Knowledge'!Q$8)/100</f>
        <v>0.14699999999999999</v>
      </c>
      <c r="R67" s="129" cm="1">
        <f t="array" ref="R67">INDEX(KM_PCT,MATCH($A67,'Knowledge - Percentages'!$B:$B,0),'Data - Knowledge'!R$8)/100</f>
        <v>0.11199999999999999</v>
      </c>
      <c r="S67" s="129" cm="1">
        <f t="array" ref="S67">INDEX(KM_PCT,MATCH($A67,'Knowledge - Percentages'!$B:$B,0),'Data - Knowledge'!S$8)/100</f>
        <v>0.10400000000000001</v>
      </c>
      <c r="T67" s="129" cm="1">
        <f t="array" ref="T67">INDEX(KM_PCT,MATCH($A67,'Knowledge - Percentages'!$B:$B,0),'Data - Knowledge'!T$8)/100</f>
        <v>0.121</v>
      </c>
      <c r="U67" s="129" cm="1">
        <f t="array" ref="U67">INDEX(KM_PCT,MATCH($A67,'Knowledge - Percentages'!$B:$B,0),'Data - Knowledge'!U$8)/100</f>
        <v>0.11199999999999999</v>
      </c>
      <c r="V67" s="129" cm="1">
        <f t="array" ref="V67">INDEX(KM_PCT,MATCH($A67,'Knowledge - Percentages'!$B:$B,0),'Data - Knowledge'!V$8)/100</f>
        <v>0.13699999999999998</v>
      </c>
      <c r="W67" s="129" cm="1">
        <f t="array" ref="W67">INDEX(KM_PCT,MATCH($A67,'Knowledge - Percentages'!$B:$B,0),'Data - Knowledge'!W$8)/100</f>
        <v>7.0999999999999994E-2</v>
      </c>
      <c r="X67" s="129" cm="1">
        <f t="array" ref="X67">INDEX(KM_PCT,MATCH($A67,'Knowledge - Percentages'!$B:$B,0),'Data - Knowledge'!X$8)/100</f>
        <v>8.6999999999999994E-2</v>
      </c>
      <c r="Y67" s="129" cm="1">
        <f t="array" ref="Y67">INDEX(KM_PCT,MATCH($A67,'Knowledge - Percentages'!$B:$B,0),'Data - Knowledge'!Y$8)/100</f>
        <v>7.5999999999999998E-2</v>
      </c>
      <c r="Z67" s="129" cm="1">
        <f t="array" ref="Z67">INDEX(KM_PCT,MATCH($A67,'Knowledge - Percentages'!$B:$B,0),'Data - Knowledge'!Z$8)/100</f>
        <v>0.06</v>
      </c>
      <c r="AA67" s="129" cm="1">
        <f t="array" ref="AA67">INDEX(KM_PCT,MATCH($A67,'Knowledge - Percentages'!$B:$B,0),'Data - Knowledge'!AA$8)/100</f>
        <v>7.5999999999999998E-2</v>
      </c>
      <c r="AB67" s="129" cm="1">
        <f t="array" ref="AB67">INDEX(KM_PCT,MATCH($A67,'Knowledge - Percentages'!$B:$B,0),'Data - Knowledge'!AB$8)/100</f>
        <v>7.5999999999999998E-2</v>
      </c>
      <c r="AC67" s="129" cm="1">
        <f t="array" ref="AC67">INDEX(KM_PCT,MATCH($A67,'Knowledge - Percentages'!$B:$B,0),'Data - Knowledge'!AC$8)/100</f>
        <v>5.2000000000000005E-2</v>
      </c>
      <c r="AD67" s="129" cm="1">
        <f t="array" ref="AD67">INDEX(KM_PCT,MATCH($A67,'Knowledge - Percentages'!$B:$B,0),'Data - Knowledge'!AD$8)/100</f>
        <v>5.5999999999999994E-2</v>
      </c>
      <c r="AE67" s="129" cm="1">
        <f t="array" ref="AE67">INDEX(KM_PCT,MATCH($A67,'Knowledge - Percentages'!$B:$B,0),'Data - Knowledge'!AE$8)/100</f>
        <v>0.06</v>
      </c>
      <c r="AF67" s="129" cm="1">
        <f t="array" ref="AF67">INDEX(KM_PCT,MATCH($A67,'Knowledge - Percentages'!$B:$B,0),'Data - Knowledge'!AF$8)/100</f>
        <v>7.400000000000001E-2</v>
      </c>
      <c r="AG67" s="129" cm="1">
        <f t="array" ref="AG67">INDEX(KM_PCT,MATCH($A67,'Knowledge - Percentages'!$B:$B,0),'Data - Knowledge'!AG$8)/100</f>
        <v>5.5999999999999994E-2</v>
      </c>
      <c r="AH67" s="129" cm="1">
        <f t="array" ref="AH67">INDEX(KM_PCT,MATCH($A67,'Knowledge - Percentages'!$B:$B,0),'Data - Knowledge'!AH$8)/100</f>
        <v>5.0999999999999997E-2</v>
      </c>
      <c r="AI67" s="129" cm="1">
        <f t="array" ref="AI67">INDEX(KM_PCT,MATCH($A67,'Knowledge - Percentages'!$B:$B,0),'Data - Knowledge'!AI$8)/100</f>
        <v>0.05</v>
      </c>
    </row>
    <row r="68" spans="1:35">
      <c r="A68" s="86" t="s">
        <v>304</v>
      </c>
      <c r="B68" s="86" t="s">
        <v>210</v>
      </c>
      <c r="C68" s="86" t="s">
        <v>305</v>
      </c>
      <c r="D68" s="86" t="s">
        <v>306</v>
      </c>
      <c r="E68" s="122">
        <f t="shared" si="7"/>
        <v>0.16080936565924947</v>
      </c>
      <c r="F68" s="128">
        <f t="shared" si="2"/>
        <v>8231.349000000002</v>
      </c>
      <c r="G68" s="122">
        <f t="shared" si="3"/>
        <v>0.14371485962535621</v>
      </c>
      <c r="H68" s="128">
        <f t="shared" si="4"/>
        <v>52300.568000000007</v>
      </c>
      <c r="I68" s="122">
        <f t="shared" si="5"/>
        <v>0.31141893950684235</v>
      </c>
      <c r="J68" s="128">
        <f t="shared" si="6"/>
        <v>111.89473801001245</v>
      </c>
      <c r="K68" s="129" cm="1">
        <f t="array" ref="K68">INDEX(KM_PCT,MATCH($A68,'Knowledge - Percentages'!$B:$B,0),'Data - Knowledge'!K$8)/100</f>
        <v>0.38700000000000001</v>
      </c>
      <c r="L68" s="129" cm="1">
        <f t="array" ref="L68">INDEX(KM_PCT,MATCH($A68,'Knowledge - Percentages'!$B:$B,0),'Data - Knowledge'!L$8)/100</f>
        <v>0.23100000000000001</v>
      </c>
      <c r="M68" s="129" cm="1">
        <f t="array" ref="M68">INDEX(KM_PCT,MATCH($A68,'Knowledge - Percentages'!$B:$B,0),'Data - Knowledge'!M$8)/100</f>
        <v>0.221</v>
      </c>
      <c r="N68" s="129" cm="1">
        <f t="array" ref="N68">INDEX(KM_PCT,MATCH($A68,'Knowledge - Percentages'!$B:$B,0),'Data - Knowledge'!N$8)/100</f>
        <v>0.17499999999999999</v>
      </c>
      <c r="O68" s="129" cm="1">
        <f t="array" ref="O68">INDEX(KM_PCT,MATCH($A68,'Knowledge - Percentages'!$B:$B,0),'Data - Knowledge'!O$8)/100</f>
        <v>0.17499999999999999</v>
      </c>
      <c r="P68" s="129" cm="1">
        <f t="array" ref="P68">INDEX(KM_PCT,MATCH($A68,'Knowledge - Percentages'!$B:$B,0),'Data - Knowledge'!P$8)/100</f>
        <v>0.14199999999999999</v>
      </c>
      <c r="Q68" s="129" cm="1">
        <f t="array" ref="Q68">INDEX(KM_PCT,MATCH($A68,'Knowledge - Percentages'!$B:$B,0),'Data - Knowledge'!Q$8)/100</f>
        <v>0.16300000000000001</v>
      </c>
      <c r="R68" s="129" cm="1">
        <f t="array" ref="R68">INDEX(KM_PCT,MATCH($A68,'Knowledge - Percentages'!$B:$B,0),'Data - Knowledge'!R$8)/100</f>
        <v>0.13100000000000001</v>
      </c>
      <c r="S68" s="129" cm="1">
        <f t="array" ref="S68">INDEX(KM_PCT,MATCH($A68,'Knowledge - Percentages'!$B:$B,0),'Data - Knowledge'!S$8)/100</f>
        <v>0.14199999999999999</v>
      </c>
      <c r="T68" s="129" cm="1">
        <f t="array" ref="T68">INDEX(KM_PCT,MATCH($A68,'Knowledge - Percentages'!$B:$B,0),'Data - Knowledge'!T$8)/100</f>
        <v>0.14199999999999999</v>
      </c>
      <c r="U68" s="129" cm="1">
        <f t="array" ref="U68">INDEX(KM_PCT,MATCH($A68,'Knowledge - Percentages'!$B:$B,0),'Data - Knowledge'!U$8)/100</f>
        <v>0.14400000000000002</v>
      </c>
      <c r="V68" s="129" cm="1">
        <f t="array" ref="V68">INDEX(KM_PCT,MATCH($A68,'Knowledge - Percentages'!$B:$B,0),'Data - Knowledge'!V$8)/100</f>
        <v>0.185</v>
      </c>
      <c r="W68" s="129" cm="1">
        <f t="array" ref="W68">INDEX(KM_PCT,MATCH($A68,'Knowledge - Percentages'!$B:$B,0),'Data - Knowledge'!W$8)/100</f>
        <v>8.4000000000000005E-2</v>
      </c>
      <c r="X68" s="129" cm="1">
        <f t="array" ref="X68">INDEX(KM_PCT,MATCH($A68,'Knowledge - Percentages'!$B:$B,0),'Data - Knowledge'!X$8)/100</f>
        <v>0.14599999999999999</v>
      </c>
      <c r="Y68" s="129" cm="1">
        <f t="array" ref="Y68">INDEX(KM_PCT,MATCH($A68,'Knowledge - Percentages'!$B:$B,0),'Data - Knowledge'!Y$8)/100</f>
        <v>0.114</v>
      </c>
      <c r="Z68" s="129" cm="1">
        <f t="array" ref="Z68">INDEX(KM_PCT,MATCH($A68,'Knowledge - Percentages'!$B:$B,0),'Data - Knowledge'!Z$8)/100</f>
        <v>0.11</v>
      </c>
      <c r="AA68" s="129" cm="1">
        <f t="array" ref="AA68">INDEX(KM_PCT,MATCH($A68,'Knowledge - Percentages'!$B:$B,0),'Data - Knowledge'!AA$8)/100</f>
        <v>0.11900000000000001</v>
      </c>
      <c r="AB68" s="129" cm="1">
        <f t="array" ref="AB68">INDEX(KM_PCT,MATCH($A68,'Knowledge - Percentages'!$B:$B,0),'Data - Knowledge'!AB$8)/100</f>
        <v>9.8000000000000004E-2</v>
      </c>
      <c r="AC68" s="129" cm="1">
        <f t="array" ref="AC68">INDEX(KM_PCT,MATCH($A68,'Knowledge - Percentages'!$B:$B,0),'Data - Knowledge'!AC$8)/100</f>
        <v>9.8000000000000004E-2</v>
      </c>
      <c r="AD68" s="129" cm="1">
        <f t="array" ref="AD68">INDEX(KM_PCT,MATCH($A68,'Knowledge - Percentages'!$B:$B,0),'Data - Knowledge'!AD$8)/100</f>
        <v>0.125</v>
      </c>
      <c r="AE68" s="129" cm="1">
        <f t="array" ref="AE68">INDEX(KM_PCT,MATCH($A68,'Knowledge - Percentages'!$B:$B,0),'Data - Knowledge'!AE$8)/100</f>
        <v>0.13500000000000001</v>
      </c>
      <c r="AF68" s="129" cm="1">
        <f t="array" ref="AF68">INDEX(KM_PCT,MATCH($A68,'Knowledge - Percentages'!$B:$B,0),'Data - Knowledge'!AF$8)/100</f>
        <v>9.8000000000000004E-2</v>
      </c>
      <c r="AG68" s="129" cm="1">
        <f t="array" ref="AG68">INDEX(KM_PCT,MATCH($A68,'Knowledge - Percentages'!$B:$B,0),'Data - Knowledge'!AG$8)/100</f>
        <v>9.8000000000000004E-2</v>
      </c>
      <c r="AH68" s="129" cm="1">
        <f t="array" ref="AH68">INDEX(KM_PCT,MATCH($A68,'Knowledge - Percentages'!$B:$B,0),'Data - Knowledge'!AH$8)/100</f>
        <v>7.4999999999999997E-2</v>
      </c>
      <c r="AI68" s="129" cm="1">
        <f t="array" ref="AI68">INDEX(KM_PCT,MATCH($A68,'Knowledge - Percentages'!$B:$B,0),'Data - Knowledge'!AI$8)/100</f>
        <v>7.9000000000000001E-2</v>
      </c>
    </row>
    <row r="69" spans="1:35">
      <c r="A69" s="86" t="s">
        <v>307</v>
      </c>
      <c r="B69" s="86" t="s">
        <v>210</v>
      </c>
      <c r="C69" s="86" t="s">
        <v>305</v>
      </c>
      <c r="D69" s="86" t="s">
        <v>308</v>
      </c>
      <c r="E69" s="122">
        <f t="shared" si="7"/>
        <v>0.16130656221306189</v>
      </c>
      <c r="F69" s="128">
        <f t="shared" si="2"/>
        <v>8256.7989999999991</v>
      </c>
      <c r="G69" s="122">
        <f t="shared" si="3"/>
        <v>0.14448872139129862</v>
      </c>
      <c r="H69" s="128">
        <f t="shared" si="4"/>
        <v>52582.191000000006</v>
      </c>
      <c r="I69" s="122">
        <f t="shared" si="5"/>
        <v>0.27545113610319943</v>
      </c>
      <c r="J69" s="128">
        <f t="shared" si="6"/>
        <v>111.6395526653031</v>
      </c>
      <c r="K69" s="129" cm="1">
        <f t="array" ref="K69">INDEX(KM_PCT,MATCH($A69,'Knowledge - Percentages'!$B:$B,0),'Data - Knowledge'!K$8)/100</f>
        <v>0.40299999999999997</v>
      </c>
      <c r="L69" s="129" cm="1">
        <f t="array" ref="L69">INDEX(KM_PCT,MATCH($A69,'Knowledge - Percentages'!$B:$B,0),'Data - Knowledge'!L$8)/100</f>
        <v>0.22399999999999998</v>
      </c>
      <c r="M69" s="129" cm="1">
        <f t="array" ref="M69">INDEX(KM_PCT,MATCH($A69,'Knowledge - Percentages'!$B:$B,0),'Data - Knowledge'!M$8)/100</f>
        <v>0.223</v>
      </c>
      <c r="N69" s="129" cm="1">
        <f t="array" ref="N69">INDEX(KM_PCT,MATCH($A69,'Knowledge - Percentages'!$B:$B,0),'Data - Knowledge'!N$8)/100</f>
        <v>0.17800000000000002</v>
      </c>
      <c r="O69" s="129" cm="1">
        <f t="array" ref="O69">INDEX(KM_PCT,MATCH($A69,'Knowledge - Percentages'!$B:$B,0),'Data - Knowledge'!O$8)/100</f>
        <v>0.161</v>
      </c>
      <c r="P69" s="129" cm="1">
        <f t="array" ref="P69">INDEX(KM_PCT,MATCH($A69,'Knowledge - Percentages'!$B:$B,0),'Data - Knowledge'!P$8)/100</f>
        <v>0.14499999999999999</v>
      </c>
      <c r="Q69" s="129" cm="1">
        <f t="array" ref="Q69">INDEX(KM_PCT,MATCH($A69,'Knowledge - Percentages'!$B:$B,0),'Data - Knowledge'!Q$8)/100</f>
        <v>0.153</v>
      </c>
      <c r="R69" s="129" cm="1">
        <f t="array" ref="R69">INDEX(KM_PCT,MATCH($A69,'Knowledge - Percentages'!$B:$B,0),'Data - Knowledge'!R$8)/100</f>
        <v>0.13300000000000001</v>
      </c>
      <c r="S69" s="129" cm="1">
        <f t="array" ref="S69">INDEX(KM_PCT,MATCH($A69,'Knowledge - Percentages'!$B:$B,0),'Data - Knowledge'!S$8)/100</f>
        <v>0.14499999999999999</v>
      </c>
      <c r="T69" s="129" cm="1">
        <f t="array" ref="T69">INDEX(KM_PCT,MATCH($A69,'Knowledge - Percentages'!$B:$B,0),'Data - Knowledge'!T$8)/100</f>
        <v>0.14499999999999999</v>
      </c>
      <c r="U69" s="129" cm="1">
        <f t="array" ref="U69">INDEX(KM_PCT,MATCH($A69,'Knowledge - Percentages'!$B:$B,0),'Data - Knowledge'!U$8)/100</f>
        <v>0.14499999999999999</v>
      </c>
      <c r="V69" s="129" cm="1">
        <f t="array" ref="V69">INDEX(KM_PCT,MATCH($A69,'Knowledge - Percentages'!$B:$B,0),'Data - Knowledge'!V$8)/100</f>
        <v>0.17800000000000002</v>
      </c>
      <c r="W69" s="129" cm="1">
        <f t="array" ref="W69">INDEX(KM_PCT,MATCH($A69,'Knowledge - Percentages'!$B:$B,0),'Data - Knowledge'!W$8)/100</f>
        <v>9.6999999999999989E-2</v>
      </c>
      <c r="X69" s="129" cm="1">
        <f t="array" ref="X69">INDEX(KM_PCT,MATCH($A69,'Knowledge - Percentages'!$B:$B,0),'Data - Knowledge'!X$8)/100</f>
        <v>0.14099999999999999</v>
      </c>
      <c r="Y69" s="129" cm="1">
        <f t="array" ref="Y69">INDEX(KM_PCT,MATCH($A69,'Knowledge - Percentages'!$B:$B,0),'Data - Knowledge'!Y$8)/100</f>
        <v>0.124</v>
      </c>
      <c r="Z69" s="129" cm="1">
        <f t="array" ref="Z69">INDEX(KM_PCT,MATCH($A69,'Knowledge - Percentages'!$B:$B,0),'Data - Knowledge'!Z$8)/100</f>
        <v>0.11900000000000001</v>
      </c>
      <c r="AA69" s="129" cm="1">
        <f t="array" ref="AA69">INDEX(KM_PCT,MATCH($A69,'Knowledge - Percentages'!$B:$B,0),'Data - Knowledge'!AA$8)/100</f>
        <v>0.11900000000000001</v>
      </c>
      <c r="AB69" s="129" cm="1">
        <f t="array" ref="AB69">INDEX(KM_PCT,MATCH($A69,'Knowledge - Percentages'!$B:$B,0),'Data - Knowledge'!AB$8)/100</f>
        <v>0.111</v>
      </c>
      <c r="AC69" s="129" cm="1">
        <f t="array" ref="AC69">INDEX(KM_PCT,MATCH($A69,'Knowledge - Percentages'!$B:$B,0),'Data - Knowledge'!AC$8)/100</f>
        <v>0.10300000000000001</v>
      </c>
      <c r="AD69" s="129" cm="1">
        <f t="array" ref="AD69">INDEX(KM_PCT,MATCH($A69,'Knowledge - Percentages'!$B:$B,0),'Data - Knowledge'!AD$8)/100</f>
        <v>0.11900000000000001</v>
      </c>
      <c r="AE69" s="129" cm="1">
        <f t="array" ref="AE69">INDEX(KM_PCT,MATCH($A69,'Knowledge - Percentages'!$B:$B,0),'Data - Knowledge'!AE$8)/100</f>
        <v>0.13500000000000001</v>
      </c>
      <c r="AF69" s="129" cm="1">
        <f t="array" ref="AF69">INDEX(KM_PCT,MATCH($A69,'Knowledge - Percentages'!$B:$B,0),'Data - Knowledge'!AF$8)/100</f>
        <v>0.10300000000000001</v>
      </c>
      <c r="AG69" s="129" cm="1">
        <f t="array" ref="AG69">INDEX(KM_PCT,MATCH($A69,'Knowledge - Percentages'!$B:$B,0),'Data - Knowledge'!AG$8)/100</f>
        <v>9.8000000000000004E-2</v>
      </c>
      <c r="AH69" s="129" cm="1">
        <f t="array" ref="AH69">INDEX(KM_PCT,MATCH($A69,'Knowledge - Percentages'!$B:$B,0),'Data - Knowledge'!AH$8)/100</f>
        <v>9.1999999999999998E-2</v>
      </c>
      <c r="AI69" s="129" cm="1">
        <f t="array" ref="AI69">INDEX(KM_PCT,MATCH($A69,'Knowledge - Percentages'!$B:$B,0),'Data - Knowledge'!AI$8)/100</f>
        <v>8.4000000000000005E-2</v>
      </c>
    </row>
    <row r="70" spans="1:35">
      <c r="A70" s="86" t="s">
        <v>309</v>
      </c>
      <c r="B70" s="86" t="s">
        <v>210</v>
      </c>
      <c r="C70" s="86" t="s">
        <v>305</v>
      </c>
      <c r="D70" s="86" t="s">
        <v>310</v>
      </c>
      <c r="E70" s="122">
        <f t="shared" si="7"/>
        <v>6.8635395705940946E-2</v>
      </c>
      <c r="F70" s="128">
        <f t="shared" si="2"/>
        <v>3513.2399999999993</v>
      </c>
      <c r="G70" s="122">
        <f t="shared" si="3"/>
        <v>6.2021969174459145E-2</v>
      </c>
      <c r="H70" s="128">
        <f t="shared" si="4"/>
        <v>22570.972999999998</v>
      </c>
      <c r="I70" s="122">
        <f t="shared" si="5"/>
        <v>0.29651455006027433</v>
      </c>
      <c r="J70" s="128">
        <f t="shared" si="6"/>
        <v>110.6630386289077</v>
      </c>
      <c r="K70" s="129" cm="1">
        <f t="array" ref="K70">INDEX(KM_PCT,MATCH($A70,'Knowledge - Percentages'!$B:$B,0),'Data - Knowledge'!K$8)/100</f>
        <v>0.18</v>
      </c>
      <c r="L70" s="129" cm="1">
        <f t="array" ref="L70">INDEX(KM_PCT,MATCH($A70,'Knowledge - Percentages'!$B:$B,0),'Data - Knowledge'!L$8)/100</f>
        <v>0.09</v>
      </c>
      <c r="M70" s="129" cm="1">
        <f t="array" ref="M70">INDEX(KM_PCT,MATCH($A70,'Knowledge - Percentages'!$B:$B,0),'Data - Knowledge'!M$8)/100</f>
        <v>0.1</v>
      </c>
      <c r="N70" s="129" cm="1">
        <f t="array" ref="N70">INDEX(KM_PCT,MATCH($A70,'Knowledge - Percentages'!$B:$B,0),'Data - Knowledge'!N$8)/100</f>
        <v>7.4999999999999997E-2</v>
      </c>
      <c r="O70" s="129" cm="1">
        <f t="array" ref="O70">INDEX(KM_PCT,MATCH($A70,'Knowledge - Percentages'!$B:$B,0),'Data - Knowledge'!O$8)/100</f>
        <v>7.9000000000000001E-2</v>
      </c>
      <c r="P70" s="129" cm="1">
        <f t="array" ref="P70">INDEX(KM_PCT,MATCH($A70,'Knowledge - Percentages'!$B:$B,0),'Data - Knowledge'!P$8)/100</f>
        <v>5.9000000000000004E-2</v>
      </c>
      <c r="Q70" s="129" cm="1">
        <f t="array" ref="Q70">INDEX(KM_PCT,MATCH($A70,'Knowledge - Percentages'!$B:$B,0),'Data - Knowledge'!Q$8)/100</f>
        <v>5.9000000000000004E-2</v>
      </c>
      <c r="R70" s="129" cm="1">
        <f t="array" ref="R70">INDEX(KM_PCT,MATCH($A70,'Knowledge - Percentages'!$B:$B,0),'Data - Knowledge'!R$8)/100</f>
        <v>5.9000000000000004E-2</v>
      </c>
      <c r="S70" s="129" cm="1">
        <f t="array" ref="S70">INDEX(KM_PCT,MATCH($A70,'Knowledge - Percentages'!$B:$B,0),'Data - Knowledge'!S$8)/100</f>
        <v>5.9000000000000004E-2</v>
      </c>
      <c r="T70" s="129" cm="1">
        <f t="array" ref="T70">INDEX(KM_PCT,MATCH($A70,'Knowledge - Percentages'!$B:$B,0),'Data - Knowledge'!T$8)/100</f>
        <v>5.9000000000000004E-2</v>
      </c>
      <c r="U70" s="129" cm="1">
        <f t="array" ref="U70">INDEX(KM_PCT,MATCH($A70,'Knowledge - Percentages'!$B:$B,0),'Data - Knowledge'!U$8)/100</f>
        <v>5.9000000000000004E-2</v>
      </c>
      <c r="V70" s="129" cm="1">
        <f t="array" ref="V70">INDEX(KM_PCT,MATCH($A70,'Knowledge - Percentages'!$B:$B,0),'Data - Knowledge'!V$8)/100</f>
        <v>7.4999999999999997E-2</v>
      </c>
      <c r="W70" s="129" cm="1">
        <f t="array" ref="W70">INDEX(KM_PCT,MATCH($A70,'Knowledge - Percentages'!$B:$B,0),'Data - Knowledge'!W$8)/100</f>
        <v>3.2000000000000001E-2</v>
      </c>
      <c r="X70" s="129" cm="1">
        <f t="array" ref="X70">INDEX(KM_PCT,MATCH($A70,'Knowledge - Percentages'!$B:$B,0),'Data - Knowledge'!X$8)/100</f>
        <v>6.3E-2</v>
      </c>
      <c r="Y70" s="129" cm="1">
        <f t="array" ref="Y70">INDEX(KM_PCT,MATCH($A70,'Knowledge - Percentages'!$B:$B,0),'Data - Knowledge'!Y$8)/100</f>
        <v>5.0999999999999997E-2</v>
      </c>
      <c r="Z70" s="129" cm="1">
        <f t="array" ref="Z70">INDEX(KM_PCT,MATCH($A70,'Knowledge - Percentages'!$B:$B,0),'Data - Knowledge'!Z$8)/100</f>
        <v>5.2000000000000005E-2</v>
      </c>
      <c r="AA70" s="129" cm="1">
        <f t="array" ref="AA70">INDEX(KM_PCT,MATCH($A70,'Knowledge - Percentages'!$B:$B,0),'Data - Knowledge'!AA$8)/100</f>
        <v>0.05</v>
      </c>
      <c r="AB70" s="129" cm="1">
        <f t="array" ref="AB70">INDEX(KM_PCT,MATCH($A70,'Knowledge - Percentages'!$B:$B,0),'Data - Knowledge'!AB$8)/100</f>
        <v>2.2000000000000002E-2</v>
      </c>
      <c r="AC70" s="129" cm="1">
        <f t="array" ref="AC70">INDEX(KM_PCT,MATCH($A70,'Knowledge - Percentages'!$B:$B,0),'Data - Knowledge'!AC$8)/100</f>
        <v>4.5999999999999999E-2</v>
      </c>
      <c r="AD70" s="129" cm="1">
        <f t="array" ref="AD70">INDEX(KM_PCT,MATCH($A70,'Knowledge - Percentages'!$B:$B,0),'Data - Knowledge'!AD$8)/100</f>
        <v>5.5999999999999994E-2</v>
      </c>
      <c r="AE70" s="129" cm="1">
        <f t="array" ref="AE70">INDEX(KM_PCT,MATCH($A70,'Knowledge - Percentages'!$B:$B,0),'Data - Knowledge'!AE$8)/100</f>
        <v>5.2999999999999999E-2</v>
      </c>
      <c r="AF70" s="129" cm="1">
        <f t="array" ref="AF70">INDEX(KM_PCT,MATCH($A70,'Knowledge - Percentages'!$B:$B,0),'Data - Knowledge'!AF$8)/100</f>
        <v>4.4999999999999998E-2</v>
      </c>
      <c r="AG70" s="129" cm="1">
        <f t="array" ref="AG70">INDEX(KM_PCT,MATCH($A70,'Knowledge - Percentages'!$B:$B,0),'Data - Knowledge'!AG$8)/100</f>
        <v>3.9E-2</v>
      </c>
      <c r="AH70" s="129" cm="1">
        <f t="array" ref="AH70">INDEX(KM_PCT,MATCH($A70,'Knowledge - Percentages'!$B:$B,0),'Data - Knowledge'!AH$8)/100</f>
        <v>3.9E-2</v>
      </c>
      <c r="AI70" s="129" cm="1">
        <f t="array" ref="AI70">INDEX(KM_PCT,MATCH($A70,'Knowledge - Percentages'!$B:$B,0),'Data - Knowledge'!AI$8)/100</f>
        <v>3.5000000000000003E-2</v>
      </c>
    </row>
    <row r="71" spans="1:35">
      <c r="A71" s="86" t="s">
        <v>311</v>
      </c>
      <c r="B71" s="86" t="s">
        <v>210</v>
      </c>
      <c r="C71" s="86" t="s">
        <v>305</v>
      </c>
      <c r="D71" s="86" t="s">
        <v>312</v>
      </c>
      <c r="E71" s="122">
        <f t="shared" si="7"/>
        <v>5.2839803074999497E-2</v>
      </c>
      <c r="F71" s="128">
        <f t="shared" si="2"/>
        <v>2704.7109999999993</v>
      </c>
      <c r="G71" s="122">
        <f t="shared" si="3"/>
        <v>4.8369087626642195E-2</v>
      </c>
      <c r="H71" s="128">
        <f t="shared" si="4"/>
        <v>17602.43</v>
      </c>
      <c r="I71" s="122">
        <f t="shared" si="5"/>
        <v>0.28746545981810345</v>
      </c>
      <c r="J71" s="128">
        <f t="shared" si="6"/>
        <v>109.24291870639873</v>
      </c>
      <c r="K71" s="129" cm="1">
        <f t="array" ref="K71">INDEX(KM_PCT,MATCH($A71,'Knowledge - Percentages'!$B:$B,0),'Data - Knowledge'!K$8)/100</f>
        <v>0.12</v>
      </c>
      <c r="L71" s="129" cm="1">
        <f t="array" ref="L71">INDEX(KM_PCT,MATCH($A71,'Knowledge - Percentages'!$B:$B,0),'Data - Knowledge'!L$8)/100</f>
        <v>7.9000000000000001E-2</v>
      </c>
      <c r="M71" s="129" cm="1">
        <f t="array" ref="M71">INDEX(KM_PCT,MATCH($A71,'Knowledge - Percentages'!$B:$B,0),'Data - Knowledge'!M$8)/100</f>
        <v>6.8000000000000005E-2</v>
      </c>
      <c r="N71" s="129" cm="1">
        <f t="array" ref="N71">INDEX(KM_PCT,MATCH($A71,'Knowledge - Percentages'!$B:$B,0),'Data - Knowledge'!N$8)/100</f>
        <v>0.06</v>
      </c>
      <c r="O71" s="129" cm="1">
        <f t="array" ref="O71">INDEX(KM_PCT,MATCH($A71,'Knowledge - Percentages'!$B:$B,0),'Data - Knowledge'!O$8)/100</f>
        <v>5.9000000000000004E-2</v>
      </c>
      <c r="P71" s="129" cm="1">
        <f t="array" ref="P71">INDEX(KM_PCT,MATCH($A71,'Knowledge - Percentages'!$B:$B,0),'Data - Knowledge'!P$8)/100</f>
        <v>4.5999999999999999E-2</v>
      </c>
      <c r="Q71" s="129" cm="1">
        <f t="array" ref="Q71">INDEX(KM_PCT,MATCH($A71,'Knowledge - Percentages'!$B:$B,0),'Data - Knowledge'!Q$8)/100</f>
        <v>5.0999999999999997E-2</v>
      </c>
      <c r="R71" s="129" cm="1">
        <f t="array" ref="R71">INDEX(KM_PCT,MATCH($A71,'Knowledge - Percentages'!$B:$B,0),'Data - Knowledge'!R$8)/100</f>
        <v>4.5999999999999999E-2</v>
      </c>
      <c r="S71" s="129" cm="1">
        <f t="array" ref="S71">INDEX(KM_PCT,MATCH($A71,'Knowledge - Percentages'!$B:$B,0),'Data - Knowledge'!S$8)/100</f>
        <v>4.5999999999999999E-2</v>
      </c>
      <c r="T71" s="129" cm="1">
        <f t="array" ref="T71">INDEX(KM_PCT,MATCH($A71,'Knowledge - Percentages'!$B:$B,0),'Data - Knowledge'!T$8)/100</f>
        <v>4.5999999999999999E-2</v>
      </c>
      <c r="U71" s="129" cm="1">
        <f t="array" ref="U71">INDEX(KM_PCT,MATCH($A71,'Knowledge - Percentages'!$B:$B,0),'Data - Knowledge'!U$8)/100</f>
        <v>4.5999999999999999E-2</v>
      </c>
      <c r="V71" s="129" cm="1">
        <f t="array" ref="V71">INDEX(KM_PCT,MATCH($A71,'Knowledge - Percentages'!$B:$B,0),'Data - Knowledge'!V$8)/100</f>
        <v>5.5E-2</v>
      </c>
      <c r="W71" s="129" cm="1">
        <f t="array" ref="W71">INDEX(KM_PCT,MATCH($A71,'Knowledge - Percentages'!$B:$B,0),'Data - Knowledge'!W$8)/100</f>
        <v>3.4000000000000002E-2</v>
      </c>
      <c r="X71" s="129" cm="1">
        <f t="array" ref="X71">INDEX(KM_PCT,MATCH($A71,'Knowledge - Percentages'!$B:$B,0),'Data - Knowledge'!X$8)/100</f>
        <v>4.0999999999999995E-2</v>
      </c>
      <c r="Y71" s="129" cm="1">
        <f t="array" ref="Y71">INDEX(KM_PCT,MATCH($A71,'Knowledge - Percentages'!$B:$B,0),'Data - Knowledge'!Y$8)/100</f>
        <v>4.0999999999999995E-2</v>
      </c>
      <c r="Z71" s="129" cm="1">
        <f t="array" ref="Z71">INDEX(KM_PCT,MATCH($A71,'Knowledge - Percentages'!$B:$B,0),'Data - Knowledge'!Z$8)/100</f>
        <v>3.9E-2</v>
      </c>
      <c r="AA71" s="129" cm="1">
        <f t="array" ref="AA71">INDEX(KM_PCT,MATCH($A71,'Knowledge - Percentages'!$B:$B,0),'Data - Knowledge'!AA$8)/100</f>
        <v>4.0999999999999995E-2</v>
      </c>
      <c r="AB71" s="129" cm="1">
        <f t="array" ref="AB71">INDEX(KM_PCT,MATCH($A71,'Knowledge - Percentages'!$B:$B,0),'Data - Knowledge'!AB$8)/100</f>
        <v>2.7000000000000003E-2</v>
      </c>
      <c r="AC71" s="129" cm="1">
        <f t="array" ref="AC71">INDEX(KM_PCT,MATCH($A71,'Knowledge - Percentages'!$B:$B,0),'Data - Knowledge'!AC$8)/100</f>
        <v>3.7999999999999999E-2</v>
      </c>
      <c r="AD71" s="129" cm="1">
        <f t="array" ref="AD71">INDEX(KM_PCT,MATCH($A71,'Knowledge - Percentages'!$B:$B,0),'Data - Knowledge'!AD$8)/100</f>
        <v>3.7999999999999999E-2</v>
      </c>
      <c r="AE71" s="129" cm="1">
        <f t="array" ref="AE71">INDEX(KM_PCT,MATCH($A71,'Knowledge - Percentages'!$B:$B,0),'Data - Knowledge'!AE$8)/100</f>
        <v>4.5999999999999999E-2</v>
      </c>
      <c r="AF71" s="129" cm="1">
        <f t="array" ref="AF71">INDEX(KM_PCT,MATCH($A71,'Knowledge - Percentages'!$B:$B,0),'Data - Knowledge'!AF$8)/100</f>
        <v>3.7999999999999999E-2</v>
      </c>
      <c r="AG71" s="129" cm="1">
        <f t="array" ref="AG71">INDEX(KM_PCT,MATCH($A71,'Knowledge - Percentages'!$B:$B,0),'Data - Knowledge'!AG$8)/100</f>
        <v>3.6000000000000004E-2</v>
      </c>
      <c r="AH71" s="129" cm="1">
        <f t="array" ref="AH71">INDEX(KM_PCT,MATCH($A71,'Knowledge - Percentages'!$B:$B,0),'Data - Knowledge'!AH$8)/100</f>
        <v>3.7999999999999999E-2</v>
      </c>
      <c r="AI71" s="129" cm="1">
        <f t="array" ref="AI71">INDEX(KM_PCT,MATCH($A71,'Knowledge - Percentages'!$B:$B,0),'Data - Knowledge'!AI$8)/100</f>
        <v>3.4000000000000002E-2</v>
      </c>
    </row>
    <row r="72" spans="1:35">
      <c r="A72" s="86" t="s">
        <v>313</v>
      </c>
      <c r="B72" s="86" t="s">
        <v>210</v>
      </c>
      <c r="C72" s="86" t="s">
        <v>305</v>
      </c>
      <c r="D72" s="86" t="s">
        <v>314</v>
      </c>
      <c r="E72" s="122">
        <f t="shared" si="7"/>
        <v>3.8125148963604041E-2</v>
      </c>
      <c r="F72" s="128">
        <f t="shared" si="2"/>
        <v>1951.5120000000002</v>
      </c>
      <c r="G72" s="122">
        <f t="shared" si="3"/>
        <v>3.5187484028039201E-2</v>
      </c>
      <c r="H72" s="128">
        <f t="shared" si="4"/>
        <v>12805.393999999998</v>
      </c>
      <c r="I72" s="122">
        <f t="shared" si="5"/>
        <v>0.33497137927172826</v>
      </c>
      <c r="J72" s="128">
        <f t="shared" si="6"/>
        <v>108.34860751403528</v>
      </c>
      <c r="K72" s="129" cm="1">
        <f t="array" ref="K72">INDEX(KM_PCT,MATCH($A72,'Knowledge - Percentages'!$B:$B,0),'Data - Knowledge'!K$8)/100</f>
        <v>8.8000000000000009E-2</v>
      </c>
      <c r="L72" s="129" cm="1">
        <f t="array" ref="L72">INDEX(KM_PCT,MATCH($A72,'Knowledge - Percentages'!$B:$B,0),'Data - Knowledge'!L$8)/100</f>
        <v>4.9000000000000002E-2</v>
      </c>
      <c r="M72" s="129" cm="1">
        <f t="array" ref="M72">INDEX(KM_PCT,MATCH($A72,'Knowledge - Percentages'!$B:$B,0),'Data - Knowledge'!M$8)/100</f>
        <v>4.9000000000000002E-2</v>
      </c>
      <c r="N72" s="129" cm="1">
        <f t="array" ref="N72">INDEX(KM_PCT,MATCH($A72,'Knowledge - Percentages'!$B:$B,0),'Data - Knowledge'!N$8)/100</f>
        <v>4.9000000000000002E-2</v>
      </c>
      <c r="O72" s="129" cm="1">
        <f t="array" ref="O72">INDEX(KM_PCT,MATCH($A72,'Knowledge - Percentages'!$B:$B,0),'Data - Knowledge'!O$8)/100</f>
        <v>4.2000000000000003E-2</v>
      </c>
      <c r="P72" s="129" cm="1">
        <f t="array" ref="P72">INDEX(KM_PCT,MATCH($A72,'Knowledge - Percentages'!$B:$B,0),'Data - Knowledge'!P$8)/100</f>
        <v>3.3000000000000002E-2</v>
      </c>
      <c r="Q72" s="129" cm="1">
        <f t="array" ref="Q72">INDEX(KM_PCT,MATCH($A72,'Knowledge - Percentages'!$B:$B,0),'Data - Knowledge'!Q$8)/100</f>
        <v>3.6000000000000004E-2</v>
      </c>
      <c r="R72" s="129" cm="1">
        <f t="array" ref="R72">INDEX(KM_PCT,MATCH($A72,'Knowledge - Percentages'!$B:$B,0),'Data - Knowledge'!R$8)/100</f>
        <v>2.6000000000000002E-2</v>
      </c>
      <c r="S72" s="129" cm="1">
        <f t="array" ref="S72">INDEX(KM_PCT,MATCH($A72,'Knowledge - Percentages'!$B:$B,0),'Data - Knowledge'!S$8)/100</f>
        <v>3.3000000000000002E-2</v>
      </c>
      <c r="T72" s="129" cm="1">
        <f t="array" ref="T72">INDEX(KM_PCT,MATCH($A72,'Knowledge - Percentages'!$B:$B,0),'Data - Knowledge'!T$8)/100</f>
        <v>3.3000000000000002E-2</v>
      </c>
      <c r="U72" s="129" cm="1">
        <f t="array" ref="U72">INDEX(KM_PCT,MATCH($A72,'Knowledge - Percentages'!$B:$B,0),'Data - Knowledge'!U$8)/100</f>
        <v>3.3000000000000002E-2</v>
      </c>
      <c r="V72" s="129" cm="1">
        <f t="array" ref="V72">INDEX(KM_PCT,MATCH($A72,'Knowledge - Percentages'!$B:$B,0),'Data - Knowledge'!V$8)/100</f>
        <v>3.3000000000000002E-2</v>
      </c>
      <c r="W72" s="129" cm="1">
        <f t="array" ref="W72">INDEX(KM_PCT,MATCH($A72,'Knowledge - Percentages'!$B:$B,0),'Data - Knowledge'!W$8)/100</f>
        <v>2.5000000000000001E-2</v>
      </c>
      <c r="X72" s="129" cm="1">
        <f t="array" ref="X72">INDEX(KM_PCT,MATCH($A72,'Knowledge - Percentages'!$B:$B,0),'Data - Knowledge'!X$8)/100</f>
        <v>3.1E-2</v>
      </c>
      <c r="Y72" s="129" cm="1">
        <f t="array" ref="Y72">INDEX(KM_PCT,MATCH($A72,'Knowledge - Percentages'!$B:$B,0),'Data - Knowledge'!Y$8)/100</f>
        <v>3.1E-2</v>
      </c>
      <c r="Z72" s="129" cm="1">
        <f t="array" ref="Z72">INDEX(KM_PCT,MATCH($A72,'Knowledge - Percentages'!$B:$B,0),'Data - Knowledge'!Z$8)/100</f>
        <v>3.1E-2</v>
      </c>
      <c r="AA72" s="129" cm="1">
        <f t="array" ref="AA72">INDEX(KM_PCT,MATCH($A72,'Knowledge - Percentages'!$B:$B,0),'Data - Knowledge'!AA$8)/100</f>
        <v>3.1E-2</v>
      </c>
      <c r="AB72" s="129" cm="1">
        <f t="array" ref="AB72">INDEX(KM_PCT,MATCH($A72,'Knowledge - Percentages'!$B:$B,0),'Data - Knowledge'!AB$8)/100</f>
        <v>1.9E-2</v>
      </c>
      <c r="AC72" s="129" cm="1">
        <f t="array" ref="AC72">INDEX(KM_PCT,MATCH($A72,'Knowledge - Percentages'!$B:$B,0),'Data - Knowledge'!AC$8)/100</f>
        <v>2.7000000000000003E-2</v>
      </c>
      <c r="AD72" s="129" cm="1">
        <f t="array" ref="AD72">INDEX(KM_PCT,MATCH($A72,'Knowledge - Percentages'!$B:$B,0),'Data - Knowledge'!AD$8)/100</f>
        <v>3.2000000000000001E-2</v>
      </c>
      <c r="AE72" s="129" cm="1">
        <f t="array" ref="AE72">INDEX(KM_PCT,MATCH($A72,'Knowledge - Percentages'!$B:$B,0),'Data - Knowledge'!AE$8)/100</f>
        <v>0.03</v>
      </c>
      <c r="AF72" s="129" cm="1">
        <f t="array" ref="AF72">INDEX(KM_PCT,MATCH($A72,'Knowledge - Percentages'!$B:$B,0),'Data - Knowledge'!AF$8)/100</f>
        <v>2.7000000000000003E-2</v>
      </c>
      <c r="AG72" s="129" cm="1">
        <f t="array" ref="AG72">INDEX(KM_PCT,MATCH($A72,'Knowledge - Percentages'!$B:$B,0),'Data - Knowledge'!AG$8)/100</f>
        <v>2.7000000000000003E-2</v>
      </c>
      <c r="AH72" s="129" cm="1">
        <f t="array" ref="AH72">INDEX(KM_PCT,MATCH($A72,'Knowledge - Percentages'!$B:$B,0),'Data - Knowledge'!AH$8)/100</f>
        <v>2.3E-2</v>
      </c>
      <c r="AI72" s="129" cm="1">
        <f t="array" ref="AI72">INDEX(KM_PCT,MATCH($A72,'Knowledge - Percentages'!$B:$B,0),'Data - Knowledge'!AI$8)/100</f>
        <v>2.4E-2</v>
      </c>
    </row>
    <row r="73" spans="1:35">
      <c r="A73" s="86" t="s">
        <v>315</v>
      </c>
      <c r="B73" s="86" t="s">
        <v>210</v>
      </c>
      <c r="C73" s="86" t="s">
        <v>305</v>
      </c>
      <c r="D73" s="86" t="s">
        <v>316</v>
      </c>
      <c r="E73" s="122">
        <f t="shared" si="7"/>
        <v>3.6243753296735487E-2</v>
      </c>
      <c r="F73" s="128">
        <f t="shared" ref="F73:F136" si="8">SUMPRODUCT($K$2:$AI$2,$K73:$AI73)</f>
        <v>1855.2089999999994</v>
      </c>
      <c r="G73" s="122">
        <f t="shared" ref="G73:G136" si="9">SUMPRODUCT($K$3:$AI$3,$K73:$AI73)/$J$3</f>
        <v>3.3716524831075033E-2</v>
      </c>
      <c r="H73" s="128">
        <f t="shared" ref="H73:H136" si="10">SUMPRODUCT($K$3:$AI$3,$K73:$AI73)</f>
        <v>12270.083999999995</v>
      </c>
      <c r="I73" s="122">
        <f t="shared" ref="I73:I136" si="11">CORREL($K$4:$AI$4,$K73:$AI73)</f>
        <v>0.25232570614493921</v>
      </c>
      <c r="J73" s="128">
        <f t="shared" si="6"/>
        <v>107.49551882444071</v>
      </c>
      <c r="K73" s="129" cm="1">
        <f t="array" ref="K73">INDEX(KM_PCT,MATCH($A73,'Knowledge - Percentages'!$B:$B,0),'Data - Knowledge'!K$8)/100</f>
        <v>8.3000000000000004E-2</v>
      </c>
      <c r="L73" s="129" cm="1">
        <f t="array" ref="L73">INDEX(KM_PCT,MATCH($A73,'Knowledge - Percentages'!$B:$B,0),'Data - Knowledge'!L$8)/100</f>
        <v>4.7E-2</v>
      </c>
      <c r="M73" s="129" cm="1">
        <f t="array" ref="M73">INDEX(KM_PCT,MATCH($A73,'Knowledge - Percentages'!$B:$B,0),'Data - Knowledge'!M$8)/100</f>
        <v>4.8000000000000001E-2</v>
      </c>
      <c r="N73" s="129" cm="1">
        <f t="array" ref="N73">INDEX(KM_PCT,MATCH($A73,'Knowledge - Percentages'!$B:$B,0),'Data - Knowledge'!N$8)/100</f>
        <v>4.0999999999999995E-2</v>
      </c>
      <c r="O73" s="129" cm="1">
        <f t="array" ref="O73">INDEX(KM_PCT,MATCH($A73,'Knowledge - Percentages'!$B:$B,0),'Data - Knowledge'!O$8)/100</f>
        <v>4.5999999999999999E-2</v>
      </c>
      <c r="P73" s="129" cm="1">
        <f t="array" ref="P73">INDEX(KM_PCT,MATCH($A73,'Knowledge - Percentages'!$B:$B,0),'Data - Knowledge'!P$8)/100</f>
        <v>3.2000000000000001E-2</v>
      </c>
      <c r="Q73" s="129" cm="1">
        <f t="array" ref="Q73">INDEX(KM_PCT,MATCH($A73,'Knowledge - Percentages'!$B:$B,0),'Data - Knowledge'!Q$8)/100</f>
        <v>3.2000000000000001E-2</v>
      </c>
      <c r="R73" s="129" cm="1">
        <f t="array" ref="R73">INDEX(KM_PCT,MATCH($A73,'Knowledge - Percentages'!$B:$B,0),'Data - Knowledge'!R$8)/100</f>
        <v>3.7000000000000005E-2</v>
      </c>
      <c r="S73" s="129" cm="1">
        <f t="array" ref="S73">INDEX(KM_PCT,MATCH($A73,'Knowledge - Percentages'!$B:$B,0),'Data - Knowledge'!S$8)/100</f>
        <v>3.2000000000000001E-2</v>
      </c>
      <c r="T73" s="129" cm="1">
        <f t="array" ref="T73">INDEX(KM_PCT,MATCH($A73,'Knowledge - Percentages'!$B:$B,0),'Data - Knowledge'!T$8)/100</f>
        <v>3.2000000000000001E-2</v>
      </c>
      <c r="U73" s="129" cm="1">
        <f t="array" ref="U73">INDEX(KM_PCT,MATCH($A73,'Knowledge - Percentages'!$B:$B,0),'Data - Knowledge'!U$8)/100</f>
        <v>0.03</v>
      </c>
      <c r="V73" s="129" cm="1">
        <f t="array" ref="V73">INDEX(KM_PCT,MATCH($A73,'Knowledge - Percentages'!$B:$B,0),'Data - Knowledge'!V$8)/100</f>
        <v>3.5000000000000003E-2</v>
      </c>
      <c r="W73" s="129" cm="1">
        <f t="array" ref="W73">INDEX(KM_PCT,MATCH($A73,'Knowledge - Percentages'!$B:$B,0),'Data - Knowledge'!W$8)/100</f>
        <v>2.2000000000000002E-2</v>
      </c>
      <c r="X73" s="129" cm="1">
        <f t="array" ref="X73">INDEX(KM_PCT,MATCH($A73,'Knowledge - Percentages'!$B:$B,0),'Data - Knowledge'!X$8)/100</f>
        <v>0.03</v>
      </c>
      <c r="Y73" s="129" cm="1">
        <f t="array" ref="Y73">INDEX(KM_PCT,MATCH($A73,'Knowledge - Percentages'!$B:$B,0),'Data - Knowledge'!Y$8)/100</f>
        <v>0.03</v>
      </c>
      <c r="Z73" s="129" cm="1">
        <f t="array" ref="Z73">INDEX(KM_PCT,MATCH($A73,'Knowledge - Percentages'!$B:$B,0),'Data - Knowledge'!Z$8)/100</f>
        <v>0.03</v>
      </c>
      <c r="AA73" s="129" cm="1">
        <f t="array" ref="AA73">INDEX(KM_PCT,MATCH($A73,'Knowledge - Percentages'!$B:$B,0),'Data - Knowledge'!AA$8)/100</f>
        <v>0.03</v>
      </c>
      <c r="AB73" s="129" cm="1">
        <f t="array" ref="AB73">INDEX(KM_PCT,MATCH($A73,'Knowledge - Percentages'!$B:$B,0),'Data - Knowledge'!AB$8)/100</f>
        <v>1.9E-2</v>
      </c>
      <c r="AC73" s="129" cm="1">
        <f t="array" ref="AC73">INDEX(KM_PCT,MATCH($A73,'Knowledge - Percentages'!$B:$B,0),'Data - Knowledge'!AC$8)/100</f>
        <v>2.6000000000000002E-2</v>
      </c>
      <c r="AD73" s="129" cm="1">
        <f t="array" ref="AD73">INDEX(KM_PCT,MATCH($A73,'Knowledge - Percentages'!$B:$B,0),'Data - Knowledge'!AD$8)/100</f>
        <v>0.03</v>
      </c>
      <c r="AE73" s="129" cm="1">
        <f t="array" ref="AE73">INDEX(KM_PCT,MATCH($A73,'Knowledge - Percentages'!$B:$B,0),'Data - Knowledge'!AE$8)/100</f>
        <v>3.1E-2</v>
      </c>
      <c r="AF73" s="129" cm="1">
        <f t="array" ref="AF73">INDEX(KM_PCT,MATCH($A73,'Knowledge - Percentages'!$B:$B,0),'Data - Knowledge'!AF$8)/100</f>
        <v>2.6000000000000002E-2</v>
      </c>
      <c r="AG73" s="129" cm="1">
        <f t="array" ref="AG73">INDEX(KM_PCT,MATCH($A73,'Knowledge - Percentages'!$B:$B,0),'Data - Knowledge'!AG$8)/100</f>
        <v>2.6000000000000002E-2</v>
      </c>
      <c r="AH73" s="129" cm="1">
        <f t="array" ref="AH73">INDEX(KM_PCT,MATCH($A73,'Knowledge - Percentages'!$B:$B,0),'Data - Knowledge'!AH$8)/100</f>
        <v>2.6000000000000002E-2</v>
      </c>
      <c r="AI73" s="129" cm="1">
        <f t="array" ref="AI73">INDEX(KM_PCT,MATCH($A73,'Knowledge - Percentages'!$B:$B,0),'Data - Knowledge'!AI$8)/100</f>
        <v>2.1000000000000001E-2</v>
      </c>
    </row>
    <row r="74" spans="1:35">
      <c r="A74" s="86" t="s">
        <v>317</v>
      </c>
      <c r="B74" s="86" t="s">
        <v>210</v>
      </c>
      <c r="C74" s="86" t="s">
        <v>305</v>
      </c>
      <c r="D74" s="86" t="s">
        <v>318</v>
      </c>
      <c r="E74" s="122">
        <f t="shared" si="7"/>
        <v>1.8349366049973628E-2</v>
      </c>
      <c r="F74" s="128">
        <f t="shared" si="8"/>
        <v>939.24900000000002</v>
      </c>
      <c r="G74" s="122">
        <f t="shared" si="9"/>
        <v>1.6568599056383426E-2</v>
      </c>
      <c r="H74" s="128">
        <f t="shared" si="10"/>
        <v>6029.6279999999997</v>
      </c>
      <c r="I74" s="122">
        <f t="shared" si="11"/>
        <v>0.31385020229405419</v>
      </c>
      <c r="J74" s="128">
        <f t="shared" ref="J74:J137" si="12">$E74/$G74*100</f>
        <v>110.74784287754325</v>
      </c>
      <c r="K74" s="129" cm="1">
        <f t="array" ref="K74">INDEX(KM_PCT,MATCH($A74,'Knowledge - Percentages'!$B:$B,0),'Data - Knowledge'!K$8)/100</f>
        <v>2.3E-2</v>
      </c>
      <c r="L74" s="129" cm="1">
        <f t="array" ref="L74">INDEX(KM_PCT,MATCH($A74,'Knowledge - Percentages'!$B:$B,0),'Data - Knowledge'!L$8)/100</f>
        <v>2.3E-2</v>
      </c>
      <c r="M74" s="129" cm="1">
        <f t="array" ref="M74">INDEX(KM_PCT,MATCH($A74,'Knowledge - Percentages'!$B:$B,0),'Data - Knowledge'!M$8)/100</f>
        <v>2.3E-2</v>
      </c>
      <c r="N74" s="129" cm="1">
        <f t="array" ref="N74">INDEX(KM_PCT,MATCH($A74,'Knowledge - Percentages'!$B:$B,0),'Data - Knowledge'!N$8)/100</f>
        <v>2.3E-2</v>
      </c>
      <c r="O74" s="129" cm="1">
        <f t="array" ref="O74">INDEX(KM_PCT,MATCH($A74,'Knowledge - Percentages'!$B:$B,0),'Data - Knowledge'!O$8)/100</f>
        <v>2.6000000000000002E-2</v>
      </c>
      <c r="P74" s="129" cm="1">
        <f t="array" ref="P74">INDEX(KM_PCT,MATCH($A74,'Knowledge - Percentages'!$B:$B,0),'Data - Knowledge'!P$8)/100</f>
        <v>1.9E-2</v>
      </c>
      <c r="Q74" s="129" cm="1">
        <f t="array" ref="Q74">INDEX(KM_PCT,MATCH($A74,'Knowledge - Percentages'!$B:$B,0),'Data - Knowledge'!Q$8)/100</f>
        <v>1.9E-2</v>
      </c>
      <c r="R74" s="129" cm="1">
        <f t="array" ref="R74">INDEX(KM_PCT,MATCH($A74,'Knowledge - Percentages'!$B:$B,0),'Data - Knowledge'!R$8)/100</f>
        <v>1.9E-2</v>
      </c>
      <c r="S74" s="129" cm="1">
        <f t="array" ref="S74">INDEX(KM_PCT,MATCH($A74,'Knowledge - Percentages'!$B:$B,0),'Data - Knowledge'!S$8)/100</f>
        <v>1.8000000000000002E-2</v>
      </c>
      <c r="T74" s="129" cm="1">
        <f t="array" ref="T74">INDEX(KM_PCT,MATCH($A74,'Knowledge - Percentages'!$B:$B,0),'Data - Knowledge'!T$8)/100</f>
        <v>1.9E-2</v>
      </c>
      <c r="U74" s="129" cm="1">
        <f t="array" ref="U74">INDEX(KM_PCT,MATCH($A74,'Knowledge - Percentages'!$B:$B,0),'Data - Knowledge'!U$8)/100</f>
        <v>2.1000000000000001E-2</v>
      </c>
      <c r="V74" s="129" cm="1">
        <f t="array" ref="V74">INDEX(KM_PCT,MATCH($A74,'Knowledge - Percentages'!$B:$B,0),'Data - Knowledge'!V$8)/100</f>
        <v>2.7000000000000003E-2</v>
      </c>
      <c r="W74" s="129" cm="1">
        <f t="array" ref="W74">INDEX(KM_PCT,MATCH($A74,'Knowledge - Percentages'!$B:$B,0),'Data - Knowledge'!W$8)/100</f>
        <v>1.9E-2</v>
      </c>
      <c r="X74" s="129" cm="1">
        <f t="array" ref="X74">INDEX(KM_PCT,MATCH($A74,'Knowledge - Percentages'!$B:$B,0),'Data - Knowledge'!X$8)/100</f>
        <v>1.8000000000000002E-2</v>
      </c>
      <c r="Y74" s="129" cm="1">
        <f t="array" ref="Y74">INDEX(KM_PCT,MATCH($A74,'Knowledge - Percentages'!$B:$B,0),'Data - Knowledge'!Y$8)/100</f>
        <v>1.6E-2</v>
      </c>
      <c r="Z74" s="129" cm="1">
        <f t="array" ref="Z74">INDEX(KM_PCT,MATCH($A74,'Knowledge - Percentages'!$B:$B,0),'Data - Knowledge'!Z$8)/100</f>
        <v>1.4999999999999999E-2</v>
      </c>
      <c r="AA74" s="129" cm="1">
        <f t="array" ref="AA74">INDEX(KM_PCT,MATCH($A74,'Knowledge - Percentages'!$B:$B,0),'Data - Knowledge'!AA$8)/100</f>
        <v>1.6E-2</v>
      </c>
      <c r="AB74" s="129" cm="1">
        <f t="array" ref="AB74">INDEX(KM_PCT,MATCH($A74,'Knowledge - Percentages'!$B:$B,0),'Data - Knowledge'!AB$8)/100</f>
        <v>1.1000000000000001E-2</v>
      </c>
      <c r="AC74" s="129" cm="1">
        <f t="array" ref="AC74">INDEX(KM_PCT,MATCH($A74,'Knowledge - Percentages'!$B:$B,0),'Data - Knowledge'!AC$8)/100</f>
        <v>0.01</v>
      </c>
      <c r="AD74" s="129" cm="1">
        <f t="array" ref="AD74">INDEX(KM_PCT,MATCH($A74,'Knowledge - Percentages'!$B:$B,0),'Data - Knowledge'!AD$8)/100</f>
        <v>0.01</v>
      </c>
      <c r="AE74" s="129" cm="1">
        <f t="array" ref="AE74">INDEX(KM_PCT,MATCH($A74,'Knowledge - Percentages'!$B:$B,0),'Data - Knowledge'!AE$8)/100</f>
        <v>0.01</v>
      </c>
      <c r="AF74" s="129" cm="1">
        <f t="array" ref="AF74">INDEX(KM_PCT,MATCH($A74,'Knowledge - Percentages'!$B:$B,0),'Data - Knowledge'!AF$8)/100</f>
        <v>0.01</v>
      </c>
      <c r="AG74" s="129" cm="1">
        <f t="array" ref="AG74">INDEX(KM_PCT,MATCH($A74,'Knowledge - Percentages'!$B:$B,0),'Data - Knowledge'!AG$8)/100</f>
        <v>0.01</v>
      </c>
      <c r="AH74" s="129" cm="1">
        <f t="array" ref="AH74">INDEX(KM_PCT,MATCH($A74,'Knowledge - Percentages'!$B:$B,0),'Data - Knowledge'!AH$8)/100</f>
        <v>0.01</v>
      </c>
      <c r="AI74" s="129" cm="1">
        <f t="array" ref="AI74">INDEX(KM_PCT,MATCH($A74,'Knowledge - Percentages'!$B:$B,0),'Data - Knowledge'!AI$8)/100</f>
        <v>8.0000000000000002E-3</v>
      </c>
    </row>
    <row r="75" spans="1:35">
      <c r="A75" s="86" t="s">
        <v>319</v>
      </c>
      <c r="B75" s="86" t="s">
        <v>210</v>
      </c>
      <c r="C75" s="86" t="s">
        <v>305</v>
      </c>
      <c r="D75" s="86" t="s">
        <v>320</v>
      </c>
      <c r="E75" s="122">
        <f t="shared" ref="E75:E138" si="13">SUMPRODUCT($K$2:$AI$2,$K75:$AI75)/$J$2</f>
        <v>6.8306054271592392E-2</v>
      </c>
      <c r="F75" s="128">
        <f t="shared" si="8"/>
        <v>3496.3820000000001</v>
      </c>
      <c r="G75" s="122">
        <f t="shared" si="9"/>
        <v>6.0327397030657932E-2</v>
      </c>
      <c r="H75" s="128">
        <f t="shared" si="10"/>
        <v>21954.286000000004</v>
      </c>
      <c r="I75" s="122">
        <f t="shared" si="11"/>
        <v>0.23788557804744587</v>
      </c>
      <c r="J75" s="128">
        <f t="shared" si="12"/>
        <v>113.22559505904053</v>
      </c>
      <c r="K75" s="129" cm="1">
        <f t="array" ref="K75">INDEX(KM_PCT,MATCH($A75,'Knowledge - Percentages'!$B:$B,0),'Data - Knowledge'!K$8)/100</f>
        <v>0.156</v>
      </c>
      <c r="L75" s="129" cm="1">
        <f t="array" ref="L75">INDEX(KM_PCT,MATCH($A75,'Knowledge - Percentages'!$B:$B,0),'Data - Knowledge'!L$8)/100</f>
        <v>9.8000000000000004E-2</v>
      </c>
      <c r="M75" s="129" cm="1">
        <f t="array" ref="M75">INDEX(KM_PCT,MATCH($A75,'Knowledge - Percentages'!$B:$B,0),'Data - Knowledge'!M$8)/100</f>
        <v>8.5999999999999993E-2</v>
      </c>
      <c r="N75" s="129" cm="1">
        <f t="array" ref="N75">INDEX(KM_PCT,MATCH($A75,'Knowledge - Percentages'!$B:$B,0),'Data - Knowledge'!N$8)/100</f>
        <v>7.2000000000000008E-2</v>
      </c>
      <c r="O75" s="129" cm="1">
        <f t="array" ref="O75">INDEX(KM_PCT,MATCH($A75,'Knowledge - Percentages'!$B:$B,0),'Data - Knowledge'!O$8)/100</f>
        <v>8.3000000000000004E-2</v>
      </c>
      <c r="P75" s="129" cm="1">
        <f t="array" ref="P75">INDEX(KM_PCT,MATCH($A75,'Knowledge - Percentages'!$B:$B,0),'Data - Knowledge'!P$8)/100</f>
        <v>6.8000000000000005E-2</v>
      </c>
      <c r="Q75" s="129" cm="1">
        <f t="array" ref="Q75">INDEX(KM_PCT,MATCH($A75,'Knowledge - Percentages'!$B:$B,0),'Data - Knowledge'!Q$8)/100</f>
        <v>7.400000000000001E-2</v>
      </c>
      <c r="R75" s="129" cm="1">
        <f t="array" ref="R75">INDEX(KM_PCT,MATCH($A75,'Knowledge - Percentages'!$B:$B,0),'Data - Knowledge'!R$8)/100</f>
        <v>6.5000000000000002E-2</v>
      </c>
      <c r="S75" s="129" cm="1">
        <f t="array" ref="S75">INDEX(KM_PCT,MATCH($A75,'Knowledge - Percentages'!$B:$B,0),'Data - Knowledge'!S$8)/100</f>
        <v>6.8000000000000005E-2</v>
      </c>
      <c r="T75" s="129" cm="1">
        <f t="array" ref="T75">INDEX(KM_PCT,MATCH($A75,'Knowledge - Percentages'!$B:$B,0),'Data - Knowledge'!T$8)/100</f>
        <v>7.2999999999999995E-2</v>
      </c>
      <c r="U75" s="129" cm="1">
        <f t="array" ref="U75">INDEX(KM_PCT,MATCH($A75,'Knowledge - Percentages'!$B:$B,0),'Data - Knowledge'!U$8)/100</f>
        <v>6.8000000000000005E-2</v>
      </c>
      <c r="V75" s="129" cm="1">
        <f t="array" ref="V75">INDEX(KM_PCT,MATCH($A75,'Knowledge - Percentages'!$B:$B,0),'Data - Knowledge'!V$8)/100</f>
        <v>8.199999999999999E-2</v>
      </c>
      <c r="W75" s="129" cm="1">
        <f t="array" ref="W75">INDEX(KM_PCT,MATCH($A75,'Knowledge - Percentages'!$B:$B,0),'Data - Knowledge'!W$8)/100</f>
        <v>5.7000000000000002E-2</v>
      </c>
      <c r="X75" s="129" cm="1">
        <f t="array" ref="X75">INDEX(KM_PCT,MATCH($A75,'Knowledge - Percentages'!$B:$B,0),'Data - Knowledge'!X$8)/100</f>
        <v>7.0000000000000007E-2</v>
      </c>
      <c r="Y75" s="129" cm="1">
        <f t="array" ref="Y75">INDEX(KM_PCT,MATCH($A75,'Knowledge - Percentages'!$B:$B,0),'Data - Knowledge'!Y$8)/100</f>
        <v>5.4000000000000006E-2</v>
      </c>
      <c r="Z75" s="129" cm="1">
        <f t="array" ref="Z75">INDEX(KM_PCT,MATCH($A75,'Knowledge - Percentages'!$B:$B,0),'Data - Knowledge'!Z$8)/100</f>
        <v>3.9E-2</v>
      </c>
      <c r="AA75" s="129" cm="1">
        <f t="array" ref="AA75">INDEX(KM_PCT,MATCH($A75,'Knowledge - Percentages'!$B:$B,0),'Data - Knowledge'!AA$8)/100</f>
        <v>5.2999999999999999E-2</v>
      </c>
      <c r="AB75" s="129" cm="1">
        <f t="array" ref="AB75">INDEX(KM_PCT,MATCH($A75,'Knowledge - Percentages'!$B:$B,0),'Data - Knowledge'!AB$8)/100</f>
        <v>5.4000000000000006E-2</v>
      </c>
      <c r="AC75" s="129" cm="1">
        <f t="array" ref="AC75">INDEX(KM_PCT,MATCH($A75,'Knowledge - Percentages'!$B:$B,0),'Data - Knowledge'!AC$8)/100</f>
        <v>3.7999999999999999E-2</v>
      </c>
      <c r="AD75" s="129" cm="1">
        <f t="array" ref="AD75">INDEX(KM_PCT,MATCH($A75,'Knowledge - Percentages'!$B:$B,0),'Data - Knowledge'!AD$8)/100</f>
        <v>3.7999999999999999E-2</v>
      </c>
      <c r="AE75" s="129" cm="1">
        <f t="array" ref="AE75">INDEX(KM_PCT,MATCH($A75,'Knowledge - Percentages'!$B:$B,0),'Data - Knowledge'!AE$8)/100</f>
        <v>4.5999999999999999E-2</v>
      </c>
      <c r="AF75" s="129" cm="1">
        <f t="array" ref="AF75">INDEX(KM_PCT,MATCH($A75,'Knowledge - Percentages'!$B:$B,0),'Data - Knowledge'!AF$8)/100</f>
        <v>3.7999999999999999E-2</v>
      </c>
      <c r="AG75" s="129" cm="1">
        <f t="array" ref="AG75">INDEX(KM_PCT,MATCH($A75,'Knowledge - Percentages'!$B:$B,0),'Data - Knowledge'!AG$8)/100</f>
        <v>3.7999999999999999E-2</v>
      </c>
      <c r="AH75" s="129" cm="1">
        <f t="array" ref="AH75">INDEX(KM_PCT,MATCH($A75,'Knowledge - Percentages'!$B:$B,0),'Data - Knowledge'!AH$8)/100</f>
        <v>3.4000000000000002E-2</v>
      </c>
      <c r="AI75" s="129" cm="1">
        <f t="array" ref="AI75">INDEX(KM_PCT,MATCH($A75,'Knowledge - Percentages'!$B:$B,0),'Data - Knowledge'!AI$8)/100</f>
        <v>2.7999999999999997E-2</v>
      </c>
    </row>
    <row r="76" spans="1:35">
      <c r="A76" s="86" t="s">
        <v>321</v>
      </c>
      <c r="B76" s="86" t="s">
        <v>210</v>
      </c>
      <c r="C76" s="86" t="s">
        <v>305</v>
      </c>
      <c r="D76" s="86" t="s">
        <v>322</v>
      </c>
      <c r="E76" s="122">
        <f t="shared" si="13"/>
        <v>1.1853185379100161E-2</v>
      </c>
      <c r="F76" s="128">
        <f t="shared" si="8"/>
        <v>606.72899999999993</v>
      </c>
      <c r="G76" s="122">
        <f t="shared" si="9"/>
        <v>1.0618621176690419E-2</v>
      </c>
      <c r="H76" s="128">
        <f t="shared" si="10"/>
        <v>3864.3180000000007</v>
      </c>
      <c r="I76" s="122">
        <f t="shared" si="11"/>
        <v>0.25347235790324479</v>
      </c>
      <c r="J76" s="128">
        <f t="shared" si="12"/>
        <v>111.62640781573232</v>
      </c>
      <c r="K76" s="129" cm="1">
        <f t="array" ref="K76">INDEX(KM_PCT,MATCH($A76,'Knowledge - Percentages'!$B:$B,0),'Data - Knowledge'!K$8)/100</f>
        <v>1.3000000000000001E-2</v>
      </c>
      <c r="L76" s="129" cm="1">
        <f t="array" ref="L76">INDEX(KM_PCT,MATCH($A76,'Knowledge - Percentages'!$B:$B,0),'Data - Knowledge'!L$8)/100</f>
        <v>1.3999999999999999E-2</v>
      </c>
      <c r="M76" s="129" cm="1">
        <f t="array" ref="M76">INDEX(KM_PCT,MATCH($A76,'Knowledge - Percentages'!$B:$B,0),'Data - Knowledge'!M$8)/100</f>
        <v>1.3999999999999999E-2</v>
      </c>
      <c r="N76" s="129" cm="1">
        <f t="array" ref="N76">INDEX(KM_PCT,MATCH($A76,'Knowledge - Percentages'!$B:$B,0),'Data - Knowledge'!N$8)/100</f>
        <v>0.01</v>
      </c>
      <c r="O76" s="129" cm="1">
        <f t="array" ref="O76">INDEX(KM_PCT,MATCH($A76,'Knowledge - Percentages'!$B:$B,0),'Data - Knowledge'!O$8)/100</f>
        <v>1.3000000000000001E-2</v>
      </c>
      <c r="P76" s="129" cm="1">
        <f t="array" ref="P76">INDEX(KM_PCT,MATCH($A76,'Knowledge - Percentages'!$B:$B,0),'Data - Knowledge'!P$8)/100</f>
        <v>1.3999999999999999E-2</v>
      </c>
      <c r="Q76" s="129" cm="1">
        <f t="array" ref="Q76">INDEX(KM_PCT,MATCH($A76,'Knowledge - Percentages'!$B:$B,0),'Data - Knowledge'!Q$8)/100</f>
        <v>1.3999999999999999E-2</v>
      </c>
      <c r="R76" s="129" cm="1">
        <f t="array" ref="R76">INDEX(KM_PCT,MATCH($A76,'Knowledge - Percentages'!$B:$B,0),'Data - Knowledge'!R$8)/100</f>
        <v>1.3999999999999999E-2</v>
      </c>
      <c r="S76" s="129" cm="1">
        <f t="array" ref="S76">INDEX(KM_PCT,MATCH($A76,'Knowledge - Percentages'!$B:$B,0),'Data - Knowledge'!S$8)/100</f>
        <v>1.3999999999999999E-2</v>
      </c>
      <c r="T76" s="129" cm="1">
        <f t="array" ref="T76">INDEX(KM_PCT,MATCH($A76,'Knowledge - Percentages'!$B:$B,0),'Data - Knowledge'!T$8)/100</f>
        <v>1.3999999999999999E-2</v>
      </c>
      <c r="U76" s="129" cm="1">
        <f t="array" ref="U76">INDEX(KM_PCT,MATCH($A76,'Knowledge - Percentages'!$B:$B,0),'Data - Knowledge'!U$8)/100</f>
        <v>1.4999999999999999E-2</v>
      </c>
      <c r="V76" s="129" cm="1">
        <f t="array" ref="V76">INDEX(KM_PCT,MATCH($A76,'Knowledge - Percentages'!$B:$B,0),'Data - Knowledge'!V$8)/100</f>
        <v>1.9E-2</v>
      </c>
      <c r="W76" s="129" cm="1">
        <f t="array" ref="W76">INDEX(KM_PCT,MATCH($A76,'Knowledge - Percentages'!$B:$B,0),'Data - Knowledge'!W$8)/100</f>
        <v>0.01</v>
      </c>
      <c r="X76" s="129" cm="1">
        <f t="array" ref="X76">INDEX(KM_PCT,MATCH($A76,'Knowledge - Percentages'!$B:$B,0),'Data - Knowledge'!X$8)/100</f>
        <v>1.4999999999999999E-2</v>
      </c>
      <c r="Y76" s="129" cm="1">
        <f t="array" ref="Y76">INDEX(KM_PCT,MATCH($A76,'Knowledge - Percentages'!$B:$B,0),'Data - Knowledge'!Y$8)/100</f>
        <v>1.2E-2</v>
      </c>
      <c r="Z76" s="129" cm="1">
        <f t="array" ref="Z76">INDEX(KM_PCT,MATCH($A76,'Knowledge - Percentages'!$B:$B,0),'Data - Knowledge'!Z$8)/100</f>
        <v>0.01</v>
      </c>
      <c r="AA76" s="129" cm="1">
        <f t="array" ref="AA76">INDEX(KM_PCT,MATCH($A76,'Knowledge - Percentages'!$B:$B,0),'Data - Knowledge'!AA$8)/100</f>
        <v>1.1000000000000001E-2</v>
      </c>
      <c r="AB76" s="129" cm="1">
        <f t="array" ref="AB76">INDEX(KM_PCT,MATCH($A76,'Knowledge - Percentages'!$B:$B,0),'Data - Knowledge'!AB$8)/100</f>
        <v>9.0000000000000011E-3</v>
      </c>
      <c r="AC76" s="129" cm="1">
        <f t="array" ref="AC76">INDEX(KM_PCT,MATCH($A76,'Knowledge - Percentages'!$B:$B,0),'Data - Knowledge'!AC$8)/100</f>
        <v>6.0000000000000001E-3</v>
      </c>
      <c r="AD76" s="129" cm="1">
        <f t="array" ref="AD76">INDEX(KM_PCT,MATCH($A76,'Knowledge - Percentages'!$B:$B,0),'Data - Knowledge'!AD$8)/100</f>
        <v>6.0000000000000001E-3</v>
      </c>
      <c r="AE76" s="129" cm="1">
        <f t="array" ref="AE76">INDEX(KM_PCT,MATCH($A76,'Knowledge - Percentages'!$B:$B,0),'Data - Knowledge'!AE$8)/100</f>
        <v>6.0000000000000001E-3</v>
      </c>
      <c r="AF76" s="129" cm="1">
        <f t="array" ref="AF76">INDEX(KM_PCT,MATCH($A76,'Knowledge - Percentages'!$B:$B,0),'Data - Knowledge'!AF$8)/100</f>
        <v>6.0000000000000001E-3</v>
      </c>
      <c r="AG76" s="129" cm="1">
        <f t="array" ref="AG76">INDEX(KM_PCT,MATCH($A76,'Knowledge - Percentages'!$B:$B,0),'Data - Knowledge'!AG$8)/100</f>
        <v>6.0000000000000001E-3</v>
      </c>
      <c r="AH76" s="129" cm="1">
        <f t="array" ref="AH76">INDEX(KM_PCT,MATCH($A76,'Knowledge - Percentages'!$B:$B,0),'Data - Knowledge'!AH$8)/100</f>
        <v>6.0000000000000001E-3</v>
      </c>
      <c r="AI76" s="129" cm="1">
        <f t="array" ref="AI76">INDEX(KM_PCT,MATCH($A76,'Knowledge - Percentages'!$B:$B,0),'Data - Knowledge'!AI$8)/100</f>
        <v>6.0000000000000001E-3</v>
      </c>
    </row>
    <row r="77" spans="1:35">
      <c r="A77" s="86" t="s">
        <v>323</v>
      </c>
      <c r="B77" s="86" t="s">
        <v>210</v>
      </c>
      <c r="C77" s="86" t="s">
        <v>305</v>
      </c>
      <c r="D77" s="86" t="s">
        <v>324</v>
      </c>
      <c r="E77" s="122">
        <f t="shared" si="13"/>
        <v>6.6710473362377148E-2</v>
      </c>
      <c r="F77" s="128">
        <f t="shared" si="8"/>
        <v>3414.7089999999989</v>
      </c>
      <c r="G77" s="122">
        <f t="shared" si="9"/>
        <v>5.8614568076962179E-2</v>
      </c>
      <c r="H77" s="128">
        <f t="shared" si="10"/>
        <v>21330.954999999998</v>
      </c>
      <c r="I77" s="122">
        <f t="shared" si="11"/>
        <v>0.20978519334675746</v>
      </c>
      <c r="J77" s="128">
        <f t="shared" si="12"/>
        <v>113.812104313018</v>
      </c>
      <c r="K77" s="129" cm="1">
        <f t="array" ref="K77">INDEX(KM_PCT,MATCH($A77,'Knowledge - Percentages'!$B:$B,0),'Data - Knowledge'!K$8)/100</f>
        <v>0.21</v>
      </c>
      <c r="L77" s="129" cm="1">
        <f t="array" ref="L77">INDEX(KM_PCT,MATCH($A77,'Knowledge - Percentages'!$B:$B,0),'Data - Knowledge'!L$8)/100</f>
        <v>0.10199999999999999</v>
      </c>
      <c r="M77" s="129" cm="1">
        <f t="array" ref="M77">INDEX(KM_PCT,MATCH($A77,'Knowledge - Percentages'!$B:$B,0),'Data - Knowledge'!M$8)/100</f>
        <v>9.0999999999999998E-2</v>
      </c>
      <c r="N77" s="129" cm="1">
        <f t="array" ref="N77">INDEX(KM_PCT,MATCH($A77,'Knowledge - Percentages'!$B:$B,0),'Data - Knowledge'!N$8)/100</f>
        <v>8.199999999999999E-2</v>
      </c>
      <c r="O77" s="129" cm="1">
        <f t="array" ref="O77">INDEX(KM_PCT,MATCH($A77,'Knowledge - Percentages'!$B:$B,0),'Data - Knowledge'!O$8)/100</f>
        <v>0.08</v>
      </c>
      <c r="P77" s="129" cm="1">
        <f t="array" ref="P77">INDEX(KM_PCT,MATCH($A77,'Knowledge - Percentages'!$B:$B,0),'Data - Knowledge'!P$8)/100</f>
        <v>5.5E-2</v>
      </c>
      <c r="Q77" s="129" cm="1">
        <f t="array" ref="Q77">INDEX(KM_PCT,MATCH($A77,'Knowledge - Percentages'!$B:$B,0),'Data - Knowledge'!Q$8)/100</f>
        <v>5.5999999999999994E-2</v>
      </c>
      <c r="R77" s="129" cm="1">
        <f t="array" ref="R77">INDEX(KM_PCT,MATCH($A77,'Knowledge - Percentages'!$B:$B,0),'Data - Knowledge'!R$8)/100</f>
        <v>5.5E-2</v>
      </c>
      <c r="S77" s="129" cm="1">
        <f t="array" ref="S77">INDEX(KM_PCT,MATCH($A77,'Knowledge - Percentages'!$B:$B,0),'Data - Knowledge'!S$8)/100</f>
        <v>0.05</v>
      </c>
      <c r="T77" s="129" cm="1">
        <f t="array" ref="T77">INDEX(KM_PCT,MATCH($A77,'Knowledge - Percentages'!$B:$B,0),'Data - Knowledge'!T$8)/100</f>
        <v>5.5E-2</v>
      </c>
      <c r="U77" s="129" cm="1">
        <f t="array" ref="U77">INDEX(KM_PCT,MATCH($A77,'Knowledge - Percentages'!$B:$B,0),'Data - Knowledge'!U$8)/100</f>
        <v>5.5E-2</v>
      </c>
      <c r="V77" s="129" cm="1">
        <f t="array" ref="V77">INDEX(KM_PCT,MATCH($A77,'Knowledge - Percentages'!$B:$B,0),'Data - Knowledge'!V$8)/100</f>
        <v>7.5999999999999998E-2</v>
      </c>
      <c r="W77" s="129" cm="1">
        <f t="array" ref="W77">INDEX(KM_PCT,MATCH($A77,'Knowledge - Percentages'!$B:$B,0),'Data - Knowledge'!W$8)/100</f>
        <v>3.6000000000000004E-2</v>
      </c>
      <c r="X77" s="129" cm="1">
        <f t="array" ref="X77">INDEX(KM_PCT,MATCH($A77,'Knowledge - Percentages'!$B:$B,0),'Data - Knowledge'!X$8)/100</f>
        <v>5.5999999999999994E-2</v>
      </c>
      <c r="Y77" s="129" cm="1">
        <f t="array" ref="Y77">INDEX(KM_PCT,MATCH($A77,'Knowledge - Percentages'!$B:$B,0),'Data - Knowledge'!Y$8)/100</f>
        <v>4.9000000000000002E-2</v>
      </c>
      <c r="Z77" s="129" cm="1">
        <f t="array" ref="Z77">INDEX(KM_PCT,MATCH($A77,'Knowledge - Percentages'!$B:$B,0),'Data - Knowledge'!Z$8)/100</f>
        <v>4.2000000000000003E-2</v>
      </c>
      <c r="AA77" s="129" cm="1">
        <f t="array" ref="AA77">INDEX(KM_PCT,MATCH($A77,'Knowledge - Percentages'!$B:$B,0),'Data - Knowledge'!AA$8)/100</f>
        <v>4.5999999999999999E-2</v>
      </c>
      <c r="AB77" s="129" cm="1">
        <f t="array" ref="AB77">INDEX(KM_PCT,MATCH($A77,'Knowledge - Percentages'!$B:$B,0),'Data - Knowledge'!AB$8)/100</f>
        <v>4.9000000000000002E-2</v>
      </c>
      <c r="AC77" s="129" cm="1">
        <f t="array" ref="AC77">INDEX(KM_PCT,MATCH($A77,'Knowledge - Percentages'!$B:$B,0),'Data - Knowledge'!AC$8)/100</f>
        <v>3.7999999999999999E-2</v>
      </c>
      <c r="AD77" s="129" cm="1">
        <f t="array" ref="AD77">INDEX(KM_PCT,MATCH($A77,'Knowledge - Percentages'!$B:$B,0),'Data - Knowledge'!AD$8)/100</f>
        <v>4.2999999999999997E-2</v>
      </c>
      <c r="AE77" s="129" cm="1">
        <f t="array" ref="AE77">INDEX(KM_PCT,MATCH($A77,'Knowledge - Percentages'!$B:$B,0),'Data - Knowledge'!AE$8)/100</f>
        <v>0.06</v>
      </c>
      <c r="AF77" s="129" cm="1">
        <f t="array" ref="AF77">INDEX(KM_PCT,MATCH($A77,'Knowledge - Percentages'!$B:$B,0),'Data - Knowledge'!AF$8)/100</f>
        <v>3.7999999999999999E-2</v>
      </c>
      <c r="AG77" s="129" cm="1">
        <f t="array" ref="AG77">INDEX(KM_PCT,MATCH($A77,'Knowledge - Percentages'!$B:$B,0),'Data - Knowledge'!AG$8)/100</f>
        <v>3.7000000000000005E-2</v>
      </c>
      <c r="AH77" s="129" cm="1">
        <f t="array" ref="AH77">INDEX(KM_PCT,MATCH($A77,'Knowledge - Percentages'!$B:$B,0),'Data - Knowledge'!AH$8)/100</f>
        <v>2.8999999999999998E-2</v>
      </c>
      <c r="AI77" s="129" cm="1">
        <f t="array" ref="AI77">INDEX(KM_PCT,MATCH($A77,'Knowledge - Percentages'!$B:$B,0),'Data - Knowledge'!AI$8)/100</f>
        <v>2.5000000000000001E-2</v>
      </c>
    </row>
    <row r="78" spans="1:35">
      <c r="A78" s="86" t="s">
        <v>325</v>
      </c>
      <c r="B78" s="86" t="s">
        <v>210</v>
      </c>
      <c r="C78" s="86" t="s">
        <v>305</v>
      </c>
      <c r="D78" s="86" t="s">
        <v>326</v>
      </c>
      <c r="E78" s="122">
        <f t="shared" si="13"/>
        <v>4.7162678023716958E-2</v>
      </c>
      <c r="F78" s="128">
        <f t="shared" si="8"/>
        <v>2414.116</v>
      </c>
      <c r="G78" s="122">
        <f t="shared" si="9"/>
        <v>4.0910328946826079E-2</v>
      </c>
      <c r="H78" s="128">
        <f t="shared" si="10"/>
        <v>14888.046</v>
      </c>
      <c r="I78" s="122">
        <f t="shared" si="11"/>
        <v>0.31477140316756669</v>
      </c>
      <c r="J78" s="128">
        <f t="shared" si="12"/>
        <v>115.28305745235508</v>
      </c>
      <c r="K78" s="129" cm="1">
        <f t="array" ref="K78">INDEX(KM_PCT,MATCH($A78,'Knowledge - Percentages'!$B:$B,0),'Data - Knowledge'!K$8)/100</f>
        <v>0.10800000000000001</v>
      </c>
      <c r="L78" s="129" cm="1">
        <f t="array" ref="L78">INDEX(KM_PCT,MATCH($A78,'Knowledge - Percentages'!$B:$B,0),'Data - Knowledge'!L$8)/100</f>
        <v>7.0000000000000007E-2</v>
      </c>
      <c r="M78" s="129" cm="1">
        <f t="array" ref="M78">INDEX(KM_PCT,MATCH($A78,'Knowledge - Percentages'!$B:$B,0),'Data - Knowledge'!M$8)/100</f>
        <v>7.2000000000000008E-2</v>
      </c>
      <c r="N78" s="129" cm="1">
        <f t="array" ref="N78">INDEX(KM_PCT,MATCH($A78,'Knowledge - Percentages'!$B:$B,0),'Data - Knowledge'!N$8)/100</f>
        <v>0.05</v>
      </c>
      <c r="O78" s="129" cm="1">
        <f t="array" ref="O78">INDEX(KM_PCT,MATCH($A78,'Knowledge - Percentages'!$B:$B,0),'Data - Knowledge'!O$8)/100</f>
        <v>5.5E-2</v>
      </c>
      <c r="P78" s="129" cm="1">
        <f t="array" ref="P78">INDEX(KM_PCT,MATCH($A78,'Knowledge - Percentages'!$B:$B,0),'Data - Knowledge'!P$8)/100</f>
        <v>4.4000000000000004E-2</v>
      </c>
      <c r="Q78" s="129" cm="1">
        <f t="array" ref="Q78">INDEX(KM_PCT,MATCH($A78,'Knowledge - Percentages'!$B:$B,0),'Data - Knowledge'!Q$8)/100</f>
        <v>5.4000000000000006E-2</v>
      </c>
      <c r="R78" s="129" cm="1">
        <f t="array" ref="R78">INDEX(KM_PCT,MATCH($A78,'Knowledge - Percentages'!$B:$B,0),'Data - Knowledge'!R$8)/100</f>
        <v>4.0999999999999995E-2</v>
      </c>
      <c r="S78" s="129" cm="1">
        <f t="array" ref="S78">INDEX(KM_PCT,MATCH($A78,'Knowledge - Percentages'!$B:$B,0),'Data - Knowledge'!S$8)/100</f>
        <v>4.2000000000000003E-2</v>
      </c>
      <c r="T78" s="129" cm="1">
        <f t="array" ref="T78">INDEX(KM_PCT,MATCH($A78,'Knowledge - Percentages'!$B:$B,0),'Data - Knowledge'!T$8)/100</f>
        <v>4.4000000000000004E-2</v>
      </c>
      <c r="U78" s="129" cm="1">
        <f t="array" ref="U78">INDEX(KM_PCT,MATCH($A78,'Knowledge - Percentages'!$B:$B,0),'Data - Knowledge'!U$8)/100</f>
        <v>4.4000000000000004E-2</v>
      </c>
      <c r="V78" s="129" cm="1">
        <f t="array" ref="V78">INDEX(KM_PCT,MATCH($A78,'Knowledge - Percentages'!$B:$B,0),'Data - Knowledge'!V$8)/100</f>
        <v>6.4000000000000001E-2</v>
      </c>
      <c r="W78" s="129" cm="1">
        <f t="array" ref="W78">INDEX(KM_PCT,MATCH($A78,'Knowledge - Percentages'!$B:$B,0),'Data - Knowledge'!W$8)/100</f>
        <v>3.2000000000000001E-2</v>
      </c>
      <c r="X78" s="129" cm="1">
        <f t="array" ref="X78">INDEX(KM_PCT,MATCH($A78,'Knowledge - Percentages'!$B:$B,0),'Data - Knowledge'!X$8)/100</f>
        <v>4.2000000000000003E-2</v>
      </c>
      <c r="Y78" s="129" cm="1">
        <f t="array" ref="Y78">INDEX(KM_PCT,MATCH($A78,'Knowledge - Percentages'!$B:$B,0),'Data - Knowledge'!Y$8)/100</f>
        <v>3.4000000000000002E-2</v>
      </c>
      <c r="Z78" s="129" cm="1">
        <f t="array" ref="Z78">INDEX(KM_PCT,MATCH($A78,'Knowledge - Percentages'!$B:$B,0),'Data - Knowledge'!Z$8)/100</f>
        <v>2.7000000000000003E-2</v>
      </c>
      <c r="AA78" s="129" cm="1">
        <f t="array" ref="AA78">INDEX(KM_PCT,MATCH($A78,'Knowledge - Percentages'!$B:$B,0),'Data - Knowledge'!AA$8)/100</f>
        <v>3.3000000000000002E-2</v>
      </c>
      <c r="AB78" s="129" cm="1">
        <f t="array" ref="AB78">INDEX(KM_PCT,MATCH($A78,'Knowledge - Percentages'!$B:$B,0),'Data - Knowledge'!AB$8)/100</f>
        <v>1.9E-2</v>
      </c>
      <c r="AC78" s="129" cm="1">
        <f t="array" ref="AC78">INDEX(KM_PCT,MATCH($A78,'Knowledge - Percentages'!$B:$B,0),'Data - Knowledge'!AC$8)/100</f>
        <v>2.5000000000000001E-2</v>
      </c>
      <c r="AD78" s="129" cm="1">
        <f t="array" ref="AD78">INDEX(KM_PCT,MATCH($A78,'Knowledge - Percentages'!$B:$B,0),'Data - Knowledge'!AD$8)/100</f>
        <v>0.03</v>
      </c>
      <c r="AE78" s="129" cm="1">
        <f t="array" ref="AE78">INDEX(KM_PCT,MATCH($A78,'Knowledge - Percentages'!$B:$B,0),'Data - Knowledge'!AE$8)/100</f>
        <v>3.3000000000000002E-2</v>
      </c>
      <c r="AF78" s="129" cm="1">
        <f t="array" ref="AF78">INDEX(KM_PCT,MATCH($A78,'Knowledge - Percentages'!$B:$B,0),'Data - Knowledge'!AF$8)/100</f>
        <v>2.5000000000000001E-2</v>
      </c>
      <c r="AG78" s="129" cm="1">
        <f t="array" ref="AG78">INDEX(KM_PCT,MATCH($A78,'Knowledge - Percentages'!$B:$B,0),'Data - Knowledge'!AG$8)/100</f>
        <v>2.5000000000000001E-2</v>
      </c>
      <c r="AH78" s="129" cm="1">
        <f t="array" ref="AH78">INDEX(KM_PCT,MATCH($A78,'Knowledge - Percentages'!$B:$B,0),'Data - Knowledge'!AH$8)/100</f>
        <v>0.02</v>
      </c>
      <c r="AI78" s="129" cm="1">
        <f t="array" ref="AI78">INDEX(KM_PCT,MATCH($A78,'Knowledge - Percentages'!$B:$B,0),'Data - Knowledge'!AI$8)/100</f>
        <v>1.7000000000000001E-2</v>
      </c>
    </row>
    <row r="79" spans="1:35">
      <c r="A79" s="86" t="s">
        <v>327</v>
      </c>
      <c r="B79" s="86" t="s">
        <v>210</v>
      </c>
      <c r="C79" s="86" t="s">
        <v>305</v>
      </c>
      <c r="D79" s="86" t="s">
        <v>328</v>
      </c>
      <c r="E79" s="122">
        <f t="shared" si="13"/>
        <v>9.8701428096977753E-2</v>
      </c>
      <c r="F79" s="128">
        <f t="shared" si="8"/>
        <v>5052.2300000000005</v>
      </c>
      <c r="G79" s="122">
        <f t="shared" si="9"/>
        <v>8.9765565963854599E-2</v>
      </c>
      <c r="H79" s="128">
        <f t="shared" si="10"/>
        <v>32667.395</v>
      </c>
      <c r="I79" s="122">
        <f t="shared" si="11"/>
        <v>0.28247767413507907</v>
      </c>
      <c r="J79" s="128">
        <f t="shared" si="12"/>
        <v>109.95466584226885</v>
      </c>
      <c r="K79" s="129" cm="1">
        <f t="array" ref="K79">INDEX(KM_PCT,MATCH($A79,'Knowledge - Percentages'!$B:$B,0),'Data - Knowledge'!K$8)/100</f>
        <v>0.153</v>
      </c>
      <c r="L79" s="129" cm="1">
        <f t="array" ref="L79">INDEX(KM_PCT,MATCH($A79,'Knowledge - Percentages'!$B:$B,0),'Data - Knowledge'!L$8)/100</f>
        <v>0.11599999999999999</v>
      </c>
      <c r="M79" s="129" cm="1">
        <f t="array" ref="M79">INDEX(KM_PCT,MATCH($A79,'Knowledge - Percentages'!$B:$B,0),'Data - Knowledge'!M$8)/100</f>
        <v>0.13300000000000001</v>
      </c>
      <c r="N79" s="129" cm="1">
        <f t="array" ref="N79">INDEX(KM_PCT,MATCH($A79,'Knowledge - Percentages'!$B:$B,0),'Data - Knowledge'!N$8)/100</f>
        <v>0.106</v>
      </c>
      <c r="O79" s="129" cm="1">
        <f t="array" ref="O79">INDEX(KM_PCT,MATCH($A79,'Knowledge - Percentages'!$B:$B,0),'Data - Knowledge'!O$8)/100</f>
        <v>9.9000000000000005E-2</v>
      </c>
      <c r="P79" s="129" cm="1">
        <f t="array" ref="P79">INDEX(KM_PCT,MATCH($A79,'Knowledge - Percentages'!$B:$B,0),'Data - Knowledge'!P$8)/100</f>
        <v>0.10199999999999999</v>
      </c>
      <c r="Q79" s="129" cm="1">
        <f t="array" ref="Q79">INDEX(KM_PCT,MATCH($A79,'Knowledge - Percentages'!$B:$B,0),'Data - Knowledge'!Q$8)/100</f>
        <v>0.10199999999999999</v>
      </c>
      <c r="R79" s="129" cm="1">
        <f t="array" ref="R79">INDEX(KM_PCT,MATCH($A79,'Knowledge - Percentages'!$B:$B,0),'Data - Knowledge'!R$8)/100</f>
        <v>0.11800000000000001</v>
      </c>
      <c r="S79" s="129" cm="1">
        <f t="array" ref="S79">INDEX(KM_PCT,MATCH($A79,'Knowledge - Percentages'!$B:$B,0),'Data - Knowledge'!S$8)/100</f>
        <v>0.1</v>
      </c>
      <c r="T79" s="129" cm="1">
        <f t="array" ref="T79">INDEX(KM_PCT,MATCH($A79,'Knowledge - Percentages'!$B:$B,0),'Data - Knowledge'!T$8)/100</f>
        <v>0.10199999999999999</v>
      </c>
      <c r="U79" s="129" cm="1">
        <f t="array" ref="U79">INDEX(KM_PCT,MATCH($A79,'Knowledge - Percentages'!$B:$B,0),'Data - Knowledge'!U$8)/100</f>
        <v>0.106</v>
      </c>
      <c r="V79" s="129" cm="1">
        <f t="array" ref="V79">INDEX(KM_PCT,MATCH($A79,'Knowledge - Percentages'!$B:$B,0),'Data - Knowledge'!V$8)/100</f>
        <v>0.13</v>
      </c>
      <c r="W79" s="129" cm="1">
        <f t="array" ref="W79">INDEX(KM_PCT,MATCH($A79,'Knowledge - Percentages'!$B:$B,0),'Data - Knowledge'!W$8)/100</f>
        <v>7.8E-2</v>
      </c>
      <c r="X79" s="129" cm="1">
        <f t="array" ref="X79">INDEX(KM_PCT,MATCH($A79,'Knowledge - Percentages'!$B:$B,0),'Data - Knowledge'!X$8)/100</f>
        <v>9.6000000000000002E-2</v>
      </c>
      <c r="Y79" s="129" cm="1">
        <f t="array" ref="Y79">INDEX(KM_PCT,MATCH($A79,'Knowledge - Percentages'!$B:$B,0),'Data - Knowledge'!Y$8)/100</f>
        <v>8.5000000000000006E-2</v>
      </c>
      <c r="Z79" s="129" cm="1">
        <f t="array" ref="Z79">INDEX(KM_PCT,MATCH($A79,'Knowledge - Percentages'!$B:$B,0),'Data - Knowledge'!Z$8)/100</f>
        <v>8.199999999999999E-2</v>
      </c>
      <c r="AA79" s="129" cm="1">
        <f t="array" ref="AA79">INDEX(KM_PCT,MATCH($A79,'Knowledge - Percentages'!$B:$B,0),'Data - Knowledge'!AA$8)/100</f>
        <v>7.9000000000000001E-2</v>
      </c>
      <c r="AB79" s="129" cm="1">
        <f t="array" ref="AB79">INDEX(KM_PCT,MATCH($A79,'Knowledge - Percentages'!$B:$B,0),'Data - Knowledge'!AB$8)/100</f>
        <v>8.5000000000000006E-2</v>
      </c>
      <c r="AC79" s="129" cm="1">
        <f t="array" ref="AC79">INDEX(KM_PCT,MATCH($A79,'Knowledge - Percentages'!$B:$B,0),'Data - Knowledge'!AC$8)/100</f>
        <v>6.5000000000000002E-2</v>
      </c>
      <c r="AD79" s="129" cm="1">
        <f t="array" ref="AD79">INDEX(KM_PCT,MATCH($A79,'Knowledge - Percentages'!$B:$B,0),'Data - Knowledge'!AD$8)/100</f>
        <v>7.0000000000000007E-2</v>
      </c>
      <c r="AE79" s="129" cm="1">
        <f t="array" ref="AE79">INDEX(KM_PCT,MATCH($A79,'Knowledge - Percentages'!$B:$B,0),'Data - Knowledge'!AE$8)/100</f>
        <v>7.2999999999999995E-2</v>
      </c>
      <c r="AF79" s="129" cm="1">
        <f t="array" ref="AF79">INDEX(KM_PCT,MATCH($A79,'Knowledge - Percentages'!$B:$B,0),'Data - Knowledge'!AF$8)/100</f>
        <v>6.5000000000000002E-2</v>
      </c>
      <c r="AG79" s="129" cm="1">
        <f t="array" ref="AG79">INDEX(KM_PCT,MATCH($A79,'Knowledge - Percentages'!$B:$B,0),'Data - Knowledge'!AG$8)/100</f>
        <v>6.5000000000000002E-2</v>
      </c>
      <c r="AH79" s="129" cm="1">
        <f t="array" ref="AH79">INDEX(KM_PCT,MATCH($A79,'Knowledge - Percentages'!$B:$B,0),'Data - Knowledge'!AH$8)/100</f>
        <v>5.5999999999999994E-2</v>
      </c>
      <c r="AI79" s="129" cm="1">
        <f t="array" ref="AI79">INDEX(KM_PCT,MATCH($A79,'Knowledge - Percentages'!$B:$B,0),'Data - Knowledge'!AI$8)/100</f>
        <v>6.2E-2</v>
      </c>
    </row>
    <row r="80" spans="1:35">
      <c r="A80" s="86" t="s">
        <v>120</v>
      </c>
      <c r="B80" s="86" t="s">
        <v>210</v>
      </c>
      <c r="C80" s="86" t="s">
        <v>51</v>
      </c>
      <c r="D80" s="86" t="s">
        <v>121</v>
      </c>
      <c r="E80" s="122">
        <f t="shared" si="13"/>
        <v>9.9003965850704256E-2</v>
      </c>
      <c r="F80" s="128">
        <f t="shared" si="8"/>
        <v>5067.7159999999985</v>
      </c>
      <c r="G80" s="122">
        <f t="shared" si="9"/>
        <v>8.5211799878544395E-2</v>
      </c>
      <c r="H80" s="128">
        <f t="shared" si="10"/>
        <v>31010.192999999999</v>
      </c>
      <c r="I80" s="122">
        <f t="shared" si="11"/>
        <v>0.40011698637300558</v>
      </c>
      <c r="J80" s="128">
        <f t="shared" si="12"/>
        <v>116.18574656540332</v>
      </c>
      <c r="K80" s="129" cm="1">
        <f t="array" ref="K80">INDEX(KM_PCT,MATCH($A80,'Knowledge - Percentages'!$B:$B,0),'Data - Knowledge'!K$8)/100</f>
        <v>0.13200000000000001</v>
      </c>
      <c r="L80" s="129" cm="1">
        <f t="array" ref="L80">INDEX(KM_PCT,MATCH($A80,'Knowledge - Percentages'!$B:$B,0),'Data - Knowledge'!L$8)/100</f>
        <v>0.13600000000000001</v>
      </c>
      <c r="M80" s="129" cm="1">
        <f t="array" ref="M80">INDEX(KM_PCT,MATCH($A80,'Knowledge - Percentages'!$B:$B,0),'Data - Knowledge'!M$8)/100</f>
        <v>0.14800000000000002</v>
      </c>
      <c r="N80" s="129" cm="1">
        <f t="array" ref="N80">INDEX(KM_PCT,MATCH($A80,'Knowledge - Percentages'!$B:$B,0),'Data - Knowledge'!N$8)/100</f>
        <v>7.8E-2</v>
      </c>
      <c r="O80" s="129" cm="1">
        <f t="array" ref="O80">INDEX(KM_PCT,MATCH($A80,'Knowledge - Percentages'!$B:$B,0),'Data - Knowledge'!O$8)/100</f>
        <v>0.107</v>
      </c>
      <c r="P80" s="129" cm="1">
        <f t="array" ref="P80">INDEX(KM_PCT,MATCH($A80,'Knowledge - Percentages'!$B:$B,0),'Data - Knowledge'!P$8)/100</f>
        <v>0.113</v>
      </c>
      <c r="Q80" s="129" cm="1">
        <f t="array" ref="Q80">INDEX(KM_PCT,MATCH($A80,'Knowledge - Percentages'!$B:$B,0),'Data - Knowledge'!Q$8)/100</f>
        <v>0.13900000000000001</v>
      </c>
      <c r="R80" s="129" cm="1">
        <f t="array" ref="R80">INDEX(KM_PCT,MATCH($A80,'Knowledge - Percentages'!$B:$B,0),'Data - Knowledge'!R$8)/100</f>
        <v>7.400000000000001E-2</v>
      </c>
      <c r="S80" s="129" cm="1">
        <f t="array" ref="S80">INDEX(KM_PCT,MATCH($A80,'Knowledge - Percentages'!$B:$B,0),'Data - Knowledge'!S$8)/100</f>
        <v>0.10800000000000001</v>
      </c>
      <c r="T80" s="129" cm="1">
        <f t="array" ref="T80">INDEX(KM_PCT,MATCH($A80,'Knowledge - Percentages'!$B:$B,0),'Data - Knowledge'!T$8)/100</f>
        <v>0.13600000000000001</v>
      </c>
      <c r="U80" s="129" cm="1">
        <f t="array" ref="U80">INDEX(KM_PCT,MATCH($A80,'Knowledge - Percentages'!$B:$B,0),'Data - Knowledge'!U$8)/100</f>
        <v>0.115</v>
      </c>
      <c r="V80" s="129" cm="1">
        <f t="array" ref="V80">INDEX(KM_PCT,MATCH($A80,'Knowledge - Percentages'!$B:$B,0),'Data - Knowledge'!V$8)/100</f>
        <v>0.14099999999999999</v>
      </c>
      <c r="W80" s="129" cm="1">
        <f t="array" ref="W80">INDEX(KM_PCT,MATCH($A80,'Knowledge - Percentages'!$B:$B,0),'Data - Knowledge'!W$8)/100</f>
        <v>6.4000000000000001E-2</v>
      </c>
      <c r="X80" s="129" cm="1">
        <f t="array" ref="X80">INDEX(KM_PCT,MATCH($A80,'Knowledge - Percentages'!$B:$B,0),'Data - Knowledge'!X$8)/100</f>
        <v>0.1</v>
      </c>
      <c r="Y80" s="129" cm="1">
        <f t="array" ref="Y80">INDEX(KM_PCT,MATCH($A80,'Knowledge - Percentages'!$B:$B,0),'Data - Knowledge'!Y$8)/100</f>
        <v>8.1000000000000003E-2</v>
      </c>
      <c r="Z80" s="129" cm="1">
        <f t="array" ref="Z80">INDEX(KM_PCT,MATCH($A80,'Knowledge - Percentages'!$B:$B,0),'Data - Knowledge'!Z$8)/100</f>
        <v>5.7999999999999996E-2</v>
      </c>
      <c r="AA80" s="129" cm="1">
        <f t="array" ref="AA80">INDEX(KM_PCT,MATCH($A80,'Knowledge - Percentages'!$B:$B,0),'Data - Knowledge'!AA$8)/100</f>
        <v>8.1000000000000003E-2</v>
      </c>
      <c r="AB80" s="129" cm="1">
        <f t="array" ref="AB80">INDEX(KM_PCT,MATCH($A80,'Knowledge - Percentages'!$B:$B,0),'Data - Knowledge'!AB$8)/100</f>
        <v>3.7999999999999999E-2</v>
      </c>
      <c r="AC80" s="129" cm="1">
        <f t="array" ref="AC80">INDEX(KM_PCT,MATCH($A80,'Knowledge - Percentages'!$B:$B,0),'Data - Knowledge'!AC$8)/100</f>
        <v>4.2999999999999997E-2</v>
      </c>
      <c r="AD80" s="129" cm="1">
        <f t="array" ref="AD80">INDEX(KM_PCT,MATCH($A80,'Knowledge - Percentages'!$B:$B,0),'Data - Knowledge'!AD$8)/100</f>
        <v>0.05</v>
      </c>
      <c r="AE80" s="129" cm="1">
        <f t="array" ref="AE80">INDEX(KM_PCT,MATCH($A80,'Knowledge - Percentages'!$B:$B,0),'Data - Knowledge'!AE$8)/100</f>
        <v>4.8000000000000001E-2</v>
      </c>
      <c r="AF80" s="129" cm="1">
        <f t="array" ref="AF80">INDEX(KM_PCT,MATCH($A80,'Knowledge - Percentages'!$B:$B,0),'Data - Knowledge'!AF$8)/100</f>
        <v>4.8000000000000001E-2</v>
      </c>
      <c r="AG80" s="129" cm="1">
        <f t="array" ref="AG80">INDEX(KM_PCT,MATCH($A80,'Knowledge - Percentages'!$B:$B,0),'Data - Knowledge'!AG$8)/100</f>
        <v>4.8000000000000001E-2</v>
      </c>
      <c r="AH80" s="129" cm="1">
        <f t="array" ref="AH80">INDEX(KM_PCT,MATCH($A80,'Knowledge - Percentages'!$B:$B,0),'Data - Knowledge'!AH$8)/100</f>
        <v>3.7999999999999999E-2</v>
      </c>
      <c r="AI80" s="129" cm="1">
        <f t="array" ref="AI80">INDEX(KM_PCT,MATCH($A80,'Knowledge - Percentages'!$B:$B,0),'Data - Knowledge'!AI$8)/100</f>
        <v>4.8000000000000001E-2</v>
      </c>
    </row>
    <row r="81" spans="1:35">
      <c r="A81" s="86" t="s">
        <v>114</v>
      </c>
      <c r="B81" s="86" t="s">
        <v>210</v>
      </c>
      <c r="C81" s="86" t="s">
        <v>51</v>
      </c>
      <c r="D81" s="86" t="s">
        <v>115</v>
      </c>
      <c r="E81" s="122">
        <f t="shared" si="13"/>
        <v>0.41958169066364515</v>
      </c>
      <c r="F81" s="128">
        <f t="shared" si="8"/>
        <v>21477.128000000004</v>
      </c>
      <c r="G81" s="122">
        <f t="shared" si="9"/>
        <v>0.38617618755822042</v>
      </c>
      <c r="H81" s="128">
        <f t="shared" si="10"/>
        <v>140536.85200000001</v>
      </c>
      <c r="I81" s="122">
        <f t="shared" si="11"/>
        <v>0.28427173960413776</v>
      </c>
      <c r="J81" s="128">
        <f t="shared" si="12"/>
        <v>108.65032702214154</v>
      </c>
      <c r="K81" s="129" cm="1">
        <f t="array" ref="K81">INDEX(KM_PCT,MATCH($A81,'Knowledge - Percentages'!$B:$B,0),'Data - Knowledge'!K$8)/100</f>
        <v>0.44799999999999995</v>
      </c>
      <c r="L81" s="129" cm="1">
        <f t="array" ref="L81">INDEX(KM_PCT,MATCH($A81,'Knowledge - Percentages'!$B:$B,0),'Data - Knowledge'!L$8)/100</f>
        <v>0.495</v>
      </c>
      <c r="M81" s="129" cm="1">
        <f t="array" ref="M81">INDEX(KM_PCT,MATCH($A81,'Knowledge - Percentages'!$B:$B,0),'Data - Knowledge'!M$8)/100</f>
        <v>0.55000000000000004</v>
      </c>
      <c r="N81" s="129" cm="1">
        <f t="array" ref="N81">INDEX(KM_PCT,MATCH($A81,'Knowledge - Percentages'!$B:$B,0),'Data - Knowledge'!N$8)/100</f>
        <v>0.33600000000000002</v>
      </c>
      <c r="O81" s="129" cm="1">
        <f t="array" ref="O81">INDEX(KM_PCT,MATCH($A81,'Knowledge - Percentages'!$B:$B,0),'Data - Knowledge'!O$8)/100</f>
        <v>0.44600000000000001</v>
      </c>
      <c r="P81" s="129" cm="1">
        <f t="array" ref="P81">INDEX(KM_PCT,MATCH($A81,'Knowledge - Percentages'!$B:$B,0),'Data - Knowledge'!P$8)/100</f>
        <v>0.47799999999999998</v>
      </c>
      <c r="Q81" s="129" cm="1">
        <f t="array" ref="Q81">INDEX(KM_PCT,MATCH($A81,'Knowledge - Percentages'!$B:$B,0),'Data - Knowledge'!Q$8)/100</f>
        <v>0.57700000000000007</v>
      </c>
      <c r="R81" s="129" cm="1">
        <f t="array" ref="R81">INDEX(KM_PCT,MATCH($A81,'Knowledge - Percentages'!$B:$B,0),'Data - Knowledge'!R$8)/100</f>
        <v>0.47399999999999998</v>
      </c>
      <c r="S81" s="129" cm="1">
        <f t="array" ref="S81">INDEX(KM_PCT,MATCH($A81,'Knowledge - Percentages'!$B:$B,0),'Data - Knowledge'!S$8)/100</f>
        <v>0.45100000000000001</v>
      </c>
      <c r="T81" s="129" cm="1">
        <f t="array" ref="T81">INDEX(KM_PCT,MATCH($A81,'Knowledge - Percentages'!$B:$B,0),'Data - Knowledge'!T$8)/100</f>
        <v>0.47799999999999998</v>
      </c>
      <c r="U81" s="129" cm="1">
        <f t="array" ref="U81">INDEX(KM_PCT,MATCH($A81,'Knowledge - Percentages'!$B:$B,0),'Data - Knowledge'!U$8)/100</f>
        <v>0.48200000000000004</v>
      </c>
      <c r="V81" s="129" cm="1">
        <f t="array" ref="V81">INDEX(KM_PCT,MATCH($A81,'Knowledge - Percentages'!$B:$B,0),'Data - Knowledge'!V$8)/100</f>
        <v>0.51800000000000002</v>
      </c>
      <c r="W81" s="129" cm="1">
        <f t="array" ref="W81">INDEX(KM_PCT,MATCH($A81,'Knowledge - Percentages'!$B:$B,0),'Data - Knowledge'!W$8)/100</f>
        <v>0.36899999999999999</v>
      </c>
      <c r="X81" s="129" cm="1">
        <f t="array" ref="X81">INDEX(KM_PCT,MATCH($A81,'Knowledge - Percentages'!$B:$B,0),'Data - Knowledge'!X$8)/100</f>
        <v>0.439</v>
      </c>
      <c r="Y81" s="129" cm="1">
        <f t="array" ref="Y81">INDEX(KM_PCT,MATCH($A81,'Knowledge - Percentages'!$B:$B,0),'Data - Knowledge'!Y$8)/100</f>
        <v>0.38600000000000001</v>
      </c>
      <c r="Z81" s="129" cm="1">
        <f t="array" ref="Z81">INDEX(KM_PCT,MATCH($A81,'Knowledge - Percentages'!$B:$B,0),'Data - Knowledge'!Z$8)/100</f>
        <v>0.33700000000000002</v>
      </c>
      <c r="AA81" s="129" cm="1">
        <f t="array" ref="AA81">INDEX(KM_PCT,MATCH($A81,'Knowledge - Percentages'!$B:$B,0),'Data - Knowledge'!AA$8)/100</f>
        <v>0.38600000000000001</v>
      </c>
      <c r="AB81" s="129" cm="1">
        <f t="array" ref="AB81">INDEX(KM_PCT,MATCH($A81,'Knowledge - Percentages'!$B:$B,0),'Data - Knowledge'!AB$8)/100</f>
        <v>0.23</v>
      </c>
      <c r="AC81" s="129" cm="1">
        <f t="array" ref="AC81">INDEX(KM_PCT,MATCH($A81,'Knowledge - Percentages'!$B:$B,0),'Data - Knowledge'!AC$8)/100</f>
        <v>0.27100000000000002</v>
      </c>
      <c r="AD81" s="129" cm="1">
        <f t="array" ref="AD81">INDEX(KM_PCT,MATCH($A81,'Knowledge - Percentages'!$B:$B,0),'Data - Knowledge'!AD$8)/100</f>
        <v>0.315</v>
      </c>
      <c r="AE81" s="129" cm="1">
        <f t="array" ref="AE81">INDEX(KM_PCT,MATCH($A81,'Knowledge - Percentages'!$B:$B,0),'Data - Knowledge'!AE$8)/100</f>
        <v>0.29499999999999998</v>
      </c>
      <c r="AF81" s="129" cm="1">
        <f t="array" ref="AF81">INDEX(KM_PCT,MATCH($A81,'Knowledge - Percentages'!$B:$B,0),'Data - Knowledge'!AF$8)/100</f>
        <v>0.31900000000000001</v>
      </c>
      <c r="AG81" s="129" cm="1">
        <f t="array" ref="AG81">INDEX(KM_PCT,MATCH($A81,'Knowledge - Percentages'!$B:$B,0),'Data - Knowledge'!AG$8)/100</f>
        <v>0.318</v>
      </c>
      <c r="AH81" s="129" cm="1">
        <f t="array" ref="AH81">INDEX(KM_PCT,MATCH($A81,'Knowledge - Percentages'!$B:$B,0),'Data - Knowledge'!AH$8)/100</f>
        <v>0.23600000000000002</v>
      </c>
      <c r="AI81" s="129" cm="1">
        <f t="array" ref="AI81">INDEX(KM_PCT,MATCH($A81,'Knowledge - Percentages'!$B:$B,0),'Data - Knowledge'!AI$8)/100</f>
        <v>0.29499999999999998</v>
      </c>
    </row>
    <row r="82" spans="1:35">
      <c r="A82" s="86" t="s">
        <v>329</v>
      </c>
      <c r="B82" s="86" t="s">
        <v>210</v>
      </c>
      <c r="C82" s="86" t="s">
        <v>51</v>
      </c>
      <c r="D82" s="86" t="s">
        <v>330</v>
      </c>
      <c r="E82" s="122">
        <f t="shared" si="13"/>
        <v>0.28474528688924927</v>
      </c>
      <c r="F82" s="128">
        <f t="shared" si="8"/>
        <v>14575.257000000001</v>
      </c>
      <c r="G82" s="122">
        <f t="shared" si="9"/>
        <v>0.24947074211569054</v>
      </c>
      <c r="H82" s="128">
        <f t="shared" si="10"/>
        <v>90787.142999999982</v>
      </c>
      <c r="I82" s="122">
        <f t="shared" si="11"/>
        <v>0.27211946747344962</v>
      </c>
      <c r="J82" s="128">
        <f t="shared" si="12"/>
        <v>114.13975221078245</v>
      </c>
      <c r="K82" s="129" cm="1">
        <f t="array" ref="K82">INDEX(KM_PCT,MATCH($A82,'Knowledge - Percentages'!$B:$B,0),'Data - Knowledge'!K$8)/100</f>
        <v>0.33</v>
      </c>
      <c r="L82" s="129" cm="1">
        <f t="array" ref="L82">INDEX(KM_PCT,MATCH($A82,'Knowledge - Percentages'!$B:$B,0),'Data - Knowledge'!L$8)/100</f>
        <v>0.35899999999999999</v>
      </c>
      <c r="M82" s="129" cm="1">
        <f t="array" ref="M82">INDEX(KM_PCT,MATCH($A82,'Knowledge - Percentages'!$B:$B,0),'Data - Knowledge'!M$8)/100</f>
        <v>0.43099999999999999</v>
      </c>
      <c r="N82" s="129" cm="1">
        <f t="array" ref="N82">INDEX(KM_PCT,MATCH($A82,'Knowledge - Percentages'!$B:$B,0),'Data - Knowledge'!N$8)/100</f>
        <v>0.23600000000000002</v>
      </c>
      <c r="O82" s="129" cm="1">
        <f t="array" ref="O82">INDEX(KM_PCT,MATCH($A82,'Knowledge - Percentages'!$B:$B,0),'Data - Knowledge'!O$8)/100</f>
        <v>0.30199999999999999</v>
      </c>
      <c r="P82" s="129" cm="1">
        <f t="array" ref="P82">INDEX(KM_PCT,MATCH($A82,'Knowledge - Percentages'!$B:$B,0),'Data - Knowledge'!P$8)/100</f>
        <v>0.33799999999999997</v>
      </c>
      <c r="Q82" s="129" cm="1">
        <f t="array" ref="Q82">INDEX(KM_PCT,MATCH($A82,'Knowledge - Percentages'!$B:$B,0),'Data - Knowledge'!Q$8)/100</f>
        <v>0.42700000000000005</v>
      </c>
      <c r="R82" s="129" cm="1">
        <f t="array" ref="R82">INDEX(KM_PCT,MATCH($A82,'Knowledge - Percentages'!$B:$B,0),'Data - Knowledge'!R$8)/100</f>
        <v>0.34899999999999998</v>
      </c>
      <c r="S82" s="129" cm="1">
        <f t="array" ref="S82">INDEX(KM_PCT,MATCH($A82,'Knowledge - Percentages'!$B:$B,0),'Data - Knowledge'!S$8)/100</f>
        <v>0.30199999999999999</v>
      </c>
      <c r="T82" s="129" cm="1">
        <f t="array" ref="T82">INDEX(KM_PCT,MATCH($A82,'Knowledge - Percentages'!$B:$B,0),'Data - Knowledge'!T$8)/100</f>
        <v>0.34899999999999998</v>
      </c>
      <c r="U82" s="129" cm="1">
        <f t="array" ref="U82">INDEX(KM_PCT,MATCH($A82,'Knowledge - Percentages'!$B:$B,0),'Data - Knowledge'!U$8)/100</f>
        <v>0.34600000000000003</v>
      </c>
      <c r="V82" s="129" cm="1">
        <f t="array" ref="V82">INDEX(KM_PCT,MATCH($A82,'Knowledge - Percentages'!$B:$B,0),'Data - Knowledge'!V$8)/100</f>
        <v>0.376</v>
      </c>
      <c r="W82" s="129" cm="1">
        <f t="array" ref="W82">INDEX(KM_PCT,MATCH($A82,'Knowledge - Percentages'!$B:$B,0),'Data - Knowledge'!W$8)/100</f>
        <v>0.21600000000000003</v>
      </c>
      <c r="X82" s="129" cm="1">
        <f t="array" ref="X82">INDEX(KM_PCT,MATCH($A82,'Knowledge - Percentages'!$B:$B,0),'Data - Knowledge'!X$8)/100</f>
        <v>0.29499999999999998</v>
      </c>
      <c r="Y82" s="129" cm="1">
        <f t="array" ref="Y82">INDEX(KM_PCT,MATCH($A82,'Knowledge - Percentages'!$B:$B,0),'Data - Knowledge'!Y$8)/100</f>
        <v>0.24600000000000002</v>
      </c>
      <c r="Z82" s="129" cm="1">
        <f t="array" ref="Z82">INDEX(KM_PCT,MATCH($A82,'Knowledge - Percentages'!$B:$B,0),'Data - Knowledge'!Z$8)/100</f>
        <v>0.17600000000000002</v>
      </c>
      <c r="AA82" s="129" cm="1">
        <f t="array" ref="AA82">INDEX(KM_PCT,MATCH($A82,'Knowledge - Percentages'!$B:$B,0),'Data - Knowledge'!AA$8)/100</f>
        <v>0.23899999999999999</v>
      </c>
      <c r="AB82" s="129" cm="1">
        <f t="array" ref="AB82">INDEX(KM_PCT,MATCH($A82,'Knowledge - Percentages'!$B:$B,0),'Data - Knowledge'!AB$8)/100</f>
        <v>0.13500000000000001</v>
      </c>
      <c r="AC82" s="129" cm="1">
        <f t="array" ref="AC82">INDEX(KM_PCT,MATCH($A82,'Knowledge - Percentages'!$B:$B,0),'Data - Knowledge'!AC$8)/100</f>
        <v>0.126</v>
      </c>
      <c r="AD82" s="129" cm="1">
        <f t="array" ref="AD82">INDEX(KM_PCT,MATCH($A82,'Knowledge - Percentages'!$B:$B,0),'Data - Knowledge'!AD$8)/100</f>
        <v>0.183</v>
      </c>
      <c r="AE82" s="129" cm="1">
        <f t="array" ref="AE82">INDEX(KM_PCT,MATCH($A82,'Knowledge - Percentages'!$B:$B,0),'Data - Knowledge'!AE$8)/100</f>
        <v>0.16399999999999998</v>
      </c>
      <c r="AF82" s="129" cm="1">
        <f t="array" ref="AF82">INDEX(KM_PCT,MATCH($A82,'Knowledge - Percentages'!$B:$B,0),'Data - Knowledge'!AF$8)/100</f>
        <v>0.218</v>
      </c>
      <c r="AG82" s="129" cm="1">
        <f t="array" ref="AG82">INDEX(KM_PCT,MATCH($A82,'Knowledge - Percentages'!$B:$B,0),'Data - Knowledge'!AG$8)/100</f>
        <v>0.184</v>
      </c>
      <c r="AH82" s="129" cm="1">
        <f t="array" ref="AH82">INDEX(KM_PCT,MATCH($A82,'Knowledge - Percentages'!$B:$B,0),'Data - Knowledge'!AH$8)/100</f>
        <v>0.111</v>
      </c>
      <c r="AI82" s="129" cm="1">
        <f t="array" ref="AI82">INDEX(KM_PCT,MATCH($A82,'Knowledge - Percentages'!$B:$B,0),'Data - Knowledge'!AI$8)/100</f>
        <v>0.16399999999999998</v>
      </c>
    </row>
    <row r="83" spans="1:35">
      <c r="A83" s="86" t="s">
        <v>118</v>
      </c>
      <c r="B83" s="86" t="s">
        <v>210</v>
      </c>
      <c r="C83" s="86" t="s">
        <v>51</v>
      </c>
      <c r="D83" s="86" t="s">
        <v>119</v>
      </c>
      <c r="E83" s="122">
        <f t="shared" si="13"/>
        <v>0.1722597925254459</v>
      </c>
      <c r="F83" s="128">
        <f t="shared" si="8"/>
        <v>8817.4619999999995</v>
      </c>
      <c r="G83" s="122">
        <f t="shared" si="9"/>
        <v>0.14614702447522659</v>
      </c>
      <c r="H83" s="128">
        <f t="shared" si="10"/>
        <v>53185.678999999989</v>
      </c>
      <c r="I83" s="122">
        <f t="shared" si="11"/>
        <v>0.31550357901356213</v>
      </c>
      <c r="J83" s="128">
        <f t="shared" si="12"/>
        <v>117.86746472874354</v>
      </c>
      <c r="K83" s="129" cm="1">
        <f t="array" ref="K83">INDEX(KM_PCT,MATCH($A83,'Knowledge - Percentages'!$B:$B,0),'Data - Knowledge'!K$8)/100</f>
        <v>0.20699999999999999</v>
      </c>
      <c r="L83" s="129" cm="1">
        <f t="array" ref="L83">INDEX(KM_PCT,MATCH($A83,'Knowledge - Percentages'!$B:$B,0),'Data - Knowledge'!L$8)/100</f>
        <v>0.26</v>
      </c>
      <c r="M83" s="129" cm="1">
        <f t="array" ref="M83">INDEX(KM_PCT,MATCH($A83,'Knowledge - Percentages'!$B:$B,0),'Data - Knowledge'!M$8)/100</f>
        <v>0.29499999999999998</v>
      </c>
      <c r="N83" s="129" cm="1">
        <f t="array" ref="N83">INDEX(KM_PCT,MATCH($A83,'Knowledge - Percentages'!$B:$B,0),'Data - Knowledge'!N$8)/100</f>
        <v>0.11199999999999999</v>
      </c>
      <c r="O83" s="129" cm="1">
        <f t="array" ref="O83">INDEX(KM_PCT,MATCH($A83,'Knowledge - Percentages'!$B:$B,0),'Data - Knowledge'!O$8)/100</f>
        <v>0.182</v>
      </c>
      <c r="P83" s="129" cm="1">
        <f t="array" ref="P83">INDEX(KM_PCT,MATCH($A83,'Knowledge - Percentages'!$B:$B,0),'Data - Knowledge'!P$8)/100</f>
        <v>0.20699999999999999</v>
      </c>
      <c r="Q83" s="129" cm="1">
        <f t="array" ref="Q83">INDEX(KM_PCT,MATCH($A83,'Knowledge - Percentages'!$B:$B,0),'Data - Knowledge'!Q$8)/100</f>
        <v>0.254</v>
      </c>
      <c r="R83" s="129" cm="1">
        <f t="array" ref="R83">INDEX(KM_PCT,MATCH($A83,'Knowledge - Percentages'!$B:$B,0),'Data - Knowledge'!R$8)/100</f>
        <v>0.17899999999999999</v>
      </c>
      <c r="S83" s="129" cm="1">
        <f t="array" ref="S83">INDEX(KM_PCT,MATCH($A83,'Knowledge - Percentages'!$B:$B,0),'Data - Knowledge'!S$8)/100</f>
        <v>0.20399999999999999</v>
      </c>
      <c r="T83" s="129" cm="1">
        <f t="array" ref="T83">INDEX(KM_PCT,MATCH($A83,'Knowledge - Percentages'!$B:$B,0),'Data - Knowledge'!T$8)/100</f>
        <v>0.20800000000000002</v>
      </c>
      <c r="U83" s="129" cm="1">
        <f t="array" ref="U83">INDEX(KM_PCT,MATCH($A83,'Knowledge - Percentages'!$B:$B,0),'Data - Knowledge'!U$8)/100</f>
        <v>0.20699999999999999</v>
      </c>
      <c r="V83" s="129" cm="1">
        <f t="array" ref="V83">INDEX(KM_PCT,MATCH($A83,'Knowledge - Percentages'!$B:$B,0),'Data - Knowledge'!V$8)/100</f>
        <v>0.26</v>
      </c>
      <c r="W83" s="129" cm="1">
        <f t="array" ref="W83">INDEX(KM_PCT,MATCH($A83,'Knowledge - Percentages'!$B:$B,0),'Data - Knowledge'!W$8)/100</f>
        <v>0.129</v>
      </c>
      <c r="X83" s="129" cm="1">
        <f t="array" ref="X83">INDEX(KM_PCT,MATCH($A83,'Knowledge - Percentages'!$B:$B,0),'Data - Knowledge'!X$8)/100</f>
        <v>0.152</v>
      </c>
      <c r="Y83" s="129" cm="1">
        <f t="array" ref="Y83">INDEX(KM_PCT,MATCH($A83,'Knowledge - Percentages'!$B:$B,0),'Data - Knowledge'!Y$8)/100</f>
        <v>0.13300000000000001</v>
      </c>
      <c r="Z83" s="129" cm="1">
        <f t="array" ref="Z83">INDEX(KM_PCT,MATCH($A83,'Knowledge - Percentages'!$B:$B,0),'Data - Knowledge'!Z$8)/100</f>
        <v>9.1999999999999998E-2</v>
      </c>
      <c r="AA83" s="129" cm="1">
        <f t="array" ref="AA83">INDEX(KM_PCT,MATCH($A83,'Knowledge - Percentages'!$B:$B,0),'Data - Knowledge'!AA$8)/100</f>
        <v>0.126</v>
      </c>
      <c r="AB83" s="129" cm="1">
        <f t="array" ref="AB83">INDEX(KM_PCT,MATCH($A83,'Knowledge - Percentages'!$B:$B,0),'Data - Knowledge'!AB$8)/100</f>
        <v>8.8000000000000009E-2</v>
      </c>
      <c r="AC83" s="129" cm="1">
        <f t="array" ref="AC83">INDEX(KM_PCT,MATCH($A83,'Knowledge - Percentages'!$B:$B,0),'Data - Knowledge'!AC$8)/100</f>
        <v>7.0999999999999994E-2</v>
      </c>
      <c r="AD83" s="129" cm="1">
        <f t="array" ref="AD83">INDEX(KM_PCT,MATCH($A83,'Knowledge - Percentages'!$B:$B,0),'Data - Knowledge'!AD$8)/100</f>
        <v>0.10199999999999999</v>
      </c>
      <c r="AE83" s="129" cm="1">
        <f t="array" ref="AE83">INDEX(KM_PCT,MATCH($A83,'Knowledge - Percentages'!$B:$B,0),'Data - Knowledge'!AE$8)/100</f>
        <v>8.3000000000000004E-2</v>
      </c>
      <c r="AF83" s="129" cm="1">
        <f t="array" ref="AF83">INDEX(KM_PCT,MATCH($A83,'Knowledge - Percentages'!$B:$B,0),'Data - Knowledge'!AF$8)/100</f>
        <v>8.6999999999999994E-2</v>
      </c>
      <c r="AG83" s="129" cm="1">
        <f t="array" ref="AG83">INDEX(KM_PCT,MATCH($A83,'Knowledge - Percentages'!$B:$B,0),'Data - Knowledge'!AG$8)/100</f>
        <v>9.3000000000000013E-2</v>
      </c>
      <c r="AH83" s="129" cm="1">
        <f t="array" ref="AH83">INDEX(KM_PCT,MATCH($A83,'Knowledge - Percentages'!$B:$B,0),'Data - Knowledge'!AH$8)/100</f>
        <v>6.3E-2</v>
      </c>
      <c r="AI83" s="129" cm="1">
        <f t="array" ref="AI83">INDEX(KM_PCT,MATCH($A83,'Knowledge - Percentages'!$B:$B,0),'Data - Knowledge'!AI$8)/100</f>
        <v>7.2000000000000008E-2</v>
      </c>
    </row>
    <row r="84" spans="1:35">
      <c r="A84" s="86" t="s">
        <v>128</v>
      </c>
      <c r="B84" s="86" t="s">
        <v>210</v>
      </c>
      <c r="C84" s="86" t="s">
        <v>51</v>
      </c>
      <c r="D84" s="86" t="s">
        <v>129</v>
      </c>
      <c r="E84" s="122">
        <f t="shared" si="13"/>
        <v>4.0318381620333292E-2</v>
      </c>
      <c r="F84" s="128">
        <f t="shared" si="8"/>
        <v>2063.777</v>
      </c>
      <c r="G84" s="122">
        <f t="shared" si="9"/>
        <v>3.3310874123087836E-2</v>
      </c>
      <c r="H84" s="128">
        <f t="shared" si="10"/>
        <v>12122.460000000001</v>
      </c>
      <c r="I84" s="122">
        <f t="shared" si="11"/>
        <v>0.34411514556914535</v>
      </c>
      <c r="J84" s="128">
        <f t="shared" si="12"/>
        <v>121.03669651943638</v>
      </c>
      <c r="K84" s="129" cm="1">
        <f t="array" ref="K84">INDEX(KM_PCT,MATCH($A84,'Knowledge - Percentages'!$B:$B,0),'Data - Knowledge'!K$8)/100</f>
        <v>5.5E-2</v>
      </c>
      <c r="L84" s="129" cm="1">
        <f t="array" ref="L84">INDEX(KM_PCT,MATCH($A84,'Knowledge - Percentages'!$B:$B,0),'Data - Knowledge'!L$8)/100</f>
        <v>5.7000000000000002E-2</v>
      </c>
      <c r="M84" s="129" cm="1">
        <f t="array" ref="M84">INDEX(KM_PCT,MATCH($A84,'Knowledge - Percentages'!$B:$B,0),'Data - Knowledge'!M$8)/100</f>
        <v>8.6999999999999994E-2</v>
      </c>
      <c r="N84" s="129" cm="1">
        <f t="array" ref="N84">INDEX(KM_PCT,MATCH($A84,'Knowledge - Percentages'!$B:$B,0),'Data - Knowledge'!N$8)/100</f>
        <v>2.7999999999999997E-2</v>
      </c>
      <c r="O84" s="129" cm="1">
        <f t="array" ref="O84">INDEX(KM_PCT,MATCH($A84,'Knowledge - Percentages'!$B:$B,0),'Data - Knowledge'!O$8)/100</f>
        <v>5.5E-2</v>
      </c>
      <c r="P84" s="129" cm="1">
        <f t="array" ref="P84">INDEX(KM_PCT,MATCH($A84,'Knowledge - Percentages'!$B:$B,0),'Data - Knowledge'!P$8)/100</f>
        <v>4.5999999999999999E-2</v>
      </c>
      <c r="Q84" s="129" cm="1">
        <f t="array" ref="Q84">INDEX(KM_PCT,MATCH($A84,'Knowledge - Percentages'!$B:$B,0),'Data - Knowledge'!Q$8)/100</f>
        <v>6.2E-2</v>
      </c>
      <c r="R84" s="129" cm="1">
        <f t="array" ref="R84">INDEX(KM_PCT,MATCH($A84,'Knowledge - Percentages'!$B:$B,0),'Data - Knowledge'!R$8)/100</f>
        <v>3.7000000000000005E-2</v>
      </c>
      <c r="S84" s="129" cm="1">
        <f t="array" ref="S84">INDEX(KM_PCT,MATCH($A84,'Knowledge - Percentages'!$B:$B,0),'Data - Knowledge'!S$8)/100</f>
        <v>4.5999999999999999E-2</v>
      </c>
      <c r="T84" s="129" cm="1">
        <f t="array" ref="T84">INDEX(KM_PCT,MATCH($A84,'Knowledge - Percentages'!$B:$B,0),'Data - Knowledge'!T$8)/100</f>
        <v>5.0999999999999997E-2</v>
      </c>
      <c r="U84" s="129" cm="1">
        <f t="array" ref="U84">INDEX(KM_PCT,MATCH($A84,'Knowledge - Percentages'!$B:$B,0),'Data - Knowledge'!U$8)/100</f>
        <v>4.5999999999999999E-2</v>
      </c>
      <c r="V84" s="129" cm="1">
        <f t="array" ref="V84">INDEX(KM_PCT,MATCH($A84,'Knowledge - Percentages'!$B:$B,0),'Data - Knowledge'!V$8)/100</f>
        <v>5.4000000000000006E-2</v>
      </c>
      <c r="W84" s="129" cm="1">
        <f t="array" ref="W84">INDEX(KM_PCT,MATCH($A84,'Knowledge - Percentages'!$B:$B,0),'Data - Knowledge'!W$8)/100</f>
        <v>2.3E-2</v>
      </c>
      <c r="X84" s="129" cm="1">
        <f t="array" ref="X84">INDEX(KM_PCT,MATCH($A84,'Knowledge - Percentages'!$B:$B,0),'Data - Knowledge'!X$8)/100</f>
        <v>2.7999999999999997E-2</v>
      </c>
      <c r="Y84" s="129" cm="1">
        <f t="array" ref="Y84">INDEX(KM_PCT,MATCH($A84,'Knowledge - Percentages'!$B:$B,0),'Data - Knowledge'!Y$8)/100</f>
        <v>2.6000000000000002E-2</v>
      </c>
      <c r="Z84" s="129" cm="1">
        <f t="array" ref="Z84">INDEX(KM_PCT,MATCH($A84,'Knowledge - Percentages'!$B:$B,0),'Data - Knowledge'!Z$8)/100</f>
        <v>2.2000000000000002E-2</v>
      </c>
      <c r="AA84" s="129" cm="1">
        <f t="array" ref="AA84">INDEX(KM_PCT,MATCH($A84,'Knowledge - Percentages'!$B:$B,0),'Data - Knowledge'!AA$8)/100</f>
        <v>2.6000000000000002E-2</v>
      </c>
      <c r="AB84" s="129" cm="1">
        <f t="array" ref="AB84">INDEX(KM_PCT,MATCH($A84,'Knowledge - Percentages'!$B:$B,0),'Data - Knowledge'!AB$8)/100</f>
        <v>1.7000000000000001E-2</v>
      </c>
      <c r="AC84" s="129" cm="1">
        <f t="array" ref="AC84">INDEX(KM_PCT,MATCH($A84,'Knowledge - Percentages'!$B:$B,0),'Data - Knowledge'!AC$8)/100</f>
        <v>1.4999999999999999E-2</v>
      </c>
      <c r="AD84" s="129" cm="1">
        <f t="array" ref="AD84">INDEX(KM_PCT,MATCH($A84,'Knowledge - Percentages'!$B:$B,0),'Data - Knowledge'!AD$8)/100</f>
        <v>0.02</v>
      </c>
      <c r="AE84" s="129" cm="1">
        <f t="array" ref="AE84">INDEX(KM_PCT,MATCH($A84,'Knowledge - Percentages'!$B:$B,0),'Data - Knowledge'!AE$8)/100</f>
        <v>1.4999999999999999E-2</v>
      </c>
      <c r="AF84" s="129" cm="1">
        <f t="array" ref="AF84">INDEX(KM_PCT,MATCH($A84,'Knowledge - Percentages'!$B:$B,0),'Data - Knowledge'!AF$8)/100</f>
        <v>1.4999999999999999E-2</v>
      </c>
      <c r="AG84" s="129" cm="1">
        <f t="array" ref="AG84">INDEX(KM_PCT,MATCH($A84,'Knowledge - Percentages'!$B:$B,0),'Data - Knowledge'!AG$8)/100</f>
        <v>1.4999999999999999E-2</v>
      </c>
      <c r="AH84" s="129" cm="1">
        <f t="array" ref="AH84">INDEX(KM_PCT,MATCH($A84,'Knowledge - Percentages'!$B:$B,0),'Data - Knowledge'!AH$8)/100</f>
        <v>1.3000000000000001E-2</v>
      </c>
      <c r="AI84" s="129" cm="1">
        <f t="array" ref="AI84">INDEX(KM_PCT,MATCH($A84,'Knowledge - Percentages'!$B:$B,0),'Data - Knowledge'!AI$8)/100</f>
        <v>1.3000000000000001E-2</v>
      </c>
    </row>
    <row r="85" spans="1:35">
      <c r="A85" s="86" t="s">
        <v>122</v>
      </c>
      <c r="B85" s="86" t="s">
        <v>210</v>
      </c>
      <c r="C85" s="86" t="s">
        <v>51</v>
      </c>
      <c r="D85" s="86" t="s">
        <v>331</v>
      </c>
      <c r="E85" s="122">
        <f t="shared" si="13"/>
        <v>0.15297704495282005</v>
      </c>
      <c r="F85" s="128">
        <f t="shared" si="8"/>
        <v>7830.4359999999997</v>
      </c>
      <c r="G85" s="122">
        <f t="shared" si="9"/>
        <v>0.13884388009419676</v>
      </c>
      <c r="H85" s="128">
        <f t="shared" si="10"/>
        <v>50527.925999999992</v>
      </c>
      <c r="I85" s="122">
        <f t="shared" si="11"/>
        <v>-9.8891778506361456E-3</v>
      </c>
      <c r="J85" s="128">
        <f t="shared" si="12"/>
        <v>110.1791773962488</v>
      </c>
      <c r="K85" s="129" cm="1">
        <f t="array" ref="K85">INDEX(KM_PCT,MATCH($A85,'Knowledge - Percentages'!$B:$B,0),'Data - Knowledge'!K$8)/100</f>
        <v>0.152</v>
      </c>
      <c r="L85" s="129" cm="1">
        <f t="array" ref="L85">INDEX(KM_PCT,MATCH($A85,'Knowledge - Percentages'!$B:$B,0),'Data - Knowledge'!L$8)/100</f>
        <v>0.17600000000000002</v>
      </c>
      <c r="M85" s="129" cm="1">
        <f t="array" ref="M85">INDEX(KM_PCT,MATCH($A85,'Knowledge - Percentages'!$B:$B,0),'Data - Knowledge'!M$8)/100</f>
        <v>0.20499999999999999</v>
      </c>
      <c r="N85" s="129" cm="1">
        <f t="array" ref="N85">INDEX(KM_PCT,MATCH($A85,'Knowledge - Percentages'!$B:$B,0),'Data - Knowledge'!N$8)/100</f>
        <v>9.8000000000000004E-2</v>
      </c>
      <c r="O85" s="129" cm="1">
        <f t="array" ref="O85">INDEX(KM_PCT,MATCH($A85,'Knowledge - Percentages'!$B:$B,0),'Data - Knowledge'!O$8)/100</f>
        <v>0.152</v>
      </c>
      <c r="P85" s="129" cm="1">
        <f t="array" ref="P85">INDEX(KM_PCT,MATCH($A85,'Knowledge - Percentages'!$B:$B,0),'Data - Knowledge'!P$8)/100</f>
        <v>0.187</v>
      </c>
      <c r="Q85" s="129" cm="1">
        <f t="array" ref="Q85">INDEX(KM_PCT,MATCH($A85,'Knowledge - Percentages'!$B:$B,0),'Data - Knowledge'!Q$8)/100</f>
        <v>0.23</v>
      </c>
      <c r="R85" s="129" cm="1">
        <f t="array" ref="R85">INDEX(KM_PCT,MATCH($A85,'Knowledge - Percentages'!$B:$B,0),'Data - Knowledge'!R$8)/100</f>
        <v>0.254</v>
      </c>
      <c r="S85" s="129" cm="1">
        <f t="array" ref="S85">INDEX(KM_PCT,MATCH($A85,'Knowledge - Percentages'!$B:$B,0),'Data - Knowledge'!S$8)/100</f>
        <v>0.157</v>
      </c>
      <c r="T85" s="129" cm="1">
        <f t="array" ref="T85">INDEX(KM_PCT,MATCH($A85,'Knowledge - Percentages'!$B:$B,0),'Data - Knowledge'!T$8)/100</f>
        <v>0.22</v>
      </c>
      <c r="U85" s="129" cm="1">
        <f t="array" ref="U85">INDEX(KM_PCT,MATCH($A85,'Knowledge - Percentages'!$B:$B,0),'Data - Knowledge'!U$8)/100</f>
        <v>0.193</v>
      </c>
      <c r="V85" s="129" cm="1">
        <f t="array" ref="V85">INDEX(KM_PCT,MATCH($A85,'Knowledge - Percentages'!$B:$B,0),'Data - Knowledge'!V$8)/100</f>
        <v>0.23300000000000001</v>
      </c>
      <c r="W85" s="129" cm="1">
        <f t="array" ref="W85">INDEX(KM_PCT,MATCH($A85,'Knowledge - Percentages'!$B:$B,0),'Data - Knowledge'!W$8)/100</f>
        <v>0.151</v>
      </c>
      <c r="X85" s="129" cm="1">
        <f t="array" ref="X85">INDEX(KM_PCT,MATCH($A85,'Knowledge - Percentages'!$B:$B,0),'Data - Knowledge'!X$8)/100</f>
        <v>0.16500000000000001</v>
      </c>
      <c r="Y85" s="129" cm="1">
        <f t="array" ref="Y85">INDEX(KM_PCT,MATCH($A85,'Knowledge - Percentages'!$B:$B,0),'Data - Knowledge'!Y$8)/100</f>
        <v>0.13400000000000001</v>
      </c>
      <c r="Z85" s="129" cm="1">
        <f t="array" ref="Z85">INDEX(KM_PCT,MATCH($A85,'Knowledge - Percentages'!$B:$B,0),'Data - Knowledge'!Z$8)/100</f>
        <v>0.115</v>
      </c>
      <c r="AA85" s="129" cm="1">
        <f t="array" ref="AA85">INDEX(KM_PCT,MATCH($A85,'Knowledge - Percentages'!$B:$B,0),'Data - Knowledge'!AA$8)/100</f>
        <v>0.105</v>
      </c>
      <c r="AB85" s="129" cm="1">
        <f t="array" ref="AB85">INDEX(KM_PCT,MATCH($A85,'Knowledge - Percentages'!$B:$B,0),'Data - Knowledge'!AB$8)/100</f>
        <v>0.115</v>
      </c>
      <c r="AC85" s="129" cm="1">
        <f t="array" ref="AC85">INDEX(KM_PCT,MATCH($A85,'Knowledge - Percentages'!$B:$B,0),'Data - Knowledge'!AC$8)/100</f>
        <v>0.106</v>
      </c>
      <c r="AD85" s="129" cm="1">
        <f t="array" ref="AD85">INDEX(KM_PCT,MATCH($A85,'Knowledge - Percentages'!$B:$B,0),'Data - Knowledge'!AD$8)/100</f>
        <v>0.11699999999999999</v>
      </c>
      <c r="AE85" s="129" cm="1">
        <f t="array" ref="AE85">INDEX(KM_PCT,MATCH($A85,'Knowledge - Percentages'!$B:$B,0),'Data - Knowledge'!AE$8)/100</f>
        <v>0.11199999999999999</v>
      </c>
      <c r="AF85" s="129" cm="1">
        <f t="array" ref="AF85">INDEX(KM_PCT,MATCH($A85,'Knowledge - Percentages'!$B:$B,0),'Data - Knowledge'!AF$8)/100</f>
        <v>0.16</v>
      </c>
      <c r="AG85" s="129" cm="1">
        <f t="array" ref="AG85">INDEX(KM_PCT,MATCH($A85,'Knowledge - Percentages'!$B:$B,0),'Data - Knowledge'!AG$8)/100</f>
        <v>0.11900000000000001</v>
      </c>
      <c r="AH85" s="129" cm="1">
        <f t="array" ref="AH85">INDEX(KM_PCT,MATCH($A85,'Knowledge - Percentages'!$B:$B,0),'Data - Knowledge'!AH$8)/100</f>
        <v>8.4000000000000005E-2</v>
      </c>
      <c r="AI85" s="129" cm="1">
        <f t="array" ref="AI85">INDEX(KM_PCT,MATCH($A85,'Knowledge - Percentages'!$B:$B,0),'Data - Knowledge'!AI$8)/100</f>
        <v>9.4E-2</v>
      </c>
    </row>
    <row r="86" spans="1:35">
      <c r="A86" s="86" t="s">
        <v>124</v>
      </c>
      <c r="B86" s="86" t="s">
        <v>210</v>
      </c>
      <c r="C86" s="86" t="s">
        <v>51</v>
      </c>
      <c r="D86" s="86" t="s">
        <v>332</v>
      </c>
      <c r="E86" s="122">
        <f t="shared" si="13"/>
        <v>0.3442090960595463</v>
      </c>
      <c r="F86" s="128">
        <f t="shared" si="8"/>
        <v>17619.030999999995</v>
      </c>
      <c r="G86" s="122">
        <f t="shared" si="9"/>
        <v>0.31624802772045435</v>
      </c>
      <c r="H86" s="128">
        <f t="shared" si="10"/>
        <v>115088.66600000003</v>
      </c>
      <c r="I86" s="122">
        <f t="shared" si="11"/>
        <v>0.43030805739832401</v>
      </c>
      <c r="J86" s="128">
        <f t="shared" si="12"/>
        <v>108.8414996737333</v>
      </c>
      <c r="K86" s="129" cm="1">
        <f t="array" ref="K86">INDEX(KM_PCT,MATCH($A86,'Knowledge - Percentages'!$B:$B,0),'Data - Knowledge'!K$8)/100</f>
        <v>0.374</v>
      </c>
      <c r="L86" s="129" cm="1">
        <f t="array" ref="L86">INDEX(KM_PCT,MATCH($A86,'Knowledge - Percentages'!$B:$B,0),'Data - Knowledge'!L$8)/100</f>
        <v>0.41100000000000003</v>
      </c>
      <c r="M86" s="129" cm="1">
        <f t="array" ref="M86">INDEX(KM_PCT,MATCH($A86,'Knowledge - Percentages'!$B:$B,0),'Data - Knowledge'!M$8)/100</f>
        <v>0.45600000000000002</v>
      </c>
      <c r="N86" s="129" cm="1">
        <f t="array" ref="N86">INDEX(KM_PCT,MATCH($A86,'Knowledge - Percentages'!$B:$B,0),'Data - Knowledge'!N$8)/100</f>
        <v>0.28499999999999998</v>
      </c>
      <c r="O86" s="129" cm="1">
        <f t="array" ref="O86">INDEX(KM_PCT,MATCH($A86,'Knowledge - Percentages'!$B:$B,0),'Data - Knowledge'!O$8)/100</f>
        <v>0.35399999999999998</v>
      </c>
      <c r="P86" s="129" cm="1">
        <f t="array" ref="P86">INDEX(KM_PCT,MATCH($A86,'Knowledge - Percentages'!$B:$B,0),'Data - Knowledge'!P$8)/100</f>
        <v>0.374</v>
      </c>
      <c r="Q86" s="129" cm="1">
        <f t="array" ref="Q86">INDEX(KM_PCT,MATCH($A86,'Knowledge - Percentages'!$B:$B,0),'Data - Knowledge'!Q$8)/100</f>
        <v>0.46799999999999997</v>
      </c>
      <c r="R86" s="129" cm="1">
        <f t="array" ref="R86">INDEX(KM_PCT,MATCH($A86,'Knowledge - Percentages'!$B:$B,0),'Data - Knowledge'!R$8)/100</f>
        <v>0.32</v>
      </c>
      <c r="S86" s="129" cm="1">
        <f t="array" ref="S86">INDEX(KM_PCT,MATCH($A86,'Knowledge - Percentages'!$B:$B,0),'Data - Knowledge'!S$8)/100</f>
        <v>0.35700000000000004</v>
      </c>
      <c r="T86" s="129" cm="1">
        <f t="array" ref="T86">INDEX(KM_PCT,MATCH($A86,'Knowledge - Percentages'!$B:$B,0),'Data - Knowledge'!T$8)/100</f>
        <v>0.40700000000000003</v>
      </c>
      <c r="U86" s="129" cm="1">
        <f t="array" ref="U86">INDEX(KM_PCT,MATCH($A86,'Knowledge - Percentages'!$B:$B,0),'Data - Knowledge'!U$8)/100</f>
        <v>0.38600000000000001</v>
      </c>
      <c r="V86" s="129" cm="1">
        <f t="array" ref="V86">INDEX(KM_PCT,MATCH($A86,'Knowledge - Percentages'!$B:$B,0),'Data - Knowledge'!V$8)/100</f>
        <v>0.39600000000000002</v>
      </c>
      <c r="W86" s="129" cm="1">
        <f t="array" ref="W86">INDEX(KM_PCT,MATCH($A86,'Knowledge - Percentages'!$B:$B,0),'Data - Knowledge'!W$8)/100</f>
        <v>0.26100000000000001</v>
      </c>
      <c r="X86" s="129" cm="1">
        <f t="array" ref="X86">INDEX(KM_PCT,MATCH($A86,'Knowledge - Percentages'!$B:$B,0),'Data - Knowledge'!X$8)/100</f>
        <v>0.36700000000000005</v>
      </c>
      <c r="Y86" s="129" cm="1">
        <f t="array" ref="Y86">INDEX(KM_PCT,MATCH($A86,'Knowledge - Percentages'!$B:$B,0),'Data - Knowledge'!Y$8)/100</f>
        <v>0.309</v>
      </c>
      <c r="Z86" s="129" cm="1">
        <f t="array" ref="Z86">INDEX(KM_PCT,MATCH($A86,'Knowledge - Percentages'!$B:$B,0),'Data - Knowledge'!Z$8)/100</f>
        <v>0.28300000000000003</v>
      </c>
      <c r="AA86" s="129" cm="1">
        <f t="array" ref="AA86">INDEX(KM_PCT,MATCH($A86,'Knowledge - Percentages'!$B:$B,0),'Data - Knowledge'!AA$8)/100</f>
        <v>0.309</v>
      </c>
      <c r="AB86" s="129" cm="1">
        <f t="array" ref="AB86">INDEX(KM_PCT,MATCH($A86,'Knowledge - Percentages'!$B:$B,0),'Data - Knowledge'!AB$8)/100</f>
        <v>0.111</v>
      </c>
      <c r="AC86" s="129" cm="1">
        <f t="array" ref="AC86">INDEX(KM_PCT,MATCH($A86,'Knowledge - Percentages'!$B:$B,0),'Data - Knowledge'!AC$8)/100</f>
        <v>0.218</v>
      </c>
      <c r="AD86" s="129" cm="1">
        <f t="array" ref="AD86">INDEX(KM_PCT,MATCH($A86,'Knowledge - Percentages'!$B:$B,0),'Data - Knowledge'!AD$8)/100</f>
        <v>0.27300000000000002</v>
      </c>
      <c r="AE86" s="129" cm="1">
        <f t="array" ref="AE86">INDEX(KM_PCT,MATCH($A86,'Knowledge - Percentages'!$B:$B,0),'Data - Knowledge'!AE$8)/100</f>
        <v>0.23199999999999998</v>
      </c>
      <c r="AF86" s="129" cm="1">
        <f t="array" ref="AF86">INDEX(KM_PCT,MATCH($A86,'Knowledge - Percentages'!$B:$B,0),'Data - Knowledge'!AF$8)/100</f>
        <v>0.22899999999999998</v>
      </c>
      <c r="AG86" s="129" cm="1">
        <f t="array" ref="AG86">INDEX(KM_PCT,MATCH($A86,'Knowledge - Percentages'!$B:$B,0),'Data - Knowledge'!AG$8)/100</f>
        <v>0.26200000000000001</v>
      </c>
      <c r="AH86" s="129" cm="1">
        <f t="array" ref="AH86">INDEX(KM_PCT,MATCH($A86,'Knowledge - Percentages'!$B:$B,0),'Data - Knowledge'!AH$8)/100</f>
        <v>0.18600000000000003</v>
      </c>
      <c r="AI86" s="129" cm="1">
        <f t="array" ref="AI86">INDEX(KM_PCT,MATCH($A86,'Knowledge - Percentages'!$B:$B,0),'Data - Knowledge'!AI$8)/100</f>
        <v>0.221</v>
      </c>
    </row>
    <row r="87" spans="1:35">
      <c r="A87" s="86" t="s">
        <v>116</v>
      </c>
      <c r="B87" s="86" t="s">
        <v>210</v>
      </c>
      <c r="C87" s="86" t="s">
        <v>51</v>
      </c>
      <c r="D87" s="86" t="s">
        <v>117</v>
      </c>
      <c r="E87" s="122">
        <f t="shared" si="13"/>
        <v>0.44272385566647771</v>
      </c>
      <c r="F87" s="128">
        <f t="shared" si="8"/>
        <v>22661.705999999995</v>
      </c>
      <c r="G87" s="122">
        <f t="shared" si="9"/>
        <v>0.40786869605599052</v>
      </c>
      <c r="H87" s="128">
        <f t="shared" si="10"/>
        <v>148431.16800000001</v>
      </c>
      <c r="I87" s="122">
        <f t="shared" si="11"/>
        <v>0.32828402386454042</v>
      </c>
      <c r="J87" s="128">
        <f t="shared" si="12"/>
        <v>108.5456814772817</v>
      </c>
      <c r="K87" s="129" cm="1">
        <f t="array" ref="K87">INDEX(KM_PCT,MATCH($A87,'Knowledge - Percentages'!$B:$B,0),'Data - Knowledge'!K$8)/100</f>
        <v>0.66099999999999992</v>
      </c>
      <c r="L87" s="129" cm="1">
        <f t="array" ref="L87">INDEX(KM_PCT,MATCH($A87,'Knowledge - Percentages'!$B:$B,0),'Data - Knowledge'!L$8)/100</f>
        <v>0.54899999999999993</v>
      </c>
      <c r="M87" s="129" cm="1">
        <f t="array" ref="M87">INDEX(KM_PCT,MATCH($A87,'Knowledge - Percentages'!$B:$B,0),'Data - Knowledge'!M$8)/100</f>
        <v>0.56899999999999995</v>
      </c>
      <c r="N87" s="129" cm="1">
        <f t="array" ref="N87">INDEX(KM_PCT,MATCH($A87,'Knowledge - Percentages'!$B:$B,0),'Data - Knowledge'!N$8)/100</f>
        <v>0.43</v>
      </c>
      <c r="O87" s="129" cm="1">
        <f t="array" ref="O87">INDEX(KM_PCT,MATCH($A87,'Knowledge - Percentages'!$B:$B,0),'Data - Knowledge'!O$8)/100</f>
        <v>0.44500000000000001</v>
      </c>
      <c r="P87" s="129" cm="1">
        <f t="array" ref="P87">INDEX(KM_PCT,MATCH($A87,'Knowledge - Percentages'!$B:$B,0),'Data - Knowledge'!P$8)/100</f>
        <v>0.46</v>
      </c>
      <c r="Q87" s="129" cm="1">
        <f t="array" ref="Q87">INDEX(KM_PCT,MATCH($A87,'Knowledge - Percentages'!$B:$B,0),'Data - Knowledge'!Q$8)/100</f>
        <v>0.53600000000000003</v>
      </c>
      <c r="R87" s="129" cm="1">
        <f t="array" ref="R87">INDEX(KM_PCT,MATCH($A87,'Knowledge - Percentages'!$B:$B,0),'Data - Knowledge'!R$8)/100</f>
        <v>0.46</v>
      </c>
      <c r="S87" s="129" cm="1">
        <f t="array" ref="S87">INDEX(KM_PCT,MATCH($A87,'Knowledge - Percentages'!$B:$B,0),'Data - Knowledge'!S$8)/100</f>
        <v>0.42599999999999999</v>
      </c>
      <c r="T87" s="129" cm="1">
        <f t="array" ref="T87">INDEX(KM_PCT,MATCH($A87,'Knowledge - Percentages'!$B:$B,0),'Data - Knowledge'!T$8)/100</f>
        <v>0.47299999999999998</v>
      </c>
      <c r="U87" s="129" cm="1">
        <f t="array" ref="U87">INDEX(KM_PCT,MATCH($A87,'Knowledge - Percentages'!$B:$B,0),'Data - Knowledge'!U$8)/100</f>
        <v>0.49399999999999999</v>
      </c>
      <c r="V87" s="129" cm="1">
        <f t="array" ref="V87">INDEX(KM_PCT,MATCH($A87,'Knowledge - Percentages'!$B:$B,0),'Data - Knowledge'!V$8)/100</f>
        <v>0.52100000000000002</v>
      </c>
      <c r="W87" s="129" cm="1">
        <f t="array" ref="W87">INDEX(KM_PCT,MATCH($A87,'Knowledge - Percentages'!$B:$B,0),'Data - Knowledge'!W$8)/100</f>
        <v>0.313</v>
      </c>
      <c r="X87" s="129" cm="1">
        <f t="array" ref="X87">INDEX(KM_PCT,MATCH($A87,'Knowledge - Percentages'!$B:$B,0),'Data - Knowledge'!X$8)/100</f>
        <v>0.442</v>
      </c>
      <c r="Y87" s="129" cm="1">
        <f t="array" ref="Y87">INDEX(KM_PCT,MATCH($A87,'Knowledge - Percentages'!$B:$B,0),'Data - Knowledge'!Y$8)/100</f>
        <v>0.36899999999999999</v>
      </c>
      <c r="Z87" s="129" cm="1">
        <f t="array" ref="Z87">INDEX(KM_PCT,MATCH($A87,'Knowledge - Percentages'!$B:$B,0),'Data - Knowledge'!Z$8)/100</f>
        <v>0.32700000000000001</v>
      </c>
      <c r="AA87" s="129" cm="1">
        <f t="array" ref="AA87">INDEX(KM_PCT,MATCH($A87,'Knowledge - Percentages'!$B:$B,0),'Data - Knowledge'!AA$8)/100</f>
        <v>0.36899999999999999</v>
      </c>
      <c r="AB87" s="129" cm="1">
        <f t="array" ref="AB87">INDEX(KM_PCT,MATCH($A87,'Knowledge - Percentages'!$B:$B,0),'Data - Knowledge'!AB$8)/100</f>
        <v>0.30499999999999999</v>
      </c>
      <c r="AC87" s="129" cm="1">
        <f t="array" ref="AC87">INDEX(KM_PCT,MATCH($A87,'Knowledge - Percentages'!$B:$B,0),'Data - Knowledge'!AC$8)/100</f>
        <v>0.311</v>
      </c>
      <c r="AD87" s="129" cm="1">
        <f t="array" ref="AD87">INDEX(KM_PCT,MATCH($A87,'Knowledge - Percentages'!$B:$B,0),'Data - Knowledge'!AD$8)/100</f>
        <v>0.37200000000000005</v>
      </c>
      <c r="AE87" s="129" cm="1">
        <f t="array" ref="AE87">INDEX(KM_PCT,MATCH($A87,'Knowledge - Percentages'!$B:$B,0),'Data - Knowledge'!AE$8)/100</f>
        <v>0.39799999999999996</v>
      </c>
      <c r="AF87" s="129" cm="1">
        <f t="array" ref="AF87">INDEX(KM_PCT,MATCH($A87,'Knowledge - Percentages'!$B:$B,0),'Data - Knowledge'!AF$8)/100</f>
        <v>0.312</v>
      </c>
      <c r="AG87" s="129" cm="1">
        <f t="array" ref="AG87">INDEX(KM_PCT,MATCH($A87,'Knowledge - Percentages'!$B:$B,0),'Data - Knowledge'!AG$8)/100</f>
        <v>0.308</v>
      </c>
      <c r="AH87" s="129" cm="1">
        <f t="array" ref="AH87">INDEX(KM_PCT,MATCH($A87,'Knowledge - Percentages'!$B:$B,0),'Data - Knowledge'!AH$8)/100</f>
        <v>0.26700000000000002</v>
      </c>
      <c r="AI87" s="129" cm="1">
        <f t="array" ref="AI87">INDEX(KM_PCT,MATCH($A87,'Knowledge - Percentages'!$B:$B,0),'Data - Knowledge'!AI$8)/100</f>
        <v>0.27600000000000002</v>
      </c>
    </row>
    <row r="88" spans="1:35">
      <c r="A88" s="86" t="s">
        <v>126</v>
      </c>
      <c r="B88" s="86" t="s">
        <v>210</v>
      </c>
      <c r="C88" s="86" t="s">
        <v>51</v>
      </c>
      <c r="D88" s="86" t="s">
        <v>127</v>
      </c>
      <c r="E88" s="122">
        <f t="shared" si="13"/>
        <v>0.45964340555219096</v>
      </c>
      <c r="F88" s="128">
        <f t="shared" si="8"/>
        <v>23527.767</v>
      </c>
      <c r="G88" s="122">
        <f t="shared" si="9"/>
        <v>0.42531022287926706</v>
      </c>
      <c r="H88" s="128">
        <f t="shared" si="10"/>
        <v>154778.47099999999</v>
      </c>
      <c r="I88" s="122">
        <f t="shared" si="11"/>
        <v>0.1660262314395794</v>
      </c>
      <c r="J88" s="128">
        <f t="shared" si="12"/>
        <v>108.07250351061279</v>
      </c>
      <c r="K88" s="129" cm="1">
        <f t="array" ref="K88">INDEX(KM_PCT,MATCH($A88,'Knowledge - Percentages'!$B:$B,0),'Data - Knowledge'!K$8)/100</f>
        <v>0.65200000000000002</v>
      </c>
      <c r="L88" s="129" cm="1">
        <f t="array" ref="L88">INDEX(KM_PCT,MATCH($A88,'Knowledge - Percentages'!$B:$B,0),'Data - Knowledge'!L$8)/100</f>
        <v>0.54899999999999993</v>
      </c>
      <c r="M88" s="129" cm="1">
        <f t="array" ref="M88">INDEX(KM_PCT,MATCH($A88,'Knowledge - Percentages'!$B:$B,0),'Data - Knowledge'!M$8)/100</f>
        <v>0.57700000000000007</v>
      </c>
      <c r="N88" s="129" cm="1">
        <f t="array" ref="N88">INDEX(KM_PCT,MATCH($A88,'Knowledge - Percentages'!$B:$B,0),'Data - Knowledge'!N$8)/100</f>
        <v>0.41799999999999998</v>
      </c>
      <c r="O88" s="129" cm="1">
        <f t="array" ref="O88">INDEX(KM_PCT,MATCH($A88,'Knowledge - Percentages'!$B:$B,0),'Data - Knowledge'!O$8)/100</f>
        <v>0.44700000000000001</v>
      </c>
      <c r="P88" s="129" cm="1">
        <f t="array" ref="P88">INDEX(KM_PCT,MATCH($A88,'Knowledge - Percentages'!$B:$B,0),'Data - Knowledge'!P$8)/100</f>
        <v>0.49299999999999999</v>
      </c>
      <c r="Q88" s="129" cm="1">
        <f t="array" ref="Q88">INDEX(KM_PCT,MATCH($A88,'Knowledge - Percentages'!$B:$B,0),'Data - Knowledge'!Q$8)/100</f>
        <v>0.57200000000000006</v>
      </c>
      <c r="R88" s="129" cm="1">
        <f t="array" ref="R88">INDEX(KM_PCT,MATCH($A88,'Knowledge - Percentages'!$B:$B,0),'Data - Knowledge'!R$8)/100</f>
        <v>0.54799999999999993</v>
      </c>
      <c r="S88" s="129" cm="1">
        <f t="array" ref="S88">INDEX(KM_PCT,MATCH($A88,'Knowledge - Percentages'!$B:$B,0),'Data - Knowledge'!S$8)/100</f>
        <v>0.43799999999999994</v>
      </c>
      <c r="T88" s="129" cm="1">
        <f t="array" ref="T88">INDEX(KM_PCT,MATCH($A88,'Knowledge - Percentages'!$B:$B,0),'Data - Knowledge'!T$8)/100</f>
        <v>0.49399999999999999</v>
      </c>
      <c r="U88" s="129" cm="1">
        <f t="array" ref="U88">INDEX(KM_PCT,MATCH($A88,'Knowledge - Percentages'!$B:$B,0),'Data - Knowledge'!U$8)/100</f>
        <v>0.54299999999999993</v>
      </c>
      <c r="V88" s="129" cm="1">
        <f t="array" ref="V88">INDEX(KM_PCT,MATCH($A88,'Knowledge - Percentages'!$B:$B,0),'Data - Knowledge'!V$8)/100</f>
        <v>0.55899999999999994</v>
      </c>
      <c r="W88" s="129" cm="1">
        <f t="array" ref="W88">INDEX(KM_PCT,MATCH($A88,'Knowledge - Percentages'!$B:$B,0),'Data - Knowledge'!W$8)/100</f>
        <v>0.36099999999999999</v>
      </c>
      <c r="X88" s="129" cm="1">
        <f t="array" ref="X88">INDEX(KM_PCT,MATCH($A88,'Knowledge - Percentages'!$B:$B,0),'Data - Knowledge'!X$8)/100</f>
        <v>0.47200000000000003</v>
      </c>
      <c r="Y88" s="129" cm="1">
        <f t="array" ref="Y88">INDEX(KM_PCT,MATCH($A88,'Knowledge - Percentages'!$B:$B,0),'Data - Knowledge'!Y$8)/100</f>
        <v>0.41399999999999998</v>
      </c>
      <c r="Z88" s="129" cm="1">
        <f t="array" ref="Z88">INDEX(KM_PCT,MATCH($A88,'Knowledge - Percentages'!$B:$B,0),'Data - Knowledge'!Z$8)/100</f>
        <v>0.36700000000000005</v>
      </c>
      <c r="AA88" s="129" cm="1">
        <f t="array" ref="AA88">INDEX(KM_PCT,MATCH($A88,'Knowledge - Percentages'!$B:$B,0),'Data - Knowledge'!AA$8)/100</f>
        <v>0.41</v>
      </c>
      <c r="AB88" s="129" cm="1">
        <f t="array" ref="AB88">INDEX(KM_PCT,MATCH($A88,'Knowledge - Percentages'!$B:$B,0),'Data - Knowledge'!AB$8)/100</f>
        <v>0.38600000000000001</v>
      </c>
      <c r="AC88" s="129" cm="1">
        <f t="array" ref="AC88">INDEX(KM_PCT,MATCH($A88,'Knowledge - Percentages'!$B:$B,0),'Data - Knowledge'!AC$8)/100</f>
        <v>0.29799999999999999</v>
      </c>
      <c r="AD88" s="129" cm="1">
        <f t="array" ref="AD88">INDEX(KM_PCT,MATCH($A88,'Knowledge - Percentages'!$B:$B,0),'Data - Knowledge'!AD$8)/100</f>
        <v>0.371</v>
      </c>
      <c r="AE88" s="129" cm="1">
        <f t="array" ref="AE88">INDEX(KM_PCT,MATCH($A88,'Knowledge - Percentages'!$B:$B,0),'Data - Knowledge'!AE$8)/100</f>
        <v>0.39100000000000001</v>
      </c>
      <c r="AF88" s="129" cm="1">
        <f t="array" ref="AF88">INDEX(KM_PCT,MATCH($A88,'Knowledge - Percentages'!$B:$B,0),'Data - Knowledge'!AF$8)/100</f>
        <v>0.40399999999999997</v>
      </c>
      <c r="AG88" s="129" cm="1">
        <f t="array" ref="AG88">INDEX(KM_PCT,MATCH($A88,'Knowledge - Percentages'!$B:$B,0),'Data - Knowledge'!AG$8)/100</f>
        <v>0.36399999999999999</v>
      </c>
      <c r="AH88" s="129" cm="1">
        <f t="array" ref="AH88">INDEX(KM_PCT,MATCH($A88,'Knowledge - Percentages'!$B:$B,0),'Data - Knowledge'!AH$8)/100</f>
        <v>0.311</v>
      </c>
      <c r="AI88" s="129" cm="1">
        <f t="array" ref="AI88">INDEX(KM_PCT,MATCH($A88,'Knowledge - Percentages'!$B:$B,0),'Data - Knowledge'!AI$8)/100</f>
        <v>0.34</v>
      </c>
    </row>
    <row r="89" spans="1:35">
      <c r="A89" s="86" t="s">
        <v>333</v>
      </c>
      <c r="B89" s="86" t="s">
        <v>210</v>
      </c>
      <c r="C89" s="86" t="s">
        <v>334</v>
      </c>
      <c r="D89" s="86" t="s">
        <v>335</v>
      </c>
      <c r="E89" s="122">
        <f t="shared" si="13"/>
        <v>3.8963017953777324E-3</v>
      </c>
      <c r="F89" s="128">
        <f t="shared" si="8"/>
        <v>199.44</v>
      </c>
      <c r="G89" s="122">
        <f t="shared" si="9"/>
        <v>4.0777975318683551E-3</v>
      </c>
      <c r="H89" s="128">
        <f t="shared" si="10"/>
        <v>1483.9879999999998</v>
      </c>
      <c r="I89" s="122">
        <f t="shared" si="11"/>
        <v>0.1939966786322205</v>
      </c>
      <c r="J89" s="128">
        <f t="shared" si="12"/>
        <v>95.549172437517626</v>
      </c>
      <c r="K89" s="129" cm="1">
        <f t="array" ref="K89">INDEX(KM_PCT,MATCH($A89,'Knowledge - Percentages'!$B:$B,0),'Data - Knowledge'!K$8)/100</f>
        <v>3.0000000000000001E-3</v>
      </c>
      <c r="L89" s="129" cm="1">
        <f t="array" ref="L89">INDEX(KM_PCT,MATCH($A89,'Knowledge - Percentages'!$B:$B,0),'Data - Knowledge'!L$8)/100</f>
        <v>4.0000000000000001E-3</v>
      </c>
      <c r="M89" s="129" cm="1">
        <f t="array" ref="M89">INDEX(KM_PCT,MATCH($A89,'Knowledge - Percentages'!$B:$B,0),'Data - Knowledge'!M$8)/100</f>
        <v>3.0000000000000001E-3</v>
      </c>
      <c r="N89" s="129" cm="1">
        <f t="array" ref="N89">INDEX(KM_PCT,MATCH($A89,'Knowledge - Percentages'!$B:$B,0),'Data - Knowledge'!N$8)/100</f>
        <v>4.0000000000000001E-3</v>
      </c>
      <c r="O89" s="129" cm="1">
        <f t="array" ref="O89">INDEX(KM_PCT,MATCH($A89,'Knowledge - Percentages'!$B:$B,0),'Data - Knowledge'!O$8)/100</f>
        <v>5.0000000000000001E-3</v>
      </c>
      <c r="P89" s="129" cm="1">
        <f t="array" ref="P89">INDEX(KM_PCT,MATCH($A89,'Knowledge - Percentages'!$B:$B,0),'Data - Knowledge'!P$8)/100</f>
        <v>3.0000000000000001E-3</v>
      </c>
      <c r="Q89" s="129" cm="1">
        <f t="array" ref="Q89">INDEX(KM_PCT,MATCH($A89,'Knowledge - Percentages'!$B:$B,0),'Data - Knowledge'!Q$8)/100</f>
        <v>3.0000000000000001E-3</v>
      </c>
      <c r="R89" s="129" cm="1">
        <f t="array" ref="R89">INDEX(KM_PCT,MATCH($A89,'Knowledge - Percentages'!$B:$B,0),'Data - Knowledge'!R$8)/100</f>
        <v>3.0000000000000001E-3</v>
      </c>
      <c r="S89" s="129" cm="1">
        <f t="array" ref="S89">INDEX(KM_PCT,MATCH($A89,'Knowledge - Percentages'!$B:$B,0),'Data - Knowledge'!S$8)/100</f>
        <v>3.0000000000000001E-3</v>
      </c>
      <c r="T89" s="129" cm="1">
        <f t="array" ref="T89">INDEX(KM_PCT,MATCH($A89,'Knowledge - Percentages'!$B:$B,0),'Data - Knowledge'!T$8)/100</f>
        <v>3.0000000000000001E-3</v>
      </c>
      <c r="U89" s="129" cm="1">
        <f t="array" ref="U89">INDEX(KM_PCT,MATCH($A89,'Knowledge - Percentages'!$B:$B,0),'Data - Knowledge'!U$8)/100</f>
        <v>2E-3</v>
      </c>
      <c r="V89" s="129" cm="1">
        <f t="array" ref="V89">INDEX(KM_PCT,MATCH($A89,'Knowledge - Percentages'!$B:$B,0),'Data - Knowledge'!V$8)/100</f>
        <v>3.0000000000000001E-3</v>
      </c>
      <c r="W89" s="129" cm="1">
        <f t="array" ref="W89">INDEX(KM_PCT,MATCH($A89,'Knowledge - Percentages'!$B:$B,0),'Data - Knowledge'!W$8)/100</f>
        <v>3.0000000000000001E-3</v>
      </c>
      <c r="X89" s="129" cm="1">
        <f t="array" ref="X89">INDEX(KM_PCT,MATCH($A89,'Knowledge - Percentages'!$B:$B,0),'Data - Knowledge'!X$8)/100</f>
        <v>5.0000000000000001E-3</v>
      </c>
      <c r="Y89" s="129" cm="1">
        <f t="array" ref="Y89">INDEX(KM_PCT,MATCH($A89,'Knowledge - Percentages'!$B:$B,0),'Data - Knowledge'!Y$8)/100</f>
        <v>5.0000000000000001E-3</v>
      </c>
      <c r="Z89" s="129" cm="1">
        <f t="array" ref="Z89">INDEX(KM_PCT,MATCH($A89,'Knowledge - Percentages'!$B:$B,0),'Data - Knowledge'!Z$8)/100</f>
        <v>5.0000000000000001E-3</v>
      </c>
      <c r="AA89" s="129" cm="1">
        <f t="array" ref="AA89">INDEX(KM_PCT,MATCH($A89,'Knowledge - Percentages'!$B:$B,0),'Data - Knowledge'!AA$8)/100</f>
        <v>5.0000000000000001E-3</v>
      </c>
      <c r="AB89" s="129" cm="1">
        <f t="array" ref="AB89">INDEX(KM_PCT,MATCH($A89,'Knowledge - Percentages'!$B:$B,0),'Data - Knowledge'!AB$8)/100</f>
        <v>5.0000000000000001E-3</v>
      </c>
      <c r="AC89" s="129" cm="1">
        <f t="array" ref="AC89">INDEX(KM_PCT,MATCH($A89,'Knowledge - Percentages'!$B:$B,0),'Data - Knowledge'!AC$8)/100</f>
        <v>4.0000000000000001E-3</v>
      </c>
      <c r="AD89" s="129" cm="1">
        <f t="array" ref="AD89">INDEX(KM_PCT,MATCH($A89,'Knowledge - Percentages'!$B:$B,0),'Data - Knowledge'!AD$8)/100</f>
        <v>4.0000000000000001E-3</v>
      </c>
      <c r="AE89" s="129" cm="1">
        <f t="array" ref="AE89">INDEX(KM_PCT,MATCH($A89,'Knowledge - Percentages'!$B:$B,0),'Data - Knowledge'!AE$8)/100</f>
        <v>4.0000000000000001E-3</v>
      </c>
      <c r="AF89" s="129" cm="1">
        <f t="array" ref="AF89">INDEX(KM_PCT,MATCH($A89,'Knowledge - Percentages'!$B:$B,0),'Data - Knowledge'!AF$8)/100</f>
        <v>3.0000000000000001E-3</v>
      </c>
      <c r="AG89" s="129" cm="1">
        <f t="array" ref="AG89">INDEX(KM_PCT,MATCH($A89,'Knowledge - Percentages'!$B:$B,0),'Data - Knowledge'!AG$8)/100</f>
        <v>4.0000000000000001E-3</v>
      </c>
      <c r="AH89" s="129" cm="1">
        <f t="array" ref="AH89">INDEX(KM_PCT,MATCH($A89,'Knowledge - Percentages'!$B:$B,0),'Data - Knowledge'!AH$8)/100</f>
        <v>4.0000000000000001E-3</v>
      </c>
      <c r="AI89" s="129" cm="1">
        <f t="array" ref="AI89">INDEX(KM_PCT,MATCH($A89,'Knowledge - Percentages'!$B:$B,0),'Data - Knowledge'!AI$8)/100</f>
        <v>4.0000000000000001E-3</v>
      </c>
    </row>
    <row r="90" spans="1:35">
      <c r="A90" s="86" t="s">
        <v>336</v>
      </c>
      <c r="B90" s="86" t="s">
        <v>210</v>
      </c>
      <c r="C90" s="86" t="s">
        <v>334</v>
      </c>
      <c r="D90" s="86" t="s">
        <v>337</v>
      </c>
      <c r="E90" s="122">
        <f t="shared" si="13"/>
        <v>2.2443667337409885E-2</v>
      </c>
      <c r="F90" s="128">
        <f t="shared" si="8"/>
        <v>1148.8239999999998</v>
      </c>
      <c r="G90" s="122">
        <f t="shared" si="9"/>
        <v>2.3294342971925074E-2</v>
      </c>
      <c r="H90" s="128">
        <f t="shared" si="10"/>
        <v>8477.2540000000008</v>
      </c>
      <c r="I90" s="122">
        <f t="shared" si="11"/>
        <v>-9.6384362262592949E-2</v>
      </c>
      <c r="J90" s="128">
        <f t="shared" si="12"/>
        <v>96.348144974337998</v>
      </c>
      <c r="K90" s="129" cm="1">
        <f t="array" ref="K90">INDEX(KM_PCT,MATCH($A90,'Knowledge - Percentages'!$B:$B,0),'Data - Knowledge'!K$8)/100</f>
        <v>1.3000000000000001E-2</v>
      </c>
      <c r="L90" s="129" cm="1">
        <f t="array" ref="L90">INDEX(KM_PCT,MATCH($A90,'Knowledge - Percentages'!$B:$B,0),'Data - Knowledge'!L$8)/100</f>
        <v>0.02</v>
      </c>
      <c r="M90" s="129" cm="1">
        <f t="array" ref="M90">INDEX(KM_PCT,MATCH($A90,'Knowledge - Percentages'!$B:$B,0),'Data - Knowledge'!M$8)/100</f>
        <v>1.7000000000000001E-2</v>
      </c>
      <c r="N90" s="129" cm="1">
        <f t="array" ref="N90">INDEX(KM_PCT,MATCH($A90,'Knowledge - Percentages'!$B:$B,0),'Data - Knowledge'!N$8)/100</f>
        <v>0.02</v>
      </c>
      <c r="O90" s="129" cm="1">
        <f t="array" ref="O90">INDEX(KM_PCT,MATCH($A90,'Knowledge - Percentages'!$B:$B,0),'Data - Knowledge'!O$8)/100</f>
        <v>0.02</v>
      </c>
      <c r="P90" s="129" cm="1">
        <f t="array" ref="P90">INDEX(KM_PCT,MATCH($A90,'Knowledge - Percentages'!$B:$B,0),'Data - Knowledge'!P$8)/100</f>
        <v>2.3E-2</v>
      </c>
      <c r="Q90" s="129" cm="1">
        <f t="array" ref="Q90">INDEX(KM_PCT,MATCH($A90,'Knowledge - Percentages'!$B:$B,0),'Data - Knowledge'!Q$8)/100</f>
        <v>2.3E-2</v>
      </c>
      <c r="R90" s="129" cm="1">
        <f t="array" ref="R90">INDEX(KM_PCT,MATCH($A90,'Knowledge - Percentages'!$B:$B,0),'Data - Knowledge'!R$8)/100</f>
        <v>2.3E-2</v>
      </c>
      <c r="S90" s="129" cm="1">
        <f t="array" ref="S90">INDEX(KM_PCT,MATCH($A90,'Knowledge - Percentages'!$B:$B,0),'Data - Knowledge'!S$8)/100</f>
        <v>2.3E-2</v>
      </c>
      <c r="T90" s="129" cm="1">
        <f t="array" ref="T90">INDEX(KM_PCT,MATCH($A90,'Knowledge - Percentages'!$B:$B,0),'Data - Knowledge'!T$8)/100</f>
        <v>2.3E-2</v>
      </c>
      <c r="U90" s="129" cm="1">
        <f t="array" ref="U90">INDEX(KM_PCT,MATCH($A90,'Knowledge - Percentages'!$B:$B,0),'Data - Knowledge'!U$8)/100</f>
        <v>2.3E-2</v>
      </c>
      <c r="V90" s="129" cm="1">
        <f t="array" ref="V90">INDEX(KM_PCT,MATCH($A90,'Knowledge - Percentages'!$B:$B,0),'Data - Knowledge'!V$8)/100</f>
        <v>2.3E-2</v>
      </c>
      <c r="W90" s="129" cm="1">
        <f t="array" ref="W90">INDEX(KM_PCT,MATCH($A90,'Knowledge - Percentages'!$B:$B,0),'Data - Knowledge'!W$8)/100</f>
        <v>1.9E-2</v>
      </c>
      <c r="X90" s="129" cm="1">
        <f t="array" ref="X90">INDEX(KM_PCT,MATCH($A90,'Knowledge - Percentages'!$B:$B,0),'Data - Knowledge'!X$8)/100</f>
        <v>2.4E-2</v>
      </c>
      <c r="Y90" s="129" cm="1">
        <f t="array" ref="Y90">INDEX(KM_PCT,MATCH($A90,'Knowledge - Percentages'!$B:$B,0),'Data - Knowledge'!Y$8)/100</f>
        <v>2.4E-2</v>
      </c>
      <c r="Z90" s="129" cm="1">
        <f t="array" ref="Z90">INDEX(KM_PCT,MATCH($A90,'Knowledge - Percentages'!$B:$B,0),'Data - Knowledge'!Z$8)/100</f>
        <v>2.6000000000000002E-2</v>
      </c>
      <c r="AA90" s="129" cm="1">
        <f t="array" ref="AA90">INDEX(KM_PCT,MATCH($A90,'Knowledge - Percentages'!$B:$B,0),'Data - Knowledge'!AA$8)/100</f>
        <v>2.7000000000000003E-2</v>
      </c>
      <c r="AB90" s="129" cm="1">
        <f t="array" ref="AB90">INDEX(KM_PCT,MATCH($A90,'Knowledge - Percentages'!$B:$B,0),'Data - Knowledge'!AB$8)/100</f>
        <v>2.5000000000000001E-2</v>
      </c>
      <c r="AC90" s="129" cm="1">
        <f t="array" ref="AC90">INDEX(KM_PCT,MATCH($A90,'Knowledge - Percentages'!$B:$B,0),'Data - Knowledge'!AC$8)/100</f>
        <v>2.4E-2</v>
      </c>
      <c r="AD90" s="129" cm="1">
        <f t="array" ref="AD90">INDEX(KM_PCT,MATCH($A90,'Knowledge - Percentages'!$B:$B,0),'Data - Knowledge'!AD$8)/100</f>
        <v>2.4E-2</v>
      </c>
      <c r="AE90" s="129" cm="1">
        <f t="array" ref="AE90">INDEX(KM_PCT,MATCH($A90,'Knowledge - Percentages'!$B:$B,0),'Data - Knowledge'!AE$8)/100</f>
        <v>2.1000000000000001E-2</v>
      </c>
      <c r="AF90" s="129" cm="1">
        <f t="array" ref="AF90">INDEX(KM_PCT,MATCH($A90,'Knowledge - Percentages'!$B:$B,0),'Data - Knowledge'!AF$8)/100</f>
        <v>2.1000000000000001E-2</v>
      </c>
      <c r="AG90" s="129" cm="1">
        <f t="array" ref="AG90">INDEX(KM_PCT,MATCH($A90,'Knowledge - Percentages'!$B:$B,0),'Data - Knowledge'!AG$8)/100</f>
        <v>2.4E-2</v>
      </c>
      <c r="AH90" s="129" cm="1">
        <f t="array" ref="AH90">INDEX(KM_PCT,MATCH($A90,'Knowledge - Percentages'!$B:$B,0),'Data - Knowledge'!AH$8)/100</f>
        <v>2.6000000000000002E-2</v>
      </c>
      <c r="AI90" s="129" cm="1">
        <f t="array" ref="AI90">INDEX(KM_PCT,MATCH($A90,'Knowledge - Percentages'!$B:$B,0),'Data - Knowledge'!AI$8)/100</f>
        <v>3.2000000000000001E-2</v>
      </c>
    </row>
    <row r="91" spans="1:35">
      <c r="A91" s="86" t="s">
        <v>338</v>
      </c>
      <c r="B91" s="86" t="s">
        <v>210</v>
      </c>
      <c r="C91" s="86" t="s">
        <v>334</v>
      </c>
      <c r="D91" s="86" t="s">
        <v>339</v>
      </c>
      <c r="E91" s="122">
        <f t="shared" si="13"/>
        <v>2.4524234668958911E-2</v>
      </c>
      <c r="F91" s="128">
        <f t="shared" si="8"/>
        <v>1255.3219999999999</v>
      </c>
      <c r="G91" s="122">
        <f t="shared" si="9"/>
        <v>2.4149263984567994E-2</v>
      </c>
      <c r="H91" s="128">
        <f t="shared" si="10"/>
        <v>8788.3760000000002</v>
      </c>
      <c r="I91" s="122">
        <f t="shared" si="11"/>
        <v>-7.7778097395394513E-2</v>
      </c>
      <c r="J91" s="128">
        <f t="shared" si="12"/>
        <v>101.5527209633823</v>
      </c>
      <c r="K91" s="129" cm="1">
        <f t="array" ref="K91">INDEX(KM_PCT,MATCH($A91,'Knowledge - Percentages'!$B:$B,0),'Data - Knowledge'!K$8)/100</f>
        <v>1.8000000000000002E-2</v>
      </c>
      <c r="L91" s="129" cm="1">
        <f t="array" ref="L91">INDEX(KM_PCT,MATCH($A91,'Knowledge - Percentages'!$B:$B,0),'Data - Knowledge'!L$8)/100</f>
        <v>2.4E-2</v>
      </c>
      <c r="M91" s="129" cm="1">
        <f t="array" ref="M91">INDEX(KM_PCT,MATCH($A91,'Knowledge - Percentages'!$B:$B,0),'Data - Knowledge'!M$8)/100</f>
        <v>2.7000000000000003E-2</v>
      </c>
      <c r="N91" s="129" cm="1">
        <f t="array" ref="N91">INDEX(KM_PCT,MATCH($A91,'Knowledge - Percentages'!$B:$B,0),'Data - Knowledge'!N$8)/100</f>
        <v>1.3999999999999999E-2</v>
      </c>
      <c r="O91" s="129" cm="1">
        <f t="array" ref="O91">INDEX(KM_PCT,MATCH($A91,'Knowledge - Percentages'!$B:$B,0),'Data - Knowledge'!O$8)/100</f>
        <v>2.4E-2</v>
      </c>
      <c r="P91" s="129" cm="1">
        <f t="array" ref="P91">INDEX(KM_PCT,MATCH($A91,'Knowledge - Percentages'!$B:$B,0),'Data - Knowledge'!P$8)/100</f>
        <v>2.7999999999999997E-2</v>
      </c>
      <c r="Q91" s="129" cm="1">
        <f t="array" ref="Q91">INDEX(KM_PCT,MATCH($A91,'Knowledge - Percentages'!$B:$B,0),'Data - Knowledge'!Q$8)/100</f>
        <v>4.4000000000000004E-2</v>
      </c>
      <c r="R91" s="129" cm="1">
        <f t="array" ref="R91">INDEX(KM_PCT,MATCH($A91,'Knowledge - Percentages'!$B:$B,0),'Data - Knowledge'!R$8)/100</f>
        <v>2.3E-2</v>
      </c>
      <c r="S91" s="129" cm="1">
        <f t="array" ref="S91">INDEX(KM_PCT,MATCH($A91,'Knowledge - Percentages'!$B:$B,0),'Data - Knowledge'!S$8)/100</f>
        <v>2.7999999999999997E-2</v>
      </c>
      <c r="T91" s="129" cm="1">
        <f t="array" ref="T91">INDEX(KM_PCT,MATCH($A91,'Knowledge - Percentages'!$B:$B,0),'Data - Knowledge'!T$8)/100</f>
        <v>2.7999999999999997E-2</v>
      </c>
      <c r="U91" s="129" cm="1">
        <f t="array" ref="U91">INDEX(KM_PCT,MATCH($A91,'Knowledge - Percentages'!$B:$B,0),'Data - Knowledge'!U$8)/100</f>
        <v>2.7999999999999997E-2</v>
      </c>
      <c r="V91" s="129" cm="1">
        <f t="array" ref="V91">INDEX(KM_PCT,MATCH($A91,'Knowledge - Percentages'!$B:$B,0),'Data - Knowledge'!V$8)/100</f>
        <v>2.7999999999999997E-2</v>
      </c>
      <c r="W91" s="129" cm="1">
        <f t="array" ref="W91">INDEX(KM_PCT,MATCH($A91,'Knowledge - Percentages'!$B:$B,0),'Data - Knowledge'!W$8)/100</f>
        <v>2.7999999999999997E-2</v>
      </c>
      <c r="X91" s="129" cm="1">
        <f t="array" ref="X91">INDEX(KM_PCT,MATCH($A91,'Knowledge - Percentages'!$B:$B,0),'Data - Knowledge'!X$8)/100</f>
        <v>2.3E-2</v>
      </c>
      <c r="Y91" s="129" cm="1">
        <f t="array" ref="Y91">INDEX(KM_PCT,MATCH($A91,'Knowledge - Percentages'!$B:$B,0),'Data - Knowledge'!Y$8)/100</f>
        <v>2.5000000000000001E-2</v>
      </c>
      <c r="Z91" s="129" cm="1">
        <f t="array" ref="Z91">INDEX(KM_PCT,MATCH($A91,'Knowledge - Percentages'!$B:$B,0),'Data - Knowledge'!Z$8)/100</f>
        <v>2.5000000000000001E-2</v>
      </c>
      <c r="AA91" s="129" cm="1">
        <f t="array" ref="AA91">INDEX(KM_PCT,MATCH($A91,'Knowledge - Percentages'!$B:$B,0),'Data - Knowledge'!AA$8)/100</f>
        <v>2.5000000000000001E-2</v>
      </c>
      <c r="AB91" s="129" cm="1">
        <f t="array" ref="AB91">INDEX(KM_PCT,MATCH($A91,'Knowledge - Percentages'!$B:$B,0),'Data - Knowledge'!AB$8)/100</f>
        <v>1.3999999999999999E-2</v>
      </c>
      <c r="AC91" s="129" cm="1">
        <f t="array" ref="AC91">INDEX(KM_PCT,MATCH($A91,'Knowledge - Percentages'!$B:$B,0),'Data - Knowledge'!AC$8)/100</f>
        <v>2.2000000000000002E-2</v>
      </c>
      <c r="AD91" s="129" cm="1">
        <f t="array" ref="AD91">INDEX(KM_PCT,MATCH($A91,'Knowledge - Percentages'!$B:$B,0),'Data - Knowledge'!AD$8)/100</f>
        <v>2.5000000000000001E-2</v>
      </c>
      <c r="AE91" s="129" cm="1">
        <f t="array" ref="AE91">INDEX(KM_PCT,MATCH($A91,'Knowledge - Percentages'!$B:$B,0),'Data - Knowledge'!AE$8)/100</f>
        <v>1.8000000000000002E-2</v>
      </c>
      <c r="AF91" s="129" cm="1">
        <f t="array" ref="AF91">INDEX(KM_PCT,MATCH($A91,'Knowledge - Percentages'!$B:$B,0),'Data - Knowledge'!AF$8)/100</f>
        <v>2.5000000000000001E-2</v>
      </c>
      <c r="AG91" s="129" cm="1">
        <f t="array" ref="AG91">INDEX(KM_PCT,MATCH($A91,'Knowledge - Percentages'!$B:$B,0),'Data - Knowledge'!AG$8)/100</f>
        <v>2.5000000000000001E-2</v>
      </c>
      <c r="AH91" s="129" cm="1">
        <f t="array" ref="AH91">INDEX(KM_PCT,MATCH($A91,'Knowledge - Percentages'!$B:$B,0),'Data - Knowledge'!AH$8)/100</f>
        <v>2.7999999999999997E-2</v>
      </c>
      <c r="AI91" s="129" cm="1">
        <f t="array" ref="AI91">INDEX(KM_PCT,MATCH($A91,'Knowledge - Percentages'!$B:$B,0),'Data - Knowledge'!AI$8)/100</f>
        <v>2.5000000000000001E-2</v>
      </c>
    </row>
    <row r="92" spans="1:35">
      <c r="A92" s="86" t="s">
        <v>340</v>
      </c>
      <c r="B92" s="86" t="s">
        <v>210</v>
      </c>
      <c r="C92" s="86" t="s">
        <v>334</v>
      </c>
      <c r="D92" s="86" t="s">
        <v>341</v>
      </c>
      <c r="E92" s="122">
        <f t="shared" si="13"/>
        <v>1.3011975696954305E-2</v>
      </c>
      <c r="F92" s="128">
        <f t="shared" si="8"/>
        <v>666.04399999999998</v>
      </c>
      <c r="G92" s="122">
        <f t="shared" si="9"/>
        <v>1.2702884433074393E-2</v>
      </c>
      <c r="H92" s="128">
        <f t="shared" si="10"/>
        <v>4622.8209999999999</v>
      </c>
      <c r="I92" s="122">
        <f t="shared" si="11"/>
        <v>-0.1437359322759609</v>
      </c>
      <c r="J92" s="128">
        <f t="shared" si="12"/>
        <v>102.43323684087949</v>
      </c>
      <c r="K92" s="129" cm="1">
        <f t="array" ref="K92">INDEX(KM_PCT,MATCH($A92,'Knowledge - Percentages'!$B:$B,0),'Data - Knowledge'!K$8)/100</f>
        <v>0.01</v>
      </c>
      <c r="L92" s="129" cm="1">
        <f t="array" ref="L92">INDEX(KM_PCT,MATCH($A92,'Knowledge - Percentages'!$B:$B,0),'Data - Knowledge'!L$8)/100</f>
        <v>1.2E-2</v>
      </c>
      <c r="M92" s="129" cm="1">
        <f t="array" ref="M92">INDEX(KM_PCT,MATCH($A92,'Knowledge - Percentages'!$B:$B,0),'Data - Knowledge'!M$8)/100</f>
        <v>1.2E-2</v>
      </c>
      <c r="N92" s="129" cm="1">
        <f t="array" ref="N92">INDEX(KM_PCT,MATCH($A92,'Knowledge - Percentages'!$B:$B,0),'Data - Knowledge'!N$8)/100</f>
        <v>9.0000000000000011E-3</v>
      </c>
      <c r="O92" s="129" cm="1">
        <f t="array" ref="O92">INDEX(KM_PCT,MATCH($A92,'Knowledge - Percentages'!$B:$B,0),'Data - Knowledge'!O$8)/100</f>
        <v>1.2E-2</v>
      </c>
      <c r="P92" s="129" cm="1">
        <f t="array" ref="P92">INDEX(KM_PCT,MATCH($A92,'Knowledge - Percentages'!$B:$B,0),'Data - Knowledge'!P$8)/100</f>
        <v>1.4999999999999999E-2</v>
      </c>
      <c r="Q92" s="129" cm="1">
        <f t="array" ref="Q92">INDEX(KM_PCT,MATCH($A92,'Knowledge - Percentages'!$B:$B,0),'Data - Knowledge'!Q$8)/100</f>
        <v>2.5000000000000001E-2</v>
      </c>
      <c r="R92" s="129" cm="1">
        <f t="array" ref="R92">INDEX(KM_PCT,MATCH($A92,'Knowledge - Percentages'!$B:$B,0),'Data - Knowledge'!R$8)/100</f>
        <v>1.1000000000000001E-2</v>
      </c>
      <c r="S92" s="129" cm="1">
        <f t="array" ref="S92">INDEX(KM_PCT,MATCH($A92,'Knowledge - Percentages'!$B:$B,0),'Data - Knowledge'!S$8)/100</f>
        <v>1.6E-2</v>
      </c>
      <c r="T92" s="129" cm="1">
        <f t="array" ref="T92">INDEX(KM_PCT,MATCH($A92,'Knowledge - Percentages'!$B:$B,0),'Data - Knowledge'!T$8)/100</f>
        <v>1.6E-2</v>
      </c>
      <c r="U92" s="129" cm="1">
        <f t="array" ref="U92">INDEX(KM_PCT,MATCH($A92,'Knowledge - Percentages'!$B:$B,0),'Data - Knowledge'!U$8)/100</f>
        <v>1.7000000000000001E-2</v>
      </c>
      <c r="V92" s="129" cm="1">
        <f t="array" ref="V92">INDEX(KM_PCT,MATCH($A92,'Knowledge - Percentages'!$B:$B,0),'Data - Knowledge'!V$8)/100</f>
        <v>1.8000000000000002E-2</v>
      </c>
      <c r="W92" s="129" cm="1">
        <f t="array" ref="W92">INDEX(KM_PCT,MATCH($A92,'Knowledge - Percentages'!$B:$B,0),'Data - Knowledge'!W$8)/100</f>
        <v>1.6E-2</v>
      </c>
      <c r="X92" s="129" cm="1">
        <f t="array" ref="X92">INDEX(KM_PCT,MATCH($A92,'Knowledge - Percentages'!$B:$B,0),'Data - Knowledge'!X$8)/100</f>
        <v>1.2E-2</v>
      </c>
      <c r="Y92" s="129" cm="1">
        <f t="array" ref="Y92">INDEX(KM_PCT,MATCH($A92,'Knowledge - Percentages'!$B:$B,0),'Data - Knowledge'!Y$8)/100</f>
        <v>1.2E-2</v>
      </c>
      <c r="Z92" s="129" cm="1">
        <f t="array" ref="Z92">INDEX(KM_PCT,MATCH($A92,'Knowledge - Percentages'!$B:$B,0),'Data - Knowledge'!Z$8)/100</f>
        <v>1.2E-2</v>
      </c>
      <c r="AA92" s="129" cm="1">
        <f t="array" ref="AA92">INDEX(KM_PCT,MATCH($A92,'Knowledge - Percentages'!$B:$B,0),'Data - Knowledge'!AA$8)/100</f>
        <v>1.2E-2</v>
      </c>
      <c r="AB92" s="129" cm="1">
        <f t="array" ref="AB92">INDEX(KM_PCT,MATCH($A92,'Knowledge - Percentages'!$B:$B,0),'Data - Knowledge'!AB$8)/100</f>
        <v>0.01</v>
      </c>
      <c r="AC92" s="129" cm="1">
        <f t="array" ref="AC92">INDEX(KM_PCT,MATCH($A92,'Knowledge - Percentages'!$B:$B,0),'Data - Knowledge'!AC$8)/100</f>
        <v>1.3000000000000001E-2</v>
      </c>
      <c r="AD92" s="129" cm="1">
        <f t="array" ref="AD92">INDEX(KM_PCT,MATCH($A92,'Knowledge - Percentages'!$B:$B,0),'Data - Knowledge'!AD$8)/100</f>
        <v>0.01</v>
      </c>
      <c r="AE92" s="129" cm="1">
        <f t="array" ref="AE92">INDEX(KM_PCT,MATCH($A92,'Knowledge - Percentages'!$B:$B,0),'Data - Knowledge'!AE$8)/100</f>
        <v>1.3000000000000001E-2</v>
      </c>
      <c r="AF92" s="129" cm="1">
        <f t="array" ref="AF92">INDEX(KM_PCT,MATCH($A92,'Knowledge - Percentages'!$B:$B,0),'Data - Knowledge'!AF$8)/100</f>
        <v>1.1000000000000001E-2</v>
      </c>
      <c r="AG92" s="129" cm="1">
        <f t="array" ref="AG92">INDEX(KM_PCT,MATCH($A92,'Knowledge - Percentages'!$B:$B,0),'Data - Knowledge'!AG$8)/100</f>
        <v>1.3000000000000001E-2</v>
      </c>
      <c r="AH92" s="129" cm="1">
        <f t="array" ref="AH92">INDEX(KM_PCT,MATCH($A92,'Knowledge - Percentages'!$B:$B,0),'Data - Knowledge'!AH$8)/100</f>
        <v>1.3000000000000001E-2</v>
      </c>
      <c r="AI92" s="129" cm="1">
        <f t="array" ref="AI92">INDEX(KM_PCT,MATCH($A92,'Knowledge - Percentages'!$B:$B,0),'Data - Knowledge'!AI$8)/100</f>
        <v>1.4999999999999999E-2</v>
      </c>
    </row>
    <row r="93" spans="1:35">
      <c r="A93" s="86" t="s">
        <v>342</v>
      </c>
      <c r="B93" s="86" t="s">
        <v>210</v>
      </c>
      <c r="C93" s="86" t="s">
        <v>334</v>
      </c>
      <c r="D93" s="86" t="s">
        <v>343</v>
      </c>
      <c r="E93" s="122">
        <f t="shared" si="13"/>
        <v>0.93671992888819411</v>
      </c>
      <c r="F93" s="128">
        <f t="shared" si="8"/>
        <v>47947.882999999994</v>
      </c>
      <c r="G93" s="122">
        <f t="shared" si="9"/>
        <v>0.93630016294834839</v>
      </c>
      <c r="H93" s="128">
        <f t="shared" si="10"/>
        <v>340737.41899999999</v>
      </c>
      <c r="I93" s="122">
        <f t="shared" si="11"/>
        <v>0.13189098473511945</v>
      </c>
      <c r="J93" s="128">
        <f t="shared" si="12"/>
        <v>100.0448324112776</v>
      </c>
      <c r="K93" s="129" cm="1">
        <f t="array" ref="K93">INDEX(KM_PCT,MATCH($A93,'Knowledge - Percentages'!$B:$B,0),'Data - Knowledge'!K$8)/100</f>
        <v>0.95599999999999996</v>
      </c>
      <c r="L93" s="129" cm="1">
        <f t="array" ref="L93">INDEX(KM_PCT,MATCH($A93,'Knowledge - Percentages'!$B:$B,0),'Data - Knowledge'!L$8)/100</f>
        <v>0.94099999999999995</v>
      </c>
      <c r="M93" s="129" cm="1">
        <f t="array" ref="M93">INDEX(KM_PCT,MATCH($A93,'Knowledge - Percentages'!$B:$B,0),'Data - Knowledge'!M$8)/100</f>
        <v>0.94099999999999995</v>
      </c>
      <c r="N93" s="129" cm="1">
        <f t="array" ref="N93">INDEX(KM_PCT,MATCH($A93,'Knowledge - Percentages'!$B:$B,0),'Data - Knowledge'!N$8)/100</f>
        <v>0.95400000000000007</v>
      </c>
      <c r="O93" s="129" cm="1">
        <f t="array" ref="O93">INDEX(KM_PCT,MATCH($A93,'Knowledge - Percentages'!$B:$B,0),'Data - Knowledge'!O$8)/100</f>
        <v>0.94</v>
      </c>
      <c r="P93" s="129" cm="1">
        <f t="array" ref="P93">INDEX(KM_PCT,MATCH($A93,'Knowledge - Percentages'!$B:$B,0),'Data - Knowledge'!P$8)/100</f>
        <v>0.93099999999999994</v>
      </c>
      <c r="Q93" s="129" cm="1">
        <f t="array" ref="Q93">INDEX(KM_PCT,MATCH($A93,'Knowledge - Percentages'!$B:$B,0),'Data - Knowledge'!Q$8)/100</f>
        <v>0.90500000000000003</v>
      </c>
      <c r="R93" s="129" cm="1">
        <f t="array" ref="R93">INDEX(KM_PCT,MATCH($A93,'Knowledge - Percentages'!$B:$B,0),'Data - Knowledge'!R$8)/100</f>
        <v>0.94</v>
      </c>
      <c r="S93" s="129" cm="1">
        <f t="array" ref="S93">INDEX(KM_PCT,MATCH($A93,'Knowledge - Percentages'!$B:$B,0),'Data - Knowledge'!S$8)/100</f>
        <v>0.93099999999999994</v>
      </c>
      <c r="T93" s="129" cm="1">
        <f t="array" ref="T93">INDEX(KM_PCT,MATCH($A93,'Knowledge - Percentages'!$B:$B,0),'Data - Knowledge'!T$8)/100</f>
        <v>0.93099999999999994</v>
      </c>
      <c r="U93" s="129" cm="1">
        <f t="array" ref="U93">INDEX(KM_PCT,MATCH($A93,'Knowledge - Percentages'!$B:$B,0),'Data - Knowledge'!U$8)/100</f>
        <v>0.93</v>
      </c>
      <c r="V93" s="129" cm="1">
        <f t="array" ref="V93">INDEX(KM_PCT,MATCH($A93,'Knowledge - Percentages'!$B:$B,0),'Data - Knowledge'!V$8)/100</f>
        <v>0.92900000000000005</v>
      </c>
      <c r="W93" s="129" cm="1">
        <f t="array" ref="W93">INDEX(KM_PCT,MATCH($A93,'Knowledge - Percentages'!$B:$B,0),'Data - Knowledge'!W$8)/100</f>
        <v>0.93500000000000005</v>
      </c>
      <c r="X93" s="129" cm="1">
        <f t="array" ref="X93">INDEX(KM_PCT,MATCH($A93,'Knowledge - Percentages'!$B:$B,0),'Data - Knowledge'!X$8)/100</f>
        <v>0.93700000000000006</v>
      </c>
      <c r="Y93" s="129" cm="1">
        <f t="array" ref="Y93">INDEX(KM_PCT,MATCH($A93,'Knowledge - Percentages'!$B:$B,0),'Data - Knowledge'!Y$8)/100</f>
        <v>0.93400000000000005</v>
      </c>
      <c r="Z93" s="129" cm="1">
        <f t="array" ref="Z93">INDEX(KM_PCT,MATCH($A93,'Knowledge - Percentages'!$B:$B,0),'Data - Knowledge'!Z$8)/100</f>
        <v>0.93299999999999994</v>
      </c>
      <c r="AA93" s="129" cm="1">
        <f t="array" ref="AA93">INDEX(KM_PCT,MATCH($A93,'Knowledge - Percentages'!$B:$B,0),'Data - Knowledge'!AA$8)/100</f>
        <v>0.93200000000000005</v>
      </c>
      <c r="AB93" s="129" cm="1">
        <f t="array" ref="AB93">INDEX(KM_PCT,MATCH($A93,'Knowledge - Percentages'!$B:$B,0),'Data - Knowledge'!AB$8)/100</f>
        <v>0.94599999999999995</v>
      </c>
      <c r="AC93" s="129" cm="1">
        <f t="array" ref="AC93">INDEX(KM_PCT,MATCH($A93,'Knowledge - Percentages'!$B:$B,0),'Data - Knowledge'!AC$8)/100</f>
        <v>0.93700000000000006</v>
      </c>
      <c r="AD93" s="129" cm="1">
        <f t="array" ref="AD93">INDEX(KM_PCT,MATCH($A93,'Knowledge - Percentages'!$B:$B,0),'Data - Knowledge'!AD$8)/100</f>
        <v>0.93599999999999994</v>
      </c>
      <c r="AE93" s="129" cm="1">
        <f t="array" ref="AE93">INDEX(KM_PCT,MATCH($A93,'Knowledge - Percentages'!$B:$B,0),'Data - Knowledge'!AE$8)/100</f>
        <v>0.94499999999999995</v>
      </c>
      <c r="AF93" s="129" cm="1">
        <f t="array" ref="AF93">INDEX(KM_PCT,MATCH($A93,'Knowledge - Percentages'!$B:$B,0),'Data - Knowledge'!AF$8)/100</f>
        <v>0.94</v>
      </c>
      <c r="AG93" s="129" cm="1">
        <f t="array" ref="AG93">INDEX(KM_PCT,MATCH($A93,'Knowledge - Percentages'!$B:$B,0),'Data - Knowledge'!AG$8)/100</f>
        <v>0.93400000000000005</v>
      </c>
      <c r="AH93" s="129" cm="1">
        <f t="array" ref="AH93">INDEX(KM_PCT,MATCH($A93,'Knowledge - Percentages'!$B:$B,0),'Data - Knowledge'!AH$8)/100</f>
        <v>0.93</v>
      </c>
      <c r="AI93" s="129" cm="1">
        <f t="array" ref="AI93">INDEX(KM_PCT,MATCH($A93,'Knowledge - Percentages'!$B:$B,0),'Data - Knowledge'!AI$8)/100</f>
        <v>0.92400000000000004</v>
      </c>
    </row>
    <row r="94" spans="1:35">
      <c r="A94" s="86" t="s">
        <v>344</v>
      </c>
      <c r="B94" s="86" t="s">
        <v>210</v>
      </c>
      <c r="C94" s="86" t="s">
        <v>345</v>
      </c>
      <c r="D94" s="86" t="s">
        <v>346</v>
      </c>
      <c r="E94" s="122">
        <f t="shared" si="13"/>
        <v>0.95412530525328676</v>
      </c>
      <c r="F94" s="128">
        <f t="shared" si="8"/>
        <v>48838.811999999991</v>
      </c>
      <c r="G94" s="122">
        <f t="shared" si="9"/>
        <v>0.95380708894012112</v>
      </c>
      <c r="H94" s="128">
        <f t="shared" si="10"/>
        <v>347108.52199999994</v>
      </c>
      <c r="I94" s="122">
        <f t="shared" si="11"/>
        <v>0.29102438321119939</v>
      </c>
      <c r="J94" s="128">
        <f t="shared" si="12"/>
        <v>100.03336275404698</v>
      </c>
      <c r="K94" s="129" cm="1">
        <f t="array" ref="K94">INDEX(KM_PCT,MATCH($A94,'Knowledge - Percentages'!$B:$B,0),'Data - Knowledge'!K$8)/100</f>
        <v>0.96</v>
      </c>
      <c r="L94" s="129" cm="1">
        <f t="array" ref="L94">INDEX(KM_PCT,MATCH($A94,'Knowledge - Percentages'!$B:$B,0),'Data - Knowledge'!L$8)/100</f>
        <v>0.95599999999999996</v>
      </c>
      <c r="M94" s="129" cm="1">
        <f t="array" ref="M94">INDEX(KM_PCT,MATCH($A94,'Knowledge - Percentages'!$B:$B,0),'Data - Knowledge'!M$8)/100</f>
        <v>0.95599999999999996</v>
      </c>
      <c r="N94" s="129" cm="1">
        <f t="array" ref="N94">INDEX(KM_PCT,MATCH($A94,'Knowledge - Percentages'!$B:$B,0),'Data - Knowledge'!N$8)/100</f>
        <v>0.96499999999999997</v>
      </c>
      <c r="O94" s="129" cm="1">
        <f t="array" ref="O94">INDEX(KM_PCT,MATCH($A94,'Knowledge - Percentages'!$B:$B,0),'Data - Knowledge'!O$8)/100</f>
        <v>0.95599999999999996</v>
      </c>
      <c r="P94" s="129" cm="1">
        <f t="array" ref="P94">INDEX(KM_PCT,MATCH($A94,'Knowledge - Percentages'!$B:$B,0),'Data - Knowledge'!P$8)/100</f>
        <v>0.95099999999999996</v>
      </c>
      <c r="Q94" s="129" cm="1">
        <f t="array" ref="Q94">INDEX(KM_PCT,MATCH($A94,'Knowledge - Percentages'!$B:$B,0),'Data - Knowledge'!Q$8)/100</f>
        <v>0.93500000000000005</v>
      </c>
      <c r="R94" s="129" cm="1">
        <f t="array" ref="R94">INDEX(KM_PCT,MATCH($A94,'Knowledge - Percentages'!$B:$B,0),'Data - Knowledge'!R$8)/100</f>
        <v>0.95299999999999996</v>
      </c>
      <c r="S94" s="129" cm="1">
        <f t="array" ref="S94">INDEX(KM_PCT,MATCH($A94,'Knowledge - Percentages'!$B:$B,0),'Data - Knowledge'!S$8)/100</f>
        <v>0.95299999999999996</v>
      </c>
      <c r="T94" s="129" cm="1">
        <f t="array" ref="T94">INDEX(KM_PCT,MATCH($A94,'Knowledge - Percentages'!$B:$B,0),'Data - Knowledge'!T$8)/100</f>
        <v>0.95200000000000007</v>
      </c>
      <c r="U94" s="129" cm="1">
        <f t="array" ref="U94">INDEX(KM_PCT,MATCH($A94,'Knowledge - Percentages'!$B:$B,0),'Data - Knowledge'!U$8)/100</f>
        <v>0.94700000000000006</v>
      </c>
      <c r="V94" s="129" cm="1">
        <f t="array" ref="V94">INDEX(KM_PCT,MATCH($A94,'Knowledge - Percentages'!$B:$B,0),'Data - Knowledge'!V$8)/100</f>
        <v>0.95</v>
      </c>
      <c r="W94" s="129" cm="1">
        <f t="array" ref="W94">INDEX(KM_PCT,MATCH($A94,'Knowledge - Percentages'!$B:$B,0),'Data - Knowledge'!W$8)/100</f>
        <v>0.95200000000000007</v>
      </c>
      <c r="X94" s="129" cm="1">
        <f t="array" ref="X94">INDEX(KM_PCT,MATCH($A94,'Knowledge - Percentages'!$B:$B,0),'Data - Knowledge'!X$8)/100</f>
        <v>0.95400000000000007</v>
      </c>
      <c r="Y94" s="129" cm="1">
        <f t="array" ref="Y94">INDEX(KM_PCT,MATCH($A94,'Knowledge - Percentages'!$B:$B,0),'Data - Knowledge'!Y$8)/100</f>
        <v>0.95200000000000007</v>
      </c>
      <c r="Z94" s="129" cm="1">
        <f t="array" ref="Z94">INDEX(KM_PCT,MATCH($A94,'Knowledge - Percentages'!$B:$B,0),'Data - Knowledge'!Z$8)/100</f>
        <v>0.95099999999999996</v>
      </c>
      <c r="AA94" s="129" cm="1">
        <f t="array" ref="AA94">INDEX(KM_PCT,MATCH($A94,'Knowledge - Percentages'!$B:$B,0),'Data - Knowledge'!AA$8)/100</f>
        <v>0.95099999999999996</v>
      </c>
      <c r="AB94" s="129" cm="1">
        <f t="array" ref="AB94">INDEX(KM_PCT,MATCH($A94,'Knowledge - Percentages'!$B:$B,0),'Data - Knowledge'!AB$8)/100</f>
        <v>0.95400000000000007</v>
      </c>
      <c r="AC94" s="129" cm="1">
        <f t="array" ref="AC94">INDEX(KM_PCT,MATCH($A94,'Knowledge - Percentages'!$B:$B,0),'Data - Knowledge'!AC$8)/100</f>
        <v>0.95299999999999996</v>
      </c>
      <c r="AD94" s="129" cm="1">
        <f t="array" ref="AD94">INDEX(KM_PCT,MATCH($A94,'Knowledge - Percentages'!$B:$B,0),'Data - Knowledge'!AD$8)/100</f>
        <v>0.95400000000000007</v>
      </c>
      <c r="AE94" s="129" cm="1">
        <f t="array" ref="AE94">INDEX(KM_PCT,MATCH($A94,'Knowledge - Percentages'!$B:$B,0),'Data - Knowledge'!AE$8)/100</f>
        <v>0.96200000000000008</v>
      </c>
      <c r="AF94" s="129" cm="1">
        <f t="array" ref="AF94">INDEX(KM_PCT,MATCH($A94,'Knowledge - Percentages'!$B:$B,0),'Data - Knowledge'!AF$8)/100</f>
        <v>0.95499999999999996</v>
      </c>
      <c r="AG94" s="129" cm="1">
        <f t="array" ref="AG94">INDEX(KM_PCT,MATCH($A94,'Knowledge - Percentages'!$B:$B,0),'Data - Knowledge'!AG$8)/100</f>
        <v>0.95200000000000007</v>
      </c>
      <c r="AH94" s="129" cm="1">
        <f t="array" ref="AH94">INDEX(KM_PCT,MATCH($A94,'Knowledge - Percentages'!$B:$B,0),'Data - Knowledge'!AH$8)/100</f>
        <v>0.94799999999999995</v>
      </c>
      <c r="AI94" s="129" cm="1">
        <f t="array" ref="AI94">INDEX(KM_PCT,MATCH($A94,'Knowledge - Percentages'!$B:$B,0),'Data - Knowledge'!AI$8)/100</f>
        <v>0.94900000000000007</v>
      </c>
    </row>
    <row r="95" spans="1:35">
      <c r="A95" s="86" t="s">
        <v>347</v>
      </c>
      <c r="B95" s="86" t="s">
        <v>210</v>
      </c>
      <c r="C95" s="86" t="s">
        <v>345</v>
      </c>
      <c r="D95" s="86" t="s">
        <v>348</v>
      </c>
      <c r="E95" s="122">
        <f t="shared" si="13"/>
        <v>1.4853517494676378E-2</v>
      </c>
      <c r="F95" s="128">
        <f t="shared" si="8"/>
        <v>760.30699999999979</v>
      </c>
      <c r="G95" s="122">
        <f t="shared" si="9"/>
        <v>1.4983614485641035E-2</v>
      </c>
      <c r="H95" s="128">
        <f t="shared" si="10"/>
        <v>5452.8220000000001</v>
      </c>
      <c r="I95" s="122">
        <f t="shared" si="11"/>
        <v>-0.26852394735414331</v>
      </c>
      <c r="J95" s="128">
        <f t="shared" si="12"/>
        <v>99.131738265894853</v>
      </c>
      <c r="K95" s="129" cm="1">
        <f t="array" ref="K95">INDEX(KM_PCT,MATCH($A95,'Knowledge - Percentages'!$B:$B,0),'Data - Knowledge'!K$8)/100</f>
        <v>1.4999999999999999E-2</v>
      </c>
      <c r="L95" s="129" cm="1">
        <f t="array" ref="L95">INDEX(KM_PCT,MATCH($A95,'Knowledge - Percentages'!$B:$B,0),'Data - Knowledge'!L$8)/100</f>
        <v>1.6E-2</v>
      </c>
      <c r="M95" s="129" cm="1">
        <f t="array" ref="M95">INDEX(KM_PCT,MATCH($A95,'Knowledge - Percentages'!$B:$B,0),'Data - Knowledge'!M$8)/100</f>
        <v>1.4999999999999999E-2</v>
      </c>
      <c r="N95" s="129" cm="1">
        <f t="array" ref="N95">INDEX(KM_PCT,MATCH($A95,'Knowledge - Percentages'!$B:$B,0),'Data - Knowledge'!N$8)/100</f>
        <v>0.01</v>
      </c>
      <c r="O95" s="129" cm="1">
        <f t="array" ref="O95">INDEX(KM_PCT,MATCH($A95,'Knowledge - Percentages'!$B:$B,0),'Data - Knowledge'!O$8)/100</f>
        <v>1.6E-2</v>
      </c>
      <c r="P95" s="129" cm="1">
        <f t="array" ref="P95">INDEX(KM_PCT,MATCH($A95,'Knowledge - Percentages'!$B:$B,0),'Data - Knowledge'!P$8)/100</f>
        <v>1.4999999999999999E-2</v>
      </c>
      <c r="Q95" s="129" cm="1">
        <f t="array" ref="Q95">INDEX(KM_PCT,MATCH($A95,'Knowledge - Percentages'!$B:$B,0),'Data - Knowledge'!Q$8)/100</f>
        <v>1.9E-2</v>
      </c>
      <c r="R95" s="129" cm="1">
        <f t="array" ref="R95">INDEX(KM_PCT,MATCH($A95,'Knowledge - Percentages'!$B:$B,0),'Data - Knowledge'!R$8)/100</f>
        <v>1.6E-2</v>
      </c>
      <c r="S95" s="129" cm="1">
        <f t="array" ref="S95">INDEX(KM_PCT,MATCH($A95,'Knowledge - Percentages'!$B:$B,0),'Data - Knowledge'!S$8)/100</f>
        <v>1.3000000000000001E-2</v>
      </c>
      <c r="T95" s="129" cm="1">
        <f t="array" ref="T95">INDEX(KM_PCT,MATCH($A95,'Knowledge - Percentages'!$B:$B,0),'Data - Knowledge'!T$8)/100</f>
        <v>1.6E-2</v>
      </c>
      <c r="U95" s="129" cm="1">
        <f t="array" ref="U95">INDEX(KM_PCT,MATCH($A95,'Knowledge - Percentages'!$B:$B,0),'Data - Knowledge'!U$8)/100</f>
        <v>0.02</v>
      </c>
      <c r="V95" s="129" cm="1">
        <f t="array" ref="V95">INDEX(KM_PCT,MATCH($A95,'Knowledge - Percentages'!$B:$B,0),'Data - Knowledge'!V$8)/100</f>
        <v>1.6E-2</v>
      </c>
      <c r="W95" s="129" cm="1">
        <f t="array" ref="W95">INDEX(KM_PCT,MATCH($A95,'Knowledge - Percentages'!$B:$B,0),'Data - Knowledge'!W$8)/100</f>
        <v>1.6E-2</v>
      </c>
      <c r="X95" s="129" cm="1">
        <f t="array" ref="X95">INDEX(KM_PCT,MATCH($A95,'Knowledge - Percentages'!$B:$B,0),'Data - Knowledge'!X$8)/100</f>
        <v>1.6E-2</v>
      </c>
      <c r="Y95" s="129" cm="1">
        <f t="array" ref="Y95">INDEX(KM_PCT,MATCH($A95,'Knowledge - Percentages'!$B:$B,0),'Data - Knowledge'!Y$8)/100</f>
        <v>1.6E-2</v>
      </c>
      <c r="Z95" s="129" cm="1">
        <f t="array" ref="Z95">INDEX(KM_PCT,MATCH($A95,'Knowledge - Percentages'!$B:$B,0),'Data - Knowledge'!Z$8)/100</f>
        <v>1.6E-2</v>
      </c>
      <c r="AA95" s="129" cm="1">
        <f t="array" ref="AA95">INDEX(KM_PCT,MATCH($A95,'Knowledge - Percentages'!$B:$B,0),'Data - Knowledge'!AA$8)/100</f>
        <v>1.6E-2</v>
      </c>
      <c r="AB95" s="129" cm="1">
        <f t="array" ref="AB95">INDEX(KM_PCT,MATCH($A95,'Knowledge - Percentages'!$B:$B,0),'Data - Knowledge'!AB$8)/100</f>
        <v>1.3000000000000001E-2</v>
      </c>
      <c r="AC95" s="129" cm="1">
        <f t="array" ref="AC95">INDEX(KM_PCT,MATCH($A95,'Knowledge - Percentages'!$B:$B,0),'Data - Knowledge'!AC$8)/100</f>
        <v>1.6E-2</v>
      </c>
      <c r="AD95" s="129" cm="1">
        <f t="array" ref="AD95">INDEX(KM_PCT,MATCH($A95,'Knowledge - Percentages'!$B:$B,0),'Data - Knowledge'!AD$8)/100</f>
        <v>1.3000000000000001E-2</v>
      </c>
      <c r="AE95" s="129" cm="1">
        <f t="array" ref="AE95">INDEX(KM_PCT,MATCH($A95,'Knowledge - Percentages'!$B:$B,0),'Data - Knowledge'!AE$8)/100</f>
        <v>9.0000000000000011E-3</v>
      </c>
      <c r="AF95" s="129" cm="1">
        <f t="array" ref="AF95">INDEX(KM_PCT,MATCH($A95,'Knowledge - Percentages'!$B:$B,0),'Data - Knowledge'!AF$8)/100</f>
        <v>1.6E-2</v>
      </c>
      <c r="AG95" s="129" cm="1">
        <f t="array" ref="AG95">INDEX(KM_PCT,MATCH($A95,'Knowledge - Percentages'!$B:$B,0),'Data - Knowledge'!AG$8)/100</f>
        <v>1.6E-2</v>
      </c>
      <c r="AH95" s="129" cm="1">
        <f t="array" ref="AH95">INDEX(KM_PCT,MATCH($A95,'Knowledge - Percentages'!$B:$B,0),'Data - Knowledge'!AH$8)/100</f>
        <v>1.8000000000000002E-2</v>
      </c>
      <c r="AI95" s="129" cm="1">
        <f t="array" ref="AI95">INDEX(KM_PCT,MATCH($A95,'Knowledge - Percentages'!$B:$B,0),'Data - Knowledge'!AI$8)/100</f>
        <v>1.6E-2</v>
      </c>
    </row>
    <row r="96" spans="1:35">
      <c r="A96" s="86" t="s">
        <v>349</v>
      </c>
      <c r="B96" s="86" t="s">
        <v>210</v>
      </c>
      <c r="C96" s="86" t="s">
        <v>345</v>
      </c>
      <c r="D96" s="86" t="s">
        <v>350</v>
      </c>
      <c r="E96" s="122">
        <f t="shared" si="13"/>
        <v>1.3884853576103307E-2</v>
      </c>
      <c r="F96" s="128">
        <f t="shared" si="8"/>
        <v>710.72399999999993</v>
      </c>
      <c r="G96" s="122">
        <f t="shared" si="9"/>
        <v>1.4030682651908802E-2</v>
      </c>
      <c r="H96" s="128">
        <f t="shared" si="10"/>
        <v>5106.0319999999992</v>
      </c>
      <c r="I96" s="122">
        <f t="shared" si="11"/>
        <v>-0.26141828759077701</v>
      </c>
      <c r="J96" s="128">
        <f t="shared" si="12"/>
        <v>98.960641620772066</v>
      </c>
      <c r="K96" s="129" cm="1">
        <f t="array" ref="K96">INDEX(KM_PCT,MATCH($A96,'Knowledge - Percentages'!$B:$B,0),'Data - Knowledge'!K$8)/100</f>
        <v>0.01</v>
      </c>
      <c r="L96" s="129" cm="1">
        <f t="array" ref="L96">INDEX(KM_PCT,MATCH($A96,'Knowledge - Percentages'!$B:$B,0),'Data - Knowledge'!L$8)/100</f>
        <v>1.2E-2</v>
      </c>
      <c r="M96" s="129" cm="1">
        <f t="array" ref="M96">INDEX(KM_PCT,MATCH($A96,'Knowledge - Percentages'!$B:$B,0),'Data - Knowledge'!M$8)/100</f>
        <v>1.2E-2</v>
      </c>
      <c r="N96" s="129" cm="1">
        <f t="array" ref="N96">INDEX(KM_PCT,MATCH($A96,'Knowledge - Percentages'!$B:$B,0),'Data - Knowledge'!N$8)/100</f>
        <v>9.0000000000000011E-3</v>
      </c>
      <c r="O96" s="129" cm="1">
        <f t="array" ref="O96">INDEX(KM_PCT,MATCH($A96,'Knowledge - Percentages'!$B:$B,0),'Data - Knowledge'!O$8)/100</f>
        <v>1.2E-2</v>
      </c>
      <c r="P96" s="129" cm="1">
        <f t="array" ref="P96">INDEX(KM_PCT,MATCH($A96,'Knowledge - Percentages'!$B:$B,0),'Data - Knowledge'!P$8)/100</f>
        <v>1.7000000000000001E-2</v>
      </c>
      <c r="Q96" s="129" cm="1">
        <f t="array" ref="Q96">INDEX(KM_PCT,MATCH($A96,'Knowledge - Percentages'!$B:$B,0),'Data - Knowledge'!Q$8)/100</f>
        <v>1.7000000000000001E-2</v>
      </c>
      <c r="R96" s="129" cm="1">
        <f t="array" ref="R96">INDEX(KM_PCT,MATCH($A96,'Knowledge - Percentages'!$B:$B,0),'Data - Knowledge'!R$8)/100</f>
        <v>1.7000000000000001E-2</v>
      </c>
      <c r="S96" s="129" cm="1">
        <f t="array" ref="S96">INDEX(KM_PCT,MATCH($A96,'Knowledge - Percentages'!$B:$B,0),'Data - Knowledge'!S$8)/100</f>
        <v>1.7000000000000001E-2</v>
      </c>
      <c r="T96" s="129" cm="1">
        <f t="array" ref="T96">INDEX(KM_PCT,MATCH($A96,'Knowledge - Percentages'!$B:$B,0),'Data - Knowledge'!T$8)/100</f>
        <v>1.7000000000000001E-2</v>
      </c>
      <c r="U96" s="129" cm="1">
        <f t="array" ref="U96">INDEX(KM_PCT,MATCH($A96,'Knowledge - Percentages'!$B:$B,0),'Data - Knowledge'!U$8)/100</f>
        <v>1.7000000000000001E-2</v>
      </c>
      <c r="V96" s="129" cm="1">
        <f t="array" ref="V96">INDEX(KM_PCT,MATCH($A96,'Knowledge - Percentages'!$B:$B,0),'Data - Knowledge'!V$8)/100</f>
        <v>1.7000000000000001E-2</v>
      </c>
      <c r="W96" s="129" cm="1">
        <f t="array" ref="W96">INDEX(KM_PCT,MATCH($A96,'Knowledge - Percentages'!$B:$B,0),'Data - Knowledge'!W$8)/100</f>
        <v>1.7000000000000001E-2</v>
      </c>
      <c r="X96" s="129" cm="1">
        <f t="array" ref="X96">INDEX(KM_PCT,MATCH($A96,'Knowledge - Percentages'!$B:$B,0),'Data - Knowledge'!X$8)/100</f>
        <v>1.3999999999999999E-2</v>
      </c>
      <c r="Y96" s="129" cm="1">
        <f t="array" ref="Y96">INDEX(KM_PCT,MATCH($A96,'Knowledge - Percentages'!$B:$B,0),'Data - Knowledge'!Y$8)/100</f>
        <v>1.3999999999999999E-2</v>
      </c>
      <c r="Z96" s="129" cm="1">
        <f t="array" ref="Z96">INDEX(KM_PCT,MATCH($A96,'Knowledge - Percentages'!$B:$B,0),'Data - Knowledge'!Z$8)/100</f>
        <v>1.4999999999999999E-2</v>
      </c>
      <c r="AA96" s="129" cm="1">
        <f t="array" ref="AA96">INDEX(KM_PCT,MATCH($A96,'Knowledge - Percentages'!$B:$B,0),'Data - Knowledge'!AA$8)/100</f>
        <v>1.3999999999999999E-2</v>
      </c>
      <c r="AB96" s="129" cm="1">
        <f t="array" ref="AB96">INDEX(KM_PCT,MATCH($A96,'Knowledge - Percentages'!$B:$B,0),'Data - Knowledge'!AB$8)/100</f>
        <v>1.3999999999999999E-2</v>
      </c>
      <c r="AC96" s="129" cm="1">
        <f t="array" ref="AC96">INDEX(KM_PCT,MATCH($A96,'Knowledge - Percentages'!$B:$B,0),'Data - Knowledge'!AC$8)/100</f>
        <v>1.3999999999999999E-2</v>
      </c>
      <c r="AD96" s="129" cm="1">
        <f t="array" ref="AD96">INDEX(KM_PCT,MATCH($A96,'Knowledge - Percentages'!$B:$B,0),'Data - Knowledge'!AD$8)/100</f>
        <v>1.7000000000000001E-2</v>
      </c>
      <c r="AE96" s="129" cm="1">
        <f t="array" ref="AE96">INDEX(KM_PCT,MATCH($A96,'Knowledge - Percentages'!$B:$B,0),'Data - Knowledge'!AE$8)/100</f>
        <v>1.1000000000000001E-2</v>
      </c>
      <c r="AF96" s="129" cm="1">
        <f t="array" ref="AF96">INDEX(KM_PCT,MATCH($A96,'Knowledge - Percentages'!$B:$B,0),'Data - Knowledge'!AF$8)/100</f>
        <v>1.2E-2</v>
      </c>
      <c r="AG96" s="129" cm="1">
        <f t="array" ref="AG96">INDEX(KM_PCT,MATCH($A96,'Knowledge - Percentages'!$B:$B,0),'Data - Knowledge'!AG$8)/100</f>
        <v>1.3999999999999999E-2</v>
      </c>
      <c r="AH96" s="129" cm="1">
        <f t="array" ref="AH96">INDEX(KM_PCT,MATCH($A96,'Knowledge - Percentages'!$B:$B,0),'Data - Knowledge'!AH$8)/100</f>
        <v>1.4999999999999999E-2</v>
      </c>
      <c r="AI96" s="129" cm="1">
        <f t="array" ref="AI96">INDEX(KM_PCT,MATCH($A96,'Knowledge - Percentages'!$B:$B,0),'Data - Knowledge'!AI$8)/100</f>
        <v>1.4999999999999999E-2</v>
      </c>
    </row>
    <row r="97" spans="1:35">
      <c r="A97" s="86" t="s">
        <v>351</v>
      </c>
      <c r="B97" s="86" t="s">
        <v>210</v>
      </c>
      <c r="C97" s="86" t="s">
        <v>345</v>
      </c>
      <c r="D97" s="86" t="s">
        <v>352</v>
      </c>
      <c r="E97" s="122">
        <f t="shared" si="13"/>
        <v>1.1931056713618693E-2</v>
      </c>
      <c r="F97" s="128">
        <f t="shared" si="8"/>
        <v>610.71500000000003</v>
      </c>
      <c r="G97" s="122">
        <f t="shared" si="9"/>
        <v>1.1873853797136177E-2</v>
      </c>
      <c r="H97" s="128">
        <f t="shared" si="10"/>
        <v>4321.1210000000001</v>
      </c>
      <c r="I97" s="122">
        <f t="shared" si="11"/>
        <v>5.3292344934409456E-3</v>
      </c>
      <c r="J97" s="128">
        <f t="shared" si="12"/>
        <v>100.48175527052821</v>
      </c>
      <c r="K97" s="129" cm="1">
        <f t="array" ref="K97">INDEX(KM_PCT,MATCH($A97,'Knowledge - Percentages'!$B:$B,0),'Data - Knowledge'!K$8)/100</f>
        <v>0.01</v>
      </c>
      <c r="L97" s="129" cm="1">
        <f t="array" ref="L97">INDEX(KM_PCT,MATCH($A97,'Knowledge - Percentages'!$B:$B,0),'Data - Knowledge'!L$8)/100</f>
        <v>1.2E-2</v>
      </c>
      <c r="M97" s="129" cm="1">
        <f t="array" ref="M97">INDEX(KM_PCT,MATCH($A97,'Knowledge - Percentages'!$B:$B,0),'Data - Knowledge'!M$8)/100</f>
        <v>1.2E-2</v>
      </c>
      <c r="N97" s="129" cm="1">
        <f t="array" ref="N97">INDEX(KM_PCT,MATCH($A97,'Knowledge - Percentages'!$B:$B,0),'Data - Knowledge'!N$8)/100</f>
        <v>1.2E-2</v>
      </c>
      <c r="O97" s="129" cm="1">
        <f t="array" ref="O97">INDEX(KM_PCT,MATCH($A97,'Knowledge - Percentages'!$B:$B,0),'Data - Knowledge'!O$8)/100</f>
        <v>1.2E-2</v>
      </c>
      <c r="P97" s="129" cm="1">
        <f t="array" ref="P97">INDEX(KM_PCT,MATCH($A97,'Knowledge - Percentages'!$B:$B,0),'Data - Knowledge'!P$8)/100</f>
        <v>1.2E-2</v>
      </c>
      <c r="Q97" s="129" cm="1">
        <f t="array" ref="Q97">INDEX(KM_PCT,MATCH($A97,'Knowledge - Percentages'!$B:$B,0),'Data - Knowledge'!Q$8)/100</f>
        <v>2.3E-2</v>
      </c>
      <c r="R97" s="129" cm="1">
        <f t="array" ref="R97">INDEX(KM_PCT,MATCH($A97,'Knowledge - Percentages'!$B:$B,0),'Data - Knowledge'!R$8)/100</f>
        <v>8.0000000000000002E-3</v>
      </c>
      <c r="S97" s="129" cm="1">
        <f t="array" ref="S97">INDEX(KM_PCT,MATCH($A97,'Knowledge - Percentages'!$B:$B,0),'Data - Knowledge'!S$8)/100</f>
        <v>1.2E-2</v>
      </c>
      <c r="T97" s="129" cm="1">
        <f t="array" ref="T97">INDEX(KM_PCT,MATCH($A97,'Knowledge - Percentages'!$B:$B,0),'Data - Knowledge'!T$8)/100</f>
        <v>1.1000000000000001E-2</v>
      </c>
      <c r="U97" s="129" cm="1">
        <f t="array" ref="U97">INDEX(KM_PCT,MATCH($A97,'Knowledge - Percentages'!$B:$B,0),'Data - Knowledge'!U$8)/100</f>
        <v>0.01</v>
      </c>
      <c r="V97" s="129" cm="1">
        <f t="array" ref="V97">INDEX(KM_PCT,MATCH($A97,'Knowledge - Percentages'!$B:$B,0),'Data - Knowledge'!V$8)/100</f>
        <v>1.2E-2</v>
      </c>
      <c r="W97" s="129" cm="1">
        <f t="array" ref="W97">INDEX(KM_PCT,MATCH($A97,'Knowledge - Percentages'!$B:$B,0),'Data - Knowledge'!W$8)/100</f>
        <v>0.01</v>
      </c>
      <c r="X97" s="129" cm="1">
        <f t="array" ref="X97">INDEX(KM_PCT,MATCH($A97,'Knowledge - Percentages'!$B:$B,0),'Data - Knowledge'!X$8)/100</f>
        <v>9.0000000000000011E-3</v>
      </c>
      <c r="Y97" s="129" cm="1">
        <f t="array" ref="Y97">INDEX(KM_PCT,MATCH($A97,'Knowledge - Percentages'!$B:$B,0),'Data - Knowledge'!Y$8)/100</f>
        <v>1.1000000000000001E-2</v>
      </c>
      <c r="Z97" s="129" cm="1">
        <f t="array" ref="Z97">INDEX(KM_PCT,MATCH($A97,'Knowledge - Percentages'!$B:$B,0),'Data - Knowledge'!Z$8)/100</f>
        <v>1.2E-2</v>
      </c>
      <c r="AA97" s="129" cm="1">
        <f t="array" ref="AA97">INDEX(KM_PCT,MATCH($A97,'Knowledge - Percentages'!$B:$B,0),'Data - Knowledge'!AA$8)/100</f>
        <v>1.2E-2</v>
      </c>
      <c r="AB97" s="129" cm="1">
        <f t="array" ref="AB97">INDEX(KM_PCT,MATCH($A97,'Knowledge - Percentages'!$B:$B,0),'Data - Knowledge'!AB$8)/100</f>
        <v>1.2E-2</v>
      </c>
      <c r="AC97" s="129" cm="1">
        <f t="array" ref="AC97">INDEX(KM_PCT,MATCH($A97,'Knowledge - Percentages'!$B:$B,0),'Data - Knowledge'!AC$8)/100</f>
        <v>1.2E-2</v>
      </c>
      <c r="AD97" s="129" cm="1">
        <f t="array" ref="AD97">INDEX(KM_PCT,MATCH($A97,'Knowledge - Percentages'!$B:$B,0),'Data - Knowledge'!AD$8)/100</f>
        <v>1.2E-2</v>
      </c>
      <c r="AE97" s="129" cm="1">
        <f t="array" ref="AE97">INDEX(KM_PCT,MATCH($A97,'Knowledge - Percentages'!$B:$B,0),'Data - Knowledge'!AE$8)/100</f>
        <v>1.2E-2</v>
      </c>
      <c r="AF97" s="129" cm="1">
        <f t="array" ref="AF97">INDEX(KM_PCT,MATCH($A97,'Knowledge - Percentages'!$B:$B,0),'Data - Knowledge'!AF$8)/100</f>
        <v>1.2E-2</v>
      </c>
      <c r="AG97" s="129" cm="1">
        <f t="array" ref="AG97">INDEX(KM_PCT,MATCH($A97,'Knowledge - Percentages'!$B:$B,0),'Data - Knowledge'!AG$8)/100</f>
        <v>1.2E-2</v>
      </c>
      <c r="AH97" s="129" cm="1">
        <f t="array" ref="AH97">INDEX(KM_PCT,MATCH($A97,'Knowledge - Percentages'!$B:$B,0),'Data - Knowledge'!AH$8)/100</f>
        <v>1.3000000000000001E-2</v>
      </c>
      <c r="AI97" s="129" cm="1">
        <f t="array" ref="AI97">INDEX(KM_PCT,MATCH($A97,'Knowledge - Percentages'!$B:$B,0),'Data - Knowledge'!AI$8)/100</f>
        <v>1.3000000000000001E-2</v>
      </c>
    </row>
    <row r="98" spans="1:35">
      <c r="A98" s="86" t="s">
        <v>353</v>
      </c>
      <c r="B98" s="86" t="s">
        <v>210</v>
      </c>
      <c r="C98" s="86" t="s">
        <v>345</v>
      </c>
      <c r="D98" s="86" t="s">
        <v>354</v>
      </c>
      <c r="E98" s="122">
        <f t="shared" si="13"/>
        <v>3.8048137222341598E-3</v>
      </c>
      <c r="F98" s="128">
        <f t="shared" si="8"/>
        <v>194.75699999999995</v>
      </c>
      <c r="G98" s="122">
        <f t="shared" si="9"/>
        <v>3.9117358533080175E-3</v>
      </c>
      <c r="H98" s="128">
        <f t="shared" si="10"/>
        <v>1423.5550000000003</v>
      </c>
      <c r="I98" s="122">
        <f t="shared" si="11"/>
        <v>-0.26432151795854736</v>
      </c>
      <c r="J98" s="128">
        <f t="shared" si="12"/>
        <v>97.266632127436793</v>
      </c>
      <c r="K98" s="129" cm="1">
        <f t="array" ref="K98">INDEX(KM_PCT,MATCH($A98,'Knowledge - Percentages'!$B:$B,0),'Data - Knowledge'!K$8)/100</f>
        <v>3.0000000000000001E-3</v>
      </c>
      <c r="L98" s="129" cm="1">
        <f t="array" ref="L98">INDEX(KM_PCT,MATCH($A98,'Knowledge - Percentages'!$B:$B,0),'Data - Knowledge'!L$8)/100</f>
        <v>3.0000000000000001E-3</v>
      </c>
      <c r="M98" s="129" cm="1">
        <f t="array" ref="M98">INDEX(KM_PCT,MATCH($A98,'Knowledge - Percentages'!$B:$B,0),'Data - Knowledge'!M$8)/100</f>
        <v>3.0000000000000001E-3</v>
      </c>
      <c r="N98" s="129" cm="1">
        <f t="array" ref="N98">INDEX(KM_PCT,MATCH($A98,'Knowledge - Percentages'!$B:$B,0),'Data - Knowledge'!N$8)/100</f>
        <v>3.0000000000000001E-3</v>
      </c>
      <c r="O98" s="129" cm="1">
        <f t="array" ref="O98">INDEX(KM_PCT,MATCH($A98,'Knowledge - Percentages'!$B:$B,0),'Data - Knowledge'!O$8)/100</f>
        <v>3.0000000000000001E-3</v>
      </c>
      <c r="P98" s="129" cm="1">
        <f t="array" ref="P98">INDEX(KM_PCT,MATCH($A98,'Knowledge - Percentages'!$B:$B,0),'Data - Knowledge'!P$8)/100</f>
        <v>4.0000000000000001E-3</v>
      </c>
      <c r="Q98" s="129" cm="1">
        <f t="array" ref="Q98">INDEX(KM_PCT,MATCH($A98,'Knowledge - Percentages'!$B:$B,0),'Data - Knowledge'!Q$8)/100</f>
        <v>4.0000000000000001E-3</v>
      </c>
      <c r="R98" s="129" cm="1">
        <f t="array" ref="R98">INDEX(KM_PCT,MATCH($A98,'Knowledge - Percentages'!$B:$B,0),'Data - Knowledge'!R$8)/100</f>
        <v>4.0000000000000001E-3</v>
      </c>
      <c r="S98" s="129" cm="1">
        <f t="array" ref="S98">INDEX(KM_PCT,MATCH($A98,'Knowledge - Percentages'!$B:$B,0),'Data - Knowledge'!S$8)/100</f>
        <v>4.0000000000000001E-3</v>
      </c>
      <c r="T98" s="129" cm="1">
        <f t="array" ref="T98">INDEX(KM_PCT,MATCH($A98,'Knowledge - Percentages'!$B:$B,0),'Data - Knowledge'!T$8)/100</f>
        <v>3.0000000000000001E-3</v>
      </c>
      <c r="U98" s="129" cm="1">
        <f t="array" ref="U98">INDEX(KM_PCT,MATCH($A98,'Knowledge - Percentages'!$B:$B,0),'Data - Knowledge'!U$8)/100</f>
        <v>4.0000000000000001E-3</v>
      </c>
      <c r="V98" s="129" cm="1">
        <f t="array" ref="V98">INDEX(KM_PCT,MATCH($A98,'Knowledge - Percentages'!$B:$B,0),'Data - Knowledge'!V$8)/100</f>
        <v>4.0000000000000001E-3</v>
      </c>
      <c r="W98" s="129" cm="1">
        <f t="array" ref="W98">INDEX(KM_PCT,MATCH($A98,'Knowledge - Percentages'!$B:$B,0),'Data - Knowledge'!W$8)/100</f>
        <v>4.0000000000000001E-3</v>
      </c>
      <c r="X98" s="129" cm="1">
        <f t="array" ref="X98">INDEX(KM_PCT,MATCH($A98,'Knowledge - Percentages'!$B:$B,0),'Data - Knowledge'!X$8)/100</f>
        <v>5.0000000000000001E-3</v>
      </c>
      <c r="Y98" s="129" cm="1">
        <f t="array" ref="Y98">INDEX(KM_PCT,MATCH($A98,'Knowledge - Percentages'!$B:$B,0),'Data - Knowledge'!Y$8)/100</f>
        <v>5.0000000000000001E-3</v>
      </c>
      <c r="Z98" s="129" cm="1">
        <f t="array" ref="Z98">INDEX(KM_PCT,MATCH($A98,'Knowledge - Percentages'!$B:$B,0),'Data - Knowledge'!Z$8)/100</f>
        <v>5.0000000000000001E-3</v>
      </c>
      <c r="AA98" s="129" cm="1">
        <f t="array" ref="AA98">INDEX(KM_PCT,MATCH($A98,'Knowledge - Percentages'!$B:$B,0),'Data - Knowledge'!AA$8)/100</f>
        <v>5.0000000000000001E-3</v>
      </c>
      <c r="AB98" s="129" cm="1">
        <f t="array" ref="AB98">INDEX(KM_PCT,MATCH($A98,'Knowledge - Percentages'!$B:$B,0),'Data - Knowledge'!AB$8)/100</f>
        <v>5.0000000000000001E-3</v>
      </c>
      <c r="AC98" s="129" cm="1">
        <f t="array" ref="AC98">INDEX(KM_PCT,MATCH($A98,'Knowledge - Percentages'!$B:$B,0),'Data - Knowledge'!AC$8)/100</f>
        <v>4.0000000000000001E-3</v>
      </c>
      <c r="AD98" s="129" cm="1">
        <f t="array" ref="AD98">INDEX(KM_PCT,MATCH($A98,'Knowledge - Percentages'!$B:$B,0),'Data - Knowledge'!AD$8)/100</f>
        <v>3.0000000000000001E-3</v>
      </c>
      <c r="AE98" s="129" cm="1">
        <f t="array" ref="AE98">INDEX(KM_PCT,MATCH($A98,'Knowledge - Percentages'!$B:$B,0),'Data - Knowledge'!AE$8)/100</f>
        <v>4.0000000000000001E-3</v>
      </c>
      <c r="AF98" s="129" cm="1">
        <f t="array" ref="AF98">INDEX(KM_PCT,MATCH($A98,'Knowledge - Percentages'!$B:$B,0),'Data - Knowledge'!AF$8)/100</f>
        <v>4.0000000000000001E-3</v>
      </c>
      <c r="AG98" s="129" cm="1">
        <f t="array" ref="AG98">INDEX(KM_PCT,MATCH($A98,'Knowledge - Percentages'!$B:$B,0),'Data - Knowledge'!AG$8)/100</f>
        <v>4.0000000000000001E-3</v>
      </c>
      <c r="AH98" s="129" cm="1">
        <f t="array" ref="AH98">INDEX(KM_PCT,MATCH($A98,'Knowledge - Percentages'!$B:$B,0),'Data - Knowledge'!AH$8)/100</f>
        <v>4.0000000000000001E-3</v>
      </c>
      <c r="AI98" s="129" cm="1">
        <f t="array" ref="AI98">INDEX(KM_PCT,MATCH($A98,'Knowledge - Percentages'!$B:$B,0),'Data - Knowledge'!AI$8)/100</f>
        <v>5.0000000000000001E-3</v>
      </c>
    </row>
    <row r="99" spans="1:35">
      <c r="A99" s="86" t="s">
        <v>355</v>
      </c>
      <c r="B99" s="86" t="s">
        <v>210</v>
      </c>
      <c r="C99" s="86" t="s">
        <v>345</v>
      </c>
      <c r="D99" s="86" t="s">
        <v>356</v>
      </c>
      <c r="E99" s="122">
        <f t="shared" si="13"/>
        <v>1.8904409322679585E-3</v>
      </c>
      <c r="F99" s="128">
        <f t="shared" si="8"/>
        <v>96.765999999999991</v>
      </c>
      <c r="G99" s="122">
        <f t="shared" si="9"/>
        <v>1.8424951706286286E-3</v>
      </c>
      <c r="H99" s="128">
        <f t="shared" si="10"/>
        <v>670.51899999999989</v>
      </c>
      <c r="I99" s="122">
        <f t="shared" si="11"/>
        <v>-0.13361755643240023</v>
      </c>
      <c r="J99" s="128">
        <f t="shared" si="12"/>
        <v>102.60221912131099</v>
      </c>
      <c r="K99" s="129" cm="1">
        <f t="array" ref="K99">INDEX(KM_PCT,MATCH($A99,'Knowledge - Percentages'!$B:$B,0),'Data - Knowledge'!K$8)/100</f>
        <v>2E-3</v>
      </c>
      <c r="L99" s="129" cm="1">
        <f t="array" ref="L99">INDEX(KM_PCT,MATCH($A99,'Knowledge - Percentages'!$B:$B,0),'Data - Knowledge'!L$8)/100</f>
        <v>2E-3</v>
      </c>
      <c r="M99" s="129" cm="1">
        <f t="array" ref="M99">INDEX(KM_PCT,MATCH($A99,'Knowledge - Percentages'!$B:$B,0),'Data - Knowledge'!M$8)/100</f>
        <v>2E-3</v>
      </c>
      <c r="N99" s="129" cm="1">
        <f t="array" ref="N99">INDEX(KM_PCT,MATCH($A99,'Knowledge - Percentages'!$B:$B,0),'Data - Knowledge'!N$8)/100</f>
        <v>2E-3</v>
      </c>
      <c r="O99" s="129" cm="1">
        <f t="array" ref="O99">INDEX(KM_PCT,MATCH($A99,'Knowledge - Percentages'!$B:$B,0),'Data - Knowledge'!O$8)/100</f>
        <v>2E-3</v>
      </c>
      <c r="P99" s="129" cm="1">
        <f t="array" ref="P99">INDEX(KM_PCT,MATCH($A99,'Knowledge - Percentages'!$B:$B,0),'Data - Knowledge'!P$8)/100</f>
        <v>2E-3</v>
      </c>
      <c r="Q99" s="129" cm="1">
        <f t="array" ref="Q99">INDEX(KM_PCT,MATCH($A99,'Knowledge - Percentages'!$B:$B,0),'Data - Knowledge'!Q$8)/100</f>
        <v>2E-3</v>
      </c>
      <c r="R99" s="129" cm="1">
        <f t="array" ref="R99">INDEX(KM_PCT,MATCH($A99,'Knowledge - Percentages'!$B:$B,0),'Data - Knowledge'!R$8)/100</f>
        <v>2E-3</v>
      </c>
      <c r="S99" s="129" cm="1">
        <f t="array" ref="S99">INDEX(KM_PCT,MATCH($A99,'Knowledge - Percentages'!$B:$B,0),'Data - Knowledge'!S$8)/100</f>
        <v>1E-3</v>
      </c>
      <c r="T99" s="129" cm="1">
        <f t="array" ref="T99">INDEX(KM_PCT,MATCH($A99,'Knowledge - Percentages'!$B:$B,0),'Data - Knowledge'!T$8)/100</f>
        <v>2E-3</v>
      </c>
      <c r="U99" s="129" cm="1">
        <f t="array" ref="U99">INDEX(KM_PCT,MATCH($A99,'Knowledge - Percentages'!$B:$B,0),'Data - Knowledge'!U$8)/100</f>
        <v>2E-3</v>
      </c>
      <c r="V99" s="129" cm="1">
        <f t="array" ref="V99">INDEX(KM_PCT,MATCH($A99,'Knowledge - Percentages'!$B:$B,0),'Data - Knowledge'!V$8)/100</f>
        <v>2E-3</v>
      </c>
      <c r="W99" s="129" cm="1">
        <f t="array" ref="W99">INDEX(KM_PCT,MATCH($A99,'Knowledge - Percentages'!$B:$B,0),'Data - Knowledge'!W$8)/100</f>
        <v>2E-3</v>
      </c>
      <c r="X99" s="129" cm="1">
        <f t="array" ref="X99">INDEX(KM_PCT,MATCH($A99,'Knowledge - Percentages'!$B:$B,0),'Data - Knowledge'!X$8)/100</f>
        <v>2E-3</v>
      </c>
      <c r="Y99" s="129" cm="1">
        <f t="array" ref="Y99">INDEX(KM_PCT,MATCH($A99,'Knowledge - Percentages'!$B:$B,0),'Data - Knowledge'!Y$8)/100</f>
        <v>2E-3</v>
      </c>
      <c r="Z99" s="129" cm="1">
        <f t="array" ref="Z99">INDEX(KM_PCT,MATCH($A99,'Knowledge - Percentages'!$B:$B,0),'Data - Knowledge'!Z$8)/100</f>
        <v>2E-3</v>
      </c>
      <c r="AA99" s="129" cm="1">
        <f t="array" ref="AA99">INDEX(KM_PCT,MATCH($A99,'Knowledge - Percentages'!$B:$B,0),'Data - Knowledge'!AA$8)/100</f>
        <v>2E-3</v>
      </c>
      <c r="AB99" s="129" cm="1">
        <f t="array" ref="AB99">INDEX(KM_PCT,MATCH($A99,'Knowledge - Percentages'!$B:$B,0),'Data - Knowledge'!AB$8)/100</f>
        <v>2E-3</v>
      </c>
      <c r="AC99" s="129" cm="1">
        <f t="array" ref="AC99">INDEX(KM_PCT,MATCH($A99,'Knowledge - Percentages'!$B:$B,0),'Data - Knowledge'!AC$8)/100</f>
        <v>1E-3</v>
      </c>
      <c r="AD99" s="129" cm="1">
        <f t="array" ref="AD99">INDEX(KM_PCT,MATCH($A99,'Knowledge - Percentages'!$B:$B,0),'Data - Knowledge'!AD$8)/100</f>
        <v>2E-3</v>
      </c>
      <c r="AE99" s="129" cm="1">
        <f t="array" ref="AE99">INDEX(KM_PCT,MATCH($A99,'Knowledge - Percentages'!$B:$B,0),'Data - Knowledge'!AE$8)/100</f>
        <v>2E-3</v>
      </c>
      <c r="AF99" s="129" cm="1">
        <f t="array" ref="AF99">INDEX(KM_PCT,MATCH($A99,'Knowledge - Percentages'!$B:$B,0),'Data - Knowledge'!AF$8)/100</f>
        <v>2E-3</v>
      </c>
      <c r="AG99" s="129" cm="1">
        <f t="array" ref="AG99">INDEX(KM_PCT,MATCH($A99,'Knowledge - Percentages'!$B:$B,0),'Data - Knowledge'!AG$8)/100</f>
        <v>2E-3</v>
      </c>
      <c r="AH99" s="129" cm="1">
        <f t="array" ref="AH99">INDEX(KM_PCT,MATCH($A99,'Knowledge - Percentages'!$B:$B,0),'Data - Knowledge'!AH$8)/100</f>
        <v>2E-3</v>
      </c>
      <c r="AI99" s="129" cm="1">
        <f t="array" ref="AI99">INDEX(KM_PCT,MATCH($A99,'Knowledge - Percentages'!$B:$B,0),'Data - Knowledge'!AI$8)/100</f>
        <v>2E-3</v>
      </c>
    </row>
    <row r="100" spans="1:35">
      <c r="A100" s="86" t="s">
        <v>357</v>
      </c>
      <c r="B100" s="86" t="s">
        <v>210</v>
      </c>
      <c r="C100" s="86" t="s">
        <v>358</v>
      </c>
      <c r="D100" s="86" t="s">
        <v>359</v>
      </c>
      <c r="E100" s="122">
        <f t="shared" si="13"/>
        <v>0.96826592689550106</v>
      </c>
      <c r="F100" s="128">
        <f t="shared" si="8"/>
        <v>49562.628000000012</v>
      </c>
      <c r="G100" s="122">
        <f t="shared" si="9"/>
        <v>0.96746944787164202</v>
      </c>
      <c r="H100" s="128">
        <f t="shared" si="10"/>
        <v>352080.51400000008</v>
      </c>
      <c r="I100" s="122">
        <f t="shared" si="11"/>
        <v>0.26286505267503218</v>
      </c>
      <c r="J100" s="128">
        <f t="shared" si="12"/>
        <v>100.08232601304479</v>
      </c>
      <c r="K100" s="129" cm="1">
        <f t="array" ref="K100">INDEX(KM_PCT,MATCH($A100,'Knowledge - Percentages'!$B:$B,0),'Data - Knowledge'!K$8)/100</f>
        <v>0.97799999999999998</v>
      </c>
      <c r="L100" s="129" cm="1">
        <f t="array" ref="L100">INDEX(KM_PCT,MATCH($A100,'Knowledge - Percentages'!$B:$B,0),'Data - Knowledge'!L$8)/100</f>
        <v>0.97</v>
      </c>
      <c r="M100" s="129" cm="1">
        <f t="array" ref="M100">INDEX(KM_PCT,MATCH($A100,'Knowledge - Percentages'!$B:$B,0),'Data - Knowledge'!M$8)/100</f>
        <v>0.97</v>
      </c>
      <c r="N100" s="129" cm="1">
        <f t="array" ref="N100">INDEX(KM_PCT,MATCH($A100,'Knowledge - Percentages'!$B:$B,0),'Data - Knowledge'!N$8)/100</f>
        <v>0.97099999999999997</v>
      </c>
      <c r="O100" s="129" cm="1">
        <f t="array" ref="O100">INDEX(KM_PCT,MATCH($A100,'Knowledge - Percentages'!$B:$B,0),'Data - Knowledge'!O$8)/100</f>
        <v>0.97</v>
      </c>
      <c r="P100" s="129" cm="1">
        <f t="array" ref="P100">INDEX(KM_PCT,MATCH($A100,'Knowledge - Percentages'!$B:$B,0),'Data - Knowledge'!P$8)/100</f>
        <v>0.96799999999999997</v>
      </c>
      <c r="Q100" s="129" cm="1">
        <f t="array" ref="Q100">INDEX(KM_PCT,MATCH($A100,'Knowledge - Percentages'!$B:$B,0),'Data - Knowledge'!Q$8)/100</f>
        <v>0.95900000000000007</v>
      </c>
      <c r="R100" s="129" cm="1">
        <f t="array" ref="R100">INDEX(KM_PCT,MATCH($A100,'Knowledge - Percentages'!$B:$B,0),'Data - Knowledge'!R$8)/100</f>
        <v>0.96799999999999997</v>
      </c>
      <c r="S100" s="129" cm="1">
        <f t="array" ref="S100">INDEX(KM_PCT,MATCH($A100,'Knowledge - Percentages'!$B:$B,0),'Data - Knowledge'!S$8)/100</f>
        <v>0.96900000000000008</v>
      </c>
      <c r="T100" s="129" cm="1">
        <f t="array" ref="T100">INDEX(KM_PCT,MATCH($A100,'Knowledge - Percentages'!$B:$B,0),'Data - Knowledge'!T$8)/100</f>
        <v>0.96900000000000008</v>
      </c>
      <c r="U100" s="129" cm="1">
        <f t="array" ref="U100">INDEX(KM_PCT,MATCH($A100,'Knowledge - Percentages'!$B:$B,0),'Data - Knowledge'!U$8)/100</f>
        <v>0.96799999999999997</v>
      </c>
      <c r="V100" s="129" cm="1">
        <f t="array" ref="V100">INDEX(KM_PCT,MATCH($A100,'Knowledge - Percentages'!$B:$B,0),'Data - Knowledge'!V$8)/100</f>
        <v>0.96799999999999997</v>
      </c>
      <c r="W100" s="129" cm="1">
        <f t="array" ref="W100">INDEX(KM_PCT,MATCH($A100,'Knowledge - Percentages'!$B:$B,0),'Data - Knowledge'!W$8)/100</f>
        <v>0.96799999999999997</v>
      </c>
      <c r="X100" s="129" cm="1">
        <f t="array" ref="X100">INDEX(KM_PCT,MATCH($A100,'Knowledge - Percentages'!$B:$B,0),'Data - Knowledge'!X$8)/100</f>
        <v>0.97199999999999998</v>
      </c>
      <c r="Y100" s="129" cm="1">
        <f t="array" ref="Y100">INDEX(KM_PCT,MATCH($A100,'Knowledge - Percentages'!$B:$B,0),'Data - Knowledge'!Y$8)/100</f>
        <v>0.96900000000000008</v>
      </c>
      <c r="Z100" s="129" cm="1">
        <f t="array" ref="Z100">INDEX(KM_PCT,MATCH($A100,'Knowledge - Percentages'!$B:$B,0),'Data - Knowledge'!Z$8)/100</f>
        <v>0.96400000000000008</v>
      </c>
      <c r="AA100" s="129" cm="1">
        <f t="array" ref="AA100">INDEX(KM_PCT,MATCH($A100,'Knowledge - Percentages'!$B:$B,0),'Data - Knowledge'!AA$8)/100</f>
        <v>0.96599999999999997</v>
      </c>
      <c r="AB100" s="129" cm="1">
        <f t="array" ref="AB100">INDEX(KM_PCT,MATCH($A100,'Knowledge - Percentages'!$B:$B,0),'Data - Knowledge'!AB$8)/100</f>
        <v>0.96499999999999997</v>
      </c>
      <c r="AC100" s="129" cm="1">
        <f t="array" ref="AC100">INDEX(KM_PCT,MATCH($A100,'Knowledge - Percentages'!$B:$B,0),'Data - Knowledge'!AC$8)/100</f>
        <v>0.96599999999999997</v>
      </c>
      <c r="AD100" s="129" cm="1">
        <f t="array" ref="AD100">INDEX(KM_PCT,MATCH($A100,'Knowledge - Percentages'!$B:$B,0),'Data - Knowledge'!AD$8)/100</f>
        <v>0.96400000000000008</v>
      </c>
      <c r="AE100" s="129" cm="1">
        <f t="array" ref="AE100">INDEX(KM_PCT,MATCH($A100,'Knowledge - Percentages'!$B:$B,0),'Data - Knowledge'!AE$8)/100</f>
        <v>0.97199999999999998</v>
      </c>
      <c r="AF100" s="129" cm="1">
        <f t="array" ref="AF100">INDEX(KM_PCT,MATCH($A100,'Knowledge - Percentages'!$B:$B,0),'Data - Knowledge'!AF$8)/100</f>
        <v>0.96499999999999997</v>
      </c>
      <c r="AG100" s="129" cm="1">
        <f t="array" ref="AG100">INDEX(KM_PCT,MATCH($A100,'Knowledge - Percentages'!$B:$B,0),'Data - Knowledge'!AG$8)/100</f>
        <v>0.96499999999999997</v>
      </c>
      <c r="AH100" s="129" cm="1">
        <f t="array" ref="AH100">INDEX(KM_PCT,MATCH($A100,'Knowledge - Percentages'!$B:$B,0),'Data - Knowledge'!AH$8)/100</f>
        <v>0.96099999999999997</v>
      </c>
      <c r="AI100" s="129" cm="1">
        <f t="array" ref="AI100">INDEX(KM_PCT,MATCH($A100,'Knowledge - Percentages'!$B:$B,0),'Data - Knowledge'!AI$8)/100</f>
        <v>0.96</v>
      </c>
    </row>
    <row r="101" spans="1:35">
      <c r="A101" s="86" t="s">
        <v>360</v>
      </c>
      <c r="B101" s="86" t="s">
        <v>210</v>
      </c>
      <c r="C101" s="86" t="s">
        <v>358</v>
      </c>
      <c r="D101" s="86" t="s">
        <v>361</v>
      </c>
      <c r="E101" s="122">
        <f t="shared" si="13"/>
        <v>2.325494754527516E-2</v>
      </c>
      <c r="F101" s="128">
        <f t="shared" si="8"/>
        <v>1190.3509999999997</v>
      </c>
      <c r="G101" s="122">
        <f t="shared" si="9"/>
        <v>2.3695168430337518E-2</v>
      </c>
      <c r="H101" s="128">
        <f t="shared" si="10"/>
        <v>8623.1219999999994</v>
      </c>
      <c r="I101" s="122">
        <f t="shared" si="11"/>
        <v>-0.18897202903143387</v>
      </c>
      <c r="J101" s="128">
        <f t="shared" si="12"/>
        <v>98.142149162785714</v>
      </c>
      <c r="K101" s="129" cm="1">
        <f t="array" ref="K101">INDEX(KM_PCT,MATCH($A101,'Knowledge - Percentages'!$B:$B,0),'Data - Knowledge'!K$8)/100</f>
        <v>1.4999999999999999E-2</v>
      </c>
      <c r="L101" s="129" cm="1">
        <f t="array" ref="L101">INDEX(KM_PCT,MATCH($A101,'Knowledge - Percentages'!$B:$B,0),'Data - Knowledge'!L$8)/100</f>
        <v>2.3E-2</v>
      </c>
      <c r="M101" s="129" cm="1">
        <f t="array" ref="M101">INDEX(KM_PCT,MATCH($A101,'Knowledge - Percentages'!$B:$B,0),'Data - Knowledge'!M$8)/100</f>
        <v>2.2000000000000002E-2</v>
      </c>
      <c r="N101" s="129" cm="1">
        <f t="array" ref="N101">INDEX(KM_PCT,MATCH($A101,'Knowledge - Percentages'!$B:$B,0),'Data - Knowledge'!N$8)/100</f>
        <v>2.2000000000000002E-2</v>
      </c>
      <c r="O101" s="129" cm="1">
        <f t="array" ref="O101">INDEX(KM_PCT,MATCH($A101,'Knowledge - Percentages'!$B:$B,0),'Data - Knowledge'!O$8)/100</f>
        <v>2.2000000000000002E-2</v>
      </c>
      <c r="P101" s="129" cm="1">
        <f t="array" ref="P101">INDEX(KM_PCT,MATCH($A101,'Knowledge - Percentages'!$B:$B,0),'Data - Knowledge'!P$8)/100</f>
        <v>2.4E-2</v>
      </c>
      <c r="Q101" s="129" cm="1">
        <f t="array" ref="Q101">INDEX(KM_PCT,MATCH($A101,'Knowledge - Percentages'!$B:$B,0),'Data - Knowledge'!Q$8)/100</f>
        <v>3.2000000000000001E-2</v>
      </c>
      <c r="R101" s="129" cm="1">
        <f t="array" ref="R101">INDEX(KM_PCT,MATCH($A101,'Knowledge - Percentages'!$B:$B,0),'Data - Knowledge'!R$8)/100</f>
        <v>2.4E-2</v>
      </c>
      <c r="S101" s="129" cm="1">
        <f t="array" ref="S101">INDEX(KM_PCT,MATCH($A101,'Knowledge - Percentages'!$B:$B,0),'Data - Knowledge'!S$8)/100</f>
        <v>2.3E-2</v>
      </c>
      <c r="T101" s="129" cm="1">
        <f t="array" ref="T101">INDEX(KM_PCT,MATCH($A101,'Knowledge - Percentages'!$B:$B,0),'Data - Knowledge'!T$8)/100</f>
        <v>2.4E-2</v>
      </c>
      <c r="U101" s="129" cm="1">
        <f t="array" ref="U101">INDEX(KM_PCT,MATCH($A101,'Knowledge - Percentages'!$B:$B,0),'Data - Knowledge'!U$8)/100</f>
        <v>2.4E-2</v>
      </c>
      <c r="V101" s="129" cm="1">
        <f t="array" ref="V101">INDEX(KM_PCT,MATCH($A101,'Knowledge - Percentages'!$B:$B,0),'Data - Knowledge'!V$8)/100</f>
        <v>2.4E-2</v>
      </c>
      <c r="W101" s="129" cm="1">
        <f t="array" ref="W101">INDEX(KM_PCT,MATCH($A101,'Knowledge - Percentages'!$B:$B,0),'Data - Knowledge'!W$8)/100</f>
        <v>2.4E-2</v>
      </c>
      <c r="X101" s="129" cm="1">
        <f t="array" ref="X101">INDEX(KM_PCT,MATCH($A101,'Knowledge - Percentages'!$B:$B,0),'Data - Knowledge'!X$8)/100</f>
        <v>1.9E-2</v>
      </c>
      <c r="Y101" s="129" cm="1">
        <f t="array" ref="Y101">INDEX(KM_PCT,MATCH($A101,'Knowledge - Percentages'!$B:$B,0),'Data - Knowledge'!Y$8)/100</f>
        <v>2.1000000000000001E-2</v>
      </c>
      <c r="Z101" s="129" cm="1">
        <f t="array" ref="Z101">INDEX(KM_PCT,MATCH($A101,'Knowledge - Percentages'!$B:$B,0),'Data - Knowledge'!Z$8)/100</f>
        <v>2.6000000000000002E-2</v>
      </c>
      <c r="AA101" s="129" cm="1">
        <f t="array" ref="AA101">INDEX(KM_PCT,MATCH($A101,'Knowledge - Percentages'!$B:$B,0),'Data - Knowledge'!AA$8)/100</f>
        <v>2.4E-2</v>
      </c>
      <c r="AB101" s="129" cm="1">
        <f t="array" ref="AB101">INDEX(KM_PCT,MATCH($A101,'Knowledge - Percentages'!$B:$B,0),'Data - Knowledge'!AB$8)/100</f>
        <v>2.4E-2</v>
      </c>
      <c r="AC101" s="129" cm="1">
        <f t="array" ref="AC101">INDEX(KM_PCT,MATCH($A101,'Knowledge - Percentages'!$B:$B,0),'Data - Knowledge'!AC$8)/100</f>
        <v>2.5000000000000001E-2</v>
      </c>
      <c r="AD101" s="129" cm="1">
        <f t="array" ref="AD101">INDEX(KM_PCT,MATCH($A101,'Knowledge - Percentages'!$B:$B,0),'Data - Knowledge'!AD$8)/100</f>
        <v>2.6000000000000002E-2</v>
      </c>
      <c r="AE101" s="129" cm="1">
        <f t="array" ref="AE101">INDEX(KM_PCT,MATCH($A101,'Knowledge - Percentages'!$B:$B,0),'Data - Knowledge'!AE$8)/100</f>
        <v>1.9E-2</v>
      </c>
      <c r="AF101" s="129" cm="1">
        <f t="array" ref="AF101">INDEX(KM_PCT,MATCH($A101,'Knowledge - Percentages'!$B:$B,0),'Data - Knowledge'!AF$8)/100</f>
        <v>2.5000000000000001E-2</v>
      </c>
      <c r="AG101" s="129" cm="1">
        <f t="array" ref="AG101">INDEX(KM_PCT,MATCH($A101,'Knowledge - Percentages'!$B:$B,0),'Data - Knowledge'!AG$8)/100</f>
        <v>2.5000000000000001E-2</v>
      </c>
      <c r="AH101" s="129" cm="1">
        <f t="array" ref="AH101">INDEX(KM_PCT,MATCH($A101,'Knowledge - Percentages'!$B:$B,0),'Data - Knowledge'!AH$8)/100</f>
        <v>2.8999999999999998E-2</v>
      </c>
      <c r="AI101" s="129" cm="1">
        <f t="array" ref="AI101">INDEX(KM_PCT,MATCH($A101,'Knowledge - Percentages'!$B:$B,0),'Data - Knowledge'!AI$8)/100</f>
        <v>2.7999999999999997E-2</v>
      </c>
    </row>
    <row r="102" spans="1:35">
      <c r="A102" s="86" t="s">
        <v>362</v>
      </c>
      <c r="B102" s="86" t="s">
        <v>210</v>
      </c>
      <c r="C102" s="86" t="s">
        <v>358</v>
      </c>
      <c r="D102" s="86" t="s">
        <v>363</v>
      </c>
      <c r="E102" s="122">
        <f t="shared" si="13"/>
        <v>5.4373180690409674E-3</v>
      </c>
      <c r="F102" s="128">
        <f t="shared" si="8"/>
        <v>278.32</v>
      </c>
      <c r="G102" s="122">
        <f t="shared" si="9"/>
        <v>5.6940582931916178E-3</v>
      </c>
      <c r="H102" s="128">
        <f t="shared" si="10"/>
        <v>2072.1760000000004</v>
      </c>
      <c r="I102" s="122">
        <f t="shared" si="11"/>
        <v>-0.24486336187919611</v>
      </c>
      <c r="J102" s="128">
        <f t="shared" si="12"/>
        <v>95.491085427459808</v>
      </c>
      <c r="K102" s="129" cm="1">
        <f t="array" ref="K102">INDEX(KM_PCT,MATCH($A102,'Knowledge - Percentages'!$B:$B,0),'Data - Knowledge'!K$8)/100</f>
        <v>5.0000000000000001E-3</v>
      </c>
      <c r="L102" s="129" cm="1">
        <f t="array" ref="L102">INDEX(KM_PCT,MATCH($A102,'Knowledge - Percentages'!$B:$B,0),'Data - Knowledge'!L$8)/100</f>
        <v>5.0000000000000001E-3</v>
      </c>
      <c r="M102" s="129" cm="1">
        <f t="array" ref="M102">INDEX(KM_PCT,MATCH($A102,'Knowledge - Percentages'!$B:$B,0),'Data - Knowledge'!M$8)/100</f>
        <v>5.0000000000000001E-3</v>
      </c>
      <c r="N102" s="129" cm="1">
        <f t="array" ref="N102">INDEX(KM_PCT,MATCH($A102,'Knowledge - Percentages'!$B:$B,0),'Data - Knowledge'!N$8)/100</f>
        <v>5.0000000000000001E-3</v>
      </c>
      <c r="O102" s="129" cm="1">
        <f t="array" ref="O102">INDEX(KM_PCT,MATCH($A102,'Knowledge - Percentages'!$B:$B,0),'Data - Knowledge'!O$8)/100</f>
        <v>5.0000000000000001E-3</v>
      </c>
      <c r="P102" s="129" cm="1">
        <f t="array" ref="P102">INDEX(KM_PCT,MATCH($A102,'Knowledge - Percentages'!$B:$B,0),'Data - Knowledge'!P$8)/100</f>
        <v>5.0000000000000001E-3</v>
      </c>
      <c r="Q102" s="129" cm="1">
        <f t="array" ref="Q102">INDEX(KM_PCT,MATCH($A102,'Knowledge - Percentages'!$B:$B,0),'Data - Knowledge'!Q$8)/100</f>
        <v>5.0000000000000001E-3</v>
      </c>
      <c r="R102" s="129" cm="1">
        <f t="array" ref="R102">INDEX(KM_PCT,MATCH($A102,'Knowledge - Percentages'!$B:$B,0),'Data - Knowledge'!R$8)/100</f>
        <v>5.0000000000000001E-3</v>
      </c>
      <c r="S102" s="129" cm="1">
        <f t="array" ref="S102">INDEX(KM_PCT,MATCH($A102,'Knowledge - Percentages'!$B:$B,0),'Data - Knowledge'!S$8)/100</f>
        <v>5.0000000000000001E-3</v>
      </c>
      <c r="T102" s="129" cm="1">
        <f t="array" ref="T102">INDEX(KM_PCT,MATCH($A102,'Knowledge - Percentages'!$B:$B,0),'Data - Knowledge'!T$8)/100</f>
        <v>4.0000000000000001E-3</v>
      </c>
      <c r="U102" s="129" cm="1">
        <f t="array" ref="U102">INDEX(KM_PCT,MATCH($A102,'Knowledge - Percentages'!$B:$B,0),'Data - Knowledge'!U$8)/100</f>
        <v>5.0000000000000001E-3</v>
      </c>
      <c r="V102" s="129" cm="1">
        <f t="array" ref="V102">INDEX(KM_PCT,MATCH($A102,'Knowledge - Percentages'!$B:$B,0),'Data - Knowledge'!V$8)/100</f>
        <v>5.0000000000000001E-3</v>
      </c>
      <c r="W102" s="129" cm="1">
        <f t="array" ref="W102">INDEX(KM_PCT,MATCH($A102,'Knowledge - Percentages'!$B:$B,0),'Data - Knowledge'!W$8)/100</f>
        <v>5.0000000000000001E-3</v>
      </c>
      <c r="X102" s="129" cm="1">
        <f t="array" ref="X102">INDEX(KM_PCT,MATCH($A102,'Knowledge - Percentages'!$B:$B,0),'Data - Knowledge'!X$8)/100</f>
        <v>5.0000000000000001E-3</v>
      </c>
      <c r="Y102" s="129" cm="1">
        <f t="array" ref="Y102">INDEX(KM_PCT,MATCH($A102,'Knowledge - Percentages'!$B:$B,0),'Data - Knowledge'!Y$8)/100</f>
        <v>6.0000000000000001E-3</v>
      </c>
      <c r="Z102" s="129" cm="1">
        <f t="array" ref="Z102">INDEX(KM_PCT,MATCH($A102,'Knowledge - Percentages'!$B:$B,0),'Data - Knowledge'!Z$8)/100</f>
        <v>6.0000000000000001E-3</v>
      </c>
      <c r="AA102" s="129" cm="1">
        <f t="array" ref="AA102">INDEX(KM_PCT,MATCH($A102,'Knowledge - Percentages'!$B:$B,0),'Data - Knowledge'!AA$8)/100</f>
        <v>6.9999999999999993E-3</v>
      </c>
      <c r="AB102" s="129" cm="1">
        <f t="array" ref="AB102">INDEX(KM_PCT,MATCH($A102,'Knowledge - Percentages'!$B:$B,0),'Data - Knowledge'!AB$8)/100</f>
        <v>6.9999999999999993E-3</v>
      </c>
      <c r="AC102" s="129" cm="1">
        <f t="array" ref="AC102">INDEX(KM_PCT,MATCH($A102,'Knowledge - Percentages'!$B:$B,0),'Data - Knowledge'!AC$8)/100</f>
        <v>6.0000000000000001E-3</v>
      </c>
      <c r="AD102" s="129" cm="1">
        <f t="array" ref="AD102">INDEX(KM_PCT,MATCH($A102,'Knowledge - Percentages'!$B:$B,0),'Data - Knowledge'!AD$8)/100</f>
        <v>6.0000000000000001E-3</v>
      </c>
      <c r="AE102" s="129" cm="1">
        <f t="array" ref="AE102">INDEX(KM_PCT,MATCH($A102,'Knowledge - Percentages'!$B:$B,0),'Data - Knowledge'!AE$8)/100</f>
        <v>6.0000000000000001E-3</v>
      </c>
      <c r="AF102" s="129" cm="1">
        <f t="array" ref="AF102">INDEX(KM_PCT,MATCH($A102,'Knowledge - Percentages'!$B:$B,0),'Data - Knowledge'!AF$8)/100</f>
        <v>6.0000000000000001E-3</v>
      </c>
      <c r="AG102" s="129" cm="1">
        <f t="array" ref="AG102">INDEX(KM_PCT,MATCH($A102,'Knowledge - Percentages'!$B:$B,0),'Data - Knowledge'!AG$8)/100</f>
        <v>6.0000000000000001E-3</v>
      </c>
      <c r="AH102" s="129" cm="1">
        <f t="array" ref="AH102">INDEX(KM_PCT,MATCH($A102,'Knowledge - Percentages'!$B:$B,0),'Data - Knowledge'!AH$8)/100</f>
        <v>6.9999999999999993E-3</v>
      </c>
      <c r="AI102" s="129" cm="1">
        <f t="array" ref="AI102">INDEX(KM_PCT,MATCH($A102,'Knowledge - Percentages'!$B:$B,0),'Data - Knowledge'!AI$8)/100</f>
        <v>9.0000000000000011E-3</v>
      </c>
    </row>
    <row r="103" spans="1:35">
      <c r="A103" s="86" t="s">
        <v>364</v>
      </c>
      <c r="B103" s="86" t="s">
        <v>210</v>
      </c>
      <c r="C103" s="86" t="s">
        <v>358</v>
      </c>
      <c r="D103" s="86" t="s">
        <v>365</v>
      </c>
      <c r="E103" s="122">
        <f t="shared" si="13"/>
        <v>1.6550882059898019E-3</v>
      </c>
      <c r="F103" s="128">
        <f t="shared" si="8"/>
        <v>84.718999999999994</v>
      </c>
      <c r="G103" s="122">
        <f t="shared" si="9"/>
        <v>1.7438880630030306E-3</v>
      </c>
      <c r="H103" s="128">
        <f t="shared" si="10"/>
        <v>634.6339999999999</v>
      </c>
      <c r="I103" s="122">
        <f t="shared" si="11"/>
        <v>-0.44427864786603138</v>
      </c>
      <c r="J103" s="128">
        <f t="shared" si="12"/>
        <v>94.90793825033056</v>
      </c>
      <c r="K103" s="129" cm="1">
        <f t="array" ref="K103">INDEX(KM_PCT,MATCH($A103,'Knowledge - Percentages'!$B:$B,0),'Data - Knowledge'!K$8)/100</f>
        <v>1E-3</v>
      </c>
      <c r="L103" s="129" cm="1">
        <f t="array" ref="L103">INDEX(KM_PCT,MATCH($A103,'Knowledge - Percentages'!$B:$B,0),'Data - Knowledge'!L$8)/100</f>
        <v>1E-3</v>
      </c>
      <c r="M103" s="129" cm="1">
        <f t="array" ref="M103">INDEX(KM_PCT,MATCH($A103,'Knowledge - Percentages'!$B:$B,0),'Data - Knowledge'!M$8)/100</f>
        <v>1E-3</v>
      </c>
      <c r="N103" s="129" cm="1">
        <f t="array" ref="N103">INDEX(KM_PCT,MATCH($A103,'Knowledge - Percentages'!$B:$B,0),'Data - Knowledge'!N$8)/100</f>
        <v>1E-3</v>
      </c>
      <c r="O103" s="129" cm="1">
        <f t="array" ref="O103">INDEX(KM_PCT,MATCH($A103,'Knowledge - Percentages'!$B:$B,0),'Data - Knowledge'!O$8)/100</f>
        <v>1E-3</v>
      </c>
      <c r="P103" s="129" cm="1">
        <f t="array" ref="P103">INDEX(KM_PCT,MATCH($A103,'Knowledge - Percentages'!$B:$B,0),'Data - Knowledge'!P$8)/100</f>
        <v>2E-3</v>
      </c>
      <c r="Q103" s="129" cm="1">
        <f t="array" ref="Q103">INDEX(KM_PCT,MATCH($A103,'Knowledge - Percentages'!$B:$B,0),'Data - Knowledge'!Q$8)/100</f>
        <v>2E-3</v>
      </c>
      <c r="R103" s="129" cm="1">
        <f t="array" ref="R103">INDEX(KM_PCT,MATCH($A103,'Knowledge - Percentages'!$B:$B,0),'Data - Knowledge'!R$8)/100</f>
        <v>2E-3</v>
      </c>
      <c r="S103" s="129" cm="1">
        <f t="array" ref="S103">INDEX(KM_PCT,MATCH($A103,'Knowledge - Percentages'!$B:$B,0),'Data - Knowledge'!S$8)/100</f>
        <v>2E-3</v>
      </c>
      <c r="T103" s="129" cm="1">
        <f t="array" ref="T103">INDEX(KM_PCT,MATCH($A103,'Knowledge - Percentages'!$B:$B,0),'Data - Knowledge'!T$8)/100</f>
        <v>2E-3</v>
      </c>
      <c r="U103" s="129" cm="1">
        <f t="array" ref="U103">INDEX(KM_PCT,MATCH($A103,'Knowledge - Percentages'!$B:$B,0),'Data - Knowledge'!U$8)/100</f>
        <v>2E-3</v>
      </c>
      <c r="V103" s="129" cm="1">
        <f t="array" ref="V103">INDEX(KM_PCT,MATCH($A103,'Knowledge - Percentages'!$B:$B,0),'Data - Knowledge'!V$8)/100</f>
        <v>2E-3</v>
      </c>
      <c r="W103" s="129" cm="1">
        <f t="array" ref="W103">INDEX(KM_PCT,MATCH($A103,'Knowledge - Percentages'!$B:$B,0),'Data - Knowledge'!W$8)/100</f>
        <v>2E-3</v>
      </c>
      <c r="X103" s="129" cm="1">
        <f t="array" ref="X103">INDEX(KM_PCT,MATCH($A103,'Knowledge - Percentages'!$B:$B,0),'Data - Knowledge'!X$8)/100</f>
        <v>2E-3</v>
      </c>
      <c r="Y103" s="129" cm="1">
        <f t="array" ref="Y103">INDEX(KM_PCT,MATCH($A103,'Knowledge - Percentages'!$B:$B,0),'Data - Knowledge'!Y$8)/100</f>
        <v>2E-3</v>
      </c>
      <c r="Z103" s="129" cm="1">
        <f t="array" ref="Z103">INDEX(KM_PCT,MATCH($A103,'Knowledge - Percentages'!$B:$B,0),'Data - Knowledge'!Z$8)/100</f>
        <v>2E-3</v>
      </c>
      <c r="AA103" s="129" cm="1">
        <f t="array" ref="AA103">INDEX(KM_PCT,MATCH($A103,'Knowledge - Percentages'!$B:$B,0),'Data - Knowledge'!AA$8)/100</f>
        <v>2E-3</v>
      </c>
      <c r="AB103" s="129" cm="1">
        <f t="array" ref="AB103">INDEX(KM_PCT,MATCH($A103,'Knowledge - Percentages'!$B:$B,0),'Data - Knowledge'!AB$8)/100</f>
        <v>2E-3</v>
      </c>
      <c r="AC103" s="129" cm="1">
        <f t="array" ref="AC103">INDEX(KM_PCT,MATCH($A103,'Knowledge - Percentages'!$B:$B,0),'Data - Knowledge'!AC$8)/100</f>
        <v>2E-3</v>
      </c>
      <c r="AD103" s="129" cm="1">
        <f t="array" ref="AD103">INDEX(KM_PCT,MATCH($A103,'Knowledge - Percentages'!$B:$B,0),'Data - Knowledge'!AD$8)/100</f>
        <v>2E-3</v>
      </c>
      <c r="AE103" s="129" cm="1">
        <f t="array" ref="AE103">INDEX(KM_PCT,MATCH($A103,'Knowledge - Percentages'!$B:$B,0),'Data - Knowledge'!AE$8)/100</f>
        <v>2E-3</v>
      </c>
      <c r="AF103" s="129" cm="1">
        <f t="array" ref="AF103">INDEX(KM_PCT,MATCH($A103,'Knowledge - Percentages'!$B:$B,0),'Data - Knowledge'!AF$8)/100</f>
        <v>2E-3</v>
      </c>
      <c r="AG103" s="129" cm="1">
        <f t="array" ref="AG103">INDEX(KM_PCT,MATCH($A103,'Knowledge - Percentages'!$B:$B,0),'Data - Knowledge'!AG$8)/100</f>
        <v>2E-3</v>
      </c>
      <c r="AH103" s="129" cm="1">
        <f t="array" ref="AH103">INDEX(KM_PCT,MATCH($A103,'Knowledge - Percentages'!$B:$B,0),'Data - Knowledge'!AH$8)/100</f>
        <v>2E-3</v>
      </c>
      <c r="AI103" s="129" cm="1">
        <f t="array" ref="AI103">INDEX(KM_PCT,MATCH($A103,'Knowledge - Percentages'!$B:$B,0),'Data - Knowledge'!AI$8)/100</f>
        <v>2E-3</v>
      </c>
    </row>
    <row r="104" spans="1:35">
      <c r="A104" s="86" t="s">
        <v>366</v>
      </c>
      <c r="B104" s="86" t="s">
        <v>210</v>
      </c>
      <c r="C104" s="86" t="s">
        <v>358</v>
      </c>
      <c r="D104" s="86" t="s">
        <v>367</v>
      </c>
      <c r="E104" s="122">
        <f t="shared" si="13"/>
        <v>9.999999999999998E-4</v>
      </c>
      <c r="F104" s="128">
        <f t="shared" si="8"/>
        <v>51.186999999999991</v>
      </c>
      <c r="G104" s="122">
        <f t="shared" si="9"/>
        <v>1.0000549572844505E-3</v>
      </c>
      <c r="H104" s="128">
        <f t="shared" si="10"/>
        <v>363.93899999999996</v>
      </c>
      <c r="I104" s="122">
        <f t="shared" si="11"/>
        <v>-0.25032606865406665</v>
      </c>
      <c r="J104" s="128">
        <f t="shared" si="12"/>
        <v>99.994504573568648</v>
      </c>
      <c r="K104" s="129" cm="1">
        <f t="array" ref="K104">INDEX(KM_PCT,MATCH($A104,'Knowledge - Percentages'!$B:$B,0),'Data - Knowledge'!K$8)/100</f>
        <v>1E-3</v>
      </c>
      <c r="L104" s="129" cm="1">
        <f t="array" ref="L104">INDEX(KM_PCT,MATCH($A104,'Knowledge - Percentages'!$B:$B,0),'Data - Knowledge'!L$8)/100</f>
        <v>1E-3</v>
      </c>
      <c r="M104" s="129" cm="1">
        <f t="array" ref="M104">INDEX(KM_PCT,MATCH($A104,'Knowledge - Percentages'!$B:$B,0),'Data - Knowledge'!M$8)/100</f>
        <v>1E-3</v>
      </c>
      <c r="N104" s="129" cm="1">
        <f t="array" ref="N104">INDEX(KM_PCT,MATCH($A104,'Knowledge - Percentages'!$B:$B,0),'Data - Knowledge'!N$8)/100</f>
        <v>1E-3</v>
      </c>
      <c r="O104" s="129" cm="1">
        <f t="array" ref="O104">INDEX(KM_PCT,MATCH($A104,'Knowledge - Percentages'!$B:$B,0),'Data - Knowledge'!O$8)/100</f>
        <v>1E-3</v>
      </c>
      <c r="P104" s="129" cm="1">
        <f t="array" ref="P104">INDEX(KM_PCT,MATCH($A104,'Knowledge - Percentages'!$B:$B,0),'Data - Knowledge'!P$8)/100</f>
        <v>1E-3</v>
      </c>
      <c r="Q104" s="129" cm="1">
        <f t="array" ref="Q104">INDEX(KM_PCT,MATCH($A104,'Knowledge - Percentages'!$B:$B,0),'Data - Knowledge'!Q$8)/100</f>
        <v>1E-3</v>
      </c>
      <c r="R104" s="129" cm="1">
        <f t="array" ref="R104">INDEX(KM_PCT,MATCH($A104,'Knowledge - Percentages'!$B:$B,0),'Data - Knowledge'!R$8)/100</f>
        <v>1E-3</v>
      </c>
      <c r="S104" s="129" cm="1">
        <f t="array" ref="S104">INDEX(KM_PCT,MATCH($A104,'Knowledge - Percentages'!$B:$B,0),'Data - Knowledge'!S$8)/100</f>
        <v>1E-3</v>
      </c>
      <c r="T104" s="129" cm="1">
        <f t="array" ref="T104">INDEX(KM_PCT,MATCH($A104,'Knowledge - Percentages'!$B:$B,0),'Data - Knowledge'!T$8)/100</f>
        <v>1E-3</v>
      </c>
      <c r="U104" s="129" cm="1">
        <f t="array" ref="U104">INDEX(KM_PCT,MATCH($A104,'Knowledge - Percentages'!$B:$B,0),'Data - Knowledge'!U$8)/100</f>
        <v>1E-3</v>
      </c>
      <c r="V104" s="129" cm="1">
        <f t="array" ref="V104">INDEX(KM_PCT,MATCH($A104,'Knowledge - Percentages'!$B:$B,0),'Data - Knowledge'!V$8)/100</f>
        <v>1E-3</v>
      </c>
      <c r="W104" s="129" cm="1">
        <f t="array" ref="W104">INDEX(KM_PCT,MATCH($A104,'Knowledge - Percentages'!$B:$B,0),'Data - Knowledge'!W$8)/100</f>
        <v>1E-3</v>
      </c>
      <c r="X104" s="129" cm="1">
        <f t="array" ref="X104">INDEX(KM_PCT,MATCH($A104,'Knowledge - Percentages'!$B:$B,0),'Data - Knowledge'!X$8)/100</f>
        <v>1E-3</v>
      </c>
      <c r="Y104" s="129" cm="1">
        <f t="array" ref="Y104">INDEX(KM_PCT,MATCH($A104,'Knowledge - Percentages'!$B:$B,0),'Data - Knowledge'!Y$8)/100</f>
        <v>1E-3</v>
      </c>
      <c r="Z104" s="129" cm="1">
        <f t="array" ref="Z104">INDEX(KM_PCT,MATCH($A104,'Knowledge - Percentages'!$B:$B,0),'Data - Knowledge'!Z$8)/100</f>
        <v>1E-3</v>
      </c>
      <c r="AA104" s="129" cm="1">
        <f t="array" ref="AA104">INDEX(KM_PCT,MATCH($A104,'Knowledge - Percentages'!$B:$B,0),'Data - Knowledge'!AA$8)/100</f>
        <v>1E-3</v>
      </c>
      <c r="AB104" s="129" cm="1">
        <f t="array" ref="AB104">INDEX(KM_PCT,MATCH($A104,'Knowledge - Percentages'!$B:$B,0),'Data - Knowledge'!AB$8)/100</f>
        <v>2E-3</v>
      </c>
      <c r="AC104" s="129" cm="1">
        <f t="array" ref="AC104">INDEX(KM_PCT,MATCH($A104,'Knowledge - Percentages'!$B:$B,0),'Data - Knowledge'!AC$8)/100</f>
        <v>1E-3</v>
      </c>
      <c r="AD104" s="129" cm="1">
        <f t="array" ref="AD104">INDEX(KM_PCT,MATCH($A104,'Knowledge - Percentages'!$B:$B,0),'Data - Knowledge'!AD$8)/100</f>
        <v>1E-3</v>
      </c>
      <c r="AE104" s="129" cm="1">
        <f t="array" ref="AE104">INDEX(KM_PCT,MATCH($A104,'Knowledge - Percentages'!$B:$B,0),'Data - Knowledge'!AE$8)/100</f>
        <v>1E-3</v>
      </c>
      <c r="AF104" s="129" cm="1">
        <f t="array" ref="AF104">INDEX(KM_PCT,MATCH($A104,'Knowledge - Percentages'!$B:$B,0),'Data - Knowledge'!AF$8)/100</f>
        <v>1E-3</v>
      </c>
      <c r="AG104" s="129" cm="1">
        <f t="array" ref="AG104">INDEX(KM_PCT,MATCH($A104,'Knowledge - Percentages'!$B:$B,0),'Data - Knowledge'!AG$8)/100</f>
        <v>1E-3</v>
      </c>
      <c r="AH104" s="129" cm="1">
        <f t="array" ref="AH104">INDEX(KM_PCT,MATCH($A104,'Knowledge - Percentages'!$B:$B,0),'Data - Knowledge'!AH$8)/100</f>
        <v>1E-3</v>
      </c>
      <c r="AI104" s="129" cm="1">
        <f t="array" ref="AI104">INDEX(KM_PCT,MATCH($A104,'Knowledge - Percentages'!$B:$B,0),'Data - Knowledge'!AI$8)/100</f>
        <v>1E-3</v>
      </c>
    </row>
    <row r="105" spans="1:35">
      <c r="A105" s="86" t="s">
        <v>368</v>
      </c>
      <c r="B105" s="86" t="s">
        <v>210</v>
      </c>
      <c r="C105" s="86" t="s">
        <v>358</v>
      </c>
      <c r="D105" s="86" t="s">
        <v>369</v>
      </c>
      <c r="E105" s="122">
        <f t="shared" si="13"/>
        <v>0</v>
      </c>
      <c r="F105" s="128">
        <f t="shared" si="8"/>
        <v>0</v>
      </c>
      <c r="G105" s="122">
        <f t="shared" si="9"/>
        <v>0</v>
      </c>
      <c r="H105" s="128">
        <f t="shared" si="10"/>
        <v>0</v>
      </c>
      <c r="I105" s="122" t="e">
        <f t="shared" si="11"/>
        <v>#DIV/0!</v>
      </c>
      <c r="J105" s="128" t="e">
        <f t="shared" si="12"/>
        <v>#DIV/0!</v>
      </c>
      <c r="K105" s="129" cm="1">
        <f t="array" ref="K105">INDEX(KM_PCT,MATCH($A105,'Knowledge - Percentages'!$B:$B,0),'Data - Knowledge'!K$8)/100</f>
        <v>0</v>
      </c>
      <c r="L105" s="129" cm="1">
        <f t="array" ref="L105">INDEX(KM_PCT,MATCH($A105,'Knowledge - Percentages'!$B:$B,0),'Data - Knowledge'!L$8)/100</f>
        <v>0</v>
      </c>
      <c r="M105" s="129" cm="1">
        <f t="array" ref="M105">INDEX(KM_PCT,MATCH($A105,'Knowledge - Percentages'!$B:$B,0),'Data - Knowledge'!M$8)/100</f>
        <v>0</v>
      </c>
      <c r="N105" s="129" cm="1">
        <f t="array" ref="N105">INDEX(KM_PCT,MATCH($A105,'Knowledge - Percentages'!$B:$B,0),'Data - Knowledge'!N$8)/100</f>
        <v>0</v>
      </c>
      <c r="O105" s="129" cm="1">
        <f t="array" ref="O105">INDEX(KM_PCT,MATCH($A105,'Knowledge - Percentages'!$B:$B,0),'Data - Knowledge'!O$8)/100</f>
        <v>0</v>
      </c>
      <c r="P105" s="129" cm="1">
        <f t="array" ref="P105">INDEX(KM_PCT,MATCH($A105,'Knowledge - Percentages'!$B:$B,0),'Data - Knowledge'!P$8)/100</f>
        <v>0</v>
      </c>
      <c r="Q105" s="129" cm="1">
        <f t="array" ref="Q105">INDEX(KM_PCT,MATCH($A105,'Knowledge - Percentages'!$B:$B,0),'Data - Knowledge'!Q$8)/100</f>
        <v>0</v>
      </c>
      <c r="R105" s="129" cm="1">
        <f t="array" ref="R105">INDEX(KM_PCT,MATCH($A105,'Knowledge - Percentages'!$B:$B,0),'Data - Knowledge'!R$8)/100</f>
        <v>0</v>
      </c>
      <c r="S105" s="129" cm="1">
        <f t="array" ref="S105">INDEX(KM_PCT,MATCH($A105,'Knowledge - Percentages'!$B:$B,0),'Data - Knowledge'!S$8)/100</f>
        <v>0</v>
      </c>
      <c r="T105" s="129" cm="1">
        <f t="array" ref="T105">INDEX(KM_PCT,MATCH($A105,'Knowledge - Percentages'!$B:$B,0),'Data - Knowledge'!T$8)/100</f>
        <v>0</v>
      </c>
      <c r="U105" s="129" cm="1">
        <f t="array" ref="U105">INDEX(KM_PCT,MATCH($A105,'Knowledge - Percentages'!$B:$B,0),'Data - Knowledge'!U$8)/100</f>
        <v>0</v>
      </c>
      <c r="V105" s="129" cm="1">
        <f t="array" ref="V105">INDEX(KM_PCT,MATCH($A105,'Knowledge - Percentages'!$B:$B,0),'Data - Knowledge'!V$8)/100</f>
        <v>0</v>
      </c>
      <c r="W105" s="129" cm="1">
        <f t="array" ref="W105">INDEX(KM_PCT,MATCH($A105,'Knowledge - Percentages'!$B:$B,0),'Data - Knowledge'!W$8)/100</f>
        <v>0</v>
      </c>
      <c r="X105" s="129" cm="1">
        <f t="array" ref="X105">INDEX(KM_PCT,MATCH($A105,'Knowledge - Percentages'!$B:$B,0),'Data - Knowledge'!X$8)/100</f>
        <v>0</v>
      </c>
      <c r="Y105" s="129" cm="1">
        <f t="array" ref="Y105">INDEX(KM_PCT,MATCH($A105,'Knowledge - Percentages'!$B:$B,0),'Data - Knowledge'!Y$8)/100</f>
        <v>0</v>
      </c>
      <c r="Z105" s="129" cm="1">
        <f t="array" ref="Z105">INDEX(KM_PCT,MATCH($A105,'Knowledge - Percentages'!$B:$B,0),'Data - Knowledge'!Z$8)/100</f>
        <v>0</v>
      </c>
      <c r="AA105" s="129" cm="1">
        <f t="array" ref="AA105">INDEX(KM_PCT,MATCH($A105,'Knowledge - Percentages'!$B:$B,0),'Data - Knowledge'!AA$8)/100</f>
        <v>0</v>
      </c>
      <c r="AB105" s="129" cm="1">
        <f t="array" ref="AB105">INDEX(KM_PCT,MATCH($A105,'Knowledge - Percentages'!$B:$B,0),'Data - Knowledge'!AB$8)/100</f>
        <v>0</v>
      </c>
      <c r="AC105" s="129" cm="1">
        <f t="array" ref="AC105">INDEX(KM_PCT,MATCH($A105,'Knowledge - Percentages'!$B:$B,0),'Data - Knowledge'!AC$8)/100</f>
        <v>0</v>
      </c>
      <c r="AD105" s="129" cm="1">
        <f t="array" ref="AD105">INDEX(KM_PCT,MATCH($A105,'Knowledge - Percentages'!$B:$B,0),'Data - Knowledge'!AD$8)/100</f>
        <v>0</v>
      </c>
      <c r="AE105" s="129" cm="1">
        <f t="array" ref="AE105">INDEX(KM_PCT,MATCH($A105,'Knowledge - Percentages'!$B:$B,0),'Data - Knowledge'!AE$8)/100</f>
        <v>0</v>
      </c>
      <c r="AF105" s="129" cm="1">
        <f t="array" ref="AF105">INDEX(KM_PCT,MATCH($A105,'Knowledge - Percentages'!$B:$B,0),'Data - Knowledge'!AF$8)/100</f>
        <v>0</v>
      </c>
      <c r="AG105" s="129" cm="1">
        <f t="array" ref="AG105">INDEX(KM_PCT,MATCH($A105,'Knowledge - Percentages'!$B:$B,0),'Data - Knowledge'!AG$8)/100</f>
        <v>0</v>
      </c>
      <c r="AH105" s="129" cm="1">
        <f t="array" ref="AH105">INDEX(KM_PCT,MATCH($A105,'Knowledge - Percentages'!$B:$B,0),'Data - Knowledge'!AH$8)/100</f>
        <v>0</v>
      </c>
      <c r="AI105" s="129" cm="1">
        <f t="array" ref="AI105">INDEX(KM_PCT,MATCH($A105,'Knowledge - Percentages'!$B:$B,0),'Data - Knowledge'!AI$8)/100</f>
        <v>0</v>
      </c>
    </row>
    <row r="106" spans="1:35">
      <c r="A106" s="86" t="s">
        <v>370</v>
      </c>
      <c r="B106" s="86" t="s">
        <v>210</v>
      </c>
      <c r="C106" s="86" t="s">
        <v>358</v>
      </c>
      <c r="D106" s="86" t="s">
        <v>371</v>
      </c>
      <c r="E106" s="122">
        <f t="shared" si="13"/>
        <v>0</v>
      </c>
      <c r="F106" s="128">
        <f t="shared" si="8"/>
        <v>0</v>
      </c>
      <c r="G106" s="122">
        <f t="shared" si="9"/>
        <v>0</v>
      </c>
      <c r="H106" s="128">
        <f t="shared" si="10"/>
        <v>0</v>
      </c>
      <c r="I106" s="122" t="e">
        <f t="shared" si="11"/>
        <v>#DIV/0!</v>
      </c>
      <c r="J106" s="128" t="e">
        <f t="shared" si="12"/>
        <v>#DIV/0!</v>
      </c>
      <c r="K106" s="129" cm="1">
        <f t="array" ref="K106">INDEX(KM_PCT,MATCH($A106,'Knowledge - Percentages'!$B:$B,0),'Data - Knowledge'!K$8)/100</f>
        <v>0</v>
      </c>
      <c r="L106" s="129" cm="1">
        <f t="array" ref="L106">INDEX(KM_PCT,MATCH($A106,'Knowledge - Percentages'!$B:$B,0),'Data - Knowledge'!L$8)/100</f>
        <v>0</v>
      </c>
      <c r="M106" s="129" cm="1">
        <f t="array" ref="M106">INDEX(KM_PCT,MATCH($A106,'Knowledge - Percentages'!$B:$B,0),'Data - Knowledge'!M$8)/100</f>
        <v>0</v>
      </c>
      <c r="N106" s="129" cm="1">
        <f t="array" ref="N106">INDEX(KM_PCT,MATCH($A106,'Knowledge - Percentages'!$B:$B,0),'Data - Knowledge'!N$8)/100</f>
        <v>0</v>
      </c>
      <c r="O106" s="129" cm="1">
        <f t="array" ref="O106">INDEX(KM_PCT,MATCH($A106,'Knowledge - Percentages'!$B:$B,0),'Data - Knowledge'!O$8)/100</f>
        <v>0</v>
      </c>
      <c r="P106" s="129" cm="1">
        <f t="array" ref="P106">INDEX(KM_PCT,MATCH($A106,'Knowledge - Percentages'!$B:$B,0),'Data - Knowledge'!P$8)/100</f>
        <v>0</v>
      </c>
      <c r="Q106" s="129" cm="1">
        <f t="array" ref="Q106">INDEX(KM_PCT,MATCH($A106,'Knowledge - Percentages'!$B:$B,0),'Data - Knowledge'!Q$8)/100</f>
        <v>0</v>
      </c>
      <c r="R106" s="129" cm="1">
        <f t="array" ref="R106">INDEX(KM_PCT,MATCH($A106,'Knowledge - Percentages'!$B:$B,0),'Data - Knowledge'!R$8)/100</f>
        <v>0</v>
      </c>
      <c r="S106" s="129" cm="1">
        <f t="array" ref="S106">INDEX(KM_PCT,MATCH($A106,'Knowledge - Percentages'!$B:$B,0),'Data - Knowledge'!S$8)/100</f>
        <v>0</v>
      </c>
      <c r="T106" s="129" cm="1">
        <f t="array" ref="T106">INDEX(KM_PCT,MATCH($A106,'Knowledge - Percentages'!$B:$B,0),'Data - Knowledge'!T$8)/100</f>
        <v>0</v>
      </c>
      <c r="U106" s="129" cm="1">
        <f t="array" ref="U106">INDEX(KM_PCT,MATCH($A106,'Knowledge - Percentages'!$B:$B,0),'Data - Knowledge'!U$8)/100</f>
        <v>0</v>
      </c>
      <c r="V106" s="129" cm="1">
        <f t="array" ref="V106">INDEX(KM_PCT,MATCH($A106,'Knowledge - Percentages'!$B:$B,0),'Data - Knowledge'!V$8)/100</f>
        <v>0</v>
      </c>
      <c r="W106" s="129" cm="1">
        <f t="array" ref="W106">INDEX(KM_PCT,MATCH($A106,'Knowledge - Percentages'!$B:$B,0),'Data - Knowledge'!W$8)/100</f>
        <v>0</v>
      </c>
      <c r="X106" s="129" cm="1">
        <f t="array" ref="X106">INDEX(KM_PCT,MATCH($A106,'Knowledge - Percentages'!$B:$B,0),'Data - Knowledge'!X$8)/100</f>
        <v>0</v>
      </c>
      <c r="Y106" s="129" cm="1">
        <f t="array" ref="Y106">INDEX(KM_PCT,MATCH($A106,'Knowledge - Percentages'!$B:$B,0),'Data - Knowledge'!Y$8)/100</f>
        <v>0</v>
      </c>
      <c r="Z106" s="129" cm="1">
        <f t="array" ref="Z106">INDEX(KM_PCT,MATCH($A106,'Knowledge - Percentages'!$B:$B,0),'Data - Knowledge'!Z$8)/100</f>
        <v>0</v>
      </c>
      <c r="AA106" s="129" cm="1">
        <f t="array" ref="AA106">INDEX(KM_PCT,MATCH($A106,'Knowledge - Percentages'!$B:$B,0),'Data - Knowledge'!AA$8)/100</f>
        <v>0</v>
      </c>
      <c r="AB106" s="129" cm="1">
        <f t="array" ref="AB106">INDEX(KM_PCT,MATCH($A106,'Knowledge - Percentages'!$B:$B,0),'Data - Knowledge'!AB$8)/100</f>
        <v>0</v>
      </c>
      <c r="AC106" s="129" cm="1">
        <f t="array" ref="AC106">INDEX(KM_PCT,MATCH($A106,'Knowledge - Percentages'!$B:$B,0),'Data - Knowledge'!AC$8)/100</f>
        <v>0</v>
      </c>
      <c r="AD106" s="129" cm="1">
        <f t="array" ref="AD106">INDEX(KM_PCT,MATCH($A106,'Knowledge - Percentages'!$B:$B,0),'Data - Knowledge'!AD$8)/100</f>
        <v>0</v>
      </c>
      <c r="AE106" s="129" cm="1">
        <f t="array" ref="AE106">INDEX(KM_PCT,MATCH($A106,'Knowledge - Percentages'!$B:$B,0),'Data - Knowledge'!AE$8)/100</f>
        <v>0</v>
      </c>
      <c r="AF106" s="129" cm="1">
        <f t="array" ref="AF106">INDEX(KM_PCT,MATCH($A106,'Knowledge - Percentages'!$B:$B,0),'Data - Knowledge'!AF$8)/100</f>
        <v>0</v>
      </c>
      <c r="AG106" s="129" cm="1">
        <f t="array" ref="AG106">INDEX(KM_PCT,MATCH($A106,'Knowledge - Percentages'!$B:$B,0),'Data - Knowledge'!AG$8)/100</f>
        <v>0</v>
      </c>
      <c r="AH106" s="129" cm="1">
        <f t="array" ref="AH106">INDEX(KM_PCT,MATCH($A106,'Knowledge - Percentages'!$B:$B,0),'Data - Knowledge'!AH$8)/100</f>
        <v>0</v>
      </c>
      <c r="AI106" s="129" cm="1">
        <f t="array" ref="AI106">INDEX(KM_PCT,MATCH($A106,'Knowledge - Percentages'!$B:$B,0),'Data - Knowledge'!AI$8)/100</f>
        <v>0</v>
      </c>
    </row>
    <row r="107" spans="1:35">
      <c r="A107" s="86" t="s">
        <v>372</v>
      </c>
      <c r="B107" s="86" t="s">
        <v>210</v>
      </c>
      <c r="C107" s="86" t="s">
        <v>373</v>
      </c>
      <c r="D107" s="86" t="s">
        <v>374</v>
      </c>
      <c r="E107" s="122">
        <f t="shared" si="13"/>
        <v>0.18521175298415612</v>
      </c>
      <c r="F107" s="128">
        <f t="shared" si="8"/>
        <v>9480.4339999999993</v>
      </c>
      <c r="G107" s="122">
        <f t="shared" si="9"/>
        <v>0.17472589230020966</v>
      </c>
      <c r="H107" s="128">
        <f t="shared" si="10"/>
        <v>63586.072</v>
      </c>
      <c r="I107" s="122">
        <f t="shared" si="11"/>
        <v>0.15929434337343612</v>
      </c>
      <c r="J107" s="128">
        <f t="shared" si="12"/>
        <v>106.00132043734534</v>
      </c>
      <c r="K107" s="129" cm="1">
        <f t="array" ref="K107">INDEX(KM_PCT,MATCH($A107,'Knowledge - Percentages'!$B:$B,0),'Data - Knowledge'!K$8)/100</f>
        <v>0.248</v>
      </c>
      <c r="L107" s="129" cm="1">
        <f t="array" ref="L107">INDEX(KM_PCT,MATCH($A107,'Knowledge - Percentages'!$B:$B,0),'Data - Knowledge'!L$8)/100</f>
        <v>0.21899999999999997</v>
      </c>
      <c r="M107" s="129" cm="1">
        <f t="array" ref="M107">INDEX(KM_PCT,MATCH($A107,'Knowledge - Percentages'!$B:$B,0),'Data - Knowledge'!M$8)/100</f>
        <v>0.23899999999999999</v>
      </c>
      <c r="N107" s="129" cm="1">
        <f t="array" ref="N107">INDEX(KM_PCT,MATCH($A107,'Knowledge - Percentages'!$B:$B,0),'Data - Knowledge'!N$8)/100</f>
        <v>0.14800000000000002</v>
      </c>
      <c r="O107" s="129" cm="1">
        <f t="array" ref="O107">INDEX(KM_PCT,MATCH($A107,'Knowledge - Percentages'!$B:$B,0),'Data - Knowledge'!O$8)/100</f>
        <v>0.18600000000000003</v>
      </c>
      <c r="P107" s="129" cm="1">
        <f t="array" ref="P107">INDEX(KM_PCT,MATCH($A107,'Knowledge - Percentages'!$B:$B,0),'Data - Knowledge'!P$8)/100</f>
        <v>0.19600000000000001</v>
      </c>
      <c r="Q107" s="129" cm="1">
        <f t="array" ref="Q107">INDEX(KM_PCT,MATCH($A107,'Knowledge - Percentages'!$B:$B,0),'Data - Knowledge'!Q$8)/100</f>
        <v>0.20899999999999999</v>
      </c>
      <c r="R107" s="129" cm="1">
        <f t="array" ref="R107">INDEX(KM_PCT,MATCH($A107,'Knowledge - Percentages'!$B:$B,0),'Data - Knowledge'!R$8)/100</f>
        <v>0.19600000000000001</v>
      </c>
      <c r="S107" s="129" cm="1">
        <f t="array" ref="S107">INDEX(KM_PCT,MATCH($A107,'Knowledge - Percentages'!$B:$B,0),'Data - Knowledge'!S$8)/100</f>
        <v>0.19600000000000001</v>
      </c>
      <c r="T107" s="129" cm="1">
        <f t="array" ref="T107">INDEX(KM_PCT,MATCH($A107,'Knowledge - Percentages'!$B:$B,0),'Data - Knowledge'!T$8)/100</f>
        <v>0.19600000000000001</v>
      </c>
      <c r="U107" s="129" cm="1">
        <f t="array" ref="U107">INDEX(KM_PCT,MATCH($A107,'Knowledge - Percentages'!$B:$B,0),'Data - Knowledge'!U$8)/100</f>
        <v>0.19600000000000001</v>
      </c>
      <c r="V107" s="129" cm="1">
        <f t="array" ref="V107">INDEX(KM_PCT,MATCH($A107,'Knowledge - Percentages'!$B:$B,0),'Data - Knowledge'!V$8)/100</f>
        <v>0.21600000000000003</v>
      </c>
      <c r="W107" s="129" cm="1">
        <f t="array" ref="W107">INDEX(KM_PCT,MATCH($A107,'Knowledge - Percentages'!$B:$B,0),'Data - Knowledge'!W$8)/100</f>
        <v>0.188</v>
      </c>
      <c r="X107" s="129" cm="1">
        <f t="array" ref="X107">INDEX(KM_PCT,MATCH($A107,'Knowledge - Percentages'!$B:$B,0),'Data - Knowledge'!X$8)/100</f>
        <v>0.17</v>
      </c>
      <c r="Y107" s="129" cm="1">
        <f t="array" ref="Y107">INDEX(KM_PCT,MATCH($A107,'Knowledge - Percentages'!$B:$B,0),'Data - Knowledge'!Y$8)/100</f>
        <v>0.17</v>
      </c>
      <c r="Z107" s="129" cm="1">
        <f t="array" ref="Z107">INDEX(KM_PCT,MATCH($A107,'Knowledge - Percentages'!$B:$B,0),'Data - Knowledge'!Z$8)/100</f>
        <v>0.16699999999999998</v>
      </c>
      <c r="AA107" s="129" cm="1">
        <f t="array" ref="AA107">INDEX(KM_PCT,MATCH($A107,'Knowledge - Percentages'!$B:$B,0),'Data - Knowledge'!AA$8)/100</f>
        <v>0.16800000000000001</v>
      </c>
      <c r="AB107" s="129" cm="1">
        <f t="array" ref="AB107">INDEX(KM_PCT,MATCH($A107,'Knowledge - Percentages'!$B:$B,0),'Data - Knowledge'!AB$8)/100</f>
        <v>0.17</v>
      </c>
      <c r="AC107" s="129" cm="1">
        <f t="array" ref="AC107">INDEX(KM_PCT,MATCH($A107,'Knowledge - Percentages'!$B:$B,0),'Data - Knowledge'!AC$8)/100</f>
        <v>0.15</v>
      </c>
      <c r="AD107" s="129" cm="1">
        <f t="array" ref="AD107">INDEX(KM_PCT,MATCH($A107,'Knowledge - Percentages'!$B:$B,0),'Data - Knowledge'!AD$8)/100</f>
        <v>0.14899999999999999</v>
      </c>
      <c r="AE107" s="129" cm="1">
        <f t="array" ref="AE107">INDEX(KM_PCT,MATCH($A107,'Knowledge - Percentages'!$B:$B,0),'Data - Knowledge'!AE$8)/100</f>
        <v>0.15</v>
      </c>
      <c r="AF107" s="129" cm="1">
        <f t="array" ref="AF107">INDEX(KM_PCT,MATCH($A107,'Knowledge - Percentages'!$B:$B,0),'Data - Knowledge'!AF$8)/100</f>
        <v>0.16200000000000001</v>
      </c>
      <c r="AG107" s="129" cm="1">
        <f t="array" ref="AG107">INDEX(KM_PCT,MATCH($A107,'Knowledge - Percentages'!$B:$B,0),'Data - Knowledge'!AG$8)/100</f>
        <v>0.15</v>
      </c>
      <c r="AH107" s="129" cm="1">
        <f t="array" ref="AH107">INDEX(KM_PCT,MATCH($A107,'Knowledge - Percentages'!$B:$B,0),'Data - Knowledge'!AH$8)/100</f>
        <v>0.14800000000000002</v>
      </c>
      <c r="AI107" s="129" cm="1">
        <f t="array" ref="AI107">INDEX(KM_PCT,MATCH($A107,'Knowledge - Percentages'!$B:$B,0),'Data - Knowledge'!AI$8)/100</f>
        <v>0.15</v>
      </c>
    </row>
    <row r="108" spans="1:35">
      <c r="A108" s="86" t="s">
        <v>375</v>
      </c>
      <c r="B108" s="86" t="s">
        <v>210</v>
      </c>
      <c r="C108" s="86" t="s">
        <v>373</v>
      </c>
      <c r="D108" s="86" t="s">
        <v>376</v>
      </c>
      <c r="E108" s="122">
        <f t="shared" si="13"/>
        <v>0.15707812530525325</v>
      </c>
      <c r="F108" s="128">
        <f t="shared" si="8"/>
        <v>8040.3579999999984</v>
      </c>
      <c r="G108" s="122">
        <f t="shared" si="9"/>
        <v>0.14890812790758384</v>
      </c>
      <c r="H108" s="128">
        <f t="shared" si="10"/>
        <v>54190.497000000003</v>
      </c>
      <c r="I108" s="122">
        <f t="shared" si="11"/>
        <v>0.13776118858277528</v>
      </c>
      <c r="J108" s="128">
        <f t="shared" si="12"/>
        <v>105.48660272106834</v>
      </c>
      <c r="K108" s="129" cm="1">
        <f t="array" ref="K108">INDEX(KM_PCT,MATCH($A108,'Knowledge - Percentages'!$B:$B,0),'Data - Knowledge'!K$8)/100</f>
        <v>0.158</v>
      </c>
      <c r="L108" s="129" cm="1">
        <f t="array" ref="L108">INDEX(KM_PCT,MATCH($A108,'Knowledge - Percentages'!$B:$B,0),'Data - Knowledge'!L$8)/100</f>
        <v>0.17399999999999999</v>
      </c>
      <c r="M108" s="129" cm="1">
        <f t="array" ref="M108">INDEX(KM_PCT,MATCH($A108,'Knowledge - Percentages'!$B:$B,0),'Data - Knowledge'!M$8)/100</f>
        <v>0.20899999999999999</v>
      </c>
      <c r="N108" s="129" cm="1">
        <f t="array" ref="N108">INDEX(KM_PCT,MATCH($A108,'Knowledge - Percentages'!$B:$B,0),'Data - Knowledge'!N$8)/100</f>
        <v>0.12300000000000001</v>
      </c>
      <c r="O108" s="129" cm="1">
        <f t="array" ref="O108">INDEX(KM_PCT,MATCH($A108,'Knowledge - Percentages'!$B:$B,0),'Data - Knowledge'!O$8)/100</f>
        <v>0.13900000000000001</v>
      </c>
      <c r="P108" s="129" cm="1">
        <f t="array" ref="P108">INDEX(KM_PCT,MATCH($A108,'Knowledge - Percentages'!$B:$B,0),'Data - Knowledge'!P$8)/100</f>
        <v>0.17100000000000001</v>
      </c>
      <c r="Q108" s="129" cm="1">
        <f t="array" ref="Q108">INDEX(KM_PCT,MATCH($A108,'Knowledge - Percentages'!$B:$B,0),'Data - Knowledge'!Q$8)/100</f>
        <v>0.18899999999999997</v>
      </c>
      <c r="R108" s="129" cm="1">
        <f t="array" ref="R108">INDEX(KM_PCT,MATCH($A108,'Knowledge - Percentages'!$B:$B,0),'Data - Knowledge'!R$8)/100</f>
        <v>0.17600000000000002</v>
      </c>
      <c r="S108" s="129" cm="1">
        <f t="array" ref="S108">INDEX(KM_PCT,MATCH($A108,'Knowledge - Percentages'!$B:$B,0),'Data - Knowledge'!S$8)/100</f>
        <v>0.16899999999999998</v>
      </c>
      <c r="T108" s="129" cm="1">
        <f t="array" ref="T108">INDEX(KM_PCT,MATCH($A108,'Knowledge - Percentages'!$B:$B,0),'Data - Knowledge'!T$8)/100</f>
        <v>0.17100000000000001</v>
      </c>
      <c r="U108" s="129" cm="1">
        <f t="array" ref="U108">INDEX(KM_PCT,MATCH($A108,'Knowledge - Percentages'!$B:$B,0),'Data - Knowledge'!U$8)/100</f>
        <v>0.17100000000000001</v>
      </c>
      <c r="V108" s="129" cm="1">
        <f t="array" ref="V108">INDEX(KM_PCT,MATCH($A108,'Knowledge - Percentages'!$B:$B,0),'Data - Knowledge'!V$8)/100</f>
        <v>0.182</v>
      </c>
      <c r="W108" s="129" cm="1">
        <f t="array" ref="W108">INDEX(KM_PCT,MATCH($A108,'Knowledge - Percentages'!$B:$B,0),'Data - Knowledge'!W$8)/100</f>
        <v>0.16800000000000001</v>
      </c>
      <c r="X108" s="129" cm="1">
        <f t="array" ref="X108">INDEX(KM_PCT,MATCH($A108,'Knowledge - Percentages'!$B:$B,0),'Data - Knowledge'!X$8)/100</f>
        <v>0.14899999999999999</v>
      </c>
      <c r="Y108" s="129" cm="1">
        <f t="array" ref="Y108">INDEX(KM_PCT,MATCH($A108,'Knowledge - Percentages'!$B:$B,0),'Data - Knowledge'!Y$8)/100</f>
        <v>0.158</v>
      </c>
      <c r="Z108" s="129" cm="1">
        <f t="array" ref="Z108">INDEX(KM_PCT,MATCH($A108,'Knowledge - Percentages'!$B:$B,0),'Data - Knowledge'!Z$8)/100</f>
        <v>0.14300000000000002</v>
      </c>
      <c r="AA108" s="129" cm="1">
        <f t="array" ref="AA108">INDEX(KM_PCT,MATCH($A108,'Knowledge - Percentages'!$B:$B,0),'Data - Knowledge'!AA$8)/100</f>
        <v>0.14300000000000002</v>
      </c>
      <c r="AB108" s="129" cm="1">
        <f t="array" ref="AB108">INDEX(KM_PCT,MATCH($A108,'Knowledge - Percentages'!$B:$B,0),'Data - Knowledge'!AB$8)/100</f>
        <v>0.14899999999999999</v>
      </c>
      <c r="AC108" s="129" cm="1">
        <f t="array" ref="AC108">INDEX(KM_PCT,MATCH($A108,'Knowledge - Percentages'!$B:$B,0),'Data - Knowledge'!AC$8)/100</f>
        <v>0.13400000000000001</v>
      </c>
      <c r="AD108" s="129" cm="1">
        <f t="array" ref="AD108">INDEX(KM_PCT,MATCH($A108,'Knowledge - Percentages'!$B:$B,0),'Data - Knowledge'!AD$8)/100</f>
        <v>0.13400000000000001</v>
      </c>
      <c r="AE108" s="129" cm="1">
        <f t="array" ref="AE108">INDEX(KM_PCT,MATCH($A108,'Knowledge - Percentages'!$B:$B,0),'Data - Knowledge'!AE$8)/100</f>
        <v>0.121</v>
      </c>
      <c r="AF108" s="129" cm="1">
        <f t="array" ref="AF108">INDEX(KM_PCT,MATCH($A108,'Knowledge - Percentages'!$B:$B,0),'Data - Knowledge'!AF$8)/100</f>
        <v>0.14400000000000002</v>
      </c>
      <c r="AG108" s="129" cm="1">
        <f t="array" ref="AG108">INDEX(KM_PCT,MATCH($A108,'Knowledge - Percentages'!$B:$B,0),'Data - Knowledge'!AG$8)/100</f>
        <v>0.13400000000000001</v>
      </c>
      <c r="AH108" s="129" cm="1">
        <f t="array" ref="AH108">INDEX(KM_PCT,MATCH($A108,'Knowledge - Percentages'!$B:$B,0),'Data - Knowledge'!AH$8)/100</f>
        <v>0.122</v>
      </c>
      <c r="AI108" s="129" cm="1">
        <f t="array" ref="AI108">INDEX(KM_PCT,MATCH($A108,'Knowledge - Percentages'!$B:$B,0),'Data - Knowledge'!AI$8)/100</f>
        <v>0.13300000000000001</v>
      </c>
    </row>
    <row r="109" spans="1:35">
      <c r="A109" s="86" t="s">
        <v>377</v>
      </c>
      <c r="B109" s="86" t="s">
        <v>210</v>
      </c>
      <c r="C109" s="86" t="s">
        <v>373</v>
      </c>
      <c r="D109" s="86" t="s">
        <v>378</v>
      </c>
      <c r="E109" s="122">
        <f t="shared" si="13"/>
        <v>0.16368605309941978</v>
      </c>
      <c r="F109" s="128">
        <f t="shared" si="8"/>
        <v>8378.598</v>
      </c>
      <c r="G109" s="122">
        <f t="shared" si="9"/>
        <v>0.15323380477523843</v>
      </c>
      <c r="H109" s="128">
        <f t="shared" si="10"/>
        <v>55764.692999999999</v>
      </c>
      <c r="I109" s="122">
        <f t="shared" si="11"/>
        <v>0.28281441742888047</v>
      </c>
      <c r="J109" s="128">
        <f t="shared" si="12"/>
        <v>106.82111126817779</v>
      </c>
      <c r="K109" s="129" cm="1">
        <f t="array" ref="K109">INDEX(KM_PCT,MATCH($A109,'Knowledge - Percentages'!$B:$B,0),'Data - Knowledge'!K$8)/100</f>
        <v>0.247</v>
      </c>
      <c r="L109" s="129" cm="1">
        <f t="array" ref="L109">INDEX(KM_PCT,MATCH($A109,'Knowledge - Percentages'!$B:$B,0),'Data - Knowledge'!L$8)/100</f>
        <v>0.20699999999999999</v>
      </c>
      <c r="M109" s="129" cm="1">
        <f t="array" ref="M109">INDEX(KM_PCT,MATCH($A109,'Knowledge - Percentages'!$B:$B,0),'Data - Knowledge'!M$8)/100</f>
        <v>0.22</v>
      </c>
      <c r="N109" s="129" cm="1">
        <f t="array" ref="N109">INDEX(KM_PCT,MATCH($A109,'Knowledge - Percentages'!$B:$B,0),'Data - Knowledge'!N$8)/100</f>
        <v>0.14400000000000002</v>
      </c>
      <c r="O109" s="129" cm="1">
        <f t="array" ref="O109">INDEX(KM_PCT,MATCH($A109,'Knowledge - Percentages'!$B:$B,0),'Data - Knowledge'!O$8)/100</f>
        <v>0.154</v>
      </c>
      <c r="P109" s="129" cm="1">
        <f t="array" ref="P109">INDEX(KM_PCT,MATCH($A109,'Knowledge - Percentages'!$B:$B,0),'Data - Knowledge'!P$8)/100</f>
        <v>0.16399999999999998</v>
      </c>
      <c r="Q109" s="129" cm="1">
        <f t="array" ref="Q109">INDEX(KM_PCT,MATCH($A109,'Knowledge - Percentages'!$B:$B,0),'Data - Knowledge'!Q$8)/100</f>
        <v>0.16699999999999998</v>
      </c>
      <c r="R109" s="129" cm="1">
        <f t="array" ref="R109">INDEX(KM_PCT,MATCH($A109,'Knowledge - Percentages'!$B:$B,0),'Data - Knowledge'!R$8)/100</f>
        <v>0.16800000000000001</v>
      </c>
      <c r="S109" s="129" cm="1">
        <f t="array" ref="S109">INDEX(KM_PCT,MATCH($A109,'Knowledge - Percentages'!$B:$B,0),'Data - Knowledge'!S$8)/100</f>
        <v>0.16399999999999998</v>
      </c>
      <c r="T109" s="129" cm="1">
        <f t="array" ref="T109">INDEX(KM_PCT,MATCH($A109,'Knowledge - Percentages'!$B:$B,0),'Data - Knowledge'!T$8)/100</f>
        <v>0.16399999999999998</v>
      </c>
      <c r="U109" s="129" cm="1">
        <f t="array" ref="U109">INDEX(KM_PCT,MATCH($A109,'Knowledge - Percentages'!$B:$B,0),'Data - Knowledge'!U$8)/100</f>
        <v>0.16399999999999998</v>
      </c>
      <c r="V109" s="129" cm="1">
        <f t="array" ref="V109">INDEX(KM_PCT,MATCH($A109,'Knowledge - Percentages'!$B:$B,0),'Data - Knowledge'!V$8)/100</f>
        <v>0.17399999999999999</v>
      </c>
      <c r="W109" s="129" cm="1">
        <f t="array" ref="W109">INDEX(KM_PCT,MATCH($A109,'Knowledge - Percentages'!$B:$B,0),'Data - Knowledge'!W$8)/100</f>
        <v>0.14300000000000002</v>
      </c>
      <c r="X109" s="129" cm="1">
        <f t="array" ref="X109">INDEX(KM_PCT,MATCH($A109,'Knowledge - Percentages'!$B:$B,0),'Data - Knowledge'!X$8)/100</f>
        <v>0.14899999999999999</v>
      </c>
      <c r="Y109" s="129" cm="1">
        <f t="array" ref="Y109">INDEX(KM_PCT,MATCH($A109,'Knowledge - Percentages'!$B:$B,0),'Data - Knowledge'!Y$8)/100</f>
        <v>0.14899999999999999</v>
      </c>
      <c r="Z109" s="129" cm="1">
        <f t="array" ref="Z109">INDEX(KM_PCT,MATCH($A109,'Knowledge - Percentages'!$B:$B,0),'Data - Knowledge'!Z$8)/100</f>
        <v>0.13699999999999998</v>
      </c>
      <c r="AA109" s="129" cm="1">
        <f t="array" ref="AA109">INDEX(KM_PCT,MATCH($A109,'Knowledge - Percentages'!$B:$B,0),'Data - Knowledge'!AA$8)/100</f>
        <v>0.14899999999999999</v>
      </c>
      <c r="AB109" s="129" cm="1">
        <f t="array" ref="AB109">INDEX(KM_PCT,MATCH($A109,'Knowledge - Percentages'!$B:$B,0),'Data - Knowledge'!AB$8)/100</f>
        <v>0.155</v>
      </c>
      <c r="AC109" s="129" cm="1">
        <f t="array" ref="AC109">INDEX(KM_PCT,MATCH($A109,'Knowledge - Percentages'!$B:$B,0),'Data - Knowledge'!AC$8)/100</f>
        <v>0.13</v>
      </c>
      <c r="AD109" s="129" cm="1">
        <f t="array" ref="AD109">INDEX(KM_PCT,MATCH($A109,'Knowledge - Percentages'!$B:$B,0),'Data - Knowledge'!AD$8)/100</f>
        <v>0.13</v>
      </c>
      <c r="AE109" s="129" cm="1">
        <f t="array" ref="AE109">INDEX(KM_PCT,MATCH($A109,'Knowledge - Percentages'!$B:$B,0),'Data - Knowledge'!AE$8)/100</f>
        <v>0.13</v>
      </c>
      <c r="AF109" s="129" cm="1">
        <f t="array" ref="AF109">INDEX(KM_PCT,MATCH($A109,'Knowledge - Percentages'!$B:$B,0),'Data - Knowledge'!AF$8)/100</f>
        <v>0.13</v>
      </c>
      <c r="AG109" s="129" cm="1">
        <f t="array" ref="AG109">INDEX(KM_PCT,MATCH($A109,'Knowledge - Percentages'!$B:$B,0),'Data - Knowledge'!AG$8)/100</f>
        <v>0.13</v>
      </c>
      <c r="AH109" s="129" cm="1">
        <f t="array" ref="AH109">INDEX(KM_PCT,MATCH($A109,'Knowledge - Percentages'!$B:$B,0),'Data - Knowledge'!AH$8)/100</f>
        <v>0.12300000000000001</v>
      </c>
      <c r="AI109" s="129" cm="1">
        <f t="array" ref="AI109">INDEX(KM_PCT,MATCH($A109,'Knowledge - Percentages'!$B:$B,0),'Data - Knowledge'!AI$8)/100</f>
        <v>0.13</v>
      </c>
    </row>
    <row r="110" spans="1:35">
      <c r="A110" s="86" t="s">
        <v>379</v>
      </c>
      <c r="B110" s="86" t="s">
        <v>210</v>
      </c>
      <c r="C110" s="86" t="s">
        <v>373</v>
      </c>
      <c r="D110" s="86" t="s">
        <v>380</v>
      </c>
      <c r="E110" s="122">
        <f t="shared" si="13"/>
        <v>0.10676368999941391</v>
      </c>
      <c r="F110" s="128">
        <f t="shared" si="8"/>
        <v>5464.9129999999996</v>
      </c>
      <c r="G110" s="122">
        <f t="shared" si="9"/>
        <v>0.10114070988324327</v>
      </c>
      <c r="H110" s="128">
        <f t="shared" si="10"/>
        <v>36807.026000000005</v>
      </c>
      <c r="I110" s="122">
        <f t="shared" si="11"/>
        <v>8.0228886449358591E-2</v>
      </c>
      <c r="J110" s="128">
        <f t="shared" si="12"/>
        <v>105.55956164699833</v>
      </c>
      <c r="K110" s="129" cm="1">
        <f t="array" ref="K110">INDEX(KM_PCT,MATCH($A110,'Knowledge - Percentages'!$B:$B,0),'Data - Knowledge'!K$8)/100</f>
        <v>0.17100000000000001</v>
      </c>
      <c r="L110" s="129" cm="1">
        <f t="array" ref="L110">INDEX(KM_PCT,MATCH($A110,'Knowledge - Percentages'!$B:$B,0),'Data - Knowledge'!L$8)/100</f>
        <v>0.12300000000000001</v>
      </c>
      <c r="M110" s="129" cm="1">
        <f t="array" ref="M110">INDEX(KM_PCT,MATCH($A110,'Knowledge - Percentages'!$B:$B,0),'Data - Knowledge'!M$8)/100</f>
        <v>0.13500000000000001</v>
      </c>
      <c r="N110" s="129" cm="1">
        <f t="array" ref="N110">INDEX(KM_PCT,MATCH($A110,'Knowledge - Percentages'!$B:$B,0),'Data - Knowledge'!N$8)/100</f>
        <v>0.09</v>
      </c>
      <c r="O110" s="129" cm="1">
        <f t="array" ref="O110">INDEX(KM_PCT,MATCH($A110,'Knowledge - Percentages'!$B:$B,0),'Data - Knowledge'!O$8)/100</f>
        <v>9.6000000000000002E-2</v>
      </c>
      <c r="P110" s="129" cm="1">
        <f t="array" ref="P110">INDEX(KM_PCT,MATCH($A110,'Knowledge - Percentages'!$B:$B,0),'Data - Knowledge'!P$8)/100</f>
        <v>0.111</v>
      </c>
      <c r="Q110" s="129" cm="1">
        <f t="array" ref="Q110">INDEX(KM_PCT,MATCH($A110,'Knowledge - Percentages'!$B:$B,0),'Data - Knowledge'!Q$8)/100</f>
        <v>0.114</v>
      </c>
      <c r="R110" s="129" cm="1">
        <f t="array" ref="R110">INDEX(KM_PCT,MATCH($A110,'Knowledge - Percentages'!$B:$B,0),'Data - Knowledge'!R$8)/100</f>
        <v>0.111</v>
      </c>
      <c r="S110" s="129" cm="1">
        <f t="array" ref="S110">INDEX(KM_PCT,MATCH($A110,'Knowledge - Percentages'!$B:$B,0),'Data - Knowledge'!S$8)/100</f>
        <v>0.111</v>
      </c>
      <c r="T110" s="129" cm="1">
        <f t="array" ref="T110">INDEX(KM_PCT,MATCH($A110,'Knowledge - Percentages'!$B:$B,0),'Data - Knowledge'!T$8)/100</f>
        <v>0.111</v>
      </c>
      <c r="U110" s="129" cm="1">
        <f t="array" ref="U110">INDEX(KM_PCT,MATCH($A110,'Knowledge - Percentages'!$B:$B,0),'Data - Knowledge'!U$8)/100</f>
        <v>0.111</v>
      </c>
      <c r="V110" s="129" cm="1">
        <f t="array" ref="V110">INDEX(KM_PCT,MATCH($A110,'Knowledge - Percentages'!$B:$B,0),'Data - Knowledge'!V$8)/100</f>
        <v>0.113</v>
      </c>
      <c r="W110" s="129" cm="1">
        <f t="array" ref="W110">INDEX(KM_PCT,MATCH($A110,'Knowledge - Percentages'!$B:$B,0),'Data - Knowledge'!W$8)/100</f>
        <v>0.111</v>
      </c>
      <c r="X110" s="129" cm="1">
        <f t="array" ref="X110">INDEX(KM_PCT,MATCH($A110,'Knowledge - Percentages'!$B:$B,0),'Data - Knowledge'!X$8)/100</f>
        <v>9.8000000000000004E-2</v>
      </c>
      <c r="Y110" s="129" cm="1">
        <f t="array" ref="Y110">INDEX(KM_PCT,MATCH($A110,'Knowledge - Percentages'!$B:$B,0),'Data - Knowledge'!Y$8)/100</f>
        <v>9.8000000000000004E-2</v>
      </c>
      <c r="Z110" s="129" cm="1">
        <f t="array" ref="Z110">INDEX(KM_PCT,MATCH($A110,'Knowledge - Percentages'!$B:$B,0),'Data - Knowledge'!Z$8)/100</f>
        <v>9.0999999999999998E-2</v>
      </c>
      <c r="AA110" s="129" cm="1">
        <f t="array" ref="AA110">INDEX(KM_PCT,MATCH($A110,'Knowledge - Percentages'!$B:$B,0),'Data - Knowledge'!AA$8)/100</f>
        <v>9.8000000000000004E-2</v>
      </c>
      <c r="AB110" s="129" cm="1">
        <f t="array" ref="AB110">INDEX(KM_PCT,MATCH($A110,'Knowledge - Percentages'!$B:$B,0),'Data - Knowledge'!AB$8)/100</f>
        <v>0.107</v>
      </c>
      <c r="AC110" s="129" cm="1">
        <f t="array" ref="AC110">INDEX(KM_PCT,MATCH($A110,'Knowledge - Percentages'!$B:$B,0),'Data - Knowledge'!AC$8)/100</f>
        <v>8.6999999999999994E-2</v>
      </c>
      <c r="AD110" s="129" cm="1">
        <f t="array" ref="AD110">INDEX(KM_PCT,MATCH($A110,'Knowledge - Percentages'!$B:$B,0),'Data - Knowledge'!AD$8)/100</f>
        <v>9.1999999999999998E-2</v>
      </c>
      <c r="AE110" s="129" cm="1">
        <f t="array" ref="AE110">INDEX(KM_PCT,MATCH($A110,'Knowledge - Percentages'!$B:$B,0),'Data - Knowledge'!AE$8)/100</f>
        <v>8.900000000000001E-2</v>
      </c>
      <c r="AF110" s="129" cm="1">
        <f t="array" ref="AF110">INDEX(KM_PCT,MATCH($A110,'Knowledge - Percentages'!$B:$B,0),'Data - Knowledge'!AF$8)/100</f>
        <v>9.3000000000000013E-2</v>
      </c>
      <c r="AG110" s="129" cm="1">
        <f t="array" ref="AG110">INDEX(KM_PCT,MATCH($A110,'Knowledge - Percentages'!$B:$B,0),'Data - Knowledge'!AG$8)/100</f>
        <v>9.3000000000000013E-2</v>
      </c>
      <c r="AH110" s="129" cm="1">
        <f t="array" ref="AH110">INDEX(KM_PCT,MATCH($A110,'Knowledge - Percentages'!$B:$B,0),'Data - Knowledge'!AH$8)/100</f>
        <v>9.3000000000000013E-2</v>
      </c>
      <c r="AI110" s="129" cm="1">
        <f t="array" ref="AI110">INDEX(KM_PCT,MATCH($A110,'Knowledge - Percentages'!$B:$B,0),'Data - Knowledge'!AI$8)/100</f>
        <v>9.3000000000000013E-2</v>
      </c>
    </row>
    <row r="111" spans="1:35">
      <c r="A111" s="86" t="s">
        <v>381</v>
      </c>
      <c r="B111" s="86" t="s">
        <v>210</v>
      </c>
      <c r="C111" s="86" t="s">
        <v>373</v>
      </c>
      <c r="D111" s="86" t="s">
        <v>382</v>
      </c>
      <c r="E111" s="122">
        <f t="shared" si="13"/>
        <v>0.22098181178814935</v>
      </c>
      <c r="F111" s="128">
        <f t="shared" si="8"/>
        <v>11311.396000000001</v>
      </c>
      <c r="G111" s="122">
        <f t="shared" si="9"/>
        <v>0.21545707698691191</v>
      </c>
      <c r="H111" s="128">
        <f t="shared" si="10"/>
        <v>78408.923999999999</v>
      </c>
      <c r="I111" s="122">
        <f t="shared" si="11"/>
        <v>3.6342625135624182E-2</v>
      </c>
      <c r="J111" s="128">
        <f t="shared" si="12"/>
        <v>102.56419277495957</v>
      </c>
      <c r="K111" s="129" cm="1">
        <f t="array" ref="K111">INDEX(KM_PCT,MATCH($A111,'Knowledge - Percentages'!$B:$B,0),'Data - Knowledge'!K$8)/100</f>
        <v>0.24199999999999999</v>
      </c>
      <c r="L111" s="129" cm="1">
        <f t="array" ref="L111">INDEX(KM_PCT,MATCH($A111,'Knowledge - Percentages'!$B:$B,0),'Data - Knowledge'!L$8)/100</f>
        <v>0.23300000000000001</v>
      </c>
      <c r="M111" s="129" cm="1">
        <f t="array" ref="M111">INDEX(KM_PCT,MATCH($A111,'Knowledge - Percentages'!$B:$B,0),'Data - Knowledge'!M$8)/100</f>
        <v>0.25700000000000001</v>
      </c>
      <c r="N111" s="129" cm="1">
        <f t="array" ref="N111">INDEX(KM_PCT,MATCH($A111,'Knowledge - Percentages'!$B:$B,0),'Data - Knowledge'!N$8)/100</f>
        <v>0.192</v>
      </c>
      <c r="O111" s="129" cm="1">
        <f t="array" ref="O111">INDEX(KM_PCT,MATCH($A111,'Knowledge - Percentages'!$B:$B,0),'Data - Knowledge'!O$8)/100</f>
        <v>0.22500000000000001</v>
      </c>
      <c r="P111" s="129" cm="1">
        <f t="array" ref="P111">INDEX(KM_PCT,MATCH($A111,'Knowledge - Percentages'!$B:$B,0),'Data - Knowledge'!P$8)/100</f>
        <v>0.23</v>
      </c>
      <c r="Q111" s="129" cm="1">
        <f t="array" ref="Q111">INDEX(KM_PCT,MATCH($A111,'Knowledge - Percentages'!$B:$B,0),'Data - Knowledge'!Q$8)/100</f>
        <v>0.23</v>
      </c>
      <c r="R111" s="129" cm="1">
        <f t="array" ref="R111">INDEX(KM_PCT,MATCH($A111,'Knowledge - Percentages'!$B:$B,0),'Data - Knowledge'!R$8)/100</f>
        <v>0.23</v>
      </c>
      <c r="S111" s="129" cm="1">
        <f t="array" ref="S111">INDEX(KM_PCT,MATCH($A111,'Knowledge - Percentages'!$B:$B,0),'Data - Knowledge'!S$8)/100</f>
        <v>0.23</v>
      </c>
      <c r="T111" s="129" cm="1">
        <f t="array" ref="T111">INDEX(KM_PCT,MATCH($A111,'Knowledge - Percentages'!$B:$B,0),'Data - Knowledge'!T$8)/100</f>
        <v>0.23499999999999999</v>
      </c>
      <c r="U111" s="129" cm="1">
        <f t="array" ref="U111">INDEX(KM_PCT,MATCH($A111,'Knowledge - Percentages'!$B:$B,0),'Data - Knowledge'!U$8)/100</f>
        <v>0.23</v>
      </c>
      <c r="V111" s="129" cm="1">
        <f t="array" ref="V111">INDEX(KM_PCT,MATCH($A111,'Knowledge - Percentages'!$B:$B,0),'Data - Knowledge'!V$8)/100</f>
        <v>0.23</v>
      </c>
      <c r="W111" s="129" cm="1">
        <f t="array" ref="W111">INDEX(KM_PCT,MATCH($A111,'Knowledge - Percentages'!$B:$B,0),'Data - Knowledge'!W$8)/100</f>
        <v>0.23</v>
      </c>
      <c r="X111" s="129" cm="1">
        <f t="array" ref="X111">INDEX(KM_PCT,MATCH($A111,'Knowledge - Percentages'!$B:$B,0),'Data - Knowledge'!X$8)/100</f>
        <v>0.21899999999999997</v>
      </c>
      <c r="Y111" s="129" cm="1">
        <f t="array" ref="Y111">INDEX(KM_PCT,MATCH($A111,'Knowledge - Percentages'!$B:$B,0),'Data - Knowledge'!Y$8)/100</f>
        <v>0.23399999999999999</v>
      </c>
      <c r="Z111" s="129" cm="1">
        <f t="array" ref="Z111">INDEX(KM_PCT,MATCH($A111,'Knowledge - Percentages'!$B:$B,0),'Data - Knowledge'!Z$8)/100</f>
        <v>0.20300000000000001</v>
      </c>
      <c r="AA111" s="129" cm="1">
        <f t="array" ref="AA111">INDEX(KM_PCT,MATCH($A111,'Knowledge - Percentages'!$B:$B,0),'Data - Knowledge'!AA$8)/100</f>
        <v>0.21899999999999997</v>
      </c>
      <c r="AB111" s="129" cm="1">
        <f t="array" ref="AB111">INDEX(KM_PCT,MATCH($A111,'Knowledge - Percentages'!$B:$B,0),'Data - Knowledge'!AB$8)/100</f>
        <v>0.21899999999999997</v>
      </c>
      <c r="AC111" s="129" cm="1">
        <f t="array" ref="AC111">INDEX(KM_PCT,MATCH($A111,'Knowledge - Percentages'!$B:$B,0),'Data - Knowledge'!AC$8)/100</f>
        <v>0.193</v>
      </c>
      <c r="AD111" s="129" cm="1">
        <f t="array" ref="AD111">INDEX(KM_PCT,MATCH($A111,'Knowledge - Percentages'!$B:$B,0),'Data - Knowledge'!AD$8)/100</f>
        <v>0.20699999999999999</v>
      </c>
      <c r="AE111" s="129" cm="1">
        <f t="array" ref="AE111">INDEX(KM_PCT,MATCH($A111,'Knowledge - Percentages'!$B:$B,0),'Data - Knowledge'!AE$8)/100</f>
        <v>0.18100000000000002</v>
      </c>
      <c r="AF111" s="129" cm="1">
        <f t="array" ref="AF111">INDEX(KM_PCT,MATCH($A111,'Knowledge - Percentages'!$B:$B,0),'Data - Knowledge'!AF$8)/100</f>
        <v>0.222</v>
      </c>
      <c r="AG111" s="129" cm="1">
        <f t="array" ref="AG111">INDEX(KM_PCT,MATCH($A111,'Knowledge - Percentages'!$B:$B,0),'Data - Knowledge'!AG$8)/100</f>
        <v>0.20699999999999999</v>
      </c>
      <c r="AH111" s="129" cm="1">
        <f t="array" ref="AH111">INDEX(KM_PCT,MATCH($A111,'Knowledge - Percentages'!$B:$B,0),'Data - Knowledge'!AH$8)/100</f>
        <v>0.20699999999999999</v>
      </c>
      <c r="AI111" s="129" cm="1">
        <f t="array" ref="AI111">INDEX(KM_PCT,MATCH($A111,'Knowledge - Percentages'!$B:$B,0),'Data - Knowledge'!AI$8)/100</f>
        <v>0.20699999999999999</v>
      </c>
    </row>
    <row r="112" spans="1:35">
      <c r="A112" s="86" t="s">
        <v>383</v>
      </c>
      <c r="B112" s="86" t="s">
        <v>210</v>
      </c>
      <c r="C112" s="86" t="s">
        <v>373</v>
      </c>
      <c r="D112" s="86" t="s">
        <v>384</v>
      </c>
      <c r="E112" s="122">
        <f t="shared" si="13"/>
        <v>0.15199195108132926</v>
      </c>
      <c r="F112" s="128">
        <f t="shared" si="8"/>
        <v>7780.0120000000006</v>
      </c>
      <c r="G112" s="122">
        <f t="shared" si="9"/>
        <v>0.14334066371912427</v>
      </c>
      <c r="H112" s="128">
        <f t="shared" si="10"/>
        <v>52164.390999999989</v>
      </c>
      <c r="I112" s="122">
        <f t="shared" si="11"/>
        <v>0.24966576777763452</v>
      </c>
      <c r="J112" s="128">
        <f t="shared" si="12"/>
        <v>106.03547321307035</v>
      </c>
      <c r="K112" s="129" cm="1">
        <f t="array" ref="K112">INDEX(KM_PCT,MATCH($A112,'Knowledge - Percentages'!$B:$B,0),'Data - Knowledge'!K$8)/100</f>
        <v>0.17300000000000001</v>
      </c>
      <c r="L112" s="129" cm="1">
        <f t="array" ref="L112">INDEX(KM_PCT,MATCH($A112,'Knowledge - Percentages'!$B:$B,0),'Data - Knowledge'!L$8)/100</f>
        <v>0.18100000000000002</v>
      </c>
      <c r="M112" s="129" cm="1">
        <f t="array" ref="M112">INDEX(KM_PCT,MATCH($A112,'Knowledge - Percentages'!$B:$B,0),'Data - Knowledge'!M$8)/100</f>
        <v>0.19800000000000001</v>
      </c>
      <c r="N112" s="129" cm="1">
        <f t="array" ref="N112">INDEX(KM_PCT,MATCH($A112,'Knowledge - Percentages'!$B:$B,0),'Data - Knowledge'!N$8)/100</f>
        <v>0.13</v>
      </c>
      <c r="O112" s="129" cm="1">
        <f t="array" ref="O112">INDEX(KM_PCT,MATCH($A112,'Knowledge - Percentages'!$B:$B,0),'Data - Knowledge'!O$8)/100</f>
        <v>0.13600000000000001</v>
      </c>
      <c r="P112" s="129" cm="1">
        <f t="array" ref="P112">INDEX(KM_PCT,MATCH($A112,'Knowledge - Percentages'!$B:$B,0),'Data - Knowledge'!P$8)/100</f>
        <v>0.16</v>
      </c>
      <c r="Q112" s="129" cm="1">
        <f t="array" ref="Q112">INDEX(KM_PCT,MATCH($A112,'Knowledge - Percentages'!$B:$B,0),'Data - Knowledge'!Q$8)/100</f>
        <v>0.17399999999999999</v>
      </c>
      <c r="R112" s="129" cm="1">
        <f t="array" ref="R112">INDEX(KM_PCT,MATCH($A112,'Knowledge - Percentages'!$B:$B,0),'Data - Knowledge'!R$8)/100</f>
        <v>0.14699999999999999</v>
      </c>
      <c r="S112" s="129" cm="1">
        <f t="array" ref="S112">INDEX(KM_PCT,MATCH($A112,'Knowledge - Percentages'!$B:$B,0),'Data - Knowledge'!S$8)/100</f>
        <v>0.159</v>
      </c>
      <c r="T112" s="129" cm="1">
        <f t="array" ref="T112">INDEX(KM_PCT,MATCH($A112,'Knowledge - Percentages'!$B:$B,0),'Data - Knowledge'!T$8)/100</f>
        <v>0.16</v>
      </c>
      <c r="U112" s="129" cm="1">
        <f t="array" ref="U112">INDEX(KM_PCT,MATCH($A112,'Knowledge - Percentages'!$B:$B,0),'Data - Knowledge'!U$8)/100</f>
        <v>0.161</v>
      </c>
      <c r="V112" s="129" cm="1">
        <f t="array" ref="V112">INDEX(KM_PCT,MATCH($A112,'Knowledge - Percentages'!$B:$B,0),'Data - Knowledge'!V$8)/100</f>
        <v>0.16300000000000001</v>
      </c>
      <c r="W112" s="129" cm="1">
        <f t="array" ref="W112">INDEX(KM_PCT,MATCH($A112,'Knowledge - Percentages'!$B:$B,0),'Data - Knowledge'!W$8)/100</f>
        <v>0.16</v>
      </c>
      <c r="X112" s="129" cm="1">
        <f t="array" ref="X112">INDEX(KM_PCT,MATCH($A112,'Knowledge - Percentages'!$B:$B,0),'Data - Knowledge'!X$8)/100</f>
        <v>0.14400000000000002</v>
      </c>
      <c r="Y112" s="129" cm="1">
        <f t="array" ref="Y112">INDEX(KM_PCT,MATCH($A112,'Knowledge - Percentages'!$B:$B,0),'Data - Knowledge'!Y$8)/100</f>
        <v>0.155</v>
      </c>
      <c r="Z112" s="129" cm="1">
        <f t="array" ref="Z112">INDEX(KM_PCT,MATCH($A112,'Knowledge - Percentages'!$B:$B,0),'Data - Knowledge'!Z$8)/100</f>
        <v>0.13</v>
      </c>
      <c r="AA112" s="129" cm="1">
        <f t="array" ref="AA112">INDEX(KM_PCT,MATCH($A112,'Knowledge - Percentages'!$B:$B,0),'Data - Knowledge'!AA$8)/100</f>
        <v>0.14099999999999999</v>
      </c>
      <c r="AB112" s="129" cm="1">
        <f t="array" ref="AB112">INDEX(KM_PCT,MATCH($A112,'Knowledge - Percentages'!$B:$B,0),'Data - Knowledge'!AB$8)/100</f>
        <v>0.14599999999999999</v>
      </c>
      <c r="AC112" s="129" cm="1">
        <f t="array" ref="AC112">INDEX(KM_PCT,MATCH($A112,'Knowledge - Percentages'!$B:$B,0),'Data - Knowledge'!AC$8)/100</f>
        <v>0.12300000000000001</v>
      </c>
      <c r="AD112" s="129" cm="1">
        <f t="array" ref="AD112">INDEX(KM_PCT,MATCH($A112,'Knowledge - Percentages'!$B:$B,0),'Data - Knowledge'!AD$8)/100</f>
        <v>0.125</v>
      </c>
      <c r="AE112" s="129" cm="1">
        <f t="array" ref="AE112">INDEX(KM_PCT,MATCH($A112,'Knowledge - Percentages'!$B:$B,0),'Data - Knowledge'!AE$8)/100</f>
        <v>0.11800000000000001</v>
      </c>
      <c r="AF112" s="129" cm="1">
        <f t="array" ref="AF112">INDEX(KM_PCT,MATCH($A112,'Knowledge - Percentages'!$B:$B,0),'Data - Knowledge'!AF$8)/100</f>
        <v>0.14099999999999999</v>
      </c>
      <c r="AG112" s="129" cm="1">
        <f t="array" ref="AG112">INDEX(KM_PCT,MATCH($A112,'Knowledge - Percentages'!$B:$B,0),'Data - Knowledge'!AG$8)/100</f>
        <v>0.128</v>
      </c>
      <c r="AH112" s="129" cm="1">
        <f t="array" ref="AH112">INDEX(KM_PCT,MATCH($A112,'Knowledge - Percentages'!$B:$B,0),'Data - Knowledge'!AH$8)/100</f>
        <v>0.11599999999999999</v>
      </c>
      <c r="AI112" s="129" cm="1">
        <f t="array" ref="AI112">INDEX(KM_PCT,MATCH($A112,'Knowledge - Percentages'!$B:$B,0),'Data - Knowledge'!AI$8)/100</f>
        <v>0.125</v>
      </c>
    </row>
    <row r="113" spans="1:35">
      <c r="A113" s="86" t="s">
        <v>385</v>
      </c>
      <c r="B113" s="86" t="s">
        <v>210</v>
      </c>
      <c r="C113" s="86" t="s">
        <v>373</v>
      </c>
      <c r="D113" s="86" t="s">
        <v>386</v>
      </c>
      <c r="E113" s="122">
        <f t="shared" si="13"/>
        <v>0.1859738214781097</v>
      </c>
      <c r="F113" s="128">
        <f t="shared" si="8"/>
        <v>9519.4420000000009</v>
      </c>
      <c r="G113" s="122">
        <f t="shared" si="9"/>
        <v>0.17635949483264132</v>
      </c>
      <c r="H113" s="128">
        <f t="shared" si="10"/>
        <v>64180.570999999996</v>
      </c>
      <c r="I113" s="122">
        <f t="shared" si="11"/>
        <v>0.22318249891730624</v>
      </c>
      <c r="J113" s="128">
        <f t="shared" si="12"/>
        <v>105.45155034300366</v>
      </c>
      <c r="K113" s="129" cm="1">
        <f t="array" ref="K113">INDEX(KM_PCT,MATCH($A113,'Knowledge - Percentages'!$B:$B,0),'Data - Knowledge'!K$8)/100</f>
        <v>0.26100000000000001</v>
      </c>
      <c r="L113" s="129" cm="1">
        <f t="array" ref="L113">INDEX(KM_PCT,MATCH($A113,'Knowledge - Percentages'!$B:$B,0),'Data - Knowledge'!L$8)/100</f>
        <v>0.21899999999999997</v>
      </c>
      <c r="M113" s="129" cm="1">
        <f t="array" ref="M113">INDEX(KM_PCT,MATCH($A113,'Knowledge - Percentages'!$B:$B,0),'Data - Knowledge'!M$8)/100</f>
        <v>0.24100000000000002</v>
      </c>
      <c r="N113" s="129" cm="1">
        <f t="array" ref="N113">INDEX(KM_PCT,MATCH($A113,'Knowledge - Percentages'!$B:$B,0),'Data - Knowledge'!N$8)/100</f>
        <v>0.16300000000000001</v>
      </c>
      <c r="O113" s="129" cm="1">
        <f t="array" ref="O113">INDEX(KM_PCT,MATCH($A113,'Knowledge - Percentages'!$B:$B,0),'Data - Knowledge'!O$8)/100</f>
        <v>0.19399999999999998</v>
      </c>
      <c r="P113" s="129" cm="1">
        <f t="array" ref="P113">INDEX(KM_PCT,MATCH($A113,'Knowledge - Percentages'!$B:$B,0),'Data - Knowledge'!P$8)/100</f>
        <v>0.18899999999999997</v>
      </c>
      <c r="Q113" s="129" cm="1">
        <f t="array" ref="Q113">INDEX(KM_PCT,MATCH($A113,'Knowledge - Percentages'!$B:$B,0),'Data - Knowledge'!Q$8)/100</f>
        <v>0.19600000000000001</v>
      </c>
      <c r="R113" s="129" cm="1">
        <f t="array" ref="R113">INDEX(KM_PCT,MATCH($A113,'Knowledge - Percentages'!$B:$B,0),'Data - Knowledge'!R$8)/100</f>
        <v>0.18899999999999997</v>
      </c>
      <c r="S113" s="129" cm="1">
        <f t="array" ref="S113">INDEX(KM_PCT,MATCH($A113,'Knowledge - Percentages'!$B:$B,0),'Data - Knowledge'!S$8)/100</f>
        <v>0.18899999999999997</v>
      </c>
      <c r="T113" s="129" cm="1">
        <f t="array" ref="T113">INDEX(KM_PCT,MATCH($A113,'Knowledge - Percentages'!$B:$B,0),'Data - Knowledge'!T$8)/100</f>
        <v>0.18899999999999997</v>
      </c>
      <c r="U113" s="129" cm="1">
        <f t="array" ref="U113">INDEX(KM_PCT,MATCH($A113,'Knowledge - Percentages'!$B:$B,0),'Data - Knowledge'!U$8)/100</f>
        <v>0.18899999999999997</v>
      </c>
      <c r="V113" s="129" cm="1">
        <f t="array" ref="V113">INDEX(KM_PCT,MATCH($A113,'Knowledge - Percentages'!$B:$B,0),'Data - Knowledge'!V$8)/100</f>
        <v>0.19500000000000001</v>
      </c>
      <c r="W113" s="129" cm="1">
        <f t="array" ref="W113">INDEX(KM_PCT,MATCH($A113,'Knowledge - Percentages'!$B:$B,0),'Data - Knowledge'!W$8)/100</f>
        <v>0.18899999999999997</v>
      </c>
      <c r="X113" s="129" cm="1">
        <f t="array" ref="X113">INDEX(KM_PCT,MATCH($A113,'Knowledge - Percentages'!$B:$B,0),'Data - Knowledge'!X$8)/100</f>
        <v>0.17199999999999999</v>
      </c>
      <c r="Y113" s="129" cm="1">
        <f t="array" ref="Y113">INDEX(KM_PCT,MATCH($A113,'Knowledge - Percentages'!$B:$B,0),'Data - Knowledge'!Y$8)/100</f>
        <v>0.17199999999999999</v>
      </c>
      <c r="Z113" s="129" cm="1">
        <f t="array" ref="Z113">INDEX(KM_PCT,MATCH($A113,'Knowledge - Percentages'!$B:$B,0),'Data - Knowledge'!Z$8)/100</f>
        <v>0.16699999999999998</v>
      </c>
      <c r="AA113" s="129" cm="1">
        <f t="array" ref="AA113">INDEX(KM_PCT,MATCH($A113,'Knowledge - Percentages'!$B:$B,0),'Data - Knowledge'!AA$8)/100</f>
        <v>0.17</v>
      </c>
      <c r="AB113" s="129" cm="1">
        <f t="array" ref="AB113">INDEX(KM_PCT,MATCH($A113,'Knowledge - Percentages'!$B:$B,0),'Data - Knowledge'!AB$8)/100</f>
        <v>0.17199999999999999</v>
      </c>
      <c r="AC113" s="129" cm="1">
        <f t="array" ref="AC113">INDEX(KM_PCT,MATCH($A113,'Knowledge - Percentages'!$B:$B,0),'Data - Knowledge'!AC$8)/100</f>
        <v>0.153</v>
      </c>
      <c r="AD113" s="129" cm="1">
        <f t="array" ref="AD113">INDEX(KM_PCT,MATCH($A113,'Knowledge - Percentages'!$B:$B,0),'Data - Knowledge'!AD$8)/100</f>
        <v>0.153</v>
      </c>
      <c r="AE113" s="129" cm="1">
        <f t="array" ref="AE113">INDEX(KM_PCT,MATCH($A113,'Knowledge - Percentages'!$B:$B,0),'Data - Knowledge'!AE$8)/100</f>
        <v>0.153</v>
      </c>
      <c r="AF113" s="129" cm="1">
        <f t="array" ref="AF113">INDEX(KM_PCT,MATCH($A113,'Knowledge - Percentages'!$B:$B,0),'Data - Knowledge'!AF$8)/100</f>
        <v>0.155</v>
      </c>
      <c r="AG113" s="129" cm="1">
        <f t="array" ref="AG113">INDEX(KM_PCT,MATCH($A113,'Knowledge - Percentages'!$B:$B,0),'Data - Knowledge'!AG$8)/100</f>
        <v>0.153</v>
      </c>
      <c r="AH113" s="129" cm="1">
        <f t="array" ref="AH113">INDEX(KM_PCT,MATCH($A113,'Knowledge - Percentages'!$B:$B,0),'Data - Knowledge'!AH$8)/100</f>
        <v>0.15</v>
      </c>
      <c r="AI113" s="129" cm="1">
        <f t="array" ref="AI113">INDEX(KM_PCT,MATCH($A113,'Knowledge - Percentages'!$B:$B,0),'Data - Knowledge'!AI$8)/100</f>
        <v>0.151</v>
      </c>
    </row>
    <row r="114" spans="1:35">
      <c r="A114" s="86" t="s">
        <v>387</v>
      </c>
      <c r="B114" s="86" t="s">
        <v>210</v>
      </c>
      <c r="C114" s="86" t="s">
        <v>373</v>
      </c>
      <c r="D114" s="86" t="s">
        <v>388</v>
      </c>
      <c r="E114" s="122">
        <f t="shared" si="13"/>
        <v>0.12129603219567466</v>
      </c>
      <c r="F114" s="128">
        <f t="shared" si="8"/>
        <v>6208.7799999999988</v>
      </c>
      <c r="G114" s="122">
        <f t="shared" si="9"/>
        <v>0.11276175467617794</v>
      </c>
      <c r="H114" s="128">
        <f t="shared" si="10"/>
        <v>41036.144999999997</v>
      </c>
      <c r="I114" s="122">
        <f t="shared" si="11"/>
        <v>0.30899573221723109</v>
      </c>
      <c r="J114" s="128">
        <f t="shared" si="12"/>
        <v>107.56841496835953</v>
      </c>
      <c r="K114" s="129" cm="1">
        <f t="array" ref="K114">INDEX(KM_PCT,MATCH($A114,'Knowledge - Percentages'!$B:$B,0),'Data - Knowledge'!K$8)/100</f>
        <v>0.16399999999999998</v>
      </c>
      <c r="L114" s="129" cm="1">
        <f t="array" ref="L114">INDEX(KM_PCT,MATCH($A114,'Knowledge - Percentages'!$B:$B,0),'Data - Knowledge'!L$8)/100</f>
        <v>0.154</v>
      </c>
      <c r="M114" s="129" cm="1">
        <f t="array" ref="M114">INDEX(KM_PCT,MATCH($A114,'Knowledge - Percentages'!$B:$B,0),'Data - Knowledge'!M$8)/100</f>
        <v>0.17300000000000001</v>
      </c>
      <c r="N114" s="129" cm="1">
        <f t="array" ref="N114">INDEX(KM_PCT,MATCH($A114,'Knowledge - Percentages'!$B:$B,0),'Data - Knowledge'!N$8)/100</f>
        <v>9.6999999999999989E-2</v>
      </c>
      <c r="O114" s="129" cm="1">
        <f t="array" ref="O114">INDEX(KM_PCT,MATCH($A114,'Knowledge - Percentages'!$B:$B,0),'Data - Knowledge'!O$8)/100</f>
        <v>0.12</v>
      </c>
      <c r="P114" s="129" cm="1">
        <f t="array" ref="P114">INDEX(KM_PCT,MATCH($A114,'Knowledge - Percentages'!$B:$B,0),'Data - Knowledge'!P$8)/100</f>
        <v>0.121</v>
      </c>
      <c r="Q114" s="129" cm="1">
        <f t="array" ref="Q114">INDEX(KM_PCT,MATCH($A114,'Knowledge - Percentages'!$B:$B,0),'Data - Knowledge'!Q$8)/100</f>
        <v>0.14300000000000002</v>
      </c>
      <c r="R114" s="129" cm="1">
        <f t="array" ref="R114">INDEX(KM_PCT,MATCH($A114,'Knowledge - Percentages'!$B:$B,0),'Data - Knowledge'!R$8)/100</f>
        <v>0.11</v>
      </c>
      <c r="S114" s="129" cm="1">
        <f t="array" ref="S114">INDEX(KM_PCT,MATCH($A114,'Knowledge - Percentages'!$B:$B,0),'Data - Knowledge'!S$8)/100</f>
        <v>0.11800000000000001</v>
      </c>
      <c r="T114" s="129" cm="1">
        <f t="array" ref="T114">INDEX(KM_PCT,MATCH($A114,'Knowledge - Percentages'!$B:$B,0),'Data - Knowledge'!T$8)/100</f>
        <v>0.121</v>
      </c>
      <c r="U114" s="129" cm="1">
        <f t="array" ref="U114">INDEX(KM_PCT,MATCH($A114,'Knowledge - Percentages'!$B:$B,0),'Data - Knowledge'!U$8)/100</f>
        <v>0.124</v>
      </c>
      <c r="V114" s="129" cm="1">
        <f t="array" ref="V114">INDEX(KM_PCT,MATCH($A114,'Knowledge - Percentages'!$B:$B,0),'Data - Knowledge'!V$8)/100</f>
        <v>0.13400000000000001</v>
      </c>
      <c r="W114" s="129" cm="1">
        <f t="array" ref="W114">INDEX(KM_PCT,MATCH($A114,'Knowledge - Percentages'!$B:$B,0),'Data - Knowledge'!W$8)/100</f>
        <v>0.121</v>
      </c>
      <c r="X114" s="129" cm="1">
        <f t="array" ref="X114">INDEX(KM_PCT,MATCH($A114,'Knowledge - Percentages'!$B:$B,0),'Data - Knowledge'!X$8)/100</f>
        <v>0.111</v>
      </c>
      <c r="Y114" s="129" cm="1">
        <f t="array" ref="Y114">INDEX(KM_PCT,MATCH($A114,'Knowledge - Percentages'!$B:$B,0),'Data - Knowledge'!Y$8)/100</f>
        <v>0.111</v>
      </c>
      <c r="Z114" s="129" cm="1">
        <f t="array" ref="Z114">INDEX(KM_PCT,MATCH($A114,'Knowledge - Percentages'!$B:$B,0),'Data - Knowledge'!Z$8)/100</f>
        <v>0.111</v>
      </c>
      <c r="AA114" s="129" cm="1">
        <f t="array" ref="AA114">INDEX(KM_PCT,MATCH($A114,'Knowledge - Percentages'!$B:$B,0),'Data - Knowledge'!AA$8)/100</f>
        <v>0.10400000000000001</v>
      </c>
      <c r="AB114" s="129" cm="1">
        <f t="array" ref="AB114">INDEX(KM_PCT,MATCH($A114,'Knowledge - Percentages'!$B:$B,0),'Data - Knowledge'!AB$8)/100</f>
        <v>0.111</v>
      </c>
      <c r="AC114" s="129" cm="1">
        <f t="array" ref="AC114">INDEX(KM_PCT,MATCH($A114,'Knowledge - Percentages'!$B:$B,0),'Data - Knowledge'!AC$8)/100</f>
        <v>9.4E-2</v>
      </c>
      <c r="AD114" s="129" cm="1">
        <f t="array" ref="AD114">INDEX(KM_PCT,MATCH($A114,'Knowledge - Percentages'!$B:$B,0),'Data - Knowledge'!AD$8)/100</f>
        <v>9.6999999999999989E-2</v>
      </c>
      <c r="AE114" s="129" cm="1">
        <f t="array" ref="AE114">INDEX(KM_PCT,MATCH($A114,'Knowledge - Percentages'!$B:$B,0),'Data - Knowledge'!AE$8)/100</f>
        <v>8.199999999999999E-2</v>
      </c>
      <c r="AF114" s="129" cm="1">
        <f t="array" ref="AF114">INDEX(KM_PCT,MATCH($A114,'Knowledge - Percentages'!$B:$B,0),'Data - Knowledge'!AF$8)/100</f>
        <v>9.4E-2</v>
      </c>
      <c r="AG114" s="129" cm="1">
        <f t="array" ref="AG114">INDEX(KM_PCT,MATCH($A114,'Knowledge - Percentages'!$B:$B,0),'Data - Knowledge'!AG$8)/100</f>
        <v>9.4E-2</v>
      </c>
      <c r="AH114" s="129" cm="1">
        <f t="array" ref="AH114">INDEX(KM_PCT,MATCH($A114,'Knowledge - Percentages'!$B:$B,0),'Data - Knowledge'!AH$8)/100</f>
        <v>8.4000000000000005E-2</v>
      </c>
      <c r="AI114" s="129" cm="1">
        <f t="array" ref="AI114">INDEX(KM_PCT,MATCH($A114,'Knowledge - Percentages'!$B:$B,0),'Data - Knowledge'!AI$8)/100</f>
        <v>9.4E-2</v>
      </c>
    </row>
    <row r="115" spans="1:35">
      <c r="A115" s="86" t="s">
        <v>389</v>
      </c>
      <c r="B115" s="86" t="s">
        <v>210</v>
      </c>
      <c r="C115" s="86" t="s">
        <v>373</v>
      </c>
      <c r="D115" s="86" t="s">
        <v>390</v>
      </c>
      <c r="E115" s="122">
        <f t="shared" si="13"/>
        <v>0.21123498153828119</v>
      </c>
      <c r="F115" s="128">
        <f t="shared" si="8"/>
        <v>10812.484999999999</v>
      </c>
      <c r="G115" s="122">
        <f t="shared" si="9"/>
        <v>0.20262105853225587</v>
      </c>
      <c r="H115" s="128">
        <f t="shared" si="10"/>
        <v>73737.65300000002</v>
      </c>
      <c r="I115" s="122">
        <f t="shared" si="11"/>
        <v>0.15491230086954313</v>
      </c>
      <c r="J115" s="128">
        <f t="shared" si="12"/>
        <v>104.25124765827537</v>
      </c>
      <c r="K115" s="129" cm="1">
        <f t="array" ref="K115">INDEX(KM_PCT,MATCH($A115,'Knowledge - Percentages'!$B:$B,0),'Data - Knowledge'!K$8)/100</f>
        <v>0.222</v>
      </c>
      <c r="L115" s="129" cm="1">
        <f t="array" ref="L115">INDEX(KM_PCT,MATCH($A115,'Knowledge - Percentages'!$B:$B,0),'Data - Knowledge'!L$8)/100</f>
        <v>0.24</v>
      </c>
      <c r="M115" s="129" cm="1">
        <f t="array" ref="M115">INDEX(KM_PCT,MATCH($A115,'Knowledge - Percentages'!$B:$B,0),'Data - Knowledge'!M$8)/100</f>
        <v>0.27200000000000002</v>
      </c>
      <c r="N115" s="129" cm="1">
        <f t="array" ref="N115">INDEX(KM_PCT,MATCH($A115,'Knowledge - Percentages'!$B:$B,0),'Data - Knowledge'!N$8)/100</f>
        <v>0.17800000000000002</v>
      </c>
      <c r="O115" s="129" cm="1">
        <f t="array" ref="O115">INDEX(KM_PCT,MATCH($A115,'Knowledge - Percentages'!$B:$B,0),'Data - Knowledge'!O$8)/100</f>
        <v>0.20199999999999999</v>
      </c>
      <c r="P115" s="129" cm="1">
        <f t="array" ref="P115">INDEX(KM_PCT,MATCH($A115,'Knowledge - Percentages'!$B:$B,0),'Data - Knowledge'!P$8)/100</f>
        <v>0.21899999999999997</v>
      </c>
      <c r="Q115" s="129" cm="1">
        <f t="array" ref="Q115">INDEX(KM_PCT,MATCH($A115,'Knowledge - Percentages'!$B:$B,0),'Data - Knowledge'!Q$8)/100</f>
        <v>0.23899999999999999</v>
      </c>
      <c r="R115" s="129" cm="1">
        <f t="array" ref="R115">INDEX(KM_PCT,MATCH($A115,'Knowledge - Percentages'!$B:$B,0),'Data - Knowledge'!R$8)/100</f>
        <v>0.21899999999999997</v>
      </c>
      <c r="S115" s="129" cm="1">
        <f t="array" ref="S115">INDEX(KM_PCT,MATCH($A115,'Knowledge - Percentages'!$B:$B,0),'Data - Knowledge'!S$8)/100</f>
        <v>0.21600000000000003</v>
      </c>
      <c r="T115" s="129" cm="1">
        <f t="array" ref="T115">INDEX(KM_PCT,MATCH($A115,'Knowledge - Percentages'!$B:$B,0),'Data - Knowledge'!T$8)/100</f>
        <v>0.21899999999999997</v>
      </c>
      <c r="U115" s="129" cm="1">
        <f t="array" ref="U115">INDEX(KM_PCT,MATCH($A115,'Knowledge - Percentages'!$B:$B,0),'Data - Knowledge'!U$8)/100</f>
        <v>0.21899999999999997</v>
      </c>
      <c r="V115" s="129" cm="1">
        <f t="array" ref="V115">INDEX(KM_PCT,MATCH($A115,'Knowledge - Percentages'!$B:$B,0),'Data - Knowledge'!V$8)/100</f>
        <v>0.22</v>
      </c>
      <c r="W115" s="129" cm="1">
        <f t="array" ref="W115">INDEX(KM_PCT,MATCH($A115,'Knowledge - Percentages'!$B:$B,0),'Data - Knowledge'!W$8)/100</f>
        <v>0.21899999999999997</v>
      </c>
      <c r="X115" s="129" cm="1">
        <f t="array" ref="X115">INDEX(KM_PCT,MATCH($A115,'Knowledge - Percentages'!$B:$B,0),'Data - Knowledge'!X$8)/100</f>
        <v>0.20300000000000001</v>
      </c>
      <c r="Y115" s="129" cm="1">
        <f t="array" ref="Y115">INDEX(KM_PCT,MATCH($A115,'Knowledge - Percentages'!$B:$B,0),'Data - Knowledge'!Y$8)/100</f>
        <v>0.21100000000000002</v>
      </c>
      <c r="Z115" s="129" cm="1">
        <f t="array" ref="Z115">INDEX(KM_PCT,MATCH($A115,'Knowledge - Percentages'!$B:$B,0),'Data - Knowledge'!Z$8)/100</f>
        <v>0.183</v>
      </c>
      <c r="AA115" s="129" cm="1">
        <f t="array" ref="AA115">INDEX(KM_PCT,MATCH($A115,'Knowledge - Percentages'!$B:$B,0),'Data - Knowledge'!AA$8)/100</f>
        <v>0.20300000000000001</v>
      </c>
      <c r="AB115" s="129" cm="1">
        <f t="array" ref="AB115">INDEX(KM_PCT,MATCH($A115,'Knowledge - Percentages'!$B:$B,0),'Data - Knowledge'!AB$8)/100</f>
        <v>0.22899999999999998</v>
      </c>
      <c r="AC115" s="129" cm="1">
        <f t="array" ref="AC115">INDEX(KM_PCT,MATCH($A115,'Knowledge - Percentages'!$B:$B,0),'Data - Knowledge'!AC$8)/100</f>
        <v>0.185</v>
      </c>
      <c r="AD115" s="129" cm="1">
        <f t="array" ref="AD115">INDEX(KM_PCT,MATCH($A115,'Knowledge - Percentages'!$B:$B,0),'Data - Knowledge'!AD$8)/100</f>
        <v>0.185</v>
      </c>
      <c r="AE115" s="129" cm="1">
        <f t="array" ref="AE115">INDEX(KM_PCT,MATCH($A115,'Knowledge - Percentages'!$B:$B,0),'Data - Knowledge'!AE$8)/100</f>
        <v>0.185</v>
      </c>
      <c r="AF115" s="129" cm="1">
        <f t="array" ref="AF115">INDEX(KM_PCT,MATCH($A115,'Knowledge - Percentages'!$B:$B,0),'Data - Knowledge'!AF$8)/100</f>
        <v>0.19399999999999998</v>
      </c>
      <c r="AG115" s="129" cm="1">
        <f t="array" ref="AG115">INDEX(KM_PCT,MATCH($A115,'Knowledge - Percentages'!$B:$B,0),'Data - Knowledge'!AG$8)/100</f>
        <v>0.185</v>
      </c>
      <c r="AH115" s="129" cm="1">
        <f t="array" ref="AH115">INDEX(KM_PCT,MATCH($A115,'Knowledge - Percentages'!$B:$B,0),'Data - Knowledge'!AH$8)/100</f>
        <v>0.17699999999999999</v>
      </c>
      <c r="AI115" s="129" cm="1">
        <f t="array" ref="AI115">INDEX(KM_PCT,MATCH($A115,'Knowledge - Percentages'!$B:$B,0),'Data - Knowledge'!AI$8)/100</f>
        <v>0.185</v>
      </c>
    </row>
    <row r="116" spans="1:35">
      <c r="A116" s="86" t="s">
        <v>391</v>
      </c>
      <c r="B116" s="86" t="s">
        <v>210</v>
      </c>
      <c r="C116" s="86" t="s">
        <v>373</v>
      </c>
      <c r="D116" s="86" t="s">
        <v>392</v>
      </c>
      <c r="E116" s="122">
        <f t="shared" si="13"/>
        <v>0.18196227557778341</v>
      </c>
      <c r="F116" s="128">
        <f t="shared" si="8"/>
        <v>9314.1029999999992</v>
      </c>
      <c r="G116" s="122">
        <f t="shared" si="9"/>
        <v>0.17258057699652946</v>
      </c>
      <c r="H116" s="128">
        <f t="shared" si="10"/>
        <v>62805.351000000002</v>
      </c>
      <c r="I116" s="122">
        <f t="shared" si="11"/>
        <v>0.21554432969296847</v>
      </c>
      <c r="J116" s="128">
        <f t="shared" si="12"/>
        <v>105.43612655869299</v>
      </c>
      <c r="K116" s="129" cm="1">
        <f t="array" ref="K116">INDEX(KM_PCT,MATCH($A116,'Knowledge - Percentages'!$B:$B,0),'Data - Knowledge'!K$8)/100</f>
        <v>0.2</v>
      </c>
      <c r="L116" s="129" cm="1">
        <f t="array" ref="L116">INDEX(KM_PCT,MATCH($A116,'Knowledge - Percentages'!$B:$B,0),'Data - Knowledge'!L$8)/100</f>
        <v>0.20300000000000001</v>
      </c>
      <c r="M116" s="129" cm="1">
        <f t="array" ref="M116">INDEX(KM_PCT,MATCH($A116,'Knowledge - Percentages'!$B:$B,0),'Data - Knowledge'!M$8)/100</f>
        <v>0.24299999999999999</v>
      </c>
      <c r="N116" s="129" cm="1">
        <f t="array" ref="N116">INDEX(KM_PCT,MATCH($A116,'Knowledge - Percentages'!$B:$B,0),'Data - Knowledge'!N$8)/100</f>
        <v>0.154</v>
      </c>
      <c r="O116" s="129" cm="1">
        <f t="array" ref="O116">INDEX(KM_PCT,MATCH($A116,'Knowledge - Percentages'!$B:$B,0),'Data - Knowledge'!O$8)/100</f>
        <v>0.17399999999999999</v>
      </c>
      <c r="P116" s="129" cm="1">
        <f t="array" ref="P116">INDEX(KM_PCT,MATCH($A116,'Knowledge - Percentages'!$B:$B,0),'Data - Knowledge'!P$8)/100</f>
        <v>0.19</v>
      </c>
      <c r="Q116" s="129" cm="1">
        <f t="array" ref="Q116">INDEX(KM_PCT,MATCH($A116,'Knowledge - Percentages'!$B:$B,0),'Data - Knowledge'!Q$8)/100</f>
        <v>0.21</v>
      </c>
      <c r="R116" s="129" cm="1">
        <f t="array" ref="R116">INDEX(KM_PCT,MATCH($A116,'Knowledge - Percentages'!$B:$B,0),'Data - Knowledge'!R$8)/100</f>
        <v>0.18100000000000002</v>
      </c>
      <c r="S116" s="129" cm="1">
        <f t="array" ref="S116">INDEX(KM_PCT,MATCH($A116,'Knowledge - Percentages'!$B:$B,0),'Data - Knowledge'!S$8)/100</f>
        <v>0.19</v>
      </c>
      <c r="T116" s="129" cm="1">
        <f t="array" ref="T116">INDEX(KM_PCT,MATCH($A116,'Knowledge - Percentages'!$B:$B,0),'Data - Knowledge'!T$8)/100</f>
        <v>0.19</v>
      </c>
      <c r="U116" s="129" cm="1">
        <f t="array" ref="U116">INDEX(KM_PCT,MATCH($A116,'Knowledge - Percentages'!$B:$B,0),'Data - Knowledge'!U$8)/100</f>
        <v>0.19</v>
      </c>
      <c r="V116" s="129" cm="1">
        <f t="array" ref="V116">INDEX(KM_PCT,MATCH($A116,'Knowledge - Percentages'!$B:$B,0),'Data - Knowledge'!V$8)/100</f>
        <v>0.193</v>
      </c>
      <c r="W116" s="129" cm="1">
        <f t="array" ref="W116">INDEX(KM_PCT,MATCH($A116,'Knowledge - Percentages'!$B:$B,0),'Data - Knowledge'!W$8)/100</f>
        <v>0.19</v>
      </c>
      <c r="X116" s="129" cm="1">
        <f t="array" ref="X116">INDEX(KM_PCT,MATCH($A116,'Knowledge - Percentages'!$B:$B,0),'Data - Knowledge'!X$8)/100</f>
        <v>0.17</v>
      </c>
      <c r="Y116" s="129" cm="1">
        <f t="array" ref="Y116">INDEX(KM_PCT,MATCH($A116,'Knowledge - Percentages'!$B:$B,0),'Data - Knowledge'!Y$8)/100</f>
        <v>0.17699999999999999</v>
      </c>
      <c r="Z116" s="129" cm="1">
        <f t="array" ref="Z116">INDEX(KM_PCT,MATCH($A116,'Knowledge - Percentages'!$B:$B,0),'Data - Knowledge'!Z$8)/100</f>
        <v>0.16500000000000001</v>
      </c>
      <c r="AA116" s="129" cm="1">
        <f t="array" ref="AA116">INDEX(KM_PCT,MATCH($A116,'Knowledge - Percentages'!$B:$B,0),'Data - Knowledge'!AA$8)/100</f>
        <v>0.17199999999999999</v>
      </c>
      <c r="AB116" s="129" cm="1">
        <f t="array" ref="AB116">INDEX(KM_PCT,MATCH($A116,'Knowledge - Percentages'!$B:$B,0),'Data - Knowledge'!AB$8)/100</f>
        <v>0.17199999999999999</v>
      </c>
      <c r="AC116" s="129" cm="1">
        <f t="array" ref="AC116">INDEX(KM_PCT,MATCH($A116,'Knowledge - Percentages'!$B:$B,0),'Data - Knowledge'!AC$8)/100</f>
        <v>0.14800000000000002</v>
      </c>
      <c r="AD116" s="129" cm="1">
        <f t="array" ref="AD116">INDEX(KM_PCT,MATCH($A116,'Knowledge - Percentages'!$B:$B,0),'Data - Knowledge'!AD$8)/100</f>
        <v>0.155</v>
      </c>
      <c r="AE116" s="129" cm="1">
        <f t="array" ref="AE116">INDEX(KM_PCT,MATCH($A116,'Knowledge - Percentages'!$B:$B,0),'Data - Knowledge'!AE$8)/100</f>
        <v>0.155</v>
      </c>
      <c r="AF116" s="129" cm="1">
        <f t="array" ref="AF116">INDEX(KM_PCT,MATCH($A116,'Knowledge - Percentages'!$B:$B,0),'Data - Knowledge'!AF$8)/100</f>
        <v>0.18100000000000002</v>
      </c>
      <c r="AG116" s="129" cm="1">
        <f t="array" ref="AG116">INDEX(KM_PCT,MATCH($A116,'Knowledge - Percentages'!$B:$B,0),'Data - Knowledge'!AG$8)/100</f>
        <v>0.155</v>
      </c>
      <c r="AH116" s="129" cm="1">
        <f t="array" ref="AH116">INDEX(KM_PCT,MATCH($A116,'Knowledge - Percentages'!$B:$B,0),'Data - Knowledge'!AH$8)/100</f>
        <v>0.13699999999999998</v>
      </c>
      <c r="AI116" s="129" cm="1">
        <f t="array" ref="AI116">INDEX(KM_PCT,MATCH($A116,'Knowledge - Percentages'!$B:$B,0),'Data - Knowledge'!AI$8)/100</f>
        <v>0.154</v>
      </c>
    </row>
    <row r="117" spans="1:35">
      <c r="A117" s="86" t="s">
        <v>110</v>
      </c>
      <c r="B117" s="86" t="s">
        <v>210</v>
      </c>
      <c r="C117" s="86" t="s">
        <v>373</v>
      </c>
      <c r="D117" s="86" t="s">
        <v>111</v>
      </c>
      <c r="E117" s="122">
        <f t="shared" si="13"/>
        <v>0.10839875358977862</v>
      </c>
      <c r="F117" s="128">
        <f t="shared" si="8"/>
        <v>5548.6069999999982</v>
      </c>
      <c r="G117" s="122">
        <f t="shared" si="9"/>
        <v>9.9132265696487393E-2</v>
      </c>
      <c r="H117" s="128">
        <f t="shared" si="10"/>
        <v>36076.114999999998</v>
      </c>
      <c r="I117" s="122">
        <f t="shared" si="11"/>
        <v>0.22793777344898536</v>
      </c>
      <c r="J117" s="128">
        <f t="shared" si="12"/>
        <v>109.34760022701626</v>
      </c>
      <c r="K117" s="129" cm="1">
        <f t="array" ref="K117">INDEX(KM_PCT,MATCH($A117,'Knowledge - Percentages'!$B:$B,0),'Data - Knowledge'!K$8)/100</f>
        <v>0.13100000000000001</v>
      </c>
      <c r="L117" s="129" cm="1">
        <f t="array" ref="L117">INDEX(KM_PCT,MATCH($A117,'Knowledge - Percentages'!$B:$B,0),'Data - Knowledge'!L$8)/100</f>
        <v>0.13200000000000001</v>
      </c>
      <c r="M117" s="129" cm="1">
        <f t="array" ref="M117">INDEX(KM_PCT,MATCH($A117,'Knowledge - Percentages'!$B:$B,0),'Data - Knowledge'!M$8)/100</f>
        <v>0.16</v>
      </c>
      <c r="N117" s="129" cm="1">
        <f t="array" ref="N117">INDEX(KM_PCT,MATCH($A117,'Knowledge - Percentages'!$B:$B,0),'Data - Knowledge'!N$8)/100</f>
        <v>0.09</v>
      </c>
      <c r="O117" s="129" cm="1">
        <f t="array" ref="O117">INDEX(KM_PCT,MATCH($A117,'Knowledge - Percentages'!$B:$B,0),'Data - Knowledge'!O$8)/100</f>
        <v>0.109</v>
      </c>
      <c r="P117" s="129" cm="1">
        <f t="array" ref="P117">INDEX(KM_PCT,MATCH($A117,'Knowledge - Percentages'!$B:$B,0),'Data - Knowledge'!P$8)/100</f>
        <v>0.11900000000000001</v>
      </c>
      <c r="Q117" s="129" cm="1">
        <f t="array" ref="Q117">INDEX(KM_PCT,MATCH($A117,'Knowledge - Percentages'!$B:$B,0),'Data - Knowledge'!Q$8)/100</f>
        <v>0.14099999999999999</v>
      </c>
      <c r="R117" s="129" cm="1">
        <f t="array" ref="R117">INDEX(KM_PCT,MATCH($A117,'Knowledge - Percentages'!$B:$B,0),'Data - Knowledge'!R$8)/100</f>
        <v>0.11900000000000001</v>
      </c>
      <c r="S117" s="129" cm="1">
        <f t="array" ref="S117">INDEX(KM_PCT,MATCH($A117,'Knowledge - Percentages'!$B:$B,0),'Data - Knowledge'!S$8)/100</f>
        <v>0.11699999999999999</v>
      </c>
      <c r="T117" s="129" cm="1">
        <f t="array" ref="T117">INDEX(KM_PCT,MATCH($A117,'Knowledge - Percentages'!$B:$B,0),'Data - Knowledge'!T$8)/100</f>
        <v>0.11900000000000001</v>
      </c>
      <c r="U117" s="129" cm="1">
        <f t="array" ref="U117">INDEX(KM_PCT,MATCH($A117,'Knowledge - Percentages'!$B:$B,0),'Data - Knowledge'!U$8)/100</f>
        <v>0.11900000000000001</v>
      </c>
      <c r="V117" s="129" cm="1">
        <f t="array" ref="V117">INDEX(KM_PCT,MATCH($A117,'Knowledge - Percentages'!$B:$B,0),'Data - Knowledge'!V$8)/100</f>
        <v>0.128</v>
      </c>
      <c r="W117" s="129" cm="1">
        <f t="array" ref="W117">INDEX(KM_PCT,MATCH($A117,'Knowledge - Percentages'!$B:$B,0),'Data - Knowledge'!W$8)/100</f>
        <v>0.11199999999999999</v>
      </c>
      <c r="X117" s="129" cm="1">
        <f t="array" ref="X117">INDEX(KM_PCT,MATCH($A117,'Knowledge - Percentages'!$B:$B,0),'Data - Knowledge'!X$8)/100</f>
        <v>9.6000000000000002E-2</v>
      </c>
      <c r="Y117" s="129" cm="1">
        <f t="array" ref="Y117">INDEX(KM_PCT,MATCH($A117,'Knowledge - Percentages'!$B:$B,0),'Data - Knowledge'!Y$8)/100</f>
        <v>9.6999999999999989E-2</v>
      </c>
      <c r="Z117" s="129" cm="1">
        <f t="array" ref="Z117">INDEX(KM_PCT,MATCH($A117,'Knowledge - Percentages'!$B:$B,0),'Data - Knowledge'!Z$8)/100</f>
        <v>8.199999999999999E-2</v>
      </c>
      <c r="AA117" s="129" cm="1">
        <f t="array" ref="AA117">INDEX(KM_PCT,MATCH($A117,'Knowledge - Percentages'!$B:$B,0),'Data - Knowledge'!AA$8)/100</f>
        <v>9.6000000000000002E-2</v>
      </c>
      <c r="AB117" s="129" cm="1">
        <f t="array" ref="AB117">INDEX(KM_PCT,MATCH($A117,'Knowledge - Percentages'!$B:$B,0),'Data - Knowledge'!AB$8)/100</f>
        <v>9.6000000000000002E-2</v>
      </c>
      <c r="AC117" s="129" cm="1">
        <f t="array" ref="AC117">INDEX(KM_PCT,MATCH($A117,'Knowledge - Percentages'!$B:$B,0),'Data - Knowledge'!AC$8)/100</f>
        <v>7.6999999999999999E-2</v>
      </c>
      <c r="AD117" s="129" cm="1">
        <f t="array" ref="AD117">INDEX(KM_PCT,MATCH($A117,'Knowledge - Percentages'!$B:$B,0),'Data - Knowledge'!AD$8)/100</f>
        <v>7.9000000000000001E-2</v>
      </c>
      <c r="AE117" s="129" cm="1">
        <f t="array" ref="AE117">INDEX(KM_PCT,MATCH($A117,'Knowledge - Percentages'!$B:$B,0),'Data - Knowledge'!AE$8)/100</f>
        <v>7.9000000000000001E-2</v>
      </c>
      <c r="AF117" s="129" cm="1">
        <f t="array" ref="AF117">INDEX(KM_PCT,MATCH($A117,'Knowledge - Percentages'!$B:$B,0),'Data - Knowledge'!AF$8)/100</f>
        <v>7.9000000000000001E-2</v>
      </c>
      <c r="AG117" s="129" cm="1">
        <f t="array" ref="AG117">INDEX(KM_PCT,MATCH($A117,'Knowledge - Percentages'!$B:$B,0),'Data - Knowledge'!AG$8)/100</f>
        <v>8.1000000000000003E-2</v>
      </c>
      <c r="AH117" s="129" cm="1">
        <f t="array" ref="AH117">INDEX(KM_PCT,MATCH($A117,'Knowledge - Percentages'!$B:$B,0),'Data - Knowledge'!AH$8)/100</f>
        <v>6.8000000000000005E-2</v>
      </c>
      <c r="AI117" s="129" cm="1">
        <f t="array" ref="AI117">INDEX(KM_PCT,MATCH($A117,'Knowledge - Percentages'!$B:$B,0),'Data - Knowledge'!AI$8)/100</f>
        <v>7.400000000000001E-2</v>
      </c>
    </row>
    <row r="118" spans="1:35">
      <c r="A118" s="86" t="s">
        <v>108</v>
      </c>
      <c r="B118" s="86" t="s">
        <v>210</v>
      </c>
      <c r="C118" s="86" t="s">
        <v>373</v>
      </c>
      <c r="D118" s="86" t="s">
        <v>109</v>
      </c>
      <c r="E118" s="122">
        <f t="shared" si="13"/>
        <v>0.15680321175298415</v>
      </c>
      <c r="F118" s="128">
        <f t="shared" si="8"/>
        <v>8026.2860000000001</v>
      </c>
      <c r="G118" s="122">
        <f t="shared" si="9"/>
        <v>0.1507005185219788</v>
      </c>
      <c r="H118" s="128">
        <f t="shared" si="10"/>
        <v>54842.781999999999</v>
      </c>
      <c r="I118" s="122">
        <f t="shared" si="11"/>
        <v>0.23090875846297784</v>
      </c>
      <c r="J118" s="128">
        <f t="shared" si="12"/>
        <v>104.0495502542782</v>
      </c>
      <c r="K118" s="129" cm="1">
        <f t="array" ref="K118">INDEX(KM_PCT,MATCH($A118,'Knowledge - Percentages'!$B:$B,0),'Data - Knowledge'!K$8)/100</f>
        <v>0.17899999999999999</v>
      </c>
      <c r="L118" s="129" cm="1">
        <f t="array" ref="L118">INDEX(KM_PCT,MATCH($A118,'Knowledge - Percentages'!$B:$B,0),'Data - Knowledge'!L$8)/100</f>
        <v>0.17300000000000001</v>
      </c>
      <c r="M118" s="129" cm="1">
        <f t="array" ref="M118">INDEX(KM_PCT,MATCH($A118,'Knowledge - Percentages'!$B:$B,0),'Data - Knowledge'!M$8)/100</f>
        <v>0.19600000000000001</v>
      </c>
      <c r="N118" s="129" cm="1">
        <f t="array" ref="N118">INDEX(KM_PCT,MATCH($A118,'Knowledge - Percentages'!$B:$B,0),'Data - Knowledge'!N$8)/100</f>
        <v>0.13</v>
      </c>
      <c r="O118" s="129" cm="1">
        <f t="array" ref="O118">INDEX(KM_PCT,MATCH($A118,'Knowledge - Percentages'!$B:$B,0),'Data - Knowledge'!O$8)/100</f>
        <v>0.159</v>
      </c>
      <c r="P118" s="129" cm="1">
        <f t="array" ref="P118">INDEX(KM_PCT,MATCH($A118,'Knowledge - Percentages'!$B:$B,0),'Data - Knowledge'!P$8)/100</f>
        <v>0.16399999999999998</v>
      </c>
      <c r="Q118" s="129" cm="1">
        <f t="array" ref="Q118">INDEX(KM_PCT,MATCH($A118,'Knowledge - Percentages'!$B:$B,0),'Data - Knowledge'!Q$8)/100</f>
        <v>0.16699999999999998</v>
      </c>
      <c r="R118" s="129" cm="1">
        <f t="array" ref="R118">INDEX(KM_PCT,MATCH($A118,'Knowledge - Percentages'!$B:$B,0),'Data - Knowledge'!R$8)/100</f>
        <v>0.16399999999999998</v>
      </c>
      <c r="S118" s="129" cm="1">
        <f t="array" ref="S118">INDEX(KM_PCT,MATCH($A118,'Knowledge - Percentages'!$B:$B,0),'Data - Knowledge'!S$8)/100</f>
        <v>0.16399999999999998</v>
      </c>
      <c r="T118" s="129" cm="1">
        <f t="array" ref="T118">INDEX(KM_PCT,MATCH($A118,'Knowledge - Percentages'!$B:$B,0),'Data - Knowledge'!T$8)/100</f>
        <v>0.16399999999999998</v>
      </c>
      <c r="U118" s="129" cm="1">
        <f t="array" ref="U118">INDEX(KM_PCT,MATCH($A118,'Knowledge - Percentages'!$B:$B,0),'Data - Knowledge'!U$8)/100</f>
        <v>0.17499999999999999</v>
      </c>
      <c r="V118" s="129" cm="1">
        <f t="array" ref="V118">INDEX(KM_PCT,MATCH($A118,'Knowledge - Percentages'!$B:$B,0),'Data - Knowledge'!V$8)/100</f>
        <v>0.16399999999999998</v>
      </c>
      <c r="W118" s="129" cm="1">
        <f t="array" ref="W118">INDEX(KM_PCT,MATCH($A118,'Knowledge - Percentages'!$B:$B,0),'Data - Knowledge'!W$8)/100</f>
        <v>0.16399999999999998</v>
      </c>
      <c r="X118" s="129" cm="1">
        <f t="array" ref="X118">INDEX(KM_PCT,MATCH($A118,'Knowledge - Percentages'!$B:$B,0),'Data - Knowledge'!X$8)/100</f>
        <v>0.154</v>
      </c>
      <c r="Y118" s="129" cm="1">
        <f t="array" ref="Y118">INDEX(KM_PCT,MATCH($A118,'Knowledge - Percentages'!$B:$B,0),'Data - Knowledge'!Y$8)/100</f>
        <v>0.16</v>
      </c>
      <c r="Z118" s="129" cm="1">
        <f t="array" ref="Z118">INDEX(KM_PCT,MATCH($A118,'Knowledge - Percentages'!$B:$B,0),'Data - Knowledge'!Z$8)/100</f>
        <v>0.14599999999999999</v>
      </c>
      <c r="AA118" s="129" cm="1">
        <f t="array" ref="AA118">INDEX(KM_PCT,MATCH($A118,'Knowledge - Percentages'!$B:$B,0),'Data - Knowledge'!AA$8)/100</f>
        <v>0.15</v>
      </c>
      <c r="AB118" s="129" cm="1">
        <f t="array" ref="AB118">INDEX(KM_PCT,MATCH($A118,'Knowledge - Percentages'!$B:$B,0),'Data - Knowledge'!AB$8)/100</f>
        <v>0.12</v>
      </c>
      <c r="AC118" s="129" cm="1">
        <f t="array" ref="AC118">INDEX(KM_PCT,MATCH($A118,'Knowledge - Percentages'!$B:$B,0),'Data - Knowledge'!AC$8)/100</f>
        <v>0.13500000000000001</v>
      </c>
      <c r="AD118" s="129" cm="1">
        <f t="array" ref="AD118">INDEX(KM_PCT,MATCH($A118,'Knowledge - Percentages'!$B:$B,0),'Data - Knowledge'!AD$8)/100</f>
        <v>0.13500000000000001</v>
      </c>
      <c r="AE118" s="129" cm="1">
        <f t="array" ref="AE118">INDEX(KM_PCT,MATCH($A118,'Knowledge - Percentages'!$B:$B,0),'Data - Knowledge'!AE$8)/100</f>
        <v>0.13500000000000001</v>
      </c>
      <c r="AF118" s="129" cm="1">
        <f t="array" ref="AF118">INDEX(KM_PCT,MATCH($A118,'Knowledge - Percentages'!$B:$B,0),'Data - Knowledge'!AF$8)/100</f>
        <v>0.13500000000000001</v>
      </c>
      <c r="AG118" s="129" cm="1">
        <f t="array" ref="AG118">INDEX(KM_PCT,MATCH($A118,'Knowledge - Percentages'!$B:$B,0),'Data - Knowledge'!AG$8)/100</f>
        <v>0.13500000000000001</v>
      </c>
      <c r="AH118" s="129" cm="1">
        <f t="array" ref="AH118">INDEX(KM_PCT,MATCH($A118,'Knowledge - Percentages'!$B:$B,0),'Data - Knowledge'!AH$8)/100</f>
        <v>0.13100000000000001</v>
      </c>
      <c r="AI118" s="129" cm="1">
        <f t="array" ref="AI118">INDEX(KM_PCT,MATCH($A118,'Knowledge - Percentages'!$B:$B,0),'Data - Knowledge'!AI$8)/100</f>
        <v>0.13400000000000001</v>
      </c>
    </row>
    <row r="119" spans="1:35">
      <c r="A119" s="86" t="s">
        <v>393</v>
      </c>
      <c r="B119" s="86" t="s">
        <v>394</v>
      </c>
      <c r="C119" s="86" t="s">
        <v>395</v>
      </c>
      <c r="D119" s="86" t="s">
        <v>396</v>
      </c>
      <c r="E119" s="122">
        <f t="shared" si="13"/>
        <v>8.859282630355364E-2</v>
      </c>
      <c r="F119" s="128">
        <f t="shared" si="8"/>
        <v>4534.8010000000004</v>
      </c>
      <c r="G119" s="122">
        <f t="shared" si="9"/>
        <v>8.2128152143746275E-2</v>
      </c>
      <c r="H119" s="128">
        <f t="shared" si="10"/>
        <v>29887.994999999999</v>
      </c>
      <c r="I119" s="122">
        <f t="shared" si="11"/>
        <v>-1.895637046137514E-2</v>
      </c>
      <c r="J119" s="128">
        <f t="shared" si="12"/>
        <v>107.8714472334559</v>
      </c>
      <c r="K119" s="129" cm="1">
        <f t="array" ref="K119">INDEX(KM_PCT,MATCH($A119,'Knowledge - Percentages'!$B:$B,0),'Data - Knowledge'!K$8)/100</f>
        <v>9.6999999999999989E-2</v>
      </c>
      <c r="L119" s="129" cm="1">
        <f t="array" ref="L119">INDEX(KM_PCT,MATCH($A119,'Knowledge - Percentages'!$B:$B,0),'Data - Knowledge'!L$8)/100</f>
        <v>0.09</v>
      </c>
      <c r="M119" s="129" cm="1">
        <f t="array" ref="M119">INDEX(KM_PCT,MATCH($A119,'Knowledge - Percentages'!$B:$B,0),'Data - Knowledge'!M$8)/100</f>
        <v>0.111</v>
      </c>
      <c r="N119" s="129" cm="1">
        <f t="array" ref="N119">INDEX(KM_PCT,MATCH($A119,'Knowledge - Percentages'!$B:$B,0),'Data - Knowledge'!N$8)/100</f>
        <v>7.8E-2</v>
      </c>
      <c r="O119" s="129" cm="1">
        <f t="array" ref="O119">INDEX(KM_PCT,MATCH($A119,'Knowledge - Percentages'!$B:$B,0),'Data - Knowledge'!O$8)/100</f>
        <v>8.4000000000000005E-2</v>
      </c>
      <c r="P119" s="129" cm="1">
        <f t="array" ref="P119">INDEX(KM_PCT,MATCH($A119,'Knowledge - Percentages'!$B:$B,0),'Data - Knowledge'!P$8)/100</f>
        <v>0.11199999999999999</v>
      </c>
      <c r="Q119" s="129" cm="1">
        <f t="array" ref="Q119">INDEX(KM_PCT,MATCH($A119,'Knowledge - Percentages'!$B:$B,0),'Data - Knowledge'!Q$8)/100</f>
        <v>0.106</v>
      </c>
      <c r="R119" s="129" cm="1">
        <f t="array" ref="R119">INDEX(KM_PCT,MATCH($A119,'Knowledge - Percentages'!$B:$B,0),'Data - Knowledge'!R$8)/100</f>
        <v>0.106</v>
      </c>
      <c r="S119" s="129" cm="1">
        <f t="array" ref="S119">INDEX(KM_PCT,MATCH($A119,'Knowledge - Percentages'!$B:$B,0),'Data - Knowledge'!S$8)/100</f>
        <v>0.106</v>
      </c>
      <c r="T119" s="129" cm="1">
        <f t="array" ref="T119">INDEX(KM_PCT,MATCH($A119,'Knowledge - Percentages'!$B:$B,0),'Data - Knowledge'!T$8)/100</f>
        <v>0.106</v>
      </c>
      <c r="U119" s="129" cm="1">
        <f t="array" ref="U119">INDEX(KM_PCT,MATCH($A119,'Knowledge - Percentages'!$B:$B,0),'Data - Knowledge'!U$8)/100</f>
        <v>0.12300000000000001</v>
      </c>
      <c r="V119" s="129" cm="1">
        <f t="array" ref="V119">INDEX(KM_PCT,MATCH($A119,'Knowledge - Percentages'!$B:$B,0),'Data - Knowledge'!V$8)/100</f>
        <v>0.106</v>
      </c>
      <c r="W119" s="129" cm="1">
        <f t="array" ref="W119">INDEX(KM_PCT,MATCH($A119,'Knowledge - Percentages'!$B:$B,0),'Data - Knowledge'!W$8)/100</f>
        <v>0.106</v>
      </c>
      <c r="X119" s="129" cm="1">
        <f t="array" ref="X119">INDEX(KM_PCT,MATCH($A119,'Knowledge - Percentages'!$B:$B,0),'Data - Knowledge'!X$8)/100</f>
        <v>9.4E-2</v>
      </c>
      <c r="Y119" s="129" cm="1">
        <f t="array" ref="Y119">INDEX(KM_PCT,MATCH($A119,'Knowledge - Percentages'!$B:$B,0),'Data - Knowledge'!Y$8)/100</f>
        <v>9.8000000000000004E-2</v>
      </c>
      <c r="Z119" s="129" cm="1">
        <f t="array" ref="Z119">INDEX(KM_PCT,MATCH($A119,'Knowledge - Percentages'!$B:$B,0),'Data - Knowledge'!Z$8)/100</f>
        <v>6.5000000000000002E-2</v>
      </c>
      <c r="AA119" s="129" cm="1">
        <f t="array" ref="AA119">INDEX(KM_PCT,MATCH($A119,'Knowledge - Percentages'!$B:$B,0),'Data - Knowledge'!AA$8)/100</f>
        <v>7.9000000000000001E-2</v>
      </c>
      <c r="AB119" s="129" cm="1">
        <f t="array" ref="AB119">INDEX(KM_PCT,MATCH($A119,'Knowledge - Percentages'!$B:$B,0),'Data - Knowledge'!AB$8)/100</f>
        <v>7.6999999999999999E-2</v>
      </c>
      <c r="AC119" s="129" cm="1">
        <f t="array" ref="AC119">INDEX(KM_PCT,MATCH($A119,'Knowledge - Percentages'!$B:$B,0),'Data - Knowledge'!AC$8)/100</f>
        <v>0.06</v>
      </c>
      <c r="AD119" s="129" cm="1">
        <f t="array" ref="AD119">INDEX(KM_PCT,MATCH($A119,'Knowledge - Percentages'!$B:$B,0),'Data - Knowledge'!AD$8)/100</f>
        <v>6.6000000000000003E-2</v>
      </c>
      <c r="AE119" s="129" cm="1">
        <f t="array" ref="AE119">INDEX(KM_PCT,MATCH($A119,'Knowledge - Percentages'!$B:$B,0),'Data - Knowledge'!AE$8)/100</f>
        <v>6.8000000000000005E-2</v>
      </c>
      <c r="AF119" s="129" cm="1">
        <f t="array" ref="AF119">INDEX(KM_PCT,MATCH($A119,'Knowledge - Percentages'!$B:$B,0),'Data - Knowledge'!AF$8)/100</f>
        <v>8.5999999999999993E-2</v>
      </c>
      <c r="AG119" s="129" cm="1">
        <f t="array" ref="AG119">INDEX(KM_PCT,MATCH($A119,'Knowledge - Percentages'!$B:$B,0),'Data - Knowledge'!AG$8)/100</f>
        <v>7.5999999999999998E-2</v>
      </c>
      <c r="AH119" s="129" cm="1">
        <f t="array" ref="AH119">INDEX(KM_PCT,MATCH($A119,'Knowledge - Percentages'!$B:$B,0),'Data - Knowledge'!AH$8)/100</f>
        <v>5.7000000000000002E-2</v>
      </c>
      <c r="AI119" s="129" cm="1">
        <f t="array" ref="AI119">INDEX(KM_PCT,MATCH($A119,'Knowledge - Percentages'!$B:$B,0),'Data - Knowledge'!AI$8)/100</f>
        <v>6.5000000000000002E-2</v>
      </c>
    </row>
    <row r="120" spans="1:35">
      <c r="A120" s="86" t="s">
        <v>397</v>
      </c>
      <c r="B120" s="86" t="s">
        <v>394</v>
      </c>
      <c r="C120" s="86" t="s">
        <v>395</v>
      </c>
      <c r="D120" s="86" t="s">
        <v>398</v>
      </c>
      <c r="E120" s="122">
        <f t="shared" si="13"/>
        <v>0.39341848516224825</v>
      </c>
      <c r="F120" s="128">
        <f t="shared" si="8"/>
        <v>20137.912</v>
      </c>
      <c r="G120" s="122">
        <f t="shared" si="9"/>
        <v>0.3748534838796545</v>
      </c>
      <c r="H120" s="128">
        <f t="shared" si="10"/>
        <v>136416.30499999999</v>
      </c>
      <c r="I120" s="122">
        <f t="shared" si="11"/>
        <v>6.7616485412657329E-2</v>
      </c>
      <c r="J120" s="128">
        <f t="shared" si="12"/>
        <v>104.95260203812164</v>
      </c>
      <c r="K120" s="129" cm="1">
        <f t="array" ref="K120">INDEX(KM_PCT,MATCH($A120,'Knowledge - Percentages'!$B:$B,0),'Data - Knowledge'!K$8)/100</f>
        <v>0.47200000000000003</v>
      </c>
      <c r="L120" s="129" cm="1">
        <f t="array" ref="L120">INDEX(KM_PCT,MATCH($A120,'Knowledge - Percentages'!$B:$B,0),'Data - Knowledge'!L$8)/100</f>
        <v>0.42100000000000004</v>
      </c>
      <c r="M120" s="129" cm="1">
        <f t="array" ref="M120">INDEX(KM_PCT,MATCH($A120,'Knowledge - Percentages'!$B:$B,0),'Data - Knowledge'!M$8)/100</f>
        <v>0.42899999999999999</v>
      </c>
      <c r="N120" s="129" cm="1">
        <f t="array" ref="N120">INDEX(KM_PCT,MATCH($A120,'Knowledge - Percentages'!$B:$B,0),'Data - Knowledge'!N$8)/100</f>
        <v>0.4</v>
      </c>
      <c r="O120" s="129" cm="1">
        <f t="array" ref="O120">INDEX(KM_PCT,MATCH($A120,'Knowledge - Percentages'!$B:$B,0),'Data - Knowledge'!O$8)/100</f>
        <v>0.39500000000000002</v>
      </c>
      <c r="P120" s="129" cm="1">
        <f t="array" ref="P120">INDEX(KM_PCT,MATCH($A120,'Knowledge - Percentages'!$B:$B,0),'Data - Knowledge'!P$8)/100</f>
        <v>0.43799999999999994</v>
      </c>
      <c r="Q120" s="129" cm="1">
        <f t="array" ref="Q120">INDEX(KM_PCT,MATCH($A120,'Knowledge - Percentages'!$B:$B,0),'Data - Knowledge'!Q$8)/100</f>
        <v>0.42299999999999999</v>
      </c>
      <c r="R120" s="129" cm="1">
        <f t="array" ref="R120">INDEX(KM_PCT,MATCH($A120,'Knowledge - Percentages'!$B:$B,0),'Data - Knowledge'!R$8)/100</f>
        <v>0.42299999999999999</v>
      </c>
      <c r="S120" s="129" cm="1">
        <f t="array" ref="S120">INDEX(KM_PCT,MATCH($A120,'Knowledge - Percentages'!$B:$B,0),'Data - Knowledge'!S$8)/100</f>
        <v>0.42299999999999999</v>
      </c>
      <c r="T120" s="129" cm="1">
        <f t="array" ref="T120">INDEX(KM_PCT,MATCH($A120,'Knowledge - Percentages'!$B:$B,0),'Data - Knowledge'!T$8)/100</f>
        <v>0.42299999999999999</v>
      </c>
      <c r="U120" s="129" cm="1">
        <f t="array" ref="U120">INDEX(KM_PCT,MATCH($A120,'Knowledge - Percentages'!$B:$B,0),'Data - Knowledge'!U$8)/100</f>
        <v>0.42399999999999999</v>
      </c>
      <c r="V120" s="129" cm="1">
        <f t="array" ref="V120">INDEX(KM_PCT,MATCH($A120,'Knowledge - Percentages'!$B:$B,0),'Data - Knowledge'!V$8)/100</f>
        <v>0.42299999999999999</v>
      </c>
      <c r="W120" s="129" cm="1">
        <f t="array" ref="W120">INDEX(KM_PCT,MATCH($A120,'Knowledge - Percentages'!$B:$B,0),'Data - Knowledge'!W$8)/100</f>
        <v>0.42299999999999999</v>
      </c>
      <c r="X120" s="129" cm="1">
        <f t="array" ref="X120">INDEX(KM_PCT,MATCH($A120,'Knowledge - Percentages'!$B:$B,0),'Data - Knowledge'!X$8)/100</f>
        <v>0.38799999999999996</v>
      </c>
      <c r="Y120" s="129" cm="1">
        <f t="array" ref="Y120">INDEX(KM_PCT,MATCH($A120,'Knowledge - Percentages'!$B:$B,0),'Data - Knowledge'!Y$8)/100</f>
        <v>0.39600000000000002</v>
      </c>
      <c r="Z120" s="129" cm="1">
        <f t="array" ref="Z120">INDEX(KM_PCT,MATCH($A120,'Knowledge - Percentages'!$B:$B,0),'Data - Knowledge'!Z$8)/100</f>
        <v>0.35399999999999998</v>
      </c>
      <c r="AA120" s="129" cm="1">
        <f t="array" ref="AA120">INDEX(KM_PCT,MATCH($A120,'Knowledge - Percentages'!$B:$B,0),'Data - Knowledge'!AA$8)/100</f>
        <v>0.38</v>
      </c>
      <c r="AB120" s="129" cm="1">
        <f t="array" ref="AB120">INDEX(KM_PCT,MATCH($A120,'Knowledge - Percentages'!$B:$B,0),'Data - Knowledge'!AB$8)/100</f>
        <v>0.4</v>
      </c>
      <c r="AC120" s="129" cm="1">
        <f t="array" ref="AC120">INDEX(KM_PCT,MATCH($A120,'Knowledge - Percentages'!$B:$B,0),'Data - Knowledge'!AC$8)/100</f>
        <v>0.28199999999999997</v>
      </c>
      <c r="AD120" s="129" cm="1">
        <f t="array" ref="AD120">INDEX(KM_PCT,MATCH($A120,'Knowledge - Percentages'!$B:$B,0),'Data - Knowledge'!AD$8)/100</f>
        <v>0.32899999999999996</v>
      </c>
      <c r="AE120" s="129" cm="1">
        <f t="array" ref="AE120">INDEX(KM_PCT,MATCH($A120,'Knowledge - Percentages'!$B:$B,0),'Data - Knowledge'!AE$8)/100</f>
        <v>0.35700000000000004</v>
      </c>
      <c r="AF120" s="129" cm="1">
        <f t="array" ref="AF120">INDEX(KM_PCT,MATCH($A120,'Knowledge - Percentages'!$B:$B,0),'Data - Knowledge'!AF$8)/100</f>
        <v>0.37799999999999995</v>
      </c>
      <c r="AG120" s="129" cm="1">
        <f t="array" ref="AG120">INDEX(KM_PCT,MATCH($A120,'Knowledge - Percentages'!$B:$B,0),'Data - Knowledge'!AG$8)/100</f>
        <v>0.34499999999999997</v>
      </c>
      <c r="AH120" s="129" cm="1">
        <f t="array" ref="AH120">INDEX(KM_PCT,MATCH($A120,'Knowledge - Percentages'!$B:$B,0),'Data - Knowledge'!AH$8)/100</f>
        <v>0.32</v>
      </c>
      <c r="AI120" s="129" cm="1">
        <f t="array" ref="AI120">INDEX(KM_PCT,MATCH($A120,'Knowledge - Percentages'!$B:$B,0),'Data - Knowledge'!AI$8)/100</f>
        <v>0.32899999999999996</v>
      </c>
    </row>
    <row r="121" spans="1:35">
      <c r="A121" s="86" t="s">
        <v>399</v>
      </c>
      <c r="B121" s="86" t="s">
        <v>394</v>
      </c>
      <c r="C121" s="86" t="s">
        <v>395</v>
      </c>
      <c r="D121" s="86" t="s">
        <v>400</v>
      </c>
      <c r="E121" s="122">
        <f t="shared" si="13"/>
        <v>0.15444974309883366</v>
      </c>
      <c r="F121" s="128">
        <f t="shared" si="8"/>
        <v>7905.8189999999986</v>
      </c>
      <c r="G121" s="122">
        <f t="shared" si="9"/>
        <v>0.14806490180507198</v>
      </c>
      <c r="H121" s="128">
        <f t="shared" si="10"/>
        <v>53883.630999999994</v>
      </c>
      <c r="I121" s="122">
        <f t="shared" si="11"/>
        <v>-0.40193297939218386</v>
      </c>
      <c r="J121" s="128">
        <f t="shared" si="12"/>
        <v>104.31219094864721</v>
      </c>
      <c r="K121" s="129" cm="1">
        <f t="array" ref="K121">INDEX(KM_PCT,MATCH($A121,'Knowledge - Percentages'!$B:$B,0),'Data - Knowledge'!K$8)/100</f>
        <v>0.14000000000000001</v>
      </c>
      <c r="L121" s="129" cm="1">
        <f t="array" ref="L121">INDEX(KM_PCT,MATCH($A121,'Knowledge - Percentages'!$B:$B,0),'Data - Knowledge'!L$8)/100</f>
        <v>0.15</v>
      </c>
      <c r="M121" s="129" cm="1">
        <f t="array" ref="M121">INDEX(KM_PCT,MATCH($A121,'Knowledge - Percentages'!$B:$B,0),'Data - Knowledge'!M$8)/100</f>
        <v>0.16200000000000001</v>
      </c>
      <c r="N121" s="129" cm="1">
        <f t="array" ref="N121">INDEX(KM_PCT,MATCH($A121,'Knowledge - Percentages'!$B:$B,0),'Data - Knowledge'!N$8)/100</f>
        <v>0.13500000000000001</v>
      </c>
      <c r="O121" s="129" cm="1">
        <f t="array" ref="O121">INDEX(KM_PCT,MATCH($A121,'Knowledge - Percentages'!$B:$B,0),'Data - Knowledge'!O$8)/100</f>
        <v>0.14499999999999999</v>
      </c>
      <c r="P121" s="129" cm="1">
        <f t="array" ref="P121">INDEX(KM_PCT,MATCH($A121,'Knowledge - Percentages'!$B:$B,0),'Data - Knowledge'!P$8)/100</f>
        <v>0.18100000000000002</v>
      </c>
      <c r="Q121" s="129" cm="1">
        <f t="array" ref="Q121">INDEX(KM_PCT,MATCH($A121,'Knowledge - Percentages'!$B:$B,0),'Data - Knowledge'!Q$8)/100</f>
        <v>0.18100000000000002</v>
      </c>
      <c r="R121" s="129" cm="1">
        <f t="array" ref="R121">INDEX(KM_PCT,MATCH($A121,'Knowledge - Percentages'!$B:$B,0),'Data - Knowledge'!R$8)/100</f>
        <v>0.18899999999999997</v>
      </c>
      <c r="S121" s="129" cm="1">
        <f t="array" ref="S121">INDEX(KM_PCT,MATCH($A121,'Knowledge - Percentages'!$B:$B,0),'Data - Knowledge'!S$8)/100</f>
        <v>0.18</v>
      </c>
      <c r="T121" s="129" cm="1">
        <f t="array" ref="T121">INDEX(KM_PCT,MATCH($A121,'Knowledge - Percentages'!$B:$B,0),'Data - Knowledge'!T$8)/100</f>
        <v>0.18100000000000002</v>
      </c>
      <c r="U121" s="129" cm="1">
        <f t="array" ref="U121">INDEX(KM_PCT,MATCH($A121,'Knowledge - Percentages'!$B:$B,0),'Data - Knowledge'!U$8)/100</f>
        <v>0.192</v>
      </c>
      <c r="V121" s="129" cm="1">
        <f t="array" ref="V121">INDEX(KM_PCT,MATCH($A121,'Knowledge - Percentages'!$B:$B,0),'Data - Knowledge'!V$8)/100</f>
        <v>0.18100000000000002</v>
      </c>
      <c r="W121" s="129" cm="1">
        <f t="array" ref="W121">INDEX(KM_PCT,MATCH($A121,'Knowledge - Percentages'!$B:$B,0),'Data - Knowledge'!W$8)/100</f>
        <v>0.192</v>
      </c>
      <c r="X121" s="129" cm="1">
        <f t="array" ref="X121">INDEX(KM_PCT,MATCH($A121,'Knowledge - Percentages'!$B:$B,0),'Data - Knowledge'!X$8)/100</f>
        <v>0.16200000000000001</v>
      </c>
      <c r="Y121" s="129" cm="1">
        <f t="array" ref="Y121">INDEX(KM_PCT,MATCH($A121,'Knowledge - Percentages'!$B:$B,0),'Data - Knowledge'!Y$8)/100</f>
        <v>0.19699999999999998</v>
      </c>
      <c r="Z121" s="129" cm="1">
        <f t="array" ref="Z121">INDEX(KM_PCT,MATCH($A121,'Knowledge - Percentages'!$B:$B,0),'Data - Knowledge'!Z$8)/100</f>
        <v>0.13300000000000001</v>
      </c>
      <c r="AA121" s="129" cm="1">
        <f t="array" ref="AA121">INDEX(KM_PCT,MATCH($A121,'Knowledge - Percentages'!$B:$B,0),'Data - Knowledge'!AA$8)/100</f>
        <v>0.158</v>
      </c>
      <c r="AB121" s="129" cm="1">
        <f t="array" ref="AB121">INDEX(KM_PCT,MATCH($A121,'Knowledge - Percentages'!$B:$B,0),'Data - Knowledge'!AB$8)/100</f>
        <v>0.192</v>
      </c>
      <c r="AC121" s="129" cm="1">
        <f t="array" ref="AC121">INDEX(KM_PCT,MATCH($A121,'Knowledge - Percentages'!$B:$B,0),'Data - Knowledge'!AC$8)/100</f>
        <v>0.10400000000000001</v>
      </c>
      <c r="AD121" s="129" cm="1">
        <f t="array" ref="AD121">INDEX(KM_PCT,MATCH($A121,'Knowledge - Percentages'!$B:$B,0),'Data - Knowledge'!AD$8)/100</f>
        <v>0.128</v>
      </c>
      <c r="AE121" s="129" cm="1">
        <f t="array" ref="AE121">INDEX(KM_PCT,MATCH($A121,'Knowledge - Percentages'!$B:$B,0),'Data - Knowledge'!AE$8)/100</f>
        <v>0.14199999999999999</v>
      </c>
      <c r="AF121" s="129" cm="1">
        <f t="array" ref="AF121">INDEX(KM_PCT,MATCH($A121,'Knowledge - Percentages'!$B:$B,0),'Data - Knowledge'!AF$8)/100</f>
        <v>0.23100000000000001</v>
      </c>
      <c r="AG121" s="129" cm="1">
        <f t="array" ref="AG121">INDEX(KM_PCT,MATCH($A121,'Knowledge - Percentages'!$B:$B,0),'Data - Knowledge'!AG$8)/100</f>
        <v>0.15</v>
      </c>
      <c r="AH121" s="129" cm="1">
        <f t="array" ref="AH121">INDEX(KM_PCT,MATCH($A121,'Knowledge - Percentages'!$B:$B,0),'Data - Knowledge'!AH$8)/100</f>
        <v>0.14199999999999999</v>
      </c>
      <c r="AI121" s="129" cm="1">
        <f t="array" ref="AI121">INDEX(KM_PCT,MATCH($A121,'Knowledge - Percentages'!$B:$B,0),'Data - Knowledge'!AI$8)/100</f>
        <v>0.14199999999999999</v>
      </c>
    </row>
    <row r="122" spans="1:35">
      <c r="A122" s="86" t="s">
        <v>401</v>
      </c>
      <c r="B122" s="86" t="s">
        <v>394</v>
      </c>
      <c r="C122" s="86" t="s">
        <v>395</v>
      </c>
      <c r="D122" s="86" t="s">
        <v>402</v>
      </c>
      <c r="E122" s="122">
        <f t="shared" si="13"/>
        <v>0.27672106198839547</v>
      </c>
      <c r="F122" s="128">
        <f t="shared" si="8"/>
        <v>14164.520999999999</v>
      </c>
      <c r="G122" s="122">
        <f t="shared" si="9"/>
        <v>0.26665396145845638</v>
      </c>
      <c r="H122" s="128">
        <f t="shared" si="10"/>
        <v>97040.442999999985</v>
      </c>
      <c r="I122" s="122">
        <f t="shared" si="11"/>
        <v>-0.25866297158508877</v>
      </c>
      <c r="J122" s="128">
        <f t="shared" si="12"/>
        <v>103.77534257315261</v>
      </c>
      <c r="K122" s="129" cm="1">
        <f t="array" ref="K122">INDEX(KM_PCT,MATCH($A122,'Knowledge - Percentages'!$B:$B,0),'Data - Knowledge'!K$8)/100</f>
        <v>0.26100000000000001</v>
      </c>
      <c r="L122" s="129" cm="1">
        <f t="array" ref="L122">INDEX(KM_PCT,MATCH($A122,'Knowledge - Percentages'!$B:$B,0),'Data - Knowledge'!L$8)/100</f>
        <v>0.28000000000000003</v>
      </c>
      <c r="M122" s="129" cm="1">
        <f t="array" ref="M122">INDEX(KM_PCT,MATCH($A122,'Knowledge - Percentages'!$B:$B,0),'Data - Knowledge'!M$8)/100</f>
        <v>0.28499999999999998</v>
      </c>
      <c r="N122" s="129" cm="1">
        <f t="array" ref="N122">INDEX(KM_PCT,MATCH($A122,'Knowledge - Percentages'!$B:$B,0),'Data - Knowledge'!N$8)/100</f>
        <v>0.25800000000000001</v>
      </c>
      <c r="O122" s="129" cm="1">
        <f t="array" ref="O122">INDEX(KM_PCT,MATCH($A122,'Knowledge - Percentages'!$B:$B,0),'Data - Knowledge'!O$8)/100</f>
        <v>0.26</v>
      </c>
      <c r="P122" s="129" cm="1">
        <f t="array" ref="P122">INDEX(KM_PCT,MATCH($A122,'Knowledge - Percentages'!$B:$B,0),'Data - Knowledge'!P$8)/100</f>
        <v>0.313</v>
      </c>
      <c r="Q122" s="129" cm="1">
        <f t="array" ref="Q122">INDEX(KM_PCT,MATCH($A122,'Knowledge - Percentages'!$B:$B,0),'Data - Knowledge'!Q$8)/100</f>
        <v>0.313</v>
      </c>
      <c r="R122" s="129" cm="1">
        <f t="array" ref="R122">INDEX(KM_PCT,MATCH($A122,'Knowledge - Percentages'!$B:$B,0),'Data - Knowledge'!R$8)/100</f>
        <v>0.313</v>
      </c>
      <c r="S122" s="129" cm="1">
        <f t="array" ref="S122">INDEX(KM_PCT,MATCH($A122,'Knowledge - Percentages'!$B:$B,0),'Data - Knowledge'!S$8)/100</f>
        <v>0.313</v>
      </c>
      <c r="T122" s="129" cm="1">
        <f t="array" ref="T122">INDEX(KM_PCT,MATCH($A122,'Knowledge - Percentages'!$B:$B,0),'Data - Knowledge'!T$8)/100</f>
        <v>0.311</v>
      </c>
      <c r="U122" s="129" cm="1">
        <f t="array" ref="U122">INDEX(KM_PCT,MATCH($A122,'Knowledge - Percentages'!$B:$B,0),'Data - Knowledge'!U$8)/100</f>
        <v>0.33399999999999996</v>
      </c>
      <c r="V122" s="129" cm="1">
        <f t="array" ref="V122">INDEX(KM_PCT,MATCH($A122,'Knowledge - Percentages'!$B:$B,0),'Data - Knowledge'!V$8)/100</f>
        <v>0.313</v>
      </c>
      <c r="W122" s="129" cm="1">
        <f t="array" ref="W122">INDEX(KM_PCT,MATCH($A122,'Knowledge - Percentages'!$B:$B,0),'Data - Knowledge'!W$8)/100</f>
        <v>0.32</v>
      </c>
      <c r="X122" s="129" cm="1">
        <f t="array" ref="X122">INDEX(KM_PCT,MATCH($A122,'Knowledge - Percentages'!$B:$B,0),'Data - Knowledge'!X$8)/100</f>
        <v>0.28600000000000003</v>
      </c>
      <c r="Y122" s="129" cm="1">
        <f t="array" ref="Y122">INDEX(KM_PCT,MATCH($A122,'Knowledge - Percentages'!$B:$B,0),'Data - Knowledge'!Y$8)/100</f>
        <v>0.312</v>
      </c>
      <c r="Z122" s="129" cm="1">
        <f t="array" ref="Z122">INDEX(KM_PCT,MATCH($A122,'Knowledge - Percentages'!$B:$B,0),'Data - Knowledge'!Z$8)/100</f>
        <v>0.251</v>
      </c>
      <c r="AA122" s="129" cm="1">
        <f t="array" ref="AA122">INDEX(KM_PCT,MATCH($A122,'Knowledge - Percentages'!$B:$B,0),'Data - Knowledge'!AA$8)/100</f>
        <v>0.27800000000000002</v>
      </c>
      <c r="AB122" s="129" cm="1">
        <f t="array" ref="AB122">INDEX(KM_PCT,MATCH($A122,'Knowledge - Percentages'!$B:$B,0),'Data - Knowledge'!AB$8)/100</f>
        <v>0.32400000000000001</v>
      </c>
      <c r="AC122" s="129" cm="1">
        <f t="array" ref="AC122">INDEX(KM_PCT,MATCH($A122,'Knowledge - Percentages'!$B:$B,0),'Data - Knowledge'!AC$8)/100</f>
        <v>0.20800000000000002</v>
      </c>
      <c r="AD122" s="129" cm="1">
        <f t="array" ref="AD122">INDEX(KM_PCT,MATCH($A122,'Knowledge - Percentages'!$B:$B,0),'Data - Knowledge'!AD$8)/100</f>
        <v>0.23300000000000001</v>
      </c>
      <c r="AE122" s="129" cm="1">
        <f t="array" ref="AE122">INDEX(KM_PCT,MATCH($A122,'Knowledge - Percentages'!$B:$B,0),'Data - Knowledge'!AE$8)/100</f>
        <v>0.25</v>
      </c>
      <c r="AF122" s="129" cm="1">
        <f t="array" ref="AF122">INDEX(KM_PCT,MATCH($A122,'Knowledge - Percentages'!$B:$B,0),'Data - Knowledge'!AF$8)/100</f>
        <v>0.317</v>
      </c>
      <c r="AG122" s="129" cm="1">
        <f t="array" ref="AG122">INDEX(KM_PCT,MATCH($A122,'Knowledge - Percentages'!$B:$B,0),'Data - Knowledge'!AG$8)/100</f>
        <v>0.26800000000000002</v>
      </c>
      <c r="AH122" s="129" cm="1">
        <f t="array" ref="AH122">INDEX(KM_PCT,MATCH($A122,'Knowledge - Percentages'!$B:$B,0),'Data - Knowledge'!AH$8)/100</f>
        <v>0.23899999999999999</v>
      </c>
      <c r="AI122" s="129" cm="1">
        <f t="array" ref="AI122">INDEX(KM_PCT,MATCH($A122,'Knowledge - Percentages'!$B:$B,0),'Data - Knowledge'!AI$8)/100</f>
        <v>0.254</v>
      </c>
    </row>
    <row r="123" spans="1:35">
      <c r="A123" s="86" t="s">
        <v>403</v>
      </c>
      <c r="B123" s="86" t="s">
        <v>394</v>
      </c>
      <c r="C123" s="86" t="s">
        <v>395</v>
      </c>
      <c r="D123" s="86" t="s">
        <v>404</v>
      </c>
      <c r="E123" s="122">
        <f t="shared" si="13"/>
        <v>0.61183183230117011</v>
      </c>
      <c r="F123" s="128">
        <f t="shared" si="8"/>
        <v>31317.835999999996</v>
      </c>
      <c r="G123" s="122">
        <f t="shared" si="9"/>
        <v>0.63184841956589255</v>
      </c>
      <c r="H123" s="128">
        <f t="shared" si="10"/>
        <v>229941.64500000005</v>
      </c>
      <c r="I123" s="122">
        <f t="shared" si="11"/>
        <v>-3.7263666023609664E-2</v>
      </c>
      <c r="J123" s="128">
        <f t="shared" si="12"/>
        <v>96.832058663931647</v>
      </c>
      <c r="K123" s="129" cm="1">
        <f t="array" ref="K123">INDEX(KM_PCT,MATCH($A123,'Knowledge - Percentages'!$B:$B,0),'Data - Knowledge'!K$8)/100</f>
        <v>0.64900000000000002</v>
      </c>
      <c r="L123" s="129" cm="1">
        <f t="array" ref="L123">INDEX(KM_PCT,MATCH($A123,'Knowledge - Percentages'!$B:$B,0),'Data - Knowledge'!L$8)/100</f>
        <v>0.623</v>
      </c>
      <c r="M123" s="129" cm="1">
        <f t="array" ref="M123">INDEX(KM_PCT,MATCH($A123,'Knowledge - Percentages'!$B:$B,0),'Data - Knowledge'!M$8)/100</f>
        <v>0.55399999999999994</v>
      </c>
      <c r="N123" s="129" cm="1">
        <f t="array" ref="N123">INDEX(KM_PCT,MATCH($A123,'Knowledge - Percentages'!$B:$B,0),'Data - Knowledge'!N$8)/100</f>
        <v>0.65200000000000002</v>
      </c>
      <c r="O123" s="129" cm="1">
        <f t="array" ref="O123">INDEX(KM_PCT,MATCH($A123,'Knowledge - Percentages'!$B:$B,0),'Data - Knowledge'!O$8)/100</f>
        <v>0.64</v>
      </c>
      <c r="P123" s="129" cm="1">
        <f t="array" ref="P123">INDEX(KM_PCT,MATCH($A123,'Knowledge - Percentages'!$B:$B,0),'Data - Knowledge'!P$8)/100</f>
        <v>0.53200000000000003</v>
      </c>
      <c r="Q123" s="129" cm="1">
        <f t="array" ref="Q123">INDEX(KM_PCT,MATCH($A123,'Knowledge - Percentages'!$B:$B,0),'Data - Knowledge'!Q$8)/100</f>
        <v>0.53700000000000003</v>
      </c>
      <c r="R123" s="129" cm="1">
        <f t="array" ref="R123">INDEX(KM_PCT,MATCH($A123,'Knowledge - Percentages'!$B:$B,0),'Data - Knowledge'!R$8)/100</f>
        <v>0.57700000000000007</v>
      </c>
      <c r="S123" s="129" cm="1">
        <f t="array" ref="S123">INDEX(KM_PCT,MATCH($A123,'Knowledge - Percentages'!$B:$B,0),'Data - Knowledge'!S$8)/100</f>
        <v>0.55100000000000005</v>
      </c>
      <c r="T123" s="129" cm="1">
        <f t="array" ref="T123">INDEX(KM_PCT,MATCH($A123,'Knowledge - Percentages'!$B:$B,0),'Data - Knowledge'!T$8)/100</f>
        <v>0.55100000000000005</v>
      </c>
      <c r="U123" s="129" cm="1">
        <f t="array" ref="U123">INDEX(KM_PCT,MATCH($A123,'Knowledge - Percentages'!$B:$B,0),'Data - Knowledge'!U$8)/100</f>
        <v>0.52300000000000002</v>
      </c>
      <c r="V123" s="129" cm="1">
        <f t="array" ref="V123">INDEX(KM_PCT,MATCH($A123,'Knowledge - Percentages'!$B:$B,0),'Data - Knowledge'!V$8)/100</f>
        <v>0.55100000000000005</v>
      </c>
      <c r="W123" s="129" cm="1">
        <f t="array" ref="W123">INDEX(KM_PCT,MATCH($A123,'Knowledge - Percentages'!$B:$B,0),'Data - Knowledge'!W$8)/100</f>
        <v>0.56799999999999995</v>
      </c>
      <c r="X123" s="129" cm="1">
        <f t="array" ref="X123">INDEX(KM_PCT,MATCH($A123,'Knowledge - Percentages'!$B:$B,0),'Data - Knowledge'!X$8)/100</f>
        <v>0.57999999999999996</v>
      </c>
      <c r="Y123" s="129" cm="1">
        <f t="array" ref="Y123">INDEX(KM_PCT,MATCH($A123,'Knowledge - Percentages'!$B:$B,0),'Data - Knowledge'!Y$8)/100</f>
        <v>0.56799999999999995</v>
      </c>
      <c r="Z123" s="129" cm="1">
        <f t="array" ref="Z123">INDEX(KM_PCT,MATCH($A123,'Knowledge - Percentages'!$B:$B,0),'Data - Knowledge'!Z$8)/100</f>
        <v>0.66900000000000004</v>
      </c>
      <c r="AA123" s="129" cm="1">
        <f t="array" ref="AA123">INDEX(KM_PCT,MATCH($A123,'Knowledge - Percentages'!$B:$B,0),'Data - Knowledge'!AA$8)/100</f>
        <v>0.61399999999999999</v>
      </c>
      <c r="AB123" s="129" cm="1">
        <f t="array" ref="AB123">INDEX(KM_PCT,MATCH($A123,'Knowledge - Percentages'!$B:$B,0),'Data - Knowledge'!AB$8)/100</f>
        <v>0.621</v>
      </c>
      <c r="AC123" s="129" cm="1">
        <f t="array" ref="AC123">INDEX(KM_PCT,MATCH($A123,'Knowledge - Percentages'!$B:$B,0),'Data - Knowledge'!AC$8)/100</f>
        <v>0.72599999999999998</v>
      </c>
      <c r="AD123" s="129" cm="1">
        <f t="array" ref="AD123">INDEX(KM_PCT,MATCH($A123,'Knowledge - Percentages'!$B:$B,0),'Data - Knowledge'!AD$8)/100</f>
        <v>0.68</v>
      </c>
      <c r="AE123" s="129" cm="1">
        <f t="array" ref="AE123">INDEX(KM_PCT,MATCH($A123,'Knowledge - Percentages'!$B:$B,0),'Data - Knowledge'!AE$8)/100</f>
        <v>0.68</v>
      </c>
      <c r="AF123" s="129" cm="1">
        <f t="array" ref="AF123">INDEX(KM_PCT,MATCH($A123,'Knowledge - Percentages'!$B:$B,0),'Data - Knowledge'!AF$8)/100</f>
        <v>0.65500000000000003</v>
      </c>
      <c r="AG123" s="129" cm="1">
        <f t="array" ref="AG123">INDEX(KM_PCT,MATCH($A123,'Knowledge - Percentages'!$B:$B,0),'Data - Knowledge'!AG$8)/100</f>
        <v>0.64400000000000002</v>
      </c>
      <c r="AH123" s="129" cm="1">
        <f t="array" ref="AH123">INDEX(KM_PCT,MATCH($A123,'Knowledge - Percentages'!$B:$B,0),'Data - Knowledge'!AH$8)/100</f>
        <v>0.71900000000000008</v>
      </c>
      <c r="AI123" s="129" cm="1">
        <f t="array" ref="AI123">INDEX(KM_PCT,MATCH($A123,'Knowledge - Percentages'!$B:$B,0),'Data - Knowledge'!AI$8)/100</f>
        <v>0.67700000000000005</v>
      </c>
    </row>
    <row r="124" spans="1:35">
      <c r="A124" s="86" t="s">
        <v>405</v>
      </c>
      <c r="B124" s="86" t="s">
        <v>394</v>
      </c>
      <c r="C124" s="86" t="s">
        <v>395</v>
      </c>
      <c r="D124" s="86" t="s">
        <v>406</v>
      </c>
      <c r="E124" s="122">
        <f t="shared" si="13"/>
        <v>0.36503233242815558</v>
      </c>
      <c r="F124" s="128">
        <f t="shared" si="8"/>
        <v>18684.91</v>
      </c>
      <c r="G124" s="122">
        <f t="shared" si="9"/>
        <v>0.3843787271343348</v>
      </c>
      <c r="H124" s="128">
        <f t="shared" si="10"/>
        <v>139882.72199999998</v>
      </c>
      <c r="I124" s="122">
        <f t="shared" si="11"/>
        <v>-0.18667541255817971</v>
      </c>
      <c r="J124" s="128">
        <f t="shared" si="12"/>
        <v>94.96684042574033</v>
      </c>
      <c r="K124" s="129" cm="1">
        <f t="array" ref="K124">INDEX(KM_PCT,MATCH($A124,'Knowledge - Percentages'!$B:$B,0),'Data - Knowledge'!K$8)/100</f>
        <v>0.3</v>
      </c>
      <c r="L124" s="129" cm="1">
        <f t="array" ref="L124">INDEX(KM_PCT,MATCH($A124,'Knowledge - Percentages'!$B:$B,0),'Data - Knowledge'!L$8)/100</f>
        <v>0.34600000000000003</v>
      </c>
      <c r="M124" s="129" cm="1">
        <f t="array" ref="M124">INDEX(KM_PCT,MATCH($A124,'Knowledge - Percentages'!$B:$B,0),'Data - Knowledge'!M$8)/100</f>
        <v>0.33200000000000002</v>
      </c>
      <c r="N124" s="129" cm="1">
        <f t="array" ref="N124">INDEX(KM_PCT,MATCH($A124,'Knowledge - Percentages'!$B:$B,0),'Data - Knowledge'!N$8)/100</f>
        <v>0.34600000000000003</v>
      </c>
      <c r="O124" s="129" cm="1">
        <f t="array" ref="O124">INDEX(KM_PCT,MATCH($A124,'Knowledge - Percentages'!$B:$B,0),'Data - Knowledge'!O$8)/100</f>
        <v>0.37</v>
      </c>
      <c r="P124" s="129" cm="1">
        <f t="array" ref="P124">INDEX(KM_PCT,MATCH($A124,'Knowledge - Percentages'!$B:$B,0),'Data - Knowledge'!P$8)/100</f>
        <v>0.29199999999999998</v>
      </c>
      <c r="Q124" s="129" cm="1">
        <f t="array" ref="Q124">INDEX(KM_PCT,MATCH($A124,'Knowledge - Percentages'!$B:$B,0),'Data - Knowledge'!Q$8)/100</f>
        <v>0.32799999999999996</v>
      </c>
      <c r="R124" s="129" cm="1">
        <f t="array" ref="R124">INDEX(KM_PCT,MATCH($A124,'Knowledge - Percentages'!$B:$B,0),'Data - Knowledge'!R$8)/100</f>
        <v>0.34700000000000003</v>
      </c>
      <c r="S124" s="129" cm="1">
        <f t="array" ref="S124">INDEX(KM_PCT,MATCH($A124,'Knowledge - Percentages'!$B:$B,0),'Data - Knowledge'!S$8)/100</f>
        <v>0.33399999999999996</v>
      </c>
      <c r="T124" s="129" cm="1">
        <f t="array" ref="T124">INDEX(KM_PCT,MATCH($A124,'Knowledge - Percentages'!$B:$B,0),'Data - Knowledge'!T$8)/100</f>
        <v>0.33399999999999996</v>
      </c>
      <c r="U124" s="129" cm="1">
        <f t="array" ref="U124">INDEX(KM_PCT,MATCH($A124,'Knowledge - Percentages'!$B:$B,0),'Data - Knowledge'!U$8)/100</f>
        <v>0.33399999999999996</v>
      </c>
      <c r="V124" s="129" cm="1">
        <f t="array" ref="V124">INDEX(KM_PCT,MATCH($A124,'Knowledge - Percentages'!$B:$B,0),'Data - Knowledge'!V$8)/100</f>
        <v>0.33399999999999996</v>
      </c>
      <c r="W124" s="129" cm="1">
        <f t="array" ref="W124">INDEX(KM_PCT,MATCH($A124,'Knowledge - Percentages'!$B:$B,0),'Data - Knowledge'!W$8)/100</f>
        <v>0.36700000000000005</v>
      </c>
      <c r="X124" s="129" cm="1">
        <f t="array" ref="X124">INDEX(KM_PCT,MATCH($A124,'Knowledge - Percentages'!$B:$B,0),'Data - Knowledge'!X$8)/100</f>
        <v>0.36399999999999999</v>
      </c>
      <c r="Y124" s="129" cm="1">
        <f t="array" ref="Y124">INDEX(KM_PCT,MATCH($A124,'Knowledge - Percentages'!$B:$B,0),'Data - Knowledge'!Y$8)/100</f>
        <v>0.36700000000000005</v>
      </c>
      <c r="Z124" s="129" cm="1">
        <f t="array" ref="Z124">INDEX(KM_PCT,MATCH($A124,'Knowledge - Percentages'!$B:$B,0),'Data - Knowledge'!Z$8)/100</f>
        <v>0.41200000000000003</v>
      </c>
      <c r="AA124" s="129" cm="1">
        <f t="array" ref="AA124">INDEX(KM_PCT,MATCH($A124,'Knowledge - Percentages'!$B:$B,0),'Data - Knowledge'!AA$8)/100</f>
        <v>0.38</v>
      </c>
      <c r="AB124" s="129" cm="1">
        <f t="array" ref="AB124">INDEX(KM_PCT,MATCH($A124,'Knowledge - Percentages'!$B:$B,0),'Data - Knowledge'!AB$8)/100</f>
        <v>0.40700000000000003</v>
      </c>
      <c r="AC124" s="129" cm="1">
        <f t="array" ref="AC124">INDEX(KM_PCT,MATCH($A124,'Knowledge - Percentages'!$B:$B,0),'Data - Knowledge'!AC$8)/100</f>
        <v>0.48100000000000004</v>
      </c>
      <c r="AD124" s="129" cm="1">
        <f t="array" ref="AD124">INDEX(KM_PCT,MATCH($A124,'Knowledge - Percentages'!$B:$B,0),'Data - Knowledge'!AD$8)/100</f>
        <v>0.435</v>
      </c>
      <c r="AE124" s="129" cm="1">
        <f t="array" ref="AE124">INDEX(KM_PCT,MATCH($A124,'Knowledge - Percentages'!$B:$B,0),'Data - Knowledge'!AE$8)/100</f>
        <v>0.38299999999999995</v>
      </c>
      <c r="AF124" s="129" cm="1">
        <f t="array" ref="AF124">INDEX(KM_PCT,MATCH($A124,'Knowledge - Percentages'!$B:$B,0),'Data - Knowledge'!AF$8)/100</f>
        <v>0.41499999999999998</v>
      </c>
      <c r="AG124" s="129" cm="1">
        <f t="array" ref="AG124">INDEX(KM_PCT,MATCH($A124,'Knowledge - Percentages'!$B:$B,0),'Data - Knowledge'!AG$8)/100</f>
        <v>0.41100000000000003</v>
      </c>
      <c r="AH124" s="129" cm="1">
        <f t="array" ref="AH124">INDEX(KM_PCT,MATCH($A124,'Knowledge - Percentages'!$B:$B,0),'Data - Knowledge'!AH$8)/100</f>
        <v>0.45100000000000001</v>
      </c>
      <c r="AI124" s="129" cm="1">
        <f t="array" ref="AI124">INDEX(KM_PCT,MATCH($A124,'Knowledge - Percentages'!$B:$B,0),'Data - Knowledge'!AI$8)/100</f>
        <v>0.435</v>
      </c>
    </row>
    <row r="125" spans="1:35">
      <c r="A125" s="86" t="s">
        <v>407</v>
      </c>
      <c r="B125" s="86" t="s">
        <v>394</v>
      </c>
      <c r="C125" s="86" t="s">
        <v>395</v>
      </c>
      <c r="D125" s="86" t="s">
        <v>408</v>
      </c>
      <c r="E125" s="122">
        <f t="shared" si="13"/>
        <v>0.63439910524156506</v>
      </c>
      <c r="F125" s="128">
        <f t="shared" si="8"/>
        <v>32472.986999999994</v>
      </c>
      <c r="G125" s="122">
        <f t="shared" si="9"/>
        <v>0.64560470324440333</v>
      </c>
      <c r="H125" s="128">
        <f t="shared" si="10"/>
        <v>234947.81800000003</v>
      </c>
      <c r="I125" s="122">
        <f t="shared" si="11"/>
        <v>0.3553969194259245</v>
      </c>
      <c r="J125" s="128">
        <f t="shared" si="12"/>
        <v>98.264325221528594</v>
      </c>
      <c r="K125" s="129" cm="1">
        <f t="array" ref="K125">INDEX(KM_PCT,MATCH($A125,'Knowledge - Percentages'!$B:$B,0),'Data - Knowledge'!K$8)/100</f>
        <v>0.68400000000000005</v>
      </c>
      <c r="L125" s="129" cm="1">
        <f t="array" ref="L125">INDEX(KM_PCT,MATCH($A125,'Knowledge - Percentages'!$B:$B,0),'Data - Knowledge'!L$8)/100</f>
        <v>0.66</v>
      </c>
      <c r="M125" s="129" cm="1">
        <f t="array" ref="M125">INDEX(KM_PCT,MATCH($A125,'Knowledge - Percentages'!$B:$B,0),'Data - Knowledge'!M$8)/100</f>
        <v>0.60899999999999999</v>
      </c>
      <c r="N125" s="129" cm="1">
        <f t="array" ref="N125">INDEX(KM_PCT,MATCH($A125,'Knowledge - Percentages'!$B:$B,0),'Data - Knowledge'!N$8)/100</f>
        <v>0.67799999999999994</v>
      </c>
      <c r="O125" s="129" cm="1">
        <f t="array" ref="O125">INDEX(KM_PCT,MATCH($A125,'Knowledge - Percentages'!$B:$B,0),'Data - Knowledge'!O$8)/100</f>
        <v>0.64900000000000002</v>
      </c>
      <c r="P125" s="129" cm="1">
        <f t="array" ref="P125">INDEX(KM_PCT,MATCH($A125,'Knowledge - Percentages'!$B:$B,0),'Data - Knowledge'!P$8)/100</f>
        <v>0.57700000000000007</v>
      </c>
      <c r="Q125" s="129" cm="1">
        <f t="array" ref="Q125">INDEX(KM_PCT,MATCH($A125,'Knowledge - Percentages'!$B:$B,0),'Data - Knowledge'!Q$8)/100</f>
        <v>0.56899999999999995</v>
      </c>
      <c r="R125" s="129" cm="1">
        <f t="array" ref="R125">INDEX(KM_PCT,MATCH($A125,'Knowledge - Percentages'!$B:$B,0),'Data - Knowledge'!R$8)/100</f>
        <v>0.53200000000000003</v>
      </c>
      <c r="S125" s="129" cm="1">
        <f t="array" ref="S125">INDEX(KM_PCT,MATCH($A125,'Knowledge - Percentages'!$B:$B,0),'Data - Knowledge'!S$8)/100</f>
        <v>0.58799999999999997</v>
      </c>
      <c r="T125" s="129" cm="1">
        <f t="array" ref="T125">INDEX(KM_PCT,MATCH($A125,'Knowledge - Percentages'!$B:$B,0),'Data - Knowledge'!T$8)/100</f>
        <v>0.57700000000000007</v>
      </c>
      <c r="U125" s="129" cm="1">
        <f t="array" ref="U125">INDEX(KM_PCT,MATCH($A125,'Knowledge - Percentages'!$B:$B,0),'Data - Knowledge'!U$8)/100</f>
        <v>0.56600000000000006</v>
      </c>
      <c r="V125" s="129" cm="1">
        <f t="array" ref="V125">INDEX(KM_PCT,MATCH($A125,'Knowledge - Percentages'!$B:$B,0),'Data - Knowledge'!V$8)/100</f>
        <v>0.57700000000000007</v>
      </c>
      <c r="W125" s="129" cm="1">
        <f t="array" ref="W125">INDEX(KM_PCT,MATCH($A125,'Knowledge - Percentages'!$B:$B,0),'Data - Knowledge'!W$8)/100</f>
        <v>0.57700000000000007</v>
      </c>
      <c r="X125" s="129" cm="1">
        <f t="array" ref="X125">INDEX(KM_PCT,MATCH($A125,'Knowledge - Percentages'!$B:$B,0),'Data - Knowledge'!X$8)/100</f>
        <v>0.61799999999999999</v>
      </c>
      <c r="Y125" s="129" cm="1">
        <f t="array" ref="Y125">INDEX(KM_PCT,MATCH($A125,'Knowledge - Percentages'!$B:$B,0),'Data - Knowledge'!Y$8)/100</f>
        <v>0.57499999999999996</v>
      </c>
      <c r="Z125" s="129" cm="1">
        <f t="array" ref="Z125">INDEX(KM_PCT,MATCH($A125,'Knowledge - Percentages'!$B:$B,0),'Data - Knowledge'!Z$8)/100</f>
        <v>0.66299999999999992</v>
      </c>
      <c r="AA125" s="129" cm="1">
        <f t="array" ref="AA125">INDEX(KM_PCT,MATCH($A125,'Knowledge - Percentages'!$B:$B,0),'Data - Knowledge'!AA$8)/100</f>
        <v>0.627</v>
      </c>
      <c r="AB125" s="129" cm="1">
        <f t="array" ref="AB125">INDEX(KM_PCT,MATCH($A125,'Knowledge - Percentages'!$B:$B,0),'Data - Knowledge'!AB$8)/100</f>
        <v>0.58099999999999996</v>
      </c>
      <c r="AC125" s="129" cm="1">
        <f t="array" ref="AC125">INDEX(KM_PCT,MATCH($A125,'Knowledge - Percentages'!$B:$B,0),'Data - Knowledge'!AC$8)/100</f>
        <v>0.71700000000000008</v>
      </c>
      <c r="AD125" s="129" cm="1">
        <f t="array" ref="AD125">INDEX(KM_PCT,MATCH($A125,'Knowledge - Percentages'!$B:$B,0),'Data - Knowledge'!AD$8)/100</f>
        <v>0.68500000000000005</v>
      </c>
      <c r="AE125" s="129" cm="1">
        <f t="array" ref="AE125">INDEX(KM_PCT,MATCH($A125,'Knowledge - Percentages'!$B:$B,0),'Data - Knowledge'!AE$8)/100</f>
        <v>0.66299999999999992</v>
      </c>
      <c r="AF125" s="129" cm="1">
        <f t="array" ref="AF125">INDEX(KM_PCT,MATCH($A125,'Knowledge - Percentages'!$B:$B,0),'Data - Knowledge'!AF$8)/100</f>
        <v>0.57600000000000007</v>
      </c>
      <c r="AG125" s="129" cm="1">
        <f t="array" ref="AG125">INDEX(KM_PCT,MATCH($A125,'Knowledge - Percentages'!$B:$B,0),'Data - Knowledge'!AG$8)/100</f>
        <v>0.64</v>
      </c>
      <c r="AH125" s="129" cm="1">
        <f t="array" ref="AH125">INDEX(KM_PCT,MATCH($A125,'Knowledge - Percentages'!$B:$B,0),'Data - Knowledge'!AH$8)/100</f>
        <v>0.66299999999999992</v>
      </c>
      <c r="AI125" s="129" cm="1">
        <f t="array" ref="AI125">INDEX(KM_PCT,MATCH($A125,'Knowledge - Percentages'!$B:$B,0),'Data - Knowledge'!AI$8)/100</f>
        <v>0.65900000000000003</v>
      </c>
    </row>
    <row r="126" spans="1:35">
      <c r="A126" s="86" t="s">
        <v>409</v>
      </c>
      <c r="B126" s="86" t="s">
        <v>394</v>
      </c>
      <c r="C126" s="86" t="s">
        <v>395</v>
      </c>
      <c r="D126" s="86" t="s">
        <v>410</v>
      </c>
      <c r="E126" s="122">
        <f t="shared" si="13"/>
        <v>0.46783067966475861</v>
      </c>
      <c r="F126" s="128">
        <f t="shared" si="8"/>
        <v>23946.848999999998</v>
      </c>
      <c r="G126" s="122">
        <f t="shared" si="9"/>
        <v>0.48223806671264752</v>
      </c>
      <c r="H126" s="128">
        <f t="shared" si="10"/>
        <v>175495.59499999997</v>
      </c>
      <c r="I126" s="122">
        <f t="shared" si="11"/>
        <v>0.13198033592589889</v>
      </c>
      <c r="J126" s="128">
        <f t="shared" si="12"/>
        <v>97.012391173077205</v>
      </c>
      <c r="K126" s="129" cm="1">
        <f t="array" ref="K126">INDEX(KM_PCT,MATCH($A126,'Knowledge - Percentages'!$B:$B,0),'Data - Knowledge'!K$8)/100</f>
        <v>0.50800000000000001</v>
      </c>
      <c r="L126" s="129" cm="1">
        <f t="array" ref="L126">INDEX(KM_PCT,MATCH($A126,'Knowledge - Percentages'!$B:$B,0),'Data - Knowledge'!L$8)/100</f>
        <v>0.48</v>
      </c>
      <c r="M126" s="129" cm="1">
        <f t="array" ref="M126">INDEX(KM_PCT,MATCH($A126,'Knowledge - Percentages'!$B:$B,0),'Data - Knowledge'!M$8)/100</f>
        <v>0.44700000000000001</v>
      </c>
      <c r="N126" s="129" cm="1">
        <f t="array" ref="N126">INDEX(KM_PCT,MATCH($A126,'Knowledge - Percentages'!$B:$B,0),'Data - Knowledge'!N$8)/100</f>
        <v>0.51100000000000001</v>
      </c>
      <c r="O126" s="129" cm="1">
        <f t="array" ref="O126">INDEX(KM_PCT,MATCH($A126,'Knowledge - Percentages'!$B:$B,0),'Data - Knowledge'!O$8)/100</f>
        <v>0.49299999999999999</v>
      </c>
      <c r="P126" s="129" cm="1">
        <f t="array" ref="P126">INDEX(KM_PCT,MATCH($A126,'Knowledge - Percentages'!$B:$B,0),'Data - Knowledge'!P$8)/100</f>
        <v>0.40600000000000003</v>
      </c>
      <c r="Q126" s="129" cm="1">
        <f t="array" ref="Q126">INDEX(KM_PCT,MATCH($A126,'Knowledge - Percentages'!$B:$B,0),'Data - Knowledge'!Q$8)/100</f>
        <v>0.41399999999999998</v>
      </c>
      <c r="R126" s="129" cm="1">
        <f t="array" ref="R126">INDEX(KM_PCT,MATCH($A126,'Knowledge - Percentages'!$B:$B,0),'Data - Knowledge'!R$8)/100</f>
        <v>0.42299999999999999</v>
      </c>
      <c r="S126" s="129" cm="1">
        <f t="array" ref="S126">INDEX(KM_PCT,MATCH($A126,'Knowledge - Percentages'!$B:$B,0),'Data - Knowledge'!S$8)/100</f>
        <v>0.41399999999999998</v>
      </c>
      <c r="T126" s="129" cm="1">
        <f t="array" ref="T126">INDEX(KM_PCT,MATCH($A126,'Knowledge - Percentages'!$B:$B,0),'Data - Knowledge'!T$8)/100</f>
        <v>0.41399999999999998</v>
      </c>
      <c r="U126" s="129" cm="1">
        <f t="array" ref="U126">INDEX(KM_PCT,MATCH($A126,'Knowledge - Percentages'!$B:$B,0),'Data - Knowledge'!U$8)/100</f>
        <v>0.38500000000000001</v>
      </c>
      <c r="V126" s="129" cm="1">
        <f t="array" ref="V126">INDEX(KM_PCT,MATCH($A126,'Knowledge - Percentages'!$B:$B,0),'Data - Knowledge'!V$8)/100</f>
        <v>0.41399999999999998</v>
      </c>
      <c r="W126" s="129" cm="1">
        <f t="array" ref="W126">INDEX(KM_PCT,MATCH($A126,'Knowledge - Percentages'!$B:$B,0),'Data - Knowledge'!W$8)/100</f>
        <v>0.41399999999999998</v>
      </c>
      <c r="X126" s="129" cm="1">
        <f t="array" ref="X126">INDEX(KM_PCT,MATCH($A126,'Knowledge - Percentages'!$B:$B,0),'Data - Knowledge'!X$8)/100</f>
        <v>0.43</v>
      </c>
      <c r="Y126" s="129" cm="1">
        <f t="array" ref="Y126">INDEX(KM_PCT,MATCH($A126,'Knowledge - Percentages'!$B:$B,0),'Data - Knowledge'!Y$8)/100</f>
        <v>0.43</v>
      </c>
      <c r="Z126" s="129" cm="1">
        <f t="array" ref="Z126">INDEX(KM_PCT,MATCH($A126,'Knowledge - Percentages'!$B:$B,0),'Data - Knowledge'!Z$8)/100</f>
        <v>0.498</v>
      </c>
      <c r="AA126" s="129" cm="1">
        <f t="array" ref="AA126">INDEX(KM_PCT,MATCH($A126,'Knowledge - Percentages'!$B:$B,0),'Data - Knowledge'!AA$8)/100</f>
        <v>0.46399999999999997</v>
      </c>
      <c r="AB126" s="129" cm="1">
        <f t="array" ref="AB126">INDEX(KM_PCT,MATCH($A126,'Knowledge - Percentages'!$B:$B,0),'Data - Knowledge'!AB$8)/100</f>
        <v>0.46399999999999997</v>
      </c>
      <c r="AC126" s="129" cm="1">
        <f t="array" ref="AC126">INDEX(KM_PCT,MATCH($A126,'Knowledge - Percentages'!$B:$B,0),'Data - Knowledge'!AC$8)/100</f>
        <v>0.56999999999999995</v>
      </c>
      <c r="AD126" s="129" cm="1">
        <f t="array" ref="AD126">INDEX(KM_PCT,MATCH($A126,'Knowledge - Percentages'!$B:$B,0),'Data - Knowledge'!AD$8)/100</f>
        <v>0.53500000000000003</v>
      </c>
      <c r="AE126" s="129" cm="1">
        <f t="array" ref="AE126">INDEX(KM_PCT,MATCH($A126,'Knowledge - Percentages'!$B:$B,0),'Data - Knowledge'!AE$8)/100</f>
        <v>0.51100000000000001</v>
      </c>
      <c r="AF126" s="129" cm="1">
        <f t="array" ref="AF126">INDEX(KM_PCT,MATCH($A126,'Knowledge - Percentages'!$B:$B,0),'Data - Knowledge'!AF$8)/100</f>
        <v>0.45200000000000001</v>
      </c>
      <c r="AG126" s="129" cm="1">
        <f t="array" ref="AG126">INDEX(KM_PCT,MATCH($A126,'Knowledge - Percentages'!$B:$B,0),'Data - Knowledge'!AG$8)/100</f>
        <v>0.47100000000000003</v>
      </c>
      <c r="AH126" s="129" cm="1">
        <f t="array" ref="AH126">INDEX(KM_PCT,MATCH($A126,'Knowledge - Percentages'!$B:$B,0),'Data - Knowledge'!AH$8)/100</f>
        <v>0.52900000000000003</v>
      </c>
      <c r="AI126" s="129" cm="1">
        <f t="array" ref="AI126">INDEX(KM_PCT,MATCH($A126,'Knowledge - Percentages'!$B:$B,0),'Data - Knowledge'!AI$8)/100</f>
        <v>0.49099999999999999</v>
      </c>
    </row>
    <row r="127" spans="1:35">
      <c r="A127" s="86" t="s">
        <v>411</v>
      </c>
      <c r="B127" s="86" t="s">
        <v>394</v>
      </c>
      <c r="C127" s="86" t="s">
        <v>412</v>
      </c>
      <c r="D127" s="86" t="s">
        <v>413</v>
      </c>
      <c r="E127" s="122">
        <f t="shared" si="13"/>
        <v>5.9319338894641242E-2</v>
      </c>
      <c r="F127" s="128">
        <f t="shared" si="8"/>
        <v>3036.3790000000013</v>
      </c>
      <c r="G127" s="122">
        <f t="shared" si="9"/>
        <v>6.0239652230303996E-2</v>
      </c>
      <c r="H127" s="128">
        <f t="shared" si="10"/>
        <v>21922.353999999999</v>
      </c>
      <c r="I127" s="122">
        <f t="shared" si="11"/>
        <v>-0.40590605668440977</v>
      </c>
      <c r="J127" s="128">
        <f t="shared" si="12"/>
        <v>98.472246599060242</v>
      </c>
      <c r="K127" s="129" cm="1">
        <f t="array" ref="K127">INDEX(KM_PCT,MATCH($A127,'Knowledge - Percentages'!$B:$B,0),'Data - Knowledge'!K$8)/100</f>
        <v>0.11800000000000001</v>
      </c>
      <c r="L127" s="129" cm="1">
        <f t="array" ref="L127">INDEX(KM_PCT,MATCH($A127,'Knowledge - Percentages'!$B:$B,0),'Data - Knowledge'!L$8)/100</f>
        <v>0.06</v>
      </c>
      <c r="M127" s="129" cm="1">
        <f t="array" ref="M127">INDEX(KM_PCT,MATCH($A127,'Knowledge - Percentages'!$B:$B,0),'Data - Knowledge'!M$8)/100</f>
        <v>6.6000000000000003E-2</v>
      </c>
      <c r="N127" s="129" cm="1">
        <f t="array" ref="N127">INDEX(KM_PCT,MATCH($A127,'Knowledge - Percentages'!$B:$B,0),'Data - Knowledge'!N$8)/100</f>
        <v>6.8000000000000005E-2</v>
      </c>
      <c r="O127" s="129" cm="1">
        <f t="array" ref="O127">INDEX(KM_PCT,MATCH($A127,'Knowledge - Percentages'!$B:$B,0),'Data - Knowledge'!O$8)/100</f>
        <v>3.9E-2</v>
      </c>
      <c r="P127" s="129" cm="1">
        <f t="array" ref="P127">INDEX(KM_PCT,MATCH($A127,'Knowledge - Percentages'!$B:$B,0),'Data - Knowledge'!P$8)/100</f>
        <v>0.05</v>
      </c>
      <c r="Q127" s="129" cm="1">
        <f t="array" ref="Q127">INDEX(KM_PCT,MATCH($A127,'Knowledge - Percentages'!$B:$B,0),'Data - Knowledge'!Q$8)/100</f>
        <v>5.4000000000000006E-2</v>
      </c>
      <c r="R127" s="129" cm="1">
        <f t="array" ref="R127">INDEX(KM_PCT,MATCH($A127,'Knowledge - Percentages'!$B:$B,0),'Data - Knowledge'!R$8)/100</f>
        <v>0.06</v>
      </c>
      <c r="S127" s="129" cm="1">
        <f t="array" ref="S127">INDEX(KM_PCT,MATCH($A127,'Knowledge - Percentages'!$B:$B,0),'Data - Knowledge'!S$8)/100</f>
        <v>5.4000000000000006E-2</v>
      </c>
      <c r="T127" s="129" cm="1">
        <f t="array" ref="T127">INDEX(KM_PCT,MATCH($A127,'Knowledge - Percentages'!$B:$B,0),'Data - Knowledge'!T$8)/100</f>
        <v>4.2999999999999997E-2</v>
      </c>
      <c r="U127" s="129" cm="1">
        <f t="array" ref="U127">INDEX(KM_PCT,MATCH($A127,'Knowledge - Percentages'!$B:$B,0),'Data - Knowledge'!U$8)/100</f>
        <v>5.4000000000000006E-2</v>
      </c>
      <c r="V127" s="129" cm="1">
        <f t="array" ref="V127">INDEX(KM_PCT,MATCH($A127,'Knowledge - Percentages'!$B:$B,0),'Data - Knowledge'!V$8)/100</f>
        <v>5.4000000000000006E-2</v>
      </c>
      <c r="W127" s="129" cm="1">
        <f t="array" ref="W127">INDEX(KM_PCT,MATCH($A127,'Knowledge - Percentages'!$B:$B,0),'Data - Knowledge'!W$8)/100</f>
        <v>7.2999999999999995E-2</v>
      </c>
      <c r="X127" s="129" cm="1">
        <f t="array" ref="X127">INDEX(KM_PCT,MATCH($A127,'Knowledge - Percentages'!$B:$B,0),'Data - Knowledge'!X$8)/100</f>
        <v>4.0999999999999995E-2</v>
      </c>
      <c r="Y127" s="129" cm="1">
        <f t="array" ref="Y127">INDEX(KM_PCT,MATCH($A127,'Knowledge - Percentages'!$B:$B,0),'Data - Knowledge'!Y$8)/100</f>
        <v>5.7999999999999996E-2</v>
      </c>
      <c r="Z127" s="129" cm="1">
        <f t="array" ref="Z127">INDEX(KM_PCT,MATCH($A127,'Knowledge - Percentages'!$B:$B,0),'Data - Knowledge'!Z$8)/100</f>
        <v>5.7999999999999996E-2</v>
      </c>
      <c r="AA127" s="129" cm="1">
        <f t="array" ref="AA127">INDEX(KM_PCT,MATCH($A127,'Knowledge - Percentages'!$B:$B,0),'Data - Knowledge'!AA$8)/100</f>
        <v>4.5999999999999999E-2</v>
      </c>
      <c r="AB127" s="129" cm="1">
        <f t="array" ref="AB127">INDEX(KM_PCT,MATCH($A127,'Knowledge - Percentages'!$B:$B,0),'Data - Knowledge'!AB$8)/100</f>
        <v>0.22899999999999998</v>
      </c>
      <c r="AC127" s="129" cm="1">
        <f t="array" ref="AC127">INDEX(KM_PCT,MATCH($A127,'Knowledge - Percentages'!$B:$B,0),'Data - Knowledge'!AC$8)/100</f>
        <v>7.5999999999999998E-2</v>
      </c>
      <c r="AD127" s="129" cm="1">
        <f t="array" ref="AD127">INDEX(KM_PCT,MATCH($A127,'Knowledge - Percentages'!$B:$B,0),'Data - Knowledge'!AD$8)/100</f>
        <v>5.5E-2</v>
      </c>
      <c r="AE127" s="129" cm="1">
        <f t="array" ref="AE127">INDEX(KM_PCT,MATCH($A127,'Knowledge - Percentages'!$B:$B,0),'Data - Knowledge'!AE$8)/100</f>
        <v>7.5999999999999998E-2</v>
      </c>
      <c r="AF127" s="129" cm="1">
        <f t="array" ref="AF127">INDEX(KM_PCT,MATCH($A127,'Knowledge - Percentages'!$B:$B,0),'Data - Knowledge'!AF$8)/100</f>
        <v>0.12</v>
      </c>
      <c r="AG127" s="129" cm="1">
        <f t="array" ref="AG127">INDEX(KM_PCT,MATCH($A127,'Knowledge - Percentages'!$B:$B,0),'Data - Knowledge'!AG$8)/100</f>
        <v>6.8000000000000005E-2</v>
      </c>
      <c r="AH127" s="129" cm="1">
        <f t="array" ref="AH127">INDEX(KM_PCT,MATCH($A127,'Knowledge - Percentages'!$B:$B,0),'Data - Knowledge'!AH$8)/100</f>
        <v>0.10300000000000001</v>
      </c>
      <c r="AI127" s="129" cm="1">
        <f t="array" ref="AI127">INDEX(KM_PCT,MATCH($A127,'Knowledge - Percentages'!$B:$B,0),'Data - Knowledge'!AI$8)/100</f>
        <v>7.5999999999999998E-2</v>
      </c>
    </row>
    <row r="128" spans="1:35">
      <c r="A128" s="86" t="s">
        <v>414</v>
      </c>
      <c r="B128" s="86" t="s">
        <v>394</v>
      </c>
      <c r="C128" s="86" t="s">
        <v>412</v>
      </c>
      <c r="D128" s="86" t="s">
        <v>415</v>
      </c>
      <c r="E128" s="122">
        <f t="shared" si="13"/>
        <v>3.7343055854025441E-2</v>
      </c>
      <c r="F128" s="128">
        <f t="shared" si="8"/>
        <v>1911.4790000000003</v>
      </c>
      <c r="G128" s="122">
        <f t="shared" si="9"/>
        <v>4.1330820869479194E-2</v>
      </c>
      <c r="H128" s="128">
        <f t="shared" si="10"/>
        <v>15041.070999999998</v>
      </c>
      <c r="I128" s="122">
        <f t="shared" si="11"/>
        <v>-0.22104077826946156</v>
      </c>
      <c r="J128" s="128">
        <f t="shared" si="12"/>
        <v>90.351594931910668</v>
      </c>
      <c r="K128" s="129" cm="1">
        <f t="array" ref="K128">INDEX(KM_PCT,MATCH($A128,'Knowledge - Percentages'!$B:$B,0),'Data - Knowledge'!K$8)/100</f>
        <v>3.3000000000000002E-2</v>
      </c>
      <c r="L128" s="129" cm="1">
        <f t="array" ref="L128">INDEX(KM_PCT,MATCH($A128,'Knowledge - Percentages'!$B:$B,0),'Data - Knowledge'!L$8)/100</f>
        <v>3.2000000000000001E-2</v>
      </c>
      <c r="M128" s="129" cm="1">
        <f t="array" ref="M128">INDEX(KM_PCT,MATCH($A128,'Knowledge - Percentages'!$B:$B,0),'Data - Knowledge'!M$8)/100</f>
        <v>2.7000000000000003E-2</v>
      </c>
      <c r="N128" s="129" cm="1">
        <f t="array" ref="N128">INDEX(KM_PCT,MATCH($A128,'Knowledge - Percentages'!$B:$B,0),'Data - Knowledge'!N$8)/100</f>
        <v>4.2999999999999997E-2</v>
      </c>
      <c r="O128" s="129" cm="1">
        <f t="array" ref="O128">INDEX(KM_PCT,MATCH($A128,'Knowledge - Percentages'!$B:$B,0),'Data - Knowledge'!O$8)/100</f>
        <v>3.7000000000000005E-2</v>
      </c>
      <c r="P128" s="129" cm="1">
        <f t="array" ref="P128">INDEX(KM_PCT,MATCH($A128,'Knowledge - Percentages'!$B:$B,0),'Data - Knowledge'!P$8)/100</f>
        <v>2.4E-2</v>
      </c>
      <c r="Q128" s="129" cm="1">
        <f t="array" ref="Q128">INDEX(KM_PCT,MATCH($A128,'Knowledge - Percentages'!$B:$B,0),'Data - Knowledge'!Q$8)/100</f>
        <v>2.8999999999999998E-2</v>
      </c>
      <c r="R128" s="129" cm="1">
        <f t="array" ref="R128">INDEX(KM_PCT,MATCH($A128,'Knowledge - Percentages'!$B:$B,0),'Data - Knowledge'!R$8)/100</f>
        <v>2.8999999999999998E-2</v>
      </c>
      <c r="S128" s="129" cm="1">
        <f t="array" ref="S128">INDEX(KM_PCT,MATCH($A128,'Knowledge - Percentages'!$B:$B,0),'Data - Knowledge'!S$8)/100</f>
        <v>2.8999999999999998E-2</v>
      </c>
      <c r="T128" s="129" cm="1">
        <f t="array" ref="T128">INDEX(KM_PCT,MATCH($A128,'Knowledge - Percentages'!$B:$B,0),'Data - Knowledge'!T$8)/100</f>
        <v>2.8999999999999998E-2</v>
      </c>
      <c r="U128" s="129" cm="1">
        <f t="array" ref="U128">INDEX(KM_PCT,MATCH($A128,'Knowledge - Percentages'!$B:$B,0),'Data - Knowledge'!U$8)/100</f>
        <v>2.8999999999999998E-2</v>
      </c>
      <c r="V128" s="129" cm="1">
        <f t="array" ref="V128">INDEX(KM_PCT,MATCH($A128,'Knowledge - Percentages'!$B:$B,0),'Data - Knowledge'!V$8)/100</f>
        <v>2.7999999999999997E-2</v>
      </c>
      <c r="W128" s="129" cm="1">
        <f t="array" ref="W128">INDEX(KM_PCT,MATCH($A128,'Knowledge - Percentages'!$B:$B,0),'Data - Knowledge'!W$8)/100</f>
        <v>2.8999999999999998E-2</v>
      </c>
      <c r="X128" s="129" cm="1">
        <f t="array" ref="X128">INDEX(KM_PCT,MATCH($A128,'Knowledge - Percentages'!$B:$B,0),'Data - Knowledge'!X$8)/100</f>
        <v>3.6000000000000004E-2</v>
      </c>
      <c r="Y128" s="129" cm="1">
        <f t="array" ref="Y128">INDEX(KM_PCT,MATCH($A128,'Knowledge - Percentages'!$B:$B,0),'Data - Knowledge'!Y$8)/100</f>
        <v>4.2999999999999997E-2</v>
      </c>
      <c r="Z128" s="129" cm="1">
        <f t="array" ref="Z128">INDEX(KM_PCT,MATCH($A128,'Knowledge - Percentages'!$B:$B,0),'Data - Knowledge'!Z$8)/100</f>
        <v>4.2000000000000003E-2</v>
      </c>
      <c r="AA128" s="129" cm="1">
        <f t="array" ref="AA128">INDEX(KM_PCT,MATCH($A128,'Knowledge - Percentages'!$B:$B,0),'Data - Knowledge'!AA$8)/100</f>
        <v>4.2000000000000003E-2</v>
      </c>
      <c r="AB128" s="129" cm="1">
        <f t="array" ref="AB128">INDEX(KM_PCT,MATCH($A128,'Knowledge - Percentages'!$B:$B,0),'Data - Knowledge'!AB$8)/100</f>
        <v>5.0999999999999997E-2</v>
      </c>
      <c r="AC128" s="129" cm="1">
        <f t="array" ref="AC128">INDEX(KM_PCT,MATCH($A128,'Knowledge - Percentages'!$B:$B,0),'Data - Knowledge'!AC$8)/100</f>
        <v>5.7999999999999996E-2</v>
      </c>
      <c r="AD128" s="129" cm="1">
        <f t="array" ref="AD128">INDEX(KM_PCT,MATCH($A128,'Knowledge - Percentages'!$B:$B,0),'Data - Knowledge'!AD$8)/100</f>
        <v>0.05</v>
      </c>
      <c r="AE128" s="129" cm="1">
        <f t="array" ref="AE128">INDEX(KM_PCT,MATCH($A128,'Knowledge - Percentages'!$B:$B,0),'Data - Knowledge'!AE$8)/100</f>
        <v>5.0999999999999997E-2</v>
      </c>
      <c r="AF128" s="129" cm="1">
        <f t="array" ref="AF128">INDEX(KM_PCT,MATCH($A128,'Knowledge - Percentages'!$B:$B,0),'Data - Knowledge'!AF$8)/100</f>
        <v>5.0999999999999997E-2</v>
      </c>
      <c r="AG128" s="129" cm="1">
        <f t="array" ref="AG128">INDEX(KM_PCT,MATCH($A128,'Knowledge - Percentages'!$B:$B,0),'Data - Knowledge'!AG$8)/100</f>
        <v>4.7E-2</v>
      </c>
      <c r="AH128" s="129" cm="1">
        <f t="array" ref="AH128">INDEX(KM_PCT,MATCH($A128,'Knowledge - Percentages'!$B:$B,0),'Data - Knowledge'!AH$8)/100</f>
        <v>6.2E-2</v>
      </c>
      <c r="AI128" s="129" cm="1">
        <f t="array" ref="AI128">INDEX(KM_PCT,MATCH($A128,'Knowledge - Percentages'!$B:$B,0),'Data - Knowledge'!AI$8)/100</f>
        <v>5.0999999999999997E-2</v>
      </c>
    </row>
    <row r="129" spans="1:35">
      <c r="A129" s="86" t="s">
        <v>416</v>
      </c>
      <c r="B129" s="86" t="s">
        <v>394</v>
      </c>
      <c r="C129" s="86" t="s">
        <v>412</v>
      </c>
      <c r="D129" s="86" t="s">
        <v>417</v>
      </c>
      <c r="E129" s="122">
        <f t="shared" si="13"/>
        <v>5.5639986715376955E-2</v>
      </c>
      <c r="F129" s="128">
        <f t="shared" si="8"/>
        <v>2848.0440000000003</v>
      </c>
      <c r="G129" s="122">
        <f t="shared" si="9"/>
        <v>6.036260541494122E-2</v>
      </c>
      <c r="H129" s="128">
        <f t="shared" si="10"/>
        <v>21967.098999999995</v>
      </c>
      <c r="I129" s="122">
        <f t="shared" si="11"/>
        <v>-0.19995246714960196</v>
      </c>
      <c r="J129" s="128">
        <f t="shared" si="12"/>
        <v>92.176251062888511</v>
      </c>
      <c r="K129" s="129" cm="1">
        <f t="array" ref="K129">INDEX(KM_PCT,MATCH($A129,'Knowledge - Percentages'!$B:$B,0),'Data - Knowledge'!K$8)/100</f>
        <v>5.4000000000000006E-2</v>
      </c>
      <c r="L129" s="129" cm="1">
        <f t="array" ref="L129">INDEX(KM_PCT,MATCH($A129,'Knowledge - Percentages'!$B:$B,0),'Data - Knowledge'!L$8)/100</f>
        <v>5.2000000000000005E-2</v>
      </c>
      <c r="M129" s="129" cm="1">
        <f t="array" ref="M129">INDEX(KM_PCT,MATCH($A129,'Knowledge - Percentages'!$B:$B,0),'Data - Knowledge'!M$8)/100</f>
        <v>4.9000000000000002E-2</v>
      </c>
      <c r="N129" s="129" cm="1">
        <f t="array" ref="N129">INDEX(KM_PCT,MATCH($A129,'Knowledge - Percentages'!$B:$B,0),'Data - Knowledge'!N$8)/100</f>
        <v>5.4000000000000006E-2</v>
      </c>
      <c r="O129" s="129" cm="1">
        <f t="array" ref="O129">INDEX(KM_PCT,MATCH($A129,'Knowledge - Percentages'!$B:$B,0),'Data - Knowledge'!O$8)/100</f>
        <v>5.5999999999999994E-2</v>
      </c>
      <c r="P129" s="129" cm="1">
        <f t="array" ref="P129">INDEX(KM_PCT,MATCH($A129,'Knowledge - Percentages'!$B:$B,0),'Data - Knowledge'!P$8)/100</f>
        <v>4.2000000000000003E-2</v>
      </c>
      <c r="Q129" s="129" cm="1">
        <f t="array" ref="Q129">INDEX(KM_PCT,MATCH($A129,'Knowledge - Percentages'!$B:$B,0),'Data - Knowledge'!Q$8)/100</f>
        <v>4.7E-2</v>
      </c>
      <c r="R129" s="129" cm="1">
        <f t="array" ref="R129">INDEX(KM_PCT,MATCH($A129,'Knowledge - Percentages'!$B:$B,0),'Data - Knowledge'!R$8)/100</f>
        <v>6.9000000000000006E-2</v>
      </c>
      <c r="S129" s="129" cm="1">
        <f t="array" ref="S129">INDEX(KM_PCT,MATCH($A129,'Knowledge - Percentages'!$B:$B,0),'Data - Knowledge'!S$8)/100</f>
        <v>4.7E-2</v>
      </c>
      <c r="T129" s="129" cm="1">
        <f t="array" ref="T129">INDEX(KM_PCT,MATCH($A129,'Knowledge - Percentages'!$B:$B,0),'Data - Knowledge'!T$8)/100</f>
        <v>4.7E-2</v>
      </c>
      <c r="U129" s="129" cm="1">
        <f t="array" ref="U129">INDEX(KM_PCT,MATCH($A129,'Knowledge - Percentages'!$B:$B,0),'Data - Knowledge'!U$8)/100</f>
        <v>0.04</v>
      </c>
      <c r="V129" s="129" cm="1">
        <f t="array" ref="V129">INDEX(KM_PCT,MATCH($A129,'Knowledge - Percentages'!$B:$B,0),'Data - Knowledge'!V$8)/100</f>
        <v>4.7E-2</v>
      </c>
      <c r="W129" s="129" cm="1">
        <f t="array" ref="W129">INDEX(KM_PCT,MATCH($A129,'Knowledge - Percentages'!$B:$B,0),'Data - Knowledge'!W$8)/100</f>
        <v>0.05</v>
      </c>
      <c r="X129" s="129" cm="1">
        <f t="array" ref="X129">INDEX(KM_PCT,MATCH($A129,'Knowledge - Percentages'!$B:$B,0),'Data - Knowledge'!X$8)/100</f>
        <v>5.5999999999999994E-2</v>
      </c>
      <c r="Y129" s="129" cm="1">
        <f t="array" ref="Y129">INDEX(KM_PCT,MATCH($A129,'Knowledge - Percentages'!$B:$B,0),'Data - Knowledge'!Y$8)/100</f>
        <v>5.5E-2</v>
      </c>
      <c r="Z129" s="129" cm="1">
        <f t="array" ref="Z129">INDEX(KM_PCT,MATCH($A129,'Knowledge - Percentages'!$B:$B,0),'Data - Knowledge'!Z$8)/100</f>
        <v>0.06</v>
      </c>
      <c r="AA129" s="129" cm="1">
        <f t="array" ref="AA129">INDEX(KM_PCT,MATCH($A129,'Knowledge - Percentages'!$B:$B,0),'Data - Knowledge'!AA$8)/100</f>
        <v>5.4000000000000006E-2</v>
      </c>
      <c r="AB129" s="129" cm="1">
        <f t="array" ref="AB129">INDEX(KM_PCT,MATCH($A129,'Knowledge - Percentages'!$B:$B,0),'Data - Knowledge'!AB$8)/100</f>
        <v>5.5999999999999994E-2</v>
      </c>
      <c r="AC129" s="129" cm="1">
        <f t="array" ref="AC129">INDEX(KM_PCT,MATCH($A129,'Knowledge - Percentages'!$B:$B,0),'Data - Knowledge'!AC$8)/100</f>
        <v>0.09</v>
      </c>
      <c r="AD129" s="129" cm="1">
        <f t="array" ref="AD129">INDEX(KM_PCT,MATCH($A129,'Knowledge - Percentages'!$B:$B,0),'Data - Knowledge'!AD$8)/100</f>
        <v>7.2000000000000008E-2</v>
      </c>
      <c r="AE129" s="129" cm="1">
        <f t="array" ref="AE129">INDEX(KM_PCT,MATCH($A129,'Knowledge - Percentages'!$B:$B,0),'Data - Knowledge'!AE$8)/100</f>
        <v>7.2000000000000008E-2</v>
      </c>
      <c r="AF129" s="129" cm="1">
        <f t="array" ref="AF129">INDEX(KM_PCT,MATCH($A129,'Knowledge - Percentages'!$B:$B,0),'Data - Knowledge'!AF$8)/100</f>
        <v>6.3E-2</v>
      </c>
      <c r="AG129" s="129" cm="1">
        <f t="array" ref="AG129">INDEX(KM_PCT,MATCH($A129,'Knowledge - Percentages'!$B:$B,0),'Data - Knowledge'!AG$8)/100</f>
        <v>5.4000000000000006E-2</v>
      </c>
      <c r="AH129" s="129" cm="1">
        <f t="array" ref="AH129">INDEX(KM_PCT,MATCH($A129,'Knowledge - Percentages'!$B:$B,0),'Data - Knowledge'!AH$8)/100</f>
        <v>9.4E-2</v>
      </c>
      <c r="AI129" s="129" cm="1">
        <f t="array" ref="AI129">INDEX(KM_PCT,MATCH($A129,'Knowledge - Percentages'!$B:$B,0),'Data - Knowledge'!AI$8)/100</f>
        <v>6.4000000000000001E-2</v>
      </c>
    </row>
    <row r="130" spans="1:35">
      <c r="A130" s="86" t="s">
        <v>418</v>
      </c>
      <c r="B130" s="86" t="s">
        <v>394</v>
      </c>
      <c r="C130" s="86" t="s">
        <v>412</v>
      </c>
      <c r="D130" s="86" t="s">
        <v>419</v>
      </c>
      <c r="E130" s="122">
        <f t="shared" si="13"/>
        <v>0.13100929923613419</v>
      </c>
      <c r="F130" s="128">
        <f t="shared" si="8"/>
        <v>6705.9730000000009</v>
      </c>
      <c r="G130" s="122">
        <f t="shared" si="9"/>
        <v>0.1162496764389878</v>
      </c>
      <c r="H130" s="128">
        <f t="shared" si="10"/>
        <v>42305.466</v>
      </c>
      <c r="I130" s="122">
        <f t="shared" si="11"/>
        <v>0.37136282844329588</v>
      </c>
      <c r="J130" s="128">
        <f t="shared" si="12"/>
        <v>112.69648505636296</v>
      </c>
      <c r="K130" s="129" cm="1">
        <f t="array" ref="K130">INDEX(KM_PCT,MATCH($A130,'Knowledge - Percentages'!$B:$B,0),'Data - Knowledge'!K$8)/100</f>
        <v>0.192</v>
      </c>
      <c r="L130" s="129" cm="1">
        <f t="array" ref="L130">INDEX(KM_PCT,MATCH($A130,'Knowledge - Percentages'!$B:$B,0),'Data - Knowledge'!L$8)/100</f>
        <v>0.18600000000000003</v>
      </c>
      <c r="M130" s="129" cm="1">
        <f t="array" ref="M130">INDEX(KM_PCT,MATCH($A130,'Knowledge - Percentages'!$B:$B,0),'Data - Knowledge'!M$8)/100</f>
        <v>0.14599999999999999</v>
      </c>
      <c r="N130" s="129" cm="1">
        <f t="array" ref="N130">INDEX(KM_PCT,MATCH($A130,'Knowledge - Percentages'!$B:$B,0),'Data - Knowledge'!N$8)/100</f>
        <v>0.13600000000000001</v>
      </c>
      <c r="O130" s="129" cm="1">
        <f t="array" ref="O130">INDEX(KM_PCT,MATCH($A130,'Knowledge - Percentages'!$B:$B,0),'Data - Knowledge'!O$8)/100</f>
        <v>0.14599999999999999</v>
      </c>
      <c r="P130" s="129" cm="1">
        <f t="array" ref="P130">INDEX(KM_PCT,MATCH($A130,'Knowledge - Percentages'!$B:$B,0),'Data - Knowledge'!P$8)/100</f>
        <v>0.17899999999999999</v>
      </c>
      <c r="Q130" s="129" cm="1">
        <f t="array" ref="Q130">INDEX(KM_PCT,MATCH($A130,'Knowledge - Percentages'!$B:$B,0),'Data - Knowledge'!Q$8)/100</f>
        <v>0.18</v>
      </c>
      <c r="R130" s="129" cm="1">
        <f t="array" ref="R130">INDEX(KM_PCT,MATCH($A130,'Knowledge - Percentages'!$B:$B,0),'Data - Knowledge'!R$8)/100</f>
        <v>0.107</v>
      </c>
      <c r="S130" s="129" cm="1">
        <f t="array" ref="S130">INDEX(KM_PCT,MATCH($A130,'Knowledge - Percentages'!$B:$B,0),'Data - Knowledge'!S$8)/100</f>
        <v>0.14800000000000002</v>
      </c>
      <c r="T130" s="129" cm="1">
        <f t="array" ref="T130">INDEX(KM_PCT,MATCH($A130,'Knowledge - Percentages'!$B:$B,0),'Data - Knowledge'!T$8)/100</f>
        <v>0.153</v>
      </c>
      <c r="U130" s="129" cm="1">
        <f t="array" ref="U130">INDEX(KM_PCT,MATCH($A130,'Knowledge - Percentages'!$B:$B,0),'Data - Knowledge'!U$8)/100</f>
        <v>0.16500000000000001</v>
      </c>
      <c r="V130" s="129" cm="1">
        <f t="array" ref="V130">INDEX(KM_PCT,MATCH($A130,'Knowledge - Percentages'!$B:$B,0),'Data - Knowledge'!V$8)/100</f>
        <v>0.153</v>
      </c>
      <c r="W130" s="129" cm="1">
        <f t="array" ref="W130">INDEX(KM_PCT,MATCH($A130,'Knowledge - Percentages'!$B:$B,0),'Data - Knowledge'!W$8)/100</f>
        <v>9.6999999999999989E-2</v>
      </c>
      <c r="X130" s="129" cm="1">
        <f t="array" ref="X130">INDEX(KM_PCT,MATCH($A130,'Knowledge - Percentages'!$B:$B,0),'Data - Knowledge'!X$8)/100</f>
        <v>0.124</v>
      </c>
      <c r="Y130" s="129" cm="1">
        <f t="array" ref="Y130">INDEX(KM_PCT,MATCH($A130,'Knowledge - Percentages'!$B:$B,0),'Data - Knowledge'!Y$8)/100</f>
        <v>0.09</v>
      </c>
      <c r="Z130" s="129" cm="1">
        <f t="array" ref="Z130">INDEX(KM_PCT,MATCH($A130,'Knowledge - Percentages'!$B:$B,0),'Data - Knowledge'!Z$8)/100</f>
        <v>0.1</v>
      </c>
      <c r="AA130" s="129" cm="1">
        <f t="array" ref="AA130">INDEX(KM_PCT,MATCH($A130,'Knowledge - Percentages'!$B:$B,0),'Data - Knowledge'!AA$8)/100</f>
        <v>0.1</v>
      </c>
      <c r="AB130" s="129" cm="1">
        <f t="array" ref="AB130">INDEX(KM_PCT,MATCH($A130,'Knowledge - Percentages'!$B:$B,0),'Data - Knowledge'!AB$8)/100</f>
        <v>7.0000000000000007E-2</v>
      </c>
      <c r="AC130" s="129" cm="1">
        <f t="array" ref="AC130">INDEX(KM_PCT,MATCH($A130,'Knowledge - Percentages'!$B:$B,0),'Data - Knowledge'!AC$8)/100</f>
        <v>6.4000000000000001E-2</v>
      </c>
      <c r="AD130" s="129" cm="1">
        <f t="array" ref="AD130">INDEX(KM_PCT,MATCH($A130,'Knowledge - Percentages'!$B:$B,0),'Data - Knowledge'!AD$8)/100</f>
        <v>9.1999999999999998E-2</v>
      </c>
      <c r="AE130" s="129" cm="1">
        <f t="array" ref="AE130">INDEX(KM_PCT,MATCH($A130,'Knowledge - Percentages'!$B:$B,0),'Data - Knowledge'!AE$8)/100</f>
        <v>6.8000000000000005E-2</v>
      </c>
      <c r="AF130" s="129" cm="1">
        <f t="array" ref="AF130">INDEX(KM_PCT,MATCH($A130,'Knowledge - Percentages'!$B:$B,0),'Data - Knowledge'!AF$8)/100</f>
        <v>0.06</v>
      </c>
      <c r="AG130" s="129" cm="1">
        <f t="array" ref="AG130">INDEX(KM_PCT,MATCH($A130,'Knowledge - Percentages'!$B:$B,0),'Data - Knowledge'!AG$8)/100</f>
        <v>6.8000000000000005E-2</v>
      </c>
      <c r="AH130" s="129" cm="1">
        <f t="array" ref="AH130">INDEX(KM_PCT,MATCH($A130,'Knowledge - Percentages'!$B:$B,0),'Data - Knowledge'!AH$8)/100</f>
        <v>5.2999999999999999E-2</v>
      </c>
      <c r="AI130" s="129" cm="1">
        <f t="array" ref="AI130">INDEX(KM_PCT,MATCH($A130,'Knowledge - Percentages'!$B:$B,0),'Data - Knowledge'!AI$8)/100</f>
        <v>6.5000000000000002E-2</v>
      </c>
    </row>
    <row r="131" spans="1:35">
      <c r="A131" s="86" t="s">
        <v>420</v>
      </c>
      <c r="B131" s="86" t="s">
        <v>394</v>
      </c>
      <c r="C131" s="86" t="s">
        <v>412</v>
      </c>
      <c r="D131" s="86" t="s">
        <v>421</v>
      </c>
      <c r="E131" s="122">
        <f t="shared" si="13"/>
        <v>0.10259935139781588</v>
      </c>
      <c r="F131" s="128">
        <f t="shared" si="8"/>
        <v>5251.7530000000015</v>
      </c>
      <c r="G131" s="122">
        <f t="shared" si="9"/>
        <v>0.10568117355785218</v>
      </c>
      <c r="H131" s="128">
        <f t="shared" si="10"/>
        <v>38459.38700000001</v>
      </c>
      <c r="I131" s="122">
        <f t="shared" si="11"/>
        <v>-0.54321337872475306</v>
      </c>
      <c r="J131" s="128">
        <f t="shared" si="12"/>
        <v>97.083849415857173</v>
      </c>
      <c r="K131" s="129" cm="1">
        <f t="array" ref="K131">INDEX(KM_PCT,MATCH($A131,'Knowledge - Percentages'!$B:$B,0),'Data - Knowledge'!K$8)/100</f>
        <v>0.10099999999999999</v>
      </c>
      <c r="L131" s="129" cm="1">
        <f t="array" ref="L131">INDEX(KM_PCT,MATCH($A131,'Knowledge - Percentages'!$B:$B,0),'Data - Knowledge'!L$8)/100</f>
        <v>9.0999999999999998E-2</v>
      </c>
      <c r="M131" s="129" cm="1">
        <f t="array" ref="M131">INDEX(KM_PCT,MATCH($A131,'Knowledge - Percentages'!$B:$B,0),'Data - Knowledge'!M$8)/100</f>
        <v>0.10099999999999999</v>
      </c>
      <c r="N131" s="129" cm="1">
        <f t="array" ref="N131">INDEX(KM_PCT,MATCH($A131,'Knowledge - Percentages'!$B:$B,0),'Data - Knowledge'!N$8)/100</f>
        <v>0.10099999999999999</v>
      </c>
      <c r="O131" s="129" cm="1">
        <f t="array" ref="O131">INDEX(KM_PCT,MATCH($A131,'Knowledge - Percentages'!$B:$B,0),'Data - Knowledge'!O$8)/100</f>
        <v>0.10099999999999999</v>
      </c>
      <c r="P131" s="129" cm="1">
        <f t="array" ref="P131">INDEX(KM_PCT,MATCH($A131,'Knowledge - Percentages'!$B:$B,0),'Data - Knowledge'!P$8)/100</f>
        <v>8.6999999999999994E-2</v>
      </c>
      <c r="Q131" s="129" cm="1">
        <f t="array" ref="Q131">INDEX(KM_PCT,MATCH($A131,'Knowledge - Percentages'!$B:$B,0),'Data - Knowledge'!Q$8)/100</f>
        <v>0.10199999999999999</v>
      </c>
      <c r="R131" s="129" cm="1">
        <f t="array" ref="R131">INDEX(KM_PCT,MATCH($A131,'Knowledge - Percentages'!$B:$B,0),'Data - Knowledge'!R$8)/100</f>
        <v>0.13500000000000001</v>
      </c>
      <c r="S131" s="129" cm="1">
        <f t="array" ref="S131">INDEX(KM_PCT,MATCH($A131,'Knowledge - Percentages'!$B:$B,0),'Data - Knowledge'!S$8)/100</f>
        <v>9.9000000000000005E-2</v>
      </c>
      <c r="T131" s="129" cm="1">
        <f t="array" ref="T131">INDEX(KM_PCT,MATCH($A131,'Knowledge - Percentages'!$B:$B,0),'Data - Knowledge'!T$8)/100</f>
        <v>8.8000000000000009E-2</v>
      </c>
      <c r="U131" s="129" cm="1">
        <f t="array" ref="U131">INDEX(KM_PCT,MATCH($A131,'Knowledge - Percentages'!$B:$B,0),'Data - Knowledge'!U$8)/100</f>
        <v>0.10199999999999999</v>
      </c>
      <c r="V131" s="129" cm="1">
        <f t="array" ref="V131">INDEX(KM_PCT,MATCH($A131,'Knowledge - Percentages'!$B:$B,0),'Data - Knowledge'!V$8)/100</f>
        <v>0.10199999999999999</v>
      </c>
      <c r="W131" s="129" cm="1">
        <f t="array" ref="W131">INDEX(KM_PCT,MATCH($A131,'Knowledge - Percentages'!$B:$B,0),'Data - Knowledge'!W$8)/100</f>
        <v>0.105</v>
      </c>
      <c r="X131" s="129" cm="1">
        <f t="array" ref="X131">INDEX(KM_PCT,MATCH($A131,'Knowledge - Percentages'!$B:$B,0),'Data - Knowledge'!X$8)/100</f>
        <v>0.106</v>
      </c>
      <c r="Y131" s="129" cm="1">
        <f t="array" ref="Y131">INDEX(KM_PCT,MATCH($A131,'Knowledge - Percentages'!$B:$B,0),'Data - Knowledge'!Y$8)/100</f>
        <v>0.10800000000000001</v>
      </c>
      <c r="Z131" s="129" cm="1">
        <f t="array" ref="Z131">INDEX(KM_PCT,MATCH($A131,'Knowledge - Percentages'!$B:$B,0),'Data - Knowledge'!Z$8)/100</f>
        <v>0.10800000000000001</v>
      </c>
      <c r="AA131" s="129" cm="1">
        <f t="array" ref="AA131">INDEX(KM_PCT,MATCH($A131,'Knowledge - Percentages'!$B:$B,0),'Data - Knowledge'!AA$8)/100</f>
        <v>0.10300000000000001</v>
      </c>
      <c r="AB131" s="129" cm="1">
        <f t="array" ref="AB131">INDEX(KM_PCT,MATCH($A131,'Knowledge - Percentages'!$B:$B,0),'Data - Knowledge'!AB$8)/100</f>
        <v>0.153</v>
      </c>
      <c r="AC131" s="129" cm="1">
        <f t="array" ref="AC131">INDEX(KM_PCT,MATCH($A131,'Knowledge - Percentages'!$B:$B,0),'Data - Knowledge'!AC$8)/100</f>
        <v>0.11800000000000001</v>
      </c>
      <c r="AD131" s="129" cm="1">
        <f t="array" ref="AD131">INDEX(KM_PCT,MATCH($A131,'Knowledge - Percentages'!$B:$B,0),'Data - Knowledge'!AD$8)/100</f>
        <v>0.115</v>
      </c>
      <c r="AE131" s="129" cm="1">
        <f t="array" ref="AE131">INDEX(KM_PCT,MATCH($A131,'Knowledge - Percentages'!$B:$B,0),'Data - Knowledge'!AE$8)/100</f>
        <v>0.121</v>
      </c>
      <c r="AF131" s="129" cm="1">
        <f t="array" ref="AF131">INDEX(KM_PCT,MATCH($A131,'Knowledge - Percentages'!$B:$B,0),'Data - Knowledge'!AF$8)/100</f>
        <v>0.124</v>
      </c>
      <c r="AG131" s="129" cm="1">
        <f t="array" ref="AG131">INDEX(KM_PCT,MATCH($A131,'Knowledge - Percentages'!$B:$B,0),'Data - Knowledge'!AG$8)/100</f>
        <v>0.11599999999999999</v>
      </c>
      <c r="AH131" s="129" cm="1">
        <f t="array" ref="AH131">INDEX(KM_PCT,MATCH($A131,'Knowledge - Percentages'!$B:$B,0),'Data - Knowledge'!AH$8)/100</f>
        <v>0.121</v>
      </c>
      <c r="AI131" s="129" cm="1">
        <f t="array" ref="AI131">INDEX(KM_PCT,MATCH($A131,'Knowledge - Percentages'!$B:$B,0),'Data - Knowledge'!AI$8)/100</f>
        <v>0.11599999999999999</v>
      </c>
    </row>
    <row r="132" spans="1:35">
      <c r="A132" s="86" t="s">
        <v>422</v>
      </c>
      <c r="B132" s="86" t="s">
        <v>394</v>
      </c>
      <c r="C132" s="86" t="s">
        <v>412</v>
      </c>
      <c r="D132" s="86" t="s">
        <v>423</v>
      </c>
      <c r="E132" s="122">
        <f t="shared" si="13"/>
        <v>0.94077070349893521</v>
      </c>
      <c r="F132" s="128">
        <f t="shared" si="8"/>
        <v>48155.229999999996</v>
      </c>
      <c r="G132" s="122">
        <f t="shared" si="9"/>
        <v>0.93983261934661277</v>
      </c>
      <c r="H132" s="128">
        <f t="shared" si="10"/>
        <v>342022.94699999999</v>
      </c>
      <c r="I132" s="122">
        <f t="shared" si="11"/>
        <v>0.40600112661763926</v>
      </c>
      <c r="J132" s="128">
        <f t="shared" si="12"/>
        <v>100.09981395974259</v>
      </c>
      <c r="K132" s="129" cm="1">
        <f t="array" ref="K132">INDEX(KM_PCT,MATCH($A132,'Knowledge - Percentages'!$B:$B,0),'Data - Knowledge'!K$8)/100</f>
        <v>0.88200000000000001</v>
      </c>
      <c r="L132" s="129" cm="1">
        <f t="array" ref="L132">INDEX(KM_PCT,MATCH($A132,'Knowledge - Percentages'!$B:$B,0),'Data - Knowledge'!L$8)/100</f>
        <v>0.94</v>
      </c>
      <c r="M132" s="129" cm="1">
        <f t="array" ref="M132">INDEX(KM_PCT,MATCH($A132,'Knowledge - Percentages'!$B:$B,0),'Data - Knowledge'!M$8)/100</f>
        <v>0.93400000000000005</v>
      </c>
      <c r="N132" s="129" cm="1">
        <f t="array" ref="N132">INDEX(KM_PCT,MATCH($A132,'Knowledge - Percentages'!$B:$B,0),'Data - Knowledge'!N$8)/100</f>
        <v>0.93200000000000005</v>
      </c>
      <c r="O132" s="129" cm="1">
        <f t="array" ref="O132">INDEX(KM_PCT,MATCH($A132,'Knowledge - Percentages'!$B:$B,0),'Data - Knowledge'!O$8)/100</f>
        <v>0.96200000000000008</v>
      </c>
      <c r="P132" s="129" cm="1">
        <f t="array" ref="P132">INDEX(KM_PCT,MATCH($A132,'Knowledge - Percentages'!$B:$B,0),'Data - Knowledge'!P$8)/100</f>
        <v>0.95</v>
      </c>
      <c r="Q132" s="129" cm="1">
        <f t="array" ref="Q132">INDEX(KM_PCT,MATCH($A132,'Knowledge - Percentages'!$B:$B,0),'Data - Knowledge'!Q$8)/100</f>
        <v>0.94599999999999995</v>
      </c>
      <c r="R132" s="129" cm="1">
        <f t="array" ref="R132">INDEX(KM_PCT,MATCH($A132,'Knowledge - Percentages'!$B:$B,0),'Data - Knowledge'!R$8)/100</f>
        <v>0.94</v>
      </c>
      <c r="S132" s="129" cm="1">
        <f t="array" ref="S132">INDEX(KM_PCT,MATCH($A132,'Knowledge - Percentages'!$B:$B,0),'Data - Knowledge'!S$8)/100</f>
        <v>0.94599999999999995</v>
      </c>
      <c r="T132" s="129" cm="1">
        <f t="array" ref="T132">INDEX(KM_PCT,MATCH($A132,'Knowledge - Percentages'!$B:$B,0),'Data - Knowledge'!T$8)/100</f>
        <v>0.95799999999999996</v>
      </c>
      <c r="U132" s="129" cm="1">
        <f t="array" ref="U132">INDEX(KM_PCT,MATCH($A132,'Knowledge - Percentages'!$B:$B,0),'Data - Knowledge'!U$8)/100</f>
        <v>0.94599999999999995</v>
      </c>
      <c r="V132" s="129" cm="1">
        <f t="array" ref="V132">INDEX(KM_PCT,MATCH($A132,'Knowledge - Percentages'!$B:$B,0),'Data - Knowledge'!V$8)/100</f>
        <v>0.94599999999999995</v>
      </c>
      <c r="W132" s="129" cm="1">
        <f t="array" ref="W132">INDEX(KM_PCT,MATCH($A132,'Knowledge - Percentages'!$B:$B,0),'Data - Knowledge'!W$8)/100</f>
        <v>0.92700000000000005</v>
      </c>
      <c r="X132" s="129" cm="1">
        <f t="array" ref="X132">INDEX(KM_PCT,MATCH($A132,'Knowledge - Percentages'!$B:$B,0),'Data - Knowledge'!X$8)/100</f>
        <v>0.95900000000000007</v>
      </c>
      <c r="Y132" s="129" cm="1">
        <f t="array" ref="Y132">INDEX(KM_PCT,MATCH($A132,'Knowledge - Percentages'!$B:$B,0),'Data - Knowledge'!Y$8)/100</f>
        <v>0.94200000000000006</v>
      </c>
      <c r="Z132" s="129" cm="1">
        <f t="array" ref="Z132">INDEX(KM_PCT,MATCH($A132,'Knowledge - Percentages'!$B:$B,0),'Data - Knowledge'!Z$8)/100</f>
        <v>0.94200000000000006</v>
      </c>
      <c r="AA132" s="129" cm="1">
        <f t="array" ref="AA132">INDEX(KM_PCT,MATCH($A132,'Knowledge - Percentages'!$B:$B,0),'Data - Knowledge'!AA$8)/100</f>
        <v>0.95400000000000007</v>
      </c>
      <c r="AB132" s="129" cm="1">
        <f t="array" ref="AB132">INDEX(KM_PCT,MATCH($A132,'Knowledge - Percentages'!$B:$B,0),'Data - Knowledge'!AB$8)/100</f>
        <v>0.77</v>
      </c>
      <c r="AC132" s="129" cm="1">
        <f t="array" ref="AC132">INDEX(KM_PCT,MATCH($A132,'Knowledge - Percentages'!$B:$B,0),'Data - Knowledge'!AC$8)/100</f>
        <v>0.92400000000000004</v>
      </c>
      <c r="AD132" s="129" cm="1">
        <f t="array" ref="AD132">INDEX(KM_PCT,MATCH($A132,'Knowledge - Percentages'!$B:$B,0),'Data - Knowledge'!AD$8)/100</f>
        <v>0.94499999999999995</v>
      </c>
      <c r="AE132" s="129" cm="1">
        <f t="array" ref="AE132">INDEX(KM_PCT,MATCH($A132,'Knowledge - Percentages'!$B:$B,0),'Data - Knowledge'!AE$8)/100</f>
        <v>0.92400000000000004</v>
      </c>
      <c r="AF132" s="129" cm="1">
        <f t="array" ref="AF132">INDEX(KM_PCT,MATCH($A132,'Knowledge - Percentages'!$B:$B,0),'Data - Knowledge'!AF$8)/100</f>
        <v>0.88</v>
      </c>
      <c r="AG132" s="129" cm="1">
        <f t="array" ref="AG132">INDEX(KM_PCT,MATCH($A132,'Knowledge - Percentages'!$B:$B,0),'Data - Knowledge'!AG$8)/100</f>
        <v>0.93200000000000005</v>
      </c>
      <c r="AH132" s="129" cm="1">
        <f t="array" ref="AH132">INDEX(KM_PCT,MATCH($A132,'Knowledge - Percentages'!$B:$B,0),'Data - Knowledge'!AH$8)/100</f>
        <v>0.89599999999999991</v>
      </c>
      <c r="AI132" s="129" cm="1">
        <f t="array" ref="AI132">INDEX(KM_PCT,MATCH($A132,'Knowledge - Percentages'!$B:$B,0),'Data - Knowledge'!AI$8)/100</f>
        <v>0.92400000000000004</v>
      </c>
    </row>
    <row r="133" spans="1:35">
      <c r="A133" s="86" t="s">
        <v>424</v>
      </c>
      <c r="B133" s="86" t="s">
        <v>394</v>
      </c>
      <c r="C133" s="86" t="s">
        <v>412</v>
      </c>
      <c r="D133" s="86" t="s">
        <v>425</v>
      </c>
      <c r="E133" s="122">
        <f t="shared" si="13"/>
        <v>0.96268249750913304</v>
      </c>
      <c r="F133" s="128">
        <f t="shared" si="8"/>
        <v>49276.828999999991</v>
      </c>
      <c r="G133" s="122">
        <f t="shared" si="9"/>
        <v>0.95868965621470714</v>
      </c>
      <c r="H133" s="128">
        <f t="shared" si="10"/>
        <v>348885.38099999999</v>
      </c>
      <c r="I133" s="122">
        <f t="shared" si="11"/>
        <v>0.21820423577189785</v>
      </c>
      <c r="J133" s="128">
        <f t="shared" si="12"/>
        <v>100.41648945188282</v>
      </c>
      <c r="K133" s="129" cm="1">
        <f t="array" ref="K133">INDEX(KM_PCT,MATCH($A133,'Knowledge - Percentages'!$B:$B,0),'Data - Knowledge'!K$8)/100</f>
        <v>0.96700000000000008</v>
      </c>
      <c r="L133" s="129" cm="1">
        <f t="array" ref="L133">INDEX(KM_PCT,MATCH($A133,'Knowledge - Percentages'!$B:$B,0),'Data - Knowledge'!L$8)/100</f>
        <v>0.96799999999999997</v>
      </c>
      <c r="M133" s="129" cm="1">
        <f t="array" ref="M133">INDEX(KM_PCT,MATCH($A133,'Knowledge - Percentages'!$B:$B,0),'Data - Knowledge'!M$8)/100</f>
        <v>0.97299999999999998</v>
      </c>
      <c r="N133" s="129" cm="1">
        <f t="array" ref="N133">INDEX(KM_PCT,MATCH($A133,'Knowledge - Percentages'!$B:$B,0),'Data - Knowledge'!N$8)/100</f>
        <v>0.95700000000000007</v>
      </c>
      <c r="O133" s="129" cm="1">
        <f t="array" ref="O133">INDEX(KM_PCT,MATCH($A133,'Knowledge - Percentages'!$B:$B,0),'Data - Knowledge'!O$8)/100</f>
        <v>0.96299999999999997</v>
      </c>
      <c r="P133" s="129" cm="1">
        <f t="array" ref="P133">INDEX(KM_PCT,MATCH($A133,'Knowledge - Percentages'!$B:$B,0),'Data - Knowledge'!P$8)/100</f>
        <v>0.97699999999999998</v>
      </c>
      <c r="Q133" s="129" cm="1">
        <f t="array" ref="Q133">INDEX(KM_PCT,MATCH($A133,'Knowledge - Percentages'!$B:$B,0),'Data - Knowledge'!Q$8)/100</f>
        <v>0.97099999999999997</v>
      </c>
      <c r="R133" s="129" cm="1">
        <f t="array" ref="R133">INDEX(KM_PCT,MATCH($A133,'Knowledge - Percentages'!$B:$B,0),'Data - Knowledge'!R$8)/100</f>
        <v>0.97099999999999997</v>
      </c>
      <c r="S133" s="129" cm="1">
        <f t="array" ref="S133">INDEX(KM_PCT,MATCH($A133,'Knowledge - Percentages'!$B:$B,0),'Data - Knowledge'!S$8)/100</f>
        <v>0.97099999999999997</v>
      </c>
      <c r="T133" s="129" cm="1">
        <f t="array" ref="T133">INDEX(KM_PCT,MATCH($A133,'Knowledge - Percentages'!$B:$B,0),'Data - Knowledge'!T$8)/100</f>
        <v>0.97099999999999997</v>
      </c>
      <c r="U133" s="129" cm="1">
        <f t="array" ref="U133">INDEX(KM_PCT,MATCH($A133,'Knowledge - Percentages'!$B:$B,0),'Data - Knowledge'!U$8)/100</f>
        <v>0.97099999999999997</v>
      </c>
      <c r="V133" s="129" cm="1">
        <f t="array" ref="V133">INDEX(KM_PCT,MATCH($A133,'Knowledge - Percentages'!$B:$B,0),'Data - Knowledge'!V$8)/100</f>
        <v>0.97199999999999998</v>
      </c>
      <c r="W133" s="129" cm="1">
        <f t="array" ref="W133">INDEX(KM_PCT,MATCH($A133,'Knowledge - Percentages'!$B:$B,0),'Data - Knowledge'!W$8)/100</f>
        <v>0.97099999999999997</v>
      </c>
      <c r="X133" s="129" cm="1">
        <f t="array" ref="X133">INDEX(KM_PCT,MATCH($A133,'Knowledge - Percentages'!$B:$B,0),'Data - Knowledge'!X$8)/100</f>
        <v>0.96400000000000008</v>
      </c>
      <c r="Y133" s="129" cm="1">
        <f t="array" ref="Y133">INDEX(KM_PCT,MATCH($A133,'Knowledge - Percentages'!$B:$B,0),'Data - Knowledge'!Y$8)/100</f>
        <v>0.95700000000000007</v>
      </c>
      <c r="Z133" s="129" cm="1">
        <f t="array" ref="Z133">INDEX(KM_PCT,MATCH($A133,'Knowledge - Percentages'!$B:$B,0),'Data - Knowledge'!Z$8)/100</f>
        <v>0.95799999999999996</v>
      </c>
      <c r="AA133" s="129" cm="1">
        <f t="array" ref="AA133">INDEX(KM_PCT,MATCH($A133,'Knowledge - Percentages'!$B:$B,0),'Data - Knowledge'!AA$8)/100</f>
        <v>0.95799999999999996</v>
      </c>
      <c r="AB133" s="129" cm="1">
        <f t="array" ref="AB133">INDEX(KM_PCT,MATCH($A133,'Knowledge - Percentages'!$B:$B,0),'Data - Knowledge'!AB$8)/100</f>
        <v>0.94900000000000007</v>
      </c>
      <c r="AC133" s="129" cm="1">
        <f t="array" ref="AC133">INDEX(KM_PCT,MATCH($A133,'Knowledge - Percentages'!$B:$B,0),'Data - Knowledge'!AC$8)/100</f>
        <v>0.94200000000000006</v>
      </c>
      <c r="AD133" s="129" cm="1">
        <f t="array" ref="AD133">INDEX(KM_PCT,MATCH($A133,'Knowledge - Percentages'!$B:$B,0),'Data - Knowledge'!AD$8)/100</f>
        <v>0.95</v>
      </c>
      <c r="AE133" s="129" cm="1">
        <f t="array" ref="AE133">INDEX(KM_PCT,MATCH($A133,'Knowledge - Percentages'!$B:$B,0),'Data - Knowledge'!AE$8)/100</f>
        <v>0.94900000000000007</v>
      </c>
      <c r="AF133" s="129" cm="1">
        <f t="array" ref="AF133">INDEX(KM_PCT,MATCH($A133,'Knowledge - Percentages'!$B:$B,0),'Data - Knowledge'!AF$8)/100</f>
        <v>0.94900000000000007</v>
      </c>
      <c r="AG133" s="129" cm="1">
        <f t="array" ref="AG133">INDEX(KM_PCT,MATCH($A133,'Knowledge - Percentages'!$B:$B,0),'Data - Knowledge'!AG$8)/100</f>
        <v>0.95299999999999996</v>
      </c>
      <c r="AH133" s="129" cm="1">
        <f t="array" ref="AH133">INDEX(KM_PCT,MATCH($A133,'Knowledge - Percentages'!$B:$B,0),'Data - Knowledge'!AH$8)/100</f>
        <v>0.93799999999999994</v>
      </c>
      <c r="AI133" s="129" cm="1">
        <f t="array" ref="AI133">INDEX(KM_PCT,MATCH($A133,'Knowledge - Percentages'!$B:$B,0),'Data - Knowledge'!AI$8)/100</f>
        <v>0.94900000000000007</v>
      </c>
    </row>
    <row r="134" spans="1:35">
      <c r="A134" s="86" t="s">
        <v>426</v>
      </c>
      <c r="B134" s="86" t="s">
        <v>394</v>
      </c>
      <c r="C134" s="86" t="s">
        <v>412</v>
      </c>
      <c r="D134" s="86" t="s">
        <v>427</v>
      </c>
      <c r="E134" s="122">
        <f t="shared" si="13"/>
        <v>0.9444446832203488</v>
      </c>
      <c r="F134" s="128">
        <f t="shared" si="8"/>
        <v>48343.289999999994</v>
      </c>
      <c r="G134" s="122">
        <f t="shared" si="9"/>
        <v>0.93951420783196271</v>
      </c>
      <c r="H134" s="128">
        <f t="shared" si="10"/>
        <v>341907.07100000005</v>
      </c>
      <c r="I134" s="122">
        <f t="shared" si="11"/>
        <v>0.20562933383796284</v>
      </c>
      <c r="J134" s="128">
        <f t="shared" si="12"/>
        <v>100.52478986983748</v>
      </c>
      <c r="K134" s="129" cm="1">
        <f t="array" ref="K134">INDEX(KM_PCT,MATCH($A134,'Knowledge - Percentages'!$B:$B,0),'Data - Knowledge'!K$8)/100</f>
        <v>0.94599999999999995</v>
      </c>
      <c r="L134" s="129" cm="1">
        <f t="array" ref="L134">INDEX(KM_PCT,MATCH($A134,'Knowledge - Percentages'!$B:$B,0),'Data - Knowledge'!L$8)/100</f>
        <v>0.94900000000000007</v>
      </c>
      <c r="M134" s="129" cm="1">
        <f t="array" ref="M134">INDEX(KM_PCT,MATCH($A134,'Knowledge - Percentages'!$B:$B,0),'Data - Knowledge'!M$8)/100</f>
        <v>0.95200000000000007</v>
      </c>
      <c r="N134" s="129" cm="1">
        <f t="array" ref="N134">INDEX(KM_PCT,MATCH($A134,'Knowledge - Percentages'!$B:$B,0),'Data - Knowledge'!N$8)/100</f>
        <v>0.94599999999999995</v>
      </c>
      <c r="O134" s="129" cm="1">
        <f t="array" ref="O134">INDEX(KM_PCT,MATCH($A134,'Knowledge - Percentages'!$B:$B,0),'Data - Knowledge'!O$8)/100</f>
        <v>0.94499999999999995</v>
      </c>
      <c r="P134" s="129" cm="1">
        <f t="array" ref="P134">INDEX(KM_PCT,MATCH($A134,'Knowledge - Percentages'!$B:$B,0),'Data - Knowledge'!P$8)/100</f>
        <v>0.95900000000000007</v>
      </c>
      <c r="Q134" s="129" cm="1">
        <f t="array" ref="Q134">INDEX(KM_PCT,MATCH($A134,'Knowledge - Percentages'!$B:$B,0),'Data - Knowledge'!Q$8)/100</f>
        <v>0.95299999999999996</v>
      </c>
      <c r="R134" s="129" cm="1">
        <f t="array" ref="R134">INDEX(KM_PCT,MATCH($A134,'Knowledge - Percentages'!$B:$B,0),'Data - Knowledge'!R$8)/100</f>
        <v>0.93</v>
      </c>
      <c r="S134" s="129" cm="1">
        <f t="array" ref="S134">INDEX(KM_PCT,MATCH($A134,'Knowledge - Percentages'!$B:$B,0),'Data - Knowledge'!S$8)/100</f>
        <v>0.95299999999999996</v>
      </c>
      <c r="T134" s="129" cm="1">
        <f t="array" ref="T134">INDEX(KM_PCT,MATCH($A134,'Knowledge - Percentages'!$B:$B,0),'Data - Knowledge'!T$8)/100</f>
        <v>0.95299999999999996</v>
      </c>
      <c r="U134" s="129" cm="1">
        <f t="array" ref="U134">INDEX(KM_PCT,MATCH($A134,'Knowledge - Percentages'!$B:$B,0),'Data - Knowledge'!U$8)/100</f>
        <v>0.96099999999999997</v>
      </c>
      <c r="V134" s="129" cm="1">
        <f t="array" ref="V134">INDEX(KM_PCT,MATCH($A134,'Knowledge - Percentages'!$B:$B,0),'Data - Knowledge'!V$8)/100</f>
        <v>0.95299999999999996</v>
      </c>
      <c r="W134" s="129" cm="1">
        <f t="array" ref="W134">INDEX(KM_PCT,MATCH($A134,'Knowledge - Percentages'!$B:$B,0),'Data - Knowledge'!W$8)/100</f>
        <v>0.95</v>
      </c>
      <c r="X134" s="129" cm="1">
        <f t="array" ref="X134">INDEX(KM_PCT,MATCH($A134,'Knowledge - Percentages'!$B:$B,0),'Data - Knowledge'!X$8)/100</f>
        <v>0.94400000000000006</v>
      </c>
      <c r="Y134" s="129" cm="1">
        <f t="array" ref="Y134">INDEX(KM_PCT,MATCH($A134,'Knowledge - Percentages'!$B:$B,0),'Data - Knowledge'!Y$8)/100</f>
        <v>0.94499999999999995</v>
      </c>
      <c r="Z134" s="129" cm="1">
        <f t="array" ref="Z134">INDEX(KM_PCT,MATCH($A134,'Knowledge - Percentages'!$B:$B,0),'Data - Knowledge'!Z$8)/100</f>
        <v>0.94</v>
      </c>
      <c r="AA134" s="129" cm="1">
        <f t="array" ref="AA134">INDEX(KM_PCT,MATCH($A134,'Knowledge - Percentages'!$B:$B,0),'Data - Knowledge'!AA$8)/100</f>
        <v>0.94599999999999995</v>
      </c>
      <c r="AB134" s="129" cm="1">
        <f t="array" ref="AB134">INDEX(KM_PCT,MATCH($A134,'Knowledge - Percentages'!$B:$B,0),'Data - Knowledge'!AB$8)/100</f>
        <v>0.94400000000000006</v>
      </c>
      <c r="AC134" s="129" cm="1">
        <f t="array" ref="AC134">INDEX(KM_PCT,MATCH($A134,'Knowledge - Percentages'!$B:$B,0),'Data - Knowledge'!AC$8)/100</f>
        <v>0.90900000000000003</v>
      </c>
      <c r="AD134" s="129" cm="1">
        <f t="array" ref="AD134">INDEX(KM_PCT,MATCH($A134,'Knowledge - Percentages'!$B:$B,0),'Data - Knowledge'!AD$8)/100</f>
        <v>0.92700000000000005</v>
      </c>
      <c r="AE134" s="129" cm="1">
        <f t="array" ref="AE134">INDEX(KM_PCT,MATCH($A134,'Knowledge - Percentages'!$B:$B,0),'Data - Knowledge'!AE$8)/100</f>
        <v>0.92700000000000005</v>
      </c>
      <c r="AF134" s="129" cm="1">
        <f t="array" ref="AF134">INDEX(KM_PCT,MATCH($A134,'Knowledge - Percentages'!$B:$B,0),'Data - Knowledge'!AF$8)/100</f>
        <v>0.93700000000000006</v>
      </c>
      <c r="AG134" s="129" cm="1">
        <f t="array" ref="AG134">INDEX(KM_PCT,MATCH($A134,'Knowledge - Percentages'!$B:$B,0),'Data - Knowledge'!AG$8)/100</f>
        <v>0.94599999999999995</v>
      </c>
      <c r="AH134" s="129" cm="1">
        <f t="array" ref="AH134">INDEX(KM_PCT,MATCH($A134,'Knowledge - Percentages'!$B:$B,0),'Data - Knowledge'!AH$8)/100</f>
        <v>0.90400000000000003</v>
      </c>
      <c r="AI134" s="129" cm="1">
        <f t="array" ref="AI134">INDEX(KM_PCT,MATCH($A134,'Knowledge - Percentages'!$B:$B,0),'Data - Knowledge'!AI$8)/100</f>
        <v>0.93500000000000005</v>
      </c>
    </row>
    <row r="135" spans="1:35">
      <c r="A135" s="86" t="s">
        <v>428</v>
      </c>
      <c r="B135" s="86" t="s">
        <v>394</v>
      </c>
      <c r="C135" s="86" t="s">
        <v>412</v>
      </c>
      <c r="D135" s="86" t="s">
        <v>429</v>
      </c>
      <c r="E135" s="122">
        <f t="shared" si="13"/>
        <v>0.86851155566843152</v>
      </c>
      <c r="F135" s="128">
        <f t="shared" si="8"/>
        <v>44456.501000000004</v>
      </c>
      <c r="G135" s="122">
        <f t="shared" si="9"/>
        <v>0.88349268381150781</v>
      </c>
      <c r="H135" s="128">
        <f t="shared" si="10"/>
        <v>321519.77400000009</v>
      </c>
      <c r="I135" s="122">
        <f t="shared" si="11"/>
        <v>-0.37216172835997668</v>
      </c>
      <c r="J135" s="128">
        <f t="shared" si="12"/>
        <v>98.304329122631145</v>
      </c>
      <c r="K135" s="129" cm="1">
        <f t="array" ref="K135">INDEX(KM_PCT,MATCH($A135,'Knowledge - Percentages'!$B:$B,0),'Data - Knowledge'!K$8)/100</f>
        <v>0.80599999999999994</v>
      </c>
      <c r="L135" s="129" cm="1">
        <f t="array" ref="L135">INDEX(KM_PCT,MATCH($A135,'Knowledge - Percentages'!$B:$B,0),'Data - Knowledge'!L$8)/100</f>
        <v>0.81299999999999994</v>
      </c>
      <c r="M135" s="129" cm="1">
        <f t="array" ref="M135">INDEX(KM_PCT,MATCH($A135,'Knowledge - Percentages'!$B:$B,0),'Data - Knowledge'!M$8)/100</f>
        <v>0.85299999999999998</v>
      </c>
      <c r="N135" s="129" cm="1">
        <f t="array" ref="N135">INDEX(KM_PCT,MATCH($A135,'Knowledge - Percentages'!$B:$B,0),'Data - Knowledge'!N$8)/100</f>
        <v>0.86299999999999999</v>
      </c>
      <c r="O135" s="129" cm="1">
        <f t="array" ref="O135">INDEX(KM_PCT,MATCH($A135,'Knowledge - Percentages'!$B:$B,0),'Data - Knowledge'!O$8)/100</f>
        <v>0.85299999999999998</v>
      </c>
      <c r="P135" s="129" cm="1">
        <f t="array" ref="P135">INDEX(KM_PCT,MATCH($A135,'Knowledge - Percentages'!$B:$B,0),'Data - Knowledge'!P$8)/100</f>
        <v>0.82</v>
      </c>
      <c r="Q135" s="129" cm="1">
        <f t="array" ref="Q135">INDEX(KM_PCT,MATCH($A135,'Knowledge - Percentages'!$B:$B,0),'Data - Knowledge'!Q$8)/100</f>
        <v>0.81900000000000006</v>
      </c>
      <c r="R135" s="129" cm="1">
        <f t="array" ref="R135">INDEX(KM_PCT,MATCH($A135,'Knowledge - Percentages'!$B:$B,0),'Data - Knowledge'!R$8)/100</f>
        <v>0.89300000000000002</v>
      </c>
      <c r="S135" s="129" cm="1">
        <f t="array" ref="S135">INDEX(KM_PCT,MATCH($A135,'Knowledge - Percentages'!$B:$B,0),'Data - Knowledge'!S$8)/100</f>
        <v>0.85099999999999998</v>
      </c>
      <c r="T135" s="129" cm="1">
        <f t="array" ref="T135">INDEX(KM_PCT,MATCH($A135,'Knowledge - Percentages'!$B:$B,0),'Data - Knowledge'!T$8)/100</f>
        <v>0.84599999999999997</v>
      </c>
      <c r="U135" s="129" cm="1">
        <f t="array" ref="U135">INDEX(KM_PCT,MATCH($A135,'Knowledge - Percentages'!$B:$B,0),'Data - Knowledge'!U$8)/100</f>
        <v>0.83400000000000007</v>
      </c>
      <c r="V135" s="129" cm="1">
        <f t="array" ref="V135">INDEX(KM_PCT,MATCH($A135,'Knowledge - Percentages'!$B:$B,0),'Data - Knowledge'!V$8)/100</f>
        <v>0.84699999999999998</v>
      </c>
      <c r="W135" s="129" cm="1">
        <f t="array" ref="W135">INDEX(KM_PCT,MATCH($A135,'Knowledge - Percentages'!$B:$B,0),'Data - Knowledge'!W$8)/100</f>
        <v>0.90400000000000003</v>
      </c>
      <c r="X135" s="129" cm="1">
        <f t="array" ref="X135">INDEX(KM_PCT,MATCH($A135,'Knowledge - Percentages'!$B:$B,0),'Data - Knowledge'!X$8)/100</f>
        <v>0.87599999999999989</v>
      </c>
      <c r="Y135" s="129" cm="1">
        <f t="array" ref="Y135">INDEX(KM_PCT,MATCH($A135,'Knowledge - Percentages'!$B:$B,0),'Data - Knowledge'!Y$8)/100</f>
        <v>0.91</v>
      </c>
      <c r="Z135" s="129" cm="1">
        <f t="array" ref="Z135">INDEX(KM_PCT,MATCH($A135,'Knowledge - Percentages'!$B:$B,0),'Data - Knowledge'!Z$8)/100</f>
        <v>0.9</v>
      </c>
      <c r="AA135" s="129" cm="1">
        <f t="array" ref="AA135">INDEX(KM_PCT,MATCH($A135,'Knowledge - Percentages'!$B:$B,0),'Data - Knowledge'!AA$8)/100</f>
        <v>0.9</v>
      </c>
      <c r="AB135" s="129" cm="1">
        <f t="array" ref="AB135">INDEX(KM_PCT,MATCH($A135,'Knowledge - Percentages'!$B:$B,0),'Data - Knowledge'!AB$8)/100</f>
        <v>0.93099999999999994</v>
      </c>
      <c r="AC135" s="129" cm="1">
        <f t="array" ref="AC135">INDEX(KM_PCT,MATCH($A135,'Knowledge - Percentages'!$B:$B,0),'Data - Knowledge'!AC$8)/100</f>
        <v>0.93700000000000006</v>
      </c>
      <c r="AD135" s="129" cm="1">
        <f t="array" ref="AD135">INDEX(KM_PCT,MATCH($A135,'Knowledge - Percentages'!$B:$B,0),'Data - Knowledge'!AD$8)/100</f>
        <v>0.90799999999999992</v>
      </c>
      <c r="AE135" s="129" cm="1">
        <f t="array" ref="AE135">INDEX(KM_PCT,MATCH($A135,'Knowledge - Percentages'!$B:$B,0),'Data - Knowledge'!AE$8)/100</f>
        <v>0.93200000000000005</v>
      </c>
      <c r="AF135" s="129" cm="1">
        <f t="array" ref="AF135">INDEX(KM_PCT,MATCH($A135,'Knowledge - Percentages'!$B:$B,0),'Data - Knowledge'!AF$8)/100</f>
        <v>0.94099999999999995</v>
      </c>
      <c r="AG135" s="129" cm="1">
        <f t="array" ref="AG135">INDEX(KM_PCT,MATCH($A135,'Knowledge - Percentages'!$B:$B,0),'Data - Knowledge'!AG$8)/100</f>
        <v>0.93200000000000005</v>
      </c>
      <c r="AH135" s="129" cm="1">
        <f t="array" ref="AH135">INDEX(KM_PCT,MATCH($A135,'Knowledge - Percentages'!$B:$B,0),'Data - Knowledge'!AH$8)/100</f>
        <v>0.94700000000000006</v>
      </c>
      <c r="AI135" s="129" cm="1">
        <f t="array" ref="AI135">INDEX(KM_PCT,MATCH($A135,'Knowledge - Percentages'!$B:$B,0),'Data - Knowledge'!AI$8)/100</f>
        <v>0.93599999999999994</v>
      </c>
    </row>
    <row r="136" spans="1:35">
      <c r="A136" s="86" t="s">
        <v>430</v>
      </c>
      <c r="B136" s="86" t="s">
        <v>394</v>
      </c>
      <c r="C136" s="86" t="s">
        <v>412</v>
      </c>
      <c r="D136" s="86" t="s">
        <v>431</v>
      </c>
      <c r="E136" s="122">
        <f t="shared" si="13"/>
        <v>0.89740064860218416</v>
      </c>
      <c r="F136" s="128">
        <f t="shared" si="8"/>
        <v>45935.247000000003</v>
      </c>
      <c r="G136" s="122">
        <f t="shared" si="9"/>
        <v>0.89431877148486338</v>
      </c>
      <c r="H136" s="128">
        <f t="shared" si="10"/>
        <v>325459.59299999999</v>
      </c>
      <c r="I136" s="122">
        <f t="shared" si="11"/>
        <v>0.54262270539208213</v>
      </c>
      <c r="J136" s="128">
        <f t="shared" si="12"/>
        <v>100.3446061086478</v>
      </c>
      <c r="K136" s="129" cm="1">
        <f t="array" ref="K136">INDEX(KM_PCT,MATCH($A136,'Knowledge - Percentages'!$B:$B,0),'Data - Knowledge'!K$8)/100</f>
        <v>0.89900000000000002</v>
      </c>
      <c r="L136" s="129" cm="1">
        <f t="array" ref="L136">INDEX(KM_PCT,MATCH($A136,'Knowledge - Percentages'!$B:$B,0),'Data - Knowledge'!L$8)/100</f>
        <v>0.90900000000000003</v>
      </c>
      <c r="M136" s="129" cm="1">
        <f t="array" ref="M136">INDEX(KM_PCT,MATCH($A136,'Knowledge - Percentages'!$B:$B,0),'Data - Knowledge'!M$8)/100</f>
        <v>0.89900000000000002</v>
      </c>
      <c r="N136" s="129" cm="1">
        <f t="array" ref="N136">INDEX(KM_PCT,MATCH($A136,'Knowledge - Percentages'!$B:$B,0),'Data - Knowledge'!N$8)/100</f>
        <v>0.89900000000000002</v>
      </c>
      <c r="O136" s="129" cm="1">
        <f t="array" ref="O136">INDEX(KM_PCT,MATCH($A136,'Knowledge - Percentages'!$B:$B,0),'Data - Knowledge'!O$8)/100</f>
        <v>0.89900000000000002</v>
      </c>
      <c r="P136" s="129" cm="1">
        <f t="array" ref="P136">INDEX(KM_PCT,MATCH($A136,'Knowledge - Percentages'!$B:$B,0),'Data - Knowledge'!P$8)/100</f>
        <v>0.91299999999999992</v>
      </c>
      <c r="Q136" s="129" cm="1">
        <f t="array" ref="Q136">INDEX(KM_PCT,MATCH($A136,'Knowledge - Percentages'!$B:$B,0),'Data - Knowledge'!Q$8)/100</f>
        <v>0.89800000000000002</v>
      </c>
      <c r="R136" s="129" cm="1">
        <f t="array" ref="R136">INDEX(KM_PCT,MATCH($A136,'Knowledge - Percentages'!$B:$B,0),'Data - Knowledge'!R$8)/100</f>
        <v>0.8640000000000001</v>
      </c>
      <c r="S136" s="129" cm="1">
        <f t="array" ref="S136">INDEX(KM_PCT,MATCH($A136,'Knowledge - Percentages'!$B:$B,0),'Data - Knowledge'!S$8)/100</f>
        <v>0.90099999999999991</v>
      </c>
      <c r="T136" s="129" cm="1">
        <f t="array" ref="T136">INDEX(KM_PCT,MATCH($A136,'Knowledge - Percentages'!$B:$B,0),'Data - Knowledge'!T$8)/100</f>
        <v>0.91200000000000003</v>
      </c>
      <c r="U136" s="129" cm="1">
        <f t="array" ref="U136">INDEX(KM_PCT,MATCH($A136,'Knowledge - Percentages'!$B:$B,0),'Data - Knowledge'!U$8)/100</f>
        <v>0.89800000000000002</v>
      </c>
      <c r="V136" s="129" cm="1">
        <f t="array" ref="V136">INDEX(KM_PCT,MATCH($A136,'Knowledge - Percentages'!$B:$B,0),'Data - Knowledge'!V$8)/100</f>
        <v>0.89800000000000002</v>
      </c>
      <c r="W136" s="129" cm="1">
        <f t="array" ref="W136">INDEX(KM_PCT,MATCH($A136,'Knowledge - Percentages'!$B:$B,0),'Data - Knowledge'!W$8)/100</f>
        <v>0.89500000000000002</v>
      </c>
      <c r="X136" s="129" cm="1">
        <f t="array" ref="X136">INDEX(KM_PCT,MATCH($A136,'Knowledge - Percentages'!$B:$B,0),'Data - Knowledge'!X$8)/100</f>
        <v>0.89400000000000002</v>
      </c>
      <c r="Y136" s="129" cm="1">
        <f t="array" ref="Y136">INDEX(KM_PCT,MATCH($A136,'Knowledge - Percentages'!$B:$B,0),'Data - Knowledge'!Y$8)/100</f>
        <v>0.89200000000000002</v>
      </c>
      <c r="Z136" s="129" cm="1">
        <f t="array" ref="Z136">INDEX(KM_PCT,MATCH($A136,'Knowledge - Percentages'!$B:$B,0),'Data - Knowledge'!Z$8)/100</f>
        <v>0.89200000000000002</v>
      </c>
      <c r="AA136" s="129" cm="1">
        <f t="array" ref="AA136">INDEX(KM_PCT,MATCH($A136,'Knowledge - Percentages'!$B:$B,0),'Data - Knowledge'!AA$8)/100</f>
        <v>0.89700000000000002</v>
      </c>
      <c r="AB136" s="129" cm="1">
        <f t="array" ref="AB136">INDEX(KM_PCT,MATCH($A136,'Knowledge - Percentages'!$B:$B,0),'Data - Knowledge'!AB$8)/100</f>
        <v>0.84599999999999997</v>
      </c>
      <c r="AC136" s="129" cm="1">
        <f t="array" ref="AC136">INDEX(KM_PCT,MATCH($A136,'Knowledge - Percentages'!$B:$B,0),'Data - Knowledge'!AC$8)/100</f>
        <v>0.88200000000000001</v>
      </c>
      <c r="AD136" s="129" cm="1">
        <f t="array" ref="AD136">INDEX(KM_PCT,MATCH($A136,'Knowledge - Percentages'!$B:$B,0),'Data - Knowledge'!AD$8)/100</f>
        <v>0.88500000000000001</v>
      </c>
      <c r="AE136" s="129" cm="1">
        <f t="array" ref="AE136">INDEX(KM_PCT,MATCH($A136,'Knowledge - Percentages'!$B:$B,0),'Data - Knowledge'!AE$8)/100</f>
        <v>0.879</v>
      </c>
      <c r="AF136" s="129" cm="1">
        <f t="array" ref="AF136">INDEX(KM_PCT,MATCH($A136,'Knowledge - Percentages'!$B:$B,0),'Data - Knowledge'!AF$8)/100</f>
        <v>0.87599999999999989</v>
      </c>
      <c r="AG136" s="129" cm="1">
        <f t="array" ref="AG136">INDEX(KM_PCT,MATCH($A136,'Knowledge - Percentages'!$B:$B,0),'Data - Knowledge'!AG$8)/100</f>
        <v>0.88400000000000001</v>
      </c>
      <c r="AH136" s="129" cm="1">
        <f t="array" ref="AH136">INDEX(KM_PCT,MATCH($A136,'Knowledge - Percentages'!$B:$B,0),'Data - Knowledge'!AH$8)/100</f>
        <v>0.879</v>
      </c>
      <c r="AI136" s="129" cm="1">
        <f t="array" ref="AI136">INDEX(KM_PCT,MATCH($A136,'Knowledge - Percentages'!$B:$B,0),'Data - Knowledge'!AI$8)/100</f>
        <v>0.88400000000000001</v>
      </c>
    </row>
    <row r="137" spans="1:35">
      <c r="A137" s="86" t="s">
        <v>432</v>
      </c>
      <c r="B137" s="86" t="s">
        <v>394</v>
      </c>
      <c r="C137" s="86" t="s">
        <v>433</v>
      </c>
      <c r="D137" s="86" t="s">
        <v>434</v>
      </c>
      <c r="E137" s="122">
        <f t="shared" si="13"/>
        <v>0.21127362416238502</v>
      </c>
      <c r="F137" s="128">
        <f t="shared" ref="F137:F200" si="14">SUMPRODUCT($K$2:$AI$2,$K137:$AI137)</f>
        <v>10814.463000000002</v>
      </c>
      <c r="G137" s="122">
        <f t="shared" ref="G137:G200" si="15">SUMPRODUCT($K$3:$AI$3,$K137:$AI137)/$J$3</f>
        <v>0.19075203548042283</v>
      </c>
      <c r="H137" s="128">
        <f t="shared" ref="H137:H200" si="16">SUMPRODUCT($K$3:$AI$3,$K137:$AI137)</f>
        <v>69418.289999999994</v>
      </c>
      <c r="I137" s="122">
        <f t="shared" ref="I137:I200" si="17">CORREL($K$4:$AI$4,$K137:$AI137)</f>
        <v>-0.19525771537755846</v>
      </c>
      <c r="J137" s="128">
        <f t="shared" si="12"/>
        <v>110.75825410212641</v>
      </c>
      <c r="K137" s="129" cm="1">
        <f t="array" ref="K137">INDEX(KM_PCT,MATCH($A137,'Knowledge - Percentages'!$B:$B,0),'Data - Knowledge'!K$8)/100</f>
        <v>0.20499999999999999</v>
      </c>
      <c r="L137" s="129" cm="1">
        <f t="array" ref="L137">INDEX(KM_PCT,MATCH($A137,'Knowledge - Percentages'!$B:$B,0),'Data - Knowledge'!L$8)/100</f>
        <v>0.19899999999999998</v>
      </c>
      <c r="M137" s="129" cm="1">
        <f t="array" ref="M137">INDEX(KM_PCT,MATCH($A137,'Knowledge - Percentages'!$B:$B,0),'Data - Knowledge'!M$8)/100</f>
        <v>0.28699999999999998</v>
      </c>
      <c r="N137" s="129" cm="1">
        <f t="array" ref="N137">INDEX(KM_PCT,MATCH($A137,'Knowledge - Percentages'!$B:$B,0),'Data - Knowledge'!N$8)/100</f>
        <v>0.14699999999999999</v>
      </c>
      <c r="O137" s="129" cm="1">
        <f t="array" ref="O137">INDEX(KM_PCT,MATCH($A137,'Knowledge - Percentages'!$B:$B,0),'Data - Knowledge'!O$8)/100</f>
        <v>0.19399999999999998</v>
      </c>
      <c r="P137" s="129" cm="1">
        <f t="array" ref="P137">INDEX(KM_PCT,MATCH($A137,'Knowledge - Percentages'!$B:$B,0),'Data - Knowledge'!P$8)/100</f>
        <v>0.29499999999999998</v>
      </c>
      <c r="Q137" s="129" cm="1">
        <f t="array" ref="Q137">INDEX(KM_PCT,MATCH($A137,'Knowledge - Percentages'!$B:$B,0),'Data - Knowledge'!Q$8)/100</f>
        <v>0.29499999999999998</v>
      </c>
      <c r="R137" s="129" cm="1">
        <f t="array" ref="R137">INDEX(KM_PCT,MATCH($A137,'Knowledge - Percentages'!$B:$B,0),'Data - Knowledge'!R$8)/100</f>
        <v>0.29499999999999998</v>
      </c>
      <c r="S137" s="129" cm="1">
        <f t="array" ref="S137">INDEX(KM_PCT,MATCH($A137,'Knowledge - Percentages'!$B:$B,0),'Data - Knowledge'!S$8)/100</f>
        <v>0.29499999999999998</v>
      </c>
      <c r="T137" s="129" cm="1">
        <f t="array" ref="T137">INDEX(KM_PCT,MATCH($A137,'Knowledge - Percentages'!$B:$B,0),'Data - Knowledge'!T$8)/100</f>
        <v>0.27600000000000002</v>
      </c>
      <c r="U137" s="129" cm="1">
        <f t="array" ref="U137">INDEX(KM_PCT,MATCH($A137,'Knowledge - Percentages'!$B:$B,0),'Data - Knowledge'!U$8)/100</f>
        <v>0.32100000000000001</v>
      </c>
      <c r="V137" s="129" cm="1">
        <f t="array" ref="V137">INDEX(KM_PCT,MATCH($A137,'Knowledge - Percentages'!$B:$B,0),'Data - Knowledge'!V$8)/100</f>
        <v>0.29499999999999998</v>
      </c>
      <c r="W137" s="129" cm="1">
        <f t="array" ref="W137">INDEX(KM_PCT,MATCH($A137,'Knowledge - Percentages'!$B:$B,0),'Data - Knowledge'!W$8)/100</f>
        <v>0.29499999999999998</v>
      </c>
      <c r="X137" s="129" cm="1">
        <f t="array" ref="X137">INDEX(KM_PCT,MATCH($A137,'Knowledge - Percentages'!$B:$B,0),'Data - Knowledge'!X$8)/100</f>
        <v>0.223</v>
      </c>
      <c r="Y137" s="129" cm="1">
        <f t="array" ref="Y137">INDEX(KM_PCT,MATCH($A137,'Knowledge - Percentages'!$B:$B,0),'Data - Knowledge'!Y$8)/100</f>
        <v>0.27100000000000002</v>
      </c>
      <c r="Z137" s="129" cm="1">
        <f t="array" ref="Z137">INDEX(KM_PCT,MATCH($A137,'Knowledge - Percentages'!$B:$B,0),'Data - Knowledge'!Z$8)/100</f>
        <v>0.124</v>
      </c>
      <c r="AA137" s="129" cm="1">
        <f t="array" ref="AA137">INDEX(KM_PCT,MATCH($A137,'Knowledge - Percentages'!$B:$B,0),'Data - Knowledge'!AA$8)/100</f>
        <v>0.20199999999999999</v>
      </c>
      <c r="AB137" s="129" cm="1">
        <f t="array" ref="AB137">INDEX(KM_PCT,MATCH($A137,'Knowledge - Percentages'!$B:$B,0),'Data - Knowledge'!AB$8)/100</f>
        <v>0.254</v>
      </c>
      <c r="AC137" s="129" cm="1">
        <f t="array" ref="AC137">INDEX(KM_PCT,MATCH($A137,'Knowledge - Percentages'!$B:$B,0),'Data - Knowledge'!AC$8)/100</f>
        <v>0.12</v>
      </c>
      <c r="AD137" s="129" cm="1">
        <f t="array" ref="AD137">INDEX(KM_PCT,MATCH($A137,'Knowledge - Percentages'!$B:$B,0),'Data - Knowledge'!AD$8)/100</f>
        <v>0.14800000000000002</v>
      </c>
      <c r="AE137" s="129" cm="1">
        <f t="array" ref="AE137">INDEX(KM_PCT,MATCH($A137,'Knowledge - Percentages'!$B:$B,0),'Data - Knowledge'!AE$8)/100</f>
        <v>0.14800000000000002</v>
      </c>
      <c r="AF137" s="129" cm="1">
        <f t="array" ref="AF137">INDEX(KM_PCT,MATCH($A137,'Knowledge - Percentages'!$B:$B,0),'Data - Knowledge'!AF$8)/100</f>
        <v>0.28000000000000003</v>
      </c>
      <c r="AG137" s="129" cm="1">
        <f t="array" ref="AG137">INDEX(KM_PCT,MATCH($A137,'Knowledge - Percentages'!$B:$B,0),'Data - Knowledge'!AG$8)/100</f>
        <v>0.17800000000000002</v>
      </c>
      <c r="AH137" s="129" cm="1">
        <f t="array" ref="AH137">INDEX(KM_PCT,MATCH($A137,'Knowledge - Percentages'!$B:$B,0),'Data - Knowledge'!AH$8)/100</f>
        <v>9.5000000000000001E-2</v>
      </c>
      <c r="AI137" s="129" cm="1">
        <f t="array" ref="AI137">INDEX(KM_PCT,MATCH($A137,'Knowledge - Percentages'!$B:$B,0),'Data - Knowledge'!AI$8)/100</f>
        <v>0.11900000000000001</v>
      </c>
    </row>
    <row r="138" spans="1:35">
      <c r="A138" s="86" t="s">
        <v>435</v>
      </c>
      <c r="B138" s="86" t="s">
        <v>394</v>
      </c>
      <c r="C138" s="86" t="s">
        <v>433</v>
      </c>
      <c r="D138" s="86" t="s">
        <v>436</v>
      </c>
      <c r="E138" s="122">
        <f t="shared" si="13"/>
        <v>0.103901869615332</v>
      </c>
      <c r="F138" s="128">
        <f t="shared" si="14"/>
        <v>5318.4249999999993</v>
      </c>
      <c r="G138" s="122">
        <f t="shared" si="15"/>
        <v>0.10575756143537436</v>
      </c>
      <c r="H138" s="128">
        <f t="shared" si="16"/>
        <v>38487.186000000002</v>
      </c>
      <c r="I138" s="122">
        <f t="shared" si="17"/>
        <v>-0.42839661100364346</v>
      </c>
      <c r="J138" s="128">
        <f t="shared" ref="J138:J201" si="18">$E138/$G138*100</f>
        <v>98.245334144569583</v>
      </c>
      <c r="K138" s="129" cm="1">
        <f t="array" ref="K138">INDEX(KM_PCT,MATCH($A138,'Knowledge - Percentages'!$B:$B,0),'Data - Knowledge'!K$8)/100</f>
        <v>8.1000000000000003E-2</v>
      </c>
      <c r="L138" s="129" cm="1">
        <f t="array" ref="L138">INDEX(KM_PCT,MATCH($A138,'Knowledge - Percentages'!$B:$B,0),'Data - Knowledge'!L$8)/100</f>
        <v>8.4000000000000005E-2</v>
      </c>
      <c r="M138" s="129" cm="1">
        <f t="array" ref="M138">INDEX(KM_PCT,MATCH($A138,'Knowledge - Percentages'!$B:$B,0),'Data - Knowledge'!M$8)/100</f>
        <v>9.6999999999999989E-2</v>
      </c>
      <c r="N138" s="129" cm="1">
        <f t="array" ref="N138">INDEX(KM_PCT,MATCH($A138,'Knowledge - Percentages'!$B:$B,0),'Data - Knowledge'!N$8)/100</f>
        <v>9.6999999999999989E-2</v>
      </c>
      <c r="O138" s="129" cm="1">
        <f t="array" ref="O138">INDEX(KM_PCT,MATCH($A138,'Knowledge - Percentages'!$B:$B,0),'Data - Knowledge'!O$8)/100</f>
        <v>0.105</v>
      </c>
      <c r="P138" s="129" cm="1">
        <f t="array" ref="P138">INDEX(KM_PCT,MATCH($A138,'Knowledge - Percentages'!$B:$B,0),'Data - Knowledge'!P$8)/100</f>
        <v>0.11699999999999999</v>
      </c>
      <c r="Q138" s="129" cm="1">
        <f t="array" ref="Q138">INDEX(KM_PCT,MATCH($A138,'Knowledge - Percentages'!$B:$B,0),'Data - Knowledge'!Q$8)/100</f>
        <v>0.113</v>
      </c>
      <c r="R138" s="129" cm="1">
        <f t="array" ref="R138">INDEX(KM_PCT,MATCH($A138,'Knowledge - Percentages'!$B:$B,0),'Data - Knowledge'!R$8)/100</f>
        <v>0.11</v>
      </c>
      <c r="S138" s="129" cm="1">
        <f t="array" ref="S138">INDEX(KM_PCT,MATCH($A138,'Knowledge - Percentages'!$B:$B,0),'Data - Knowledge'!S$8)/100</f>
        <v>0.11</v>
      </c>
      <c r="T138" s="129" cm="1">
        <f t="array" ref="T138">INDEX(KM_PCT,MATCH($A138,'Knowledge - Percentages'!$B:$B,0),'Data - Knowledge'!T$8)/100</f>
        <v>0.11</v>
      </c>
      <c r="U138" s="129" cm="1">
        <f t="array" ref="U138">INDEX(KM_PCT,MATCH($A138,'Knowledge - Percentages'!$B:$B,0),'Data - Knowledge'!U$8)/100</f>
        <v>0.11</v>
      </c>
      <c r="V138" s="129" cm="1">
        <f t="array" ref="V138">INDEX(KM_PCT,MATCH($A138,'Knowledge - Percentages'!$B:$B,0),'Data - Knowledge'!V$8)/100</f>
        <v>0.10099999999999999</v>
      </c>
      <c r="W138" s="129" cm="1">
        <f t="array" ref="W138">INDEX(KM_PCT,MATCH($A138,'Knowledge - Percentages'!$B:$B,0),'Data - Knowledge'!W$8)/100</f>
        <v>0.13500000000000001</v>
      </c>
      <c r="X138" s="129" cm="1">
        <f t="array" ref="X138">INDEX(KM_PCT,MATCH($A138,'Knowledge - Percentages'!$B:$B,0),'Data - Knowledge'!X$8)/100</f>
        <v>0.107</v>
      </c>
      <c r="Y138" s="129" cm="1">
        <f t="array" ref="Y138">INDEX(KM_PCT,MATCH($A138,'Knowledge - Percentages'!$B:$B,0),'Data - Knowledge'!Y$8)/100</f>
        <v>0.111</v>
      </c>
      <c r="Z138" s="129" cm="1">
        <f t="array" ref="Z138">INDEX(KM_PCT,MATCH($A138,'Knowledge - Percentages'!$B:$B,0),'Data - Knowledge'!Z$8)/100</f>
        <v>0.11599999999999999</v>
      </c>
      <c r="AA138" s="129" cm="1">
        <f t="array" ref="AA138">INDEX(KM_PCT,MATCH($A138,'Knowledge - Percentages'!$B:$B,0),'Data - Knowledge'!AA$8)/100</f>
        <v>0.111</v>
      </c>
      <c r="AB138" s="129" cm="1">
        <f t="array" ref="AB138">INDEX(KM_PCT,MATCH($A138,'Knowledge - Percentages'!$B:$B,0),'Data - Knowledge'!AB$8)/100</f>
        <v>0.17800000000000002</v>
      </c>
      <c r="AC138" s="129" cm="1">
        <f t="array" ref="AC138">INDEX(KM_PCT,MATCH($A138,'Knowledge - Percentages'!$B:$B,0),'Data - Knowledge'!AC$8)/100</f>
        <v>0.109</v>
      </c>
      <c r="AD138" s="129" cm="1">
        <f t="array" ref="AD138">INDEX(KM_PCT,MATCH($A138,'Knowledge - Percentages'!$B:$B,0),'Data - Knowledge'!AD$8)/100</f>
        <v>0.109</v>
      </c>
      <c r="AE138" s="129" cm="1">
        <f t="array" ref="AE138">INDEX(KM_PCT,MATCH($A138,'Knowledge - Percentages'!$B:$B,0),'Data - Knowledge'!AE$8)/100</f>
        <v>0.10099999999999999</v>
      </c>
      <c r="AF138" s="129" cm="1">
        <f t="array" ref="AF138">INDEX(KM_PCT,MATCH($A138,'Knowledge - Percentages'!$B:$B,0),'Data - Knowledge'!AF$8)/100</f>
        <v>0.106</v>
      </c>
      <c r="AG138" s="129" cm="1">
        <f t="array" ref="AG138">INDEX(KM_PCT,MATCH($A138,'Knowledge - Percentages'!$B:$B,0),'Data - Knowledge'!AG$8)/100</f>
        <v>0.109</v>
      </c>
      <c r="AH138" s="129" cm="1">
        <f t="array" ref="AH138">INDEX(KM_PCT,MATCH($A138,'Knowledge - Percentages'!$B:$B,0),'Data - Knowledge'!AH$8)/100</f>
        <v>0.11199999999999999</v>
      </c>
      <c r="AI138" s="129" cm="1">
        <f t="array" ref="AI138">INDEX(KM_PCT,MATCH($A138,'Knowledge - Percentages'!$B:$B,0),'Data - Knowledge'!AI$8)/100</f>
        <v>0.109</v>
      </c>
    </row>
    <row r="139" spans="1:35">
      <c r="A139" s="86" t="s">
        <v>437</v>
      </c>
      <c r="B139" s="86" t="s">
        <v>394</v>
      </c>
      <c r="C139" s="86" t="s">
        <v>433</v>
      </c>
      <c r="D139" s="86" t="s">
        <v>438</v>
      </c>
      <c r="E139" s="122">
        <f t="shared" ref="E139:E202" si="19">SUMPRODUCT($K$2:$AI$2,$K139:$AI139)/$J$2</f>
        <v>0.11592306640357901</v>
      </c>
      <c r="F139" s="128">
        <f t="shared" si="14"/>
        <v>5933.753999999999</v>
      </c>
      <c r="G139" s="122">
        <f t="shared" si="15"/>
        <v>0.11329696443439337</v>
      </c>
      <c r="H139" s="128">
        <f t="shared" si="16"/>
        <v>41230.917999999998</v>
      </c>
      <c r="I139" s="122">
        <f t="shared" si="17"/>
        <v>-0.48048266942918938</v>
      </c>
      <c r="J139" s="128">
        <f t="shared" si="18"/>
        <v>102.31789261283018</v>
      </c>
      <c r="K139" s="129" cm="1">
        <f t="array" ref="K139">INDEX(KM_PCT,MATCH($A139,'Knowledge - Percentages'!$B:$B,0),'Data - Knowledge'!K$8)/100</f>
        <v>0.11</v>
      </c>
      <c r="L139" s="129" cm="1">
        <f t="array" ref="L139">INDEX(KM_PCT,MATCH($A139,'Knowledge - Percentages'!$B:$B,0),'Data - Knowledge'!L$8)/100</f>
        <v>8.900000000000001E-2</v>
      </c>
      <c r="M139" s="129" cm="1">
        <f t="array" ref="M139">INDEX(KM_PCT,MATCH($A139,'Knowledge - Percentages'!$B:$B,0),'Data - Knowledge'!M$8)/100</f>
        <v>0.107</v>
      </c>
      <c r="N139" s="129" cm="1">
        <f t="array" ref="N139">INDEX(KM_PCT,MATCH($A139,'Knowledge - Percentages'!$B:$B,0),'Data - Knowledge'!N$8)/100</f>
        <v>0.10400000000000001</v>
      </c>
      <c r="O139" s="129" cm="1">
        <f t="array" ref="O139">INDEX(KM_PCT,MATCH($A139,'Knowledge - Percentages'!$B:$B,0),'Data - Knowledge'!O$8)/100</f>
        <v>0.10199999999999999</v>
      </c>
      <c r="P139" s="129" cm="1">
        <f t="array" ref="P139">INDEX(KM_PCT,MATCH($A139,'Knowledge - Percentages'!$B:$B,0),'Data - Knowledge'!P$8)/100</f>
        <v>0.184</v>
      </c>
      <c r="Q139" s="129" cm="1">
        <f t="array" ref="Q139">INDEX(KM_PCT,MATCH($A139,'Knowledge - Percentages'!$B:$B,0),'Data - Knowledge'!Q$8)/100</f>
        <v>9.8000000000000004E-2</v>
      </c>
      <c r="R139" s="129" cm="1">
        <f t="array" ref="R139">INDEX(KM_PCT,MATCH($A139,'Knowledge - Percentages'!$B:$B,0),'Data - Knowledge'!R$8)/100</f>
        <v>0.25</v>
      </c>
      <c r="S139" s="129" cm="1">
        <f t="array" ref="S139">INDEX(KM_PCT,MATCH($A139,'Knowledge - Percentages'!$B:$B,0),'Data - Knowledge'!S$8)/100</f>
        <v>0.18</v>
      </c>
      <c r="T139" s="129" cm="1">
        <f t="array" ref="T139">INDEX(KM_PCT,MATCH($A139,'Knowledge - Percentages'!$B:$B,0),'Data - Knowledge'!T$8)/100</f>
        <v>0.122</v>
      </c>
      <c r="U139" s="129" cm="1">
        <f t="array" ref="U139">INDEX(KM_PCT,MATCH($A139,'Knowledge - Percentages'!$B:$B,0),'Data - Knowledge'!U$8)/100</f>
        <v>0.13900000000000001</v>
      </c>
      <c r="V139" s="129" cm="1">
        <f t="array" ref="V139">INDEX(KM_PCT,MATCH($A139,'Knowledge - Percentages'!$B:$B,0),'Data - Knowledge'!V$8)/100</f>
        <v>0.12</v>
      </c>
      <c r="W139" s="129" cm="1">
        <f t="array" ref="W139">INDEX(KM_PCT,MATCH($A139,'Knowledge - Percentages'!$B:$B,0),'Data - Knowledge'!W$8)/100</f>
        <v>0.17899999999999999</v>
      </c>
      <c r="X139" s="129" cm="1">
        <f t="array" ref="X139">INDEX(KM_PCT,MATCH($A139,'Knowledge - Percentages'!$B:$B,0),'Data - Knowledge'!X$8)/100</f>
        <v>0.13400000000000001</v>
      </c>
      <c r="Y139" s="129" cm="1">
        <f t="array" ref="Y139">INDEX(KM_PCT,MATCH($A139,'Knowledge - Percentages'!$B:$B,0),'Data - Knowledge'!Y$8)/100</f>
        <v>0.152</v>
      </c>
      <c r="Z139" s="129" cm="1">
        <f t="array" ref="Z139">INDEX(KM_PCT,MATCH($A139,'Knowledge - Percentages'!$B:$B,0),'Data - Knowledge'!Z$8)/100</f>
        <v>9.5000000000000001E-2</v>
      </c>
      <c r="AA139" s="129" cm="1">
        <f t="array" ref="AA139">INDEX(KM_PCT,MATCH($A139,'Knowledge - Percentages'!$B:$B,0),'Data - Knowledge'!AA$8)/100</f>
        <v>0.10199999999999999</v>
      </c>
      <c r="AB139" s="129" cm="1">
        <f t="array" ref="AB139">INDEX(KM_PCT,MATCH($A139,'Knowledge - Percentages'!$B:$B,0),'Data - Knowledge'!AB$8)/100</f>
        <v>0.27800000000000002</v>
      </c>
      <c r="AC139" s="129" cm="1">
        <f t="array" ref="AC139">INDEX(KM_PCT,MATCH($A139,'Knowledge - Percentages'!$B:$B,0),'Data - Knowledge'!AC$8)/100</f>
        <v>0.10099999999999999</v>
      </c>
      <c r="AD139" s="129" cm="1">
        <f t="array" ref="AD139">INDEX(KM_PCT,MATCH($A139,'Knowledge - Percentages'!$B:$B,0),'Data - Knowledge'!AD$8)/100</f>
        <v>0.11199999999999999</v>
      </c>
      <c r="AE139" s="129" cm="1">
        <f t="array" ref="AE139">INDEX(KM_PCT,MATCH($A139,'Knowledge - Percentages'!$B:$B,0),'Data - Knowledge'!AE$8)/100</f>
        <v>0.11199999999999999</v>
      </c>
      <c r="AF139" s="129" cm="1">
        <f t="array" ref="AF139">INDEX(KM_PCT,MATCH($A139,'Knowledge - Percentages'!$B:$B,0),'Data - Knowledge'!AF$8)/100</f>
        <v>0.19899999999999998</v>
      </c>
      <c r="AG139" s="129" cm="1">
        <f t="array" ref="AG139">INDEX(KM_PCT,MATCH($A139,'Knowledge - Percentages'!$B:$B,0),'Data - Knowledge'!AG$8)/100</f>
        <v>0.11199999999999999</v>
      </c>
      <c r="AH139" s="129" cm="1">
        <f t="array" ref="AH139">INDEX(KM_PCT,MATCH($A139,'Knowledge - Percentages'!$B:$B,0),'Data - Knowledge'!AH$8)/100</f>
        <v>0.09</v>
      </c>
      <c r="AI139" s="129" cm="1">
        <f t="array" ref="AI139">INDEX(KM_PCT,MATCH($A139,'Knowledge - Percentages'!$B:$B,0),'Data - Knowledge'!AI$8)/100</f>
        <v>0.107</v>
      </c>
    </row>
    <row r="140" spans="1:35">
      <c r="A140" s="86" t="s">
        <v>439</v>
      </c>
      <c r="B140" s="86" t="s">
        <v>394</v>
      </c>
      <c r="C140" s="86" t="s">
        <v>433</v>
      </c>
      <c r="D140" s="86" t="s">
        <v>440</v>
      </c>
      <c r="E140" s="122">
        <f t="shared" si="19"/>
        <v>8.2484322191181333E-2</v>
      </c>
      <c r="F140" s="128">
        <f t="shared" si="14"/>
        <v>4222.1249999999991</v>
      </c>
      <c r="G140" s="122">
        <f t="shared" si="15"/>
        <v>6.5703288369115098E-2</v>
      </c>
      <c r="H140" s="128">
        <f t="shared" si="16"/>
        <v>23910.674999999999</v>
      </c>
      <c r="I140" s="122">
        <f t="shared" si="17"/>
        <v>2.2723107751924424E-3</v>
      </c>
      <c r="J140" s="128">
        <f t="shared" si="18"/>
        <v>125.54063006373732</v>
      </c>
      <c r="K140" s="129" cm="1">
        <f t="array" ref="K140">INDEX(KM_PCT,MATCH($A140,'Knowledge - Percentages'!$B:$B,0),'Data - Knowledge'!K$8)/100</f>
        <v>8.6999999999999994E-2</v>
      </c>
      <c r="L140" s="129" cm="1">
        <f t="array" ref="L140">INDEX(KM_PCT,MATCH($A140,'Knowledge - Percentages'!$B:$B,0),'Data - Knowledge'!L$8)/100</f>
        <v>8.199999999999999E-2</v>
      </c>
      <c r="M140" s="129" cm="1">
        <f t="array" ref="M140">INDEX(KM_PCT,MATCH($A140,'Knowledge - Percentages'!$B:$B,0),'Data - Knowledge'!M$8)/100</f>
        <v>0.16800000000000001</v>
      </c>
      <c r="N140" s="129" cm="1">
        <f t="array" ref="N140">INDEX(KM_PCT,MATCH($A140,'Knowledge - Percentages'!$B:$B,0),'Data - Knowledge'!N$8)/100</f>
        <v>5.5999999999999994E-2</v>
      </c>
      <c r="O140" s="129" cm="1">
        <f t="array" ref="O140">INDEX(KM_PCT,MATCH($A140,'Knowledge - Percentages'!$B:$B,0),'Data - Knowledge'!O$8)/100</f>
        <v>4.2999999999999997E-2</v>
      </c>
      <c r="P140" s="129" cm="1">
        <f t="array" ref="P140">INDEX(KM_PCT,MATCH($A140,'Knowledge - Percentages'!$B:$B,0),'Data - Knowledge'!P$8)/100</f>
        <v>0.13100000000000001</v>
      </c>
      <c r="Q140" s="129" cm="1">
        <f t="array" ref="Q140">INDEX(KM_PCT,MATCH($A140,'Knowledge - Percentages'!$B:$B,0),'Data - Knowledge'!Q$8)/100</f>
        <v>0.16200000000000001</v>
      </c>
      <c r="R140" s="129" cm="1">
        <f t="array" ref="R140">INDEX(KM_PCT,MATCH($A140,'Knowledge - Percentages'!$B:$B,0),'Data - Knowledge'!R$8)/100</f>
        <v>0.128</v>
      </c>
      <c r="S140" s="129" cm="1">
        <f t="array" ref="S140">INDEX(KM_PCT,MATCH($A140,'Knowledge - Percentages'!$B:$B,0),'Data - Knowledge'!S$8)/100</f>
        <v>0.12300000000000001</v>
      </c>
      <c r="T140" s="129" cm="1">
        <f t="array" ref="T140">INDEX(KM_PCT,MATCH($A140,'Knowledge - Percentages'!$B:$B,0),'Data - Knowledge'!T$8)/100</f>
        <v>0.10300000000000001</v>
      </c>
      <c r="U140" s="129" cm="1">
        <f t="array" ref="U140">INDEX(KM_PCT,MATCH($A140,'Knowledge - Percentages'!$B:$B,0),'Data - Knowledge'!U$8)/100</f>
        <v>0.158</v>
      </c>
      <c r="V140" s="129" cm="1">
        <f t="array" ref="V140">INDEX(KM_PCT,MATCH($A140,'Knowledge - Percentages'!$B:$B,0),'Data - Knowledge'!V$8)/100</f>
        <v>0.13100000000000001</v>
      </c>
      <c r="W140" s="129" cm="1">
        <f t="array" ref="W140">INDEX(KM_PCT,MATCH($A140,'Knowledge - Percentages'!$B:$B,0),'Data - Knowledge'!W$8)/100</f>
        <v>7.8E-2</v>
      </c>
      <c r="X140" s="129" cm="1">
        <f t="array" ref="X140">INDEX(KM_PCT,MATCH($A140,'Knowledge - Percentages'!$B:$B,0),'Data - Knowledge'!X$8)/100</f>
        <v>8.3000000000000004E-2</v>
      </c>
      <c r="Y140" s="129" cm="1">
        <f t="array" ref="Y140">INDEX(KM_PCT,MATCH($A140,'Knowledge - Percentages'!$B:$B,0),'Data - Knowledge'!Y$8)/100</f>
        <v>9.1999999999999998E-2</v>
      </c>
      <c r="Z140" s="129" cm="1">
        <f t="array" ref="Z140">INDEX(KM_PCT,MATCH($A140,'Knowledge - Percentages'!$B:$B,0),'Data - Knowledge'!Z$8)/100</f>
        <v>0.04</v>
      </c>
      <c r="AA140" s="129" cm="1">
        <f t="array" ref="AA140">INDEX(KM_PCT,MATCH($A140,'Knowledge - Percentages'!$B:$B,0),'Data - Knowledge'!AA$8)/100</f>
        <v>5.2000000000000005E-2</v>
      </c>
      <c r="AB140" s="129" cm="1">
        <f t="array" ref="AB140">INDEX(KM_PCT,MATCH($A140,'Knowledge - Percentages'!$B:$B,0),'Data - Knowledge'!AB$8)/100</f>
        <v>7.400000000000001E-2</v>
      </c>
      <c r="AC140" s="129" cm="1">
        <f t="array" ref="AC140">INDEX(KM_PCT,MATCH($A140,'Knowledge - Percentages'!$B:$B,0),'Data - Knowledge'!AC$8)/100</f>
        <v>2.1000000000000001E-2</v>
      </c>
      <c r="AD140" s="129" cm="1">
        <f t="array" ref="AD140">INDEX(KM_PCT,MATCH($A140,'Knowledge - Percentages'!$B:$B,0),'Data - Knowledge'!AD$8)/100</f>
        <v>3.4000000000000002E-2</v>
      </c>
      <c r="AE140" s="129" cm="1">
        <f t="array" ref="AE140">INDEX(KM_PCT,MATCH($A140,'Knowledge - Percentages'!$B:$B,0),'Data - Knowledge'!AE$8)/100</f>
        <v>3.4000000000000002E-2</v>
      </c>
      <c r="AF140" s="129" cm="1">
        <f t="array" ref="AF140">INDEX(KM_PCT,MATCH($A140,'Knowledge - Percentages'!$B:$B,0),'Data - Knowledge'!AF$8)/100</f>
        <v>0.10099999999999999</v>
      </c>
      <c r="AG140" s="129" cm="1">
        <f t="array" ref="AG140">INDEX(KM_PCT,MATCH($A140,'Knowledge - Percentages'!$B:$B,0),'Data - Knowledge'!AG$8)/100</f>
        <v>3.4000000000000002E-2</v>
      </c>
      <c r="AH140" s="129" cm="1">
        <f t="array" ref="AH140">INDEX(KM_PCT,MATCH($A140,'Knowledge - Percentages'!$B:$B,0),'Data - Knowledge'!AH$8)/100</f>
        <v>1.9E-2</v>
      </c>
      <c r="AI140" s="129" cm="1">
        <f t="array" ref="AI140">INDEX(KM_PCT,MATCH($A140,'Knowledge - Percentages'!$B:$B,0),'Data - Knowledge'!AI$8)/100</f>
        <v>2.6000000000000002E-2</v>
      </c>
    </row>
    <row r="141" spans="1:35">
      <c r="A141" s="86" t="s">
        <v>441</v>
      </c>
      <c r="B141" s="86" t="s">
        <v>394</v>
      </c>
      <c r="C141" s="86" t="s">
        <v>433</v>
      </c>
      <c r="D141" s="86" t="s">
        <v>442</v>
      </c>
      <c r="E141" s="122">
        <f t="shared" si="19"/>
        <v>0.78873051751421264</v>
      </c>
      <c r="F141" s="128">
        <f t="shared" si="14"/>
        <v>40372.749000000003</v>
      </c>
      <c r="G141" s="122">
        <f t="shared" si="15"/>
        <v>0.80925163291831415</v>
      </c>
      <c r="H141" s="128">
        <f t="shared" si="16"/>
        <v>294502.04499999998</v>
      </c>
      <c r="I141" s="122">
        <f t="shared" si="17"/>
        <v>0.19478612075951227</v>
      </c>
      <c r="J141" s="128">
        <f t="shared" si="18"/>
        <v>97.46418609869238</v>
      </c>
      <c r="K141" s="129" cm="1">
        <f t="array" ref="K141">INDEX(KM_PCT,MATCH($A141,'Knowledge - Percentages'!$B:$B,0),'Data - Knowledge'!K$8)/100</f>
        <v>0.79500000000000004</v>
      </c>
      <c r="L141" s="129" cm="1">
        <f t="array" ref="L141">INDEX(KM_PCT,MATCH($A141,'Knowledge - Percentages'!$B:$B,0),'Data - Knowledge'!L$8)/100</f>
        <v>0.80099999999999993</v>
      </c>
      <c r="M141" s="129" cm="1">
        <f t="array" ref="M141">INDEX(KM_PCT,MATCH($A141,'Knowledge - Percentages'!$B:$B,0),'Data - Knowledge'!M$8)/100</f>
        <v>0.71299999999999997</v>
      </c>
      <c r="N141" s="129" cm="1">
        <f t="array" ref="N141">INDEX(KM_PCT,MATCH($A141,'Knowledge - Percentages'!$B:$B,0),'Data - Knowledge'!N$8)/100</f>
        <v>0.85299999999999998</v>
      </c>
      <c r="O141" s="129" cm="1">
        <f t="array" ref="O141">INDEX(KM_PCT,MATCH($A141,'Knowledge - Percentages'!$B:$B,0),'Data - Knowledge'!O$8)/100</f>
        <v>0.80599999999999994</v>
      </c>
      <c r="P141" s="129" cm="1">
        <f t="array" ref="P141">INDEX(KM_PCT,MATCH($A141,'Knowledge - Percentages'!$B:$B,0),'Data - Knowledge'!P$8)/100</f>
        <v>0.70499999999999996</v>
      </c>
      <c r="Q141" s="129" cm="1">
        <f t="array" ref="Q141">INDEX(KM_PCT,MATCH($A141,'Knowledge - Percentages'!$B:$B,0),'Data - Knowledge'!Q$8)/100</f>
        <v>0.70499999999999996</v>
      </c>
      <c r="R141" s="129" cm="1">
        <f t="array" ref="R141">INDEX(KM_PCT,MATCH($A141,'Knowledge - Percentages'!$B:$B,0),'Data - Knowledge'!R$8)/100</f>
        <v>0.70499999999999996</v>
      </c>
      <c r="S141" s="129" cm="1">
        <f t="array" ref="S141">INDEX(KM_PCT,MATCH($A141,'Knowledge - Percentages'!$B:$B,0),'Data - Knowledge'!S$8)/100</f>
        <v>0.70499999999999996</v>
      </c>
      <c r="T141" s="129" cm="1">
        <f t="array" ref="T141">INDEX(KM_PCT,MATCH($A141,'Knowledge - Percentages'!$B:$B,0),'Data - Knowledge'!T$8)/100</f>
        <v>0.72400000000000009</v>
      </c>
      <c r="U141" s="129" cm="1">
        <f t="array" ref="U141">INDEX(KM_PCT,MATCH($A141,'Knowledge - Percentages'!$B:$B,0),'Data - Knowledge'!U$8)/100</f>
        <v>0.68</v>
      </c>
      <c r="V141" s="129" cm="1">
        <f t="array" ref="V141">INDEX(KM_PCT,MATCH($A141,'Knowledge - Percentages'!$B:$B,0),'Data - Knowledge'!V$8)/100</f>
        <v>0.70499999999999996</v>
      </c>
      <c r="W141" s="129" cm="1">
        <f t="array" ref="W141">INDEX(KM_PCT,MATCH($A141,'Knowledge - Percentages'!$B:$B,0),'Data - Knowledge'!W$8)/100</f>
        <v>0.70499999999999996</v>
      </c>
      <c r="X141" s="129" cm="1">
        <f t="array" ref="X141">INDEX(KM_PCT,MATCH($A141,'Knowledge - Percentages'!$B:$B,0),'Data - Knowledge'!X$8)/100</f>
        <v>0.77700000000000002</v>
      </c>
      <c r="Y141" s="129" cm="1">
        <f t="array" ref="Y141">INDEX(KM_PCT,MATCH($A141,'Knowledge - Percentages'!$B:$B,0),'Data - Knowledge'!Y$8)/100</f>
        <v>0.72900000000000009</v>
      </c>
      <c r="Z141" s="129" cm="1">
        <f t="array" ref="Z141">INDEX(KM_PCT,MATCH($A141,'Knowledge - Percentages'!$B:$B,0),'Data - Knowledge'!Z$8)/100</f>
        <v>0.87599999999999989</v>
      </c>
      <c r="AA141" s="129" cm="1">
        <f t="array" ref="AA141">INDEX(KM_PCT,MATCH($A141,'Knowledge - Percentages'!$B:$B,0),'Data - Knowledge'!AA$8)/100</f>
        <v>0.79799999999999993</v>
      </c>
      <c r="AB141" s="129" cm="1">
        <f t="array" ref="AB141">INDEX(KM_PCT,MATCH($A141,'Knowledge - Percentages'!$B:$B,0),'Data - Knowledge'!AB$8)/100</f>
        <v>0.746</v>
      </c>
      <c r="AC141" s="129" cm="1">
        <f t="array" ref="AC141">INDEX(KM_PCT,MATCH($A141,'Knowledge - Percentages'!$B:$B,0),'Data - Knowledge'!AC$8)/100</f>
        <v>0.88</v>
      </c>
      <c r="AD141" s="129" cm="1">
        <f t="array" ref="AD141">INDEX(KM_PCT,MATCH($A141,'Knowledge - Percentages'!$B:$B,0),'Data - Knowledge'!AD$8)/100</f>
        <v>0.85199999999999998</v>
      </c>
      <c r="AE141" s="129" cm="1">
        <f t="array" ref="AE141">INDEX(KM_PCT,MATCH($A141,'Knowledge - Percentages'!$B:$B,0),'Data - Knowledge'!AE$8)/100</f>
        <v>0.85199999999999998</v>
      </c>
      <c r="AF141" s="129" cm="1">
        <f t="array" ref="AF141">INDEX(KM_PCT,MATCH($A141,'Knowledge - Percentages'!$B:$B,0),'Data - Knowledge'!AF$8)/100</f>
        <v>0.72</v>
      </c>
      <c r="AG141" s="129" cm="1">
        <f t="array" ref="AG141">INDEX(KM_PCT,MATCH($A141,'Knowledge - Percentages'!$B:$B,0),'Data - Knowledge'!AG$8)/100</f>
        <v>0.82200000000000006</v>
      </c>
      <c r="AH141" s="129" cm="1">
        <f t="array" ref="AH141">INDEX(KM_PCT,MATCH($A141,'Knowledge - Percentages'!$B:$B,0),'Data - Knowledge'!AH$8)/100</f>
        <v>0.90500000000000003</v>
      </c>
      <c r="AI141" s="129" cm="1">
        <f t="array" ref="AI141">INDEX(KM_PCT,MATCH($A141,'Knowledge - Percentages'!$B:$B,0),'Data - Knowledge'!AI$8)/100</f>
        <v>0.88099999999999989</v>
      </c>
    </row>
    <row r="142" spans="1:35">
      <c r="A142" s="86" t="s">
        <v>443</v>
      </c>
      <c r="B142" s="86" t="s">
        <v>394</v>
      </c>
      <c r="C142" s="86" t="s">
        <v>433</v>
      </c>
      <c r="D142" s="86" t="s">
        <v>444</v>
      </c>
      <c r="E142" s="122">
        <f t="shared" si="19"/>
        <v>0.89609813038466801</v>
      </c>
      <c r="F142" s="128">
        <f t="shared" si="14"/>
        <v>45868.575000000004</v>
      </c>
      <c r="G142" s="122">
        <f t="shared" si="15"/>
        <v>0.89424249352190988</v>
      </c>
      <c r="H142" s="128">
        <f t="shared" si="16"/>
        <v>325431.83399999992</v>
      </c>
      <c r="I142" s="122">
        <f t="shared" si="17"/>
        <v>0.42948009434328988</v>
      </c>
      <c r="J142" s="128">
        <f t="shared" si="18"/>
        <v>100.20750935861366</v>
      </c>
      <c r="K142" s="129" cm="1">
        <f t="array" ref="K142">INDEX(KM_PCT,MATCH($A142,'Knowledge - Percentages'!$B:$B,0),'Data - Knowledge'!K$8)/100</f>
        <v>0.91900000000000004</v>
      </c>
      <c r="L142" s="129" cm="1">
        <f t="array" ref="L142">INDEX(KM_PCT,MATCH($A142,'Knowledge - Percentages'!$B:$B,0),'Data - Knowledge'!L$8)/100</f>
        <v>0.91599999999999993</v>
      </c>
      <c r="M142" s="129" cm="1">
        <f t="array" ref="M142">INDEX(KM_PCT,MATCH($A142,'Knowledge - Percentages'!$B:$B,0),'Data - Knowledge'!M$8)/100</f>
        <v>0.90300000000000002</v>
      </c>
      <c r="N142" s="129" cm="1">
        <f t="array" ref="N142">INDEX(KM_PCT,MATCH($A142,'Knowledge - Percentages'!$B:$B,0),'Data - Knowledge'!N$8)/100</f>
        <v>0.90300000000000002</v>
      </c>
      <c r="O142" s="129" cm="1">
        <f t="array" ref="O142">INDEX(KM_PCT,MATCH($A142,'Knowledge - Percentages'!$B:$B,0),'Data - Knowledge'!O$8)/100</f>
        <v>0.89500000000000002</v>
      </c>
      <c r="P142" s="129" cm="1">
        <f t="array" ref="P142">INDEX(KM_PCT,MATCH($A142,'Knowledge - Percentages'!$B:$B,0),'Data - Knowledge'!P$8)/100</f>
        <v>0.88300000000000001</v>
      </c>
      <c r="Q142" s="129" cm="1">
        <f t="array" ref="Q142">INDEX(KM_PCT,MATCH($A142,'Knowledge - Percentages'!$B:$B,0),'Data - Knowledge'!Q$8)/100</f>
        <v>0.88700000000000001</v>
      </c>
      <c r="R142" s="129" cm="1">
        <f t="array" ref="R142">INDEX(KM_PCT,MATCH($A142,'Knowledge - Percentages'!$B:$B,0),'Data - Knowledge'!R$8)/100</f>
        <v>0.89</v>
      </c>
      <c r="S142" s="129" cm="1">
        <f t="array" ref="S142">INDEX(KM_PCT,MATCH($A142,'Knowledge - Percentages'!$B:$B,0),'Data - Knowledge'!S$8)/100</f>
        <v>0.89</v>
      </c>
      <c r="T142" s="129" cm="1">
        <f t="array" ref="T142">INDEX(KM_PCT,MATCH($A142,'Knowledge - Percentages'!$B:$B,0),'Data - Knowledge'!T$8)/100</f>
        <v>0.89</v>
      </c>
      <c r="U142" s="129" cm="1">
        <f t="array" ref="U142">INDEX(KM_PCT,MATCH($A142,'Knowledge - Percentages'!$B:$B,0),'Data - Knowledge'!U$8)/100</f>
        <v>0.89</v>
      </c>
      <c r="V142" s="129" cm="1">
        <f t="array" ref="V142">INDEX(KM_PCT,MATCH($A142,'Knowledge - Percentages'!$B:$B,0),'Data - Knowledge'!V$8)/100</f>
        <v>0.89900000000000002</v>
      </c>
      <c r="W142" s="129" cm="1">
        <f t="array" ref="W142">INDEX(KM_PCT,MATCH($A142,'Knowledge - Percentages'!$B:$B,0),'Data - Knowledge'!W$8)/100</f>
        <v>0.86499999999999999</v>
      </c>
      <c r="X142" s="129" cm="1">
        <f t="array" ref="X142">INDEX(KM_PCT,MATCH($A142,'Knowledge - Percentages'!$B:$B,0),'Data - Knowledge'!X$8)/100</f>
        <v>0.89300000000000002</v>
      </c>
      <c r="Y142" s="129" cm="1">
        <f t="array" ref="Y142">INDEX(KM_PCT,MATCH($A142,'Knowledge - Percentages'!$B:$B,0),'Data - Knowledge'!Y$8)/100</f>
        <v>0.88900000000000001</v>
      </c>
      <c r="Z142" s="129" cm="1">
        <f t="array" ref="Z142">INDEX(KM_PCT,MATCH($A142,'Knowledge - Percentages'!$B:$B,0),'Data - Knowledge'!Z$8)/100</f>
        <v>0.88400000000000001</v>
      </c>
      <c r="AA142" s="129" cm="1">
        <f t="array" ref="AA142">INDEX(KM_PCT,MATCH($A142,'Knowledge - Percentages'!$B:$B,0),'Data - Knowledge'!AA$8)/100</f>
        <v>0.88900000000000001</v>
      </c>
      <c r="AB142" s="129" cm="1">
        <f t="array" ref="AB142">INDEX(KM_PCT,MATCH($A142,'Knowledge - Percentages'!$B:$B,0),'Data - Knowledge'!AB$8)/100</f>
        <v>0.82299999999999995</v>
      </c>
      <c r="AC142" s="129" cm="1">
        <f t="array" ref="AC142">INDEX(KM_PCT,MATCH($A142,'Knowledge - Percentages'!$B:$B,0),'Data - Knowledge'!AC$8)/100</f>
        <v>0.8909999999999999</v>
      </c>
      <c r="AD142" s="129" cm="1">
        <f t="array" ref="AD142">INDEX(KM_PCT,MATCH($A142,'Knowledge - Percentages'!$B:$B,0),'Data - Knowledge'!AD$8)/100</f>
        <v>0.8909999999999999</v>
      </c>
      <c r="AE142" s="129" cm="1">
        <f t="array" ref="AE142">INDEX(KM_PCT,MATCH($A142,'Knowledge - Percentages'!$B:$B,0),'Data - Knowledge'!AE$8)/100</f>
        <v>0.89900000000000002</v>
      </c>
      <c r="AF142" s="129" cm="1">
        <f t="array" ref="AF142">INDEX(KM_PCT,MATCH($A142,'Knowledge - Percentages'!$B:$B,0),'Data - Knowledge'!AF$8)/100</f>
        <v>0.89400000000000002</v>
      </c>
      <c r="AG142" s="129" cm="1">
        <f t="array" ref="AG142">INDEX(KM_PCT,MATCH($A142,'Knowledge - Percentages'!$B:$B,0),'Data - Knowledge'!AG$8)/100</f>
        <v>0.8909999999999999</v>
      </c>
      <c r="AH142" s="129" cm="1">
        <f t="array" ref="AH142">INDEX(KM_PCT,MATCH($A142,'Knowledge - Percentages'!$B:$B,0),'Data - Knowledge'!AH$8)/100</f>
        <v>0.88800000000000001</v>
      </c>
      <c r="AI142" s="129" cm="1">
        <f t="array" ref="AI142">INDEX(KM_PCT,MATCH($A142,'Knowledge - Percentages'!$B:$B,0),'Data - Knowledge'!AI$8)/100</f>
        <v>0.8909999999999999</v>
      </c>
    </row>
    <row r="143" spans="1:35">
      <c r="A143" s="86" t="s">
        <v>445</v>
      </c>
      <c r="B143" s="86" t="s">
        <v>394</v>
      </c>
      <c r="C143" s="86" t="s">
        <v>433</v>
      </c>
      <c r="D143" s="86" t="s">
        <v>446</v>
      </c>
      <c r="E143" s="122">
        <f t="shared" si="19"/>
        <v>0.88395371871764317</v>
      </c>
      <c r="F143" s="128">
        <f t="shared" si="14"/>
        <v>45246.938999999998</v>
      </c>
      <c r="G143" s="122">
        <f t="shared" si="15"/>
        <v>0.88667552120114645</v>
      </c>
      <c r="H143" s="128">
        <f t="shared" si="16"/>
        <v>322678.06900000002</v>
      </c>
      <c r="I143" s="122">
        <f t="shared" si="17"/>
        <v>0.47967725944794404</v>
      </c>
      <c r="J143" s="128">
        <f t="shared" si="18"/>
        <v>99.693032860564799</v>
      </c>
      <c r="K143" s="129" cm="1">
        <f t="array" ref="K143">INDEX(KM_PCT,MATCH($A143,'Knowledge - Percentages'!$B:$B,0),'Data - Knowledge'!K$8)/100</f>
        <v>0.89</v>
      </c>
      <c r="L143" s="129" cm="1">
        <f t="array" ref="L143">INDEX(KM_PCT,MATCH($A143,'Knowledge - Percentages'!$B:$B,0),'Data - Knowledge'!L$8)/100</f>
        <v>0.91099999999999992</v>
      </c>
      <c r="M143" s="129" cm="1">
        <f t="array" ref="M143">INDEX(KM_PCT,MATCH($A143,'Knowledge - Percentages'!$B:$B,0),'Data - Knowledge'!M$8)/100</f>
        <v>0.89300000000000002</v>
      </c>
      <c r="N143" s="129" cm="1">
        <f t="array" ref="N143">INDEX(KM_PCT,MATCH($A143,'Knowledge - Percentages'!$B:$B,0),'Data - Knowledge'!N$8)/100</f>
        <v>0.89599999999999991</v>
      </c>
      <c r="O143" s="129" cm="1">
        <f t="array" ref="O143">INDEX(KM_PCT,MATCH($A143,'Knowledge - Percentages'!$B:$B,0),'Data - Knowledge'!O$8)/100</f>
        <v>0.89800000000000002</v>
      </c>
      <c r="P143" s="129" cm="1">
        <f t="array" ref="P143">INDEX(KM_PCT,MATCH($A143,'Knowledge - Percentages'!$B:$B,0),'Data - Knowledge'!P$8)/100</f>
        <v>0.81599999999999995</v>
      </c>
      <c r="Q143" s="129" cm="1">
        <f t="array" ref="Q143">INDEX(KM_PCT,MATCH($A143,'Knowledge - Percentages'!$B:$B,0),'Data - Knowledge'!Q$8)/100</f>
        <v>0.90200000000000002</v>
      </c>
      <c r="R143" s="129" cm="1">
        <f t="array" ref="R143">INDEX(KM_PCT,MATCH($A143,'Knowledge - Percentages'!$B:$B,0),'Data - Knowledge'!R$8)/100</f>
        <v>0.74900000000000011</v>
      </c>
      <c r="S143" s="129" cm="1">
        <f t="array" ref="S143">INDEX(KM_PCT,MATCH($A143,'Knowledge - Percentages'!$B:$B,0),'Data - Knowledge'!S$8)/100</f>
        <v>0.81900000000000006</v>
      </c>
      <c r="T143" s="129" cm="1">
        <f t="array" ref="T143">INDEX(KM_PCT,MATCH($A143,'Knowledge - Percentages'!$B:$B,0),'Data - Knowledge'!T$8)/100</f>
        <v>0.878</v>
      </c>
      <c r="U143" s="129" cm="1">
        <f t="array" ref="U143">INDEX(KM_PCT,MATCH($A143,'Knowledge - Percentages'!$B:$B,0),'Data - Knowledge'!U$8)/100</f>
        <v>0.86</v>
      </c>
      <c r="V143" s="129" cm="1">
        <f t="array" ref="V143">INDEX(KM_PCT,MATCH($A143,'Knowledge - Percentages'!$B:$B,0),'Data - Knowledge'!V$8)/100</f>
        <v>0.88</v>
      </c>
      <c r="W143" s="129" cm="1">
        <f t="array" ref="W143">INDEX(KM_PCT,MATCH($A143,'Knowledge - Percentages'!$B:$B,0),'Data - Knowledge'!W$8)/100</f>
        <v>0.82</v>
      </c>
      <c r="X143" s="129" cm="1">
        <f t="array" ref="X143">INDEX(KM_PCT,MATCH($A143,'Knowledge - Percentages'!$B:$B,0),'Data - Knowledge'!X$8)/100</f>
        <v>0.86499999999999999</v>
      </c>
      <c r="Y143" s="129" cm="1">
        <f t="array" ref="Y143">INDEX(KM_PCT,MATCH($A143,'Knowledge - Percentages'!$B:$B,0),'Data - Knowledge'!Y$8)/100</f>
        <v>0.84799999999999998</v>
      </c>
      <c r="Z143" s="129" cm="1">
        <f t="array" ref="Z143">INDEX(KM_PCT,MATCH($A143,'Knowledge - Percentages'!$B:$B,0),'Data - Knowledge'!Z$8)/100</f>
        <v>0.90500000000000003</v>
      </c>
      <c r="AA143" s="129" cm="1">
        <f t="array" ref="AA143">INDEX(KM_PCT,MATCH($A143,'Knowledge - Percentages'!$B:$B,0),'Data - Knowledge'!AA$8)/100</f>
        <v>0.89800000000000002</v>
      </c>
      <c r="AB143" s="129" cm="1">
        <f t="array" ref="AB143">INDEX(KM_PCT,MATCH($A143,'Knowledge - Percentages'!$B:$B,0),'Data - Knowledge'!AB$8)/100</f>
        <v>0.72</v>
      </c>
      <c r="AC143" s="129" cm="1">
        <f t="array" ref="AC143">INDEX(KM_PCT,MATCH($A143,'Knowledge - Percentages'!$B:$B,0),'Data - Knowledge'!AC$8)/100</f>
        <v>0.9</v>
      </c>
      <c r="AD143" s="129" cm="1">
        <f t="array" ref="AD143">INDEX(KM_PCT,MATCH($A143,'Knowledge - Percentages'!$B:$B,0),'Data - Knowledge'!AD$8)/100</f>
        <v>0.88800000000000001</v>
      </c>
      <c r="AE143" s="129" cm="1">
        <f t="array" ref="AE143">INDEX(KM_PCT,MATCH($A143,'Knowledge - Percentages'!$B:$B,0),'Data - Knowledge'!AE$8)/100</f>
        <v>0.88800000000000001</v>
      </c>
      <c r="AF143" s="129" cm="1">
        <f t="array" ref="AF143">INDEX(KM_PCT,MATCH($A143,'Knowledge - Percentages'!$B:$B,0),'Data - Knowledge'!AF$8)/100</f>
        <v>0.8</v>
      </c>
      <c r="AG143" s="129" cm="1">
        <f t="array" ref="AG143">INDEX(KM_PCT,MATCH($A143,'Knowledge - Percentages'!$B:$B,0),'Data - Knowledge'!AG$8)/100</f>
        <v>0.88800000000000001</v>
      </c>
      <c r="AH143" s="129" cm="1">
        <f t="array" ref="AH143">INDEX(KM_PCT,MATCH($A143,'Knowledge - Percentages'!$B:$B,0),'Data - Knowledge'!AH$8)/100</f>
        <v>0.91</v>
      </c>
      <c r="AI143" s="129" cm="1">
        <f t="array" ref="AI143">INDEX(KM_PCT,MATCH($A143,'Knowledge - Percentages'!$B:$B,0),'Data - Knowledge'!AI$8)/100</f>
        <v>0.89300000000000002</v>
      </c>
    </row>
    <row r="144" spans="1:35">
      <c r="A144" s="86" t="s">
        <v>447</v>
      </c>
      <c r="B144" s="86" t="s">
        <v>394</v>
      </c>
      <c r="C144" s="86" t="s">
        <v>433</v>
      </c>
      <c r="D144" s="86" t="s">
        <v>448</v>
      </c>
      <c r="E144" s="122">
        <f t="shared" si="19"/>
        <v>0.91751991716646808</v>
      </c>
      <c r="F144" s="128">
        <f t="shared" si="14"/>
        <v>46965.092000000004</v>
      </c>
      <c r="G144" s="122">
        <f t="shared" si="15"/>
        <v>0.9344344098549402</v>
      </c>
      <c r="H144" s="128">
        <f t="shared" si="16"/>
        <v>340058.43599999999</v>
      </c>
      <c r="I144" s="122">
        <f t="shared" si="17"/>
        <v>-2.1375651404358809E-3</v>
      </c>
      <c r="J144" s="128">
        <f t="shared" si="18"/>
        <v>98.189868383475101</v>
      </c>
      <c r="K144" s="129" cm="1">
        <f t="array" ref="K144">INDEX(KM_PCT,MATCH($A144,'Knowledge - Percentages'!$B:$B,0),'Data - Knowledge'!K$8)/100</f>
        <v>0.91200000000000003</v>
      </c>
      <c r="L144" s="129" cm="1">
        <f t="array" ref="L144">INDEX(KM_PCT,MATCH($A144,'Knowledge - Percentages'!$B:$B,0),'Data - Knowledge'!L$8)/100</f>
        <v>0.91799999999999993</v>
      </c>
      <c r="M144" s="129" cm="1">
        <f t="array" ref="M144">INDEX(KM_PCT,MATCH($A144,'Knowledge - Percentages'!$B:$B,0),'Data - Knowledge'!M$8)/100</f>
        <v>0.83099999999999996</v>
      </c>
      <c r="N144" s="129" cm="1">
        <f t="array" ref="N144">INDEX(KM_PCT,MATCH($A144,'Knowledge - Percentages'!$B:$B,0),'Data - Knowledge'!N$8)/100</f>
        <v>0.94499999999999995</v>
      </c>
      <c r="O144" s="129" cm="1">
        <f t="array" ref="O144">INDEX(KM_PCT,MATCH($A144,'Knowledge - Percentages'!$B:$B,0),'Data - Knowledge'!O$8)/100</f>
        <v>0.95700000000000007</v>
      </c>
      <c r="P144" s="129" cm="1">
        <f t="array" ref="P144">INDEX(KM_PCT,MATCH($A144,'Knowledge - Percentages'!$B:$B,0),'Data - Knowledge'!P$8)/100</f>
        <v>0.86900000000000011</v>
      </c>
      <c r="Q144" s="129" cm="1">
        <f t="array" ref="Q144">INDEX(KM_PCT,MATCH($A144,'Knowledge - Percentages'!$B:$B,0),'Data - Knowledge'!Q$8)/100</f>
        <v>0.83700000000000008</v>
      </c>
      <c r="R144" s="129" cm="1">
        <f t="array" ref="R144">INDEX(KM_PCT,MATCH($A144,'Knowledge - Percentages'!$B:$B,0),'Data - Knowledge'!R$8)/100</f>
        <v>0.872</v>
      </c>
      <c r="S144" s="129" cm="1">
        <f t="array" ref="S144">INDEX(KM_PCT,MATCH($A144,'Knowledge - Percentages'!$B:$B,0),'Data - Knowledge'!S$8)/100</f>
        <v>0.877</v>
      </c>
      <c r="T144" s="129" cm="1">
        <f t="array" ref="T144">INDEX(KM_PCT,MATCH($A144,'Knowledge - Percentages'!$B:$B,0),'Data - Knowledge'!T$8)/100</f>
        <v>0.89599999999999991</v>
      </c>
      <c r="U144" s="129" cm="1">
        <f t="array" ref="U144">INDEX(KM_PCT,MATCH($A144,'Knowledge - Percentages'!$B:$B,0),'Data - Knowledge'!U$8)/100</f>
        <v>0.84099999999999997</v>
      </c>
      <c r="V144" s="129" cm="1">
        <f t="array" ref="V144">INDEX(KM_PCT,MATCH($A144,'Knowledge - Percentages'!$B:$B,0),'Data - Knowledge'!V$8)/100</f>
        <v>0.86900000000000011</v>
      </c>
      <c r="W144" s="129" cm="1">
        <f t="array" ref="W144">INDEX(KM_PCT,MATCH($A144,'Knowledge - Percentages'!$B:$B,0),'Data - Knowledge'!W$8)/100</f>
        <v>0.92200000000000004</v>
      </c>
      <c r="X144" s="129" cm="1">
        <f t="array" ref="X144">INDEX(KM_PCT,MATCH($A144,'Knowledge - Percentages'!$B:$B,0),'Data - Knowledge'!X$8)/100</f>
        <v>0.91700000000000004</v>
      </c>
      <c r="Y144" s="129" cm="1">
        <f t="array" ref="Y144">INDEX(KM_PCT,MATCH($A144,'Knowledge - Percentages'!$B:$B,0),'Data - Knowledge'!Y$8)/100</f>
        <v>0.90799999999999992</v>
      </c>
      <c r="Z144" s="129" cm="1">
        <f t="array" ref="Z144">INDEX(KM_PCT,MATCH($A144,'Knowledge - Percentages'!$B:$B,0),'Data - Knowledge'!Z$8)/100</f>
        <v>0.96</v>
      </c>
      <c r="AA144" s="129" cm="1">
        <f t="array" ref="AA144">INDEX(KM_PCT,MATCH($A144,'Knowledge - Percentages'!$B:$B,0),'Data - Knowledge'!AA$8)/100</f>
        <v>0.94799999999999995</v>
      </c>
      <c r="AB144" s="129" cm="1">
        <f t="array" ref="AB144">INDEX(KM_PCT,MATCH($A144,'Knowledge - Percentages'!$B:$B,0),'Data - Knowledge'!AB$8)/100</f>
        <v>0.92599999999999993</v>
      </c>
      <c r="AC144" s="129" cm="1">
        <f t="array" ref="AC144">INDEX(KM_PCT,MATCH($A144,'Knowledge - Percentages'!$B:$B,0),'Data - Knowledge'!AC$8)/100</f>
        <v>0.97900000000000009</v>
      </c>
      <c r="AD144" s="129" cm="1">
        <f t="array" ref="AD144">INDEX(KM_PCT,MATCH($A144,'Knowledge - Percentages'!$B:$B,0),'Data - Knowledge'!AD$8)/100</f>
        <v>0.96700000000000008</v>
      </c>
      <c r="AE144" s="129" cm="1">
        <f t="array" ref="AE144">INDEX(KM_PCT,MATCH($A144,'Knowledge - Percentages'!$B:$B,0),'Data - Knowledge'!AE$8)/100</f>
        <v>0.96700000000000008</v>
      </c>
      <c r="AF144" s="129" cm="1">
        <f t="array" ref="AF144">INDEX(KM_PCT,MATCH($A144,'Knowledge - Percentages'!$B:$B,0),'Data - Knowledge'!AF$8)/100</f>
        <v>0.89900000000000002</v>
      </c>
      <c r="AG144" s="129" cm="1">
        <f t="array" ref="AG144">INDEX(KM_PCT,MATCH($A144,'Knowledge - Percentages'!$B:$B,0),'Data - Knowledge'!AG$8)/100</f>
        <v>0.96700000000000008</v>
      </c>
      <c r="AH144" s="129" cm="1">
        <f t="array" ref="AH144">INDEX(KM_PCT,MATCH($A144,'Knowledge - Percentages'!$B:$B,0),'Data - Knowledge'!AH$8)/100</f>
        <v>0.98099999999999998</v>
      </c>
      <c r="AI144" s="129" cm="1">
        <f t="array" ref="AI144">INDEX(KM_PCT,MATCH($A144,'Knowledge - Percentages'!$B:$B,0),'Data - Knowledge'!AI$8)/100</f>
        <v>0.97499999999999998</v>
      </c>
    </row>
    <row r="145" spans="1:35">
      <c r="A145" s="86" t="s">
        <v>449</v>
      </c>
      <c r="B145" s="86" t="s">
        <v>394</v>
      </c>
      <c r="C145" s="86" t="s">
        <v>450</v>
      </c>
      <c r="D145" s="86" t="s">
        <v>451</v>
      </c>
      <c r="E145" s="122">
        <f t="shared" si="19"/>
        <v>7.6467735948580681E-2</v>
      </c>
      <c r="F145" s="128">
        <f t="shared" si="14"/>
        <v>3914.1539999999995</v>
      </c>
      <c r="G145" s="122">
        <f t="shared" si="15"/>
        <v>6.8215003888227863E-2</v>
      </c>
      <c r="H145" s="128">
        <f t="shared" si="16"/>
        <v>24824.735999999997</v>
      </c>
      <c r="I145" s="122">
        <f t="shared" si="17"/>
        <v>0.36402025809624805</v>
      </c>
      <c r="J145" s="128">
        <f t="shared" si="18"/>
        <v>112.09811858088456</v>
      </c>
      <c r="K145" s="129" cm="1">
        <f t="array" ref="K145">INDEX(KM_PCT,MATCH($A145,'Knowledge - Percentages'!$B:$B,0),'Data - Knowledge'!K$8)/100</f>
        <v>8.6999999999999994E-2</v>
      </c>
      <c r="L145" s="129" cm="1">
        <f t="array" ref="L145">INDEX(KM_PCT,MATCH($A145,'Knowledge - Percentages'!$B:$B,0),'Data - Knowledge'!L$8)/100</f>
        <v>0.10099999999999999</v>
      </c>
      <c r="M145" s="129" cm="1">
        <f t="array" ref="M145">INDEX(KM_PCT,MATCH($A145,'Knowledge - Percentages'!$B:$B,0),'Data - Knowledge'!M$8)/100</f>
        <v>0.11599999999999999</v>
      </c>
      <c r="N145" s="129" cm="1">
        <f t="array" ref="N145">INDEX(KM_PCT,MATCH($A145,'Knowledge - Percentages'!$B:$B,0),'Data - Knowledge'!N$8)/100</f>
        <v>6.7000000000000004E-2</v>
      </c>
      <c r="O145" s="129" cm="1">
        <f t="array" ref="O145">INDEX(KM_PCT,MATCH($A145,'Knowledge - Percentages'!$B:$B,0),'Data - Knowledge'!O$8)/100</f>
        <v>6.4000000000000001E-2</v>
      </c>
      <c r="P145" s="129" cm="1">
        <f t="array" ref="P145">INDEX(KM_PCT,MATCH($A145,'Knowledge - Percentages'!$B:$B,0),'Data - Knowledge'!P$8)/100</f>
        <v>8.5999999999999993E-2</v>
      </c>
      <c r="Q145" s="129" cm="1">
        <f t="array" ref="Q145">INDEX(KM_PCT,MATCH($A145,'Knowledge - Percentages'!$B:$B,0),'Data - Knowledge'!Q$8)/100</f>
        <v>0.1</v>
      </c>
      <c r="R145" s="129" cm="1">
        <f t="array" ref="R145">INDEX(KM_PCT,MATCH($A145,'Knowledge - Percentages'!$B:$B,0),'Data - Knowledge'!R$8)/100</f>
        <v>8.5999999999999993E-2</v>
      </c>
      <c r="S145" s="129" cm="1">
        <f t="array" ref="S145">INDEX(KM_PCT,MATCH($A145,'Knowledge - Percentages'!$B:$B,0),'Data - Knowledge'!S$8)/100</f>
        <v>7.6999999999999999E-2</v>
      </c>
      <c r="T145" s="129" cm="1">
        <f t="array" ref="T145">INDEX(KM_PCT,MATCH($A145,'Knowledge - Percentages'!$B:$B,0),'Data - Knowledge'!T$8)/100</f>
        <v>8.8000000000000009E-2</v>
      </c>
      <c r="U145" s="129" cm="1">
        <f t="array" ref="U145">INDEX(KM_PCT,MATCH($A145,'Knowledge - Percentages'!$B:$B,0),'Data - Knowledge'!U$8)/100</f>
        <v>0.09</v>
      </c>
      <c r="V145" s="129" cm="1">
        <f t="array" ref="V145">INDEX(KM_PCT,MATCH($A145,'Knowledge - Percentages'!$B:$B,0),'Data - Knowledge'!V$8)/100</f>
        <v>9.4E-2</v>
      </c>
      <c r="W145" s="129" cm="1">
        <f t="array" ref="W145">INDEX(KM_PCT,MATCH($A145,'Knowledge - Percentages'!$B:$B,0),'Data - Knowledge'!W$8)/100</f>
        <v>6.5000000000000002E-2</v>
      </c>
      <c r="X145" s="129" cm="1">
        <f t="array" ref="X145">INDEX(KM_PCT,MATCH($A145,'Knowledge - Percentages'!$B:$B,0),'Data - Knowledge'!X$8)/100</f>
        <v>7.0000000000000007E-2</v>
      </c>
      <c r="Y145" s="129" cm="1">
        <f t="array" ref="Y145">INDEX(KM_PCT,MATCH($A145,'Knowledge - Percentages'!$B:$B,0),'Data - Knowledge'!Y$8)/100</f>
        <v>7.0999999999999994E-2</v>
      </c>
      <c r="Z145" s="129" cm="1">
        <f t="array" ref="Z145">INDEX(KM_PCT,MATCH($A145,'Knowledge - Percentages'!$B:$B,0),'Data - Knowledge'!Z$8)/100</f>
        <v>5.7999999999999996E-2</v>
      </c>
      <c r="AA145" s="129" cm="1">
        <f t="array" ref="AA145">INDEX(KM_PCT,MATCH($A145,'Knowledge - Percentages'!$B:$B,0),'Data - Knowledge'!AA$8)/100</f>
        <v>0.06</v>
      </c>
      <c r="AB145" s="129" cm="1">
        <f t="array" ref="AB145">INDEX(KM_PCT,MATCH($A145,'Knowledge - Percentages'!$B:$B,0),'Data - Knowledge'!AB$8)/100</f>
        <v>3.4000000000000002E-2</v>
      </c>
      <c r="AC145" s="129" cm="1">
        <f t="array" ref="AC145">INDEX(KM_PCT,MATCH($A145,'Knowledge - Percentages'!$B:$B,0),'Data - Knowledge'!AC$8)/100</f>
        <v>4.8000000000000001E-2</v>
      </c>
      <c r="AD145" s="129" cm="1">
        <f t="array" ref="AD145">INDEX(KM_PCT,MATCH($A145,'Knowledge - Percentages'!$B:$B,0),'Data - Knowledge'!AD$8)/100</f>
        <v>5.0999999999999997E-2</v>
      </c>
      <c r="AE145" s="129" cm="1">
        <f t="array" ref="AE145">INDEX(KM_PCT,MATCH($A145,'Knowledge - Percentages'!$B:$B,0),'Data - Knowledge'!AE$8)/100</f>
        <v>5.0999999999999997E-2</v>
      </c>
      <c r="AF145" s="129" cm="1">
        <f t="array" ref="AF145">INDEX(KM_PCT,MATCH($A145,'Knowledge - Percentages'!$B:$B,0),'Data - Knowledge'!AF$8)/100</f>
        <v>5.0999999999999997E-2</v>
      </c>
      <c r="AG145" s="129" cm="1">
        <f t="array" ref="AG145">INDEX(KM_PCT,MATCH($A145,'Knowledge - Percentages'!$B:$B,0),'Data - Knowledge'!AG$8)/100</f>
        <v>5.4000000000000006E-2</v>
      </c>
      <c r="AH145" s="129" cm="1">
        <f t="array" ref="AH145">INDEX(KM_PCT,MATCH($A145,'Knowledge - Percentages'!$B:$B,0),'Data - Knowledge'!AH$8)/100</f>
        <v>3.9E-2</v>
      </c>
      <c r="AI145" s="129" cm="1">
        <f t="array" ref="AI145">INDEX(KM_PCT,MATCH($A145,'Knowledge - Percentages'!$B:$B,0),'Data - Knowledge'!AI$8)/100</f>
        <v>4.8000000000000001E-2</v>
      </c>
    </row>
    <row r="146" spans="1:35">
      <c r="A146" s="86" t="s">
        <v>452</v>
      </c>
      <c r="B146" s="86" t="s">
        <v>394</v>
      </c>
      <c r="C146" s="86" t="s">
        <v>450</v>
      </c>
      <c r="D146" s="86" t="s">
        <v>453</v>
      </c>
      <c r="E146" s="122">
        <f t="shared" si="19"/>
        <v>0.12185982769062456</v>
      </c>
      <c r="F146" s="128">
        <f t="shared" si="14"/>
        <v>6237.6389999999992</v>
      </c>
      <c r="G146" s="122">
        <f t="shared" si="15"/>
        <v>0.11149295310220128</v>
      </c>
      <c r="H146" s="128">
        <f t="shared" si="16"/>
        <v>40574.403999999988</v>
      </c>
      <c r="I146" s="122">
        <f t="shared" si="17"/>
        <v>0.38942710372033112</v>
      </c>
      <c r="J146" s="128">
        <f t="shared" si="18"/>
        <v>109.29823302726618</v>
      </c>
      <c r="K146" s="129" cm="1">
        <f t="array" ref="K146">INDEX(KM_PCT,MATCH($A146,'Knowledge - Percentages'!$B:$B,0),'Data - Knowledge'!K$8)/100</f>
        <v>0.17800000000000002</v>
      </c>
      <c r="L146" s="129" cm="1">
        <f t="array" ref="L146">INDEX(KM_PCT,MATCH($A146,'Knowledge - Percentages'!$B:$B,0),'Data - Knowledge'!L$8)/100</f>
        <v>0.16699999999999998</v>
      </c>
      <c r="M146" s="129" cm="1">
        <f t="array" ref="M146">INDEX(KM_PCT,MATCH($A146,'Knowledge - Percentages'!$B:$B,0),'Data - Knowledge'!M$8)/100</f>
        <v>0.16699999999999998</v>
      </c>
      <c r="N146" s="129" cm="1">
        <f t="array" ref="N146">INDEX(KM_PCT,MATCH($A146,'Knowledge - Percentages'!$B:$B,0),'Data - Knowledge'!N$8)/100</f>
        <v>0.113</v>
      </c>
      <c r="O146" s="129" cm="1">
        <f t="array" ref="O146">INDEX(KM_PCT,MATCH($A146,'Knowledge - Percentages'!$B:$B,0),'Data - Knowledge'!O$8)/100</f>
        <v>0.121</v>
      </c>
      <c r="P146" s="129" cm="1">
        <f t="array" ref="P146">INDEX(KM_PCT,MATCH($A146,'Knowledge - Percentages'!$B:$B,0),'Data - Knowledge'!P$8)/100</f>
        <v>0.122</v>
      </c>
      <c r="Q146" s="129" cm="1">
        <f t="array" ref="Q146">INDEX(KM_PCT,MATCH($A146,'Knowledge - Percentages'!$B:$B,0),'Data - Knowledge'!Q$8)/100</f>
        <v>0.13100000000000001</v>
      </c>
      <c r="R146" s="129" cm="1">
        <f t="array" ref="R146">INDEX(KM_PCT,MATCH($A146,'Knowledge - Percentages'!$B:$B,0),'Data - Knowledge'!R$8)/100</f>
        <v>0.122</v>
      </c>
      <c r="S146" s="129" cm="1">
        <f t="array" ref="S146">INDEX(KM_PCT,MATCH($A146,'Knowledge - Percentages'!$B:$B,0),'Data - Knowledge'!S$8)/100</f>
        <v>0.12300000000000001</v>
      </c>
      <c r="T146" s="129" cm="1">
        <f t="array" ref="T146">INDEX(KM_PCT,MATCH($A146,'Knowledge - Percentages'!$B:$B,0),'Data - Knowledge'!T$8)/100</f>
        <v>0.127</v>
      </c>
      <c r="U146" s="129" cm="1">
        <f t="array" ref="U146">INDEX(KM_PCT,MATCH($A146,'Knowledge - Percentages'!$B:$B,0),'Data - Knowledge'!U$8)/100</f>
        <v>0.12300000000000001</v>
      </c>
      <c r="V146" s="129" cm="1">
        <f t="array" ref="V146">INDEX(KM_PCT,MATCH($A146,'Knowledge - Percentages'!$B:$B,0),'Data - Knowledge'!V$8)/100</f>
        <v>0.14800000000000002</v>
      </c>
      <c r="W146" s="129" cm="1">
        <f t="array" ref="W146">INDEX(KM_PCT,MATCH($A146,'Knowledge - Percentages'!$B:$B,0),'Data - Knowledge'!W$8)/100</f>
        <v>8.199999999999999E-2</v>
      </c>
      <c r="X146" s="129" cm="1">
        <f t="array" ref="X146">INDEX(KM_PCT,MATCH($A146,'Knowledge - Percentages'!$B:$B,0),'Data - Knowledge'!X$8)/100</f>
        <v>0.11199999999999999</v>
      </c>
      <c r="Y146" s="129" cm="1">
        <f t="array" ref="Y146">INDEX(KM_PCT,MATCH($A146,'Knowledge - Percentages'!$B:$B,0),'Data - Knowledge'!Y$8)/100</f>
        <v>0.10099999999999999</v>
      </c>
      <c r="Z146" s="129" cm="1">
        <f t="array" ref="Z146">INDEX(KM_PCT,MATCH($A146,'Knowledge - Percentages'!$B:$B,0),'Data - Knowledge'!Z$8)/100</f>
        <v>0.09</v>
      </c>
      <c r="AA146" s="129" cm="1">
        <f t="array" ref="AA146">INDEX(KM_PCT,MATCH($A146,'Knowledge - Percentages'!$B:$B,0),'Data - Knowledge'!AA$8)/100</f>
        <v>0.10099999999999999</v>
      </c>
      <c r="AB146" s="129" cm="1">
        <f t="array" ref="AB146">INDEX(KM_PCT,MATCH($A146,'Knowledge - Percentages'!$B:$B,0),'Data - Knowledge'!AB$8)/100</f>
        <v>9.6999999999999989E-2</v>
      </c>
      <c r="AC146" s="129" cm="1">
        <f t="array" ref="AC146">INDEX(KM_PCT,MATCH($A146,'Knowledge - Percentages'!$B:$B,0),'Data - Knowledge'!AC$8)/100</f>
        <v>8.5999999999999993E-2</v>
      </c>
      <c r="AD146" s="129" cm="1">
        <f t="array" ref="AD146">INDEX(KM_PCT,MATCH($A146,'Knowledge - Percentages'!$B:$B,0),'Data - Knowledge'!AD$8)/100</f>
        <v>9.0999999999999998E-2</v>
      </c>
      <c r="AE146" s="129" cm="1">
        <f t="array" ref="AE146">INDEX(KM_PCT,MATCH($A146,'Knowledge - Percentages'!$B:$B,0),'Data - Knowledge'!AE$8)/100</f>
        <v>8.6999999999999994E-2</v>
      </c>
      <c r="AF146" s="129" cm="1">
        <f t="array" ref="AF146">INDEX(KM_PCT,MATCH($A146,'Knowledge - Percentages'!$B:$B,0),'Data - Knowledge'!AF$8)/100</f>
        <v>8.5999999999999993E-2</v>
      </c>
      <c r="AG146" s="129" cm="1">
        <f t="array" ref="AG146">INDEX(KM_PCT,MATCH($A146,'Knowledge - Percentages'!$B:$B,0),'Data - Knowledge'!AG$8)/100</f>
        <v>8.6999999999999994E-2</v>
      </c>
      <c r="AH146" s="129" cm="1">
        <f t="array" ref="AH146">INDEX(KM_PCT,MATCH($A146,'Knowledge - Percentages'!$B:$B,0),'Data - Knowledge'!AH$8)/100</f>
        <v>7.6999999999999999E-2</v>
      </c>
      <c r="AI146" s="129" cm="1">
        <f t="array" ref="AI146">INDEX(KM_PCT,MATCH($A146,'Knowledge - Percentages'!$B:$B,0),'Data - Knowledge'!AI$8)/100</f>
        <v>8.5000000000000006E-2</v>
      </c>
    </row>
    <row r="147" spans="1:35">
      <c r="A147" s="86" t="s">
        <v>454</v>
      </c>
      <c r="B147" s="86" t="s">
        <v>394</v>
      </c>
      <c r="C147" s="86" t="s">
        <v>450</v>
      </c>
      <c r="D147" s="86" t="s">
        <v>455</v>
      </c>
      <c r="E147" s="122">
        <f t="shared" si="19"/>
        <v>0.10994797507179557</v>
      </c>
      <c r="F147" s="128">
        <f t="shared" si="14"/>
        <v>5627.9070000000002</v>
      </c>
      <c r="G147" s="122">
        <f t="shared" si="15"/>
        <v>0.10005660875084842</v>
      </c>
      <c r="H147" s="128">
        <f t="shared" si="16"/>
        <v>36412.501000000004</v>
      </c>
      <c r="I147" s="122">
        <f t="shared" si="17"/>
        <v>0.1117584418879614</v>
      </c>
      <c r="J147" s="128">
        <f t="shared" si="18"/>
        <v>109.88577010997615</v>
      </c>
      <c r="K147" s="129" cm="1">
        <f t="array" ref="K147">INDEX(KM_PCT,MATCH($A147,'Knowledge - Percentages'!$B:$B,0),'Data - Knowledge'!K$8)/100</f>
        <v>0.115</v>
      </c>
      <c r="L147" s="129" cm="1">
        <f t="array" ref="L147">INDEX(KM_PCT,MATCH($A147,'Knowledge - Percentages'!$B:$B,0),'Data - Knowledge'!L$8)/100</f>
        <v>0.11900000000000001</v>
      </c>
      <c r="M147" s="129" cm="1">
        <f t="array" ref="M147">INDEX(KM_PCT,MATCH($A147,'Knowledge - Percentages'!$B:$B,0),'Data - Knowledge'!M$8)/100</f>
        <v>0.16600000000000001</v>
      </c>
      <c r="N147" s="129" cm="1">
        <f t="array" ref="N147">INDEX(KM_PCT,MATCH($A147,'Knowledge - Percentages'!$B:$B,0),'Data - Knowledge'!N$8)/100</f>
        <v>7.9000000000000001E-2</v>
      </c>
      <c r="O147" s="129" cm="1">
        <f t="array" ref="O147">INDEX(KM_PCT,MATCH($A147,'Knowledge - Percentages'!$B:$B,0),'Data - Knowledge'!O$8)/100</f>
        <v>0.107</v>
      </c>
      <c r="P147" s="129" cm="1">
        <f t="array" ref="P147">INDEX(KM_PCT,MATCH($A147,'Knowledge - Percentages'!$B:$B,0),'Data - Knowledge'!P$8)/100</f>
        <v>0.129</v>
      </c>
      <c r="Q147" s="129" cm="1">
        <f t="array" ref="Q147">INDEX(KM_PCT,MATCH($A147,'Knowledge - Percentages'!$B:$B,0),'Data - Knowledge'!Q$8)/100</f>
        <v>0.16699999999999998</v>
      </c>
      <c r="R147" s="129" cm="1">
        <f t="array" ref="R147">INDEX(KM_PCT,MATCH($A147,'Knowledge - Percentages'!$B:$B,0),'Data - Knowledge'!R$8)/100</f>
        <v>0.14599999999999999</v>
      </c>
      <c r="S147" s="129" cm="1">
        <f t="array" ref="S147">INDEX(KM_PCT,MATCH($A147,'Knowledge - Percentages'!$B:$B,0),'Data - Knowledge'!S$8)/100</f>
        <v>0.11699999999999999</v>
      </c>
      <c r="T147" s="129" cm="1">
        <f t="array" ref="T147">INDEX(KM_PCT,MATCH($A147,'Knowledge - Percentages'!$B:$B,0),'Data - Knowledge'!T$8)/100</f>
        <v>0.129</v>
      </c>
      <c r="U147" s="129" cm="1">
        <f t="array" ref="U147">INDEX(KM_PCT,MATCH($A147,'Knowledge - Percentages'!$B:$B,0),'Data - Knowledge'!U$8)/100</f>
        <v>0.129</v>
      </c>
      <c r="V147" s="129" cm="1">
        <f t="array" ref="V147">INDEX(KM_PCT,MATCH($A147,'Knowledge - Percentages'!$B:$B,0),'Data - Knowledge'!V$8)/100</f>
        <v>0.159</v>
      </c>
      <c r="W147" s="129" cm="1">
        <f t="array" ref="W147">INDEX(KM_PCT,MATCH($A147,'Knowledge - Percentages'!$B:$B,0),'Data - Knowledge'!W$8)/100</f>
        <v>9.3000000000000013E-2</v>
      </c>
      <c r="X147" s="129" cm="1">
        <f t="array" ref="X147">INDEX(KM_PCT,MATCH($A147,'Knowledge - Percentages'!$B:$B,0),'Data - Knowledge'!X$8)/100</f>
        <v>0.11</v>
      </c>
      <c r="Y147" s="129" cm="1">
        <f t="array" ref="Y147">INDEX(KM_PCT,MATCH($A147,'Knowledge - Percentages'!$B:$B,0),'Data - Knowledge'!Y$8)/100</f>
        <v>0.115</v>
      </c>
      <c r="Z147" s="129" cm="1">
        <f t="array" ref="Z147">INDEX(KM_PCT,MATCH($A147,'Knowledge - Percentages'!$B:$B,0),'Data - Knowledge'!Z$8)/100</f>
        <v>7.5999999999999998E-2</v>
      </c>
      <c r="AA147" s="129" cm="1">
        <f t="array" ref="AA147">INDEX(KM_PCT,MATCH($A147,'Knowledge - Percentages'!$B:$B,0),'Data - Knowledge'!AA$8)/100</f>
        <v>9.4E-2</v>
      </c>
      <c r="AB147" s="129" cm="1">
        <f t="array" ref="AB147">INDEX(KM_PCT,MATCH($A147,'Knowledge - Percentages'!$B:$B,0),'Data - Knowledge'!AB$8)/100</f>
        <v>6.8000000000000005E-2</v>
      </c>
      <c r="AC147" s="129" cm="1">
        <f t="array" ref="AC147">INDEX(KM_PCT,MATCH($A147,'Knowledge - Percentages'!$B:$B,0),'Data - Knowledge'!AC$8)/100</f>
        <v>7.400000000000001E-2</v>
      </c>
      <c r="AD147" s="129" cm="1">
        <f t="array" ref="AD147">INDEX(KM_PCT,MATCH($A147,'Knowledge - Percentages'!$B:$B,0),'Data - Knowledge'!AD$8)/100</f>
        <v>8.1000000000000003E-2</v>
      </c>
      <c r="AE147" s="129" cm="1">
        <f t="array" ref="AE147">INDEX(KM_PCT,MATCH($A147,'Knowledge - Percentages'!$B:$B,0),'Data - Knowledge'!AE$8)/100</f>
        <v>8.1000000000000003E-2</v>
      </c>
      <c r="AF147" s="129" cm="1">
        <f t="array" ref="AF147">INDEX(KM_PCT,MATCH($A147,'Knowledge - Percentages'!$B:$B,0),'Data - Knowledge'!AF$8)/100</f>
        <v>9.5000000000000001E-2</v>
      </c>
      <c r="AG147" s="129" cm="1">
        <f t="array" ref="AG147">INDEX(KM_PCT,MATCH($A147,'Knowledge - Percentages'!$B:$B,0),'Data - Knowledge'!AG$8)/100</f>
        <v>8.1000000000000003E-2</v>
      </c>
      <c r="AH147" s="129" cm="1">
        <f t="array" ref="AH147">INDEX(KM_PCT,MATCH($A147,'Knowledge - Percentages'!$B:$B,0),'Data - Knowledge'!AH$8)/100</f>
        <v>7.0000000000000007E-2</v>
      </c>
      <c r="AI147" s="129" cm="1">
        <f t="array" ref="AI147">INDEX(KM_PCT,MATCH($A147,'Knowledge - Percentages'!$B:$B,0),'Data - Knowledge'!AI$8)/100</f>
        <v>8.1000000000000003E-2</v>
      </c>
    </row>
    <row r="148" spans="1:35">
      <c r="A148" s="86" t="s">
        <v>456</v>
      </c>
      <c r="B148" s="86" t="s">
        <v>394</v>
      </c>
      <c r="C148" s="86" t="s">
        <v>450</v>
      </c>
      <c r="D148" s="86" t="s">
        <v>457</v>
      </c>
      <c r="E148" s="122">
        <f t="shared" si="19"/>
        <v>4.4697227811749084E-2</v>
      </c>
      <c r="F148" s="128">
        <f t="shared" si="14"/>
        <v>2287.9170000000004</v>
      </c>
      <c r="G148" s="122">
        <f t="shared" si="15"/>
        <v>4.337817756149033E-2</v>
      </c>
      <c r="H148" s="128">
        <f t="shared" si="16"/>
        <v>15786.143</v>
      </c>
      <c r="I148" s="122">
        <f t="shared" si="17"/>
        <v>0.18897235321229017</v>
      </c>
      <c r="J148" s="128">
        <f t="shared" si="18"/>
        <v>103.04081527719542</v>
      </c>
      <c r="K148" s="129" cm="1">
        <f t="array" ref="K148">INDEX(KM_PCT,MATCH($A148,'Knowledge - Percentages'!$B:$B,0),'Data - Knowledge'!K$8)/100</f>
        <v>6.6000000000000003E-2</v>
      </c>
      <c r="L148" s="129" cm="1">
        <f t="array" ref="L148">INDEX(KM_PCT,MATCH($A148,'Knowledge - Percentages'!$B:$B,0),'Data - Knowledge'!L$8)/100</f>
        <v>4.2999999999999997E-2</v>
      </c>
      <c r="M148" s="129" cm="1">
        <f t="array" ref="M148">INDEX(KM_PCT,MATCH($A148,'Knowledge - Percentages'!$B:$B,0),'Data - Knowledge'!M$8)/100</f>
        <v>4.2999999999999997E-2</v>
      </c>
      <c r="N148" s="129" cm="1">
        <f t="array" ref="N148">INDEX(KM_PCT,MATCH($A148,'Knowledge - Percentages'!$B:$B,0),'Data - Knowledge'!N$8)/100</f>
        <v>4.2999999999999997E-2</v>
      </c>
      <c r="O148" s="129" cm="1">
        <f t="array" ref="O148">INDEX(KM_PCT,MATCH($A148,'Knowledge - Percentages'!$B:$B,0),'Data - Knowledge'!O$8)/100</f>
        <v>3.9E-2</v>
      </c>
      <c r="P148" s="129" cm="1">
        <f t="array" ref="P148">INDEX(KM_PCT,MATCH($A148,'Knowledge - Percentages'!$B:$B,0),'Data - Knowledge'!P$8)/100</f>
        <v>4.4999999999999998E-2</v>
      </c>
      <c r="Q148" s="129" cm="1">
        <f t="array" ref="Q148">INDEX(KM_PCT,MATCH($A148,'Knowledge - Percentages'!$B:$B,0),'Data - Knowledge'!Q$8)/100</f>
        <v>4.5999999999999999E-2</v>
      </c>
      <c r="R148" s="129" cm="1">
        <f t="array" ref="R148">INDEX(KM_PCT,MATCH($A148,'Knowledge - Percentages'!$B:$B,0),'Data - Knowledge'!R$8)/100</f>
        <v>4.4000000000000004E-2</v>
      </c>
      <c r="S148" s="129" cm="1">
        <f t="array" ref="S148">INDEX(KM_PCT,MATCH($A148,'Knowledge - Percentages'!$B:$B,0),'Data - Knowledge'!S$8)/100</f>
        <v>4.4999999999999998E-2</v>
      </c>
      <c r="T148" s="129" cm="1">
        <f t="array" ref="T148">INDEX(KM_PCT,MATCH($A148,'Knowledge - Percentages'!$B:$B,0),'Data - Knowledge'!T$8)/100</f>
        <v>5.5E-2</v>
      </c>
      <c r="U148" s="129" cm="1">
        <f t="array" ref="U148">INDEX(KM_PCT,MATCH($A148,'Knowledge - Percentages'!$B:$B,0),'Data - Knowledge'!U$8)/100</f>
        <v>4.4999999999999998E-2</v>
      </c>
      <c r="V148" s="129" cm="1">
        <f t="array" ref="V148">INDEX(KM_PCT,MATCH($A148,'Knowledge - Percentages'!$B:$B,0),'Data - Knowledge'!V$8)/100</f>
        <v>4.5999999999999999E-2</v>
      </c>
      <c r="W148" s="129" cm="1">
        <f t="array" ref="W148">INDEX(KM_PCT,MATCH($A148,'Knowledge - Percentages'!$B:$B,0),'Data - Knowledge'!W$8)/100</f>
        <v>4.4999999999999998E-2</v>
      </c>
      <c r="X148" s="129" cm="1">
        <f t="array" ref="X148">INDEX(KM_PCT,MATCH($A148,'Knowledge - Percentages'!$B:$B,0),'Data - Knowledge'!X$8)/100</f>
        <v>4.4999999999999998E-2</v>
      </c>
      <c r="Y148" s="129" cm="1">
        <f t="array" ref="Y148">INDEX(KM_PCT,MATCH($A148,'Knowledge - Percentages'!$B:$B,0),'Data - Knowledge'!Y$8)/100</f>
        <v>5.0999999999999997E-2</v>
      </c>
      <c r="Z148" s="129" cm="1">
        <f t="array" ref="Z148">INDEX(KM_PCT,MATCH($A148,'Knowledge - Percentages'!$B:$B,0),'Data - Knowledge'!Z$8)/100</f>
        <v>4.4999999999999998E-2</v>
      </c>
      <c r="AA148" s="129" cm="1">
        <f t="array" ref="AA148">INDEX(KM_PCT,MATCH($A148,'Knowledge - Percentages'!$B:$B,0),'Data - Knowledge'!AA$8)/100</f>
        <v>4.4999999999999998E-2</v>
      </c>
      <c r="AB148" s="129" cm="1">
        <f t="array" ref="AB148">INDEX(KM_PCT,MATCH($A148,'Knowledge - Percentages'!$B:$B,0),'Data - Knowledge'!AB$8)/100</f>
        <v>0.03</v>
      </c>
      <c r="AC148" s="129" cm="1">
        <f t="array" ref="AC148">INDEX(KM_PCT,MATCH($A148,'Knowledge - Percentages'!$B:$B,0),'Data - Knowledge'!AC$8)/100</f>
        <v>3.9E-2</v>
      </c>
      <c r="AD148" s="129" cm="1">
        <f t="array" ref="AD148">INDEX(KM_PCT,MATCH($A148,'Knowledge - Percentages'!$B:$B,0),'Data - Knowledge'!AD$8)/100</f>
        <v>3.9E-2</v>
      </c>
      <c r="AE148" s="129" cm="1">
        <f t="array" ref="AE148">INDEX(KM_PCT,MATCH($A148,'Knowledge - Percentages'!$B:$B,0),'Data - Knowledge'!AE$8)/100</f>
        <v>3.9E-2</v>
      </c>
      <c r="AF148" s="129" cm="1">
        <f t="array" ref="AF148">INDEX(KM_PCT,MATCH($A148,'Knowledge - Percentages'!$B:$B,0),'Data - Knowledge'!AF$8)/100</f>
        <v>3.9E-2</v>
      </c>
      <c r="AG148" s="129" cm="1">
        <f t="array" ref="AG148">INDEX(KM_PCT,MATCH($A148,'Knowledge - Percentages'!$B:$B,0),'Data - Knowledge'!AG$8)/100</f>
        <v>3.9E-2</v>
      </c>
      <c r="AH148" s="129" cm="1">
        <f t="array" ref="AH148">INDEX(KM_PCT,MATCH($A148,'Knowledge - Percentages'!$B:$B,0),'Data - Knowledge'!AH$8)/100</f>
        <v>3.7000000000000005E-2</v>
      </c>
      <c r="AI148" s="129" cm="1">
        <f t="array" ref="AI148">INDEX(KM_PCT,MATCH($A148,'Knowledge - Percentages'!$B:$B,0),'Data - Knowledge'!AI$8)/100</f>
        <v>3.9E-2</v>
      </c>
    </row>
    <row r="149" spans="1:35">
      <c r="A149" s="86" t="s">
        <v>458</v>
      </c>
      <c r="B149" s="86" t="s">
        <v>394</v>
      </c>
      <c r="C149" s="86" t="s">
        <v>450</v>
      </c>
      <c r="D149" s="86" t="s">
        <v>459</v>
      </c>
      <c r="E149" s="122">
        <f t="shared" si="19"/>
        <v>9.2499892550842983E-2</v>
      </c>
      <c r="F149" s="128">
        <f t="shared" si="14"/>
        <v>4734.7919999999995</v>
      </c>
      <c r="G149" s="122">
        <f t="shared" si="15"/>
        <v>8.6815480917456889E-2</v>
      </c>
      <c r="H149" s="128">
        <f t="shared" si="16"/>
        <v>31593.802999999993</v>
      </c>
      <c r="I149" s="122">
        <f t="shared" si="17"/>
        <v>0.27204439040538958</v>
      </c>
      <c r="J149" s="128">
        <f t="shared" si="18"/>
        <v>106.54769353727448</v>
      </c>
      <c r="K149" s="129" cm="1">
        <f t="array" ref="K149">INDEX(KM_PCT,MATCH($A149,'Knowledge - Percentages'!$B:$B,0),'Data - Knowledge'!K$8)/100</f>
        <v>9.5000000000000001E-2</v>
      </c>
      <c r="L149" s="129" cm="1">
        <f t="array" ref="L149">INDEX(KM_PCT,MATCH($A149,'Knowledge - Percentages'!$B:$B,0),'Data - Knowledge'!L$8)/100</f>
        <v>9.6999999999999989E-2</v>
      </c>
      <c r="M149" s="129" cm="1">
        <f t="array" ref="M149">INDEX(KM_PCT,MATCH($A149,'Knowledge - Percentages'!$B:$B,0),'Data - Knowledge'!M$8)/100</f>
        <v>0.127</v>
      </c>
      <c r="N149" s="129" cm="1">
        <f t="array" ref="N149">INDEX(KM_PCT,MATCH($A149,'Knowledge - Percentages'!$B:$B,0),'Data - Knowledge'!N$8)/100</f>
        <v>8.5000000000000006E-2</v>
      </c>
      <c r="O149" s="129" cm="1">
        <f t="array" ref="O149">INDEX(KM_PCT,MATCH($A149,'Knowledge - Percentages'!$B:$B,0),'Data - Knowledge'!O$8)/100</f>
        <v>8.5999999999999993E-2</v>
      </c>
      <c r="P149" s="129" cm="1">
        <f t="array" ref="P149">INDEX(KM_PCT,MATCH($A149,'Knowledge - Percentages'!$B:$B,0),'Data - Knowledge'!P$8)/100</f>
        <v>9.9000000000000005E-2</v>
      </c>
      <c r="Q149" s="129" cm="1">
        <f t="array" ref="Q149">INDEX(KM_PCT,MATCH($A149,'Knowledge - Percentages'!$B:$B,0),'Data - Knowledge'!Q$8)/100</f>
        <v>0.10800000000000001</v>
      </c>
      <c r="R149" s="129" cm="1">
        <f t="array" ref="R149">INDEX(KM_PCT,MATCH($A149,'Knowledge - Percentages'!$B:$B,0),'Data - Knowledge'!R$8)/100</f>
        <v>9.9000000000000005E-2</v>
      </c>
      <c r="S149" s="129" cm="1">
        <f t="array" ref="S149">INDEX(KM_PCT,MATCH($A149,'Knowledge - Percentages'!$B:$B,0),'Data - Knowledge'!S$8)/100</f>
        <v>9.9000000000000005E-2</v>
      </c>
      <c r="T149" s="129" cm="1">
        <f t="array" ref="T149">INDEX(KM_PCT,MATCH($A149,'Knowledge - Percentages'!$B:$B,0),'Data - Knowledge'!T$8)/100</f>
        <v>0.1</v>
      </c>
      <c r="U149" s="129" cm="1">
        <f t="array" ref="U149">INDEX(KM_PCT,MATCH($A149,'Knowledge - Percentages'!$B:$B,0),'Data - Knowledge'!U$8)/100</f>
        <v>9.8000000000000004E-2</v>
      </c>
      <c r="V149" s="129" cm="1">
        <f t="array" ref="V149">INDEX(KM_PCT,MATCH($A149,'Knowledge - Percentages'!$B:$B,0),'Data - Knowledge'!V$8)/100</f>
        <v>0.10300000000000001</v>
      </c>
      <c r="W149" s="129" cm="1">
        <f t="array" ref="W149">INDEX(KM_PCT,MATCH($A149,'Knowledge - Percentages'!$B:$B,0),'Data - Knowledge'!W$8)/100</f>
        <v>9.1999999999999998E-2</v>
      </c>
      <c r="X149" s="129" cm="1">
        <f t="array" ref="X149">INDEX(KM_PCT,MATCH($A149,'Knowledge - Percentages'!$B:$B,0),'Data - Knowledge'!X$8)/100</f>
        <v>8.900000000000001E-2</v>
      </c>
      <c r="Y149" s="129" cm="1">
        <f t="array" ref="Y149">INDEX(KM_PCT,MATCH($A149,'Knowledge - Percentages'!$B:$B,0),'Data - Knowledge'!Y$8)/100</f>
        <v>9.9000000000000005E-2</v>
      </c>
      <c r="Z149" s="129" cm="1">
        <f t="array" ref="Z149">INDEX(KM_PCT,MATCH($A149,'Knowledge - Percentages'!$B:$B,0),'Data - Knowledge'!Z$8)/100</f>
        <v>7.9000000000000001E-2</v>
      </c>
      <c r="AA149" s="129" cm="1">
        <f t="array" ref="AA149">INDEX(KM_PCT,MATCH($A149,'Knowledge - Percentages'!$B:$B,0),'Data - Knowledge'!AA$8)/100</f>
        <v>8.6999999999999994E-2</v>
      </c>
      <c r="AB149" s="129" cm="1">
        <f t="array" ref="AB149">INDEX(KM_PCT,MATCH($A149,'Knowledge - Percentages'!$B:$B,0),'Data - Knowledge'!AB$8)/100</f>
        <v>8.8000000000000009E-2</v>
      </c>
      <c r="AC149" s="129" cm="1">
        <f t="array" ref="AC149">INDEX(KM_PCT,MATCH($A149,'Knowledge - Percentages'!$B:$B,0),'Data - Knowledge'!AC$8)/100</f>
        <v>7.2000000000000008E-2</v>
      </c>
      <c r="AD149" s="129" cm="1">
        <f t="array" ref="AD149">INDEX(KM_PCT,MATCH($A149,'Knowledge - Percentages'!$B:$B,0),'Data - Knowledge'!AD$8)/100</f>
        <v>7.6999999999999999E-2</v>
      </c>
      <c r="AE149" s="129" cm="1">
        <f t="array" ref="AE149">INDEX(KM_PCT,MATCH($A149,'Knowledge - Percentages'!$B:$B,0),'Data - Knowledge'!AE$8)/100</f>
        <v>6.7000000000000004E-2</v>
      </c>
      <c r="AF149" s="129" cm="1">
        <f t="array" ref="AF149">INDEX(KM_PCT,MATCH($A149,'Knowledge - Percentages'!$B:$B,0),'Data - Knowledge'!AF$8)/100</f>
        <v>7.8E-2</v>
      </c>
      <c r="AG149" s="129" cm="1">
        <f t="array" ref="AG149">INDEX(KM_PCT,MATCH($A149,'Knowledge - Percentages'!$B:$B,0),'Data - Knowledge'!AG$8)/100</f>
        <v>7.5999999999999998E-2</v>
      </c>
      <c r="AH149" s="129" cm="1">
        <f t="array" ref="AH149">INDEX(KM_PCT,MATCH($A149,'Knowledge - Percentages'!$B:$B,0),'Data - Knowledge'!AH$8)/100</f>
        <v>5.7000000000000002E-2</v>
      </c>
      <c r="AI149" s="129" cm="1">
        <f t="array" ref="AI149">INDEX(KM_PCT,MATCH($A149,'Knowledge - Percentages'!$B:$B,0),'Data - Knowledge'!AI$8)/100</f>
        <v>7.4999999999999997E-2</v>
      </c>
    </row>
    <row r="150" spans="1:35">
      <c r="A150" s="86" t="s">
        <v>460</v>
      </c>
      <c r="B150" s="86" t="s">
        <v>394</v>
      </c>
      <c r="C150" s="86" t="s">
        <v>450</v>
      </c>
      <c r="D150" s="86" t="s">
        <v>461</v>
      </c>
      <c r="E150" s="122">
        <f t="shared" si="19"/>
        <v>0.41154820559907784</v>
      </c>
      <c r="F150" s="128">
        <f t="shared" si="14"/>
        <v>21065.917999999998</v>
      </c>
      <c r="G150" s="122">
        <f t="shared" si="15"/>
        <v>0.39333722614098193</v>
      </c>
      <c r="H150" s="128">
        <f t="shared" si="16"/>
        <v>143142.89000000001</v>
      </c>
      <c r="I150" s="122">
        <f t="shared" si="17"/>
        <v>6.9394299608761048E-2</v>
      </c>
      <c r="J150" s="128">
        <f t="shared" si="18"/>
        <v>104.62986421009859</v>
      </c>
      <c r="K150" s="129" cm="1">
        <f t="array" ref="K150">INDEX(KM_PCT,MATCH($A150,'Knowledge - Percentages'!$B:$B,0),'Data - Knowledge'!K$8)/100</f>
        <v>0.44</v>
      </c>
      <c r="L150" s="129" cm="1">
        <f t="array" ref="L150">INDEX(KM_PCT,MATCH($A150,'Knowledge - Percentages'!$B:$B,0),'Data - Knowledge'!L$8)/100</f>
        <v>0.42799999999999999</v>
      </c>
      <c r="M150" s="129" cm="1">
        <f t="array" ref="M150">INDEX(KM_PCT,MATCH($A150,'Knowledge - Percentages'!$B:$B,0),'Data - Knowledge'!M$8)/100</f>
        <v>0.495</v>
      </c>
      <c r="N150" s="129" cm="1">
        <f t="array" ref="N150">INDEX(KM_PCT,MATCH($A150,'Knowledge - Percentages'!$B:$B,0),'Data - Knowledge'!N$8)/100</f>
        <v>0.36</v>
      </c>
      <c r="O150" s="129" cm="1">
        <f t="array" ref="O150">INDEX(KM_PCT,MATCH($A150,'Knowledge - Percentages'!$B:$B,0),'Data - Knowledge'!O$8)/100</f>
        <v>0.441</v>
      </c>
      <c r="P150" s="129" cm="1">
        <f t="array" ref="P150">INDEX(KM_PCT,MATCH($A150,'Knowledge - Percentages'!$B:$B,0),'Data - Knowledge'!P$8)/100</f>
        <v>0.44900000000000001</v>
      </c>
      <c r="Q150" s="129" cm="1">
        <f t="array" ref="Q150">INDEX(KM_PCT,MATCH($A150,'Knowledge - Percentages'!$B:$B,0),'Data - Knowledge'!Q$8)/100</f>
        <v>0.48700000000000004</v>
      </c>
      <c r="R150" s="129" cm="1">
        <f t="array" ref="R150">INDEX(KM_PCT,MATCH($A150,'Knowledge - Percentages'!$B:$B,0),'Data - Knowledge'!R$8)/100</f>
        <v>0.44900000000000001</v>
      </c>
      <c r="S150" s="129" cm="1">
        <f t="array" ref="S150">INDEX(KM_PCT,MATCH($A150,'Knowledge - Percentages'!$B:$B,0),'Data - Knowledge'!S$8)/100</f>
        <v>0.439</v>
      </c>
      <c r="T150" s="129" cm="1">
        <f t="array" ref="T150">INDEX(KM_PCT,MATCH($A150,'Knowledge - Percentages'!$B:$B,0),'Data - Knowledge'!T$8)/100</f>
        <v>0.44700000000000001</v>
      </c>
      <c r="U150" s="129" cm="1">
        <f t="array" ref="U150">INDEX(KM_PCT,MATCH($A150,'Knowledge - Percentages'!$B:$B,0),'Data - Knowledge'!U$8)/100</f>
        <v>0.44900000000000001</v>
      </c>
      <c r="V150" s="129" cm="1">
        <f t="array" ref="V150">INDEX(KM_PCT,MATCH($A150,'Knowledge - Percentages'!$B:$B,0),'Data - Knowledge'!V$8)/100</f>
        <v>0.502</v>
      </c>
      <c r="W150" s="129" cm="1">
        <f t="array" ref="W150">INDEX(KM_PCT,MATCH($A150,'Knowledge - Percentages'!$B:$B,0),'Data - Knowledge'!W$8)/100</f>
        <v>0.40200000000000002</v>
      </c>
      <c r="X150" s="129" cm="1">
        <f t="array" ref="X150">INDEX(KM_PCT,MATCH($A150,'Knowledge - Percentages'!$B:$B,0),'Data - Knowledge'!X$8)/100</f>
        <v>0.41</v>
      </c>
      <c r="Y150" s="129" cm="1">
        <f t="array" ref="Y150">INDEX(KM_PCT,MATCH($A150,'Knowledge - Percentages'!$B:$B,0),'Data - Knowledge'!Y$8)/100</f>
        <v>0.40600000000000003</v>
      </c>
      <c r="Z150" s="129" cm="1">
        <f t="array" ref="Z150">INDEX(KM_PCT,MATCH($A150,'Knowledge - Percentages'!$B:$B,0),'Data - Knowledge'!Z$8)/100</f>
        <v>0.35899999999999999</v>
      </c>
      <c r="AA150" s="129" cm="1">
        <f t="array" ref="AA150">INDEX(KM_PCT,MATCH($A150,'Knowledge - Percentages'!$B:$B,0),'Data - Knowledge'!AA$8)/100</f>
        <v>0.39600000000000002</v>
      </c>
      <c r="AB150" s="129" cm="1">
        <f t="array" ref="AB150">INDEX(KM_PCT,MATCH($A150,'Knowledge - Percentages'!$B:$B,0),'Data - Knowledge'!AB$8)/100</f>
        <v>0.42200000000000004</v>
      </c>
      <c r="AC150" s="129" cm="1">
        <f t="array" ref="AC150">INDEX(KM_PCT,MATCH($A150,'Knowledge - Percentages'!$B:$B,0),'Data - Knowledge'!AC$8)/100</f>
        <v>0.32799999999999996</v>
      </c>
      <c r="AD150" s="129" cm="1">
        <f t="array" ref="AD150">INDEX(KM_PCT,MATCH($A150,'Knowledge - Percentages'!$B:$B,0),'Data - Knowledge'!AD$8)/100</f>
        <v>0.35600000000000004</v>
      </c>
      <c r="AE150" s="129" cm="1">
        <f t="array" ref="AE150">INDEX(KM_PCT,MATCH($A150,'Knowledge - Percentages'!$B:$B,0),'Data - Knowledge'!AE$8)/100</f>
        <v>0.35</v>
      </c>
      <c r="AF150" s="129" cm="1">
        <f t="array" ref="AF150">INDEX(KM_PCT,MATCH($A150,'Knowledge - Percentages'!$B:$B,0),'Data - Knowledge'!AF$8)/100</f>
        <v>0.379</v>
      </c>
      <c r="AG150" s="129" cm="1">
        <f t="array" ref="AG150">INDEX(KM_PCT,MATCH($A150,'Knowledge - Percentages'!$B:$B,0),'Data - Knowledge'!AG$8)/100</f>
        <v>0.36</v>
      </c>
      <c r="AH150" s="129" cm="1">
        <f t="array" ref="AH150">INDEX(KM_PCT,MATCH($A150,'Knowledge - Percentages'!$B:$B,0),'Data - Knowledge'!AH$8)/100</f>
        <v>0.311</v>
      </c>
      <c r="AI150" s="129" cm="1">
        <f t="array" ref="AI150">INDEX(KM_PCT,MATCH($A150,'Knowledge - Percentages'!$B:$B,0),'Data - Knowledge'!AI$8)/100</f>
        <v>0.35100000000000003</v>
      </c>
    </row>
    <row r="151" spans="1:35">
      <c r="A151" s="86" t="s">
        <v>462</v>
      </c>
      <c r="B151" s="86" t="s">
        <v>394</v>
      </c>
      <c r="C151" s="86" t="s">
        <v>450</v>
      </c>
      <c r="D151" s="86" t="s">
        <v>463</v>
      </c>
      <c r="E151" s="122">
        <f t="shared" si="19"/>
        <v>0.42717471232930238</v>
      </c>
      <c r="F151" s="128">
        <f t="shared" si="14"/>
        <v>21865.792000000001</v>
      </c>
      <c r="G151" s="122">
        <f t="shared" si="15"/>
        <v>0.41143815519387544</v>
      </c>
      <c r="H151" s="128">
        <f t="shared" si="16"/>
        <v>149730.16199999995</v>
      </c>
      <c r="I151" s="122">
        <f t="shared" si="17"/>
        <v>0.25399970196123106</v>
      </c>
      <c r="J151" s="128">
        <f t="shared" si="18"/>
        <v>103.82476854340639</v>
      </c>
      <c r="K151" s="129" cm="1">
        <f t="array" ref="K151">INDEX(KM_PCT,MATCH($A151,'Knowledge - Percentages'!$B:$B,0),'Data - Knowledge'!K$8)/100</f>
        <v>0.46200000000000002</v>
      </c>
      <c r="L151" s="129" cm="1">
        <f t="array" ref="L151">INDEX(KM_PCT,MATCH($A151,'Knowledge - Percentages'!$B:$B,0),'Data - Knowledge'!L$8)/100</f>
        <v>0.44700000000000001</v>
      </c>
      <c r="M151" s="129" cm="1">
        <f t="array" ref="M151">INDEX(KM_PCT,MATCH($A151,'Knowledge - Percentages'!$B:$B,0),'Data - Knowledge'!M$8)/100</f>
        <v>0.49200000000000005</v>
      </c>
      <c r="N151" s="129" cm="1">
        <f t="array" ref="N151">INDEX(KM_PCT,MATCH($A151,'Knowledge - Percentages'!$B:$B,0),'Data - Knowledge'!N$8)/100</f>
        <v>0.41200000000000003</v>
      </c>
      <c r="O151" s="129" cm="1">
        <f t="array" ref="O151">INDEX(KM_PCT,MATCH($A151,'Knowledge - Percentages'!$B:$B,0),'Data - Knowledge'!O$8)/100</f>
        <v>0.441</v>
      </c>
      <c r="P151" s="129" cm="1">
        <f t="array" ref="P151">INDEX(KM_PCT,MATCH($A151,'Knowledge - Percentages'!$B:$B,0),'Data - Knowledge'!P$8)/100</f>
        <v>0.44299999999999995</v>
      </c>
      <c r="Q151" s="129" cm="1">
        <f t="array" ref="Q151">INDEX(KM_PCT,MATCH($A151,'Knowledge - Percentages'!$B:$B,0),'Data - Knowledge'!Q$8)/100</f>
        <v>0.49399999999999999</v>
      </c>
      <c r="R151" s="129" cm="1">
        <f t="array" ref="R151">INDEX(KM_PCT,MATCH($A151,'Knowledge - Percentages'!$B:$B,0),'Data - Knowledge'!R$8)/100</f>
        <v>0.441</v>
      </c>
      <c r="S151" s="129" cm="1">
        <f t="array" ref="S151">INDEX(KM_PCT,MATCH($A151,'Knowledge - Percentages'!$B:$B,0),'Data - Knowledge'!S$8)/100</f>
        <v>0.44500000000000001</v>
      </c>
      <c r="T151" s="129" cm="1">
        <f t="array" ref="T151">INDEX(KM_PCT,MATCH($A151,'Knowledge - Percentages'!$B:$B,0),'Data - Knowledge'!T$8)/100</f>
        <v>0.44400000000000001</v>
      </c>
      <c r="U151" s="129" cm="1">
        <f t="array" ref="U151">INDEX(KM_PCT,MATCH($A151,'Knowledge - Percentages'!$B:$B,0),'Data - Knowledge'!U$8)/100</f>
        <v>0.44500000000000001</v>
      </c>
      <c r="V151" s="129" cm="1">
        <f t="array" ref="V151">INDEX(KM_PCT,MATCH($A151,'Knowledge - Percentages'!$B:$B,0),'Data - Knowledge'!V$8)/100</f>
        <v>0.47899999999999998</v>
      </c>
      <c r="W151" s="129" cm="1">
        <f t="array" ref="W151">INDEX(KM_PCT,MATCH($A151,'Knowledge - Percentages'!$B:$B,0),'Data - Knowledge'!W$8)/100</f>
        <v>0.40700000000000003</v>
      </c>
      <c r="X151" s="129" cm="1">
        <f t="array" ref="X151">INDEX(KM_PCT,MATCH($A151,'Knowledge - Percentages'!$B:$B,0),'Data - Knowledge'!X$8)/100</f>
        <v>0.41899999999999998</v>
      </c>
      <c r="Y151" s="129" cm="1">
        <f t="array" ref="Y151">INDEX(KM_PCT,MATCH($A151,'Knowledge - Percentages'!$B:$B,0),'Data - Knowledge'!Y$8)/100</f>
        <v>0.41299999999999998</v>
      </c>
      <c r="Z151" s="129" cm="1">
        <f t="array" ref="Z151">INDEX(KM_PCT,MATCH($A151,'Knowledge - Percentages'!$B:$B,0),'Data - Knowledge'!Z$8)/100</f>
        <v>0.39899999999999997</v>
      </c>
      <c r="AA151" s="129" cm="1">
        <f t="array" ref="AA151">INDEX(KM_PCT,MATCH($A151,'Knowledge - Percentages'!$B:$B,0),'Data - Knowledge'!AA$8)/100</f>
        <v>0.41299999999999998</v>
      </c>
      <c r="AB151" s="129" cm="1">
        <f t="array" ref="AB151">INDEX(KM_PCT,MATCH($A151,'Knowledge - Percentages'!$B:$B,0),'Data - Knowledge'!AB$8)/100</f>
        <v>0.41299999999999998</v>
      </c>
      <c r="AC151" s="129" cm="1">
        <f t="array" ref="AC151">INDEX(KM_PCT,MATCH($A151,'Knowledge - Percentages'!$B:$B,0),'Data - Knowledge'!AC$8)/100</f>
        <v>0.35700000000000004</v>
      </c>
      <c r="AD151" s="129" cm="1">
        <f t="array" ref="AD151">INDEX(KM_PCT,MATCH($A151,'Knowledge - Percentages'!$B:$B,0),'Data - Knowledge'!AD$8)/100</f>
        <v>0.39100000000000001</v>
      </c>
      <c r="AE151" s="129" cm="1">
        <f t="array" ref="AE151">INDEX(KM_PCT,MATCH($A151,'Knowledge - Percentages'!$B:$B,0),'Data - Knowledge'!AE$8)/100</f>
        <v>0.36599999999999999</v>
      </c>
      <c r="AF151" s="129" cm="1">
        <f t="array" ref="AF151">INDEX(KM_PCT,MATCH($A151,'Knowledge - Percentages'!$B:$B,0),'Data - Knowledge'!AF$8)/100</f>
        <v>0.38100000000000001</v>
      </c>
      <c r="AG151" s="129" cm="1">
        <f t="array" ref="AG151">INDEX(KM_PCT,MATCH($A151,'Knowledge - Percentages'!$B:$B,0),'Data - Knowledge'!AG$8)/100</f>
        <v>0.36700000000000005</v>
      </c>
      <c r="AH151" s="129" cm="1">
        <f t="array" ref="AH151">INDEX(KM_PCT,MATCH($A151,'Knowledge - Percentages'!$B:$B,0),'Data - Knowledge'!AH$8)/100</f>
        <v>0.33399999999999996</v>
      </c>
      <c r="AI151" s="129" cm="1">
        <f t="array" ref="AI151">INDEX(KM_PCT,MATCH($A151,'Knowledge - Percentages'!$B:$B,0),'Data - Knowledge'!AI$8)/100</f>
        <v>0.35700000000000004</v>
      </c>
    </row>
    <row r="152" spans="1:35">
      <c r="A152" s="86" t="s">
        <v>464</v>
      </c>
      <c r="B152" s="86" t="s">
        <v>394</v>
      </c>
      <c r="C152" s="86" t="s">
        <v>450</v>
      </c>
      <c r="D152" s="86" t="s">
        <v>465</v>
      </c>
      <c r="E152" s="122">
        <f t="shared" si="19"/>
        <v>0.48297274698653964</v>
      </c>
      <c r="F152" s="128">
        <f t="shared" si="14"/>
        <v>24721.926000000003</v>
      </c>
      <c r="G152" s="122">
        <f t="shared" si="15"/>
        <v>0.46053023612397265</v>
      </c>
      <c r="H152" s="128">
        <f t="shared" si="16"/>
        <v>167595.70300000001</v>
      </c>
      <c r="I152" s="122">
        <f t="shared" si="17"/>
        <v>0.27545293936389131</v>
      </c>
      <c r="J152" s="128">
        <f t="shared" si="18"/>
        <v>104.87318944602923</v>
      </c>
      <c r="K152" s="129" cm="1">
        <f t="array" ref="K152">INDEX(KM_PCT,MATCH($A152,'Knowledge - Percentages'!$B:$B,0),'Data - Knowledge'!K$8)/100</f>
        <v>0.52500000000000002</v>
      </c>
      <c r="L152" s="129" cm="1">
        <f t="array" ref="L152">INDEX(KM_PCT,MATCH($A152,'Knowledge - Percentages'!$B:$B,0),'Data - Knowledge'!L$8)/100</f>
        <v>0.53</v>
      </c>
      <c r="M152" s="129" cm="1">
        <f t="array" ref="M152">INDEX(KM_PCT,MATCH($A152,'Knowledge - Percentages'!$B:$B,0),'Data - Knowledge'!M$8)/100</f>
        <v>0.54400000000000004</v>
      </c>
      <c r="N152" s="129" cm="1">
        <f t="array" ref="N152">INDEX(KM_PCT,MATCH($A152,'Knowledge - Percentages'!$B:$B,0),'Data - Knowledge'!N$8)/100</f>
        <v>0.44500000000000001</v>
      </c>
      <c r="O152" s="129" cm="1">
        <f t="array" ref="O152">INDEX(KM_PCT,MATCH($A152,'Knowledge - Percentages'!$B:$B,0),'Data - Knowledge'!O$8)/100</f>
        <v>0.50800000000000001</v>
      </c>
      <c r="P152" s="129" cm="1">
        <f t="array" ref="P152">INDEX(KM_PCT,MATCH($A152,'Knowledge - Percentages'!$B:$B,0),'Data - Knowledge'!P$8)/100</f>
        <v>0.52900000000000003</v>
      </c>
      <c r="Q152" s="129" cm="1">
        <f t="array" ref="Q152">INDEX(KM_PCT,MATCH($A152,'Knowledge - Percentages'!$B:$B,0),'Data - Knowledge'!Q$8)/100</f>
        <v>0.52900000000000003</v>
      </c>
      <c r="R152" s="129" cm="1">
        <f t="array" ref="R152">INDEX(KM_PCT,MATCH($A152,'Knowledge - Percentages'!$B:$B,0),'Data - Knowledge'!R$8)/100</f>
        <v>0.52200000000000002</v>
      </c>
      <c r="S152" s="129" cm="1">
        <f t="array" ref="S152">INDEX(KM_PCT,MATCH($A152,'Knowledge - Percentages'!$B:$B,0),'Data - Knowledge'!S$8)/100</f>
        <v>0.53500000000000003</v>
      </c>
      <c r="T152" s="129" cm="1">
        <f t="array" ref="T152">INDEX(KM_PCT,MATCH($A152,'Knowledge - Percentages'!$B:$B,0),'Data - Knowledge'!T$8)/100</f>
        <v>0.52700000000000002</v>
      </c>
      <c r="U152" s="129" cm="1">
        <f t="array" ref="U152">INDEX(KM_PCT,MATCH($A152,'Knowledge - Percentages'!$B:$B,0),'Data - Knowledge'!U$8)/100</f>
        <v>0.52700000000000002</v>
      </c>
      <c r="V152" s="129" cm="1">
        <f t="array" ref="V152">INDEX(KM_PCT,MATCH($A152,'Knowledge - Percentages'!$B:$B,0),'Data - Knowledge'!V$8)/100</f>
        <v>0.53200000000000003</v>
      </c>
      <c r="W152" s="129" cm="1">
        <f t="array" ref="W152">INDEX(KM_PCT,MATCH($A152,'Knowledge - Percentages'!$B:$B,0),'Data - Knowledge'!W$8)/100</f>
        <v>0.46200000000000002</v>
      </c>
      <c r="X152" s="129" cm="1">
        <f t="array" ref="X152">INDEX(KM_PCT,MATCH($A152,'Knowledge - Percentages'!$B:$B,0),'Data - Knowledge'!X$8)/100</f>
        <v>0.498</v>
      </c>
      <c r="Y152" s="129" cm="1">
        <f t="array" ref="Y152">INDEX(KM_PCT,MATCH($A152,'Knowledge - Percentages'!$B:$B,0),'Data - Knowledge'!Y$8)/100</f>
        <v>0.49</v>
      </c>
      <c r="Z152" s="129" cm="1">
        <f t="array" ref="Z152">INDEX(KM_PCT,MATCH($A152,'Knowledge - Percentages'!$B:$B,0),'Data - Knowledge'!Z$8)/100</f>
        <v>0.41399999999999998</v>
      </c>
      <c r="AA152" s="129" cm="1">
        <f t="array" ref="AA152">INDEX(KM_PCT,MATCH($A152,'Knowledge - Percentages'!$B:$B,0),'Data - Knowledge'!AA$8)/100</f>
        <v>0.48</v>
      </c>
      <c r="AB152" s="129" cm="1">
        <f t="array" ref="AB152">INDEX(KM_PCT,MATCH($A152,'Knowledge - Percentages'!$B:$B,0),'Data - Knowledge'!AB$8)/100</f>
        <v>0.38500000000000001</v>
      </c>
      <c r="AC152" s="129" cm="1">
        <f t="array" ref="AC152">INDEX(KM_PCT,MATCH($A152,'Knowledge - Percentages'!$B:$B,0),'Data - Knowledge'!AC$8)/100</f>
        <v>0.36799999999999999</v>
      </c>
      <c r="AD152" s="129" cm="1">
        <f t="array" ref="AD152">INDEX(KM_PCT,MATCH($A152,'Knowledge - Percentages'!$B:$B,0),'Data - Knowledge'!AD$8)/100</f>
        <v>0.41200000000000003</v>
      </c>
      <c r="AE152" s="129" cm="1">
        <f t="array" ref="AE152">INDEX(KM_PCT,MATCH($A152,'Knowledge - Percentages'!$B:$B,0),'Data - Knowledge'!AE$8)/100</f>
        <v>0.39200000000000002</v>
      </c>
      <c r="AF152" s="129" cm="1">
        <f t="array" ref="AF152">INDEX(KM_PCT,MATCH($A152,'Knowledge - Percentages'!$B:$B,0),'Data - Knowledge'!AF$8)/100</f>
        <v>0.42299999999999999</v>
      </c>
      <c r="AG152" s="129" cm="1">
        <f t="array" ref="AG152">INDEX(KM_PCT,MATCH($A152,'Knowledge - Percentages'!$B:$B,0),'Data - Knowledge'!AG$8)/100</f>
        <v>0.436</v>
      </c>
      <c r="AH152" s="129" cm="1">
        <f t="array" ref="AH152">INDEX(KM_PCT,MATCH($A152,'Knowledge - Percentages'!$B:$B,0),'Data - Knowledge'!AH$8)/100</f>
        <v>0.308</v>
      </c>
      <c r="AI152" s="129" cm="1">
        <f t="array" ref="AI152">INDEX(KM_PCT,MATCH($A152,'Knowledge - Percentages'!$B:$B,0),'Data - Knowledge'!AI$8)/100</f>
        <v>0.38700000000000001</v>
      </c>
    </row>
    <row r="153" spans="1:35">
      <c r="A153" s="86" t="s">
        <v>466</v>
      </c>
      <c r="B153" s="86" t="s">
        <v>394</v>
      </c>
      <c r="C153" s="86" t="s">
        <v>450</v>
      </c>
      <c r="D153" s="86" t="s">
        <v>467</v>
      </c>
      <c r="E153" s="122">
        <f t="shared" si="19"/>
        <v>0.38267237775216362</v>
      </c>
      <c r="F153" s="128">
        <f t="shared" si="14"/>
        <v>19587.850999999999</v>
      </c>
      <c r="G153" s="122">
        <f t="shared" si="15"/>
        <v>0.37822323923730278</v>
      </c>
      <c r="H153" s="128">
        <f t="shared" si="16"/>
        <v>137642.62299999999</v>
      </c>
      <c r="I153" s="122">
        <f t="shared" si="17"/>
        <v>-0.12893020581064715</v>
      </c>
      <c r="J153" s="128">
        <f t="shared" si="18"/>
        <v>101.17632605649317</v>
      </c>
      <c r="K153" s="129" cm="1">
        <f t="array" ref="K153">INDEX(KM_PCT,MATCH($A153,'Knowledge - Percentages'!$B:$B,0),'Data - Knowledge'!K$8)/100</f>
        <v>0.41600000000000004</v>
      </c>
      <c r="L153" s="129" cm="1">
        <f t="array" ref="L153">INDEX(KM_PCT,MATCH($A153,'Knowledge - Percentages'!$B:$B,0),'Data - Knowledge'!L$8)/100</f>
        <v>0.38200000000000001</v>
      </c>
      <c r="M153" s="129" cm="1">
        <f t="array" ref="M153">INDEX(KM_PCT,MATCH($A153,'Knowledge - Percentages'!$B:$B,0),'Data - Knowledge'!M$8)/100</f>
        <v>0.38500000000000001</v>
      </c>
      <c r="N153" s="129" cm="1">
        <f t="array" ref="N153">INDEX(KM_PCT,MATCH($A153,'Knowledge - Percentages'!$B:$B,0),'Data - Knowledge'!N$8)/100</f>
        <v>0.37799999999999995</v>
      </c>
      <c r="O153" s="129" cm="1">
        <f t="array" ref="O153">INDEX(KM_PCT,MATCH($A153,'Knowledge - Percentages'!$B:$B,0),'Data - Knowledge'!O$8)/100</f>
        <v>0.38299999999999995</v>
      </c>
      <c r="P153" s="129" cm="1">
        <f t="array" ref="P153">INDEX(KM_PCT,MATCH($A153,'Knowledge - Percentages'!$B:$B,0),'Data - Knowledge'!P$8)/100</f>
        <v>0.39299999999999996</v>
      </c>
      <c r="Q153" s="129" cm="1">
        <f t="array" ref="Q153">INDEX(KM_PCT,MATCH($A153,'Knowledge - Percentages'!$B:$B,0),'Data - Knowledge'!Q$8)/100</f>
        <v>0.40700000000000003</v>
      </c>
      <c r="R153" s="129" cm="1">
        <f t="array" ref="R153">INDEX(KM_PCT,MATCH($A153,'Knowledge - Percentages'!$B:$B,0),'Data - Knowledge'!R$8)/100</f>
        <v>0.42</v>
      </c>
      <c r="S153" s="129" cm="1">
        <f t="array" ref="S153">INDEX(KM_PCT,MATCH($A153,'Knowledge - Percentages'!$B:$B,0),'Data - Knowledge'!S$8)/100</f>
        <v>0.39299999999999996</v>
      </c>
      <c r="T153" s="129" cm="1">
        <f t="array" ref="T153">INDEX(KM_PCT,MATCH($A153,'Knowledge - Percentages'!$B:$B,0),'Data - Knowledge'!T$8)/100</f>
        <v>0.38799999999999996</v>
      </c>
      <c r="U153" s="129" cm="1">
        <f t="array" ref="U153">INDEX(KM_PCT,MATCH($A153,'Knowledge - Percentages'!$B:$B,0),'Data - Knowledge'!U$8)/100</f>
        <v>0.39299999999999996</v>
      </c>
      <c r="V153" s="129" cm="1">
        <f t="array" ref="V153">INDEX(KM_PCT,MATCH($A153,'Knowledge - Percentages'!$B:$B,0),'Data - Knowledge'!V$8)/100</f>
        <v>0.39200000000000002</v>
      </c>
      <c r="W153" s="129" cm="1">
        <f t="array" ref="W153">INDEX(KM_PCT,MATCH($A153,'Knowledge - Percentages'!$B:$B,0),'Data - Knowledge'!W$8)/100</f>
        <v>0.39299999999999996</v>
      </c>
      <c r="X153" s="129" cm="1">
        <f t="array" ref="X153">INDEX(KM_PCT,MATCH($A153,'Knowledge - Percentages'!$B:$B,0),'Data - Knowledge'!X$8)/100</f>
        <v>0.38299999999999995</v>
      </c>
      <c r="Y153" s="129" cm="1">
        <f t="array" ref="Y153">INDEX(KM_PCT,MATCH($A153,'Knowledge - Percentages'!$B:$B,0),'Data - Knowledge'!Y$8)/100</f>
        <v>0.39899999999999997</v>
      </c>
      <c r="Z153" s="129" cm="1">
        <f t="array" ref="Z153">INDEX(KM_PCT,MATCH($A153,'Knowledge - Percentages'!$B:$B,0),'Data - Knowledge'!Z$8)/100</f>
        <v>0.377</v>
      </c>
      <c r="AA153" s="129" cm="1">
        <f t="array" ref="AA153">INDEX(KM_PCT,MATCH($A153,'Knowledge - Percentages'!$B:$B,0),'Data - Knowledge'!AA$8)/100</f>
        <v>0.38299999999999995</v>
      </c>
      <c r="AB153" s="129" cm="1">
        <f t="array" ref="AB153">INDEX(KM_PCT,MATCH($A153,'Knowledge - Percentages'!$B:$B,0),'Data - Knowledge'!AB$8)/100</f>
        <v>0.39</v>
      </c>
      <c r="AC153" s="129" cm="1">
        <f t="array" ref="AC153">INDEX(KM_PCT,MATCH($A153,'Knowledge - Percentages'!$B:$B,0),'Data - Knowledge'!AC$8)/100</f>
        <v>0.35499999999999998</v>
      </c>
      <c r="AD153" s="129" cm="1">
        <f t="array" ref="AD153">INDEX(KM_PCT,MATCH($A153,'Knowledge - Percentages'!$B:$B,0),'Data - Knowledge'!AD$8)/100</f>
        <v>0.36899999999999999</v>
      </c>
      <c r="AE153" s="129" cm="1">
        <f t="array" ref="AE153">INDEX(KM_PCT,MATCH($A153,'Knowledge - Percentages'!$B:$B,0),'Data - Knowledge'!AE$8)/100</f>
        <v>0.36799999999999999</v>
      </c>
      <c r="AF153" s="129" cm="1">
        <f t="array" ref="AF153">INDEX(KM_PCT,MATCH($A153,'Knowledge - Percentages'!$B:$B,0),'Data - Knowledge'!AF$8)/100</f>
        <v>0.36899999999999999</v>
      </c>
      <c r="AG153" s="129" cm="1">
        <f t="array" ref="AG153">INDEX(KM_PCT,MATCH($A153,'Knowledge - Percentages'!$B:$B,0),'Data - Knowledge'!AG$8)/100</f>
        <v>0.36899999999999999</v>
      </c>
      <c r="AH153" s="129" cm="1">
        <f t="array" ref="AH153">INDEX(KM_PCT,MATCH($A153,'Knowledge - Percentages'!$B:$B,0),'Data - Knowledge'!AH$8)/100</f>
        <v>0.35499999999999998</v>
      </c>
      <c r="AI153" s="129" cm="1">
        <f t="array" ref="AI153">INDEX(KM_PCT,MATCH($A153,'Knowledge - Percentages'!$B:$B,0),'Data - Knowledge'!AI$8)/100</f>
        <v>0.36899999999999999</v>
      </c>
    </row>
    <row r="154" spans="1:35">
      <c r="A154" s="86" t="s">
        <v>468</v>
      </c>
      <c r="B154" s="86" t="s">
        <v>394</v>
      </c>
      <c r="C154" s="86" t="s">
        <v>450</v>
      </c>
      <c r="D154" s="86" t="s">
        <v>469</v>
      </c>
      <c r="E154" s="122">
        <f t="shared" si="19"/>
        <v>0.483851095004591</v>
      </c>
      <c r="F154" s="128">
        <f t="shared" si="14"/>
        <v>24766.885999999999</v>
      </c>
      <c r="G154" s="122">
        <f t="shared" si="15"/>
        <v>0.46907103778588094</v>
      </c>
      <c r="H154" s="128">
        <f t="shared" si="16"/>
        <v>170703.86300000001</v>
      </c>
      <c r="I154" s="122">
        <f t="shared" si="17"/>
        <v>-5.161056091494419E-2</v>
      </c>
      <c r="J154" s="128">
        <f t="shared" si="18"/>
        <v>103.15092086871856</v>
      </c>
      <c r="K154" s="129" cm="1">
        <f t="array" ref="K154">INDEX(KM_PCT,MATCH($A154,'Knowledge - Percentages'!$B:$B,0),'Data - Knowledge'!K$8)/100</f>
        <v>0.48100000000000004</v>
      </c>
      <c r="L154" s="129" cm="1">
        <f t="array" ref="L154">INDEX(KM_PCT,MATCH($A154,'Knowledge - Percentages'!$B:$B,0),'Data - Knowledge'!L$8)/100</f>
        <v>0.48599999999999999</v>
      </c>
      <c r="M154" s="129" cm="1">
        <f t="array" ref="M154">INDEX(KM_PCT,MATCH($A154,'Knowledge - Percentages'!$B:$B,0),'Data - Knowledge'!M$8)/100</f>
        <v>0.54899999999999993</v>
      </c>
      <c r="N154" s="129" cm="1">
        <f t="array" ref="N154">INDEX(KM_PCT,MATCH($A154,'Knowledge - Percentages'!$B:$B,0),'Data - Knowledge'!N$8)/100</f>
        <v>0.41499999999999998</v>
      </c>
      <c r="O154" s="129" cm="1">
        <f t="array" ref="O154">INDEX(KM_PCT,MATCH($A154,'Knowledge - Percentages'!$B:$B,0),'Data - Knowledge'!O$8)/100</f>
        <v>0.52200000000000002</v>
      </c>
      <c r="P154" s="129" cm="1">
        <f t="array" ref="P154">INDEX(KM_PCT,MATCH($A154,'Knowledge - Percentages'!$B:$B,0),'Data - Knowledge'!P$8)/100</f>
        <v>0.53400000000000003</v>
      </c>
      <c r="Q154" s="129" cm="1">
        <f t="array" ref="Q154">INDEX(KM_PCT,MATCH($A154,'Knowledge - Percentages'!$B:$B,0),'Data - Knowledge'!Q$8)/100</f>
        <v>0.55299999999999994</v>
      </c>
      <c r="R154" s="129" cm="1">
        <f t="array" ref="R154">INDEX(KM_PCT,MATCH($A154,'Knowledge - Percentages'!$B:$B,0),'Data - Knowledge'!R$8)/100</f>
        <v>0.53400000000000003</v>
      </c>
      <c r="S154" s="129" cm="1">
        <f t="array" ref="S154">INDEX(KM_PCT,MATCH($A154,'Knowledge - Percentages'!$B:$B,0),'Data - Knowledge'!S$8)/100</f>
        <v>0.52100000000000002</v>
      </c>
      <c r="T154" s="129" cm="1">
        <f t="array" ref="T154">INDEX(KM_PCT,MATCH($A154,'Knowledge - Percentages'!$B:$B,0),'Data - Knowledge'!T$8)/100</f>
        <v>0.53400000000000003</v>
      </c>
      <c r="U154" s="129" cm="1">
        <f t="array" ref="U154">INDEX(KM_PCT,MATCH($A154,'Knowledge - Percentages'!$B:$B,0),'Data - Knowledge'!U$8)/100</f>
        <v>0.54</v>
      </c>
      <c r="V154" s="129" cm="1">
        <f t="array" ref="V154">INDEX(KM_PCT,MATCH($A154,'Knowledge - Percentages'!$B:$B,0),'Data - Knowledge'!V$8)/100</f>
        <v>0.55799999999999994</v>
      </c>
      <c r="W154" s="129" cm="1">
        <f t="array" ref="W154">INDEX(KM_PCT,MATCH($A154,'Knowledge - Percentages'!$B:$B,0),'Data - Knowledge'!W$8)/100</f>
        <v>0.52800000000000002</v>
      </c>
      <c r="X154" s="129" cm="1">
        <f t="array" ref="X154">INDEX(KM_PCT,MATCH($A154,'Knowledge - Percentages'!$B:$B,0),'Data - Knowledge'!X$8)/100</f>
        <v>0.499</v>
      </c>
      <c r="Y154" s="129" cm="1">
        <f t="array" ref="Y154">INDEX(KM_PCT,MATCH($A154,'Knowledge - Percentages'!$B:$B,0),'Data - Knowledge'!Y$8)/100</f>
        <v>0.48899999999999999</v>
      </c>
      <c r="Z154" s="129" cm="1">
        <f t="array" ref="Z154">INDEX(KM_PCT,MATCH($A154,'Knowledge - Percentages'!$B:$B,0),'Data - Knowledge'!Z$8)/100</f>
        <v>0.434</v>
      </c>
      <c r="AA154" s="129" cm="1">
        <f t="array" ref="AA154">INDEX(KM_PCT,MATCH($A154,'Knowledge - Percentages'!$B:$B,0),'Data - Knowledge'!AA$8)/100</f>
        <v>0.47700000000000004</v>
      </c>
      <c r="AB154" s="129" cm="1">
        <f t="array" ref="AB154">INDEX(KM_PCT,MATCH($A154,'Knowledge - Percentages'!$B:$B,0),'Data - Knowledge'!AB$8)/100</f>
        <v>0.47600000000000003</v>
      </c>
      <c r="AC154" s="129" cm="1">
        <f t="array" ref="AC154">INDEX(KM_PCT,MATCH($A154,'Knowledge - Percentages'!$B:$B,0),'Data - Knowledge'!AC$8)/100</f>
        <v>0.40799999999999997</v>
      </c>
      <c r="AD154" s="129" cm="1">
        <f t="array" ref="AD154">INDEX(KM_PCT,MATCH($A154,'Knowledge - Percentages'!$B:$B,0),'Data - Knowledge'!AD$8)/100</f>
        <v>0.434</v>
      </c>
      <c r="AE154" s="129" cm="1">
        <f t="array" ref="AE154">INDEX(KM_PCT,MATCH($A154,'Knowledge - Percentages'!$B:$B,0),'Data - Knowledge'!AE$8)/100</f>
        <v>0.40600000000000003</v>
      </c>
      <c r="AF154" s="129" cm="1">
        <f t="array" ref="AF154">INDEX(KM_PCT,MATCH($A154,'Knowledge - Percentages'!$B:$B,0),'Data - Knowledge'!AF$8)/100</f>
        <v>0.47700000000000004</v>
      </c>
      <c r="AG154" s="129" cm="1">
        <f t="array" ref="AG154">INDEX(KM_PCT,MATCH($A154,'Knowledge - Percentages'!$B:$B,0),'Data - Knowledge'!AG$8)/100</f>
        <v>0.46399999999999997</v>
      </c>
      <c r="AH154" s="129" cm="1">
        <f t="array" ref="AH154">INDEX(KM_PCT,MATCH($A154,'Knowledge - Percentages'!$B:$B,0),'Data - Knowledge'!AH$8)/100</f>
        <v>0.39200000000000002</v>
      </c>
      <c r="AI154" s="129" cm="1">
        <f t="array" ref="AI154">INDEX(KM_PCT,MATCH($A154,'Knowledge - Percentages'!$B:$B,0),'Data - Knowledge'!AI$8)/100</f>
        <v>0.43799999999999994</v>
      </c>
    </row>
    <row r="155" spans="1:35">
      <c r="A155" s="86" t="s">
        <v>470</v>
      </c>
      <c r="B155" s="86" t="s">
        <v>394</v>
      </c>
      <c r="C155" s="86" t="s">
        <v>450</v>
      </c>
      <c r="D155" s="86" t="s">
        <v>471</v>
      </c>
      <c r="E155" s="122">
        <f t="shared" si="19"/>
        <v>0.51242370133041593</v>
      </c>
      <c r="F155" s="128">
        <f t="shared" si="14"/>
        <v>26229.432000000001</v>
      </c>
      <c r="G155" s="122">
        <f t="shared" si="15"/>
        <v>0.53891266463141518</v>
      </c>
      <c r="H155" s="128">
        <f t="shared" si="16"/>
        <v>196120.55799999999</v>
      </c>
      <c r="I155" s="122">
        <f t="shared" si="17"/>
        <v>-0.15960070683454974</v>
      </c>
      <c r="J155" s="128">
        <f t="shared" si="18"/>
        <v>95.08473913502921</v>
      </c>
      <c r="K155" s="129" cm="1">
        <f t="array" ref="K155">INDEX(KM_PCT,MATCH($A155,'Knowledge - Percentages'!$B:$B,0),'Data - Knowledge'!K$8)/100</f>
        <v>0.47299999999999998</v>
      </c>
      <c r="L155" s="129" cm="1">
        <f t="array" ref="L155">INDEX(KM_PCT,MATCH($A155,'Knowledge - Percentages'!$B:$B,0),'Data - Knowledge'!L$8)/100</f>
        <v>0.47100000000000003</v>
      </c>
      <c r="M155" s="129" cm="1">
        <f t="array" ref="M155">INDEX(KM_PCT,MATCH($A155,'Knowledge - Percentages'!$B:$B,0),'Data - Knowledge'!M$8)/100</f>
        <v>0.38900000000000001</v>
      </c>
      <c r="N155" s="129" cm="1">
        <f t="array" ref="N155">INDEX(KM_PCT,MATCH($A155,'Knowledge - Percentages'!$B:$B,0),'Data - Knowledge'!N$8)/100</f>
        <v>0.57399999999999995</v>
      </c>
      <c r="O155" s="129" cm="1">
        <f t="array" ref="O155">INDEX(KM_PCT,MATCH($A155,'Knowledge - Percentages'!$B:$B,0),'Data - Knowledge'!O$8)/100</f>
        <v>0.496</v>
      </c>
      <c r="P155" s="129" cm="1">
        <f t="array" ref="P155">INDEX(KM_PCT,MATCH($A155,'Knowledge - Percentages'!$B:$B,0),'Data - Knowledge'!P$8)/100</f>
        <v>0.46600000000000003</v>
      </c>
      <c r="Q155" s="129" cm="1">
        <f t="array" ref="Q155">INDEX(KM_PCT,MATCH($A155,'Knowledge - Percentages'!$B:$B,0),'Data - Knowledge'!Q$8)/100</f>
        <v>0.41399999999999998</v>
      </c>
      <c r="R155" s="129" cm="1">
        <f t="array" ref="R155">INDEX(KM_PCT,MATCH($A155,'Knowledge - Percentages'!$B:$B,0),'Data - Knowledge'!R$8)/100</f>
        <v>0.46500000000000002</v>
      </c>
      <c r="S155" s="129" cm="1">
        <f t="array" ref="S155">INDEX(KM_PCT,MATCH($A155,'Knowledge - Percentages'!$B:$B,0),'Data - Knowledge'!S$8)/100</f>
        <v>0.48499999999999999</v>
      </c>
      <c r="T155" s="129" cm="1">
        <f t="array" ref="T155">INDEX(KM_PCT,MATCH($A155,'Knowledge - Percentages'!$B:$B,0),'Data - Knowledge'!T$8)/100</f>
        <v>0.46500000000000002</v>
      </c>
      <c r="U155" s="129" cm="1">
        <f t="array" ref="U155">INDEX(KM_PCT,MATCH($A155,'Knowledge - Percentages'!$B:$B,0),'Data - Knowledge'!U$8)/100</f>
        <v>0.46100000000000002</v>
      </c>
      <c r="V155" s="129" cm="1">
        <f t="array" ref="V155">INDEX(KM_PCT,MATCH($A155,'Knowledge - Percentages'!$B:$B,0),'Data - Knowledge'!V$8)/100</f>
        <v>0.40399999999999997</v>
      </c>
      <c r="W155" s="129" cm="1">
        <f t="array" ref="W155">INDEX(KM_PCT,MATCH($A155,'Knowledge - Percentages'!$B:$B,0),'Data - Knowledge'!W$8)/100</f>
        <v>0.53400000000000003</v>
      </c>
      <c r="X155" s="129" cm="1">
        <f t="array" ref="X155">INDEX(KM_PCT,MATCH($A155,'Knowledge - Percentages'!$B:$B,0),'Data - Knowledge'!X$8)/100</f>
        <v>0.52100000000000002</v>
      </c>
      <c r="Y155" s="129" cm="1">
        <f t="array" ref="Y155">INDEX(KM_PCT,MATCH($A155,'Knowledge - Percentages'!$B:$B,0),'Data - Knowledge'!Y$8)/100</f>
        <v>0.52300000000000002</v>
      </c>
      <c r="Z155" s="129" cm="1">
        <f t="array" ref="Z155">INDEX(KM_PCT,MATCH($A155,'Knowledge - Percentages'!$B:$B,0),'Data - Knowledge'!Z$8)/100</f>
        <v>0.58299999999999996</v>
      </c>
      <c r="AA155" s="129" cm="1">
        <f t="array" ref="AA155">INDEX(KM_PCT,MATCH($A155,'Knowledge - Percentages'!$B:$B,0),'Data - Knowledge'!AA$8)/100</f>
        <v>0.54400000000000004</v>
      </c>
      <c r="AB155" s="129" cm="1">
        <f t="array" ref="AB155">INDEX(KM_PCT,MATCH($A155,'Knowledge - Percentages'!$B:$B,0),'Data - Knowledge'!AB$8)/100</f>
        <v>0.54400000000000004</v>
      </c>
      <c r="AC155" s="129" cm="1">
        <f t="array" ref="AC155">INDEX(KM_PCT,MATCH($A155,'Knowledge - Percentages'!$B:$B,0),'Data - Knowledge'!AC$8)/100</f>
        <v>0.625</v>
      </c>
      <c r="AD155" s="129" cm="1">
        <f t="array" ref="AD155">INDEX(KM_PCT,MATCH($A155,'Knowledge - Percentages'!$B:$B,0),'Data - Knowledge'!AD$8)/100</f>
        <v>0.59299999999999997</v>
      </c>
      <c r="AE155" s="129" cm="1">
        <f t="array" ref="AE155">INDEX(KM_PCT,MATCH($A155,'Knowledge - Percentages'!$B:$B,0),'Data - Knowledge'!AE$8)/100</f>
        <v>0.6</v>
      </c>
      <c r="AF155" s="129" cm="1">
        <f t="array" ref="AF155">INDEX(KM_PCT,MATCH($A155,'Knowledge - Percentages'!$B:$B,0),'Data - Knowledge'!AF$8)/100</f>
        <v>0.56999999999999995</v>
      </c>
      <c r="AG155" s="129" cm="1">
        <f t="array" ref="AG155">INDEX(KM_PCT,MATCH($A155,'Knowledge - Percentages'!$B:$B,0),'Data - Knowledge'!AG$8)/100</f>
        <v>0.58599999999999997</v>
      </c>
      <c r="AH155" s="129" cm="1">
        <f t="array" ref="AH155">INDEX(KM_PCT,MATCH($A155,'Knowledge - Percentages'!$B:$B,0),'Data - Knowledge'!AH$8)/100</f>
        <v>0.65</v>
      </c>
      <c r="AI155" s="129" cm="1">
        <f t="array" ref="AI155">INDEX(KM_PCT,MATCH($A155,'Knowledge - Percentages'!$B:$B,0),'Data - Knowledge'!AI$8)/100</f>
        <v>0.60199999999999998</v>
      </c>
    </row>
    <row r="156" spans="1:35">
      <c r="A156" s="86" t="s">
        <v>472</v>
      </c>
      <c r="B156" s="86" t="s">
        <v>394</v>
      </c>
      <c r="C156" s="86" t="s">
        <v>450</v>
      </c>
      <c r="D156" s="86" t="s">
        <v>473</v>
      </c>
      <c r="E156" s="122">
        <f t="shared" si="19"/>
        <v>0.45103807607400315</v>
      </c>
      <c r="F156" s="128">
        <f t="shared" si="14"/>
        <v>23087.286</v>
      </c>
      <c r="G156" s="122">
        <f t="shared" si="15"/>
        <v>0.47706716054946297</v>
      </c>
      <c r="H156" s="128">
        <f t="shared" si="16"/>
        <v>173613.804</v>
      </c>
      <c r="I156" s="122">
        <f t="shared" si="17"/>
        <v>-0.31798929688092359</v>
      </c>
      <c r="J156" s="128">
        <f t="shared" si="18"/>
        <v>94.543937074712758</v>
      </c>
      <c r="K156" s="129" cm="1">
        <f t="array" ref="K156">INDEX(KM_PCT,MATCH($A156,'Knowledge - Percentages'!$B:$B,0),'Data - Knowledge'!K$8)/100</f>
        <v>0.35899999999999999</v>
      </c>
      <c r="L156" s="129" cm="1">
        <f t="array" ref="L156">INDEX(KM_PCT,MATCH($A156,'Knowledge - Percentages'!$B:$B,0),'Data - Knowledge'!L$8)/100</f>
        <v>0.38600000000000001</v>
      </c>
      <c r="M156" s="129" cm="1">
        <f t="array" ref="M156">INDEX(KM_PCT,MATCH($A156,'Knowledge - Percentages'!$B:$B,0),'Data - Knowledge'!M$8)/100</f>
        <v>0.34200000000000003</v>
      </c>
      <c r="N156" s="129" cm="1">
        <f t="array" ref="N156">INDEX(KM_PCT,MATCH($A156,'Knowledge - Percentages'!$B:$B,0),'Data - Knowledge'!N$8)/100</f>
        <v>0.47499999999999998</v>
      </c>
      <c r="O156" s="129" cm="1">
        <f t="array" ref="O156">INDEX(KM_PCT,MATCH($A156,'Knowledge - Percentages'!$B:$B,0),'Data - Knowledge'!O$8)/100</f>
        <v>0.43700000000000006</v>
      </c>
      <c r="P156" s="129" cm="1">
        <f t="array" ref="P156">INDEX(KM_PCT,MATCH($A156,'Knowledge - Percentages'!$B:$B,0),'Data - Knowledge'!P$8)/100</f>
        <v>0.435</v>
      </c>
      <c r="Q156" s="129" cm="1">
        <f t="array" ref="Q156">INDEX(KM_PCT,MATCH($A156,'Knowledge - Percentages'!$B:$B,0),'Data - Knowledge'!Q$8)/100</f>
        <v>0.376</v>
      </c>
      <c r="R156" s="129" cm="1">
        <f t="array" ref="R156">INDEX(KM_PCT,MATCH($A156,'Knowledge - Percentages'!$B:$B,0),'Data - Knowledge'!R$8)/100</f>
        <v>0.43700000000000006</v>
      </c>
      <c r="S156" s="129" cm="1">
        <f t="array" ref="S156">INDEX(KM_PCT,MATCH($A156,'Knowledge - Percentages'!$B:$B,0),'Data - Knowledge'!S$8)/100</f>
        <v>0.43200000000000005</v>
      </c>
      <c r="T156" s="129" cm="1">
        <f t="array" ref="T156">INDEX(KM_PCT,MATCH($A156,'Knowledge - Percentages'!$B:$B,0),'Data - Knowledge'!T$8)/100</f>
        <v>0.42899999999999999</v>
      </c>
      <c r="U156" s="129" cm="1">
        <f t="array" ref="U156">INDEX(KM_PCT,MATCH($A156,'Knowledge - Percentages'!$B:$B,0),'Data - Knowledge'!U$8)/100</f>
        <v>0.43200000000000005</v>
      </c>
      <c r="V156" s="129" cm="1">
        <f t="array" ref="V156">INDEX(KM_PCT,MATCH($A156,'Knowledge - Percentages'!$B:$B,0),'Data - Knowledge'!V$8)/100</f>
        <v>0.373</v>
      </c>
      <c r="W156" s="129" cm="1">
        <f t="array" ref="W156">INDEX(KM_PCT,MATCH($A156,'Knowledge - Percentages'!$B:$B,0),'Data - Knowledge'!W$8)/100</f>
        <v>0.51100000000000001</v>
      </c>
      <c r="X156" s="129" cm="1">
        <f t="array" ref="X156">INDEX(KM_PCT,MATCH($A156,'Knowledge - Percentages'!$B:$B,0),'Data - Knowledge'!X$8)/100</f>
        <v>0.46899999999999997</v>
      </c>
      <c r="Y156" s="129" cm="1">
        <f t="array" ref="Y156">INDEX(KM_PCT,MATCH($A156,'Knowledge - Percentages'!$B:$B,0),'Data - Knowledge'!Y$8)/100</f>
        <v>0.48599999999999999</v>
      </c>
      <c r="Z156" s="129" cm="1">
        <f t="array" ref="Z156">INDEX(KM_PCT,MATCH($A156,'Knowledge - Percentages'!$B:$B,0),'Data - Knowledge'!Z$8)/100</f>
        <v>0.51100000000000001</v>
      </c>
      <c r="AA156" s="129" cm="1">
        <f t="array" ref="AA156">INDEX(KM_PCT,MATCH($A156,'Knowledge - Percentages'!$B:$B,0),'Data - Knowledge'!AA$8)/100</f>
        <v>0.48599999999999999</v>
      </c>
      <c r="AB156" s="129" cm="1">
        <f t="array" ref="AB156">INDEX(KM_PCT,MATCH($A156,'Knowledge - Percentages'!$B:$B,0),'Data - Knowledge'!AB$8)/100</f>
        <v>0.48899999999999999</v>
      </c>
      <c r="AC156" s="129" cm="1">
        <f t="array" ref="AC156">INDEX(KM_PCT,MATCH($A156,'Knowledge - Percentages'!$B:$B,0),'Data - Knowledge'!AC$8)/100</f>
        <v>0.55700000000000005</v>
      </c>
      <c r="AD156" s="129" cm="1">
        <f t="array" ref="AD156">INDEX(KM_PCT,MATCH($A156,'Knowledge - Percentages'!$B:$B,0),'Data - Knowledge'!AD$8)/100</f>
        <v>0.51800000000000002</v>
      </c>
      <c r="AE156" s="129" cm="1">
        <f t="array" ref="AE156">INDEX(KM_PCT,MATCH($A156,'Knowledge - Percentages'!$B:$B,0),'Data - Knowledge'!AE$8)/100</f>
        <v>0.54700000000000004</v>
      </c>
      <c r="AF156" s="129" cm="1">
        <f t="array" ref="AF156">INDEX(KM_PCT,MATCH($A156,'Knowledge - Percentages'!$B:$B,0),'Data - Knowledge'!AF$8)/100</f>
        <v>0.53299999999999992</v>
      </c>
      <c r="AG156" s="129" cm="1">
        <f t="array" ref="AG156">INDEX(KM_PCT,MATCH($A156,'Knowledge - Percentages'!$B:$B,0),'Data - Knowledge'!AG$8)/100</f>
        <v>0.54600000000000004</v>
      </c>
      <c r="AH156" s="129" cm="1">
        <f t="array" ref="AH156">INDEX(KM_PCT,MATCH($A156,'Knowledge - Percentages'!$B:$B,0),'Data - Knowledge'!AH$8)/100</f>
        <v>0.58899999999999997</v>
      </c>
      <c r="AI156" s="129" cm="1">
        <f t="array" ref="AI156">INDEX(KM_PCT,MATCH($A156,'Knowledge - Percentages'!$B:$B,0),'Data - Knowledge'!AI$8)/100</f>
        <v>0.55799999999999994</v>
      </c>
    </row>
    <row r="157" spans="1:35">
      <c r="A157" s="86" t="s">
        <v>474</v>
      </c>
      <c r="B157" s="86" t="s">
        <v>394</v>
      </c>
      <c r="C157" s="86" t="s">
        <v>450</v>
      </c>
      <c r="D157" s="86" t="s">
        <v>475</v>
      </c>
      <c r="E157" s="122">
        <f t="shared" si="19"/>
        <v>0.40708595932561004</v>
      </c>
      <c r="F157" s="128">
        <f t="shared" si="14"/>
        <v>20837.509000000002</v>
      </c>
      <c r="G157" s="122">
        <f t="shared" si="15"/>
        <v>0.43944156529337575</v>
      </c>
      <c r="H157" s="128">
        <f t="shared" si="16"/>
        <v>159921.13500000001</v>
      </c>
      <c r="I157" s="122">
        <f t="shared" si="17"/>
        <v>-0.23230192871681454</v>
      </c>
      <c r="J157" s="128">
        <f t="shared" si="18"/>
        <v>92.637108429612297</v>
      </c>
      <c r="K157" s="129" cm="1">
        <f t="array" ref="K157">INDEX(KM_PCT,MATCH($A157,'Knowledge - Percentages'!$B:$B,0),'Data - Knowledge'!K$8)/100</f>
        <v>0.36</v>
      </c>
      <c r="L157" s="129" cm="1">
        <f t="array" ref="L157">INDEX(KM_PCT,MATCH($A157,'Knowledge - Percentages'!$B:$B,0),'Data - Knowledge'!L$8)/100</f>
        <v>0.35100000000000003</v>
      </c>
      <c r="M157" s="129" cm="1">
        <f t="array" ref="M157">INDEX(KM_PCT,MATCH($A157,'Knowledge - Percentages'!$B:$B,0),'Data - Knowledge'!M$8)/100</f>
        <v>0.28899999999999998</v>
      </c>
      <c r="N157" s="129" cm="1">
        <f t="array" ref="N157">INDEX(KM_PCT,MATCH($A157,'Knowledge - Percentages'!$B:$B,0),'Data - Knowledge'!N$8)/100</f>
        <v>0.47600000000000003</v>
      </c>
      <c r="O157" s="129" cm="1">
        <f t="array" ref="O157">INDEX(KM_PCT,MATCH($A157,'Knowledge - Percentages'!$B:$B,0),'Data - Knowledge'!O$8)/100</f>
        <v>0.38500000000000001</v>
      </c>
      <c r="P157" s="129" cm="1">
        <f t="array" ref="P157">INDEX(KM_PCT,MATCH($A157,'Knowledge - Percentages'!$B:$B,0),'Data - Knowledge'!P$8)/100</f>
        <v>0.34299999999999997</v>
      </c>
      <c r="Q157" s="129" cm="1">
        <f t="array" ref="Q157">INDEX(KM_PCT,MATCH($A157,'Knowledge - Percentages'!$B:$B,0),'Data - Knowledge'!Q$8)/100</f>
        <v>0.30399999999999999</v>
      </c>
      <c r="R157" s="129" cm="1">
        <f t="array" ref="R157">INDEX(KM_PCT,MATCH($A157,'Knowledge - Percentages'!$B:$B,0),'Data - Knowledge'!R$8)/100</f>
        <v>0.33200000000000002</v>
      </c>
      <c r="S157" s="129" cm="1">
        <f t="array" ref="S157">INDEX(KM_PCT,MATCH($A157,'Knowledge - Percentages'!$B:$B,0),'Data - Knowledge'!S$8)/100</f>
        <v>0.34799999999999998</v>
      </c>
      <c r="T157" s="129" cm="1">
        <f t="array" ref="T157">INDEX(KM_PCT,MATCH($A157,'Knowledge - Percentages'!$B:$B,0),'Data - Knowledge'!T$8)/100</f>
        <v>0.34399999999999997</v>
      </c>
      <c r="U157" s="129" cm="1">
        <f t="array" ref="U157">INDEX(KM_PCT,MATCH($A157,'Knowledge - Percentages'!$B:$B,0),'Data - Knowledge'!U$8)/100</f>
        <v>0.34399999999999997</v>
      </c>
      <c r="V157" s="129" cm="1">
        <f t="array" ref="V157">INDEX(KM_PCT,MATCH($A157,'Knowledge - Percentages'!$B:$B,0),'Data - Knowledge'!V$8)/100</f>
        <v>0.309</v>
      </c>
      <c r="W157" s="129" cm="1">
        <f t="array" ref="W157">INDEX(KM_PCT,MATCH($A157,'Knowledge - Percentages'!$B:$B,0),'Data - Knowledge'!W$8)/100</f>
        <v>0.44600000000000001</v>
      </c>
      <c r="X157" s="129" cm="1">
        <f t="array" ref="X157">INDEX(KM_PCT,MATCH($A157,'Knowledge - Percentages'!$B:$B,0),'Data - Knowledge'!X$8)/100</f>
        <v>0.39299999999999996</v>
      </c>
      <c r="Y157" s="129" cm="1">
        <f t="array" ref="Y157">INDEX(KM_PCT,MATCH($A157,'Knowledge - Percentages'!$B:$B,0),'Data - Knowledge'!Y$8)/100</f>
        <v>0.39500000000000002</v>
      </c>
      <c r="Z157" s="129" cm="1">
        <f t="array" ref="Z157">INDEX(KM_PCT,MATCH($A157,'Knowledge - Percentages'!$B:$B,0),'Data - Knowledge'!Z$8)/100</f>
        <v>0.50900000000000001</v>
      </c>
      <c r="AA157" s="129" cm="1">
        <f t="array" ref="AA157">INDEX(KM_PCT,MATCH($A157,'Knowledge - Percentages'!$B:$B,0),'Data - Knowledge'!AA$8)/100</f>
        <v>0.42700000000000005</v>
      </c>
      <c r="AB157" s="129" cm="1">
        <f t="array" ref="AB157">INDEX(KM_PCT,MATCH($A157,'Knowledge - Percentages'!$B:$B,0),'Data - Knowledge'!AB$8)/100</f>
        <v>0.54700000000000004</v>
      </c>
      <c r="AC157" s="129" cm="1">
        <f t="array" ref="AC157">INDEX(KM_PCT,MATCH($A157,'Knowledge - Percentages'!$B:$B,0),'Data - Knowledge'!AC$8)/100</f>
        <v>0.55799999999999994</v>
      </c>
      <c r="AD157" s="129" cm="1">
        <f t="array" ref="AD157">INDEX(KM_PCT,MATCH($A157,'Knowledge - Percentages'!$B:$B,0),'Data - Knowledge'!AD$8)/100</f>
        <v>0.50700000000000001</v>
      </c>
      <c r="AE157" s="129" cm="1">
        <f t="array" ref="AE157">INDEX(KM_PCT,MATCH($A157,'Knowledge - Percentages'!$B:$B,0),'Data - Knowledge'!AE$8)/100</f>
        <v>0.52700000000000002</v>
      </c>
      <c r="AF157" s="129" cm="1">
        <f t="array" ref="AF157">INDEX(KM_PCT,MATCH($A157,'Knowledge - Percentages'!$B:$B,0),'Data - Knowledge'!AF$8)/100</f>
        <v>0.48200000000000004</v>
      </c>
      <c r="AG157" s="129" cm="1">
        <f t="array" ref="AG157">INDEX(KM_PCT,MATCH($A157,'Knowledge - Percentages'!$B:$B,0),'Data - Knowledge'!AG$8)/100</f>
        <v>0.48200000000000004</v>
      </c>
      <c r="AH157" s="129" cm="1">
        <f t="array" ref="AH157">INDEX(KM_PCT,MATCH($A157,'Knowledge - Percentages'!$B:$B,0),'Data - Knowledge'!AH$8)/100</f>
        <v>0.622</v>
      </c>
      <c r="AI157" s="129" cm="1">
        <f t="array" ref="AI157">INDEX(KM_PCT,MATCH($A157,'Knowledge - Percentages'!$B:$B,0),'Data - Knowledge'!AI$8)/100</f>
        <v>0.53200000000000003</v>
      </c>
    </row>
    <row r="158" spans="1:35">
      <c r="A158" s="86" t="s">
        <v>476</v>
      </c>
      <c r="B158" s="86" t="s">
        <v>394</v>
      </c>
      <c r="C158" s="86" t="s">
        <v>450</v>
      </c>
      <c r="D158" s="86" t="s">
        <v>477</v>
      </c>
      <c r="E158" s="122">
        <f t="shared" si="19"/>
        <v>0.57260605231797146</v>
      </c>
      <c r="F158" s="128">
        <f t="shared" si="14"/>
        <v>29309.986000000004</v>
      </c>
      <c r="G158" s="122">
        <f t="shared" si="15"/>
        <v>0.57827574267900272</v>
      </c>
      <c r="H158" s="128">
        <f t="shared" si="16"/>
        <v>210445.53</v>
      </c>
      <c r="I158" s="122">
        <f t="shared" si="17"/>
        <v>3.3647118051442854E-2</v>
      </c>
      <c r="J158" s="128">
        <f t="shared" si="18"/>
        <v>99.019552448324205</v>
      </c>
      <c r="K158" s="129" cm="1">
        <f t="array" ref="K158">INDEX(KM_PCT,MATCH($A158,'Knowledge - Percentages'!$B:$B,0),'Data - Knowledge'!K$8)/100</f>
        <v>0.51800000000000002</v>
      </c>
      <c r="L158" s="129" cm="1">
        <f t="array" ref="L158">INDEX(KM_PCT,MATCH($A158,'Knowledge - Percentages'!$B:$B,0),'Data - Knowledge'!L$8)/100</f>
        <v>0.57499999999999996</v>
      </c>
      <c r="M158" s="129" cm="1">
        <f t="array" ref="M158">INDEX(KM_PCT,MATCH($A158,'Knowledge - Percentages'!$B:$B,0),'Data - Knowledge'!M$8)/100</f>
        <v>0.57200000000000006</v>
      </c>
      <c r="N158" s="129" cm="1">
        <f t="array" ref="N158">INDEX(KM_PCT,MATCH($A158,'Knowledge - Percentages'!$B:$B,0),'Data - Knowledge'!N$8)/100</f>
        <v>0.57899999999999996</v>
      </c>
      <c r="O158" s="129" cm="1">
        <f t="array" ref="O158">INDEX(KM_PCT,MATCH($A158,'Knowledge - Percentages'!$B:$B,0),'Data - Knowledge'!O$8)/100</f>
        <v>0.57700000000000007</v>
      </c>
      <c r="P158" s="129" cm="1">
        <f t="array" ref="P158">INDEX(KM_PCT,MATCH($A158,'Knowledge - Percentages'!$B:$B,0),'Data - Knowledge'!P$8)/100</f>
        <v>0.56299999999999994</v>
      </c>
      <c r="Q158" s="129" cm="1">
        <f t="array" ref="Q158">INDEX(KM_PCT,MATCH($A158,'Knowledge - Percentages'!$B:$B,0),'Data - Knowledge'!Q$8)/100</f>
        <v>0.54700000000000004</v>
      </c>
      <c r="R158" s="129" cm="1">
        <f t="array" ref="R158">INDEX(KM_PCT,MATCH($A158,'Knowledge - Percentages'!$B:$B,0),'Data - Knowledge'!R$8)/100</f>
        <v>0.53600000000000003</v>
      </c>
      <c r="S158" s="129" cm="1">
        <f t="array" ref="S158">INDEX(KM_PCT,MATCH($A158,'Knowledge - Percentages'!$B:$B,0),'Data - Knowledge'!S$8)/100</f>
        <v>0.56299999999999994</v>
      </c>
      <c r="T158" s="129" cm="1">
        <f t="array" ref="T158">INDEX(KM_PCT,MATCH($A158,'Knowledge - Percentages'!$B:$B,0),'Data - Knowledge'!T$8)/100</f>
        <v>0.55700000000000005</v>
      </c>
      <c r="U158" s="129" cm="1">
        <f t="array" ref="U158">INDEX(KM_PCT,MATCH($A158,'Knowledge - Percentages'!$B:$B,0),'Data - Knowledge'!U$8)/100</f>
        <v>0.56299999999999994</v>
      </c>
      <c r="V158" s="129" cm="1">
        <f t="array" ref="V158">INDEX(KM_PCT,MATCH($A158,'Knowledge - Percentages'!$B:$B,0),'Data - Knowledge'!V$8)/100</f>
        <v>0.56200000000000006</v>
      </c>
      <c r="W158" s="129" cm="1">
        <f t="array" ref="W158">INDEX(KM_PCT,MATCH($A158,'Knowledge - Percentages'!$B:$B,0),'Data - Knowledge'!W$8)/100</f>
        <v>0.56299999999999994</v>
      </c>
      <c r="X158" s="129" cm="1">
        <f t="array" ref="X158">INDEX(KM_PCT,MATCH($A158,'Knowledge - Percentages'!$B:$B,0),'Data - Knowledge'!X$8)/100</f>
        <v>0.57200000000000006</v>
      </c>
      <c r="Y158" s="129" cm="1">
        <f t="array" ref="Y158">INDEX(KM_PCT,MATCH($A158,'Knowledge - Percentages'!$B:$B,0),'Data - Knowledge'!Y$8)/100</f>
        <v>0.55000000000000004</v>
      </c>
      <c r="Z158" s="129" cm="1">
        <f t="array" ref="Z158">INDEX(KM_PCT,MATCH($A158,'Knowledge - Percentages'!$B:$B,0),'Data - Knowledge'!Z$8)/100</f>
        <v>0.57700000000000007</v>
      </c>
      <c r="AA158" s="129" cm="1">
        <f t="array" ref="AA158">INDEX(KM_PCT,MATCH($A158,'Knowledge - Percentages'!$B:$B,0),'Data - Knowledge'!AA$8)/100</f>
        <v>0.57200000000000006</v>
      </c>
      <c r="AB158" s="129" cm="1">
        <f t="array" ref="AB158">INDEX(KM_PCT,MATCH($A158,'Knowledge - Percentages'!$B:$B,0),'Data - Knowledge'!AB$8)/100</f>
        <v>0.57999999999999996</v>
      </c>
      <c r="AC158" s="129" cm="1">
        <f t="array" ref="AC158">INDEX(KM_PCT,MATCH($A158,'Knowledge - Percentages'!$B:$B,0),'Data - Knowledge'!AC$8)/100</f>
        <v>0.60499999999999998</v>
      </c>
      <c r="AD158" s="129" cm="1">
        <f t="array" ref="AD158">INDEX(KM_PCT,MATCH($A158,'Knowledge - Percentages'!$B:$B,0),'Data - Knowledge'!AD$8)/100</f>
        <v>0.59200000000000008</v>
      </c>
      <c r="AE158" s="129" cm="1">
        <f t="array" ref="AE158">INDEX(KM_PCT,MATCH($A158,'Knowledge - Percentages'!$B:$B,0),'Data - Knowledge'!AE$8)/100</f>
        <v>0.59299999999999997</v>
      </c>
      <c r="AF158" s="129" cm="1">
        <f t="array" ref="AF158">INDEX(KM_PCT,MATCH($A158,'Knowledge - Percentages'!$B:$B,0),'Data - Knowledge'!AF$8)/100</f>
        <v>0.59200000000000008</v>
      </c>
      <c r="AG158" s="129" cm="1">
        <f t="array" ref="AG158">INDEX(KM_PCT,MATCH($A158,'Knowledge - Percentages'!$B:$B,0),'Data - Knowledge'!AG$8)/100</f>
        <v>0.59200000000000008</v>
      </c>
      <c r="AH158" s="129" cm="1">
        <f t="array" ref="AH158">INDEX(KM_PCT,MATCH($A158,'Knowledge - Percentages'!$B:$B,0),'Data - Knowledge'!AH$8)/100</f>
        <v>0.60899999999999999</v>
      </c>
      <c r="AI158" s="129" cm="1">
        <f t="array" ref="AI158">INDEX(KM_PCT,MATCH($A158,'Knowledge - Percentages'!$B:$B,0),'Data - Knowledge'!AI$8)/100</f>
        <v>0.59200000000000008</v>
      </c>
    </row>
    <row r="159" spans="1:35">
      <c r="A159" s="86" t="s">
        <v>478</v>
      </c>
      <c r="B159" s="86" t="s">
        <v>394</v>
      </c>
      <c r="C159" s="86" t="s">
        <v>450</v>
      </c>
      <c r="D159" s="86" t="s">
        <v>479</v>
      </c>
      <c r="E159" s="122">
        <f t="shared" si="19"/>
        <v>0.42366800164104162</v>
      </c>
      <c r="F159" s="128">
        <f t="shared" si="14"/>
        <v>21686.293999999998</v>
      </c>
      <c r="G159" s="122">
        <f t="shared" si="15"/>
        <v>0.44414296313190577</v>
      </c>
      <c r="H159" s="128">
        <f t="shared" si="16"/>
        <v>161632.06300000002</v>
      </c>
      <c r="I159" s="122">
        <f t="shared" si="17"/>
        <v>-1.8115684985601926E-2</v>
      </c>
      <c r="J159" s="128">
        <f t="shared" si="18"/>
        <v>95.390006554087108</v>
      </c>
      <c r="K159" s="129" cm="1">
        <f t="array" ref="K159">INDEX(KM_PCT,MATCH($A159,'Knowledge - Percentages'!$B:$B,0),'Data - Knowledge'!K$8)/100</f>
        <v>0.42399999999999999</v>
      </c>
      <c r="L159" s="129" cm="1">
        <f t="array" ref="L159">INDEX(KM_PCT,MATCH($A159,'Knowledge - Percentages'!$B:$B,0),'Data - Knowledge'!L$8)/100</f>
        <v>0.41700000000000004</v>
      </c>
      <c r="M159" s="129" cm="1">
        <f t="array" ref="M159">INDEX(KM_PCT,MATCH($A159,'Knowledge - Percentages'!$B:$B,0),'Data - Knowledge'!M$8)/100</f>
        <v>0.32400000000000001</v>
      </c>
      <c r="N159" s="129" cm="1">
        <f t="array" ref="N159">INDEX(KM_PCT,MATCH($A159,'Knowledge - Percentages'!$B:$B,0),'Data - Knowledge'!N$8)/100</f>
        <v>0.5</v>
      </c>
      <c r="O159" s="129" cm="1">
        <f t="array" ref="O159">INDEX(KM_PCT,MATCH($A159,'Knowledge - Percentages'!$B:$B,0),'Data - Knowledge'!O$8)/100</f>
        <v>0.39200000000000002</v>
      </c>
      <c r="P159" s="129" cm="1">
        <f t="array" ref="P159">INDEX(KM_PCT,MATCH($A159,'Knowledge - Percentages'!$B:$B,0),'Data - Knowledge'!P$8)/100</f>
        <v>0.36599999999999999</v>
      </c>
      <c r="Q159" s="129" cm="1">
        <f t="array" ref="Q159">INDEX(KM_PCT,MATCH($A159,'Knowledge - Percentages'!$B:$B,0),'Data - Knowledge'!Q$8)/100</f>
        <v>0.33899999999999997</v>
      </c>
      <c r="R159" s="129" cm="1">
        <f t="array" ref="R159">INDEX(KM_PCT,MATCH($A159,'Knowledge - Percentages'!$B:$B,0),'Data - Knowledge'!R$8)/100</f>
        <v>0.36599999999999999</v>
      </c>
      <c r="S159" s="129" cm="1">
        <f t="array" ref="S159">INDEX(KM_PCT,MATCH($A159,'Knowledge - Percentages'!$B:$B,0),'Data - Knowledge'!S$8)/100</f>
        <v>0.38</v>
      </c>
      <c r="T159" s="129" cm="1">
        <f t="array" ref="T159">INDEX(KM_PCT,MATCH($A159,'Knowledge - Percentages'!$B:$B,0),'Data - Knowledge'!T$8)/100</f>
        <v>0.36599999999999999</v>
      </c>
      <c r="U159" s="129" cm="1">
        <f t="array" ref="U159">INDEX(KM_PCT,MATCH($A159,'Knowledge - Percentages'!$B:$B,0),'Data - Knowledge'!U$8)/100</f>
        <v>0.36099999999999999</v>
      </c>
      <c r="V159" s="129" cm="1">
        <f t="array" ref="V159">INDEX(KM_PCT,MATCH($A159,'Knowledge - Percentages'!$B:$B,0),'Data - Knowledge'!V$8)/100</f>
        <v>0.33899999999999997</v>
      </c>
      <c r="W159" s="129" cm="1">
        <f t="array" ref="W159">INDEX(KM_PCT,MATCH($A159,'Knowledge - Percentages'!$B:$B,0),'Data - Knowledge'!W$8)/100</f>
        <v>0.379</v>
      </c>
      <c r="X159" s="129" cm="1">
        <f t="array" ref="X159">INDEX(KM_PCT,MATCH($A159,'Knowledge - Percentages'!$B:$B,0),'Data - Knowledge'!X$8)/100</f>
        <v>0.41200000000000003</v>
      </c>
      <c r="Y159" s="129" cm="1">
        <f t="array" ref="Y159">INDEX(KM_PCT,MATCH($A159,'Knowledge - Percentages'!$B:$B,0),'Data - Knowledge'!Y$8)/100</f>
        <v>0.41200000000000003</v>
      </c>
      <c r="Z159" s="129" cm="1">
        <f t="array" ref="Z159">INDEX(KM_PCT,MATCH($A159,'Knowledge - Percentages'!$B:$B,0),'Data - Knowledge'!Z$8)/100</f>
        <v>0.48700000000000004</v>
      </c>
      <c r="AA159" s="129" cm="1">
        <f t="array" ref="AA159">INDEX(KM_PCT,MATCH($A159,'Knowledge - Percentages'!$B:$B,0),'Data - Knowledge'!AA$8)/100</f>
        <v>0.43700000000000006</v>
      </c>
      <c r="AB159" s="129" cm="1">
        <f t="array" ref="AB159">INDEX(KM_PCT,MATCH($A159,'Knowledge - Percentages'!$B:$B,0),'Data - Knowledge'!AB$8)/100</f>
        <v>0.436</v>
      </c>
      <c r="AC159" s="129" cm="1">
        <f t="array" ref="AC159">INDEX(KM_PCT,MATCH($A159,'Knowledge - Percentages'!$B:$B,0),'Data - Knowledge'!AC$8)/100</f>
        <v>0.52</v>
      </c>
      <c r="AD159" s="129" cm="1">
        <f t="array" ref="AD159">INDEX(KM_PCT,MATCH($A159,'Knowledge - Percentages'!$B:$B,0),'Data - Knowledge'!AD$8)/100</f>
        <v>0.48899999999999999</v>
      </c>
      <c r="AE159" s="129" cm="1">
        <f t="array" ref="AE159">INDEX(KM_PCT,MATCH($A159,'Knowledge - Percentages'!$B:$B,0),'Data - Knowledge'!AE$8)/100</f>
        <v>0.52700000000000002</v>
      </c>
      <c r="AF159" s="129" cm="1">
        <f t="array" ref="AF159">INDEX(KM_PCT,MATCH($A159,'Knowledge - Percentages'!$B:$B,0),'Data - Knowledge'!AF$8)/100</f>
        <v>0.44500000000000001</v>
      </c>
      <c r="AG159" s="129" cm="1">
        <f t="array" ref="AG159">INDEX(KM_PCT,MATCH($A159,'Knowledge - Percentages'!$B:$B,0),'Data - Knowledge'!AG$8)/100</f>
        <v>0.46</v>
      </c>
      <c r="AH159" s="129" cm="1">
        <f t="array" ref="AH159">INDEX(KM_PCT,MATCH($A159,'Knowledge - Percentages'!$B:$B,0),'Data - Knowledge'!AH$8)/100</f>
        <v>0.55000000000000004</v>
      </c>
      <c r="AI159" s="129" cm="1">
        <f t="array" ref="AI159">INDEX(KM_PCT,MATCH($A159,'Knowledge - Percentages'!$B:$B,0),'Data - Knowledge'!AI$8)/100</f>
        <v>0.48700000000000004</v>
      </c>
    </row>
    <row r="160" spans="1:35">
      <c r="A160" s="86" t="s">
        <v>137</v>
      </c>
      <c r="B160" s="86" t="s">
        <v>480</v>
      </c>
      <c r="C160" s="86" t="s">
        <v>52</v>
      </c>
      <c r="D160" s="86" t="s">
        <v>481</v>
      </c>
      <c r="E160" s="122">
        <f t="shared" si="19"/>
        <v>5.5194912770820725E-2</v>
      </c>
      <c r="F160" s="128">
        <f t="shared" si="14"/>
        <v>2825.2620000000006</v>
      </c>
      <c r="G160" s="122">
        <f t="shared" si="15"/>
        <v>5.2606261283417458E-2</v>
      </c>
      <c r="H160" s="128">
        <f t="shared" si="16"/>
        <v>19144.417999999998</v>
      </c>
      <c r="I160" s="122">
        <f t="shared" si="17"/>
        <v>-0.14661691517418571</v>
      </c>
      <c r="J160" s="128">
        <f t="shared" si="18"/>
        <v>104.92080490848198</v>
      </c>
      <c r="K160" s="129" cm="1">
        <f t="array" ref="K160">INDEX(KM_PCT,MATCH($A160,'Knowledge - Percentages'!$B:$B,0),'Data - Knowledge'!K$8)/100</f>
        <v>3.7999999999999999E-2</v>
      </c>
      <c r="L160" s="129" cm="1">
        <f t="array" ref="L160">INDEX(KM_PCT,MATCH($A160,'Knowledge - Percentages'!$B:$B,0),'Data - Knowledge'!L$8)/100</f>
        <v>5.4000000000000006E-2</v>
      </c>
      <c r="M160" s="129" cm="1">
        <f t="array" ref="M160">INDEX(KM_PCT,MATCH($A160,'Knowledge - Percentages'!$B:$B,0),'Data - Knowledge'!M$8)/100</f>
        <v>7.0000000000000007E-2</v>
      </c>
      <c r="N160" s="129" cm="1">
        <f t="array" ref="N160">INDEX(KM_PCT,MATCH($A160,'Knowledge - Percentages'!$B:$B,0),'Data - Knowledge'!N$8)/100</f>
        <v>3.7000000000000005E-2</v>
      </c>
      <c r="O160" s="129" cm="1">
        <f t="array" ref="O160">INDEX(KM_PCT,MATCH($A160,'Knowledge - Percentages'!$B:$B,0),'Data - Knowledge'!O$8)/100</f>
        <v>5.5E-2</v>
      </c>
      <c r="P160" s="129" cm="1">
        <f t="array" ref="P160">INDEX(KM_PCT,MATCH($A160,'Knowledge - Percentages'!$B:$B,0),'Data - Knowledge'!P$8)/100</f>
        <v>7.0999999999999994E-2</v>
      </c>
      <c r="Q160" s="129" cm="1">
        <f t="array" ref="Q160">INDEX(KM_PCT,MATCH($A160,'Knowledge - Percentages'!$B:$B,0),'Data - Knowledge'!Q$8)/100</f>
        <v>8.3000000000000004E-2</v>
      </c>
      <c r="R160" s="129" cm="1">
        <f t="array" ref="R160">INDEX(KM_PCT,MATCH($A160,'Knowledge - Percentages'!$B:$B,0),'Data - Knowledge'!R$8)/100</f>
        <v>7.4999999999999997E-2</v>
      </c>
      <c r="S160" s="129" cm="1">
        <f t="array" ref="S160">INDEX(KM_PCT,MATCH($A160,'Knowledge - Percentages'!$B:$B,0),'Data - Knowledge'!S$8)/100</f>
        <v>6.3E-2</v>
      </c>
      <c r="T160" s="129" cm="1">
        <f t="array" ref="T160">INDEX(KM_PCT,MATCH($A160,'Knowledge - Percentages'!$B:$B,0),'Data - Knowledge'!T$8)/100</f>
        <v>0.06</v>
      </c>
      <c r="U160" s="129" cm="1">
        <f t="array" ref="U160">INDEX(KM_PCT,MATCH($A160,'Knowledge - Percentages'!$B:$B,0),'Data - Knowledge'!U$8)/100</f>
        <v>7.0000000000000007E-2</v>
      </c>
      <c r="V160" s="129" cm="1">
        <f t="array" ref="V160">INDEX(KM_PCT,MATCH($A160,'Knowledge - Percentages'!$B:$B,0),'Data - Knowledge'!V$8)/100</f>
        <v>7.0999999999999994E-2</v>
      </c>
      <c r="W160" s="129" cm="1">
        <f t="array" ref="W160">INDEX(KM_PCT,MATCH($A160,'Knowledge - Percentages'!$B:$B,0),'Data - Knowledge'!W$8)/100</f>
        <v>5.4000000000000006E-2</v>
      </c>
      <c r="X160" s="129" cm="1">
        <f t="array" ref="X160">INDEX(KM_PCT,MATCH($A160,'Knowledge - Percentages'!$B:$B,0),'Data - Knowledge'!X$8)/100</f>
        <v>0.06</v>
      </c>
      <c r="Y160" s="129" cm="1">
        <f t="array" ref="Y160">INDEX(KM_PCT,MATCH($A160,'Knowledge - Percentages'!$B:$B,0),'Data - Knowledge'!Y$8)/100</f>
        <v>5.7999999999999996E-2</v>
      </c>
      <c r="Z160" s="129" cm="1">
        <f t="array" ref="Z160">INDEX(KM_PCT,MATCH($A160,'Knowledge - Percentages'!$B:$B,0),'Data - Knowledge'!Z$8)/100</f>
        <v>4.8000000000000001E-2</v>
      </c>
      <c r="AA160" s="129" cm="1">
        <f t="array" ref="AA160">INDEX(KM_PCT,MATCH($A160,'Knowledge - Percentages'!$B:$B,0),'Data - Knowledge'!AA$8)/100</f>
        <v>5.5E-2</v>
      </c>
      <c r="AB160" s="129" cm="1">
        <f t="array" ref="AB160">INDEX(KM_PCT,MATCH($A160,'Knowledge - Percentages'!$B:$B,0),'Data - Knowledge'!AB$8)/100</f>
        <v>4.9000000000000002E-2</v>
      </c>
      <c r="AC160" s="129" cm="1">
        <f t="array" ref="AC160">INDEX(KM_PCT,MATCH($A160,'Knowledge - Percentages'!$B:$B,0),'Data - Knowledge'!AC$8)/100</f>
        <v>3.9E-2</v>
      </c>
      <c r="AD160" s="129" cm="1">
        <f t="array" ref="AD160">INDEX(KM_PCT,MATCH($A160,'Knowledge - Percentages'!$B:$B,0),'Data - Knowledge'!AD$8)/100</f>
        <v>4.4999999999999998E-2</v>
      </c>
      <c r="AE160" s="129" cm="1">
        <f t="array" ref="AE160">INDEX(KM_PCT,MATCH($A160,'Knowledge - Percentages'!$B:$B,0),'Data - Knowledge'!AE$8)/100</f>
        <v>3.6000000000000004E-2</v>
      </c>
      <c r="AF160" s="129" cm="1">
        <f t="array" ref="AF160">INDEX(KM_PCT,MATCH($A160,'Knowledge - Percentages'!$B:$B,0),'Data - Knowledge'!AF$8)/100</f>
        <v>6.4000000000000001E-2</v>
      </c>
      <c r="AG160" s="129" cm="1">
        <f t="array" ref="AG160">INDEX(KM_PCT,MATCH($A160,'Knowledge - Percentages'!$B:$B,0),'Data - Knowledge'!AG$8)/100</f>
        <v>6.0999999999999999E-2</v>
      </c>
      <c r="AH160" s="129" cm="1">
        <f t="array" ref="AH160">INDEX(KM_PCT,MATCH($A160,'Knowledge - Percentages'!$B:$B,0),'Data - Knowledge'!AH$8)/100</f>
        <v>4.4000000000000004E-2</v>
      </c>
      <c r="AI160" s="129" cm="1">
        <f t="array" ref="AI160">INDEX(KM_PCT,MATCH($A160,'Knowledge - Percentages'!$B:$B,0),'Data - Knowledge'!AI$8)/100</f>
        <v>5.7000000000000002E-2</v>
      </c>
    </row>
    <row r="161" spans="1:35">
      <c r="A161" s="86" t="s">
        <v>139</v>
      </c>
      <c r="B161" s="86" t="s">
        <v>480</v>
      </c>
      <c r="C161" s="86" t="s">
        <v>52</v>
      </c>
      <c r="D161" s="86" t="s">
        <v>482</v>
      </c>
      <c r="E161" s="122">
        <f t="shared" si="19"/>
        <v>0.15352089397698634</v>
      </c>
      <c r="F161" s="128">
        <f t="shared" si="14"/>
        <v>7858.2740000000003</v>
      </c>
      <c r="G161" s="122">
        <f t="shared" si="15"/>
        <v>0.15255467562836783</v>
      </c>
      <c r="H161" s="128">
        <f t="shared" si="16"/>
        <v>55517.544999999991</v>
      </c>
      <c r="I161" s="122">
        <f t="shared" si="17"/>
        <v>-0.12509372663140961</v>
      </c>
      <c r="J161" s="128">
        <f t="shared" si="18"/>
        <v>100.63335872508574</v>
      </c>
      <c r="K161" s="129" cm="1">
        <f t="array" ref="K161">INDEX(KM_PCT,MATCH($A161,'Knowledge - Percentages'!$B:$B,0),'Data - Knowledge'!K$8)/100</f>
        <v>8.4000000000000005E-2</v>
      </c>
      <c r="L161" s="129" cm="1">
        <f t="array" ref="L161">INDEX(KM_PCT,MATCH($A161,'Knowledge - Percentages'!$B:$B,0),'Data - Knowledge'!L$8)/100</f>
        <v>0.14800000000000002</v>
      </c>
      <c r="M161" s="129" cm="1">
        <f t="array" ref="M161">INDEX(KM_PCT,MATCH($A161,'Knowledge - Percentages'!$B:$B,0),'Data - Knowledge'!M$8)/100</f>
        <v>0.17399999999999999</v>
      </c>
      <c r="N161" s="129" cm="1">
        <f t="array" ref="N161">INDEX(KM_PCT,MATCH($A161,'Knowledge - Percentages'!$B:$B,0),'Data - Knowledge'!N$8)/100</f>
        <v>0.11</v>
      </c>
      <c r="O161" s="129" cm="1">
        <f t="array" ref="O161">INDEX(KM_PCT,MATCH($A161,'Knowledge - Percentages'!$B:$B,0),'Data - Knowledge'!O$8)/100</f>
        <v>0.16399999999999998</v>
      </c>
      <c r="P161" s="129" cm="1">
        <f t="array" ref="P161">INDEX(KM_PCT,MATCH($A161,'Knowledge - Percentages'!$B:$B,0),'Data - Knowledge'!P$8)/100</f>
        <v>0.16600000000000001</v>
      </c>
      <c r="Q161" s="129" cm="1">
        <f t="array" ref="Q161">INDEX(KM_PCT,MATCH($A161,'Knowledge - Percentages'!$B:$B,0),'Data - Knowledge'!Q$8)/100</f>
        <v>0.24100000000000002</v>
      </c>
      <c r="R161" s="129" cm="1">
        <f t="array" ref="R161">INDEX(KM_PCT,MATCH($A161,'Knowledge - Percentages'!$B:$B,0),'Data - Knowledge'!R$8)/100</f>
        <v>0.20499999999999999</v>
      </c>
      <c r="S161" s="129" cm="1">
        <f t="array" ref="S161">INDEX(KM_PCT,MATCH($A161,'Knowledge - Percentages'!$B:$B,0),'Data - Knowledge'!S$8)/100</f>
        <v>0.14800000000000002</v>
      </c>
      <c r="T161" s="129" cm="1">
        <f t="array" ref="T161">INDEX(KM_PCT,MATCH($A161,'Knowledge - Percentages'!$B:$B,0),'Data - Knowledge'!T$8)/100</f>
        <v>0.16899999999999998</v>
      </c>
      <c r="U161" s="129" cm="1">
        <f t="array" ref="U161">INDEX(KM_PCT,MATCH($A161,'Knowledge - Percentages'!$B:$B,0),'Data - Knowledge'!U$8)/100</f>
        <v>0.19600000000000001</v>
      </c>
      <c r="V161" s="129" cm="1">
        <f t="array" ref="V161">INDEX(KM_PCT,MATCH($A161,'Knowledge - Percentages'!$B:$B,0),'Data - Knowledge'!V$8)/100</f>
        <v>0.191</v>
      </c>
      <c r="W161" s="129" cm="1">
        <f t="array" ref="W161">INDEX(KM_PCT,MATCH($A161,'Knowledge - Percentages'!$B:$B,0),'Data - Knowledge'!W$8)/100</f>
        <v>0.10199999999999999</v>
      </c>
      <c r="X161" s="129" cm="1">
        <f t="array" ref="X161">INDEX(KM_PCT,MATCH($A161,'Knowledge - Percentages'!$B:$B,0),'Data - Knowledge'!X$8)/100</f>
        <v>0.161</v>
      </c>
      <c r="Y161" s="129" cm="1">
        <f t="array" ref="Y161">INDEX(KM_PCT,MATCH($A161,'Knowledge - Percentages'!$B:$B,0),'Data - Knowledge'!Y$8)/100</f>
        <v>0.153</v>
      </c>
      <c r="Z161" s="129" cm="1">
        <f t="array" ref="Z161">INDEX(KM_PCT,MATCH($A161,'Knowledge - Percentages'!$B:$B,0),'Data - Knowledge'!Z$8)/100</f>
        <v>0.152</v>
      </c>
      <c r="AA161" s="129" cm="1">
        <f t="array" ref="AA161">INDEX(KM_PCT,MATCH($A161,'Knowledge - Percentages'!$B:$B,0),'Data - Knowledge'!AA$8)/100</f>
        <v>0.157</v>
      </c>
      <c r="AB161" s="129" cm="1">
        <f t="array" ref="AB161">INDEX(KM_PCT,MATCH($A161,'Knowledge - Percentages'!$B:$B,0),'Data - Knowledge'!AB$8)/100</f>
        <v>0.13</v>
      </c>
      <c r="AC161" s="129" cm="1">
        <f t="array" ref="AC161">INDEX(KM_PCT,MATCH($A161,'Knowledge - Percentages'!$B:$B,0),'Data - Knowledge'!AC$8)/100</f>
        <v>0.14199999999999999</v>
      </c>
      <c r="AD161" s="129" cm="1">
        <f t="array" ref="AD161">INDEX(KM_PCT,MATCH($A161,'Knowledge - Percentages'!$B:$B,0),'Data - Knowledge'!AD$8)/100</f>
        <v>0.13900000000000001</v>
      </c>
      <c r="AE161" s="129" cm="1">
        <f t="array" ref="AE161">INDEX(KM_PCT,MATCH($A161,'Knowledge - Percentages'!$B:$B,0),'Data - Knowledge'!AE$8)/100</f>
        <v>0.12</v>
      </c>
      <c r="AF161" s="129" cm="1">
        <f t="array" ref="AF161">INDEX(KM_PCT,MATCH($A161,'Knowledge - Percentages'!$B:$B,0),'Data - Knowledge'!AF$8)/100</f>
        <v>0.14800000000000002</v>
      </c>
      <c r="AG161" s="129" cm="1">
        <f t="array" ref="AG161">INDEX(KM_PCT,MATCH($A161,'Knowledge - Percentages'!$B:$B,0),'Data - Knowledge'!AG$8)/100</f>
        <v>0.17199999999999999</v>
      </c>
      <c r="AH161" s="129" cm="1">
        <f t="array" ref="AH161">INDEX(KM_PCT,MATCH($A161,'Knowledge - Percentages'!$B:$B,0),'Data - Knowledge'!AH$8)/100</f>
        <v>0.16699999999999998</v>
      </c>
      <c r="AI161" s="129" cm="1">
        <f t="array" ref="AI161">INDEX(KM_PCT,MATCH($A161,'Knowledge - Percentages'!$B:$B,0),'Data - Knowledge'!AI$8)/100</f>
        <v>0.183</v>
      </c>
    </row>
    <row r="162" spans="1:35">
      <c r="A162" s="86" t="s">
        <v>141</v>
      </c>
      <c r="B162" s="86" t="s">
        <v>480</v>
      </c>
      <c r="C162" s="86" t="s">
        <v>52</v>
      </c>
      <c r="D162" s="86" t="s">
        <v>483</v>
      </c>
      <c r="E162" s="122">
        <f t="shared" si="19"/>
        <v>7.2322347471037565E-2</v>
      </c>
      <c r="F162" s="128">
        <f t="shared" si="14"/>
        <v>3701.9639999999999</v>
      </c>
      <c r="G162" s="122">
        <f t="shared" si="15"/>
        <v>6.8878349303004252E-2</v>
      </c>
      <c r="H162" s="128">
        <f t="shared" si="16"/>
        <v>25066.140000000003</v>
      </c>
      <c r="I162" s="122">
        <f t="shared" si="17"/>
        <v>-0.33470033420159662</v>
      </c>
      <c r="J162" s="128">
        <f t="shared" si="18"/>
        <v>105.00011716727234</v>
      </c>
      <c r="K162" s="129" cm="1">
        <f t="array" ref="K162">INDEX(KM_PCT,MATCH($A162,'Knowledge - Percentages'!$B:$B,0),'Data - Knowledge'!K$8)/100</f>
        <v>6.9000000000000006E-2</v>
      </c>
      <c r="L162" s="129" cm="1">
        <f t="array" ref="L162">INDEX(KM_PCT,MATCH($A162,'Knowledge - Percentages'!$B:$B,0),'Data - Knowledge'!L$8)/100</f>
        <v>6.9000000000000006E-2</v>
      </c>
      <c r="M162" s="129" cm="1">
        <f t="array" ref="M162">INDEX(KM_PCT,MATCH($A162,'Knowledge - Percentages'!$B:$B,0),'Data - Knowledge'!M$8)/100</f>
        <v>8.199999999999999E-2</v>
      </c>
      <c r="N162" s="129" cm="1">
        <f t="array" ref="N162">INDEX(KM_PCT,MATCH($A162,'Knowledge - Percentages'!$B:$B,0),'Data - Knowledge'!N$8)/100</f>
        <v>0.05</v>
      </c>
      <c r="O162" s="129" cm="1">
        <f t="array" ref="O162">INDEX(KM_PCT,MATCH($A162,'Knowledge - Percentages'!$B:$B,0),'Data - Knowledge'!O$8)/100</f>
        <v>6.7000000000000004E-2</v>
      </c>
      <c r="P162" s="129" cm="1">
        <f t="array" ref="P162">INDEX(KM_PCT,MATCH($A162,'Knowledge - Percentages'!$B:$B,0),'Data - Knowledge'!P$8)/100</f>
        <v>8.5000000000000006E-2</v>
      </c>
      <c r="Q162" s="129" cm="1">
        <f t="array" ref="Q162">INDEX(KM_PCT,MATCH($A162,'Knowledge - Percentages'!$B:$B,0),'Data - Knowledge'!Q$8)/100</f>
        <v>8.6999999999999994E-2</v>
      </c>
      <c r="R162" s="129" cm="1">
        <f t="array" ref="R162">INDEX(KM_PCT,MATCH($A162,'Knowledge - Percentages'!$B:$B,0),'Data - Knowledge'!R$8)/100</f>
        <v>0.09</v>
      </c>
      <c r="S162" s="129" cm="1">
        <f t="array" ref="S162">INDEX(KM_PCT,MATCH($A162,'Knowledge - Percentages'!$B:$B,0),'Data - Knowledge'!S$8)/100</f>
        <v>8.6999999999999994E-2</v>
      </c>
      <c r="T162" s="129" cm="1">
        <f t="array" ref="T162">INDEX(KM_PCT,MATCH($A162,'Knowledge - Percentages'!$B:$B,0),'Data - Knowledge'!T$8)/100</f>
        <v>7.4999999999999997E-2</v>
      </c>
      <c r="U162" s="129" cm="1">
        <f t="array" ref="U162">INDEX(KM_PCT,MATCH($A162,'Knowledge - Percentages'!$B:$B,0),'Data - Knowledge'!U$8)/100</f>
        <v>9.5000000000000001E-2</v>
      </c>
      <c r="V162" s="129" cm="1">
        <f t="array" ref="V162">INDEX(KM_PCT,MATCH($A162,'Knowledge - Percentages'!$B:$B,0),'Data - Knowledge'!V$8)/100</f>
        <v>8.199999999999999E-2</v>
      </c>
      <c r="W162" s="129" cm="1">
        <f t="array" ref="W162">INDEX(KM_PCT,MATCH($A162,'Knowledge - Percentages'!$B:$B,0),'Data - Knowledge'!W$8)/100</f>
        <v>0.17</v>
      </c>
      <c r="X162" s="129" cm="1">
        <f t="array" ref="X162">INDEX(KM_PCT,MATCH($A162,'Knowledge - Percentages'!$B:$B,0),'Data - Knowledge'!X$8)/100</f>
        <v>7.400000000000001E-2</v>
      </c>
      <c r="Y162" s="129" cm="1">
        <f t="array" ref="Y162">INDEX(KM_PCT,MATCH($A162,'Knowledge - Percentages'!$B:$B,0),'Data - Knowledge'!Y$8)/100</f>
        <v>0.16699999999999998</v>
      </c>
      <c r="Z162" s="129" cm="1">
        <f t="array" ref="Z162">INDEX(KM_PCT,MATCH($A162,'Knowledge - Percentages'!$B:$B,0),'Data - Knowledge'!Z$8)/100</f>
        <v>0.06</v>
      </c>
      <c r="AA162" s="129" cm="1">
        <f t="array" ref="AA162">INDEX(KM_PCT,MATCH($A162,'Knowledge - Percentages'!$B:$B,0),'Data - Knowledge'!AA$8)/100</f>
        <v>6.8000000000000005E-2</v>
      </c>
      <c r="AB162" s="129" cm="1">
        <f t="array" ref="AB162">INDEX(KM_PCT,MATCH($A162,'Knowledge - Percentages'!$B:$B,0),'Data - Knowledge'!AB$8)/100</f>
        <v>7.9000000000000001E-2</v>
      </c>
      <c r="AC162" s="129" cm="1">
        <f t="array" ref="AC162">INDEX(KM_PCT,MATCH($A162,'Knowledge - Percentages'!$B:$B,0),'Data - Knowledge'!AC$8)/100</f>
        <v>5.0999999999999997E-2</v>
      </c>
      <c r="AD162" s="129" cm="1">
        <f t="array" ref="AD162">INDEX(KM_PCT,MATCH($A162,'Knowledge - Percentages'!$B:$B,0),'Data - Knowledge'!AD$8)/100</f>
        <v>5.7000000000000002E-2</v>
      </c>
      <c r="AE162" s="129" cm="1">
        <f t="array" ref="AE162">INDEX(KM_PCT,MATCH($A162,'Knowledge - Percentages'!$B:$B,0),'Data - Knowledge'!AE$8)/100</f>
        <v>5.2999999999999999E-2</v>
      </c>
      <c r="AF162" s="129" cm="1">
        <f t="array" ref="AF162">INDEX(KM_PCT,MATCH($A162,'Knowledge - Percentages'!$B:$B,0),'Data - Knowledge'!AF$8)/100</f>
        <v>9.6000000000000002E-2</v>
      </c>
      <c r="AG162" s="129" cm="1">
        <f t="array" ref="AG162">INDEX(KM_PCT,MATCH($A162,'Knowledge - Percentages'!$B:$B,0),'Data - Knowledge'!AG$8)/100</f>
        <v>7.2000000000000008E-2</v>
      </c>
      <c r="AH162" s="129" cm="1">
        <f t="array" ref="AH162">INDEX(KM_PCT,MATCH($A162,'Knowledge - Percentages'!$B:$B,0),'Data - Knowledge'!AH$8)/100</f>
        <v>5.5E-2</v>
      </c>
      <c r="AI162" s="129" cm="1">
        <f t="array" ref="AI162">INDEX(KM_PCT,MATCH($A162,'Knowledge - Percentages'!$B:$B,0),'Data - Knowledge'!AI$8)/100</f>
        <v>6.7000000000000004E-2</v>
      </c>
    </row>
    <row r="163" spans="1:35">
      <c r="A163" s="86" t="s">
        <v>143</v>
      </c>
      <c r="B163" s="86" t="s">
        <v>480</v>
      </c>
      <c r="C163" s="86" t="s">
        <v>52</v>
      </c>
      <c r="D163" s="86" t="s">
        <v>484</v>
      </c>
      <c r="E163" s="122">
        <f t="shared" si="19"/>
        <v>0.12672809502412721</v>
      </c>
      <c r="F163" s="128">
        <f t="shared" si="14"/>
        <v>6486.8310000000001</v>
      </c>
      <c r="G163" s="122">
        <f t="shared" si="15"/>
        <v>0.11789346530409241</v>
      </c>
      <c r="H163" s="128">
        <f t="shared" si="16"/>
        <v>42903.672000000006</v>
      </c>
      <c r="I163" s="122">
        <f t="shared" si="17"/>
        <v>-0.36751971782124893</v>
      </c>
      <c r="J163" s="128">
        <f t="shared" si="18"/>
        <v>107.49373996026574</v>
      </c>
      <c r="K163" s="129" cm="1">
        <f t="array" ref="K163">INDEX(KM_PCT,MATCH($A163,'Knowledge - Percentages'!$B:$B,0),'Data - Knowledge'!K$8)/100</f>
        <v>0.13100000000000001</v>
      </c>
      <c r="L163" s="129" cm="1">
        <f t="array" ref="L163">INDEX(KM_PCT,MATCH($A163,'Knowledge - Percentages'!$B:$B,0),'Data - Knowledge'!L$8)/100</f>
        <v>0.128</v>
      </c>
      <c r="M163" s="129" cm="1">
        <f t="array" ref="M163">INDEX(KM_PCT,MATCH($A163,'Knowledge - Percentages'!$B:$B,0),'Data - Knowledge'!M$8)/100</f>
        <v>0.151</v>
      </c>
      <c r="N163" s="129" cm="1">
        <f t="array" ref="N163">INDEX(KM_PCT,MATCH($A163,'Knowledge - Percentages'!$B:$B,0),'Data - Knowledge'!N$8)/100</f>
        <v>8.900000000000001E-2</v>
      </c>
      <c r="O163" s="129" cm="1">
        <f t="array" ref="O163">INDEX(KM_PCT,MATCH($A163,'Knowledge - Percentages'!$B:$B,0),'Data - Knowledge'!O$8)/100</f>
        <v>0.113</v>
      </c>
      <c r="P163" s="129" cm="1">
        <f t="array" ref="P163">INDEX(KM_PCT,MATCH($A163,'Knowledge - Percentages'!$B:$B,0),'Data - Knowledge'!P$8)/100</f>
        <v>0.16399999999999998</v>
      </c>
      <c r="Q163" s="129" cm="1">
        <f t="array" ref="Q163">INDEX(KM_PCT,MATCH($A163,'Knowledge - Percentages'!$B:$B,0),'Data - Knowledge'!Q$8)/100</f>
        <v>0.14400000000000002</v>
      </c>
      <c r="R163" s="129" cm="1">
        <f t="array" ref="R163">INDEX(KM_PCT,MATCH($A163,'Knowledge - Percentages'!$B:$B,0),'Data - Knowledge'!R$8)/100</f>
        <v>0.17300000000000001</v>
      </c>
      <c r="S163" s="129" cm="1">
        <f t="array" ref="S163">INDEX(KM_PCT,MATCH($A163,'Knowledge - Percentages'!$B:$B,0),'Data - Knowledge'!S$8)/100</f>
        <v>0.17300000000000001</v>
      </c>
      <c r="T163" s="129" cm="1">
        <f t="array" ref="T163">INDEX(KM_PCT,MATCH($A163,'Knowledge - Percentages'!$B:$B,0),'Data - Knowledge'!T$8)/100</f>
        <v>0.13800000000000001</v>
      </c>
      <c r="U163" s="129" cm="1">
        <f t="array" ref="U163">INDEX(KM_PCT,MATCH($A163,'Knowledge - Percentages'!$B:$B,0),'Data - Knowledge'!U$8)/100</f>
        <v>0.157</v>
      </c>
      <c r="V163" s="129" cm="1">
        <f t="array" ref="V163">INDEX(KM_PCT,MATCH($A163,'Knowledge - Percentages'!$B:$B,0),'Data - Knowledge'!V$8)/100</f>
        <v>0.14499999999999999</v>
      </c>
      <c r="W163" s="129" cm="1">
        <f t="array" ref="W163">INDEX(KM_PCT,MATCH($A163,'Knowledge - Percentages'!$B:$B,0),'Data - Knowledge'!W$8)/100</f>
        <v>0.23600000000000002</v>
      </c>
      <c r="X163" s="129" cm="1">
        <f t="array" ref="X163">INDEX(KM_PCT,MATCH($A163,'Knowledge - Percentages'!$B:$B,0),'Data - Knowledge'!X$8)/100</f>
        <v>0.14199999999999999</v>
      </c>
      <c r="Y163" s="129" cm="1">
        <f t="array" ref="Y163">INDEX(KM_PCT,MATCH($A163,'Knowledge - Percentages'!$B:$B,0),'Data - Knowledge'!Y$8)/100</f>
        <v>0.17</v>
      </c>
      <c r="Z163" s="129" cm="1">
        <f t="array" ref="Z163">INDEX(KM_PCT,MATCH($A163,'Knowledge - Percentages'!$B:$B,0),'Data - Knowledge'!Z$8)/100</f>
        <v>9.6000000000000002E-2</v>
      </c>
      <c r="AA163" s="129" cm="1">
        <f t="array" ref="AA163">INDEX(KM_PCT,MATCH($A163,'Knowledge - Percentages'!$B:$B,0),'Data - Knowledge'!AA$8)/100</f>
        <v>0.12300000000000001</v>
      </c>
      <c r="AB163" s="129" cm="1">
        <f t="array" ref="AB163">INDEX(KM_PCT,MATCH($A163,'Knowledge - Percentages'!$B:$B,0),'Data - Knowledge'!AB$8)/100</f>
        <v>0.19600000000000001</v>
      </c>
      <c r="AC163" s="129" cm="1">
        <f t="array" ref="AC163">INDEX(KM_PCT,MATCH($A163,'Knowledge - Percentages'!$B:$B,0),'Data - Knowledge'!AC$8)/100</f>
        <v>7.2999999999999995E-2</v>
      </c>
      <c r="AD163" s="129" cm="1">
        <f t="array" ref="AD163">INDEX(KM_PCT,MATCH($A163,'Knowledge - Percentages'!$B:$B,0),'Data - Knowledge'!AD$8)/100</f>
        <v>9.6999999999999989E-2</v>
      </c>
      <c r="AE163" s="129" cm="1">
        <f t="array" ref="AE163">INDEX(KM_PCT,MATCH($A163,'Knowledge - Percentages'!$B:$B,0),'Data - Knowledge'!AE$8)/100</f>
        <v>9.6999999999999989E-2</v>
      </c>
      <c r="AF163" s="129" cm="1">
        <f t="array" ref="AF163">INDEX(KM_PCT,MATCH($A163,'Knowledge - Percentages'!$B:$B,0),'Data - Knowledge'!AF$8)/100</f>
        <v>0.218</v>
      </c>
      <c r="AG163" s="129" cm="1">
        <f t="array" ref="AG163">INDEX(KM_PCT,MATCH($A163,'Knowledge - Percentages'!$B:$B,0),'Data - Knowledge'!AG$8)/100</f>
        <v>0.13</v>
      </c>
      <c r="AH163" s="129" cm="1">
        <f t="array" ref="AH163">INDEX(KM_PCT,MATCH($A163,'Knowledge - Percentages'!$B:$B,0),'Data - Knowledge'!AH$8)/100</f>
        <v>8.199999999999999E-2</v>
      </c>
      <c r="AI163" s="129" cm="1">
        <f t="array" ref="AI163">INDEX(KM_PCT,MATCH($A163,'Knowledge - Percentages'!$B:$B,0),'Data - Knowledge'!AI$8)/100</f>
        <v>0.106</v>
      </c>
    </row>
    <row r="164" spans="1:35">
      <c r="A164" s="86" t="s">
        <v>145</v>
      </c>
      <c r="B164" s="86" t="s">
        <v>480</v>
      </c>
      <c r="C164" s="86" t="s">
        <v>52</v>
      </c>
      <c r="D164" s="86" t="s">
        <v>485</v>
      </c>
      <c r="E164" s="122">
        <f t="shared" si="19"/>
        <v>0.18099206829859149</v>
      </c>
      <c r="F164" s="128">
        <f t="shared" si="14"/>
        <v>9264.4410000000025</v>
      </c>
      <c r="G164" s="122">
        <f t="shared" si="15"/>
        <v>0.18122848491010363</v>
      </c>
      <c r="H164" s="128">
        <f t="shared" si="16"/>
        <v>65952.489000000001</v>
      </c>
      <c r="I164" s="122">
        <f t="shared" si="17"/>
        <v>-0.55589804046301394</v>
      </c>
      <c r="J164" s="128">
        <f t="shared" si="18"/>
        <v>99.869547763625903</v>
      </c>
      <c r="K164" s="129" cm="1">
        <f t="array" ref="K164">INDEX(KM_PCT,MATCH($A164,'Knowledge - Percentages'!$B:$B,0),'Data - Knowledge'!K$8)/100</f>
        <v>0.17399999999999999</v>
      </c>
      <c r="L164" s="129" cm="1">
        <f t="array" ref="L164">INDEX(KM_PCT,MATCH($A164,'Knowledge - Percentages'!$B:$B,0),'Data - Knowledge'!L$8)/100</f>
        <v>0.17199999999999999</v>
      </c>
      <c r="M164" s="129" cm="1">
        <f t="array" ref="M164">INDEX(KM_PCT,MATCH($A164,'Knowledge - Percentages'!$B:$B,0),'Data - Knowledge'!M$8)/100</f>
        <v>0.185</v>
      </c>
      <c r="N164" s="129" cm="1">
        <f t="array" ref="N164">INDEX(KM_PCT,MATCH($A164,'Knowledge - Percentages'!$B:$B,0),'Data - Knowledge'!N$8)/100</f>
        <v>0.14499999999999999</v>
      </c>
      <c r="O164" s="129" cm="1">
        <f t="array" ref="O164">INDEX(KM_PCT,MATCH($A164,'Knowledge - Percentages'!$B:$B,0),'Data - Knowledge'!O$8)/100</f>
        <v>0.182</v>
      </c>
      <c r="P164" s="129" cm="1">
        <f t="array" ref="P164">INDEX(KM_PCT,MATCH($A164,'Knowledge - Percentages'!$B:$B,0),'Data - Knowledge'!P$8)/100</f>
        <v>0.187</v>
      </c>
      <c r="Q164" s="129" cm="1">
        <f t="array" ref="Q164">INDEX(KM_PCT,MATCH($A164,'Knowledge - Percentages'!$B:$B,0),'Data - Knowledge'!Q$8)/100</f>
        <v>0.185</v>
      </c>
      <c r="R164" s="129" cm="1">
        <f t="array" ref="R164">INDEX(KM_PCT,MATCH($A164,'Knowledge - Percentages'!$B:$B,0),'Data - Knowledge'!R$8)/100</f>
        <v>0.221</v>
      </c>
      <c r="S164" s="129" cm="1">
        <f t="array" ref="S164">INDEX(KM_PCT,MATCH($A164,'Knowledge - Percentages'!$B:$B,0),'Data - Knowledge'!S$8)/100</f>
        <v>0.20100000000000001</v>
      </c>
      <c r="T164" s="129" cm="1">
        <f t="array" ref="T164">INDEX(KM_PCT,MATCH($A164,'Knowledge - Percentages'!$B:$B,0),'Data - Knowledge'!T$8)/100</f>
        <v>0.182</v>
      </c>
      <c r="U164" s="129" cm="1">
        <f t="array" ref="U164">INDEX(KM_PCT,MATCH($A164,'Knowledge - Percentages'!$B:$B,0),'Data - Knowledge'!U$8)/100</f>
        <v>0.2</v>
      </c>
      <c r="V164" s="129" cm="1">
        <f t="array" ref="V164">INDEX(KM_PCT,MATCH($A164,'Knowledge - Percentages'!$B:$B,0),'Data - Knowledge'!V$8)/100</f>
        <v>0.19</v>
      </c>
      <c r="W164" s="129" cm="1">
        <f t="array" ref="W164">INDEX(KM_PCT,MATCH($A164,'Knowledge - Percentages'!$B:$B,0),'Data - Knowledge'!W$8)/100</f>
        <v>0.20699999999999999</v>
      </c>
      <c r="X164" s="129" cm="1">
        <f t="array" ref="X164">INDEX(KM_PCT,MATCH($A164,'Knowledge - Percentages'!$B:$B,0),'Data - Knowledge'!X$8)/100</f>
        <v>0.193</v>
      </c>
      <c r="Y164" s="129" cm="1">
        <f t="array" ref="Y164">INDEX(KM_PCT,MATCH($A164,'Knowledge - Percentages'!$B:$B,0),'Data - Knowledge'!Y$8)/100</f>
        <v>0.192</v>
      </c>
      <c r="Z164" s="129" cm="1">
        <f t="array" ref="Z164">INDEX(KM_PCT,MATCH($A164,'Knowledge - Percentages'!$B:$B,0),'Data - Knowledge'!Z$8)/100</f>
        <v>0.18100000000000002</v>
      </c>
      <c r="AA164" s="129" cm="1">
        <f t="array" ref="AA164">INDEX(KM_PCT,MATCH($A164,'Knowledge - Percentages'!$B:$B,0),'Data - Knowledge'!AA$8)/100</f>
        <v>0.191</v>
      </c>
      <c r="AB164" s="129" cm="1">
        <f t="array" ref="AB164">INDEX(KM_PCT,MATCH($A164,'Knowledge - Percentages'!$B:$B,0),'Data - Knowledge'!AB$8)/100</f>
        <v>0.23600000000000002</v>
      </c>
      <c r="AC164" s="129" cm="1">
        <f t="array" ref="AC164">INDEX(KM_PCT,MATCH($A164,'Knowledge - Percentages'!$B:$B,0),'Data - Knowledge'!AC$8)/100</f>
        <v>0.16699999999999998</v>
      </c>
      <c r="AD164" s="129" cm="1">
        <f t="array" ref="AD164">INDEX(KM_PCT,MATCH($A164,'Knowledge - Percentages'!$B:$B,0),'Data - Knowledge'!AD$8)/100</f>
        <v>0.17</v>
      </c>
      <c r="AE164" s="129" cm="1">
        <f t="array" ref="AE164">INDEX(KM_PCT,MATCH($A164,'Knowledge - Percentages'!$B:$B,0),'Data - Knowledge'!AE$8)/100</f>
        <v>0.155</v>
      </c>
      <c r="AF164" s="129" cm="1">
        <f t="array" ref="AF164">INDEX(KM_PCT,MATCH($A164,'Knowledge - Percentages'!$B:$B,0),'Data - Knowledge'!AF$8)/100</f>
        <v>0.23100000000000001</v>
      </c>
      <c r="AG164" s="129" cm="1">
        <f t="array" ref="AG164">INDEX(KM_PCT,MATCH($A164,'Knowledge - Percentages'!$B:$B,0),'Data - Knowledge'!AG$8)/100</f>
        <v>0.21299999999999999</v>
      </c>
      <c r="AH164" s="129" cm="1">
        <f t="array" ref="AH164">INDEX(KM_PCT,MATCH($A164,'Knowledge - Percentages'!$B:$B,0),'Data - Knowledge'!AH$8)/100</f>
        <v>0.191</v>
      </c>
      <c r="AI164" s="129" cm="1">
        <f t="array" ref="AI164">INDEX(KM_PCT,MATCH($A164,'Knowledge - Percentages'!$B:$B,0),'Data - Knowledge'!AI$8)/100</f>
        <v>0.218</v>
      </c>
    </row>
    <row r="165" spans="1:35">
      <c r="A165" s="86" t="s">
        <v>147</v>
      </c>
      <c r="B165" s="86" t="s">
        <v>480</v>
      </c>
      <c r="C165" s="86" t="s">
        <v>52</v>
      </c>
      <c r="D165" s="86" t="s">
        <v>486</v>
      </c>
      <c r="E165" s="122">
        <f t="shared" si="19"/>
        <v>0.20143034364194029</v>
      </c>
      <c r="F165" s="128">
        <f t="shared" si="14"/>
        <v>10310.614999999998</v>
      </c>
      <c r="G165" s="122">
        <f t="shared" si="15"/>
        <v>0.2093535621937849</v>
      </c>
      <c r="H165" s="128">
        <f t="shared" si="16"/>
        <v>76187.739000000001</v>
      </c>
      <c r="I165" s="122">
        <f t="shared" si="17"/>
        <v>0.37196270970384887</v>
      </c>
      <c r="J165" s="128">
        <f t="shared" si="18"/>
        <v>96.215388709502534</v>
      </c>
      <c r="K165" s="129" cm="1">
        <f t="array" ref="K165">INDEX(KM_PCT,MATCH($A165,'Knowledge - Percentages'!$B:$B,0),'Data - Knowledge'!K$8)/100</f>
        <v>0.20800000000000002</v>
      </c>
      <c r="L165" s="129" cm="1">
        <f t="array" ref="L165">INDEX(KM_PCT,MATCH($A165,'Knowledge - Percentages'!$B:$B,0),'Data - Knowledge'!L$8)/100</f>
        <v>0.20100000000000001</v>
      </c>
      <c r="M165" s="129" cm="1">
        <f t="array" ref="M165">INDEX(KM_PCT,MATCH($A165,'Knowledge - Percentages'!$B:$B,0),'Data - Knowledge'!M$8)/100</f>
        <v>0.182</v>
      </c>
      <c r="N165" s="129" cm="1">
        <f t="array" ref="N165">INDEX(KM_PCT,MATCH($A165,'Knowledge - Percentages'!$B:$B,0),'Data - Knowledge'!N$8)/100</f>
        <v>0.21899999999999997</v>
      </c>
      <c r="O165" s="129" cm="1">
        <f t="array" ref="O165">INDEX(KM_PCT,MATCH($A165,'Knowledge - Percentages'!$B:$B,0),'Data - Knowledge'!O$8)/100</f>
        <v>0.20300000000000001</v>
      </c>
      <c r="P165" s="129" cm="1">
        <f t="array" ref="P165">INDEX(KM_PCT,MATCH($A165,'Knowledge - Percentages'!$B:$B,0),'Data - Knowledge'!P$8)/100</f>
        <v>0.17899999999999999</v>
      </c>
      <c r="Q165" s="129" cm="1">
        <f t="array" ref="Q165">INDEX(KM_PCT,MATCH($A165,'Knowledge - Percentages'!$B:$B,0),'Data - Knowledge'!Q$8)/100</f>
        <v>0.152</v>
      </c>
      <c r="R165" s="129" cm="1">
        <f t="array" ref="R165">INDEX(KM_PCT,MATCH($A165,'Knowledge - Percentages'!$B:$B,0),'Data - Knowledge'!R$8)/100</f>
        <v>0.14699999999999999</v>
      </c>
      <c r="S165" s="129" cm="1">
        <f t="array" ref="S165">INDEX(KM_PCT,MATCH($A165,'Knowledge - Percentages'!$B:$B,0),'Data - Knowledge'!S$8)/100</f>
        <v>0.182</v>
      </c>
      <c r="T165" s="129" cm="1">
        <f t="array" ref="T165">INDEX(KM_PCT,MATCH($A165,'Knowledge - Percentages'!$B:$B,0),'Data - Knowledge'!T$8)/100</f>
        <v>0.19500000000000001</v>
      </c>
      <c r="U165" s="129" cm="1">
        <f t="array" ref="U165">INDEX(KM_PCT,MATCH($A165,'Knowledge - Percentages'!$B:$B,0),'Data - Knowledge'!U$8)/100</f>
        <v>0.16300000000000001</v>
      </c>
      <c r="V165" s="129" cm="1">
        <f t="array" ref="V165">INDEX(KM_PCT,MATCH($A165,'Knowledge - Percentages'!$B:$B,0),'Data - Knowledge'!V$8)/100</f>
        <v>0.17300000000000001</v>
      </c>
      <c r="W165" s="129" cm="1">
        <f t="array" ref="W165">INDEX(KM_PCT,MATCH($A165,'Knowledge - Percentages'!$B:$B,0),'Data - Knowledge'!W$8)/100</f>
        <v>0.13200000000000001</v>
      </c>
      <c r="X165" s="129" cm="1">
        <f t="array" ref="X165">INDEX(KM_PCT,MATCH($A165,'Knowledge - Percentages'!$B:$B,0),'Data - Knowledge'!X$8)/100</f>
        <v>0.19399999999999998</v>
      </c>
      <c r="Y165" s="129" cm="1">
        <f t="array" ref="Y165">INDEX(KM_PCT,MATCH($A165,'Knowledge - Percentages'!$B:$B,0),'Data - Knowledge'!Y$8)/100</f>
        <v>0.14899999999999999</v>
      </c>
      <c r="Z165" s="129" cm="1">
        <f t="array" ref="Z165">INDEX(KM_PCT,MATCH($A165,'Knowledge - Percentages'!$B:$B,0),'Data - Knowledge'!Z$8)/100</f>
        <v>0.23</v>
      </c>
      <c r="AA165" s="129" cm="1">
        <f t="array" ref="AA165">INDEX(KM_PCT,MATCH($A165,'Knowledge - Percentages'!$B:$B,0),'Data - Knowledge'!AA$8)/100</f>
        <v>0.21100000000000002</v>
      </c>
      <c r="AB165" s="129" cm="1">
        <f t="array" ref="AB165">INDEX(KM_PCT,MATCH($A165,'Knowledge - Percentages'!$B:$B,0),'Data - Knowledge'!AB$8)/100</f>
        <v>0.17499999999999999</v>
      </c>
      <c r="AC165" s="129" cm="1">
        <f t="array" ref="AC165">INDEX(KM_PCT,MATCH($A165,'Knowledge - Percentages'!$B:$B,0),'Data - Knowledge'!AC$8)/100</f>
        <v>0.253</v>
      </c>
      <c r="AD165" s="129" cm="1">
        <f t="array" ref="AD165">INDEX(KM_PCT,MATCH($A165,'Knowledge - Percentages'!$B:$B,0),'Data - Knowledge'!AD$8)/100</f>
        <v>0.22800000000000001</v>
      </c>
      <c r="AE165" s="129" cm="1">
        <f t="array" ref="AE165">INDEX(KM_PCT,MATCH($A165,'Knowledge - Percentages'!$B:$B,0),'Data - Knowledge'!AE$8)/100</f>
        <v>0.222</v>
      </c>
      <c r="AF165" s="129" cm="1">
        <f t="array" ref="AF165">INDEX(KM_PCT,MATCH($A165,'Knowledge - Percentages'!$B:$B,0),'Data - Knowledge'!AF$8)/100</f>
        <v>0.14400000000000002</v>
      </c>
      <c r="AG165" s="129" cm="1">
        <f t="array" ref="AG165">INDEX(KM_PCT,MATCH($A165,'Knowledge - Percentages'!$B:$B,0),'Data - Knowledge'!AG$8)/100</f>
        <v>0.19399999999999998</v>
      </c>
      <c r="AH165" s="129" cm="1">
        <f t="array" ref="AH165">INDEX(KM_PCT,MATCH($A165,'Knowledge - Percentages'!$B:$B,0),'Data - Knowledge'!AH$8)/100</f>
        <v>0.245</v>
      </c>
      <c r="AI165" s="129" cm="1">
        <f t="array" ref="AI165">INDEX(KM_PCT,MATCH($A165,'Knowledge - Percentages'!$B:$B,0),'Data - Knowledge'!AI$8)/100</f>
        <v>0.21299999999999999</v>
      </c>
    </row>
    <row r="166" spans="1:35">
      <c r="A166" s="86" t="s">
        <v>149</v>
      </c>
      <c r="B166" s="86" t="s">
        <v>480</v>
      </c>
      <c r="C166" s="86" t="s">
        <v>52</v>
      </c>
      <c r="D166" s="86" t="s">
        <v>487</v>
      </c>
      <c r="E166" s="122">
        <f t="shared" si="19"/>
        <v>0.11129134350518688</v>
      </c>
      <c r="F166" s="128">
        <f t="shared" si="14"/>
        <v>5696.670000000001</v>
      </c>
      <c r="G166" s="122">
        <f t="shared" si="15"/>
        <v>0.11653715524608498</v>
      </c>
      <c r="H166" s="128">
        <f t="shared" si="16"/>
        <v>42410.084999999999</v>
      </c>
      <c r="I166" s="122">
        <f t="shared" si="17"/>
        <v>0.4309360992015126</v>
      </c>
      <c r="J166" s="128">
        <f t="shared" si="18"/>
        <v>95.498592933883785</v>
      </c>
      <c r="K166" s="129" cm="1">
        <f t="array" ref="K166">INDEX(KM_PCT,MATCH($A166,'Knowledge - Percentages'!$B:$B,0),'Data - Knowledge'!K$8)/100</f>
        <v>0.13699999999999998</v>
      </c>
      <c r="L166" s="129" cm="1">
        <f t="array" ref="L166">INDEX(KM_PCT,MATCH($A166,'Knowledge - Percentages'!$B:$B,0),'Data - Knowledge'!L$8)/100</f>
        <v>0.11699999999999999</v>
      </c>
      <c r="M166" s="129" cm="1">
        <f t="array" ref="M166">INDEX(KM_PCT,MATCH($A166,'Knowledge - Percentages'!$B:$B,0),'Data - Knowledge'!M$8)/100</f>
        <v>8.5999999999999993E-2</v>
      </c>
      <c r="N166" s="129" cm="1">
        <f t="array" ref="N166">INDEX(KM_PCT,MATCH($A166,'Knowledge - Percentages'!$B:$B,0),'Data - Knowledge'!N$8)/100</f>
        <v>0.17100000000000001</v>
      </c>
      <c r="O166" s="129" cm="1">
        <f t="array" ref="O166">INDEX(KM_PCT,MATCH($A166,'Knowledge - Percentages'!$B:$B,0),'Data - Knowledge'!O$8)/100</f>
        <v>0.11199999999999999</v>
      </c>
      <c r="P166" s="129" cm="1">
        <f t="array" ref="P166">INDEX(KM_PCT,MATCH($A166,'Knowledge - Percentages'!$B:$B,0),'Data - Knowledge'!P$8)/100</f>
        <v>8.199999999999999E-2</v>
      </c>
      <c r="Q166" s="129" cm="1">
        <f t="array" ref="Q166">INDEX(KM_PCT,MATCH($A166,'Knowledge - Percentages'!$B:$B,0),'Data - Knowledge'!Q$8)/100</f>
        <v>6.0999999999999999E-2</v>
      </c>
      <c r="R166" s="129" cm="1">
        <f t="array" ref="R166">INDEX(KM_PCT,MATCH($A166,'Knowledge - Percentages'!$B:$B,0),'Data - Knowledge'!R$8)/100</f>
        <v>0.05</v>
      </c>
      <c r="S166" s="129" cm="1">
        <f t="array" ref="S166">INDEX(KM_PCT,MATCH($A166,'Knowledge - Percentages'!$B:$B,0),'Data - Knowledge'!S$8)/100</f>
        <v>8.1000000000000003E-2</v>
      </c>
      <c r="T166" s="129" cm="1">
        <f t="array" ref="T166">INDEX(KM_PCT,MATCH($A166,'Knowledge - Percentages'!$B:$B,0),'Data - Knowledge'!T$8)/100</f>
        <v>9.8000000000000004E-2</v>
      </c>
      <c r="U166" s="129" cm="1">
        <f t="array" ref="U166">INDEX(KM_PCT,MATCH($A166,'Knowledge - Percentages'!$B:$B,0),'Data - Knowledge'!U$8)/100</f>
        <v>6.6000000000000003E-2</v>
      </c>
      <c r="V166" s="129" cm="1">
        <f t="array" ref="V166">INDEX(KM_PCT,MATCH($A166,'Knowledge - Percentages'!$B:$B,0),'Data - Knowledge'!V$8)/100</f>
        <v>7.9000000000000001E-2</v>
      </c>
      <c r="W166" s="129" cm="1">
        <f t="array" ref="W166">INDEX(KM_PCT,MATCH($A166,'Knowledge - Percentages'!$B:$B,0),'Data - Knowledge'!W$8)/100</f>
        <v>5.4000000000000006E-2</v>
      </c>
      <c r="X166" s="129" cm="1">
        <f t="array" ref="X166">INDEX(KM_PCT,MATCH($A166,'Knowledge - Percentages'!$B:$B,0),'Data - Knowledge'!X$8)/100</f>
        <v>9.6000000000000002E-2</v>
      </c>
      <c r="Y166" s="129" cm="1">
        <f t="array" ref="Y166">INDEX(KM_PCT,MATCH($A166,'Knowledge - Percentages'!$B:$B,0),'Data - Knowledge'!Y$8)/100</f>
        <v>6.0999999999999999E-2</v>
      </c>
      <c r="Z166" s="129" cm="1">
        <f t="array" ref="Z166">INDEX(KM_PCT,MATCH($A166,'Knowledge - Percentages'!$B:$B,0),'Data - Knowledge'!Z$8)/100</f>
        <v>0.129</v>
      </c>
      <c r="AA166" s="129" cm="1">
        <f t="array" ref="AA166">INDEX(KM_PCT,MATCH($A166,'Knowledge - Percentages'!$B:$B,0),'Data - Knowledge'!AA$8)/100</f>
        <v>0.10800000000000001</v>
      </c>
      <c r="AB166" s="129" cm="1">
        <f t="array" ref="AB166">INDEX(KM_PCT,MATCH($A166,'Knowledge - Percentages'!$B:$B,0),'Data - Knowledge'!AB$8)/100</f>
        <v>7.5999999999999998E-2</v>
      </c>
      <c r="AC166" s="129" cm="1">
        <f t="array" ref="AC166">INDEX(KM_PCT,MATCH($A166,'Knowledge - Percentages'!$B:$B,0),'Data - Knowledge'!AC$8)/100</f>
        <v>0.153</v>
      </c>
      <c r="AD166" s="129" cm="1">
        <f t="array" ref="AD166">INDEX(KM_PCT,MATCH($A166,'Knowledge - Percentages'!$B:$B,0),'Data - Knowledge'!AD$8)/100</f>
        <v>0.14099999999999999</v>
      </c>
      <c r="AE166" s="129" cm="1">
        <f t="array" ref="AE166">INDEX(KM_PCT,MATCH($A166,'Knowledge - Percentages'!$B:$B,0),'Data - Knowledge'!AE$8)/100</f>
        <v>0.16399999999999998</v>
      </c>
      <c r="AF166" s="129" cm="1">
        <f t="array" ref="AF166">INDEX(KM_PCT,MATCH($A166,'Knowledge - Percentages'!$B:$B,0),'Data - Knowledge'!AF$8)/100</f>
        <v>5.5E-2</v>
      </c>
      <c r="AG166" s="129" cm="1">
        <f t="array" ref="AG166">INDEX(KM_PCT,MATCH($A166,'Knowledge - Percentages'!$B:$B,0),'Data - Knowledge'!AG$8)/100</f>
        <v>8.5999999999999993E-2</v>
      </c>
      <c r="AH166" s="129" cm="1">
        <f t="array" ref="AH166">INDEX(KM_PCT,MATCH($A166,'Knowledge - Percentages'!$B:$B,0),'Data - Knowledge'!AH$8)/100</f>
        <v>0.125</v>
      </c>
      <c r="AI166" s="129" cm="1">
        <f t="array" ref="AI166">INDEX(KM_PCT,MATCH($A166,'Knowledge - Percentages'!$B:$B,0),'Data - Knowledge'!AI$8)/100</f>
        <v>0.09</v>
      </c>
    </row>
    <row r="167" spans="1:35">
      <c r="A167" s="86" t="s">
        <v>151</v>
      </c>
      <c r="B167" s="86" t="s">
        <v>480</v>
      </c>
      <c r="C167" s="86" t="s">
        <v>52</v>
      </c>
      <c r="D167" s="86" t="s">
        <v>488</v>
      </c>
      <c r="E167" s="122">
        <f t="shared" si="19"/>
        <v>9.8471154785394727E-2</v>
      </c>
      <c r="F167" s="128">
        <f t="shared" si="14"/>
        <v>5040.4430000000002</v>
      </c>
      <c r="G167" s="122">
        <f t="shared" si="15"/>
        <v>0.10097093034438984</v>
      </c>
      <c r="H167" s="128">
        <f t="shared" si="16"/>
        <v>36745.240000000005</v>
      </c>
      <c r="I167" s="122">
        <f t="shared" si="17"/>
        <v>0.42509738697023108</v>
      </c>
      <c r="J167" s="128">
        <f t="shared" si="18"/>
        <v>97.524262131220425</v>
      </c>
      <c r="K167" s="129" cm="1">
        <f t="array" ref="K167">INDEX(KM_PCT,MATCH($A167,'Knowledge - Percentages'!$B:$B,0),'Data - Knowledge'!K$8)/100</f>
        <v>0.158</v>
      </c>
      <c r="L167" s="129" cm="1">
        <f t="array" ref="L167">INDEX(KM_PCT,MATCH($A167,'Knowledge - Percentages'!$B:$B,0),'Data - Knowledge'!L$8)/100</f>
        <v>0.11199999999999999</v>
      </c>
      <c r="M167" s="129" cm="1">
        <f t="array" ref="M167">INDEX(KM_PCT,MATCH($A167,'Knowledge - Percentages'!$B:$B,0),'Data - Knowledge'!M$8)/100</f>
        <v>6.9000000000000006E-2</v>
      </c>
      <c r="N167" s="129" cm="1">
        <f t="array" ref="N167">INDEX(KM_PCT,MATCH($A167,'Knowledge - Percentages'!$B:$B,0),'Data - Knowledge'!N$8)/100</f>
        <v>0.17899999999999999</v>
      </c>
      <c r="O167" s="129" cm="1">
        <f t="array" ref="O167">INDEX(KM_PCT,MATCH($A167,'Knowledge - Percentages'!$B:$B,0),'Data - Knowledge'!O$8)/100</f>
        <v>0.10300000000000001</v>
      </c>
      <c r="P167" s="129" cm="1">
        <f t="array" ref="P167">INDEX(KM_PCT,MATCH($A167,'Knowledge - Percentages'!$B:$B,0),'Data - Knowledge'!P$8)/100</f>
        <v>6.5000000000000002E-2</v>
      </c>
      <c r="Q167" s="129" cm="1">
        <f t="array" ref="Q167">INDEX(KM_PCT,MATCH($A167,'Knowledge - Percentages'!$B:$B,0),'Data - Knowledge'!Q$8)/100</f>
        <v>4.5999999999999999E-2</v>
      </c>
      <c r="R167" s="129" cm="1">
        <f t="array" ref="R167">INDEX(KM_PCT,MATCH($A167,'Knowledge - Percentages'!$B:$B,0),'Data - Knowledge'!R$8)/100</f>
        <v>3.9E-2</v>
      </c>
      <c r="S167" s="129" cm="1">
        <f t="array" ref="S167">INDEX(KM_PCT,MATCH($A167,'Knowledge - Percentages'!$B:$B,0),'Data - Knowledge'!S$8)/100</f>
        <v>6.4000000000000001E-2</v>
      </c>
      <c r="T167" s="129" cm="1">
        <f t="array" ref="T167">INDEX(KM_PCT,MATCH($A167,'Knowledge - Percentages'!$B:$B,0),'Data - Knowledge'!T$8)/100</f>
        <v>8.4000000000000005E-2</v>
      </c>
      <c r="U167" s="129" cm="1">
        <f t="array" ref="U167">INDEX(KM_PCT,MATCH($A167,'Knowledge - Percentages'!$B:$B,0),'Data - Knowledge'!U$8)/100</f>
        <v>5.2999999999999999E-2</v>
      </c>
      <c r="V167" s="129" cm="1">
        <f t="array" ref="V167">INDEX(KM_PCT,MATCH($A167,'Knowledge - Percentages'!$B:$B,0),'Data - Knowledge'!V$8)/100</f>
        <v>6.8000000000000005E-2</v>
      </c>
      <c r="W167" s="129" cm="1">
        <f t="array" ref="W167">INDEX(KM_PCT,MATCH($A167,'Knowledge - Percentages'!$B:$B,0),'Data - Knowledge'!W$8)/100</f>
        <v>4.5999999999999999E-2</v>
      </c>
      <c r="X167" s="129" cm="1">
        <f t="array" ref="X167">INDEX(KM_PCT,MATCH($A167,'Knowledge - Percentages'!$B:$B,0),'Data - Knowledge'!X$8)/100</f>
        <v>0.08</v>
      </c>
      <c r="Y167" s="129" cm="1">
        <f t="array" ref="Y167">INDEX(KM_PCT,MATCH($A167,'Knowledge - Percentages'!$B:$B,0),'Data - Knowledge'!Y$8)/100</f>
        <v>0.05</v>
      </c>
      <c r="Z167" s="129" cm="1">
        <f t="array" ref="Z167">INDEX(KM_PCT,MATCH($A167,'Knowledge - Percentages'!$B:$B,0),'Data - Knowledge'!Z$8)/100</f>
        <v>0.10400000000000001</v>
      </c>
      <c r="AA167" s="129" cm="1">
        <f t="array" ref="AA167">INDEX(KM_PCT,MATCH($A167,'Knowledge - Percentages'!$B:$B,0),'Data - Knowledge'!AA$8)/100</f>
        <v>8.8000000000000009E-2</v>
      </c>
      <c r="AB167" s="129" cm="1">
        <f t="array" ref="AB167">INDEX(KM_PCT,MATCH($A167,'Knowledge - Percentages'!$B:$B,0),'Data - Knowledge'!AB$8)/100</f>
        <v>5.9000000000000004E-2</v>
      </c>
      <c r="AC167" s="129" cm="1">
        <f t="array" ref="AC167">INDEX(KM_PCT,MATCH($A167,'Knowledge - Percentages'!$B:$B,0),'Data - Knowledge'!AC$8)/100</f>
        <v>0.122</v>
      </c>
      <c r="AD167" s="129" cm="1">
        <f t="array" ref="AD167">INDEX(KM_PCT,MATCH($A167,'Knowledge - Percentages'!$B:$B,0),'Data - Knowledge'!AD$8)/100</f>
        <v>0.12300000000000001</v>
      </c>
      <c r="AE167" s="129" cm="1">
        <f t="array" ref="AE167">INDEX(KM_PCT,MATCH($A167,'Knowledge - Percentages'!$B:$B,0),'Data - Knowledge'!AE$8)/100</f>
        <v>0.153</v>
      </c>
      <c r="AF167" s="129" cm="1">
        <f t="array" ref="AF167">INDEX(KM_PCT,MATCH($A167,'Knowledge - Percentages'!$B:$B,0),'Data - Knowledge'!AF$8)/100</f>
        <v>4.2999999999999997E-2</v>
      </c>
      <c r="AG167" s="129" cm="1">
        <f t="array" ref="AG167">INDEX(KM_PCT,MATCH($A167,'Knowledge - Percentages'!$B:$B,0),'Data - Knowledge'!AG$8)/100</f>
        <v>7.0999999999999994E-2</v>
      </c>
      <c r="AH167" s="129" cm="1">
        <f t="array" ref="AH167">INDEX(KM_PCT,MATCH($A167,'Knowledge - Percentages'!$B:$B,0),'Data - Knowledge'!AH$8)/100</f>
        <v>9.3000000000000013E-2</v>
      </c>
      <c r="AI167" s="129" cm="1">
        <f t="array" ref="AI167">INDEX(KM_PCT,MATCH($A167,'Knowledge - Percentages'!$B:$B,0),'Data - Knowledge'!AI$8)/100</f>
        <v>6.6000000000000003E-2</v>
      </c>
    </row>
    <row r="168" spans="1:35">
      <c r="A168" s="86" t="s">
        <v>489</v>
      </c>
      <c r="B168" s="86" t="s">
        <v>490</v>
      </c>
      <c r="C168" s="86" t="s">
        <v>491</v>
      </c>
      <c r="D168" s="86" t="s">
        <v>492</v>
      </c>
      <c r="E168" s="122">
        <f t="shared" si="19"/>
        <v>0.8255174165315412</v>
      </c>
      <c r="F168" s="128">
        <f t="shared" si="14"/>
        <v>42255.76</v>
      </c>
      <c r="G168" s="122">
        <f t="shared" si="15"/>
        <v>0.83301009015742522</v>
      </c>
      <c r="H168" s="128">
        <f t="shared" si="16"/>
        <v>303148.19900000002</v>
      </c>
      <c r="I168" s="122">
        <f t="shared" si="17"/>
        <v>-0.58974635473353343</v>
      </c>
      <c r="J168" s="128">
        <f t="shared" si="18"/>
        <v>99.100530267950532</v>
      </c>
      <c r="K168" s="129" cm="1">
        <f t="array" ref="K168">INDEX(KM_PCT,MATCH($A168,'Knowledge - Percentages'!$B:$B,0),'Data - Knowledge'!K$8)/100</f>
        <v>0.80299999999999994</v>
      </c>
      <c r="L168" s="129" cm="1">
        <f t="array" ref="L168">INDEX(KM_PCT,MATCH($A168,'Knowledge - Percentages'!$B:$B,0),'Data - Knowledge'!L$8)/100</f>
        <v>0.77900000000000003</v>
      </c>
      <c r="M168" s="129" cm="1">
        <f t="array" ref="M168">INDEX(KM_PCT,MATCH($A168,'Knowledge - Percentages'!$B:$B,0),'Data - Knowledge'!M$8)/100</f>
        <v>0.79099999999999993</v>
      </c>
      <c r="N168" s="129" cm="1">
        <f t="array" ref="N168">INDEX(KM_PCT,MATCH($A168,'Knowledge - Percentages'!$B:$B,0),'Data - Knowledge'!N$8)/100</f>
        <v>0.86</v>
      </c>
      <c r="O168" s="129" cm="1">
        <f t="array" ref="O168">INDEX(KM_PCT,MATCH($A168,'Knowledge - Percentages'!$B:$B,0),'Data - Knowledge'!O$8)/100</f>
        <v>0.8640000000000001</v>
      </c>
      <c r="P168" s="129" cm="1">
        <f t="array" ref="P168">INDEX(KM_PCT,MATCH($A168,'Knowledge - Percentages'!$B:$B,0),'Data - Knowledge'!P$8)/100</f>
        <v>0.82099999999999995</v>
      </c>
      <c r="Q168" s="129" cm="1">
        <f t="array" ref="Q168">INDEX(KM_PCT,MATCH($A168,'Knowledge - Percentages'!$B:$B,0),'Data - Knowledge'!Q$8)/100</f>
        <v>0.85299999999999998</v>
      </c>
      <c r="R168" s="129" cm="1">
        <f t="array" ref="R168">INDEX(KM_PCT,MATCH($A168,'Knowledge - Percentages'!$B:$B,0),'Data - Knowledge'!R$8)/100</f>
        <v>0.96599999999999997</v>
      </c>
      <c r="S168" s="129" cm="1">
        <f t="array" ref="S168">INDEX(KM_PCT,MATCH($A168,'Knowledge - Percentages'!$B:$B,0),'Data - Knowledge'!S$8)/100</f>
        <v>0.79700000000000004</v>
      </c>
      <c r="T168" s="129" cm="1">
        <f t="array" ref="T168">INDEX(KM_PCT,MATCH($A168,'Knowledge - Percentages'!$B:$B,0),'Data - Knowledge'!T$8)/100</f>
        <v>0.83599999999999997</v>
      </c>
      <c r="U168" s="129" cm="1">
        <f t="array" ref="U168">INDEX(KM_PCT,MATCH($A168,'Knowledge - Percentages'!$B:$B,0),'Data - Knowledge'!U$8)/100</f>
        <v>0.90300000000000002</v>
      </c>
      <c r="V168" s="129" cm="1">
        <f t="array" ref="V168">INDEX(KM_PCT,MATCH($A168,'Knowledge - Percentages'!$B:$B,0),'Data - Knowledge'!V$8)/100</f>
        <v>0.76</v>
      </c>
      <c r="W168" s="129" cm="1">
        <f t="array" ref="W168">INDEX(KM_PCT,MATCH($A168,'Knowledge - Percentages'!$B:$B,0),'Data - Knowledge'!W$8)/100</f>
        <v>0.85699999999999998</v>
      </c>
      <c r="X168" s="129" cm="1">
        <f t="array" ref="X168">INDEX(KM_PCT,MATCH($A168,'Knowledge - Percentages'!$B:$B,0),'Data - Knowledge'!X$8)/100</f>
        <v>0.83700000000000008</v>
      </c>
      <c r="Y168" s="129" cm="1">
        <f t="array" ref="Y168">INDEX(KM_PCT,MATCH($A168,'Knowledge - Percentages'!$B:$B,0),'Data - Knowledge'!Y$8)/100</f>
        <v>0.88099999999999989</v>
      </c>
      <c r="Z168" s="129" cm="1">
        <f t="array" ref="Z168">INDEX(KM_PCT,MATCH($A168,'Knowledge - Percentages'!$B:$B,0),'Data - Knowledge'!Z$8)/100</f>
        <v>0.81200000000000006</v>
      </c>
      <c r="AA168" s="129" cm="1">
        <f t="array" ref="AA168">INDEX(KM_PCT,MATCH($A168,'Knowledge - Percentages'!$B:$B,0),'Data - Knowledge'!AA$8)/100</f>
        <v>0.88800000000000001</v>
      </c>
      <c r="AB168" s="129" cm="1">
        <f t="array" ref="AB168">INDEX(KM_PCT,MATCH($A168,'Knowledge - Percentages'!$B:$B,0),'Data - Knowledge'!AB$8)/100</f>
        <v>0.92099999999999993</v>
      </c>
      <c r="AC168" s="129" cm="1">
        <f t="array" ref="AC168">INDEX(KM_PCT,MATCH($A168,'Knowledge - Percentages'!$B:$B,0),'Data - Knowledge'!AC$8)/100</f>
        <v>0.84</v>
      </c>
      <c r="AD168" s="129" cm="1">
        <f t="array" ref="AD168">INDEX(KM_PCT,MATCH($A168,'Knowledge - Percentages'!$B:$B,0),'Data - Knowledge'!AD$8)/100</f>
        <v>0.79500000000000004</v>
      </c>
      <c r="AE168" s="129" cm="1">
        <f t="array" ref="AE168">INDEX(KM_PCT,MATCH($A168,'Knowledge - Percentages'!$B:$B,0),'Data - Knowledge'!AE$8)/100</f>
        <v>0.8590000000000001</v>
      </c>
      <c r="AF168" s="129" cm="1">
        <f t="array" ref="AF168">INDEX(KM_PCT,MATCH($A168,'Knowledge - Percentages'!$B:$B,0),'Data - Knowledge'!AF$8)/100</f>
        <v>0.89300000000000002</v>
      </c>
      <c r="AG168" s="129" cm="1">
        <f t="array" ref="AG168">INDEX(KM_PCT,MATCH($A168,'Knowledge - Percentages'!$B:$B,0),'Data - Knowledge'!AG$8)/100</f>
        <v>0.86799999999999999</v>
      </c>
      <c r="AH168" s="129" cm="1">
        <f t="array" ref="AH168">INDEX(KM_PCT,MATCH($A168,'Knowledge - Percentages'!$B:$B,0),'Data - Knowledge'!AH$8)/100</f>
        <v>0.85599999999999998</v>
      </c>
      <c r="AI168" s="129" cm="1">
        <f t="array" ref="AI168">INDEX(KM_PCT,MATCH($A168,'Knowledge - Percentages'!$B:$B,0),'Data - Knowledge'!AI$8)/100</f>
        <v>0.85499999999999998</v>
      </c>
    </row>
    <row r="169" spans="1:35">
      <c r="A169" s="86" t="s">
        <v>493</v>
      </c>
      <c r="B169" s="86" t="s">
        <v>490</v>
      </c>
      <c r="C169" s="86" t="s">
        <v>491</v>
      </c>
      <c r="D169" s="86" t="s">
        <v>494</v>
      </c>
      <c r="E169" s="122">
        <f t="shared" si="19"/>
        <v>5.4159923418055353E-2</v>
      </c>
      <c r="F169" s="128">
        <f t="shared" si="14"/>
        <v>2772.2839999999992</v>
      </c>
      <c r="G169" s="122">
        <f t="shared" si="15"/>
        <v>5.3202586289806252E-2</v>
      </c>
      <c r="H169" s="128">
        <f t="shared" si="16"/>
        <v>19361.432000000001</v>
      </c>
      <c r="I169" s="122">
        <f t="shared" si="17"/>
        <v>0.40912827986147549</v>
      </c>
      <c r="J169" s="128">
        <f t="shared" si="18"/>
        <v>101.79941840239546</v>
      </c>
      <c r="K169" s="129" cm="1">
        <f t="array" ref="K169">INDEX(KM_PCT,MATCH($A169,'Knowledge - Percentages'!$B:$B,0),'Data - Knowledge'!K$8)/100</f>
        <v>4.4999999999999998E-2</v>
      </c>
      <c r="L169" s="129" cm="1">
        <f t="array" ref="L169">INDEX(KM_PCT,MATCH($A169,'Knowledge - Percentages'!$B:$B,0),'Data - Knowledge'!L$8)/100</f>
        <v>5.7000000000000002E-2</v>
      </c>
      <c r="M169" s="129" cm="1">
        <f t="array" ref="M169">INDEX(KM_PCT,MATCH($A169,'Knowledge - Percentages'!$B:$B,0),'Data - Knowledge'!M$8)/100</f>
        <v>3.5000000000000003E-2</v>
      </c>
      <c r="N169" s="129" cm="1">
        <f t="array" ref="N169">INDEX(KM_PCT,MATCH($A169,'Knowledge - Percentages'!$B:$B,0),'Data - Knowledge'!N$8)/100</f>
        <v>5.2999999999999999E-2</v>
      </c>
      <c r="O169" s="129" cm="1">
        <f t="array" ref="O169">INDEX(KM_PCT,MATCH($A169,'Knowledge - Percentages'!$B:$B,0),'Data - Knowledge'!O$8)/100</f>
        <v>4.2999999999999997E-2</v>
      </c>
      <c r="P169" s="129" cm="1">
        <f t="array" ref="P169">INDEX(KM_PCT,MATCH($A169,'Knowledge - Percentages'!$B:$B,0),'Data - Knowledge'!P$8)/100</f>
        <v>9.8000000000000004E-2</v>
      </c>
      <c r="Q169" s="129" cm="1">
        <f t="array" ref="Q169">INDEX(KM_PCT,MATCH($A169,'Knowledge - Percentages'!$B:$B,0),'Data - Knowledge'!Q$8)/100</f>
        <v>0.05</v>
      </c>
      <c r="R169" s="129" cm="1">
        <f t="array" ref="R169">INDEX(KM_PCT,MATCH($A169,'Knowledge - Percentages'!$B:$B,0),'Data - Knowledge'!R$8)/100</f>
        <v>1.2E-2</v>
      </c>
      <c r="S169" s="129" cm="1">
        <f t="array" ref="S169">INDEX(KM_PCT,MATCH($A169,'Knowledge - Percentages'!$B:$B,0),'Data - Knowledge'!S$8)/100</f>
        <v>9.8000000000000004E-2</v>
      </c>
      <c r="T169" s="129" cm="1">
        <f t="array" ref="T169">INDEX(KM_PCT,MATCH($A169,'Knowledge - Percentages'!$B:$B,0),'Data - Knowledge'!T$8)/100</f>
        <v>5.9000000000000004E-2</v>
      </c>
      <c r="U169" s="129" cm="1">
        <f t="array" ref="U169">INDEX(KM_PCT,MATCH($A169,'Knowledge - Percentages'!$B:$B,0),'Data - Knowledge'!U$8)/100</f>
        <v>4.0999999999999995E-2</v>
      </c>
      <c r="V169" s="129" cm="1">
        <f t="array" ref="V169">INDEX(KM_PCT,MATCH($A169,'Knowledge - Percentages'!$B:$B,0),'Data - Knowledge'!V$8)/100</f>
        <v>0.05</v>
      </c>
      <c r="W169" s="129" cm="1">
        <f t="array" ref="W169">INDEX(KM_PCT,MATCH($A169,'Knowledge - Percentages'!$B:$B,0),'Data - Knowledge'!W$8)/100</f>
        <v>0.04</v>
      </c>
      <c r="X169" s="129" cm="1">
        <f t="array" ref="X169">INDEX(KM_PCT,MATCH($A169,'Knowledge - Percentages'!$B:$B,0),'Data - Knowledge'!X$8)/100</f>
        <v>5.5E-2</v>
      </c>
      <c r="Y169" s="129" cm="1">
        <f t="array" ref="Y169">INDEX(KM_PCT,MATCH($A169,'Knowledge - Percentages'!$B:$B,0),'Data - Knowledge'!Y$8)/100</f>
        <v>2.7000000000000003E-2</v>
      </c>
      <c r="Z169" s="129" cm="1">
        <f t="array" ref="Z169">INDEX(KM_PCT,MATCH($A169,'Knowledge - Percentages'!$B:$B,0),'Data - Knowledge'!Z$8)/100</f>
        <v>4.4000000000000004E-2</v>
      </c>
      <c r="AA169" s="129" cm="1">
        <f t="array" ref="AA169">INDEX(KM_PCT,MATCH($A169,'Knowledge - Percentages'!$B:$B,0),'Data - Knowledge'!AA$8)/100</f>
        <v>3.1E-2</v>
      </c>
      <c r="AB169" s="129" cm="1">
        <f t="array" ref="AB169">INDEX(KM_PCT,MATCH($A169,'Knowledge - Percentages'!$B:$B,0),'Data - Knowledge'!AB$8)/100</f>
        <v>1.7000000000000001E-2</v>
      </c>
      <c r="AC169" s="129" cm="1">
        <f t="array" ref="AC169">INDEX(KM_PCT,MATCH($A169,'Knowledge - Percentages'!$B:$B,0),'Data - Knowledge'!AC$8)/100</f>
        <v>4.9000000000000002E-2</v>
      </c>
      <c r="AD169" s="129" cm="1">
        <f t="array" ref="AD169">INDEX(KM_PCT,MATCH($A169,'Knowledge - Percentages'!$B:$B,0),'Data - Knowledge'!AD$8)/100</f>
        <v>9.8000000000000004E-2</v>
      </c>
      <c r="AE169" s="129" cm="1">
        <f t="array" ref="AE169">INDEX(KM_PCT,MATCH($A169,'Knowledge - Percentages'!$B:$B,0),'Data - Knowledge'!AE$8)/100</f>
        <v>5.4000000000000006E-2</v>
      </c>
      <c r="AF169" s="129" cm="1">
        <f t="array" ref="AF169">INDEX(KM_PCT,MATCH($A169,'Knowledge - Percentages'!$B:$B,0),'Data - Knowledge'!AF$8)/100</f>
        <v>1.3000000000000001E-2</v>
      </c>
      <c r="AG169" s="129" cm="1">
        <f t="array" ref="AG169">INDEX(KM_PCT,MATCH($A169,'Knowledge - Percentages'!$B:$B,0),'Data - Knowledge'!AG$8)/100</f>
        <v>2.7000000000000003E-2</v>
      </c>
      <c r="AH169" s="129" cm="1">
        <f t="array" ref="AH169">INDEX(KM_PCT,MATCH($A169,'Knowledge - Percentages'!$B:$B,0),'Data - Knowledge'!AH$8)/100</f>
        <v>3.7999999999999999E-2</v>
      </c>
      <c r="AI169" s="129" cm="1">
        <f t="array" ref="AI169">INDEX(KM_PCT,MATCH($A169,'Knowledge - Percentages'!$B:$B,0),'Data - Knowledge'!AI$8)/100</f>
        <v>2.7999999999999997E-2</v>
      </c>
    </row>
    <row r="170" spans="1:35">
      <c r="A170" s="86" t="s">
        <v>495</v>
      </c>
      <c r="B170" s="86" t="s">
        <v>490</v>
      </c>
      <c r="C170" s="86" t="s">
        <v>491</v>
      </c>
      <c r="D170" s="86" t="s">
        <v>496</v>
      </c>
      <c r="E170" s="122">
        <f t="shared" si="19"/>
        <v>9.199570203371947E-2</v>
      </c>
      <c r="F170" s="128">
        <f t="shared" si="14"/>
        <v>4708.9839999999986</v>
      </c>
      <c r="G170" s="122">
        <f t="shared" si="15"/>
        <v>8.4571577741200651E-2</v>
      </c>
      <c r="H170" s="128">
        <f t="shared" si="16"/>
        <v>30777.204000000002</v>
      </c>
      <c r="I170" s="122">
        <f t="shared" si="17"/>
        <v>0.40899438863465315</v>
      </c>
      <c r="J170" s="128">
        <f t="shared" si="18"/>
        <v>108.7785098620692</v>
      </c>
      <c r="K170" s="129" cm="1">
        <f t="array" ref="K170">INDEX(KM_PCT,MATCH($A170,'Knowledge - Percentages'!$B:$B,0),'Data - Knowledge'!K$8)/100</f>
        <v>0.128</v>
      </c>
      <c r="L170" s="129" cm="1">
        <f t="array" ref="L170">INDEX(KM_PCT,MATCH($A170,'Knowledge - Percentages'!$B:$B,0),'Data - Knowledge'!L$8)/100</f>
        <v>0.14099999999999999</v>
      </c>
      <c r="M170" s="129" cm="1">
        <f t="array" ref="M170">INDEX(KM_PCT,MATCH($A170,'Knowledge - Percentages'!$B:$B,0),'Data - Knowledge'!M$8)/100</f>
        <v>0.14699999999999999</v>
      </c>
      <c r="N170" s="129" cm="1">
        <f t="array" ref="N170">INDEX(KM_PCT,MATCH($A170,'Knowledge - Percentages'!$B:$B,0),'Data - Knowledge'!N$8)/100</f>
        <v>7.400000000000001E-2</v>
      </c>
      <c r="O170" s="129" cm="1">
        <f t="array" ref="O170">INDEX(KM_PCT,MATCH($A170,'Knowledge - Percentages'!$B:$B,0),'Data - Knowledge'!O$8)/100</f>
        <v>0.05</v>
      </c>
      <c r="P170" s="129" cm="1">
        <f t="array" ref="P170">INDEX(KM_PCT,MATCH($A170,'Knowledge - Percentages'!$B:$B,0),'Data - Knowledge'!P$8)/100</f>
        <v>5.5999999999999994E-2</v>
      </c>
      <c r="Q170" s="129" cm="1">
        <f t="array" ref="Q170">INDEX(KM_PCT,MATCH($A170,'Knowledge - Percentages'!$B:$B,0),'Data - Knowledge'!Q$8)/100</f>
        <v>7.2000000000000008E-2</v>
      </c>
      <c r="R170" s="129" cm="1">
        <f t="array" ref="R170">INDEX(KM_PCT,MATCH($A170,'Knowledge - Percentages'!$B:$B,0),'Data - Knowledge'!R$8)/100</f>
        <v>1.3999999999999999E-2</v>
      </c>
      <c r="S170" s="129" cm="1">
        <f t="array" ref="S170">INDEX(KM_PCT,MATCH($A170,'Knowledge - Percentages'!$B:$B,0),'Data - Knowledge'!S$8)/100</f>
        <v>0.08</v>
      </c>
      <c r="T170" s="129" cm="1">
        <f t="array" ref="T170">INDEX(KM_PCT,MATCH($A170,'Knowledge - Percentages'!$B:$B,0),'Data - Knowledge'!T$8)/100</f>
        <v>7.9000000000000001E-2</v>
      </c>
      <c r="U170" s="129" cm="1">
        <f t="array" ref="U170">INDEX(KM_PCT,MATCH($A170,'Knowledge - Percentages'!$B:$B,0),'Data - Knowledge'!U$8)/100</f>
        <v>3.5000000000000003E-2</v>
      </c>
      <c r="V170" s="129" cm="1">
        <f t="array" ref="V170">INDEX(KM_PCT,MATCH($A170,'Knowledge - Percentages'!$B:$B,0),'Data - Knowledge'!V$8)/100</f>
        <v>0.16600000000000001</v>
      </c>
      <c r="W170" s="129" cm="1">
        <f t="array" ref="W170">INDEX(KM_PCT,MATCH($A170,'Knowledge - Percentages'!$B:$B,0),'Data - Knowledge'!W$8)/100</f>
        <v>7.8E-2</v>
      </c>
      <c r="X170" s="129" cm="1">
        <f t="array" ref="X170">INDEX(KM_PCT,MATCH($A170,'Knowledge - Percentages'!$B:$B,0),'Data - Knowledge'!X$8)/100</f>
        <v>7.0999999999999994E-2</v>
      </c>
      <c r="Y170" s="129" cm="1">
        <f t="array" ref="Y170">INDEX(KM_PCT,MATCH($A170,'Knowledge - Percentages'!$B:$B,0),'Data - Knowledge'!Y$8)/100</f>
        <v>0.08</v>
      </c>
      <c r="Z170" s="129" cm="1">
        <f t="array" ref="Z170">INDEX(KM_PCT,MATCH($A170,'Knowledge - Percentages'!$B:$B,0),'Data - Knowledge'!Z$8)/100</f>
        <v>7.0999999999999994E-2</v>
      </c>
      <c r="AA170" s="129" cm="1">
        <f t="array" ref="AA170">INDEX(KM_PCT,MATCH($A170,'Knowledge - Percentages'!$B:$B,0),'Data - Knowledge'!AA$8)/100</f>
        <v>4.9000000000000002E-2</v>
      </c>
      <c r="AB170" s="129" cm="1">
        <f t="array" ref="AB170">INDEX(KM_PCT,MATCH($A170,'Knowledge - Percentages'!$B:$B,0),'Data - Knowledge'!AB$8)/100</f>
        <v>4.5999999999999999E-2</v>
      </c>
      <c r="AC170" s="129" cm="1">
        <f t="array" ref="AC170">INDEX(KM_PCT,MATCH($A170,'Knowledge - Percentages'!$B:$B,0),'Data - Knowledge'!AC$8)/100</f>
        <v>8.4000000000000005E-2</v>
      </c>
      <c r="AD170" s="129" cm="1">
        <f t="array" ref="AD170">INDEX(KM_PCT,MATCH($A170,'Knowledge - Percentages'!$B:$B,0),'Data - Knowledge'!AD$8)/100</f>
        <v>8.3000000000000004E-2</v>
      </c>
      <c r="AE170" s="129" cm="1">
        <f t="array" ref="AE170">INDEX(KM_PCT,MATCH($A170,'Knowledge - Percentages'!$B:$B,0),'Data - Knowledge'!AE$8)/100</f>
        <v>7.4999999999999997E-2</v>
      </c>
      <c r="AF170" s="129" cm="1">
        <f t="array" ref="AF170">INDEX(KM_PCT,MATCH($A170,'Knowledge - Percentages'!$B:$B,0),'Data - Knowledge'!AF$8)/100</f>
        <v>8.3000000000000004E-2</v>
      </c>
      <c r="AG170" s="129" cm="1">
        <f t="array" ref="AG170">INDEX(KM_PCT,MATCH($A170,'Knowledge - Percentages'!$B:$B,0),'Data - Knowledge'!AG$8)/100</f>
        <v>8.1000000000000003E-2</v>
      </c>
      <c r="AH170" s="129" cm="1">
        <f t="array" ref="AH170">INDEX(KM_PCT,MATCH($A170,'Knowledge - Percentages'!$B:$B,0),'Data - Knowledge'!AH$8)/100</f>
        <v>8.3000000000000004E-2</v>
      </c>
      <c r="AI170" s="129" cm="1">
        <f t="array" ref="AI170">INDEX(KM_PCT,MATCH($A170,'Knowledge - Percentages'!$B:$B,0),'Data - Knowledge'!AI$8)/100</f>
        <v>9.3000000000000013E-2</v>
      </c>
    </row>
    <row r="171" spans="1:35">
      <c r="A171" s="86" t="s">
        <v>497</v>
      </c>
      <c r="B171" s="86" t="s">
        <v>490</v>
      </c>
      <c r="C171" s="86" t="s">
        <v>491</v>
      </c>
      <c r="D171" s="86" t="s">
        <v>498</v>
      </c>
      <c r="E171" s="122">
        <f t="shared" si="19"/>
        <v>2.8466075370699583E-2</v>
      </c>
      <c r="F171" s="128">
        <f t="shared" si="14"/>
        <v>1457.0929999999996</v>
      </c>
      <c r="G171" s="122">
        <f t="shared" si="15"/>
        <v>2.9349608017168658E-2</v>
      </c>
      <c r="H171" s="128">
        <f t="shared" si="16"/>
        <v>10680.880000000001</v>
      </c>
      <c r="I171" s="122">
        <f t="shared" si="17"/>
        <v>0.3385880260294139</v>
      </c>
      <c r="J171" s="128">
        <f t="shared" si="18"/>
        <v>96.989627098419049</v>
      </c>
      <c r="K171" s="129" cm="1">
        <f t="array" ref="K171">INDEX(KM_PCT,MATCH($A171,'Knowledge - Percentages'!$B:$B,0),'Data - Knowledge'!K$8)/100</f>
        <v>2.5000000000000001E-2</v>
      </c>
      <c r="L171" s="129" cm="1">
        <f t="array" ref="L171">INDEX(KM_PCT,MATCH($A171,'Knowledge - Percentages'!$B:$B,0),'Data - Knowledge'!L$8)/100</f>
        <v>2.3E-2</v>
      </c>
      <c r="M171" s="129" cm="1">
        <f t="array" ref="M171">INDEX(KM_PCT,MATCH($A171,'Knowledge - Percentages'!$B:$B,0),'Data - Knowledge'!M$8)/100</f>
        <v>2.7999999999999997E-2</v>
      </c>
      <c r="N171" s="129" cm="1">
        <f t="array" ref="N171">INDEX(KM_PCT,MATCH($A171,'Knowledge - Percentages'!$B:$B,0),'Data - Knowledge'!N$8)/100</f>
        <v>1.2E-2</v>
      </c>
      <c r="O171" s="129" cm="1">
        <f t="array" ref="O171">INDEX(KM_PCT,MATCH($A171,'Knowledge - Percentages'!$B:$B,0),'Data - Knowledge'!O$8)/100</f>
        <v>4.2000000000000003E-2</v>
      </c>
      <c r="P171" s="129" cm="1">
        <f t="array" ref="P171">INDEX(KM_PCT,MATCH($A171,'Knowledge - Percentages'!$B:$B,0),'Data - Knowledge'!P$8)/100</f>
        <v>2.5000000000000001E-2</v>
      </c>
      <c r="Q171" s="129" cm="1">
        <f t="array" ref="Q171">INDEX(KM_PCT,MATCH($A171,'Knowledge - Percentages'!$B:$B,0),'Data - Knowledge'!Q$8)/100</f>
        <v>2.5000000000000001E-2</v>
      </c>
      <c r="R171" s="129" cm="1">
        <f t="array" ref="R171">INDEX(KM_PCT,MATCH($A171,'Knowledge - Percentages'!$B:$B,0),'Data - Knowledge'!R$8)/100</f>
        <v>8.0000000000000002E-3</v>
      </c>
      <c r="S171" s="129" cm="1">
        <f t="array" ref="S171">INDEX(KM_PCT,MATCH($A171,'Knowledge - Percentages'!$B:$B,0),'Data - Knowledge'!S$8)/100</f>
        <v>2.5000000000000001E-2</v>
      </c>
      <c r="T171" s="129" cm="1">
        <f t="array" ref="T171">INDEX(KM_PCT,MATCH($A171,'Knowledge - Percentages'!$B:$B,0),'Data - Knowledge'!T$8)/100</f>
        <v>2.6000000000000002E-2</v>
      </c>
      <c r="U171" s="129" cm="1">
        <f t="array" ref="U171">INDEX(KM_PCT,MATCH($A171,'Knowledge - Percentages'!$B:$B,0),'Data - Knowledge'!U$8)/100</f>
        <v>2.2000000000000002E-2</v>
      </c>
      <c r="V171" s="129" cm="1">
        <f t="array" ref="V171">INDEX(KM_PCT,MATCH($A171,'Knowledge - Percentages'!$B:$B,0),'Data - Knowledge'!V$8)/100</f>
        <v>2.5000000000000001E-2</v>
      </c>
      <c r="W171" s="129" cm="1">
        <f t="array" ref="W171">INDEX(KM_PCT,MATCH($A171,'Knowledge - Percentages'!$B:$B,0),'Data - Knowledge'!W$8)/100</f>
        <v>2.4E-2</v>
      </c>
      <c r="X171" s="129" cm="1">
        <f t="array" ref="X171">INDEX(KM_PCT,MATCH($A171,'Knowledge - Percentages'!$B:$B,0),'Data - Knowledge'!X$8)/100</f>
        <v>3.7000000000000005E-2</v>
      </c>
      <c r="Y171" s="129" cm="1">
        <f t="array" ref="Y171">INDEX(KM_PCT,MATCH($A171,'Knowledge - Percentages'!$B:$B,0),'Data - Knowledge'!Y$8)/100</f>
        <v>1.3000000000000001E-2</v>
      </c>
      <c r="Z171" s="129" cm="1">
        <f t="array" ref="Z171">INDEX(KM_PCT,MATCH($A171,'Knowledge - Percentages'!$B:$B,0),'Data - Knowledge'!Z$8)/100</f>
        <v>7.2999999999999995E-2</v>
      </c>
      <c r="AA171" s="129" cm="1">
        <f t="array" ref="AA171">INDEX(KM_PCT,MATCH($A171,'Knowledge - Percentages'!$B:$B,0),'Data - Knowledge'!AA$8)/100</f>
        <v>3.3000000000000002E-2</v>
      </c>
      <c r="AB171" s="129" cm="1">
        <f t="array" ref="AB171">INDEX(KM_PCT,MATCH($A171,'Knowledge - Percentages'!$B:$B,0),'Data - Knowledge'!AB$8)/100</f>
        <v>1.4999999999999999E-2</v>
      </c>
      <c r="AC171" s="129" cm="1">
        <f t="array" ref="AC171">INDEX(KM_PCT,MATCH($A171,'Knowledge - Percentages'!$B:$B,0),'Data - Knowledge'!AC$8)/100</f>
        <v>2.7999999999999997E-2</v>
      </c>
      <c r="AD171" s="129" cm="1">
        <f t="array" ref="AD171">INDEX(KM_PCT,MATCH($A171,'Knowledge - Percentages'!$B:$B,0),'Data - Knowledge'!AD$8)/100</f>
        <v>2.4E-2</v>
      </c>
      <c r="AE171" s="129" cm="1">
        <f t="array" ref="AE171">INDEX(KM_PCT,MATCH($A171,'Knowledge - Percentages'!$B:$B,0),'Data - Knowledge'!AE$8)/100</f>
        <v>1.2E-2</v>
      </c>
      <c r="AF171" s="129" cm="1">
        <f t="array" ref="AF171">INDEX(KM_PCT,MATCH($A171,'Knowledge - Percentages'!$B:$B,0),'Data - Knowledge'!AF$8)/100</f>
        <v>0.01</v>
      </c>
      <c r="AG171" s="129" cm="1">
        <f t="array" ref="AG171">INDEX(KM_PCT,MATCH($A171,'Knowledge - Percentages'!$B:$B,0),'Data - Knowledge'!AG$8)/100</f>
        <v>2.3E-2</v>
      </c>
      <c r="AH171" s="129" cm="1">
        <f t="array" ref="AH171">INDEX(KM_PCT,MATCH($A171,'Knowledge - Percentages'!$B:$B,0),'Data - Knowledge'!AH$8)/100</f>
        <v>2.3E-2</v>
      </c>
      <c r="AI171" s="129" cm="1">
        <f t="array" ref="AI171">INDEX(KM_PCT,MATCH($A171,'Knowledge - Percentages'!$B:$B,0),'Data - Knowledge'!AI$8)/100</f>
        <v>2.4E-2</v>
      </c>
    </row>
    <row r="172" spans="1:35">
      <c r="A172" s="86" t="s">
        <v>499</v>
      </c>
      <c r="B172" s="86" t="s">
        <v>490</v>
      </c>
      <c r="C172" s="86" t="s">
        <v>500</v>
      </c>
      <c r="D172" s="86" t="s">
        <v>501</v>
      </c>
      <c r="E172" s="122">
        <f t="shared" si="19"/>
        <v>0.94082266981850859</v>
      </c>
      <c r="F172" s="128">
        <f t="shared" si="14"/>
        <v>48157.89</v>
      </c>
      <c r="G172" s="122">
        <f t="shared" si="15"/>
        <v>0.94298175967729081</v>
      </c>
      <c r="H172" s="128">
        <f t="shared" si="16"/>
        <v>343168.97899999999</v>
      </c>
      <c r="I172" s="122">
        <f t="shared" si="17"/>
        <v>0.46800726218684402</v>
      </c>
      <c r="J172" s="128">
        <f t="shared" si="18"/>
        <v>99.771035883077829</v>
      </c>
      <c r="K172" s="129" cm="1">
        <f t="array" ref="K172">INDEX(KM_PCT,MATCH($A172,'Knowledge - Percentages'!$B:$B,0),'Data - Knowledge'!K$8)/100</f>
        <v>0.95499999999999996</v>
      </c>
      <c r="L172" s="129" cm="1">
        <f t="array" ref="L172">INDEX(KM_PCT,MATCH($A172,'Knowledge - Percentages'!$B:$B,0),'Data - Knowledge'!L$8)/100</f>
        <v>0.96599999999999997</v>
      </c>
      <c r="M172" s="129" cm="1">
        <f t="array" ref="M172">INDEX(KM_PCT,MATCH($A172,'Knowledge - Percentages'!$B:$B,0),'Data - Knowledge'!M$8)/100</f>
        <v>0.94599999999999995</v>
      </c>
      <c r="N172" s="129" cm="1">
        <f t="array" ref="N172">INDEX(KM_PCT,MATCH($A172,'Knowledge - Percentages'!$B:$B,0),'Data - Knowledge'!N$8)/100</f>
        <v>0.96499999999999997</v>
      </c>
      <c r="O172" s="129" cm="1">
        <f t="array" ref="O172">INDEX(KM_PCT,MATCH($A172,'Knowledge - Percentages'!$B:$B,0),'Data - Knowledge'!O$8)/100</f>
        <v>0.96099999999999997</v>
      </c>
      <c r="P172" s="129" cm="1">
        <f t="array" ref="P172">INDEX(KM_PCT,MATCH($A172,'Knowledge - Percentages'!$B:$B,0),'Data - Knowledge'!P$8)/100</f>
        <v>0.91700000000000004</v>
      </c>
      <c r="Q172" s="129" cm="1">
        <f t="array" ref="Q172">INDEX(KM_PCT,MATCH($A172,'Knowledge - Percentages'!$B:$B,0),'Data - Knowledge'!Q$8)/100</f>
        <v>0.92200000000000004</v>
      </c>
      <c r="R172" s="129" cm="1">
        <f t="array" ref="R172">INDEX(KM_PCT,MATCH($A172,'Knowledge - Percentages'!$B:$B,0),'Data - Knowledge'!R$8)/100</f>
        <v>0.53600000000000003</v>
      </c>
      <c r="S172" s="129" cm="1">
        <f t="array" ref="S172">INDEX(KM_PCT,MATCH($A172,'Knowledge - Percentages'!$B:$B,0),'Data - Knowledge'!S$8)/100</f>
        <v>0.93200000000000005</v>
      </c>
      <c r="T172" s="129" cm="1">
        <f t="array" ref="T172">INDEX(KM_PCT,MATCH($A172,'Knowledge - Percentages'!$B:$B,0),'Data - Knowledge'!T$8)/100</f>
        <v>0.91400000000000003</v>
      </c>
      <c r="U172" s="129" cm="1">
        <f t="array" ref="U172">INDEX(KM_PCT,MATCH($A172,'Knowledge - Percentages'!$B:$B,0),'Data - Knowledge'!U$8)/100</f>
        <v>0.88</v>
      </c>
      <c r="V172" s="129" cm="1">
        <f t="array" ref="V172">INDEX(KM_PCT,MATCH($A172,'Knowledge - Percentages'!$B:$B,0),'Data - Knowledge'!V$8)/100</f>
        <v>0.91200000000000003</v>
      </c>
      <c r="W172" s="129" cm="1">
        <f t="array" ref="W172">INDEX(KM_PCT,MATCH($A172,'Knowledge - Percentages'!$B:$B,0),'Data - Knowledge'!W$8)/100</f>
        <v>0.8909999999999999</v>
      </c>
      <c r="X172" s="129" cm="1">
        <f t="array" ref="X172">INDEX(KM_PCT,MATCH($A172,'Knowledge - Percentages'!$B:$B,0),'Data - Knowledge'!X$8)/100</f>
        <v>0.92400000000000004</v>
      </c>
      <c r="Y172" s="129" cm="1">
        <f t="array" ref="Y172">INDEX(KM_PCT,MATCH($A172,'Knowledge - Percentages'!$B:$B,0),'Data - Knowledge'!Y$8)/100</f>
        <v>0.85199999999999998</v>
      </c>
      <c r="Z172" s="129" cm="1">
        <f t="array" ref="Z172">INDEX(KM_PCT,MATCH($A172,'Knowledge - Percentages'!$B:$B,0),'Data - Knowledge'!Z$8)/100</f>
        <v>0.95700000000000007</v>
      </c>
      <c r="AA172" s="129" cm="1">
        <f t="array" ref="AA172">INDEX(KM_PCT,MATCH($A172,'Knowledge - Percentages'!$B:$B,0),'Data - Knowledge'!AA$8)/100</f>
        <v>0.94700000000000006</v>
      </c>
      <c r="AB172" s="129" cm="1">
        <f t="array" ref="AB172">INDEX(KM_PCT,MATCH($A172,'Knowledge - Percentages'!$B:$B,0),'Data - Knowledge'!AB$8)/100</f>
        <v>0.92599999999999993</v>
      </c>
      <c r="AC172" s="129" cm="1">
        <f t="array" ref="AC172">INDEX(KM_PCT,MATCH($A172,'Knowledge - Percentages'!$B:$B,0),'Data - Knowledge'!AC$8)/100</f>
        <v>0.97099999999999997</v>
      </c>
      <c r="AD172" s="129" cm="1">
        <f t="array" ref="AD172">INDEX(KM_PCT,MATCH($A172,'Knowledge - Percentages'!$B:$B,0),'Data - Knowledge'!AD$8)/100</f>
        <v>0.96200000000000008</v>
      </c>
      <c r="AE172" s="129" cm="1">
        <f t="array" ref="AE172">INDEX(KM_PCT,MATCH($A172,'Knowledge - Percentages'!$B:$B,0),'Data - Knowledge'!AE$8)/100</f>
        <v>0.92799999999999994</v>
      </c>
      <c r="AF172" s="129" cm="1">
        <f t="array" ref="AF172">INDEX(KM_PCT,MATCH($A172,'Knowledge - Percentages'!$B:$B,0),'Data - Knowledge'!AF$8)/100</f>
        <v>0.753</v>
      </c>
      <c r="AG172" s="129" cm="1">
        <f t="array" ref="AG172">INDEX(KM_PCT,MATCH($A172,'Knowledge - Percentages'!$B:$B,0),'Data - Knowledge'!AG$8)/100</f>
        <v>0.90200000000000002</v>
      </c>
      <c r="AH172" s="129" cm="1">
        <f t="array" ref="AH172">INDEX(KM_PCT,MATCH($A172,'Knowledge - Percentages'!$B:$B,0),'Data - Knowledge'!AH$8)/100</f>
        <v>0.93900000000000006</v>
      </c>
      <c r="AI172" s="129" cm="1">
        <f t="array" ref="AI172">INDEX(KM_PCT,MATCH($A172,'Knowledge - Percentages'!$B:$B,0),'Data - Knowledge'!AI$8)/100</f>
        <v>0.92299999999999993</v>
      </c>
    </row>
    <row r="173" spans="1:35">
      <c r="A173" s="86" t="s">
        <v>502</v>
      </c>
      <c r="B173" s="86" t="s">
        <v>490</v>
      </c>
      <c r="C173" s="86" t="s">
        <v>500</v>
      </c>
      <c r="D173" s="86" t="s">
        <v>503</v>
      </c>
      <c r="E173" s="122">
        <f t="shared" si="19"/>
        <v>1.153740207474554E-2</v>
      </c>
      <c r="F173" s="128">
        <f t="shared" si="14"/>
        <v>590.56499999999994</v>
      </c>
      <c r="G173" s="122">
        <f t="shared" si="15"/>
        <v>1.1400031325652137E-2</v>
      </c>
      <c r="H173" s="128">
        <f t="shared" si="16"/>
        <v>4148.6880000000001</v>
      </c>
      <c r="I173" s="122">
        <f t="shared" si="17"/>
        <v>-0.4731136032961582</v>
      </c>
      <c r="J173" s="128">
        <f t="shared" si="18"/>
        <v>101.20500325980942</v>
      </c>
      <c r="K173" s="129" cm="1">
        <f t="array" ref="K173">INDEX(KM_PCT,MATCH($A173,'Knowledge - Percentages'!$B:$B,0),'Data - Knowledge'!K$8)/100</f>
        <v>1.1000000000000001E-2</v>
      </c>
      <c r="L173" s="129" cm="1">
        <f t="array" ref="L173">INDEX(KM_PCT,MATCH($A173,'Knowledge - Percentages'!$B:$B,0),'Data - Knowledge'!L$8)/100</f>
        <v>1.1000000000000001E-2</v>
      </c>
      <c r="M173" s="129" cm="1">
        <f t="array" ref="M173">INDEX(KM_PCT,MATCH($A173,'Knowledge - Percentages'!$B:$B,0),'Data - Knowledge'!M$8)/100</f>
        <v>1.1000000000000001E-2</v>
      </c>
      <c r="N173" s="129" cm="1">
        <f t="array" ref="N173">INDEX(KM_PCT,MATCH($A173,'Knowledge - Percentages'!$B:$B,0),'Data - Knowledge'!N$8)/100</f>
        <v>8.0000000000000002E-3</v>
      </c>
      <c r="O173" s="129" cm="1">
        <f t="array" ref="O173">INDEX(KM_PCT,MATCH($A173,'Knowledge - Percentages'!$B:$B,0),'Data - Knowledge'!O$8)/100</f>
        <v>1.1000000000000001E-2</v>
      </c>
      <c r="P173" s="129" cm="1">
        <f t="array" ref="P173">INDEX(KM_PCT,MATCH($A173,'Knowledge - Percentages'!$B:$B,0),'Data - Knowledge'!P$8)/100</f>
        <v>1.3000000000000001E-2</v>
      </c>
      <c r="Q173" s="129" cm="1">
        <f t="array" ref="Q173">INDEX(KM_PCT,MATCH($A173,'Knowledge - Percentages'!$B:$B,0),'Data - Knowledge'!Q$8)/100</f>
        <v>1.2E-2</v>
      </c>
      <c r="R173" s="129" cm="1">
        <f t="array" ref="R173">INDEX(KM_PCT,MATCH($A173,'Knowledge - Percentages'!$B:$B,0),'Data - Knowledge'!R$8)/100</f>
        <v>3.4000000000000002E-2</v>
      </c>
      <c r="S173" s="129" cm="1">
        <f t="array" ref="S173">INDEX(KM_PCT,MATCH($A173,'Knowledge - Percentages'!$B:$B,0),'Data - Knowledge'!S$8)/100</f>
        <v>1.1000000000000001E-2</v>
      </c>
      <c r="T173" s="129" cm="1">
        <f t="array" ref="T173">INDEX(KM_PCT,MATCH($A173,'Knowledge - Percentages'!$B:$B,0),'Data - Knowledge'!T$8)/100</f>
        <v>1.3000000000000001E-2</v>
      </c>
      <c r="U173" s="129" cm="1">
        <f t="array" ref="U173">INDEX(KM_PCT,MATCH($A173,'Knowledge - Percentages'!$B:$B,0),'Data - Knowledge'!U$8)/100</f>
        <v>1.3000000000000001E-2</v>
      </c>
      <c r="V173" s="129" cm="1">
        <f t="array" ref="V173">INDEX(KM_PCT,MATCH($A173,'Knowledge - Percentages'!$B:$B,0),'Data - Knowledge'!V$8)/100</f>
        <v>1.3000000000000001E-2</v>
      </c>
      <c r="W173" s="129" cm="1">
        <f t="array" ref="W173">INDEX(KM_PCT,MATCH($A173,'Knowledge - Percentages'!$B:$B,0),'Data - Knowledge'!W$8)/100</f>
        <v>2.3E-2</v>
      </c>
      <c r="X173" s="129" cm="1">
        <f t="array" ref="X173">INDEX(KM_PCT,MATCH($A173,'Knowledge - Percentages'!$B:$B,0),'Data - Knowledge'!X$8)/100</f>
        <v>1.3000000000000001E-2</v>
      </c>
      <c r="Y173" s="129" cm="1">
        <f t="array" ref="Y173">INDEX(KM_PCT,MATCH($A173,'Knowledge - Percentages'!$B:$B,0),'Data - Knowledge'!Y$8)/100</f>
        <v>1.7000000000000001E-2</v>
      </c>
      <c r="Z173" s="129" cm="1">
        <f t="array" ref="Z173">INDEX(KM_PCT,MATCH($A173,'Knowledge - Percentages'!$B:$B,0),'Data - Knowledge'!Z$8)/100</f>
        <v>1.2E-2</v>
      </c>
      <c r="AA173" s="129" cm="1">
        <f t="array" ref="AA173">INDEX(KM_PCT,MATCH($A173,'Knowledge - Percentages'!$B:$B,0),'Data - Knowledge'!AA$8)/100</f>
        <v>1.2E-2</v>
      </c>
      <c r="AB173" s="129" cm="1">
        <f t="array" ref="AB173">INDEX(KM_PCT,MATCH($A173,'Knowledge - Percentages'!$B:$B,0),'Data - Knowledge'!AB$8)/100</f>
        <v>1.3000000000000001E-2</v>
      </c>
      <c r="AC173" s="129" cm="1">
        <f t="array" ref="AC173">INDEX(KM_PCT,MATCH($A173,'Knowledge - Percentages'!$B:$B,0),'Data - Knowledge'!AC$8)/100</f>
        <v>9.0000000000000011E-3</v>
      </c>
      <c r="AD173" s="129" cm="1">
        <f t="array" ref="AD173">INDEX(KM_PCT,MATCH($A173,'Knowledge - Percentages'!$B:$B,0),'Data - Knowledge'!AD$8)/100</f>
        <v>1.1000000000000001E-2</v>
      </c>
      <c r="AE173" s="129" cm="1">
        <f t="array" ref="AE173">INDEX(KM_PCT,MATCH($A173,'Knowledge - Percentages'!$B:$B,0),'Data - Knowledge'!AE$8)/100</f>
        <v>1.1000000000000001E-2</v>
      </c>
      <c r="AF173" s="129" cm="1">
        <f t="array" ref="AF173">INDEX(KM_PCT,MATCH($A173,'Knowledge - Percentages'!$B:$B,0),'Data - Knowledge'!AF$8)/100</f>
        <v>1.9E-2</v>
      </c>
      <c r="AG173" s="129" cm="1">
        <f t="array" ref="AG173">INDEX(KM_PCT,MATCH($A173,'Knowledge - Percentages'!$B:$B,0),'Data - Knowledge'!AG$8)/100</f>
        <v>1.3000000000000001E-2</v>
      </c>
      <c r="AH173" s="129" cm="1">
        <f t="array" ref="AH173">INDEX(KM_PCT,MATCH($A173,'Knowledge - Percentages'!$B:$B,0),'Data - Knowledge'!AH$8)/100</f>
        <v>1.2E-2</v>
      </c>
      <c r="AI173" s="129" cm="1">
        <f t="array" ref="AI173">INDEX(KM_PCT,MATCH($A173,'Knowledge - Percentages'!$B:$B,0),'Data - Knowledge'!AI$8)/100</f>
        <v>1.2E-2</v>
      </c>
    </row>
    <row r="174" spans="1:35">
      <c r="A174" s="86" t="s">
        <v>504</v>
      </c>
      <c r="B174" s="86" t="s">
        <v>490</v>
      </c>
      <c r="C174" s="86" t="s">
        <v>500</v>
      </c>
      <c r="D174" s="86" t="s">
        <v>505</v>
      </c>
      <c r="E174" s="122">
        <f t="shared" si="19"/>
        <v>2.912624299138453E-2</v>
      </c>
      <c r="F174" s="128">
        <f t="shared" si="14"/>
        <v>1490.885</v>
      </c>
      <c r="G174" s="122">
        <f t="shared" si="15"/>
        <v>2.9010884290185453E-2</v>
      </c>
      <c r="H174" s="128">
        <f t="shared" si="16"/>
        <v>10557.611999999999</v>
      </c>
      <c r="I174" s="122">
        <f t="shared" si="17"/>
        <v>-0.48838928003665866</v>
      </c>
      <c r="J174" s="128">
        <f t="shared" si="18"/>
        <v>100.39763938267163</v>
      </c>
      <c r="K174" s="129" cm="1">
        <f t="array" ref="K174">INDEX(KM_PCT,MATCH($A174,'Knowledge - Percentages'!$B:$B,0),'Data - Knowledge'!K$8)/100</f>
        <v>1.9E-2</v>
      </c>
      <c r="L174" s="129" cm="1">
        <f t="array" ref="L174">INDEX(KM_PCT,MATCH($A174,'Knowledge - Percentages'!$B:$B,0),'Data - Knowledge'!L$8)/100</f>
        <v>1.2E-2</v>
      </c>
      <c r="M174" s="129" cm="1">
        <f t="array" ref="M174">INDEX(KM_PCT,MATCH($A174,'Knowledge - Percentages'!$B:$B,0),'Data - Knowledge'!M$8)/100</f>
        <v>1.9E-2</v>
      </c>
      <c r="N174" s="129" cm="1">
        <f t="array" ref="N174">INDEX(KM_PCT,MATCH($A174,'Knowledge - Percentages'!$B:$B,0),'Data - Knowledge'!N$8)/100</f>
        <v>1.9E-2</v>
      </c>
      <c r="O174" s="129" cm="1">
        <f t="array" ref="O174">INDEX(KM_PCT,MATCH($A174,'Knowledge - Percentages'!$B:$B,0),'Data - Knowledge'!O$8)/100</f>
        <v>1.6E-2</v>
      </c>
      <c r="P174" s="129" cm="1">
        <f t="array" ref="P174">INDEX(KM_PCT,MATCH($A174,'Knowledge - Percentages'!$B:$B,0),'Data - Knowledge'!P$8)/100</f>
        <v>4.5999999999999999E-2</v>
      </c>
      <c r="Q174" s="129" cm="1">
        <f t="array" ref="Q174">INDEX(KM_PCT,MATCH($A174,'Knowledge - Percentages'!$B:$B,0),'Data - Knowledge'!Q$8)/100</f>
        <v>3.2000000000000001E-2</v>
      </c>
      <c r="R174" s="129" cm="1">
        <f t="array" ref="R174">INDEX(KM_PCT,MATCH($A174,'Knowledge - Percentages'!$B:$B,0),'Data - Knowledge'!R$8)/100</f>
        <v>0.254</v>
      </c>
      <c r="S174" s="129" cm="1">
        <f t="array" ref="S174">INDEX(KM_PCT,MATCH($A174,'Knowledge - Percentages'!$B:$B,0),'Data - Knowledge'!S$8)/100</f>
        <v>3.6000000000000004E-2</v>
      </c>
      <c r="T174" s="129" cm="1">
        <f t="array" ref="T174">INDEX(KM_PCT,MATCH($A174,'Knowledge - Percentages'!$B:$B,0),'Data - Knowledge'!T$8)/100</f>
        <v>4.4999999999999998E-2</v>
      </c>
      <c r="U174" s="129" cm="1">
        <f t="array" ref="U174">INDEX(KM_PCT,MATCH($A174,'Knowledge - Percentages'!$B:$B,0),'Data - Knowledge'!U$8)/100</f>
        <v>5.9000000000000004E-2</v>
      </c>
      <c r="V174" s="129" cm="1">
        <f t="array" ref="V174">INDEX(KM_PCT,MATCH($A174,'Knowledge - Percentages'!$B:$B,0),'Data - Knowledge'!V$8)/100</f>
        <v>0.04</v>
      </c>
      <c r="W174" s="129" cm="1">
        <f t="array" ref="W174">INDEX(KM_PCT,MATCH($A174,'Knowledge - Percentages'!$B:$B,0),'Data - Knowledge'!W$8)/100</f>
        <v>0.05</v>
      </c>
      <c r="X174" s="129" cm="1">
        <f t="array" ref="X174">INDEX(KM_PCT,MATCH($A174,'Knowledge - Percentages'!$B:$B,0),'Data - Knowledge'!X$8)/100</f>
        <v>4.0999999999999995E-2</v>
      </c>
      <c r="Y174" s="129" cm="1">
        <f t="array" ref="Y174">INDEX(KM_PCT,MATCH($A174,'Knowledge - Percentages'!$B:$B,0),'Data - Knowledge'!Y$8)/100</f>
        <v>8.5999999999999993E-2</v>
      </c>
      <c r="Z174" s="129" cm="1">
        <f t="array" ref="Z174">INDEX(KM_PCT,MATCH($A174,'Knowledge - Percentages'!$B:$B,0),'Data - Knowledge'!Z$8)/100</f>
        <v>1.9E-2</v>
      </c>
      <c r="AA174" s="129" cm="1">
        <f t="array" ref="AA174">INDEX(KM_PCT,MATCH($A174,'Knowledge - Percentages'!$B:$B,0),'Data - Knowledge'!AA$8)/100</f>
        <v>2.5000000000000001E-2</v>
      </c>
      <c r="AB174" s="129" cm="1">
        <f t="array" ref="AB174">INDEX(KM_PCT,MATCH($A174,'Knowledge - Percentages'!$B:$B,0),'Data - Knowledge'!AB$8)/100</f>
        <v>3.9E-2</v>
      </c>
      <c r="AC174" s="129" cm="1">
        <f t="array" ref="AC174">INDEX(KM_PCT,MATCH($A174,'Knowledge - Percentages'!$B:$B,0),'Data - Knowledge'!AC$8)/100</f>
        <v>1.3000000000000001E-2</v>
      </c>
      <c r="AD174" s="129" cm="1">
        <f t="array" ref="AD174">INDEX(KM_PCT,MATCH($A174,'Knowledge - Percentages'!$B:$B,0),'Data - Knowledge'!AD$8)/100</f>
        <v>1.7000000000000001E-2</v>
      </c>
      <c r="AE174" s="129" cm="1">
        <f t="array" ref="AE174">INDEX(KM_PCT,MATCH($A174,'Knowledge - Percentages'!$B:$B,0),'Data - Knowledge'!AE$8)/100</f>
        <v>0.04</v>
      </c>
      <c r="AF174" s="129" cm="1">
        <f t="array" ref="AF174">INDEX(KM_PCT,MATCH($A174,'Knowledge - Percentages'!$B:$B,0),'Data - Knowledge'!AF$8)/100</f>
        <v>0.18100000000000002</v>
      </c>
      <c r="AG174" s="129" cm="1">
        <f t="array" ref="AG174">INDEX(KM_PCT,MATCH($A174,'Knowledge - Percentages'!$B:$B,0),'Data - Knowledge'!AG$8)/100</f>
        <v>6.6000000000000003E-2</v>
      </c>
      <c r="AH174" s="129" cm="1">
        <f t="array" ref="AH174">INDEX(KM_PCT,MATCH($A174,'Knowledge - Percentages'!$B:$B,0),'Data - Knowledge'!AH$8)/100</f>
        <v>3.7000000000000005E-2</v>
      </c>
      <c r="AI174" s="129" cm="1">
        <f t="array" ref="AI174">INDEX(KM_PCT,MATCH($A174,'Knowledge - Percentages'!$B:$B,0),'Data - Knowledge'!AI$8)/100</f>
        <v>4.8000000000000001E-2</v>
      </c>
    </row>
    <row r="175" spans="1:35">
      <c r="A175" s="86" t="s">
        <v>506</v>
      </c>
      <c r="B175" s="86" t="s">
        <v>490</v>
      </c>
      <c r="C175" s="86" t="s">
        <v>500</v>
      </c>
      <c r="D175" s="86" t="s">
        <v>507</v>
      </c>
      <c r="E175" s="122">
        <f t="shared" si="19"/>
        <v>1.3627913337370812E-2</v>
      </c>
      <c r="F175" s="128">
        <f t="shared" si="14"/>
        <v>697.57199999999978</v>
      </c>
      <c r="G175" s="122">
        <f t="shared" si="15"/>
        <v>1.179673773559501E-2</v>
      </c>
      <c r="H175" s="128">
        <f t="shared" si="16"/>
        <v>4293.0570000000007</v>
      </c>
      <c r="I175" s="122">
        <f t="shared" si="17"/>
        <v>-0.39632320741442384</v>
      </c>
      <c r="J175" s="128">
        <f t="shared" si="18"/>
        <v>115.52272876466927</v>
      </c>
      <c r="K175" s="129" cm="1">
        <f t="array" ref="K175">INDEX(KM_PCT,MATCH($A175,'Knowledge - Percentages'!$B:$B,0),'Data - Knowledge'!K$8)/100</f>
        <v>1.3000000000000001E-2</v>
      </c>
      <c r="L175" s="129" cm="1">
        <f t="array" ref="L175">INDEX(KM_PCT,MATCH($A175,'Knowledge - Percentages'!$B:$B,0),'Data - Knowledge'!L$8)/100</f>
        <v>8.0000000000000002E-3</v>
      </c>
      <c r="M175" s="129" cm="1">
        <f t="array" ref="M175">INDEX(KM_PCT,MATCH($A175,'Knowledge - Percentages'!$B:$B,0),'Data - Knowledge'!M$8)/100</f>
        <v>2.1000000000000001E-2</v>
      </c>
      <c r="N175" s="129" cm="1">
        <f t="array" ref="N175">INDEX(KM_PCT,MATCH($A175,'Knowledge - Percentages'!$B:$B,0),'Data - Knowledge'!N$8)/100</f>
        <v>6.0000000000000001E-3</v>
      </c>
      <c r="O175" s="129" cm="1">
        <f t="array" ref="O175">INDEX(KM_PCT,MATCH($A175,'Knowledge - Percentages'!$B:$B,0),'Data - Knowledge'!O$8)/100</f>
        <v>9.0000000000000011E-3</v>
      </c>
      <c r="P175" s="129" cm="1">
        <f t="array" ref="P175">INDEX(KM_PCT,MATCH($A175,'Knowledge - Percentages'!$B:$B,0),'Data - Knowledge'!P$8)/100</f>
        <v>1.9E-2</v>
      </c>
      <c r="Q175" s="129" cm="1">
        <f t="array" ref="Q175">INDEX(KM_PCT,MATCH($A175,'Knowledge - Percentages'!$B:$B,0),'Data - Knowledge'!Q$8)/100</f>
        <v>2.7000000000000003E-2</v>
      </c>
      <c r="R175" s="129" cm="1">
        <f t="array" ref="R175">INDEX(KM_PCT,MATCH($A175,'Knowledge - Percentages'!$B:$B,0),'Data - Knowledge'!R$8)/100</f>
        <v>0.13100000000000001</v>
      </c>
      <c r="S175" s="129" cm="1">
        <f t="array" ref="S175">INDEX(KM_PCT,MATCH($A175,'Knowledge - Percentages'!$B:$B,0),'Data - Knowledge'!S$8)/100</f>
        <v>1.6E-2</v>
      </c>
      <c r="T175" s="129" cm="1">
        <f t="array" ref="T175">INDEX(KM_PCT,MATCH($A175,'Knowledge - Percentages'!$B:$B,0),'Data - Knowledge'!T$8)/100</f>
        <v>0.02</v>
      </c>
      <c r="U175" s="129" cm="1">
        <f t="array" ref="U175">INDEX(KM_PCT,MATCH($A175,'Knowledge - Percentages'!$B:$B,0),'Data - Knowledge'!U$8)/100</f>
        <v>3.6000000000000004E-2</v>
      </c>
      <c r="V175" s="129" cm="1">
        <f t="array" ref="V175">INDEX(KM_PCT,MATCH($A175,'Knowledge - Percentages'!$B:$B,0),'Data - Knowledge'!V$8)/100</f>
        <v>2.7000000000000003E-2</v>
      </c>
      <c r="W175" s="129" cm="1">
        <f t="array" ref="W175">INDEX(KM_PCT,MATCH($A175,'Knowledge - Percentages'!$B:$B,0),'Data - Knowledge'!W$8)/100</f>
        <v>2.7000000000000003E-2</v>
      </c>
      <c r="X175" s="129" cm="1">
        <f t="array" ref="X175">INDEX(KM_PCT,MATCH($A175,'Knowledge - Percentages'!$B:$B,0),'Data - Knowledge'!X$8)/100</f>
        <v>1.6E-2</v>
      </c>
      <c r="Y175" s="129" cm="1">
        <f t="array" ref="Y175">INDEX(KM_PCT,MATCH($A175,'Knowledge - Percentages'!$B:$B,0),'Data - Knowledge'!Y$8)/100</f>
        <v>3.4000000000000002E-2</v>
      </c>
      <c r="Z175" s="129" cm="1">
        <f t="array" ref="Z175">INDEX(KM_PCT,MATCH($A175,'Knowledge - Percentages'!$B:$B,0),'Data - Knowledge'!Z$8)/100</f>
        <v>6.0000000000000001E-3</v>
      </c>
      <c r="AA175" s="129" cm="1">
        <f t="array" ref="AA175">INDEX(KM_PCT,MATCH($A175,'Knowledge - Percentages'!$B:$B,0),'Data - Knowledge'!AA$8)/100</f>
        <v>1.1000000000000001E-2</v>
      </c>
      <c r="AB175" s="129" cm="1">
        <f t="array" ref="AB175">INDEX(KM_PCT,MATCH($A175,'Knowledge - Percentages'!$B:$B,0),'Data - Knowledge'!AB$8)/100</f>
        <v>1.6E-2</v>
      </c>
      <c r="AC175" s="129" cm="1">
        <f t="array" ref="AC175">INDEX(KM_PCT,MATCH($A175,'Knowledge - Percentages'!$B:$B,0),'Data - Knowledge'!AC$8)/100</f>
        <v>4.0000000000000001E-3</v>
      </c>
      <c r="AD175" s="129" cm="1">
        <f t="array" ref="AD175">INDEX(KM_PCT,MATCH($A175,'Knowledge - Percentages'!$B:$B,0),'Data - Knowledge'!AD$8)/100</f>
        <v>5.0000000000000001E-3</v>
      </c>
      <c r="AE175" s="129" cm="1">
        <f t="array" ref="AE175">INDEX(KM_PCT,MATCH($A175,'Knowledge - Percentages'!$B:$B,0),'Data - Knowledge'!AE$8)/100</f>
        <v>1.4999999999999999E-2</v>
      </c>
      <c r="AF175" s="129" cm="1">
        <f t="array" ref="AF175">INDEX(KM_PCT,MATCH($A175,'Knowledge - Percentages'!$B:$B,0),'Data - Knowledge'!AF$8)/100</f>
        <v>3.7000000000000005E-2</v>
      </c>
      <c r="AG175" s="129" cm="1">
        <f t="array" ref="AG175">INDEX(KM_PCT,MATCH($A175,'Knowledge - Percentages'!$B:$B,0),'Data - Knowledge'!AG$8)/100</f>
        <v>1.3999999999999999E-2</v>
      </c>
      <c r="AH175" s="129" cm="1">
        <f t="array" ref="AH175">INDEX(KM_PCT,MATCH($A175,'Knowledge - Percentages'!$B:$B,0),'Data - Knowledge'!AH$8)/100</f>
        <v>8.0000000000000002E-3</v>
      </c>
      <c r="AI175" s="129" cm="1">
        <f t="array" ref="AI175">INDEX(KM_PCT,MATCH($A175,'Knowledge - Percentages'!$B:$B,0),'Data - Knowledge'!AI$8)/100</f>
        <v>1.1000000000000001E-2</v>
      </c>
    </row>
    <row r="176" spans="1:35">
      <c r="A176" s="86" t="s">
        <v>508</v>
      </c>
      <c r="B176" s="86" t="s">
        <v>490</v>
      </c>
      <c r="C176" s="86" t="s">
        <v>500</v>
      </c>
      <c r="D176" s="86" t="s">
        <v>509</v>
      </c>
      <c r="E176" s="122">
        <f t="shared" si="19"/>
        <v>4.4245999960927573E-3</v>
      </c>
      <c r="F176" s="128">
        <f t="shared" si="14"/>
        <v>226.48199999999997</v>
      </c>
      <c r="G176" s="122">
        <f t="shared" si="15"/>
        <v>4.4775788018762419E-3</v>
      </c>
      <c r="H176" s="128">
        <f t="shared" si="16"/>
        <v>1629.4760000000001</v>
      </c>
      <c r="I176" s="122">
        <f t="shared" si="17"/>
        <v>-0.39538411604708062</v>
      </c>
      <c r="J176" s="128">
        <f t="shared" si="18"/>
        <v>98.81679791405827</v>
      </c>
      <c r="K176" s="129" cm="1">
        <f t="array" ref="K176">INDEX(KM_PCT,MATCH($A176,'Knowledge - Percentages'!$B:$B,0),'Data - Knowledge'!K$8)/100</f>
        <v>2E-3</v>
      </c>
      <c r="L176" s="129" cm="1">
        <f t="array" ref="L176">INDEX(KM_PCT,MATCH($A176,'Knowledge - Percentages'!$B:$B,0),'Data - Knowledge'!L$8)/100</f>
        <v>2E-3</v>
      </c>
      <c r="M176" s="129" cm="1">
        <f t="array" ref="M176">INDEX(KM_PCT,MATCH($A176,'Knowledge - Percentages'!$B:$B,0),'Data - Knowledge'!M$8)/100</f>
        <v>2E-3</v>
      </c>
      <c r="N176" s="129" cm="1">
        <f t="array" ref="N176">INDEX(KM_PCT,MATCH($A176,'Knowledge - Percentages'!$B:$B,0),'Data - Knowledge'!N$8)/100</f>
        <v>2E-3</v>
      </c>
      <c r="O176" s="129" cm="1">
        <f t="array" ref="O176">INDEX(KM_PCT,MATCH($A176,'Knowledge - Percentages'!$B:$B,0),'Data - Knowledge'!O$8)/100</f>
        <v>2E-3</v>
      </c>
      <c r="P176" s="129" cm="1">
        <f t="array" ref="P176">INDEX(KM_PCT,MATCH($A176,'Knowledge - Percentages'!$B:$B,0),'Data - Knowledge'!P$8)/100</f>
        <v>4.0000000000000001E-3</v>
      </c>
      <c r="Q176" s="129" cm="1">
        <f t="array" ref="Q176">INDEX(KM_PCT,MATCH($A176,'Knowledge - Percentages'!$B:$B,0),'Data - Knowledge'!Q$8)/100</f>
        <v>6.9999999999999993E-3</v>
      </c>
      <c r="R176" s="129" cm="1">
        <f t="array" ref="R176">INDEX(KM_PCT,MATCH($A176,'Knowledge - Percentages'!$B:$B,0),'Data - Knowledge'!R$8)/100</f>
        <v>4.4999999999999998E-2</v>
      </c>
      <c r="S176" s="129" cm="1">
        <f t="array" ref="S176">INDEX(KM_PCT,MATCH($A176,'Knowledge - Percentages'!$B:$B,0),'Data - Knowledge'!S$8)/100</f>
        <v>3.0000000000000001E-3</v>
      </c>
      <c r="T176" s="129" cm="1">
        <f t="array" ref="T176">INDEX(KM_PCT,MATCH($A176,'Knowledge - Percentages'!$B:$B,0),'Data - Knowledge'!T$8)/100</f>
        <v>8.0000000000000002E-3</v>
      </c>
      <c r="U176" s="129" cm="1">
        <f t="array" ref="U176">INDEX(KM_PCT,MATCH($A176,'Knowledge - Percentages'!$B:$B,0),'Data - Knowledge'!U$8)/100</f>
        <v>1.2E-2</v>
      </c>
      <c r="V176" s="129" cm="1">
        <f t="array" ref="V176">INDEX(KM_PCT,MATCH($A176,'Knowledge - Percentages'!$B:$B,0),'Data - Knowledge'!V$8)/100</f>
        <v>8.0000000000000002E-3</v>
      </c>
      <c r="W176" s="129" cm="1">
        <f t="array" ref="W176">INDEX(KM_PCT,MATCH($A176,'Knowledge - Percentages'!$B:$B,0),'Data - Knowledge'!W$8)/100</f>
        <v>9.0000000000000011E-3</v>
      </c>
      <c r="X176" s="129" cm="1">
        <f t="array" ref="X176">INDEX(KM_PCT,MATCH($A176,'Knowledge - Percentages'!$B:$B,0),'Data - Knowledge'!X$8)/100</f>
        <v>6.0000000000000001E-3</v>
      </c>
      <c r="Y176" s="129" cm="1">
        <f t="array" ref="Y176">INDEX(KM_PCT,MATCH($A176,'Knowledge - Percentages'!$B:$B,0),'Data - Knowledge'!Y$8)/100</f>
        <v>1.1000000000000001E-2</v>
      </c>
      <c r="Z176" s="129" cm="1">
        <f t="array" ref="Z176">INDEX(KM_PCT,MATCH($A176,'Knowledge - Percentages'!$B:$B,0),'Data - Knowledge'!Z$8)/100</f>
        <v>6.0000000000000001E-3</v>
      </c>
      <c r="AA176" s="129" cm="1">
        <f t="array" ref="AA176">INDEX(KM_PCT,MATCH($A176,'Knowledge - Percentages'!$B:$B,0),'Data - Knowledge'!AA$8)/100</f>
        <v>4.0000000000000001E-3</v>
      </c>
      <c r="AB176" s="129" cm="1">
        <f t="array" ref="AB176">INDEX(KM_PCT,MATCH($A176,'Knowledge - Percentages'!$B:$B,0),'Data - Knowledge'!AB$8)/100</f>
        <v>6.0000000000000001E-3</v>
      </c>
      <c r="AC176" s="129" cm="1">
        <f t="array" ref="AC176">INDEX(KM_PCT,MATCH($A176,'Knowledge - Percentages'!$B:$B,0),'Data - Knowledge'!AC$8)/100</f>
        <v>4.0000000000000001E-3</v>
      </c>
      <c r="AD176" s="129" cm="1">
        <f t="array" ref="AD176">INDEX(KM_PCT,MATCH($A176,'Knowledge - Percentages'!$B:$B,0),'Data - Knowledge'!AD$8)/100</f>
        <v>5.0000000000000001E-3</v>
      </c>
      <c r="AE176" s="129" cm="1">
        <f t="array" ref="AE176">INDEX(KM_PCT,MATCH($A176,'Knowledge - Percentages'!$B:$B,0),'Data - Knowledge'!AE$8)/100</f>
        <v>5.0000000000000001E-3</v>
      </c>
      <c r="AF176" s="129" cm="1">
        <f t="array" ref="AF176">INDEX(KM_PCT,MATCH($A176,'Knowledge - Percentages'!$B:$B,0),'Data - Knowledge'!AF$8)/100</f>
        <v>0.01</v>
      </c>
      <c r="AG176" s="129" cm="1">
        <f t="array" ref="AG176">INDEX(KM_PCT,MATCH($A176,'Knowledge - Percentages'!$B:$B,0),'Data - Knowledge'!AG$8)/100</f>
        <v>5.0000000000000001E-3</v>
      </c>
      <c r="AH176" s="129" cm="1">
        <f t="array" ref="AH176">INDEX(KM_PCT,MATCH($A176,'Knowledge - Percentages'!$B:$B,0),'Data - Knowledge'!AH$8)/100</f>
        <v>4.0000000000000001E-3</v>
      </c>
      <c r="AI176" s="129" cm="1">
        <f t="array" ref="AI176">INDEX(KM_PCT,MATCH($A176,'Knowledge - Percentages'!$B:$B,0),'Data - Knowledge'!AI$8)/100</f>
        <v>5.0000000000000001E-3</v>
      </c>
    </row>
    <row r="177" spans="1:35">
      <c r="A177" s="86" t="s">
        <v>510</v>
      </c>
      <c r="B177" s="86" t="s">
        <v>490</v>
      </c>
      <c r="C177" s="86" t="s">
        <v>511</v>
      </c>
      <c r="D177" s="86" t="s">
        <v>512</v>
      </c>
      <c r="E177" s="122">
        <f t="shared" si="19"/>
        <v>0.92009412546154279</v>
      </c>
      <c r="F177" s="128">
        <f t="shared" si="14"/>
        <v>47096.857999999993</v>
      </c>
      <c r="G177" s="122">
        <f t="shared" si="15"/>
        <v>0.92186561570019698</v>
      </c>
      <c r="H177" s="128">
        <f t="shared" si="16"/>
        <v>335484.413</v>
      </c>
      <c r="I177" s="122">
        <f t="shared" si="17"/>
        <v>0.53501260546907914</v>
      </c>
      <c r="J177" s="128">
        <f t="shared" si="18"/>
        <v>99.80783639084872</v>
      </c>
      <c r="K177" s="129" cm="1">
        <f t="array" ref="K177">INDEX(KM_PCT,MATCH($A177,'Knowledge - Percentages'!$B:$B,0),'Data - Knowledge'!K$8)/100</f>
        <v>0.93500000000000005</v>
      </c>
      <c r="L177" s="129" cm="1">
        <f t="array" ref="L177">INDEX(KM_PCT,MATCH($A177,'Knowledge - Percentages'!$B:$B,0),'Data - Knowledge'!L$8)/100</f>
        <v>0.94499999999999995</v>
      </c>
      <c r="M177" s="129" cm="1">
        <f t="array" ref="M177">INDEX(KM_PCT,MATCH($A177,'Knowledge - Percentages'!$B:$B,0),'Data - Knowledge'!M$8)/100</f>
        <v>0.92700000000000005</v>
      </c>
      <c r="N177" s="129" cm="1">
        <f t="array" ref="N177">INDEX(KM_PCT,MATCH($A177,'Knowledge - Percentages'!$B:$B,0),'Data - Knowledge'!N$8)/100</f>
        <v>0.94400000000000006</v>
      </c>
      <c r="O177" s="129" cm="1">
        <f t="array" ref="O177">INDEX(KM_PCT,MATCH($A177,'Knowledge - Percentages'!$B:$B,0),'Data - Knowledge'!O$8)/100</f>
        <v>0.94099999999999995</v>
      </c>
      <c r="P177" s="129" cm="1">
        <f t="array" ref="P177">INDEX(KM_PCT,MATCH($A177,'Knowledge - Percentages'!$B:$B,0),'Data - Knowledge'!P$8)/100</f>
        <v>0.89</v>
      </c>
      <c r="Q177" s="129" cm="1">
        <f t="array" ref="Q177">INDEX(KM_PCT,MATCH($A177,'Knowledge - Percentages'!$B:$B,0),'Data - Knowledge'!Q$8)/100</f>
        <v>0.90599999999999992</v>
      </c>
      <c r="R177" s="129" cm="1">
        <f t="array" ref="R177">INDEX(KM_PCT,MATCH($A177,'Knowledge - Percentages'!$B:$B,0),'Data - Knowledge'!R$8)/100</f>
        <v>0.71</v>
      </c>
      <c r="S177" s="129" cm="1">
        <f t="array" ref="S177">INDEX(KM_PCT,MATCH($A177,'Knowledge - Percentages'!$B:$B,0),'Data - Knowledge'!S$8)/100</f>
        <v>0.89800000000000002</v>
      </c>
      <c r="T177" s="129" cm="1">
        <f t="array" ref="T177">INDEX(KM_PCT,MATCH($A177,'Knowledge - Percentages'!$B:$B,0),'Data - Knowledge'!T$8)/100</f>
        <v>0.89700000000000002</v>
      </c>
      <c r="U177" s="129" cm="1">
        <f t="array" ref="U177">INDEX(KM_PCT,MATCH($A177,'Knowledge - Percentages'!$B:$B,0),'Data - Knowledge'!U$8)/100</f>
        <v>0.875</v>
      </c>
      <c r="V177" s="129" cm="1">
        <f t="array" ref="V177">INDEX(KM_PCT,MATCH($A177,'Knowledge - Percentages'!$B:$B,0),'Data - Knowledge'!V$8)/100</f>
        <v>0.88900000000000001</v>
      </c>
      <c r="W177" s="129" cm="1">
        <f t="array" ref="W177">INDEX(KM_PCT,MATCH($A177,'Knowledge - Percentages'!$B:$B,0),'Data - Knowledge'!W$8)/100</f>
        <v>0.872</v>
      </c>
      <c r="X177" s="129" cm="1">
        <f t="array" ref="X177">INDEX(KM_PCT,MATCH($A177,'Knowledge - Percentages'!$B:$B,0),'Data - Knowledge'!X$8)/100</f>
        <v>0.90700000000000003</v>
      </c>
      <c r="Y177" s="129" cm="1">
        <f t="array" ref="Y177">INDEX(KM_PCT,MATCH($A177,'Knowledge - Percentages'!$B:$B,0),'Data - Knowledge'!Y$8)/100</f>
        <v>0.84799999999999998</v>
      </c>
      <c r="Z177" s="129" cm="1">
        <f t="array" ref="Z177">INDEX(KM_PCT,MATCH($A177,'Knowledge - Percentages'!$B:$B,0),'Data - Knowledge'!Z$8)/100</f>
        <v>0.93599999999999994</v>
      </c>
      <c r="AA177" s="129" cm="1">
        <f t="array" ref="AA177">INDEX(KM_PCT,MATCH($A177,'Knowledge - Percentages'!$B:$B,0),'Data - Knowledge'!AA$8)/100</f>
        <v>0.92799999999999994</v>
      </c>
      <c r="AB177" s="129" cm="1">
        <f t="array" ref="AB177">INDEX(KM_PCT,MATCH($A177,'Knowledge - Percentages'!$B:$B,0),'Data - Knowledge'!AB$8)/100</f>
        <v>0.8909999999999999</v>
      </c>
      <c r="AC177" s="129" cm="1">
        <f t="array" ref="AC177">INDEX(KM_PCT,MATCH($A177,'Knowledge - Percentages'!$B:$B,0),'Data - Knowledge'!AC$8)/100</f>
        <v>0.94200000000000006</v>
      </c>
      <c r="AD177" s="129" cm="1">
        <f t="array" ref="AD177">INDEX(KM_PCT,MATCH($A177,'Knowledge - Percentages'!$B:$B,0),'Data - Knowledge'!AD$8)/100</f>
        <v>0.93299999999999994</v>
      </c>
      <c r="AE177" s="129" cm="1">
        <f t="array" ref="AE177">INDEX(KM_PCT,MATCH($A177,'Knowledge - Percentages'!$B:$B,0),'Data - Knowledge'!AE$8)/100</f>
        <v>0.91599999999999993</v>
      </c>
      <c r="AF177" s="129" cm="1">
        <f t="array" ref="AF177">INDEX(KM_PCT,MATCH($A177,'Knowledge - Percentages'!$B:$B,0),'Data - Knowledge'!AF$8)/100</f>
        <v>0.80400000000000005</v>
      </c>
      <c r="AG177" s="129" cm="1">
        <f t="array" ref="AG177">INDEX(KM_PCT,MATCH($A177,'Knowledge - Percentages'!$B:$B,0),'Data - Knowledge'!AG$8)/100</f>
        <v>0.88200000000000001</v>
      </c>
      <c r="AH177" s="129" cm="1">
        <f t="array" ref="AH177">INDEX(KM_PCT,MATCH($A177,'Knowledge - Percentages'!$B:$B,0),'Data - Knowledge'!AH$8)/100</f>
        <v>0.92700000000000005</v>
      </c>
      <c r="AI177" s="129" cm="1">
        <f t="array" ref="AI177">INDEX(KM_PCT,MATCH($A177,'Knowledge - Percentages'!$B:$B,0),'Data - Knowledge'!AI$8)/100</f>
        <v>0.90900000000000003</v>
      </c>
    </row>
    <row r="178" spans="1:35">
      <c r="A178" s="86" t="s">
        <v>513</v>
      </c>
      <c r="B178" s="86" t="s">
        <v>490</v>
      </c>
      <c r="C178" s="86" t="s">
        <v>511</v>
      </c>
      <c r="D178" s="86" t="s">
        <v>514</v>
      </c>
      <c r="E178" s="122">
        <f t="shared" si="19"/>
        <v>1.6761267509328541E-2</v>
      </c>
      <c r="F178" s="128">
        <f t="shared" si="14"/>
        <v>857.95899999999995</v>
      </c>
      <c r="G178" s="122">
        <f t="shared" si="15"/>
        <v>1.5888049263709784E-2</v>
      </c>
      <c r="H178" s="128">
        <f t="shared" si="16"/>
        <v>5781.9630000000006</v>
      </c>
      <c r="I178" s="122">
        <f t="shared" si="17"/>
        <v>-0.27184386253534615</v>
      </c>
      <c r="J178" s="128">
        <f t="shared" si="18"/>
        <v>105.49606960001876</v>
      </c>
      <c r="K178" s="129" cm="1">
        <f t="array" ref="K178">INDEX(KM_PCT,MATCH($A178,'Knowledge - Percentages'!$B:$B,0),'Data - Knowledge'!K$8)/100</f>
        <v>1.6E-2</v>
      </c>
      <c r="L178" s="129" cm="1">
        <f t="array" ref="L178">INDEX(KM_PCT,MATCH($A178,'Knowledge - Percentages'!$B:$B,0),'Data - Knowledge'!L$8)/100</f>
        <v>1.6E-2</v>
      </c>
      <c r="M178" s="129" cm="1">
        <f t="array" ref="M178">INDEX(KM_PCT,MATCH($A178,'Knowledge - Percentages'!$B:$B,0),'Data - Knowledge'!M$8)/100</f>
        <v>2.1000000000000001E-2</v>
      </c>
      <c r="N178" s="129" cm="1">
        <f t="array" ref="N178">INDEX(KM_PCT,MATCH($A178,'Knowledge - Percentages'!$B:$B,0),'Data - Knowledge'!N$8)/100</f>
        <v>1.2E-2</v>
      </c>
      <c r="O178" s="129" cm="1">
        <f t="array" ref="O178">INDEX(KM_PCT,MATCH($A178,'Knowledge - Percentages'!$B:$B,0),'Data - Knowledge'!O$8)/100</f>
        <v>1.6E-2</v>
      </c>
      <c r="P178" s="129" cm="1">
        <f t="array" ref="P178">INDEX(KM_PCT,MATCH($A178,'Knowledge - Percentages'!$B:$B,0),'Data - Knowledge'!P$8)/100</f>
        <v>0.02</v>
      </c>
      <c r="Q178" s="129" cm="1">
        <f t="array" ref="Q178">INDEX(KM_PCT,MATCH($A178,'Knowledge - Percentages'!$B:$B,0),'Data - Knowledge'!Q$8)/100</f>
        <v>2.1000000000000001E-2</v>
      </c>
      <c r="R178" s="129" cm="1">
        <f t="array" ref="R178">INDEX(KM_PCT,MATCH($A178,'Knowledge - Percentages'!$B:$B,0),'Data - Knowledge'!R$8)/100</f>
        <v>0.02</v>
      </c>
      <c r="S178" s="129" cm="1">
        <f t="array" ref="S178">INDEX(KM_PCT,MATCH($A178,'Knowledge - Percentages'!$B:$B,0),'Data - Knowledge'!S$8)/100</f>
        <v>0.02</v>
      </c>
      <c r="T178" s="129" cm="1">
        <f t="array" ref="T178">INDEX(KM_PCT,MATCH($A178,'Knowledge - Percentages'!$B:$B,0),'Data - Knowledge'!T$8)/100</f>
        <v>1.8000000000000002E-2</v>
      </c>
      <c r="U178" s="129" cm="1">
        <f t="array" ref="U178">INDEX(KM_PCT,MATCH($A178,'Knowledge - Percentages'!$B:$B,0),'Data - Knowledge'!U$8)/100</f>
        <v>0.02</v>
      </c>
      <c r="V178" s="129" cm="1">
        <f t="array" ref="V178">INDEX(KM_PCT,MATCH($A178,'Knowledge - Percentages'!$B:$B,0),'Data - Knowledge'!V$8)/100</f>
        <v>0.02</v>
      </c>
      <c r="W178" s="129" cm="1">
        <f t="array" ref="W178">INDEX(KM_PCT,MATCH($A178,'Knowledge - Percentages'!$B:$B,0),'Data - Knowledge'!W$8)/100</f>
        <v>3.1E-2</v>
      </c>
      <c r="X178" s="129" cm="1">
        <f t="array" ref="X178">INDEX(KM_PCT,MATCH($A178,'Knowledge - Percentages'!$B:$B,0),'Data - Knowledge'!X$8)/100</f>
        <v>1.6E-2</v>
      </c>
      <c r="Y178" s="129" cm="1">
        <f t="array" ref="Y178">INDEX(KM_PCT,MATCH($A178,'Knowledge - Percentages'!$B:$B,0),'Data - Knowledge'!Y$8)/100</f>
        <v>2.2000000000000002E-2</v>
      </c>
      <c r="Z178" s="129" cm="1">
        <f t="array" ref="Z178">INDEX(KM_PCT,MATCH($A178,'Knowledge - Percentages'!$B:$B,0),'Data - Knowledge'!Z$8)/100</f>
        <v>1.6E-2</v>
      </c>
      <c r="AA178" s="129" cm="1">
        <f t="array" ref="AA178">INDEX(KM_PCT,MATCH($A178,'Knowledge - Percentages'!$B:$B,0),'Data - Knowledge'!AA$8)/100</f>
        <v>1.6E-2</v>
      </c>
      <c r="AB178" s="129" cm="1">
        <f t="array" ref="AB178">INDEX(KM_PCT,MATCH($A178,'Knowledge - Percentages'!$B:$B,0),'Data - Knowledge'!AB$8)/100</f>
        <v>1.7000000000000001E-2</v>
      </c>
      <c r="AC178" s="129" cm="1">
        <f t="array" ref="AC178">INDEX(KM_PCT,MATCH($A178,'Knowledge - Percentages'!$B:$B,0),'Data - Knowledge'!AC$8)/100</f>
        <v>1.3000000000000001E-2</v>
      </c>
      <c r="AD178" s="129" cm="1">
        <f t="array" ref="AD178">INDEX(KM_PCT,MATCH($A178,'Knowledge - Percentages'!$B:$B,0),'Data - Knowledge'!AD$8)/100</f>
        <v>1.3000000000000001E-2</v>
      </c>
      <c r="AE178" s="129" cm="1">
        <f t="array" ref="AE178">INDEX(KM_PCT,MATCH($A178,'Knowledge - Percentages'!$B:$B,0),'Data - Knowledge'!AE$8)/100</f>
        <v>1.4999999999999999E-2</v>
      </c>
      <c r="AF178" s="129" cm="1">
        <f t="array" ref="AF178">INDEX(KM_PCT,MATCH($A178,'Knowledge - Percentages'!$B:$B,0),'Data - Knowledge'!AF$8)/100</f>
        <v>2.1000000000000001E-2</v>
      </c>
      <c r="AG178" s="129" cm="1">
        <f t="array" ref="AG178">INDEX(KM_PCT,MATCH($A178,'Knowledge - Percentages'!$B:$B,0),'Data - Knowledge'!AG$8)/100</f>
        <v>1.8000000000000002E-2</v>
      </c>
      <c r="AH178" s="129" cm="1">
        <f t="array" ref="AH178">INDEX(KM_PCT,MATCH($A178,'Knowledge - Percentages'!$B:$B,0),'Data - Knowledge'!AH$8)/100</f>
        <v>0.01</v>
      </c>
      <c r="AI178" s="129" cm="1">
        <f t="array" ref="AI178">INDEX(KM_PCT,MATCH($A178,'Knowledge - Percentages'!$B:$B,0),'Data - Knowledge'!AI$8)/100</f>
        <v>1.3999999999999999E-2</v>
      </c>
    </row>
    <row r="179" spans="1:35">
      <c r="A179" s="86" t="s">
        <v>515</v>
      </c>
      <c r="B179" s="86" t="s">
        <v>490</v>
      </c>
      <c r="C179" s="86" t="s">
        <v>511</v>
      </c>
      <c r="D179" s="86" t="s">
        <v>516</v>
      </c>
      <c r="E179" s="122">
        <f t="shared" si="19"/>
        <v>1.7819954285267744E-3</v>
      </c>
      <c r="F179" s="128">
        <f t="shared" si="14"/>
        <v>91.215000000000003</v>
      </c>
      <c r="G179" s="122">
        <f t="shared" si="15"/>
        <v>1.9982633498113588E-3</v>
      </c>
      <c r="H179" s="128">
        <f t="shared" si="16"/>
        <v>727.2059999999999</v>
      </c>
      <c r="I179" s="122">
        <f t="shared" si="17"/>
        <v>-0.50242679354167608</v>
      </c>
      <c r="J179" s="128">
        <f t="shared" si="18"/>
        <v>89.177206232351665</v>
      </c>
      <c r="K179" s="129" cm="1">
        <f t="array" ref="K179">INDEX(KM_PCT,MATCH($A179,'Knowledge - Percentages'!$B:$B,0),'Data - Knowledge'!K$8)/100</f>
        <v>1E-3</v>
      </c>
      <c r="L179" s="129" cm="1">
        <f t="array" ref="L179">INDEX(KM_PCT,MATCH($A179,'Knowledge - Percentages'!$B:$B,0),'Data - Knowledge'!L$8)/100</f>
        <v>1E-3</v>
      </c>
      <c r="M179" s="129" cm="1">
        <f t="array" ref="M179">INDEX(KM_PCT,MATCH($A179,'Knowledge - Percentages'!$B:$B,0),'Data - Knowledge'!M$8)/100</f>
        <v>1E-3</v>
      </c>
      <c r="N179" s="129" cm="1">
        <f t="array" ref="N179">INDEX(KM_PCT,MATCH($A179,'Knowledge - Percentages'!$B:$B,0),'Data - Knowledge'!N$8)/100</f>
        <v>1E-3</v>
      </c>
      <c r="O179" s="129" cm="1">
        <f t="array" ref="O179">INDEX(KM_PCT,MATCH($A179,'Knowledge - Percentages'!$B:$B,0),'Data - Knowledge'!O$8)/100</f>
        <v>1E-3</v>
      </c>
      <c r="P179" s="129" cm="1">
        <f t="array" ref="P179">INDEX(KM_PCT,MATCH($A179,'Knowledge - Percentages'!$B:$B,0),'Data - Knowledge'!P$8)/100</f>
        <v>2E-3</v>
      </c>
      <c r="Q179" s="129" cm="1">
        <f t="array" ref="Q179">INDEX(KM_PCT,MATCH($A179,'Knowledge - Percentages'!$B:$B,0),'Data - Knowledge'!Q$8)/100</f>
        <v>2E-3</v>
      </c>
      <c r="R179" s="129" cm="1">
        <f t="array" ref="R179">INDEX(KM_PCT,MATCH($A179,'Knowledge - Percentages'!$B:$B,0),'Data - Knowledge'!R$8)/100</f>
        <v>2E-3</v>
      </c>
      <c r="S179" s="129" cm="1">
        <f t="array" ref="S179">INDEX(KM_PCT,MATCH($A179,'Knowledge - Percentages'!$B:$B,0),'Data - Knowledge'!S$8)/100</f>
        <v>2E-3</v>
      </c>
      <c r="T179" s="129" cm="1">
        <f t="array" ref="T179">INDEX(KM_PCT,MATCH($A179,'Knowledge - Percentages'!$B:$B,0),'Data - Knowledge'!T$8)/100</f>
        <v>2E-3</v>
      </c>
      <c r="U179" s="129" cm="1">
        <f t="array" ref="U179">INDEX(KM_PCT,MATCH($A179,'Knowledge - Percentages'!$B:$B,0),'Data - Knowledge'!U$8)/100</f>
        <v>2E-3</v>
      </c>
      <c r="V179" s="129" cm="1">
        <f t="array" ref="V179">INDEX(KM_PCT,MATCH($A179,'Knowledge - Percentages'!$B:$B,0),'Data - Knowledge'!V$8)/100</f>
        <v>2E-3</v>
      </c>
      <c r="W179" s="129" cm="1">
        <f t="array" ref="W179">INDEX(KM_PCT,MATCH($A179,'Knowledge - Percentages'!$B:$B,0),'Data - Knowledge'!W$8)/100</f>
        <v>4.0000000000000001E-3</v>
      </c>
      <c r="X179" s="129" cm="1">
        <f t="array" ref="X179">INDEX(KM_PCT,MATCH($A179,'Knowledge - Percentages'!$B:$B,0),'Data - Knowledge'!X$8)/100</f>
        <v>2E-3</v>
      </c>
      <c r="Y179" s="129" cm="1">
        <f t="array" ref="Y179">INDEX(KM_PCT,MATCH($A179,'Knowledge - Percentages'!$B:$B,0),'Data - Knowledge'!Y$8)/100</f>
        <v>2E-3</v>
      </c>
      <c r="Z179" s="129" cm="1">
        <f t="array" ref="Z179">INDEX(KM_PCT,MATCH($A179,'Knowledge - Percentages'!$B:$B,0),'Data - Knowledge'!Z$8)/100</f>
        <v>1E-3</v>
      </c>
      <c r="AA179" s="129" cm="1">
        <f t="array" ref="AA179">INDEX(KM_PCT,MATCH($A179,'Knowledge - Percentages'!$B:$B,0),'Data - Knowledge'!AA$8)/100</f>
        <v>2E-3</v>
      </c>
      <c r="AB179" s="129" cm="1">
        <f t="array" ref="AB179">INDEX(KM_PCT,MATCH($A179,'Knowledge - Percentages'!$B:$B,0),'Data - Knowledge'!AB$8)/100</f>
        <v>8.0000000000000002E-3</v>
      </c>
      <c r="AC179" s="129" cm="1">
        <f t="array" ref="AC179">INDEX(KM_PCT,MATCH($A179,'Knowledge - Percentages'!$B:$B,0),'Data - Knowledge'!AC$8)/100</f>
        <v>3.0000000000000001E-3</v>
      </c>
      <c r="AD179" s="129" cm="1">
        <f t="array" ref="AD179">INDEX(KM_PCT,MATCH($A179,'Knowledge - Percentages'!$B:$B,0),'Data - Knowledge'!AD$8)/100</f>
        <v>3.0000000000000001E-3</v>
      </c>
      <c r="AE179" s="129" cm="1">
        <f t="array" ref="AE179">INDEX(KM_PCT,MATCH($A179,'Knowledge - Percentages'!$B:$B,0),'Data - Knowledge'!AE$8)/100</f>
        <v>3.0000000000000001E-3</v>
      </c>
      <c r="AF179" s="129" cm="1">
        <f t="array" ref="AF179">INDEX(KM_PCT,MATCH($A179,'Knowledge - Percentages'!$B:$B,0),'Data - Knowledge'!AF$8)/100</f>
        <v>3.0000000000000001E-3</v>
      </c>
      <c r="AG179" s="129" cm="1">
        <f t="array" ref="AG179">INDEX(KM_PCT,MATCH($A179,'Knowledge - Percentages'!$B:$B,0),'Data - Knowledge'!AG$8)/100</f>
        <v>3.0000000000000001E-3</v>
      </c>
      <c r="AH179" s="129" cm="1">
        <f t="array" ref="AH179">INDEX(KM_PCT,MATCH($A179,'Knowledge - Percentages'!$B:$B,0),'Data - Knowledge'!AH$8)/100</f>
        <v>3.0000000000000001E-3</v>
      </c>
      <c r="AI179" s="129" cm="1">
        <f t="array" ref="AI179">INDEX(KM_PCT,MATCH($A179,'Knowledge - Percentages'!$B:$B,0),'Data - Knowledge'!AI$8)/100</f>
        <v>3.0000000000000001E-3</v>
      </c>
    </row>
    <row r="180" spans="1:35">
      <c r="A180" s="86" t="s">
        <v>517</v>
      </c>
      <c r="B180" s="86" t="s">
        <v>490</v>
      </c>
      <c r="C180" s="86" t="s">
        <v>511</v>
      </c>
      <c r="D180" s="86" t="s">
        <v>518</v>
      </c>
      <c r="E180" s="122">
        <f t="shared" si="19"/>
        <v>4.1734034032078447E-3</v>
      </c>
      <c r="F180" s="128">
        <f t="shared" si="14"/>
        <v>213.62399999999997</v>
      </c>
      <c r="G180" s="122">
        <f t="shared" si="15"/>
        <v>4.3227751230356208E-3</v>
      </c>
      <c r="H180" s="128">
        <f t="shared" si="16"/>
        <v>1573.14</v>
      </c>
      <c r="I180" s="122">
        <f t="shared" si="17"/>
        <v>-3.6466390273662622E-2</v>
      </c>
      <c r="J180" s="128">
        <f t="shared" si="18"/>
        <v>96.544541051145842</v>
      </c>
      <c r="K180" s="129" cm="1">
        <f t="array" ref="K180">INDEX(KM_PCT,MATCH($A180,'Knowledge - Percentages'!$B:$B,0),'Data - Knowledge'!K$8)/100</f>
        <v>4.0000000000000001E-3</v>
      </c>
      <c r="L180" s="129" cm="1">
        <f t="array" ref="L180">INDEX(KM_PCT,MATCH($A180,'Knowledge - Percentages'!$B:$B,0),'Data - Knowledge'!L$8)/100</f>
        <v>4.0000000000000001E-3</v>
      </c>
      <c r="M180" s="129" cm="1">
        <f t="array" ref="M180">INDEX(KM_PCT,MATCH($A180,'Knowledge - Percentages'!$B:$B,0),'Data - Knowledge'!M$8)/100</f>
        <v>2E-3</v>
      </c>
      <c r="N180" s="129" cm="1">
        <f t="array" ref="N180">INDEX(KM_PCT,MATCH($A180,'Knowledge - Percentages'!$B:$B,0),'Data - Knowledge'!N$8)/100</f>
        <v>5.0000000000000001E-3</v>
      </c>
      <c r="O180" s="129" cm="1">
        <f t="array" ref="O180">INDEX(KM_PCT,MATCH($A180,'Knowledge - Percentages'!$B:$B,0),'Data - Knowledge'!O$8)/100</f>
        <v>4.0000000000000001E-3</v>
      </c>
      <c r="P180" s="129" cm="1">
        <f t="array" ref="P180">INDEX(KM_PCT,MATCH($A180,'Knowledge - Percentages'!$B:$B,0),'Data - Knowledge'!P$8)/100</f>
        <v>4.0000000000000001E-3</v>
      </c>
      <c r="Q180" s="129" cm="1">
        <f t="array" ref="Q180">INDEX(KM_PCT,MATCH($A180,'Knowledge - Percentages'!$B:$B,0),'Data - Knowledge'!Q$8)/100</f>
        <v>3.0000000000000001E-3</v>
      </c>
      <c r="R180" s="129" cm="1">
        <f t="array" ref="R180">INDEX(KM_PCT,MATCH($A180,'Knowledge - Percentages'!$B:$B,0),'Data - Knowledge'!R$8)/100</f>
        <v>4.0000000000000001E-3</v>
      </c>
      <c r="S180" s="129" cm="1">
        <f t="array" ref="S180">INDEX(KM_PCT,MATCH($A180,'Knowledge - Percentages'!$B:$B,0),'Data - Knowledge'!S$8)/100</f>
        <v>4.0000000000000001E-3</v>
      </c>
      <c r="T180" s="129" cm="1">
        <f t="array" ref="T180">INDEX(KM_PCT,MATCH($A180,'Knowledge - Percentages'!$B:$B,0),'Data - Knowledge'!T$8)/100</f>
        <v>4.0000000000000001E-3</v>
      </c>
      <c r="U180" s="129" cm="1">
        <f t="array" ref="U180">INDEX(KM_PCT,MATCH($A180,'Knowledge - Percentages'!$B:$B,0),'Data - Knowledge'!U$8)/100</f>
        <v>4.0000000000000001E-3</v>
      </c>
      <c r="V180" s="129" cm="1">
        <f t="array" ref="V180">INDEX(KM_PCT,MATCH($A180,'Knowledge - Percentages'!$B:$B,0),'Data - Knowledge'!V$8)/100</f>
        <v>3.0000000000000001E-3</v>
      </c>
      <c r="W180" s="129" cm="1">
        <f t="array" ref="W180">INDEX(KM_PCT,MATCH($A180,'Knowledge - Percentages'!$B:$B,0),'Data - Knowledge'!W$8)/100</f>
        <v>4.0000000000000001E-3</v>
      </c>
      <c r="X180" s="129" cm="1">
        <f t="array" ref="X180">INDEX(KM_PCT,MATCH($A180,'Knowledge - Percentages'!$B:$B,0),'Data - Knowledge'!X$8)/100</f>
        <v>5.0000000000000001E-3</v>
      </c>
      <c r="Y180" s="129" cm="1">
        <f t="array" ref="Y180">INDEX(KM_PCT,MATCH($A180,'Knowledge - Percentages'!$B:$B,0),'Data - Knowledge'!Y$8)/100</f>
        <v>6.0000000000000001E-3</v>
      </c>
      <c r="Z180" s="129" cm="1">
        <f t="array" ref="Z180">INDEX(KM_PCT,MATCH($A180,'Knowledge - Percentages'!$B:$B,0),'Data - Knowledge'!Z$8)/100</f>
        <v>5.0000000000000001E-3</v>
      </c>
      <c r="AA180" s="129" cm="1">
        <f t="array" ref="AA180">INDEX(KM_PCT,MATCH($A180,'Knowledge - Percentages'!$B:$B,0),'Data - Knowledge'!AA$8)/100</f>
        <v>6.0000000000000001E-3</v>
      </c>
      <c r="AB180" s="129" cm="1">
        <f t="array" ref="AB180">INDEX(KM_PCT,MATCH($A180,'Knowledge - Percentages'!$B:$B,0),'Data - Knowledge'!AB$8)/100</f>
        <v>6.0000000000000001E-3</v>
      </c>
      <c r="AC180" s="129" cm="1">
        <f t="array" ref="AC180">INDEX(KM_PCT,MATCH($A180,'Knowledge - Percentages'!$B:$B,0),'Data - Knowledge'!AC$8)/100</f>
        <v>4.0000000000000001E-3</v>
      </c>
      <c r="AD180" s="129" cm="1">
        <f t="array" ref="AD180">INDEX(KM_PCT,MATCH($A180,'Knowledge - Percentages'!$B:$B,0),'Data - Knowledge'!AD$8)/100</f>
        <v>4.0000000000000001E-3</v>
      </c>
      <c r="AE180" s="129" cm="1">
        <f t="array" ref="AE180">INDEX(KM_PCT,MATCH($A180,'Knowledge - Percentages'!$B:$B,0),'Data - Knowledge'!AE$8)/100</f>
        <v>4.0000000000000001E-3</v>
      </c>
      <c r="AF180" s="129" cm="1">
        <f t="array" ref="AF180">INDEX(KM_PCT,MATCH($A180,'Knowledge - Percentages'!$B:$B,0),'Data - Knowledge'!AF$8)/100</f>
        <v>4.0000000000000001E-3</v>
      </c>
      <c r="AG180" s="129" cm="1">
        <f t="array" ref="AG180">INDEX(KM_PCT,MATCH($A180,'Knowledge - Percentages'!$B:$B,0),'Data - Knowledge'!AG$8)/100</f>
        <v>4.0000000000000001E-3</v>
      </c>
      <c r="AH180" s="129" cm="1">
        <f t="array" ref="AH180">INDEX(KM_PCT,MATCH($A180,'Knowledge - Percentages'!$B:$B,0),'Data - Knowledge'!AH$8)/100</f>
        <v>4.0000000000000001E-3</v>
      </c>
      <c r="AI180" s="129" cm="1">
        <f t="array" ref="AI180">INDEX(KM_PCT,MATCH($A180,'Knowledge - Percentages'!$B:$B,0),'Data - Knowledge'!AI$8)/100</f>
        <v>4.0000000000000001E-3</v>
      </c>
    </row>
    <row r="181" spans="1:35">
      <c r="A181" s="86" t="s">
        <v>519</v>
      </c>
      <c r="B181" s="86" t="s">
        <v>490</v>
      </c>
      <c r="C181" s="86" t="s">
        <v>511</v>
      </c>
      <c r="D181" s="86" t="s">
        <v>520</v>
      </c>
      <c r="E181" s="122">
        <f t="shared" si="19"/>
        <v>1.688573270556977E-2</v>
      </c>
      <c r="F181" s="128">
        <f t="shared" si="14"/>
        <v>864.32999999999981</v>
      </c>
      <c r="G181" s="122">
        <f t="shared" si="15"/>
        <v>1.6676639581884981E-2</v>
      </c>
      <c r="H181" s="128">
        <f t="shared" si="16"/>
        <v>6068.9459999999999</v>
      </c>
      <c r="I181" s="122">
        <f t="shared" si="17"/>
        <v>-0.4940509589525825</v>
      </c>
      <c r="J181" s="128">
        <f t="shared" si="18"/>
        <v>101.25380849455976</v>
      </c>
      <c r="K181" s="129" cm="1">
        <f t="array" ref="K181">INDEX(KM_PCT,MATCH($A181,'Knowledge - Percentages'!$B:$B,0),'Data - Knowledge'!K$8)/100</f>
        <v>1.2E-2</v>
      </c>
      <c r="L181" s="129" cm="1">
        <f t="array" ref="L181">INDEX(KM_PCT,MATCH($A181,'Knowledge - Percentages'!$B:$B,0),'Data - Knowledge'!L$8)/100</f>
        <v>0.01</v>
      </c>
      <c r="M181" s="129" cm="1">
        <f t="array" ref="M181">INDEX(KM_PCT,MATCH($A181,'Knowledge - Percentages'!$B:$B,0),'Data - Knowledge'!M$8)/100</f>
        <v>1.2E-2</v>
      </c>
      <c r="N181" s="129" cm="1">
        <f t="array" ref="N181">INDEX(KM_PCT,MATCH($A181,'Knowledge - Percentages'!$B:$B,0),'Data - Knowledge'!N$8)/100</f>
        <v>1.2E-2</v>
      </c>
      <c r="O181" s="129" cm="1">
        <f t="array" ref="O181">INDEX(KM_PCT,MATCH($A181,'Knowledge - Percentages'!$B:$B,0),'Data - Knowledge'!O$8)/100</f>
        <v>9.0000000000000011E-3</v>
      </c>
      <c r="P181" s="129" cm="1">
        <f t="array" ref="P181">INDEX(KM_PCT,MATCH($A181,'Knowledge - Percentages'!$B:$B,0),'Data - Knowledge'!P$8)/100</f>
        <v>2.6000000000000002E-2</v>
      </c>
      <c r="Q181" s="129" cm="1">
        <f t="array" ref="Q181">INDEX(KM_PCT,MATCH($A181,'Knowledge - Percentages'!$B:$B,0),'Data - Knowledge'!Q$8)/100</f>
        <v>1.6E-2</v>
      </c>
      <c r="R181" s="129" cm="1">
        <f t="array" ref="R181">INDEX(KM_PCT,MATCH($A181,'Knowledge - Percentages'!$B:$B,0),'Data - Knowledge'!R$8)/100</f>
        <v>9.6999999999999989E-2</v>
      </c>
      <c r="S181" s="129" cm="1">
        <f t="array" ref="S181">INDEX(KM_PCT,MATCH($A181,'Knowledge - Percentages'!$B:$B,0),'Data - Knowledge'!S$8)/100</f>
        <v>2.4E-2</v>
      </c>
      <c r="T181" s="129" cm="1">
        <f t="array" ref="T181">INDEX(KM_PCT,MATCH($A181,'Knowledge - Percentages'!$B:$B,0),'Data - Knowledge'!T$8)/100</f>
        <v>2.2000000000000002E-2</v>
      </c>
      <c r="U181" s="129" cm="1">
        <f t="array" ref="U181">INDEX(KM_PCT,MATCH($A181,'Knowledge - Percentages'!$B:$B,0),'Data - Knowledge'!U$8)/100</f>
        <v>2.7000000000000003E-2</v>
      </c>
      <c r="V181" s="129" cm="1">
        <f t="array" ref="V181">INDEX(KM_PCT,MATCH($A181,'Knowledge - Percentages'!$B:$B,0),'Data - Knowledge'!V$8)/100</f>
        <v>2.6000000000000002E-2</v>
      </c>
      <c r="W181" s="129" cm="1">
        <f t="array" ref="W181">INDEX(KM_PCT,MATCH($A181,'Knowledge - Percentages'!$B:$B,0),'Data - Knowledge'!W$8)/100</f>
        <v>2.6000000000000002E-2</v>
      </c>
      <c r="X181" s="129" cm="1">
        <f t="array" ref="X181">INDEX(KM_PCT,MATCH($A181,'Knowledge - Percentages'!$B:$B,0),'Data - Knowledge'!X$8)/100</f>
        <v>2.2000000000000002E-2</v>
      </c>
      <c r="Y181" s="129" cm="1">
        <f t="array" ref="Y181">INDEX(KM_PCT,MATCH($A181,'Knowledge - Percentages'!$B:$B,0),'Data - Knowledge'!Y$8)/100</f>
        <v>4.5999999999999999E-2</v>
      </c>
      <c r="Z181" s="129" cm="1">
        <f t="array" ref="Z181">INDEX(KM_PCT,MATCH($A181,'Knowledge - Percentages'!$B:$B,0),'Data - Knowledge'!Z$8)/100</f>
        <v>1.3000000000000001E-2</v>
      </c>
      <c r="AA181" s="129" cm="1">
        <f t="array" ref="AA181">INDEX(KM_PCT,MATCH($A181,'Knowledge - Percentages'!$B:$B,0),'Data - Knowledge'!AA$8)/100</f>
        <v>1.3999999999999999E-2</v>
      </c>
      <c r="AB181" s="129" cm="1">
        <f t="array" ref="AB181">INDEX(KM_PCT,MATCH($A181,'Knowledge - Percentages'!$B:$B,0),'Data - Knowledge'!AB$8)/100</f>
        <v>2.2000000000000002E-2</v>
      </c>
      <c r="AC181" s="129" cm="1">
        <f t="array" ref="AC181">INDEX(KM_PCT,MATCH($A181,'Knowledge - Percentages'!$B:$B,0),'Data - Knowledge'!AC$8)/100</f>
        <v>9.0000000000000011E-3</v>
      </c>
      <c r="AD181" s="129" cm="1">
        <f t="array" ref="AD181">INDEX(KM_PCT,MATCH($A181,'Knowledge - Percentages'!$B:$B,0),'Data - Knowledge'!AD$8)/100</f>
        <v>1.2E-2</v>
      </c>
      <c r="AE181" s="129" cm="1">
        <f t="array" ref="AE181">INDEX(KM_PCT,MATCH($A181,'Knowledge - Percentages'!$B:$B,0),'Data - Knowledge'!AE$8)/100</f>
        <v>1.6E-2</v>
      </c>
      <c r="AF181" s="129" cm="1">
        <f t="array" ref="AF181">INDEX(KM_PCT,MATCH($A181,'Knowledge - Percentages'!$B:$B,0),'Data - Knowledge'!AF$8)/100</f>
        <v>8.4000000000000005E-2</v>
      </c>
      <c r="AG181" s="129" cm="1">
        <f t="array" ref="AG181">INDEX(KM_PCT,MATCH($A181,'Knowledge - Percentages'!$B:$B,0),'Data - Knowledge'!AG$8)/100</f>
        <v>3.3000000000000002E-2</v>
      </c>
      <c r="AH181" s="129" cm="1">
        <f t="array" ref="AH181">INDEX(KM_PCT,MATCH($A181,'Knowledge - Percentages'!$B:$B,0),'Data - Knowledge'!AH$8)/100</f>
        <v>2.1000000000000001E-2</v>
      </c>
      <c r="AI181" s="129" cm="1">
        <f t="array" ref="AI181">INDEX(KM_PCT,MATCH($A181,'Knowledge - Percentages'!$B:$B,0),'Data - Knowledge'!AI$8)/100</f>
        <v>2.3E-2</v>
      </c>
    </row>
    <row r="182" spans="1:35">
      <c r="A182" s="86" t="s">
        <v>521</v>
      </c>
      <c r="B182" s="86" t="s">
        <v>490</v>
      </c>
      <c r="C182" s="86" t="s">
        <v>511</v>
      </c>
      <c r="D182" s="86" t="s">
        <v>522</v>
      </c>
      <c r="E182" s="122">
        <f t="shared" si="19"/>
        <v>8.1135249184363205E-3</v>
      </c>
      <c r="F182" s="128">
        <f t="shared" si="14"/>
        <v>415.30699999999996</v>
      </c>
      <c r="G182" s="122">
        <f t="shared" si="15"/>
        <v>7.8511619343864976E-3</v>
      </c>
      <c r="H182" s="128">
        <f t="shared" si="16"/>
        <v>2857.1869999999999</v>
      </c>
      <c r="I182" s="122">
        <f t="shared" si="17"/>
        <v>-0.49624125333055452</v>
      </c>
      <c r="J182" s="128">
        <f t="shared" si="18"/>
        <v>103.34170898833108</v>
      </c>
      <c r="K182" s="129" cm="1">
        <f t="array" ref="K182">INDEX(KM_PCT,MATCH($A182,'Knowledge - Percentages'!$B:$B,0),'Data - Knowledge'!K$8)/100</f>
        <v>6.0000000000000001E-3</v>
      </c>
      <c r="L182" s="129" cm="1">
        <f t="array" ref="L182">INDEX(KM_PCT,MATCH($A182,'Knowledge - Percentages'!$B:$B,0),'Data - Knowledge'!L$8)/100</f>
        <v>6.0000000000000001E-3</v>
      </c>
      <c r="M182" s="129" cm="1">
        <f t="array" ref="M182">INDEX(KM_PCT,MATCH($A182,'Knowledge - Percentages'!$B:$B,0),'Data - Knowledge'!M$8)/100</f>
        <v>8.0000000000000002E-3</v>
      </c>
      <c r="N182" s="129" cm="1">
        <f t="array" ref="N182">INDEX(KM_PCT,MATCH($A182,'Knowledge - Percentages'!$B:$B,0),'Data - Knowledge'!N$8)/100</f>
        <v>4.0000000000000001E-3</v>
      </c>
      <c r="O182" s="129" cm="1">
        <f t="array" ref="O182">INDEX(KM_PCT,MATCH($A182,'Knowledge - Percentages'!$B:$B,0),'Data - Knowledge'!O$8)/100</f>
        <v>4.0000000000000001E-3</v>
      </c>
      <c r="P182" s="129" cm="1">
        <f t="array" ref="P182">INDEX(KM_PCT,MATCH($A182,'Knowledge - Percentages'!$B:$B,0),'Data - Knowledge'!P$8)/100</f>
        <v>1.2E-2</v>
      </c>
      <c r="Q182" s="129" cm="1">
        <f t="array" ref="Q182">INDEX(KM_PCT,MATCH($A182,'Knowledge - Percentages'!$B:$B,0),'Data - Knowledge'!Q$8)/100</f>
        <v>0.01</v>
      </c>
      <c r="R182" s="129" cm="1">
        <f t="array" ref="R182">INDEX(KM_PCT,MATCH($A182,'Knowledge - Percentages'!$B:$B,0),'Data - Knowledge'!R$8)/100</f>
        <v>2.2000000000000002E-2</v>
      </c>
      <c r="S182" s="129" cm="1">
        <f t="array" ref="S182">INDEX(KM_PCT,MATCH($A182,'Knowledge - Percentages'!$B:$B,0),'Data - Knowledge'!S$8)/100</f>
        <v>1.2E-2</v>
      </c>
      <c r="T182" s="129" cm="1">
        <f t="array" ref="T182">INDEX(KM_PCT,MATCH($A182,'Knowledge - Percentages'!$B:$B,0),'Data - Knowledge'!T$8)/100</f>
        <v>1.1000000000000001E-2</v>
      </c>
      <c r="U182" s="129" cm="1">
        <f t="array" ref="U182">INDEX(KM_PCT,MATCH($A182,'Knowledge - Percentages'!$B:$B,0),'Data - Knowledge'!U$8)/100</f>
        <v>1.2E-2</v>
      </c>
      <c r="V182" s="129" cm="1">
        <f t="array" ref="V182">INDEX(KM_PCT,MATCH($A182,'Knowledge - Percentages'!$B:$B,0),'Data - Knowledge'!V$8)/100</f>
        <v>1.2E-2</v>
      </c>
      <c r="W182" s="129" cm="1">
        <f t="array" ref="W182">INDEX(KM_PCT,MATCH($A182,'Knowledge - Percentages'!$B:$B,0),'Data - Knowledge'!W$8)/100</f>
        <v>1.2E-2</v>
      </c>
      <c r="X182" s="129" cm="1">
        <f t="array" ref="X182">INDEX(KM_PCT,MATCH($A182,'Knowledge - Percentages'!$B:$B,0),'Data - Knowledge'!X$8)/100</f>
        <v>9.0000000000000011E-3</v>
      </c>
      <c r="Y182" s="129" cm="1">
        <f t="array" ref="Y182">INDEX(KM_PCT,MATCH($A182,'Knowledge - Percentages'!$B:$B,0),'Data - Knowledge'!Y$8)/100</f>
        <v>1.2E-2</v>
      </c>
      <c r="Z182" s="129" cm="1">
        <f t="array" ref="Z182">INDEX(KM_PCT,MATCH($A182,'Knowledge - Percentages'!$B:$B,0),'Data - Knowledge'!Z$8)/100</f>
        <v>6.0000000000000001E-3</v>
      </c>
      <c r="AA182" s="129" cm="1">
        <f t="array" ref="AA182">INDEX(KM_PCT,MATCH($A182,'Knowledge - Percentages'!$B:$B,0),'Data - Knowledge'!AA$8)/100</f>
        <v>8.0000000000000002E-3</v>
      </c>
      <c r="AB182" s="129" cm="1">
        <f t="array" ref="AB182">INDEX(KM_PCT,MATCH($A182,'Knowledge - Percentages'!$B:$B,0),'Data - Knowledge'!AB$8)/100</f>
        <v>1.6E-2</v>
      </c>
      <c r="AC182" s="129" cm="1">
        <f t="array" ref="AC182">INDEX(KM_PCT,MATCH($A182,'Knowledge - Percentages'!$B:$B,0),'Data - Knowledge'!AC$8)/100</f>
        <v>6.0000000000000001E-3</v>
      </c>
      <c r="AD182" s="129" cm="1">
        <f t="array" ref="AD182">INDEX(KM_PCT,MATCH($A182,'Knowledge - Percentages'!$B:$B,0),'Data - Knowledge'!AD$8)/100</f>
        <v>8.0000000000000002E-3</v>
      </c>
      <c r="AE182" s="129" cm="1">
        <f t="array" ref="AE182">INDEX(KM_PCT,MATCH($A182,'Knowledge - Percentages'!$B:$B,0),'Data - Knowledge'!AE$8)/100</f>
        <v>9.0000000000000011E-3</v>
      </c>
      <c r="AF182" s="129" cm="1">
        <f t="array" ref="AF182">INDEX(KM_PCT,MATCH($A182,'Knowledge - Percentages'!$B:$B,0),'Data - Knowledge'!AF$8)/100</f>
        <v>9.0000000000000011E-3</v>
      </c>
      <c r="AG182" s="129" cm="1">
        <f t="array" ref="AG182">INDEX(KM_PCT,MATCH($A182,'Knowledge - Percentages'!$B:$B,0),'Data - Knowledge'!AG$8)/100</f>
        <v>9.0000000000000011E-3</v>
      </c>
      <c r="AH182" s="129" cm="1">
        <f t="array" ref="AH182">INDEX(KM_PCT,MATCH($A182,'Knowledge - Percentages'!$B:$B,0),'Data - Knowledge'!AH$8)/100</f>
        <v>9.0000000000000011E-3</v>
      </c>
      <c r="AI182" s="129" cm="1">
        <f t="array" ref="AI182">INDEX(KM_PCT,MATCH($A182,'Knowledge - Percentages'!$B:$B,0),'Data - Knowledge'!AI$8)/100</f>
        <v>9.0000000000000011E-3</v>
      </c>
    </row>
    <row r="183" spans="1:35">
      <c r="A183" s="86" t="s">
        <v>523</v>
      </c>
      <c r="B183" s="86" t="s">
        <v>490</v>
      </c>
      <c r="C183" s="86" t="s">
        <v>511</v>
      </c>
      <c r="D183" s="86" t="s">
        <v>49</v>
      </c>
      <c r="E183" s="122">
        <f t="shared" si="19"/>
        <v>3.2226424678140943E-2</v>
      </c>
      <c r="F183" s="128">
        <f t="shared" si="14"/>
        <v>1649.5740000000003</v>
      </c>
      <c r="G183" s="122">
        <f t="shared" si="15"/>
        <v>3.1465265622295076E-2</v>
      </c>
      <c r="H183" s="128">
        <f t="shared" si="16"/>
        <v>11450.808000000001</v>
      </c>
      <c r="I183" s="122">
        <f t="shared" si="17"/>
        <v>-0.51306693347276633</v>
      </c>
      <c r="J183" s="128">
        <f t="shared" si="18"/>
        <v>102.41904538478308</v>
      </c>
      <c r="K183" s="129" cm="1">
        <f t="array" ref="K183">INDEX(KM_PCT,MATCH($A183,'Knowledge - Percentages'!$B:$B,0),'Data - Knowledge'!K$8)/100</f>
        <v>2.5000000000000001E-2</v>
      </c>
      <c r="L183" s="129" cm="1">
        <f t="array" ref="L183">INDEX(KM_PCT,MATCH($A183,'Knowledge - Percentages'!$B:$B,0),'Data - Knowledge'!L$8)/100</f>
        <v>1.8000000000000002E-2</v>
      </c>
      <c r="M183" s="129" cm="1">
        <f t="array" ref="M183">INDEX(KM_PCT,MATCH($A183,'Knowledge - Percentages'!$B:$B,0),'Data - Knowledge'!M$8)/100</f>
        <v>2.8999999999999998E-2</v>
      </c>
      <c r="N183" s="129" cm="1">
        <f t="array" ref="N183">INDEX(KM_PCT,MATCH($A183,'Knowledge - Percentages'!$B:$B,0),'Data - Knowledge'!N$8)/100</f>
        <v>2.2000000000000002E-2</v>
      </c>
      <c r="O183" s="129" cm="1">
        <f t="array" ref="O183">INDEX(KM_PCT,MATCH($A183,'Knowledge - Percentages'!$B:$B,0),'Data - Knowledge'!O$8)/100</f>
        <v>2.5000000000000001E-2</v>
      </c>
      <c r="P183" s="129" cm="1">
        <f t="array" ref="P183">INDEX(KM_PCT,MATCH($A183,'Knowledge - Percentages'!$B:$B,0),'Data - Knowledge'!P$8)/100</f>
        <v>4.7E-2</v>
      </c>
      <c r="Q183" s="129" cm="1">
        <f t="array" ref="Q183">INDEX(KM_PCT,MATCH($A183,'Knowledge - Percentages'!$B:$B,0),'Data - Knowledge'!Q$8)/100</f>
        <v>4.2000000000000003E-2</v>
      </c>
      <c r="R183" s="129" cm="1">
        <f t="array" ref="R183">INDEX(KM_PCT,MATCH($A183,'Knowledge - Percentages'!$B:$B,0),'Data - Knowledge'!R$8)/100</f>
        <v>0.14499999999999999</v>
      </c>
      <c r="S183" s="129" cm="1">
        <f t="array" ref="S183">INDEX(KM_PCT,MATCH($A183,'Knowledge - Percentages'!$B:$B,0),'Data - Knowledge'!S$8)/100</f>
        <v>4.0999999999999995E-2</v>
      </c>
      <c r="T183" s="129" cm="1">
        <f t="array" ref="T183">INDEX(KM_PCT,MATCH($A183,'Knowledge - Percentages'!$B:$B,0),'Data - Knowledge'!T$8)/100</f>
        <v>4.5999999999999999E-2</v>
      </c>
      <c r="U183" s="129" cm="1">
        <f t="array" ref="U183">INDEX(KM_PCT,MATCH($A183,'Knowledge - Percentages'!$B:$B,0),'Data - Knowledge'!U$8)/100</f>
        <v>6.0999999999999999E-2</v>
      </c>
      <c r="V183" s="129" cm="1">
        <f t="array" ref="V183">INDEX(KM_PCT,MATCH($A183,'Knowledge - Percentages'!$B:$B,0),'Data - Knowledge'!V$8)/100</f>
        <v>4.9000000000000002E-2</v>
      </c>
      <c r="W183" s="129" cm="1">
        <f t="array" ref="W183">INDEX(KM_PCT,MATCH($A183,'Knowledge - Percentages'!$B:$B,0),'Data - Knowledge'!W$8)/100</f>
        <v>0.05</v>
      </c>
      <c r="X183" s="129" cm="1">
        <f t="array" ref="X183">INDEX(KM_PCT,MATCH($A183,'Knowledge - Percentages'!$B:$B,0),'Data - Knowledge'!X$8)/100</f>
        <v>3.7999999999999999E-2</v>
      </c>
      <c r="Y183" s="129" cm="1">
        <f t="array" ref="Y183">INDEX(KM_PCT,MATCH($A183,'Knowledge - Percentages'!$B:$B,0),'Data - Knowledge'!Y$8)/100</f>
        <v>6.4000000000000001E-2</v>
      </c>
      <c r="Z183" s="129" cm="1">
        <f t="array" ref="Z183">INDEX(KM_PCT,MATCH($A183,'Knowledge - Percentages'!$B:$B,0),'Data - Knowledge'!Z$8)/100</f>
        <v>2.2000000000000002E-2</v>
      </c>
      <c r="AA183" s="129" cm="1">
        <f t="array" ref="AA183">INDEX(KM_PCT,MATCH($A183,'Knowledge - Percentages'!$B:$B,0),'Data - Knowledge'!AA$8)/100</f>
        <v>2.7000000000000003E-2</v>
      </c>
      <c r="AB183" s="129" cm="1">
        <f t="array" ref="AB183">INDEX(KM_PCT,MATCH($A183,'Knowledge - Percentages'!$B:$B,0),'Data - Knowledge'!AB$8)/100</f>
        <v>0.04</v>
      </c>
      <c r="AC183" s="129" cm="1">
        <f t="array" ref="AC183">INDEX(KM_PCT,MATCH($A183,'Knowledge - Percentages'!$B:$B,0),'Data - Knowledge'!AC$8)/100</f>
        <v>2.3E-2</v>
      </c>
      <c r="AD183" s="129" cm="1">
        <f t="array" ref="AD183">INDEX(KM_PCT,MATCH($A183,'Knowledge - Percentages'!$B:$B,0),'Data - Knowledge'!AD$8)/100</f>
        <v>2.7000000000000003E-2</v>
      </c>
      <c r="AE183" s="129" cm="1">
        <f t="array" ref="AE183">INDEX(KM_PCT,MATCH($A183,'Knowledge - Percentages'!$B:$B,0),'Data - Knowledge'!AE$8)/100</f>
        <v>3.7999999999999999E-2</v>
      </c>
      <c r="AF183" s="129" cm="1">
        <f t="array" ref="AF183">INDEX(KM_PCT,MATCH($A183,'Knowledge - Percentages'!$B:$B,0),'Data - Knowledge'!AF$8)/100</f>
        <v>7.5999999999999998E-2</v>
      </c>
      <c r="AG183" s="129" cm="1">
        <f t="array" ref="AG183">INDEX(KM_PCT,MATCH($A183,'Knowledge - Percentages'!$B:$B,0),'Data - Knowledge'!AG$8)/100</f>
        <v>5.2000000000000005E-2</v>
      </c>
      <c r="AH183" s="129" cm="1">
        <f t="array" ref="AH183">INDEX(KM_PCT,MATCH($A183,'Knowledge - Percentages'!$B:$B,0),'Data - Knowledge'!AH$8)/100</f>
        <v>2.6000000000000002E-2</v>
      </c>
      <c r="AI183" s="129" cm="1">
        <f t="array" ref="AI183">INDEX(KM_PCT,MATCH($A183,'Knowledge - Percentages'!$B:$B,0),'Data - Knowledge'!AI$8)/100</f>
        <v>3.7999999999999999E-2</v>
      </c>
    </row>
    <row r="184" spans="1:35">
      <c r="A184" s="86" t="s">
        <v>524</v>
      </c>
      <c r="B184" s="86" t="s">
        <v>490</v>
      </c>
      <c r="C184" s="86" t="s">
        <v>525</v>
      </c>
      <c r="D184" s="86" t="s">
        <v>526</v>
      </c>
      <c r="E184" s="122">
        <f t="shared" si="19"/>
        <v>0.41938083888487299</v>
      </c>
      <c r="F184" s="128">
        <f t="shared" si="14"/>
        <v>21466.846999999994</v>
      </c>
      <c r="G184" s="122">
        <f t="shared" si="15"/>
        <v>0.43466943742975767</v>
      </c>
      <c r="H184" s="128">
        <f t="shared" si="16"/>
        <v>158184.46699999998</v>
      </c>
      <c r="I184" s="122">
        <f t="shared" si="17"/>
        <v>0.181723152446952</v>
      </c>
      <c r="J184" s="128">
        <f t="shared" si="18"/>
        <v>96.482706804672617</v>
      </c>
      <c r="K184" s="129" cm="1">
        <f t="array" ref="K184">INDEX(KM_PCT,MATCH($A184,'Knowledge - Percentages'!$B:$B,0),'Data - Knowledge'!K$8)/100</f>
        <v>0.47600000000000003</v>
      </c>
      <c r="L184" s="129" cm="1">
        <f t="array" ref="L184">INDEX(KM_PCT,MATCH($A184,'Knowledge - Percentages'!$B:$B,0),'Data - Knowledge'!L$8)/100</f>
        <v>0.39</v>
      </c>
      <c r="M184" s="129" cm="1">
        <f t="array" ref="M184">INDEX(KM_PCT,MATCH($A184,'Knowledge - Percentages'!$B:$B,0),'Data - Knowledge'!M$8)/100</f>
        <v>0.38100000000000001</v>
      </c>
      <c r="N184" s="129" cm="1">
        <f t="array" ref="N184">INDEX(KM_PCT,MATCH($A184,'Knowledge - Percentages'!$B:$B,0),'Data - Knowledge'!N$8)/100</f>
        <v>0.51100000000000001</v>
      </c>
      <c r="O184" s="129" cm="1">
        <f t="array" ref="O184">INDEX(KM_PCT,MATCH($A184,'Knowledge - Percentages'!$B:$B,0),'Data - Knowledge'!O$8)/100</f>
        <v>0.441</v>
      </c>
      <c r="P184" s="129" cm="1">
        <f t="array" ref="P184">INDEX(KM_PCT,MATCH($A184,'Knowledge - Percentages'!$B:$B,0),'Data - Knowledge'!P$8)/100</f>
        <v>0.35799999999999998</v>
      </c>
      <c r="Q184" s="129" cm="1">
        <f t="array" ref="Q184">INDEX(KM_PCT,MATCH($A184,'Knowledge - Percentages'!$B:$B,0),'Data - Knowledge'!Q$8)/100</f>
        <v>0.31900000000000001</v>
      </c>
      <c r="R184" s="129" cm="1">
        <f t="array" ref="R184">INDEX(KM_PCT,MATCH($A184,'Knowledge - Percentages'!$B:$B,0),'Data - Knowledge'!R$8)/100</f>
        <v>0.35100000000000003</v>
      </c>
      <c r="S184" s="129" cm="1">
        <f t="array" ref="S184">INDEX(KM_PCT,MATCH($A184,'Knowledge - Percentages'!$B:$B,0),'Data - Knowledge'!S$8)/100</f>
        <v>0.36700000000000005</v>
      </c>
      <c r="T184" s="129" cm="1">
        <f t="array" ref="T184">INDEX(KM_PCT,MATCH($A184,'Knowledge - Percentages'!$B:$B,0),'Data - Knowledge'!T$8)/100</f>
        <v>0.35499999999999998</v>
      </c>
      <c r="U184" s="129" cm="1">
        <f t="array" ref="U184">INDEX(KM_PCT,MATCH($A184,'Knowledge - Percentages'!$B:$B,0),'Data - Knowledge'!U$8)/100</f>
        <v>0.34399999999999997</v>
      </c>
      <c r="V184" s="129" cm="1">
        <f t="array" ref="V184">INDEX(KM_PCT,MATCH($A184,'Knowledge - Percentages'!$B:$B,0),'Data - Knowledge'!V$8)/100</f>
        <v>0.35799999999999998</v>
      </c>
      <c r="W184" s="129" cm="1">
        <f t="array" ref="W184">INDEX(KM_PCT,MATCH($A184,'Knowledge - Percentages'!$B:$B,0),'Data - Knowledge'!W$8)/100</f>
        <v>0.36099999999999999</v>
      </c>
      <c r="X184" s="129" cm="1">
        <f t="array" ref="X184">INDEX(KM_PCT,MATCH($A184,'Knowledge - Percentages'!$B:$B,0),'Data - Knowledge'!X$8)/100</f>
        <v>0.39700000000000002</v>
      </c>
      <c r="Y184" s="129" cm="1">
        <f t="array" ref="Y184">INDEX(KM_PCT,MATCH($A184,'Knowledge - Percentages'!$B:$B,0),'Data - Knowledge'!Y$8)/100</f>
        <v>0.36</v>
      </c>
      <c r="Z184" s="129" cm="1">
        <f t="array" ref="Z184">INDEX(KM_PCT,MATCH($A184,'Knowledge - Percentages'!$B:$B,0),'Data - Knowledge'!Z$8)/100</f>
        <v>0.47899999999999998</v>
      </c>
      <c r="AA184" s="129" cm="1">
        <f t="array" ref="AA184">INDEX(KM_PCT,MATCH($A184,'Knowledge - Percentages'!$B:$B,0),'Data - Knowledge'!AA$8)/100</f>
        <v>0.41899999999999998</v>
      </c>
      <c r="AB184" s="129" cm="1">
        <f t="array" ref="AB184">INDEX(KM_PCT,MATCH($A184,'Knowledge - Percentages'!$B:$B,0),'Data - Knowledge'!AB$8)/100</f>
        <v>0.41499999999999998</v>
      </c>
      <c r="AC184" s="129" cm="1">
        <f t="array" ref="AC184">INDEX(KM_PCT,MATCH($A184,'Knowledge - Percentages'!$B:$B,0),'Data - Knowledge'!AC$8)/100</f>
        <v>0.49700000000000005</v>
      </c>
      <c r="AD184" s="129" cm="1">
        <f t="array" ref="AD184">INDEX(KM_PCT,MATCH($A184,'Knowledge - Percentages'!$B:$B,0),'Data - Knowledge'!AD$8)/100</f>
        <v>0.48100000000000004</v>
      </c>
      <c r="AE184" s="129" cm="1">
        <f t="array" ref="AE184">INDEX(KM_PCT,MATCH($A184,'Knowledge - Percentages'!$B:$B,0),'Data - Knowledge'!AE$8)/100</f>
        <v>0.499</v>
      </c>
      <c r="AF184" s="129" cm="1">
        <f t="array" ref="AF184">INDEX(KM_PCT,MATCH($A184,'Knowledge - Percentages'!$B:$B,0),'Data - Knowledge'!AF$8)/100</f>
        <v>0.32100000000000001</v>
      </c>
      <c r="AG184" s="129" cm="1">
        <f t="array" ref="AG184">INDEX(KM_PCT,MATCH($A184,'Knowledge - Percentages'!$B:$B,0),'Data - Knowledge'!AG$8)/100</f>
        <v>0.43099999999999999</v>
      </c>
      <c r="AH184" s="129" cm="1">
        <f t="array" ref="AH184">INDEX(KM_PCT,MATCH($A184,'Knowledge - Percentages'!$B:$B,0),'Data - Knowledge'!AH$8)/100</f>
        <v>0.49200000000000005</v>
      </c>
      <c r="AI184" s="129" cm="1">
        <f t="array" ref="AI184">INDEX(KM_PCT,MATCH($A184,'Knowledge - Percentages'!$B:$B,0),'Data - Knowledge'!AI$8)/100</f>
        <v>0.45799999999999996</v>
      </c>
    </row>
    <row r="185" spans="1:35">
      <c r="A185" s="86" t="s">
        <v>527</v>
      </c>
      <c r="B185" s="86" t="s">
        <v>490</v>
      </c>
      <c r="C185" s="86" t="s">
        <v>525</v>
      </c>
      <c r="D185" s="86" t="s">
        <v>528</v>
      </c>
      <c r="E185" s="122">
        <f t="shared" si="19"/>
        <v>3.0109402778049112E-3</v>
      </c>
      <c r="F185" s="128">
        <f t="shared" si="14"/>
        <v>154.12099999999998</v>
      </c>
      <c r="G185" s="122">
        <f t="shared" si="15"/>
        <v>3.4712971842635319E-3</v>
      </c>
      <c r="H185" s="128">
        <f t="shared" si="16"/>
        <v>1263.2710000000002</v>
      </c>
      <c r="I185" s="122">
        <f t="shared" si="17"/>
        <v>-0.44802424136144986</v>
      </c>
      <c r="J185" s="128">
        <f t="shared" si="18"/>
        <v>86.738188002296042</v>
      </c>
      <c r="K185" s="129" cm="1">
        <f t="array" ref="K185">INDEX(KM_PCT,MATCH($A185,'Knowledge - Percentages'!$B:$B,0),'Data - Knowledge'!K$8)/100</f>
        <v>2E-3</v>
      </c>
      <c r="L185" s="129" cm="1">
        <f t="array" ref="L185">INDEX(KM_PCT,MATCH($A185,'Knowledge - Percentages'!$B:$B,0),'Data - Knowledge'!L$8)/100</f>
        <v>2E-3</v>
      </c>
      <c r="M185" s="129" cm="1">
        <f t="array" ref="M185">INDEX(KM_PCT,MATCH($A185,'Knowledge - Percentages'!$B:$B,0),'Data - Knowledge'!M$8)/100</f>
        <v>2E-3</v>
      </c>
      <c r="N185" s="129" cm="1">
        <f t="array" ref="N185">INDEX(KM_PCT,MATCH($A185,'Knowledge - Percentages'!$B:$B,0),'Data - Knowledge'!N$8)/100</f>
        <v>2E-3</v>
      </c>
      <c r="O185" s="129" cm="1">
        <f t="array" ref="O185">INDEX(KM_PCT,MATCH($A185,'Knowledge - Percentages'!$B:$B,0),'Data - Knowledge'!O$8)/100</f>
        <v>2E-3</v>
      </c>
      <c r="P185" s="129" cm="1">
        <f t="array" ref="P185">INDEX(KM_PCT,MATCH($A185,'Knowledge - Percentages'!$B:$B,0),'Data - Knowledge'!P$8)/100</f>
        <v>3.0000000000000001E-3</v>
      </c>
      <c r="Q185" s="129" cm="1">
        <f t="array" ref="Q185">INDEX(KM_PCT,MATCH($A185,'Knowledge - Percentages'!$B:$B,0),'Data - Knowledge'!Q$8)/100</f>
        <v>3.0000000000000001E-3</v>
      </c>
      <c r="R185" s="129" cm="1">
        <f t="array" ref="R185">INDEX(KM_PCT,MATCH($A185,'Knowledge - Percentages'!$B:$B,0),'Data - Knowledge'!R$8)/100</f>
        <v>2E-3</v>
      </c>
      <c r="S185" s="129" cm="1">
        <f t="array" ref="S185">INDEX(KM_PCT,MATCH($A185,'Knowledge - Percentages'!$B:$B,0),'Data - Knowledge'!S$8)/100</f>
        <v>3.0000000000000001E-3</v>
      </c>
      <c r="T185" s="129" cm="1">
        <f t="array" ref="T185">INDEX(KM_PCT,MATCH($A185,'Knowledge - Percentages'!$B:$B,0),'Data - Knowledge'!T$8)/100</f>
        <v>2E-3</v>
      </c>
      <c r="U185" s="129" cm="1">
        <f t="array" ref="U185">INDEX(KM_PCT,MATCH($A185,'Knowledge - Percentages'!$B:$B,0),'Data - Knowledge'!U$8)/100</f>
        <v>2E-3</v>
      </c>
      <c r="V185" s="129" cm="1">
        <f t="array" ref="V185">INDEX(KM_PCT,MATCH($A185,'Knowledge - Percentages'!$B:$B,0),'Data - Knowledge'!V$8)/100</f>
        <v>3.0000000000000001E-3</v>
      </c>
      <c r="W185" s="129" cm="1">
        <f t="array" ref="W185">INDEX(KM_PCT,MATCH($A185,'Knowledge - Percentages'!$B:$B,0),'Data - Knowledge'!W$8)/100</f>
        <v>6.0000000000000001E-3</v>
      </c>
      <c r="X185" s="129" cm="1">
        <f t="array" ref="X185">INDEX(KM_PCT,MATCH($A185,'Knowledge - Percentages'!$B:$B,0),'Data - Knowledge'!X$8)/100</f>
        <v>2E-3</v>
      </c>
      <c r="Y185" s="129" cm="1">
        <f t="array" ref="Y185">INDEX(KM_PCT,MATCH($A185,'Knowledge - Percentages'!$B:$B,0),'Data - Knowledge'!Y$8)/100</f>
        <v>4.0000000000000001E-3</v>
      </c>
      <c r="Z185" s="129" cm="1">
        <f t="array" ref="Z185">INDEX(KM_PCT,MATCH($A185,'Knowledge - Percentages'!$B:$B,0),'Data - Knowledge'!Z$8)/100</f>
        <v>4.0000000000000001E-3</v>
      </c>
      <c r="AA185" s="129" cm="1">
        <f t="array" ref="AA185">INDEX(KM_PCT,MATCH($A185,'Knowledge - Percentages'!$B:$B,0),'Data - Knowledge'!AA$8)/100</f>
        <v>4.0000000000000001E-3</v>
      </c>
      <c r="AB185" s="129" cm="1">
        <f t="array" ref="AB185">INDEX(KM_PCT,MATCH($A185,'Knowledge - Percentages'!$B:$B,0),'Data - Knowledge'!AB$8)/100</f>
        <v>2.1000000000000001E-2</v>
      </c>
      <c r="AC185" s="129" cm="1">
        <f t="array" ref="AC185">INDEX(KM_PCT,MATCH($A185,'Knowledge - Percentages'!$B:$B,0),'Data - Knowledge'!AC$8)/100</f>
        <v>5.0000000000000001E-3</v>
      </c>
      <c r="AD185" s="129" cm="1">
        <f t="array" ref="AD185">INDEX(KM_PCT,MATCH($A185,'Knowledge - Percentages'!$B:$B,0),'Data - Knowledge'!AD$8)/100</f>
        <v>5.0000000000000001E-3</v>
      </c>
      <c r="AE185" s="129" cm="1">
        <f t="array" ref="AE185">INDEX(KM_PCT,MATCH($A185,'Knowledge - Percentages'!$B:$B,0),'Data - Knowledge'!AE$8)/100</f>
        <v>4.0000000000000001E-3</v>
      </c>
      <c r="AF185" s="129" cm="1">
        <f t="array" ref="AF185">INDEX(KM_PCT,MATCH($A185,'Knowledge - Percentages'!$B:$B,0),'Data - Knowledge'!AF$8)/100</f>
        <v>1.2E-2</v>
      </c>
      <c r="AG185" s="129" cm="1">
        <f t="array" ref="AG185">INDEX(KM_PCT,MATCH($A185,'Knowledge - Percentages'!$B:$B,0),'Data - Knowledge'!AG$8)/100</f>
        <v>5.0000000000000001E-3</v>
      </c>
      <c r="AH185" s="129" cm="1">
        <f t="array" ref="AH185">INDEX(KM_PCT,MATCH($A185,'Knowledge - Percentages'!$B:$B,0),'Data - Knowledge'!AH$8)/100</f>
        <v>6.9999999999999993E-3</v>
      </c>
      <c r="AI185" s="129" cm="1">
        <f t="array" ref="AI185">INDEX(KM_PCT,MATCH($A185,'Knowledge - Percentages'!$B:$B,0),'Data - Knowledge'!AI$8)/100</f>
        <v>5.0000000000000001E-3</v>
      </c>
    </row>
    <row r="186" spans="1:35">
      <c r="A186" s="86" t="s">
        <v>529</v>
      </c>
      <c r="B186" s="86" t="s">
        <v>490</v>
      </c>
      <c r="C186" s="86" t="s">
        <v>525</v>
      </c>
      <c r="D186" s="86" t="s">
        <v>530</v>
      </c>
      <c r="E186" s="122">
        <f t="shared" si="19"/>
        <v>3.3043741575009273E-3</v>
      </c>
      <c r="F186" s="128">
        <f t="shared" si="14"/>
        <v>169.14099999999996</v>
      </c>
      <c r="G186" s="122">
        <f t="shared" si="15"/>
        <v>3.3325300410256128E-3</v>
      </c>
      <c r="H186" s="128">
        <f t="shared" si="16"/>
        <v>1212.771</v>
      </c>
      <c r="I186" s="122">
        <f t="shared" si="17"/>
        <v>-0.28537447795244408</v>
      </c>
      <c r="J186" s="128">
        <f t="shared" si="18"/>
        <v>99.155119888551084</v>
      </c>
      <c r="K186" s="129" cm="1">
        <f t="array" ref="K186">INDEX(KM_PCT,MATCH($A186,'Knowledge - Percentages'!$B:$B,0),'Data - Knowledge'!K$8)/100</f>
        <v>4.0000000000000001E-3</v>
      </c>
      <c r="L186" s="129" cm="1">
        <f t="array" ref="L186">INDEX(KM_PCT,MATCH($A186,'Knowledge - Percentages'!$B:$B,0),'Data - Knowledge'!L$8)/100</f>
        <v>3.0000000000000001E-3</v>
      </c>
      <c r="M186" s="129" cm="1">
        <f t="array" ref="M186">INDEX(KM_PCT,MATCH($A186,'Knowledge - Percentages'!$B:$B,0),'Data - Knowledge'!M$8)/100</f>
        <v>3.0000000000000001E-3</v>
      </c>
      <c r="N186" s="129" cm="1">
        <f t="array" ref="N186">INDEX(KM_PCT,MATCH($A186,'Knowledge - Percentages'!$B:$B,0),'Data - Knowledge'!N$8)/100</f>
        <v>3.0000000000000001E-3</v>
      </c>
      <c r="O186" s="129" cm="1">
        <f t="array" ref="O186">INDEX(KM_PCT,MATCH($A186,'Knowledge - Percentages'!$B:$B,0),'Data - Knowledge'!O$8)/100</f>
        <v>4.0000000000000001E-3</v>
      </c>
      <c r="P186" s="129" cm="1">
        <f t="array" ref="P186">INDEX(KM_PCT,MATCH($A186,'Knowledge - Percentages'!$B:$B,0),'Data - Knowledge'!P$8)/100</f>
        <v>4.0000000000000001E-3</v>
      </c>
      <c r="Q186" s="129" cm="1">
        <f t="array" ref="Q186">INDEX(KM_PCT,MATCH($A186,'Knowledge - Percentages'!$B:$B,0),'Data - Knowledge'!Q$8)/100</f>
        <v>3.0000000000000001E-3</v>
      </c>
      <c r="R186" s="129" cm="1">
        <f t="array" ref="R186">INDEX(KM_PCT,MATCH($A186,'Knowledge - Percentages'!$B:$B,0),'Data - Knowledge'!R$8)/100</f>
        <v>3.0000000000000001E-3</v>
      </c>
      <c r="S186" s="129" cm="1">
        <f t="array" ref="S186">INDEX(KM_PCT,MATCH($A186,'Knowledge - Percentages'!$B:$B,0),'Data - Knowledge'!S$8)/100</f>
        <v>5.0000000000000001E-3</v>
      </c>
      <c r="T186" s="129" cm="1">
        <f t="array" ref="T186">INDEX(KM_PCT,MATCH($A186,'Knowledge - Percentages'!$B:$B,0),'Data - Knowledge'!T$8)/100</f>
        <v>3.0000000000000001E-3</v>
      </c>
      <c r="U186" s="129" cm="1">
        <f t="array" ref="U186">INDEX(KM_PCT,MATCH($A186,'Knowledge - Percentages'!$B:$B,0),'Data - Knowledge'!U$8)/100</f>
        <v>4.0000000000000001E-3</v>
      </c>
      <c r="V186" s="129" cm="1">
        <f t="array" ref="V186">INDEX(KM_PCT,MATCH($A186,'Knowledge - Percentages'!$B:$B,0),'Data - Knowledge'!V$8)/100</f>
        <v>3.0000000000000001E-3</v>
      </c>
      <c r="W186" s="129" cm="1">
        <f t="array" ref="W186">INDEX(KM_PCT,MATCH($A186,'Knowledge - Percentages'!$B:$B,0),'Data - Knowledge'!W$8)/100</f>
        <v>4.0000000000000001E-3</v>
      </c>
      <c r="X186" s="129" cm="1">
        <f t="array" ref="X186">INDEX(KM_PCT,MATCH($A186,'Knowledge - Percentages'!$B:$B,0),'Data - Knowledge'!X$8)/100</f>
        <v>3.0000000000000001E-3</v>
      </c>
      <c r="Y186" s="129" cm="1">
        <f t="array" ref="Y186">INDEX(KM_PCT,MATCH($A186,'Knowledge - Percentages'!$B:$B,0),'Data - Knowledge'!Y$8)/100</f>
        <v>4.0000000000000001E-3</v>
      </c>
      <c r="Z186" s="129" cm="1">
        <f t="array" ref="Z186">INDEX(KM_PCT,MATCH($A186,'Knowledge - Percentages'!$B:$B,0),'Data - Knowledge'!Z$8)/100</f>
        <v>3.0000000000000001E-3</v>
      </c>
      <c r="AA186" s="129" cm="1">
        <f t="array" ref="AA186">INDEX(KM_PCT,MATCH($A186,'Knowledge - Percentages'!$B:$B,0),'Data - Knowledge'!AA$8)/100</f>
        <v>2E-3</v>
      </c>
      <c r="AB186" s="129" cm="1">
        <f t="array" ref="AB186">INDEX(KM_PCT,MATCH($A186,'Knowledge - Percentages'!$B:$B,0),'Data - Knowledge'!AB$8)/100</f>
        <v>3.0000000000000001E-3</v>
      </c>
      <c r="AC186" s="129" cm="1">
        <f t="array" ref="AC186">INDEX(KM_PCT,MATCH($A186,'Knowledge - Percentages'!$B:$B,0),'Data - Knowledge'!AC$8)/100</f>
        <v>3.0000000000000001E-3</v>
      </c>
      <c r="AD186" s="129" cm="1">
        <f t="array" ref="AD186">INDEX(KM_PCT,MATCH($A186,'Knowledge - Percentages'!$B:$B,0),'Data - Knowledge'!AD$8)/100</f>
        <v>5.0000000000000001E-3</v>
      </c>
      <c r="AE186" s="129" cm="1">
        <f t="array" ref="AE186">INDEX(KM_PCT,MATCH($A186,'Knowledge - Percentages'!$B:$B,0),'Data - Knowledge'!AE$8)/100</f>
        <v>3.0000000000000001E-3</v>
      </c>
      <c r="AF186" s="129" cm="1">
        <f t="array" ref="AF186">INDEX(KM_PCT,MATCH($A186,'Knowledge - Percentages'!$B:$B,0),'Data - Knowledge'!AF$8)/100</f>
        <v>5.0000000000000001E-3</v>
      </c>
      <c r="AG186" s="129" cm="1">
        <f t="array" ref="AG186">INDEX(KM_PCT,MATCH($A186,'Knowledge - Percentages'!$B:$B,0),'Data - Knowledge'!AG$8)/100</f>
        <v>4.0000000000000001E-3</v>
      </c>
      <c r="AH186" s="129" cm="1">
        <f t="array" ref="AH186">INDEX(KM_PCT,MATCH($A186,'Knowledge - Percentages'!$B:$B,0),'Data - Knowledge'!AH$8)/100</f>
        <v>3.0000000000000001E-3</v>
      </c>
      <c r="AI186" s="129" cm="1">
        <f t="array" ref="AI186">INDEX(KM_PCT,MATCH($A186,'Knowledge - Percentages'!$B:$B,0),'Data - Knowledge'!AI$8)/100</f>
        <v>3.0000000000000001E-3</v>
      </c>
    </row>
    <row r="187" spans="1:35">
      <c r="A187" s="86" t="s">
        <v>531</v>
      </c>
      <c r="B187" s="86" t="s">
        <v>490</v>
      </c>
      <c r="C187" s="86" t="s">
        <v>525</v>
      </c>
      <c r="D187" s="86" t="s">
        <v>532</v>
      </c>
      <c r="E187" s="122">
        <f t="shared" si="19"/>
        <v>1.6242678805165375E-2</v>
      </c>
      <c r="F187" s="128">
        <f t="shared" si="14"/>
        <v>831.41399999999999</v>
      </c>
      <c r="G187" s="122">
        <f t="shared" si="15"/>
        <v>1.5117614084452861E-2</v>
      </c>
      <c r="H187" s="128">
        <f t="shared" si="16"/>
        <v>5501.5870000000004</v>
      </c>
      <c r="I187" s="122">
        <f t="shared" si="17"/>
        <v>-0.42275302352509675</v>
      </c>
      <c r="J187" s="128">
        <f t="shared" si="18"/>
        <v>107.44207858745081</v>
      </c>
      <c r="K187" s="129" cm="1">
        <f t="array" ref="K187">INDEX(KM_PCT,MATCH($A187,'Knowledge - Percentages'!$B:$B,0),'Data - Knowledge'!K$8)/100</f>
        <v>9.0000000000000011E-3</v>
      </c>
      <c r="L187" s="129" cm="1">
        <f t="array" ref="L187">INDEX(KM_PCT,MATCH($A187,'Knowledge - Percentages'!$B:$B,0),'Data - Knowledge'!L$8)/100</f>
        <v>8.0000000000000002E-3</v>
      </c>
      <c r="M187" s="129" cm="1">
        <f t="array" ref="M187">INDEX(KM_PCT,MATCH($A187,'Knowledge - Percentages'!$B:$B,0),'Data - Knowledge'!M$8)/100</f>
        <v>1.3000000000000001E-2</v>
      </c>
      <c r="N187" s="129" cm="1">
        <f t="array" ref="N187">INDEX(KM_PCT,MATCH($A187,'Knowledge - Percentages'!$B:$B,0),'Data - Knowledge'!N$8)/100</f>
        <v>0.01</v>
      </c>
      <c r="O187" s="129" cm="1">
        <f t="array" ref="O187">INDEX(KM_PCT,MATCH($A187,'Knowledge - Percentages'!$B:$B,0),'Data - Knowledge'!O$8)/100</f>
        <v>0.01</v>
      </c>
      <c r="P187" s="129" cm="1">
        <f t="array" ref="P187">INDEX(KM_PCT,MATCH($A187,'Knowledge - Percentages'!$B:$B,0),'Data - Knowledge'!P$8)/100</f>
        <v>3.1E-2</v>
      </c>
      <c r="Q187" s="129" cm="1">
        <f t="array" ref="Q187">INDEX(KM_PCT,MATCH($A187,'Knowledge - Percentages'!$B:$B,0),'Data - Knowledge'!Q$8)/100</f>
        <v>2.7999999999999997E-2</v>
      </c>
      <c r="R187" s="129" cm="1">
        <f t="array" ref="R187">INDEX(KM_PCT,MATCH($A187,'Knowledge - Percentages'!$B:$B,0),'Data - Knowledge'!R$8)/100</f>
        <v>0.255</v>
      </c>
      <c r="S187" s="129" cm="1">
        <f t="array" ref="S187">INDEX(KM_PCT,MATCH($A187,'Knowledge - Percentages'!$B:$B,0),'Data - Knowledge'!S$8)/100</f>
        <v>1.8000000000000002E-2</v>
      </c>
      <c r="T187" s="129" cm="1">
        <f t="array" ref="T187">INDEX(KM_PCT,MATCH($A187,'Knowledge - Percentages'!$B:$B,0),'Data - Knowledge'!T$8)/100</f>
        <v>2.6000000000000002E-2</v>
      </c>
      <c r="U187" s="129" cm="1">
        <f t="array" ref="U187">INDEX(KM_PCT,MATCH($A187,'Knowledge - Percentages'!$B:$B,0),'Data - Knowledge'!U$8)/100</f>
        <v>4.0999999999999995E-2</v>
      </c>
      <c r="V187" s="129" cm="1">
        <f t="array" ref="V187">INDEX(KM_PCT,MATCH($A187,'Knowledge - Percentages'!$B:$B,0),'Data - Knowledge'!V$8)/100</f>
        <v>3.3000000000000002E-2</v>
      </c>
      <c r="W187" s="129" cm="1">
        <f t="array" ref="W187">INDEX(KM_PCT,MATCH($A187,'Knowledge - Percentages'!$B:$B,0),'Data - Knowledge'!W$8)/100</f>
        <v>0.02</v>
      </c>
      <c r="X187" s="129" cm="1">
        <f t="array" ref="X187">INDEX(KM_PCT,MATCH($A187,'Knowledge - Percentages'!$B:$B,0),'Data - Knowledge'!X$8)/100</f>
        <v>2.3E-2</v>
      </c>
      <c r="Y187" s="129" cm="1">
        <f t="array" ref="Y187">INDEX(KM_PCT,MATCH($A187,'Knowledge - Percentages'!$B:$B,0),'Data - Knowledge'!Y$8)/100</f>
        <v>5.7999999999999996E-2</v>
      </c>
      <c r="Z187" s="129" cm="1">
        <f t="array" ref="Z187">INDEX(KM_PCT,MATCH($A187,'Knowledge - Percentages'!$B:$B,0),'Data - Knowledge'!Z$8)/100</f>
        <v>5.0000000000000001E-3</v>
      </c>
      <c r="AA187" s="129" cm="1">
        <f t="array" ref="AA187">INDEX(KM_PCT,MATCH($A187,'Knowledge - Percentages'!$B:$B,0),'Data - Knowledge'!AA$8)/100</f>
        <v>9.0000000000000011E-3</v>
      </c>
      <c r="AB187" s="129" cm="1">
        <f t="array" ref="AB187">INDEX(KM_PCT,MATCH($A187,'Knowledge - Percentages'!$B:$B,0),'Data - Knowledge'!AB$8)/100</f>
        <v>1.9E-2</v>
      </c>
      <c r="AC187" s="129" cm="1">
        <f t="array" ref="AC187">INDEX(KM_PCT,MATCH($A187,'Knowledge - Percentages'!$B:$B,0),'Data - Knowledge'!AC$8)/100</f>
        <v>4.0000000000000001E-3</v>
      </c>
      <c r="AD187" s="129" cm="1">
        <f t="array" ref="AD187">INDEX(KM_PCT,MATCH($A187,'Knowledge - Percentages'!$B:$B,0),'Data - Knowledge'!AD$8)/100</f>
        <v>8.0000000000000002E-3</v>
      </c>
      <c r="AE187" s="129" cm="1">
        <f t="array" ref="AE187">INDEX(KM_PCT,MATCH($A187,'Knowledge - Percentages'!$B:$B,0),'Data - Knowledge'!AE$8)/100</f>
        <v>2.5000000000000001E-2</v>
      </c>
      <c r="AF187" s="129" cm="1">
        <f t="array" ref="AF187">INDEX(KM_PCT,MATCH($A187,'Knowledge - Percentages'!$B:$B,0),'Data - Knowledge'!AF$8)/100</f>
        <v>0.13900000000000001</v>
      </c>
      <c r="AG187" s="129" cm="1">
        <f t="array" ref="AG187">INDEX(KM_PCT,MATCH($A187,'Knowledge - Percentages'!$B:$B,0),'Data - Knowledge'!AG$8)/100</f>
        <v>3.3000000000000002E-2</v>
      </c>
      <c r="AH187" s="129" cm="1">
        <f t="array" ref="AH187">INDEX(KM_PCT,MATCH($A187,'Knowledge - Percentages'!$B:$B,0),'Data - Knowledge'!AH$8)/100</f>
        <v>1.1000000000000001E-2</v>
      </c>
      <c r="AI187" s="129" cm="1">
        <f t="array" ref="AI187">INDEX(KM_PCT,MATCH($A187,'Knowledge - Percentages'!$B:$B,0),'Data - Knowledge'!AI$8)/100</f>
        <v>0.02</v>
      </c>
    </row>
    <row r="188" spans="1:35">
      <c r="A188" s="86" t="s">
        <v>533</v>
      </c>
      <c r="B188" s="86" t="s">
        <v>490</v>
      </c>
      <c r="C188" s="86" t="s">
        <v>525</v>
      </c>
      <c r="D188" s="86" t="s">
        <v>534</v>
      </c>
      <c r="E188" s="122">
        <f t="shared" si="19"/>
        <v>7.2642272451989755E-3</v>
      </c>
      <c r="F188" s="128">
        <f t="shared" si="14"/>
        <v>371.83399999999995</v>
      </c>
      <c r="G188" s="122">
        <f t="shared" si="15"/>
        <v>8.0909927758649591E-3</v>
      </c>
      <c r="H188" s="128">
        <f t="shared" si="16"/>
        <v>2944.4659999999999</v>
      </c>
      <c r="I188" s="122">
        <f t="shared" si="17"/>
        <v>-0.5732649354108964</v>
      </c>
      <c r="J188" s="128">
        <f t="shared" si="18"/>
        <v>89.781655310184121</v>
      </c>
      <c r="K188" s="129" cm="1">
        <f t="array" ref="K188">INDEX(KM_PCT,MATCH($A188,'Knowledge - Percentages'!$B:$B,0),'Data - Knowledge'!K$8)/100</f>
        <v>5.0000000000000001E-3</v>
      </c>
      <c r="L188" s="129" cm="1">
        <f t="array" ref="L188">INDEX(KM_PCT,MATCH($A188,'Knowledge - Percentages'!$B:$B,0),'Data - Knowledge'!L$8)/100</f>
        <v>3.0000000000000001E-3</v>
      </c>
      <c r="M188" s="129" cm="1">
        <f t="array" ref="M188">INDEX(KM_PCT,MATCH($A188,'Knowledge - Percentages'!$B:$B,0),'Data - Knowledge'!M$8)/100</f>
        <v>5.0000000000000001E-3</v>
      </c>
      <c r="N188" s="129" cm="1">
        <f t="array" ref="N188">INDEX(KM_PCT,MATCH($A188,'Knowledge - Percentages'!$B:$B,0),'Data - Knowledge'!N$8)/100</f>
        <v>5.0000000000000001E-3</v>
      </c>
      <c r="O188" s="129" cm="1">
        <f t="array" ref="O188">INDEX(KM_PCT,MATCH($A188,'Knowledge - Percentages'!$B:$B,0),'Data - Knowledge'!O$8)/100</f>
        <v>4.0000000000000001E-3</v>
      </c>
      <c r="P188" s="129" cm="1">
        <f t="array" ref="P188">INDEX(KM_PCT,MATCH($A188,'Knowledge - Percentages'!$B:$B,0),'Data - Knowledge'!P$8)/100</f>
        <v>0.01</v>
      </c>
      <c r="Q188" s="129" cm="1">
        <f t="array" ref="Q188">INDEX(KM_PCT,MATCH($A188,'Knowledge - Percentages'!$B:$B,0),'Data - Knowledge'!Q$8)/100</f>
        <v>6.9999999999999993E-3</v>
      </c>
      <c r="R188" s="129" cm="1">
        <f t="array" ref="R188">INDEX(KM_PCT,MATCH($A188,'Knowledge - Percentages'!$B:$B,0),'Data - Knowledge'!R$8)/100</f>
        <v>0.02</v>
      </c>
      <c r="S188" s="129" cm="1">
        <f t="array" ref="S188">INDEX(KM_PCT,MATCH($A188,'Knowledge - Percentages'!$B:$B,0),'Data - Knowledge'!S$8)/100</f>
        <v>6.0000000000000001E-3</v>
      </c>
      <c r="T188" s="129" cm="1">
        <f t="array" ref="T188">INDEX(KM_PCT,MATCH($A188,'Knowledge - Percentages'!$B:$B,0),'Data - Knowledge'!T$8)/100</f>
        <v>6.0000000000000001E-3</v>
      </c>
      <c r="U188" s="129" cm="1">
        <f t="array" ref="U188">INDEX(KM_PCT,MATCH($A188,'Knowledge - Percentages'!$B:$B,0),'Data - Knowledge'!U$8)/100</f>
        <v>1.4999999999999999E-2</v>
      </c>
      <c r="V188" s="129" cm="1">
        <f t="array" ref="V188">INDEX(KM_PCT,MATCH($A188,'Knowledge - Percentages'!$B:$B,0),'Data - Knowledge'!V$8)/100</f>
        <v>6.9999999999999993E-3</v>
      </c>
      <c r="W188" s="129" cm="1">
        <f t="array" ref="W188">INDEX(KM_PCT,MATCH($A188,'Knowledge - Percentages'!$B:$B,0),'Data - Knowledge'!W$8)/100</f>
        <v>0.01</v>
      </c>
      <c r="X188" s="129" cm="1">
        <f t="array" ref="X188">INDEX(KM_PCT,MATCH($A188,'Knowledge - Percentages'!$B:$B,0),'Data - Knowledge'!X$8)/100</f>
        <v>0.01</v>
      </c>
      <c r="Y188" s="129" cm="1">
        <f t="array" ref="Y188">INDEX(KM_PCT,MATCH($A188,'Knowledge - Percentages'!$B:$B,0),'Data - Knowledge'!Y$8)/100</f>
        <v>1.9E-2</v>
      </c>
      <c r="Z188" s="129" cm="1">
        <f t="array" ref="Z188">INDEX(KM_PCT,MATCH($A188,'Knowledge - Percentages'!$B:$B,0),'Data - Knowledge'!Z$8)/100</f>
        <v>5.0000000000000001E-3</v>
      </c>
      <c r="AA188" s="129" cm="1">
        <f t="array" ref="AA188">INDEX(KM_PCT,MATCH($A188,'Knowledge - Percentages'!$B:$B,0),'Data - Knowledge'!AA$8)/100</f>
        <v>8.0000000000000002E-3</v>
      </c>
      <c r="AB188" s="129" cm="1">
        <f t="array" ref="AB188">INDEX(KM_PCT,MATCH($A188,'Knowledge - Percentages'!$B:$B,0),'Data - Knowledge'!AB$8)/100</f>
        <v>8.0000000000000002E-3</v>
      </c>
      <c r="AC188" s="129" cm="1">
        <f t="array" ref="AC188">INDEX(KM_PCT,MATCH($A188,'Knowledge - Percentages'!$B:$B,0),'Data - Knowledge'!AC$8)/100</f>
        <v>6.9999999999999993E-3</v>
      </c>
      <c r="AD188" s="129" cm="1">
        <f t="array" ref="AD188">INDEX(KM_PCT,MATCH($A188,'Knowledge - Percentages'!$B:$B,0),'Data - Knowledge'!AD$8)/100</f>
        <v>6.0000000000000001E-3</v>
      </c>
      <c r="AE188" s="129" cm="1">
        <f t="array" ref="AE188">INDEX(KM_PCT,MATCH($A188,'Knowledge - Percentages'!$B:$B,0),'Data - Knowledge'!AE$8)/100</f>
        <v>6.9999999999999993E-3</v>
      </c>
      <c r="AF188" s="129" cm="1">
        <f t="array" ref="AF188">INDEX(KM_PCT,MATCH($A188,'Knowledge - Percentages'!$B:$B,0),'Data - Knowledge'!AF$8)/100</f>
        <v>2.2000000000000002E-2</v>
      </c>
      <c r="AG188" s="129" cm="1">
        <f t="array" ref="AG188">INDEX(KM_PCT,MATCH($A188,'Knowledge - Percentages'!$B:$B,0),'Data - Knowledge'!AG$8)/100</f>
        <v>2.4E-2</v>
      </c>
      <c r="AH188" s="129" cm="1">
        <f t="array" ref="AH188">INDEX(KM_PCT,MATCH($A188,'Knowledge - Percentages'!$B:$B,0),'Data - Knowledge'!AH$8)/100</f>
        <v>1.3999999999999999E-2</v>
      </c>
      <c r="AI188" s="129" cm="1">
        <f t="array" ref="AI188">INDEX(KM_PCT,MATCH($A188,'Knowledge - Percentages'!$B:$B,0),'Data - Knowledge'!AI$8)/100</f>
        <v>2.1000000000000001E-2</v>
      </c>
    </row>
    <row r="189" spans="1:35">
      <c r="A189" s="86" t="s">
        <v>535</v>
      </c>
      <c r="B189" s="86" t="s">
        <v>490</v>
      </c>
      <c r="C189" s="86" t="s">
        <v>525</v>
      </c>
      <c r="D189" s="86" t="s">
        <v>536</v>
      </c>
      <c r="E189" s="122">
        <f t="shared" si="19"/>
        <v>2.532771992888819E-3</v>
      </c>
      <c r="F189" s="128">
        <f t="shared" si="14"/>
        <v>129.64499999999998</v>
      </c>
      <c r="G189" s="122">
        <f t="shared" si="15"/>
        <v>2.7821081064742428E-3</v>
      </c>
      <c r="H189" s="128">
        <f t="shared" si="16"/>
        <v>1012.462</v>
      </c>
      <c r="I189" s="122">
        <f t="shared" si="17"/>
        <v>-0.49098075670616487</v>
      </c>
      <c r="J189" s="128">
        <f t="shared" si="18"/>
        <v>91.037871137890221</v>
      </c>
      <c r="K189" s="129" cm="1">
        <f t="array" ref="K189">INDEX(KM_PCT,MATCH($A189,'Knowledge - Percentages'!$B:$B,0),'Data - Knowledge'!K$8)/100</f>
        <v>1E-3</v>
      </c>
      <c r="L189" s="129" cm="1">
        <f t="array" ref="L189">INDEX(KM_PCT,MATCH($A189,'Knowledge - Percentages'!$B:$B,0),'Data - Knowledge'!L$8)/100</f>
        <v>1E-3</v>
      </c>
      <c r="M189" s="129" cm="1">
        <f t="array" ref="M189">INDEX(KM_PCT,MATCH($A189,'Knowledge - Percentages'!$B:$B,0),'Data - Knowledge'!M$8)/100</f>
        <v>1E-3</v>
      </c>
      <c r="N189" s="129" cm="1">
        <f t="array" ref="N189">INDEX(KM_PCT,MATCH($A189,'Knowledge - Percentages'!$B:$B,0),'Data - Knowledge'!N$8)/100</f>
        <v>1E-3</v>
      </c>
      <c r="O189" s="129" cm="1">
        <f t="array" ref="O189">INDEX(KM_PCT,MATCH($A189,'Knowledge - Percentages'!$B:$B,0),'Data - Knowledge'!O$8)/100</f>
        <v>1E-3</v>
      </c>
      <c r="P189" s="129" cm="1">
        <f t="array" ref="P189">INDEX(KM_PCT,MATCH($A189,'Knowledge - Percentages'!$B:$B,0),'Data - Knowledge'!P$8)/100</f>
        <v>3.0000000000000001E-3</v>
      </c>
      <c r="Q189" s="129" cm="1">
        <f t="array" ref="Q189">INDEX(KM_PCT,MATCH($A189,'Knowledge - Percentages'!$B:$B,0),'Data - Knowledge'!Q$8)/100</f>
        <v>3.0000000000000001E-3</v>
      </c>
      <c r="R189" s="129" cm="1">
        <f t="array" ref="R189">INDEX(KM_PCT,MATCH($A189,'Knowledge - Percentages'!$B:$B,0),'Data - Knowledge'!R$8)/100</f>
        <v>3.0000000000000001E-3</v>
      </c>
      <c r="S189" s="129" cm="1">
        <f t="array" ref="S189">INDEX(KM_PCT,MATCH($A189,'Knowledge - Percentages'!$B:$B,0),'Data - Knowledge'!S$8)/100</f>
        <v>3.0000000000000001E-3</v>
      </c>
      <c r="T189" s="129" cm="1">
        <f t="array" ref="T189">INDEX(KM_PCT,MATCH($A189,'Knowledge - Percentages'!$B:$B,0),'Data - Knowledge'!T$8)/100</f>
        <v>3.0000000000000001E-3</v>
      </c>
      <c r="U189" s="129" cm="1">
        <f t="array" ref="U189">INDEX(KM_PCT,MATCH($A189,'Knowledge - Percentages'!$B:$B,0),'Data - Knowledge'!U$8)/100</f>
        <v>4.0000000000000001E-3</v>
      </c>
      <c r="V189" s="129" cm="1">
        <f t="array" ref="V189">INDEX(KM_PCT,MATCH($A189,'Knowledge - Percentages'!$B:$B,0),'Data - Knowledge'!V$8)/100</f>
        <v>3.0000000000000001E-3</v>
      </c>
      <c r="W189" s="129" cm="1">
        <f t="array" ref="W189">INDEX(KM_PCT,MATCH($A189,'Knowledge - Percentages'!$B:$B,0),'Data - Knowledge'!W$8)/100</f>
        <v>4.0000000000000001E-3</v>
      </c>
      <c r="X189" s="129" cm="1">
        <f t="array" ref="X189">INDEX(KM_PCT,MATCH($A189,'Knowledge - Percentages'!$B:$B,0),'Data - Knowledge'!X$8)/100</f>
        <v>3.0000000000000001E-3</v>
      </c>
      <c r="Y189" s="129" cm="1">
        <f t="array" ref="Y189">INDEX(KM_PCT,MATCH($A189,'Knowledge - Percentages'!$B:$B,0),'Data - Knowledge'!Y$8)/100</f>
        <v>6.9999999999999993E-3</v>
      </c>
      <c r="Z189" s="129" cm="1">
        <f t="array" ref="Z189">INDEX(KM_PCT,MATCH($A189,'Knowledge - Percentages'!$B:$B,0),'Data - Knowledge'!Z$8)/100</f>
        <v>3.0000000000000001E-3</v>
      </c>
      <c r="AA189" s="129" cm="1">
        <f t="array" ref="AA189">INDEX(KM_PCT,MATCH($A189,'Knowledge - Percentages'!$B:$B,0),'Data - Knowledge'!AA$8)/100</f>
        <v>3.0000000000000001E-3</v>
      </c>
      <c r="AB189" s="129" cm="1">
        <f t="array" ref="AB189">INDEX(KM_PCT,MATCH($A189,'Knowledge - Percentages'!$B:$B,0),'Data - Knowledge'!AB$8)/100</f>
        <v>3.0000000000000001E-3</v>
      </c>
      <c r="AC189" s="129" cm="1">
        <f t="array" ref="AC189">INDEX(KM_PCT,MATCH($A189,'Knowledge - Percentages'!$B:$B,0),'Data - Knowledge'!AC$8)/100</f>
        <v>2E-3</v>
      </c>
      <c r="AD189" s="129" cm="1">
        <f t="array" ref="AD189">INDEX(KM_PCT,MATCH($A189,'Knowledge - Percentages'!$B:$B,0),'Data - Knowledge'!AD$8)/100</f>
        <v>3.0000000000000001E-3</v>
      </c>
      <c r="AE189" s="129" cm="1">
        <f t="array" ref="AE189">INDEX(KM_PCT,MATCH($A189,'Knowledge - Percentages'!$B:$B,0),'Data - Knowledge'!AE$8)/100</f>
        <v>3.0000000000000001E-3</v>
      </c>
      <c r="AF189" s="129" cm="1">
        <f t="array" ref="AF189">INDEX(KM_PCT,MATCH($A189,'Knowledge - Percentages'!$B:$B,0),'Data - Knowledge'!AF$8)/100</f>
        <v>4.0000000000000001E-3</v>
      </c>
      <c r="AG189" s="129" cm="1">
        <f t="array" ref="AG189">INDEX(KM_PCT,MATCH($A189,'Knowledge - Percentages'!$B:$B,0),'Data - Knowledge'!AG$8)/100</f>
        <v>6.0000000000000001E-3</v>
      </c>
      <c r="AH189" s="129" cm="1">
        <f t="array" ref="AH189">INDEX(KM_PCT,MATCH($A189,'Knowledge - Percentages'!$B:$B,0),'Data - Knowledge'!AH$8)/100</f>
        <v>5.0000000000000001E-3</v>
      </c>
      <c r="AI189" s="129" cm="1">
        <f t="array" ref="AI189">INDEX(KM_PCT,MATCH($A189,'Knowledge - Percentages'!$B:$B,0),'Data - Knowledge'!AI$8)/100</f>
        <v>6.0000000000000001E-3</v>
      </c>
    </row>
    <row r="190" spans="1:35">
      <c r="A190" s="86" t="s">
        <v>537</v>
      </c>
      <c r="B190" s="86" t="s">
        <v>490</v>
      </c>
      <c r="C190" s="86" t="s">
        <v>525</v>
      </c>
      <c r="D190" s="86" t="s">
        <v>538</v>
      </c>
      <c r="E190" s="122">
        <f t="shared" si="19"/>
        <v>1.0765604548029771E-2</v>
      </c>
      <c r="F190" s="128">
        <f t="shared" si="14"/>
        <v>551.05899999999986</v>
      </c>
      <c r="G190" s="122">
        <f t="shared" si="15"/>
        <v>1.006336574897161E-2</v>
      </c>
      <c r="H190" s="128">
        <f t="shared" si="16"/>
        <v>3662.2499999999995</v>
      </c>
      <c r="I190" s="122">
        <f t="shared" si="17"/>
        <v>0.1384955751602085</v>
      </c>
      <c r="J190" s="128">
        <f t="shared" si="18"/>
        <v>106.97817029188195</v>
      </c>
      <c r="K190" s="129" cm="1">
        <f t="array" ref="K190">INDEX(KM_PCT,MATCH($A190,'Knowledge - Percentages'!$B:$B,0),'Data - Knowledge'!K$8)/100</f>
        <v>1.3999999999999999E-2</v>
      </c>
      <c r="L190" s="129" cm="1">
        <f t="array" ref="L190">INDEX(KM_PCT,MATCH($A190,'Knowledge - Percentages'!$B:$B,0),'Data - Knowledge'!L$8)/100</f>
        <v>1.6E-2</v>
      </c>
      <c r="M190" s="129" cm="1">
        <f t="array" ref="M190">INDEX(KM_PCT,MATCH($A190,'Knowledge - Percentages'!$B:$B,0),'Data - Knowledge'!M$8)/100</f>
        <v>0.01</v>
      </c>
      <c r="N190" s="129" cm="1">
        <f t="array" ref="N190">INDEX(KM_PCT,MATCH($A190,'Knowledge - Percentages'!$B:$B,0),'Data - Knowledge'!N$8)/100</f>
        <v>9.0000000000000011E-3</v>
      </c>
      <c r="O190" s="129" cm="1">
        <f t="array" ref="O190">INDEX(KM_PCT,MATCH($A190,'Knowledge - Percentages'!$B:$B,0),'Data - Knowledge'!O$8)/100</f>
        <v>0.01</v>
      </c>
      <c r="P190" s="129" cm="1">
        <f t="array" ref="P190">INDEX(KM_PCT,MATCH($A190,'Knowledge - Percentages'!$B:$B,0),'Data - Knowledge'!P$8)/100</f>
        <v>1.2E-2</v>
      </c>
      <c r="Q190" s="129" cm="1">
        <f t="array" ref="Q190">INDEX(KM_PCT,MATCH($A190,'Knowledge - Percentages'!$B:$B,0),'Data - Knowledge'!Q$8)/100</f>
        <v>1.2E-2</v>
      </c>
      <c r="R190" s="129" cm="1">
        <f t="array" ref="R190">INDEX(KM_PCT,MATCH($A190,'Knowledge - Percentages'!$B:$B,0),'Data - Knowledge'!R$8)/100</f>
        <v>1.1000000000000001E-2</v>
      </c>
      <c r="S190" s="129" cm="1">
        <f t="array" ref="S190">INDEX(KM_PCT,MATCH($A190,'Knowledge - Percentages'!$B:$B,0),'Data - Knowledge'!S$8)/100</f>
        <v>1.2E-2</v>
      </c>
      <c r="T190" s="129" cm="1">
        <f t="array" ref="T190">INDEX(KM_PCT,MATCH($A190,'Knowledge - Percentages'!$B:$B,0),'Data - Knowledge'!T$8)/100</f>
        <v>1.1000000000000001E-2</v>
      </c>
      <c r="U190" s="129" cm="1">
        <f t="array" ref="U190">INDEX(KM_PCT,MATCH($A190,'Knowledge - Percentages'!$B:$B,0),'Data - Knowledge'!U$8)/100</f>
        <v>1.2E-2</v>
      </c>
      <c r="V190" s="129" cm="1">
        <f t="array" ref="V190">INDEX(KM_PCT,MATCH($A190,'Knowledge - Percentages'!$B:$B,0),'Data - Knowledge'!V$8)/100</f>
        <v>1.2E-2</v>
      </c>
      <c r="W190" s="129" cm="1">
        <f t="array" ref="W190">INDEX(KM_PCT,MATCH($A190,'Knowledge - Percentages'!$B:$B,0),'Data - Knowledge'!W$8)/100</f>
        <v>1.2E-2</v>
      </c>
      <c r="X190" s="129" cm="1">
        <f t="array" ref="X190">INDEX(KM_PCT,MATCH($A190,'Knowledge - Percentages'!$B:$B,0),'Data - Knowledge'!X$8)/100</f>
        <v>0.01</v>
      </c>
      <c r="Y190" s="129" cm="1">
        <f t="array" ref="Y190">INDEX(KM_PCT,MATCH($A190,'Knowledge - Percentages'!$B:$B,0),'Data - Knowledge'!Y$8)/100</f>
        <v>1.3999999999999999E-2</v>
      </c>
      <c r="Z190" s="129" cm="1">
        <f t="array" ref="Z190">INDEX(KM_PCT,MATCH($A190,'Knowledge - Percentages'!$B:$B,0),'Data - Knowledge'!Z$8)/100</f>
        <v>0.01</v>
      </c>
      <c r="AA190" s="129" cm="1">
        <f t="array" ref="AA190">INDEX(KM_PCT,MATCH($A190,'Knowledge - Percentages'!$B:$B,0),'Data - Knowledge'!AA$8)/100</f>
        <v>0.01</v>
      </c>
      <c r="AB190" s="129" cm="1">
        <f t="array" ref="AB190">INDEX(KM_PCT,MATCH($A190,'Knowledge - Percentages'!$B:$B,0),'Data - Knowledge'!AB$8)/100</f>
        <v>0.01</v>
      </c>
      <c r="AC190" s="129" cm="1">
        <f t="array" ref="AC190">INDEX(KM_PCT,MATCH($A190,'Knowledge - Percentages'!$B:$B,0),'Data - Knowledge'!AC$8)/100</f>
        <v>6.9999999999999993E-3</v>
      </c>
      <c r="AD190" s="129" cm="1">
        <f t="array" ref="AD190">INDEX(KM_PCT,MATCH($A190,'Knowledge - Percentages'!$B:$B,0),'Data - Knowledge'!AD$8)/100</f>
        <v>8.0000000000000002E-3</v>
      </c>
      <c r="AE190" s="129" cm="1">
        <f t="array" ref="AE190">INDEX(KM_PCT,MATCH($A190,'Knowledge - Percentages'!$B:$B,0),'Data - Knowledge'!AE$8)/100</f>
        <v>8.0000000000000002E-3</v>
      </c>
      <c r="AF190" s="129" cm="1">
        <f t="array" ref="AF190">INDEX(KM_PCT,MATCH($A190,'Knowledge - Percentages'!$B:$B,0),'Data - Knowledge'!AF$8)/100</f>
        <v>9.0000000000000011E-3</v>
      </c>
      <c r="AG190" s="129" cm="1">
        <f t="array" ref="AG190">INDEX(KM_PCT,MATCH($A190,'Knowledge - Percentages'!$B:$B,0),'Data - Knowledge'!AG$8)/100</f>
        <v>8.0000000000000002E-3</v>
      </c>
      <c r="AH190" s="129" cm="1">
        <f t="array" ref="AH190">INDEX(KM_PCT,MATCH($A190,'Knowledge - Percentages'!$B:$B,0),'Data - Knowledge'!AH$8)/100</f>
        <v>8.0000000000000002E-3</v>
      </c>
      <c r="AI190" s="129" cm="1">
        <f t="array" ref="AI190">INDEX(KM_PCT,MATCH($A190,'Knowledge - Percentages'!$B:$B,0),'Data - Knowledge'!AI$8)/100</f>
        <v>8.0000000000000002E-3</v>
      </c>
    </row>
    <row r="191" spans="1:35">
      <c r="A191" s="86" t="s">
        <v>539</v>
      </c>
      <c r="B191" s="86" t="s">
        <v>490</v>
      </c>
      <c r="C191" s="86" t="s">
        <v>525</v>
      </c>
      <c r="D191" s="86" t="s">
        <v>540</v>
      </c>
      <c r="E191" s="122">
        <f t="shared" si="19"/>
        <v>0.5375444155742668</v>
      </c>
      <c r="F191" s="128">
        <f t="shared" si="14"/>
        <v>27515.285999999996</v>
      </c>
      <c r="G191" s="122">
        <f t="shared" si="15"/>
        <v>0.52257790882036936</v>
      </c>
      <c r="H191" s="128">
        <f t="shared" si="16"/>
        <v>190176.03</v>
      </c>
      <c r="I191" s="122">
        <f t="shared" si="17"/>
        <v>0.27916463678269521</v>
      </c>
      <c r="J191" s="128">
        <f t="shared" si="18"/>
        <v>102.8639761653304</v>
      </c>
      <c r="K191" s="129" cm="1">
        <f t="array" ref="K191">INDEX(KM_PCT,MATCH($A191,'Knowledge - Percentages'!$B:$B,0),'Data - Knowledge'!K$8)/100</f>
        <v>0.48899999999999999</v>
      </c>
      <c r="L191" s="129" cm="1">
        <f t="array" ref="L191">INDEX(KM_PCT,MATCH($A191,'Knowledge - Percentages'!$B:$B,0),'Data - Knowledge'!L$8)/100</f>
        <v>0.57600000000000007</v>
      </c>
      <c r="M191" s="129" cm="1">
        <f t="array" ref="M191">INDEX(KM_PCT,MATCH($A191,'Knowledge - Percentages'!$B:$B,0),'Data - Knowledge'!M$8)/100</f>
        <v>0.58499999999999996</v>
      </c>
      <c r="N191" s="129" cm="1">
        <f t="array" ref="N191">INDEX(KM_PCT,MATCH($A191,'Knowledge - Percentages'!$B:$B,0),'Data - Knowledge'!N$8)/100</f>
        <v>0.46</v>
      </c>
      <c r="O191" s="129" cm="1">
        <f t="array" ref="O191">INDEX(KM_PCT,MATCH($A191,'Knowledge - Percentages'!$B:$B,0),'Data - Knowledge'!O$8)/100</f>
        <v>0.52700000000000002</v>
      </c>
      <c r="P191" s="129" cm="1">
        <f t="array" ref="P191">INDEX(KM_PCT,MATCH($A191,'Knowledge - Percentages'!$B:$B,0),'Data - Knowledge'!P$8)/100</f>
        <v>0.57999999999999996</v>
      </c>
      <c r="Q191" s="129" cm="1">
        <f t="array" ref="Q191">INDEX(KM_PCT,MATCH($A191,'Knowledge - Percentages'!$B:$B,0),'Data - Knowledge'!Q$8)/100</f>
        <v>0.624</v>
      </c>
      <c r="R191" s="129" cm="1">
        <f t="array" ref="R191">INDEX(KM_PCT,MATCH($A191,'Knowledge - Percentages'!$B:$B,0),'Data - Knowledge'!R$8)/100</f>
        <v>0.35399999999999998</v>
      </c>
      <c r="S191" s="129" cm="1">
        <f t="array" ref="S191">INDEX(KM_PCT,MATCH($A191,'Knowledge - Percentages'!$B:$B,0),'Data - Knowledge'!S$8)/100</f>
        <v>0.58700000000000008</v>
      </c>
      <c r="T191" s="129" cm="1">
        <f t="array" ref="T191">INDEX(KM_PCT,MATCH($A191,'Knowledge - Percentages'!$B:$B,0),'Data - Knowledge'!T$8)/100</f>
        <v>0.59200000000000008</v>
      </c>
      <c r="U191" s="129" cm="1">
        <f t="array" ref="U191">INDEX(KM_PCT,MATCH($A191,'Knowledge - Percentages'!$B:$B,0),'Data - Knowledge'!U$8)/100</f>
        <v>0.57899999999999996</v>
      </c>
      <c r="V191" s="129" cm="1">
        <f t="array" ref="V191">INDEX(KM_PCT,MATCH($A191,'Knowledge - Percentages'!$B:$B,0),'Data - Knowledge'!V$8)/100</f>
        <v>0.58200000000000007</v>
      </c>
      <c r="W191" s="129" cm="1">
        <f t="array" ref="W191">INDEX(KM_PCT,MATCH($A191,'Knowledge - Percentages'!$B:$B,0),'Data - Knowledge'!W$8)/100</f>
        <v>0.58399999999999996</v>
      </c>
      <c r="X191" s="129" cm="1">
        <f t="array" ref="X191">INDEX(KM_PCT,MATCH($A191,'Knowledge - Percentages'!$B:$B,0),'Data - Knowledge'!X$8)/100</f>
        <v>0.55299999999999994</v>
      </c>
      <c r="Y191" s="129" cm="1">
        <f t="array" ref="Y191">INDEX(KM_PCT,MATCH($A191,'Knowledge - Percentages'!$B:$B,0),'Data - Knowledge'!Y$8)/100</f>
        <v>0.53500000000000003</v>
      </c>
      <c r="Z191" s="129" cm="1">
        <f t="array" ref="Z191">INDEX(KM_PCT,MATCH($A191,'Knowledge - Percentages'!$B:$B,0),'Data - Knowledge'!Z$8)/100</f>
        <v>0.49099999999999999</v>
      </c>
      <c r="AA191" s="129" cm="1">
        <f t="array" ref="AA191">INDEX(KM_PCT,MATCH($A191,'Knowledge - Percentages'!$B:$B,0),'Data - Knowledge'!AA$8)/100</f>
        <v>0.54500000000000004</v>
      </c>
      <c r="AB191" s="129" cm="1">
        <f t="array" ref="AB191">INDEX(KM_PCT,MATCH($A191,'Knowledge - Percentages'!$B:$B,0),'Data - Knowledge'!AB$8)/100</f>
        <v>0.52100000000000002</v>
      </c>
      <c r="AC191" s="129" cm="1">
        <f t="array" ref="AC191">INDEX(KM_PCT,MATCH($A191,'Knowledge - Percentages'!$B:$B,0),'Data - Knowledge'!AC$8)/100</f>
        <v>0.47499999999999998</v>
      </c>
      <c r="AD191" s="129" cm="1">
        <f t="array" ref="AD191">INDEX(KM_PCT,MATCH($A191,'Knowledge - Percentages'!$B:$B,0),'Data - Knowledge'!AD$8)/100</f>
        <v>0.48499999999999999</v>
      </c>
      <c r="AE191" s="129" cm="1">
        <f t="array" ref="AE191">INDEX(KM_PCT,MATCH($A191,'Knowledge - Percentages'!$B:$B,0),'Data - Knowledge'!AE$8)/100</f>
        <v>0.45</v>
      </c>
      <c r="AF191" s="129" cm="1">
        <f t="array" ref="AF191">INDEX(KM_PCT,MATCH($A191,'Knowledge - Percentages'!$B:$B,0),'Data - Knowledge'!AF$8)/100</f>
        <v>0.48899999999999999</v>
      </c>
      <c r="AG191" s="129" cm="1">
        <f t="array" ref="AG191">INDEX(KM_PCT,MATCH($A191,'Knowledge - Percentages'!$B:$B,0),'Data - Knowledge'!AG$8)/100</f>
        <v>0.49</v>
      </c>
      <c r="AH191" s="129" cm="1">
        <f t="array" ref="AH191">INDEX(KM_PCT,MATCH($A191,'Knowledge - Percentages'!$B:$B,0),'Data - Knowledge'!AH$8)/100</f>
        <v>0.46100000000000002</v>
      </c>
      <c r="AI191" s="129" cm="1">
        <f t="array" ref="AI191">INDEX(KM_PCT,MATCH($A191,'Knowledge - Percentages'!$B:$B,0),'Data - Knowledge'!AI$8)/100</f>
        <v>0.47799999999999998</v>
      </c>
    </row>
    <row r="192" spans="1:35">
      <c r="A192" s="86" t="s">
        <v>541</v>
      </c>
      <c r="B192" s="86" t="s">
        <v>542</v>
      </c>
      <c r="C192" s="86" t="s">
        <v>543</v>
      </c>
      <c r="D192" s="86" t="s">
        <v>544</v>
      </c>
      <c r="E192" s="122">
        <f t="shared" si="19"/>
        <v>0.18151626389512965</v>
      </c>
      <c r="F192" s="128">
        <f t="shared" si="14"/>
        <v>9291.273000000001</v>
      </c>
      <c r="G192" s="122">
        <f t="shared" si="15"/>
        <v>0.2461574773507291</v>
      </c>
      <c r="H192" s="128">
        <f t="shared" si="16"/>
        <v>89581.382999999987</v>
      </c>
      <c r="I192" s="122">
        <f t="shared" si="17"/>
        <v>-1.6257494282730302E-2</v>
      </c>
      <c r="J192" s="128">
        <f t="shared" si="18"/>
        <v>73.739894415842741</v>
      </c>
      <c r="K192" s="129" cm="1">
        <f t="array" ref="K192">INDEX(KM_PCT,MATCH($A192,'Knowledge - Percentages'!$B:$B,0),'Data - Knowledge'!K$8)/100</f>
        <v>0.03</v>
      </c>
      <c r="L192" s="129" cm="1">
        <f t="array" ref="L192">INDEX(KM_PCT,MATCH($A192,'Knowledge - Percentages'!$B:$B,0),'Data - Knowledge'!L$8)/100</f>
        <v>4.7E-2</v>
      </c>
      <c r="M192" s="129" cm="1">
        <f t="array" ref="M192">INDEX(KM_PCT,MATCH($A192,'Knowledge - Percentages'!$B:$B,0),'Data - Knowledge'!M$8)/100</f>
        <v>3.1E-2</v>
      </c>
      <c r="N192" s="129" cm="1">
        <f t="array" ref="N192">INDEX(KM_PCT,MATCH($A192,'Knowledge - Percentages'!$B:$B,0),'Data - Knowledge'!N$8)/100</f>
        <v>0.30499999999999999</v>
      </c>
      <c r="O192" s="129" cm="1">
        <f t="array" ref="O192">INDEX(KM_PCT,MATCH($A192,'Knowledge - Percentages'!$B:$B,0),'Data - Knowledge'!O$8)/100</f>
        <v>7.2999999999999995E-2</v>
      </c>
      <c r="P192" s="129" cm="1">
        <f t="array" ref="P192">INDEX(KM_PCT,MATCH($A192,'Knowledge - Percentages'!$B:$B,0),'Data - Knowledge'!P$8)/100</f>
        <v>3.7000000000000005E-2</v>
      </c>
      <c r="Q192" s="129" cm="1">
        <f t="array" ref="Q192">INDEX(KM_PCT,MATCH($A192,'Knowledge - Percentages'!$B:$B,0),'Data - Knowledge'!Q$8)/100</f>
        <v>3.2000000000000001E-2</v>
      </c>
      <c r="R192" s="129" cm="1">
        <f t="array" ref="R192">INDEX(KM_PCT,MATCH($A192,'Knowledge - Percentages'!$B:$B,0),'Data - Knowledge'!R$8)/100</f>
        <v>3.9E-2</v>
      </c>
      <c r="S192" s="129" cm="1">
        <f t="array" ref="S192">INDEX(KM_PCT,MATCH($A192,'Knowledge - Percentages'!$B:$B,0),'Data - Knowledge'!S$8)/100</f>
        <v>4.0999999999999995E-2</v>
      </c>
      <c r="T192" s="129" cm="1">
        <f t="array" ref="T192">INDEX(KM_PCT,MATCH($A192,'Knowledge - Percentages'!$B:$B,0),'Data - Knowledge'!T$8)/100</f>
        <v>4.7E-2</v>
      </c>
      <c r="U192" s="129" cm="1">
        <f t="array" ref="U192">INDEX(KM_PCT,MATCH($A192,'Knowledge - Percentages'!$B:$B,0),'Data - Knowledge'!U$8)/100</f>
        <v>4.0999999999999995E-2</v>
      </c>
      <c r="V192" s="129" cm="1">
        <f t="array" ref="V192">INDEX(KM_PCT,MATCH($A192,'Knowledge - Percentages'!$B:$B,0),'Data - Knowledge'!V$8)/100</f>
        <v>3.9E-2</v>
      </c>
      <c r="W192" s="129" cm="1">
        <f t="array" ref="W192">INDEX(KM_PCT,MATCH($A192,'Knowledge - Percentages'!$B:$B,0),'Data - Knowledge'!W$8)/100</f>
        <v>4.5999999999999999E-2</v>
      </c>
      <c r="X192" s="129" cm="1">
        <f t="array" ref="X192">INDEX(KM_PCT,MATCH($A192,'Knowledge - Percentages'!$B:$B,0),'Data - Knowledge'!X$8)/100</f>
        <v>7.2999999999999995E-2</v>
      </c>
      <c r="Y192" s="129" cm="1">
        <f t="array" ref="Y192">INDEX(KM_PCT,MATCH($A192,'Knowledge - Percentages'!$B:$B,0),'Data - Knowledge'!Y$8)/100</f>
        <v>6.7000000000000004E-2</v>
      </c>
      <c r="Z192" s="129" cm="1">
        <f t="array" ref="Z192">INDEX(KM_PCT,MATCH($A192,'Knowledge - Percentages'!$B:$B,0),'Data - Knowledge'!Z$8)/100</f>
        <v>0.501</v>
      </c>
      <c r="AA192" s="129" cm="1">
        <f t="array" ref="AA192">INDEX(KM_PCT,MATCH($A192,'Knowledge - Percentages'!$B:$B,0),'Data - Knowledge'!AA$8)/100</f>
        <v>0.13200000000000001</v>
      </c>
      <c r="AB192" s="129" cm="1">
        <f t="array" ref="AB192">INDEX(KM_PCT,MATCH($A192,'Knowledge - Percentages'!$B:$B,0),'Data - Knowledge'!AB$8)/100</f>
        <v>0.128</v>
      </c>
      <c r="AC192" s="129" cm="1">
        <f t="array" ref="AC192">INDEX(KM_PCT,MATCH($A192,'Knowledge - Percentages'!$B:$B,0),'Data - Knowledge'!AC$8)/100</f>
        <v>0.63200000000000001</v>
      </c>
      <c r="AD192" s="129" cm="1">
        <f t="array" ref="AD192">INDEX(KM_PCT,MATCH($A192,'Knowledge - Percentages'!$B:$B,0),'Data - Knowledge'!AD$8)/100</f>
        <v>0.248</v>
      </c>
      <c r="AE192" s="129" cm="1">
        <f t="array" ref="AE192">INDEX(KM_PCT,MATCH($A192,'Knowledge - Percentages'!$B:$B,0),'Data - Knowledge'!AE$8)/100</f>
        <v>0.54100000000000004</v>
      </c>
      <c r="AF192" s="129" cm="1">
        <f t="array" ref="AF192">INDEX(KM_PCT,MATCH($A192,'Knowledge - Percentages'!$B:$B,0),'Data - Knowledge'!AF$8)/100</f>
        <v>6.8000000000000005E-2</v>
      </c>
      <c r="AG192" s="129" cm="1">
        <f t="array" ref="AG192">INDEX(KM_PCT,MATCH($A192,'Knowledge - Percentages'!$B:$B,0),'Data - Knowledge'!AG$8)/100</f>
        <v>0.20499999999999999</v>
      </c>
      <c r="AH192" s="129" cm="1">
        <f t="array" ref="AH192">INDEX(KM_PCT,MATCH($A192,'Knowledge - Percentages'!$B:$B,0),'Data - Knowledge'!AH$8)/100</f>
        <v>0.61399999999999999</v>
      </c>
      <c r="AI192" s="129" cm="1">
        <f t="array" ref="AI192">INDEX(KM_PCT,MATCH($A192,'Knowledge - Percentages'!$B:$B,0),'Data - Knowledge'!AI$8)/100</f>
        <v>0.59</v>
      </c>
    </row>
    <row r="193" spans="1:35">
      <c r="A193" s="86" t="s">
        <v>545</v>
      </c>
      <c r="B193" s="86" t="s">
        <v>542</v>
      </c>
      <c r="C193" s="86" t="s">
        <v>543</v>
      </c>
      <c r="D193" s="86" t="s">
        <v>546</v>
      </c>
      <c r="E193" s="122">
        <f t="shared" si="19"/>
        <v>0.16688907339754233</v>
      </c>
      <c r="F193" s="128">
        <f t="shared" si="14"/>
        <v>8542.5509999999995</v>
      </c>
      <c r="G193" s="122">
        <f t="shared" si="15"/>
        <v>0.13095887546404555</v>
      </c>
      <c r="H193" s="128">
        <f t="shared" si="16"/>
        <v>47658.422999999995</v>
      </c>
      <c r="I193" s="122">
        <f t="shared" si="17"/>
        <v>-0.35977653332372816</v>
      </c>
      <c r="J193" s="128">
        <f t="shared" si="18"/>
        <v>127.43624500911459</v>
      </c>
      <c r="K193" s="129" cm="1">
        <f t="array" ref="K193">INDEX(KM_PCT,MATCH($A193,'Knowledge - Percentages'!$B:$B,0),'Data - Knowledge'!K$8)/100</f>
        <v>0.69499999999999995</v>
      </c>
      <c r="L193" s="129" cm="1">
        <f t="array" ref="L193">INDEX(KM_PCT,MATCH($A193,'Knowledge - Percentages'!$B:$B,0),'Data - Knowledge'!L$8)/100</f>
        <v>0.252</v>
      </c>
      <c r="M193" s="129" cm="1">
        <f t="array" ref="M193">INDEX(KM_PCT,MATCH($A193,'Knowledge - Percentages'!$B:$B,0),'Data - Knowledge'!M$8)/100</f>
        <v>0.33399999999999996</v>
      </c>
      <c r="N193" s="129" cm="1">
        <f t="array" ref="N193">INDEX(KM_PCT,MATCH($A193,'Knowledge - Percentages'!$B:$B,0),'Data - Knowledge'!N$8)/100</f>
        <v>0.11900000000000001</v>
      </c>
      <c r="O193" s="129" cm="1">
        <f t="array" ref="O193">INDEX(KM_PCT,MATCH($A193,'Knowledge - Percentages'!$B:$B,0),'Data - Knowledge'!O$8)/100</f>
        <v>7.0000000000000007E-2</v>
      </c>
      <c r="P193" s="129" cm="1">
        <f t="array" ref="P193">INDEX(KM_PCT,MATCH($A193,'Knowledge - Percentages'!$B:$B,0),'Data - Knowledge'!P$8)/100</f>
        <v>3.7000000000000005E-2</v>
      </c>
      <c r="Q193" s="129" cm="1">
        <f t="array" ref="Q193">INDEX(KM_PCT,MATCH($A193,'Knowledge - Percentages'!$B:$B,0),'Data - Knowledge'!Q$8)/100</f>
        <v>0.115</v>
      </c>
      <c r="R193" s="129" cm="1">
        <f t="array" ref="R193">INDEX(KM_PCT,MATCH($A193,'Knowledge - Percentages'!$B:$B,0),'Data - Knowledge'!R$8)/100</f>
        <v>0.73499999999999999</v>
      </c>
      <c r="S193" s="129" cm="1">
        <f t="array" ref="S193">INDEX(KM_PCT,MATCH($A193,'Knowledge - Percentages'!$B:$B,0),'Data - Knowledge'!S$8)/100</f>
        <v>0.19899999999999998</v>
      </c>
      <c r="T193" s="129" cm="1">
        <f t="array" ref="T193">INDEX(KM_PCT,MATCH($A193,'Knowledge - Percentages'!$B:$B,0),'Data - Knowledge'!T$8)/100</f>
        <v>0.109</v>
      </c>
      <c r="U193" s="129" cm="1">
        <f t="array" ref="U193">INDEX(KM_PCT,MATCH($A193,'Knowledge - Percentages'!$B:$B,0),'Data - Knowledge'!U$8)/100</f>
        <v>0.10199999999999999</v>
      </c>
      <c r="V193" s="129" cm="1">
        <f t="array" ref="V193">INDEX(KM_PCT,MATCH($A193,'Knowledge - Percentages'!$B:$B,0),'Data - Knowledge'!V$8)/100</f>
        <v>0.28300000000000003</v>
      </c>
      <c r="W193" s="129" cm="1">
        <f t="array" ref="W193">INDEX(KM_PCT,MATCH($A193,'Knowledge - Percentages'!$B:$B,0),'Data - Knowledge'!W$8)/100</f>
        <v>0.49299999999999999</v>
      </c>
      <c r="X193" s="129" cm="1">
        <f t="array" ref="X193">INDEX(KM_PCT,MATCH($A193,'Knowledge - Percentages'!$B:$B,0),'Data - Knowledge'!X$8)/100</f>
        <v>0.12300000000000001</v>
      </c>
      <c r="Y193" s="129" cm="1">
        <f t="array" ref="Y193">INDEX(KM_PCT,MATCH($A193,'Knowledge - Percentages'!$B:$B,0),'Data - Knowledge'!Y$8)/100</f>
        <v>0.29299999999999998</v>
      </c>
      <c r="Z193" s="129" cm="1">
        <f t="array" ref="Z193">INDEX(KM_PCT,MATCH($A193,'Knowledge - Percentages'!$B:$B,0),'Data - Knowledge'!Z$8)/100</f>
        <v>0.04</v>
      </c>
      <c r="AA193" s="129" cm="1">
        <f t="array" ref="AA193">INDEX(KM_PCT,MATCH($A193,'Knowledge - Percentages'!$B:$B,0),'Data - Knowledge'!AA$8)/100</f>
        <v>0.05</v>
      </c>
      <c r="AB193" s="129" cm="1">
        <f t="array" ref="AB193">INDEX(KM_PCT,MATCH($A193,'Knowledge - Percentages'!$B:$B,0),'Data - Knowledge'!AB$8)/100</f>
        <v>0.54899999999999993</v>
      </c>
      <c r="AC193" s="129" cm="1">
        <f t="array" ref="AC193">INDEX(KM_PCT,MATCH($A193,'Knowledge - Percentages'!$B:$B,0),'Data - Knowledge'!AC$8)/100</f>
        <v>4.8000000000000001E-2</v>
      </c>
      <c r="AD193" s="129" cm="1">
        <f t="array" ref="AD193">INDEX(KM_PCT,MATCH($A193,'Knowledge - Percentages'!$B:$B,0),'Data - Knowledge'!AD$8)/100</f>
        <v>6.4000000000000001E-2</v>
      </c>
      <c r="AE193" s="129" cm="1">
        <f t="array" ref="AE193">INDEX(KM_PCT,MATCH($A193,'Knowledge - Percentages'!$B:$B,0),'Data - Knowledge'!AE$8)/100</f>
        <v>0.21199999999999999</v>
      </c>
      <c r="AF193" s="129" cm="1">
        <f t="array" ref="AF193">INDEX(KM_PCT,MATCH($A193,'Knowledge - Percentages'!$B:$B,0),'Data - Knowledge'!AF$8)/100</f>
        <v>0.46399999999999997</v>
      </c>
      <c r="AG193" s="129" cm="1">
        <f t="array" ref="AG193">INDEX(KM_PCT,MATCH($A193,'Knowledge - Percentages'!$B:$B,0),'Data - Knowledge'!AG$8)/100</f>
        <v>0.14099999999999999</v>
      </c>
      <c r="AH193" s="129" cm="1">
        <f t="array" ref="AH193">INDEX(KM_PCT,MATCH($A193,'Knowledge - Percentages'!$B:$B,0),'Data - Knowledge'!AH$8)/100</f>
        <v>9.6999999999999989E-2</v>
      </c>
      <c r="AI193" s="129" cm="1">
        <f t="array" ref="AI193">INDEX(KM_PCT,MATCH($A193,'Knowledge - Percentages'!$B:$B,0),'Data - Knowledge'!AI$8)/100</f>
        <v>4.2000000000000003E-2</v>
      </c>
    </row>
    <row r="194" spans="1:35">
      <c r="A194" s="86" t="s">
        <v>547</v>
      </c>
      <c r="B194" s="86" t="s">
        <v>542</v>
      </c>
      <c r="C194" s="86" t="s">
        <v>543</v>
      </c>
      <c r="D194" s="86" t="s">
        <v>548</v>
      </c>
      <c r="E194" s="122">
        <f t="shared" si="19"/>
        <v>0.38210135385937849</v>
      </c>
      <c r="F194" s="128">
        <f t="shared" si="14"/>
        <v>19558.622000000007</v>
      </c>
      <c r="G194" s="122">
        <f t="shared" si="15"/>
        <v>0.39319803857451796</v>
      </c>
      <c r="H194" s="128">
        <f t="shared" si="16"/>
        <v>143092.23699999999</v>
      </c>
      <c r="I194" s="122">
        <f t="shared" si="17"/>
        <v>0.45915230760179926</v>
      </c>
      <c r="J194" s="128">
        <f t="shared" si="18"/>
        <v>97.177838232517928</v>
      </c>
      <c r="K194" s="129" cm="1">
        <f t="array" ref="K194">INDEX(KM_PCT,MATCH($A194,'Knowledge - Percentages'!$B:$B,0),'Data - Knowledge'!K$8)/100</f>
        <v>0.12</v>
      </c>
      <c r="L194" s="129" cm="1">
        <f t="array" ref="L194">INDEX(KM_PCT,MATCH($A194,'Knowledge - Percentages'!$B:$B,0),'Data - Knowledge'!L$8)/100</f>
        <v>0.434</v>
      </c>
      <c r="M194" s="129" cm="1">
        <f t="array" ref="M194">INDEX(KM_PCT,MATCH($A194,'Knowledge - Percentages'!$B:$B,0),'Data - Knowledge'!M$8)/100</f>
        <v>0.222</v>
      </c>
      <c r="N194" s="129" cm="1">
        <f t="array" ref="N194">INDEX(KM_PCT,MATCH($A194,'Knowledge - Percentages'!$B:$B,0),'Data - Knowledge'!N$8)/100</f>
        <v>0.48599999999999999</v>
      </c>
      <c r="O194" s="129" cm="1">
        <f t="array" ref="O194">INDEX(KM_PCT,MATCH($A194,'Knowledge - Percentages'!$B:$B,0),'Data - Knowledge'!O$8)/100</f>
        <v>0.63800000000000001</v>
      </c>
      <c r="P194" s="129" cm="1">
        <f t="array" ref="P194">INDEX(KM_PCT,MATCH($A194,'Knowledge - Percentages'!$B:$B,0),'Data - Knowledge'!P$8)/100</f>
        <v>0.13600000000000001</v>
      </c>
      <c r="Q194" s="129" cm="1">
        <f t="array" ref="Q194">INDEX(KM_PCT,MATCH($A194,'Knowledge - Percentages'!$B:$B,0),'Data - Knowledge'!Q$8)/100</f>
        <v>0.46</v>
      </c>
      <c r="R194" s="129" cm="1">
        <f t="array" ref="R194">INDEX(KM_PCT,MATCH($A194,'Knowledge - Percentages'!$B:$B,0),'Data - Knowledge'!R$8)/100</f>
        <v>0.10199999999999999</v>
      </c>
      <c r="S194" s="129" cm="1">
        <f t="array" ref="S194">INDEX(KM_PCT,MATCH($A194,'Knowledge - Percentages'!$B:$B,0),'Data - Knowledge'!S$8)/100</f>
        <v>0.161</v>
      </c>
      <c r="T194" s="129" cm="1">
        <f t="array" ref="T194">INDEX(KM_PCT,MATCH($A194,'Knowledge - Percentages'!$B:$B,0),'Data - Knowledge'!T$8)/100</f>
        <v>0.63100000000000001</v>
      </c>
      <c r="U194" s="129" cm="1">
        <f t="array" ref="U194">INDEX(KM_PCT,MATCH($A194,'Knowledge - Percentages'!$B:$B,0),'Data - Knowledge'!U$8)/100</f>
        <v>0.32100000000000001</v>
      </c>
      <c r="V194" s="129" cm="1">
        <f t="array" ref="V194">INDEX(KM_PCT,MATCH($A194,'Knowledge - Percentages'!$B:$B,0),'Data - Knowledge'!V$8)/100</f>
        <v>0.29600000000000004</v>
      </c>
      <c r="W194" s="129" cm="1">
        <f t="array" ref="W194">INDEX(KM_PCT,MATCH($A194,'Knowledge - Percentages'!$B:$B,0),'Data - Knowledge'!W$8)/100</f>
        <v>0.13800000000000001</v>
      </c>
      <c r="X194" s="129" cm="1">
        <f t="array" ref="X194">INDEX(KM_PCT,MATCH($A194,'Knowledge - Percentages'!$B:$B,0),'Data - Knowledge'!X$8)/100</f>
        <v>0.38799999999999996</v>
      </c>
      <c r="Y194" s="129" cm="1">
        <f t="array" ref="Y194">INDEX(KM_PCT,MATCH($A194,'Knowledge - Percentages'!$B:$B,0),'Data - Knowledge'!Y$8)/100</f>
        <v>0.20100000000000001</v>
      </c>
      <c r="Z194" s="129" cm="1">
        <f t="array" ref="Z194">INDEX(KM_PCT,MATCH($A194,'Knowledge - Percentages'!$B:$B,0),'Data - Knowledge'!Z$8)/100</f>
        <v>0.38600000000000001</v>
      </c>
      <c r="AA194" s="129" cm="1">
        <f t="array" ref="AA194">INDEX(KM_PCT,MATCH($A194,'Knowledge - Percentages'!$B:$B,0),'Data - Knowledge'!AA$8)/100</f>
        <v>0.628</v>
      </c>
      <c r="AB194" s="129" cm="1">
        <f t="array" ref="AB194">INDEX(KM_PCT,MATCH($A194,'Knowledge - Percentages'!$B:$B,0),'Data - Knowledge'!AB$8)/100</f>
        <v>0.126</v>
      </c>
      <c r="AC194" s="129" cm="1">
        <f t="array" ref="AC194">INDEX(KM_PCT,MATCH($A194,'Knowledge - Percentages'!$B:$B,0),'Data - Knowledge'!AC$8)/100</f>
        <v>0.23499999999999999</v>
      </c>
      <c r="AD194" s="129" cm="1">
        <f t="array" ref="AD194">INDEX(KM_PCT,MATCH($A194,'Knowledge - Percentages'!$B:$B,0),'Data - Knowledge'!AD$8)/100</f>
        <v>0.55899999999999994</v>
      </c>
      <c r="AE194" s="129" cm="1">
        <f t="array" ref="AE194">INDEX(KM_PCT,MATCH($A194,'Knowledge - Percentages'!$B:$B,0),'Data - Knowledge'!AE$8)/100</f>
        <v>0.16699999999999998</v>
      </c>
      <c r="AF194" s="129" cm="1">
        <f t="array" ref="AF194">INDEX(KM_PCT,MATCH($A194,'Knowledge - Percentages'!$B:$B,0),'Data - Knowledge'!AF$8)/100</f>
        <v>0.161</v>
      </c>
      <c r="AG194" s="129" cm="1">
        <f t="array" ref="AG194">INDEX(KM_PCT,MATCH($A194,'Knowledge - Percentages'!$B:$B,0),'Data - Knowledge'!AG$8)/100</f>
        <v>0.45299999999999996</v>
      </c>
      <c r="AH194" s="129" cm="1">
        <f t="array" ref="AH194">INDEX(KM_PCT,MATCH($A194,'Knowledge - Percentages'!$B:$B,0),'Data - Knowledge'!AH$8)/100</f>
        <v>0.18899999999999997</v>
      </c>
      <c r="AI194" s="129" cm="1">
        <f t="array" ref="AI194">INDEX(KM_PCT,MATCH($A194,'Knowledge - Percentages'!$B:$B,0),'Data - Knowledge'!AI$8)/100</f>
        <v>0.29100000000000004</v>
      </c>
    </row>
    <row r="195" spans="1:35">
      <c r="A195" s="86" t="s">
        <v>549</v>
      </c>
      <c r="B195" s="86" t="s">
        <v>542</v>
      </c>
      <c r="C195" s="86" t="s">
        <v>543</v>
      </c>
      <c r="D195" s="86" t="s">
        <v>550</v>
      </c>
      <c r="E195" s="122">
        <f t="shared" si="19"/>
        <v>0.26986615742278314</v>
      </c>
      <c r="F195" s="128">
        <f t="shared" si="14"/>
        <v>13813.638999999999</v>
      </c>
      <c r="G195" s="122">
        <f t="shared" si="15"/>
        <v>0.22993579340457629</v>
      </c>
      <c r="H195" s="128">
        <f t="shared" si="16"/>
        <v>83678.004000000001</v>
      </c>
      <c r="I195" s="122">
        <f t="shared" si="17"/>
        <v>-1.4841785939761508E-2</v>
      </c>
      <c r="J195" s="128">
        <f t="shared" si="18"/>
        <v>117.36587567641052</v>
      </c>
      <c r="K195" s="129" cm="1">
        <f t="array" ref="K195">INDEX(KM_PCT,MATCH($A195,'Knowledge - Percentages'!$B:$B,0),'Data - Knowledge'!K$8)/100</f>
        <v>0.155</v>
      </c>
      <c r="L195" s="129" cm="1">
        <f t="array" ref="L195">INDEX(KM_PCT,MATCH($A195,'Knowledge - Percentages'!$B:$B,0),'Data - Knowledge'!L$8)/100</f>
        <v>0.26800000000000002</v>
      </c>
      <c r="M195" s="129" cm="1">
        <f t="array" ref="M195">INDEX(KM_PCT,MATCH($A195,'Knowledge - Percentages'!$B:$B,0),'Data - Knowledge'!M$8)/100</f>
        <v>0.41399999999999998</v>
      </c>
      <c r="N195" s="129" cm="1">
        <f t="array" ref="N195">INDEX(KM_PCT,MATCH($A195,'Knowledge - Percentages'!$B:$B,0),'Data - Knowledge'!N$8)/100</f>
        <v>9.0999999999999998E-2</v>
      </c>
      <c r="O195" s="129" cm="1">
        <f t="array" ref="O195">INDEX(KM_PCT,MATCH($A195,'Knowledge - Percentages'!$B:$B,0),'Data - Knowledge'!O$8)/100</f>
        <v>0.21899999999999997</v>
      </c>
      <c r="P195" s="129" cm="1">
        <f t="array" ref="P195">INDEX(KM_PCT,MATCH($A195,'Knowledge - Percentages'!$B:$B,0),'Data - Knowledge'!P$8)/100</f>
        <v>0.79</v>
      </c>
      <c r="Q195" s="129" cm="1">
        <f t="array" ref="Q195">INDEX(KM_PCT,MATCH($A195,'Knowledge - Percentages'!$B:$B,0),'Data - Knowledge'!Q$8)/100</f>
        <v>0.39299999999999996</v>
      </c>
      <c r="R195" s="129" cm="1">
        <f t="array" ref="R195">INDEX(KM_PCT,MATCH($A195,'Knowledge - Percentages'!$B:$B,0),'Data - Knowledge'!R$8)/100</f>
        <v>0.124</v>
      </c>
      <c r="S195" s="129" cm="1">
        <f t="array" ref="S195">INDEX(KM_PCT,MATCH($A195,'Knowledge - Percentages'!$B:$B,0),'Data - Knowledge'!S$8)/100</f>
        <v>0.6</v>
      </c>
      <c r="T195" s="129" cm="1">
        <f t="array" ref="T195">INDEX(KM_PCT,MATCH($A195,'Knowledge - Percentages'!$B:$B,0),'Data - Knowledge'!T$8)/100</f>
        <v>0.21299999999999999</v>
      </c>
      <c r="U195" s="129" cm="1">
        <f t="array" ref="U195">INDEX(KM_PCT,MATCH($A195,'Knowledge - Percentages'!$B:$B,0),'Data - Knowledge'!U$8)/100</f>
        <v>0.53600000000000003</v>
      </c>
      <c r="V195" s="129" cm="1">
        <f t="array" ref="V195">INDEX(KM_PCT,MATCH($A195,'Knowledge - Percentages'!$B:$B,0),'Data - Knowledge'!V$8)/100</f>
        <v>0.38200000000000001</v>
      </c>
      <c r="W195" s="129" cm="1">
        <f t="array" ref="W195">INDEX(KM_PCT,MATCH($A195,'Knowledge - Percentages'!$B:$B,0),'Data - Knowledge'!W$8)/100</f>
        <v>0.32400000000000001</v>
      </c>
      <c r="X195" s="129" cm="1">
        <f t="array" ref="X195">INDEX(KM_PCT,MATCH($A195,'Knowledge - Percentages'!$B:$B,0),'Data - Knowledge'!X$8)/100</f>
        <v>0.41600000000000004</v>
      </c>
      <c r="Y195" s="129" cm="1">
        <f t="array" ref="Y195">INDEX(KM_PCT,MATCH($A195,'Knowledge - Percentages'!$B:$B,0),'Data - Knowledge'!Y$8)/100</f>
        <v>0.439</v>
      </c>
      <c r="Z195" s="129" cm="1">
        <f t="array" ref="Z195">INDEX(KM_PCT,MATCH($A195,'Knowledge - Percentages'!$B:$B,0),'Data - Knowledge'!Z$8)/100</f>
        <v>7.2999999999999995E-2</v>
      </c>
      <c r="AA195" s="129" cm="1">
        <f t="array" ref="AA195">INDEX(KM_PCT,MATCH($A195,'Knowledge - Percentages'!$B:$B,0),'Data - Knowledge'!AA$8)/100</f>
        <v>0.19</v>
      </c>
      <c r="AB195" s="129" cm="1">
        <f t="array" ref="AB195">INDEX(KM_PCT,MATCH($A195,'Knowledge - Percentages'!$B:$B,0),'Data - Knowledge'!AB$8)/100</f>
        <v>0.19699999999999998</v>
      </c>
      <c r="AC195" s="129" cm="1">
        <f t="array" ref="AC195">INDEX(KM_PCT,MATCH($A195,'Knowledge - Percentages'!$B:$B,0),'Data - Knowledge'!AC$8)/100</f>
        <v>8.5000000000000006E-2</v>
      </c>
      <c r="AD195" s="129" cm="1">
        <f t="array" ref="AD195">INDEX(KM_PCT,MATCH($A195,'Knowledge - Percentages'!$B:$B,0),'Data - Knowledge'!AD$8)/100</f>
        <v>0.129</v>
      </c>
      <c r="AE195" s="129" cm="1">
        <f t="array" ref="AE195">INDEX(KM_PCT,MATCH($A195,'Knowledge - Percentages'!$B:$B,0),'Data - Knowledge'!AE$8)/100</f>
        <v>0.08</v>
      </c>
      <c r="AF195" s="129" cm="1">
        <f t="array" ref="AF195">INDEX(KM_PCT,MATCH($A195,'Knowledge - Percentages'!$B:$B,0),'Data - Knowledge'!AF$8)/100</f>
        <v>0.30599999999999999</v>
      </c>
      <c r="AG195" s="129" cm="1">
        <f t="array" ref="AG195">INDEX(KM_PCT,MATCH($A195,'Knowledge - Percentages'!$B:$B,0),'Data - Knowledge'!AG$8)/100</f>
        <v>0.20100000000000001</v>
      </c>
      <c r="AH195" s="129" cm="1">
        <f t="array" ref="AH195">INDEX(KM_PCT,MATCH($A195,'Knowledge - Percentages'!$B:$B,0),'Data - Knowledge'!AH$8)/100</f>
        <v>0.1</v>
      </c>
      <c r="AI195" s="129" cm="1">
        <f t="array" ref="AI195">INDEX(KM_PCT,MATCH($A195,'Knowledge - Percentages'!$B:$B,0),'Data - Knowledge'!AI$8)/100</f>
        <v>7.6999999999999999E-2</v>
      </c>
    </row>
    <row r="196" spans="1:35">
      <c r="A196" s="86" t="s">
        <v>551</v>
      </c>
      <c r="B196" s="86" t="s">
        <v>542</v>
      </c>
      <c r="C196" s="86" t="s">
        <v>552</v>
      </c>
      <c r="D196" s="86" t="s">
        <v>553</v>
      </c>
      <c r="E196" s="122">
        <f t="shared" si="19"/>
        <v>0.34262851895989216</v>
      </c>
      <c r="F196" s="128">
        <f t="shared" si="14"/>
        <v>17538.126</v>
      </c>
      <c r="G196" s="122">
        <f t="shared" si="15"/>
        <v>0.38324513696729212</v>
      </c>
      <c r="H196" s="128">
        <f t="shared" si="16"/>
        <v>139470.18699999998</v>
      </c>
      <c r="I196" s="122">
        <f t="shared" si="17"/>
        <v>0.26673476341840402</v>
      </c>
      <c r="J196" s="128">
        <f t="shared" si="18"/>
        <v>89.401922140797737</v>
      </c>
      <c r="K196" s="129" cm="1">
        <f t="array" ref="K196">INDEX(KM_PCT,MATCH($A196,'Knowledge - Percentages'!$B:$B,0),'Data - Knowledge'!K$8)/100</f>
        <v>8.8000000000000009E-2</v>
      </c>
      <c r="L196" s="129" cm="1">
        <f t="array" ref="L196">INDEX(KM_PCT,MATCH($A196,'Knowledge - Percentages'!$B:$B,0),'Data - Knowledge'!L$8)/100</f>
        <v>0.215</v>
      </c>
      <c r="M196" s="129" cm="1">
        <f t="array" ref="M196">INDEX(KM_PCT,MATCH($A196,'Knowledge - Percentages'!$B:$B,0),'Data - Knowledge'!M$8)/100</f>
        <v>0.156</v>
      </c>
      <c r="N196" s="129" cm="1">
        <f t="array" ref="N196">INDEX(KM_PCT,MATCH($A196,'Knowledge - Percentages'!$B:$B,0),'Data - Knowledge'!N$8)/100</f>
        <v>0.59699999999999998</v>
      </c>
      <c r="O196" s="129" cm="1">
        <f t="array" ref="O196">INDEX(KM_PCT,MATCH($A196,'Knowledge - Percentages'!$B:$B,0),'Data - Knowledge'!O$8)/100</f>
        <v>0.27399999999999997</v>
      </c>
      <c r="P196" s="129" cm="1">
        <f t="array" ref="P196">INDEX(KM_PCT,MATCH($A196,'Knowledge - Percentages'!$B:$B,0),'Data - Knowledge'!P$8)/100</f>
        <v>0.29199999999999998</v>
      </c>
      <c r="Q196" s="129" cm="1">
        <f t="array" ref="Q196">INDEX(KM_PCT,MATCH($A196,'Knowledge - Percentages'!$B:$B,0),'Data - Knowledge'!Q$8)/100</f>
        <v>0.14400000000000002</v>
      </c>
      <c r="R196" s="129" cm="1">
        <f t="array" ref="R196">INDEX(KM_PCT,MATCH($A196,'Knowledge - Percentages'!$B:$B,0),'Data - Knowledge'!R$8)/100</f>
        <v>7.4999999999999997E-2</v>
      </c>
      <c r="S196" s="129" cm="1">
        <f t="array" ref="S196">INDEX(KM_PCT,MATCH($A196,'Knowledge - Percentages'!$B:$B,0),'Data - Knowledge'!S$8)/100</f>
        <v>0.27600000000000002</v>
      </c>
      <c r="T196" s="129" cm="1">
        <f t="array" ref="T196">INDEX(KM_PCT,MATCH($A196,'Knowledge - Percentages'!$B:$B,0),'Data - Knowledge'!T$8)/100</f>
        <v>0.32700000000000001</v>
      </c>
      <c r="U196" s="129" cm="1">
        <f t="array" ref="U196">INDEX(KM_PCT,MATCH($A196,'Knowledge - Percentages'!$B:$B,0),'Data - Knowledge'!U$8)/100</f>
        <v>0.19899999999999998</v>
      </c>
      <c r="V196" s="129" cm="1">
        <f t="array" ref="V196">INDEX(KM_PCT,MATCH($A196,'Knowledge - Percentages'!$B:$B,0),'Data - Knowledge'!V$8)/100</f>
        <v>0.192</v>
      </c>
      <c r="W196" s="129" cm="1">
        <f t="array" ref="W196">INDEX(KM_PCT,MATCH($A196,'Knowledge - Percentages'!$B:$B,0),'Data - Knowledge'!W$8)/100</f>
        <v>0.20300000000000001</v>
      </c>
      <c r="X196" s="129" cm="1">
        <f t="array" ref="X196">INDEX(KM_PCT,MATCH($A196,'Knowledge - Percentages'!$B:$B,0),'Data - Knowledge'!X$8)/100</f>
        <v>0.32</v>
      </c>
      <c r="Y196" s="129" cm="1">
        <f t="array" ref="Y196">INDEX(KM_PCT,MATCH($A196,'Knowledge - Percentages'!$B:$B,0),'Data - Knowledge'!Y$8)/100</f>
        <v>0.248</v>
      </c>
      <c r="Z196" s="129" cm="1">
        <f t="array" ref="Z196">INDEX(KM_PCT,MATCH($A196,'Knowledge - Percentages'!$B:$B,0),'Data - Knowledge'!Z$8)/100</f>
        <v>0.48200000000000004</v>
      </c>
      <c r="AA196" s="129" cm="1">
        <f t="array" ref="AA196">INDEX(KM_PCT,MATCH($A196,'Knowledge - Percentages'!$B:$B,0),'Data - Knowledge'!AA$8)/100</f>
        <v>0.41799999999999998</v>
      </c>
      <c r="AB196" s="129" cm="1">
        <f t="array" ref="AB196">INDEX(KM_PCT,MATCH($A196,'Knowledge - Percentages'!$B:$B,0),'Data - Knowledge'!AB$8)/100</f>
        <v>0.26700000000000002</v>
      </c>
      <c r="AC196" s="129" cm="1">
        <f t="array" ref="AC196">INDEX(KM_PCT,MATCH($A196,'Knowledge - Percentages'!$B:$B,0),'Data - Knowledge'!AC$8)/100</f>
        <v>0.54299999999999993</v>
      </c>
      <c r="AD196" s="129" cm="1">
        <f t="array" ref="AD196">INDEX(KM_PCT,MATCH($A196,'Knowledge - Percentages'!$B:$B,0),'Data - Knowledge'!AD$8)/100</f>
        <v>0.48299999999999998</v>
      </c>
      <c r="AE196" s="129" cm="1">
        <f t="array" ref="AE196">INDEX(KM_PCT,MATCH($A196,'Knowledge - Percentages'!$B:$B,0),'Data - Knowledge'!AE$8)/100</f>
        <v>0.51300000000000001</v>
      </c>
      <c r="AF196" s="129" cm="1">
        <f t="array" ref="AF196">INDEX(KM_PCT,MATCH($A196,'Knowledge - Percentages'!$B:$B,0),'Data - Knowledge'!AF$8)/100</f>
        <v>0.21199999999999999</v>
      </c>
      <c r="AG196" s="129" cm="1">
        <f t="array" ref="AG196">INDEX(KM_PCT,MATCH($A196,'Knowledge - Percentages'!$B:$B,0),'Data - Knowledge'!AG$8)/100</f>
        <v>0.36200000000000004</v>
      </c>
      <c r="AH196" s="129" cm="1">
        <f t="array" ref="AH196">INDEX(KM_PCT,MATCH($A196,'Knowledge - Percentages'!$B:$B,0),'Data - Knowledge'!AH$8)/100</f>
        <v>0.48299999999999998</v>
      </c>
      <c r="AI196" s="129" cm="1">
        <f t="array" ref="AI196">INDEX(KM_PCT,MATCH($A196,'Knowledge - Percentages'!$B:$B,0),'Data - Knowledge'!AI$8)/100</f>
        <v>0.41700000000000004</v>
      </c>
    </row>
    <row r="197" spans="1:35">
      <c r="A197" s="86" t="s">
        <v>554</v>
      </c>
      <c r="B197" s="86" t="s">
        <v>542</v>
      </c>
      <c r="C197" s="86" t="s">
        <v>552</v>
      </c>
      <c r="D197" s="86" t="s">
        <v>555</v>
      </c>
      <c r="E197" s="122">
        <f t="shared" si="19"/>
        <v>0.23815982573700351</v>
      </c>
      <c r="F197" s="128">
        <f t="shared" si="14"/>
        <v>12190.686999999998</v>
      </c>
      <c r="G197" s="122">
        <f t="shared" si="15"/>
        <v>0.26340287811298668</v>
      </c>
      <c r="H197" s="128">
        <f t="shared" si="16"/>
        <v>95857.312000000005</v>
      </c>
      <c r="I197" s="122">
        <f t="shared" si="17"/>
        <v>2.0631892205072416E-2</v>
      </c>
      <c r="J197" s="128">
        <f t="shared" si="18"/>
        <v>90.416561672816968</v>
      </c>
      <c r="K197" s="129" cm="1">
        <f t="array" ref="K197">INDEX(KM_PCT,MATCH($A197,'Knowledge - Percentages'!$B:$B,0),'Data - Knowledge'!K$8)/100</f>
        <v>5.7000000000000002E-2</v>
      </c>
      <c r="L197" s="129" cm="1">
        <f t="array" ref="L197">INDEX(KM_PCT,MATCH($A197,'Knowledge - Percentages'!$B:$B,0),'Data - Knowledge'!L$8)/100</f>
        <v>0.151</v>
      </c>
      <c r="M197" s="129" cm="1">
        <f t="array" ref="M197">INDEX(KM_PCT,MATCH($A197,'Knowledge - Percentages'!$B:$B,0),'Data - Knowledge'!M$8)/100</f>
        <v>0.129</v>
      </c>
      <c r="N197" s="129" cm="1">
        <f t="array" ref="N197">INDEX(KM_PCT,MATCH($A197,'Knowledge - Percentages'!$B:$B,0),'Data - Knowledge'!N$8)/100</f>
        <v>0.20699999999999999</v>
      </c>
      <c r="O197" s="129" cm="1">
        <f t="array" ref="O197">INDEX(KM_PCT,MATCH($A197,'Knowledge - Percentages'!$B:$B,0),'Data - Knowledge'!O$8)/100</f>
        <v>0.20199999999999999</v>
      </c>
      <c r="P197" s="129" cm="1">
        <f t="array" ref="P197">INDEX(KM_PCT,MATCH($A197,'Knowledge - Percentages'!$B:$B,0),'Data - Knowledge'!P$8)/100</f>
        <v>0.23300000000000001</v>
      </c>
      <c r="Q197" s="129" cm="1">
        <f t="array" ref="Q197">INDEX(KM_PCT,MATCH($A197,'Knowledge - Percentages'!$B:$B,0),'Data - Knowledge'!Q$8)/100</f>
        <v>0.16699999999999998</v>
      </c>
      <c r="R197" s="129" cm="1">
        <f t="array" ref="R197">INDEX(KM_PCT,MATCH($A197,'Knowledge - Percentages'!$B:$B,0),'Data - Knowledge'!R$8)/100</f>
        <v>0.122</v>
      </c>
      <c r="S197" s="129" cm="1">
        <f t="array" ref="S197">INDEX(KM_PCT,MATCH($A197,'Knowledge - Percentages'!$B:$B,0),'Data - Knowledge'!S$8)/100</f>
        <v>0.25900000000000001</v>
      </c>
      <c r="T197" s="129" cm="1">
        <f t="array" ref="T197">INDEX(KM_PCT,MATCH($A197,'Knowledge - Percentages'!$B:$B,0),'Data - Knowledge'!T$8)/100</f>
        <v>0.23600000000000002</v>
      </c>
      <c r="U197" s="129" cm="1">
        <f t="array" ref="U197">INDEX(KM_PCT,MATCH($A197,'Knowledge - Percentages'!$B:$B,0),'Data - Knowledge'!U$8)/100</f>
        <v>0.217</v>
      </c>
      <c r="V197" s="129" cm="1">
        <f t="array" ref="V197">INDEX(KM_PCT,MATCH($A197,'Knowledge - Percentages'!$B:$B,0),'Data - Knowledge'!V$8)/100</f>
        <v>0.17100000000000001</v>
      </c>
      <c r="W197" s="129" cm="1">
        <f t="array" ref="W197">INDEX(KM_PCT,MATCH($A197,'Knowledge - Percentages'!$B:$B,0),'Data - Knowledge'!W$8)/100</f>
        <v>0.215</v>
      </c>
      <c r="X197" s="129" cm="1">
        <f t="array" ref="X197">INDEX(KM_PCT,MATCH($A197,'Knowledge - Percentages'!$B:$B,0),'Data - Knowledge'!X$8)/100</f>
        <v>0.27699999999999997</v>
      </c>
      <c r="Y197" s="129" cm="1">
        <f t="array" ref="Y197">INDEX(KM_PCT,MATCH($A197,'Knowledge - Percentages'!$B:$B,0),'Data - Knowledge'!Y$8)/100</f>
        <v>0.28399999999999997</v>
      </c>
      <c r="Z197" s="129" cm="1">
        <f t="array" ref="Z197">INDEX(KM_PCT,MATCH($A197,'Knowledge - Percentages'!$B:$B,0),'Data - Knowledge'!Z$8)/100</f>
        <v>0.34200000000000003</v>
      </c>
      <c r="AA197" s="129" cm="1">
        <f t="array" ref="AA197">INDEX(KM_PCT,MATCH($A197,'Knowledge - Percentages'!$B:$B,0),'Data - Knowledge'!AA$8)/100</f>
        <v>0.34399999999999997</v>
      </c>
      <c r="AB197" s="129" cm="1">
        <f t="array" ref="AB197">INDEX(KM_PCT,MATCH($A197,'Knowledge - Percentages'!$B:$B,0),'Data - Knowledge'!AB$8)/100</f>
        <v>0.215</v>
      </c>
      <c r="AC197" s="129" cm="1">
        <f t="array" ref="AC197">INDEX(KM_PCT,MATCH($A197,'Knowledge - Percentages'!$B:$B,0),'Data - Knowledge'!AC$8)/100</f>
        <v>0.28899999999999998</v>
      </c>
      <c r="AD197" s="129" cm="1">
        <f t="array" ref="AD197">INDEX(KM_PCT,MATCH($A197,'Knowledge - Percentages'!$B:$B,0),'Data - Knowledge'!AD$8)/100</f>
        <v>0.29899999999999999</v>
      </c>
      <c r="AE197" s="129" cm="1">
        <f t="array" ref="AE197">INDEX(KM_PCT,MATCH($A197,'Knowledge - Percentages'!$B:$B,0),'Data - Knowledge'!AE$8)/100</f>
        <v>0.192</v>
      </c>
      <c r="AF197" s="129" cm="1">
        <f t="array" ref="AF197">INDEX(KM_PCT,MATCH($A197,'Knowledge - Percentages'!$B:$B,0),'Data - Knowledge'!AF$8)/100</f>
        <v>0.19899999999999998</v>
      </c>
      <c r="AG197" s="129" cm="1">
        <f t="array" ref="AG197">INDEX(KM_PCT,MATCH($A197,'Knowledge - Percentages'!$B:$B,0),'Data - Knowledge'!AG$8)/100</f>
        <v>0.36099999999999999</v>
      </c>
      <c r="AH197" s="129" cm="1">
        <f t="array" ref="AH197">INDEX(KM_PCT,MATCH($A197,'Knowledge - Percentages'!$B:$B,0),'Data - Knowledge'!AH$8)/100</f>
        <v>0.32500000000000001</v>
      </c>
      <c r="AI197" s="129" cm="1">
        <f t="array" ref="AI197">INDEX(KM_PCT,MATCH($A197,'Knowledge - Percentages'!$B:$B,0),'Data - Knowledge'!AI$8)/100</f>
        <v>0.42599999999999999</v>
      </c>
    </row>
    <row r="198" spans="1:35">
      <c r="A198" s="86" t="s">
        <v>556</v>
      </c>
      <c r="B198" s="86" t="s">
        <v>542</v>
      </c>
      <c r="C198" s="86" t="s">
        <v>552</v>
      </c>
      <c r="D198" s="86" t="s">
        <v>557</v>
      </c>
      <c r="E198" s="122">
        <f t="shared" si="19"/>
        <v>7.5253286967394053E-3</v>
      </c>
      <c r="F198" s="128">
        <f t="shared" si="14"/>
        <v>385.19899999999996</v>
      </c>
      <c r="G198" s="122">
        <f t="shared" si="15"/>
        <v>7.5295628972381224E-3</v>
      </c>
      <c r="H198" s="128">
        <f t="shared" si="16"/>
        <v>2740.1510000000003</v>
      </c>
      <c r="I198" s="122">
        <f t="shared" si="17"/>
        <v>-0.55371534883443396</v>
      </c>
      <c r="J198" s="128">
        <f t="shared" si="18"/>
        <v>99.943765653378492</v>
      </c>
      <c r="K198" s="129" cm="1">
        <f t="array" ref="K198">INDEX(KM_PCT,MATCH($A198,'Knowledge - Percentages'!$B:$B,0),'Data - Knowledge'!K$8)/100</f>
        <v>6.9999999999999993E-3</v>
      </c>
      <c r="L198" s="129" cm="1">
        <f t="array" ref="L198">INDEX(KM_PCT,MATCH($A198,'Knowledge - Percentages'!$B:$B,0),'Data - Knowledge'!L$8)/100</f>
        <v>6.9999999999999993E-3</v>
      </c>
      <c r="M198" s="129" cm="1">
        <f t="array" ref="M198">INDEX(KM_PCT,MATCH($A198,'Knowledge - Percentages'!$B:$B,0),'Data - Knowledge'!M$8)/100</f>
        <v>6.9999999999999993E-3</v>
      </c>
      <c r="N198" s="129" cm="1">
        <f t="array" ref="N198">INDEX(KM_PCT,MATCH($A198,'Knowledge - Percentages'!$B:$B,0),'Data - Knowledge'!N$8)/100</f>
        <v>6.0000000000000001E-3</v>
      </c>
      <c r="O198" s="129" cm="1">
        <f t="array" ref="O198">INDEX(KM_PCT,MATCH($A198,'Knowledge - Percentages'!$B:$B,0),'Data - Knowledge'!O$8)/100</f>
        <v>0.01</v>
      </c>
      <c r="P198" s="129" cm="1">
        <f t="array" ref="P198">INDEX(KM_PCT,MATCH($A198,'Knowledge - Percentages'!$B:$B,0),'Data - Knowledge'!P$8)/100</f>
        <v>8.0000000000000002E-3</v>
      </c>
      <c r="Q198" s="129" cm="1">
        <f t="array" ref="Q198">INDEX(KM_PCT,MATCH($A198,'Knowledge - Percentages'!$B:$B,0),'Data - Knowledge'!Q$8)/100</f>
        <v>8.0000000000000002E-3</v>
      </c>
      <c r="R198" s="129" cm="1">
        <f t="array" ref="R198">INDEX(KM_PCT,MATCH($A198,'Knowledge - Percentages'!$B:$B,0),'Data - Knowledge'!R$8)/100</f>
        <v>1.3000000000000001E-2</v>
      </c>
      <c r="S198" s="129" cm="1">
        <f t="array" ref="S198">INDEX(KM_PCT,MATCH($A198,'Knowledge - Percentages'!$B:$B,0),'Data - Knowledge'!S$8)/100</f>
        <v>9.0000000000000011E-3</v>
      </c>
      <c r="T198" s="129" cm="1">
        <f t="array" ref="T198">INDEX(KM_PCT,MATCH($A198,'Knowledge - Percentages'!$B:$B,0),'Data - Knowledge'!T$8)/100</f>
        <v>8.0000000000000002E-3</v>
      </c>
      <c r="U198" s="129" cm="1">
        <f t="array" ref="U198">INDEX(KM_PCT,MATCH($A198,'Knowledge - Percentages'!$B:$B,0),'Data - Knowledge'!U$8)/100</f>
        <v>9.0000000000000011E-3</v>
      </c>
      <c r="V198" s="129" cm="1">
        <f t="array" ref="V198">INDEX(KM_PCT,MATCH($A198,'Knowledge - Percentages'!$B:$B,0),'Data - Knowledge'!V$8)/100</f>
        <v>9.0000000000000011E-3</v>
      </c>
      <c r="W198" s="129" cm="1">
        <f t="array" ref="W198">INDEX(KM_PCT,MATCH($A198,'Knowledge - Percentages'!$B:$B,0),'Data - Knowledge'!W$8)/100</f>
        <v>8.0000000000000002E-3</v>
      </c>
      <c r="X198" s="129" cm="1">
        <f t="array" ref="X198">INDEX(KM_PCT,MATCH($A198,'Knowledge - Percentages'!$B:$B,0),'Data - Knowledge'!X$8)/100</f>
        <v>8.0000000000000002E-3</v>
      </c>
      <c r="Y198" s="129" cm="1">
        <f t="array" ref="Y198">INDEX(KM_PCT,MATCH($A198,'Knowledge - Percentages'!$B:$B,0),'Data - Knowledge'!Y$8)/100</f>
        <v>1.2E-2</v>
      </c>
      <c r="Z198" s="129" cm="1">
        <f t="array" ref="Z198">INDEX(KM_PCT,MATCH($A198,'Knowledge - Percentages'!$B:$B,0),'Data - Knowledge'!Z$8)/100</f>
        <v>6.0000000000000001E-3</v>
      </c>
      <c r="AA198" s="129" cm="1">
        <f t="array" ref="AA198">INDEX(KM_PCT,MATCH($A198,'Knowledge - Percentages'!$B:$B,0),'Data - Knowledge'!AA$8)/100</f>
        <v>6.9999999999999993E-3</v>
      </c>
      <c r="AB198" s="129" cm="1">
        <f t="array" ref="AB198">INDEX(KM_PCT,MATCH($A198,'Knowledge - Percentages'!$B:$B,0),'Data - Knowledge'!AB$8)/100</f>
        <v>8.0000000000000002E-3</v>
      </c>
      <c r="AC198" s="129" cm="1">
        <f t="array" ref="AC198">INDEX(KM_PCT,MATCH($A198,'Knowledge - Percentages'!$B:$B,0),'Data - Knowledge'!AC$8)/100</f>
        <v>6.0000000000000001E-3</v>
      </c>
      <c r="AD198" s="129" cm="1">
        <f t="array" ref="AD198">INDEX(KM_PCT,MATCH($A198,'Knowledge - Percentages'!$B:$B,0),'Data - Knowledge'!AD$8)/100</f>
        <v>8.0000000000000002E-3</v>
      </c>
      <c r="AE198" s="129" cm="1">
        <f t="array" ref="AE198">INDEX(KM_PCT,MATCH($A198,'Knowledge - Percentages'!$B:$B,0),'Data - Knowledge'!AE$8)/100</f>
        <v>8.0000000000000002E-3</v>
      </c>
      <c r="AF198" s="129" cm="1">
        <f t="array" ref="AF198">INDEX(KM_PCT,MATCH($A198,'Knowledge - Percentages'!$B:$B,0),'Data - Knowledge'!AF$8)/100</f>
        <v>1.2E-2</v>
      </c>
      <c r="AG198" s="129" cm="1">
        <f t="array" ref="AG198">INDEX(KM_PCT,MATCH($A198,'Knowledge - Percentages'!$B:$B,0),'Data - Knowledge'!AG$8)/100</f>
        <v>8.0000000000000002E-3</v>
      </c>
      <c r="AH198" s="129" cm="1">
        <f t="array" ref="AH198">INDEX(KM_PCT,MATCH($A198,'Knowledge - Percentages'!$B:$B,0),'Data - Knowledge'!AH$8)/100</f>
        <v>8.0000000000000002E-3</v>
      </c>
      <c r="AI198" s="129" cm="1">
        <f t="array" ref="AI198">INDEX(KM_PCT,MATCH($A198,'Knowledge - Percentages'!$B:$B,0),'Data - Knowledge'!AI$8)/100</f>
        <v>8.0000000000000002E-3</v>
      </c>
    </row>
    <row r="199" spans="1:35">
      <c r="A199" s="86" t="s">
        <v>558</v>
      </c>
      <c r="B199" s="86" t="s">
        <v>542</v>
      </c>
      <c r="C199" s="86" t="s">
        <v>552</v>
      </c>
      <c r="D199" s="86" t="s">
        <v>559</v>
      </c>
      <c r="E199" s="122">
        <f t="shared" si="19"/>
        <v>0.16205454509934161</v>
      </c>
      <c r="F199" s="128">
        <f t="shared" si="14"/>
        <v>8295.0859999999993</v>
      </c>
      <c r="G199" s="122">
        <f t="shared" si="15"/>
        <v>0.15948259914981078</v>
      </c>
      <c r="H199" s="128">
        <f t="shared" si="16"/>
        <v>58038.747999999992</v>
      </c>
      <c r="I199" s="122">
        <f t="shared" si="17"/>
        <v>-0.43063271831320854</v>
      </c>
      <c r="J199" s="128">
        <f t="shared" si="18"/>
        <v>101.61268123496963</v>
      </c>
      <c r="K199" s="129" cm="1">
        <f t="array" ref="K199">INDEX(KM_PCT,MATCH($A199,'Knowledge - Percentages'!$B:$B,0),'Data - Knowledge'!K$8)/100</f>
        <v>9.4E-2</v>
      </c>
      <c r="L199" s="129" cm="1">
        <f t="array" ref="L199">INDEX(KM_PCT,MATCH($A199,'Knowledge - Percentages'!$B:$B,0),'Data - Knowledge'!L$8)/100</f>
        <v>9.4E-2</v>
      </c>
      <c r="M199" s="129" cm="1">
        <f t="array" ref="M199">INDEX(KM_PCT,MATCH($A199,'Knowledge - Percentages'!$B:$B,0),'Data - Knowledge'!M$8)/100</f>
        <v>0.10199999999999999</v>
      </c>
      <c r="N199" s="129" cm="1">
        <f t="array" ref="N199">INDEX(KM_PCT,MATCH($A199,'Knowledge - Percentages'!$B:$B,0),'Data - Knowledge'!N$8)/100</f>
        <v>0.12</v>
      </c>
      <c r="O199" s="129" cm="1">
        <f t="array" ref="O199">INDEX(KM_PCT,MATCH($A199,'Knowledge - Percentages'!$B:$B,0),'Data - Knowledge'!O$8)/100</f>
        <v>0.10400000000000001</v>
      </c>
      <c r="P199" s="129" cm="1">
        <f t="array" ref="P199">INDEX(KM_PCT,MATCH($A199,'Knowledge - Percentages'!$B:$B,0),'Data - Knowledge'!P$8)/100</f>
        <v>0.36899999999999999</v>
      </c>
      <c r="Q199" s="129" cm="1">
        <f t="array" ref="Q199">INDEX(KM_PCT,MATCH($A199,'Knowledge - Percentages'!$B:$B,0),'Data - Knowledge'!Q$8)/100</f>
        <v>0.10400000000000001</v>
      </c>
      <c r="R199" s="129" cm="1">
        <f t="array" ref="R199">INDEX(KM_PCT,MATCH($A199,'Knowledge - Percentages'!$B:$B,0),'Data - Knowledge'!R$8)/100</f>
        <v>0.2</v>
      </c>
      <c r="S199" s="129" cm="1">
        <f t="array" ref="S199">INDEX(KM_PCT,MATCH($A199,'Knowledge - Percentages'!$B:$B,0),'Data - Knowledge'!S$8)/100</f>
        <v>0.34899999999999998</v>
      </c>
      <c r="T199" s="129" cm="1">
        <f t="array" ref="T199">INDEX(KM_PCT,MATCH($A199,'Knowledge - Percentages'!$B:$B,0),'Data - Knowledge'!T$8)/100</f>
        <v>0.17800000000000002</v>
      </c>
      <c r="U199" s="129" cm="1">
        <f t="array" ref="U199">INDEX(KM_PCT,MATCH($A199,'Knowledge - Percentages'!$B:$B,0),'Data - Knowledge'!U$8)/100</f>
        <v>0.192</v>
      </c>
      <c r="V199" s="129" cm="1">
        <f t="array" ref="V199">INDEX(KM_PCT,MATCH($A199,'Knowledge - Percentages'!$B:$B,0),'Data - Knowledge'!V$8)/100</f>
        <v>0.13100000000000001</v>
      </c>
      <c r="W199" s="129" cm="1">
        <f t="array" ref="W199">INDEX(KM_PCT,MATCH($A199,'Knowledge - Percentages'!$B:$B,0),'Data - Knowledge'!W$8)/100</f>
        <v>0.47299999999999998</v>
      </c>
      <c r="X199" s="129" cm="1">
        <f t="array" ref="X199">INDEX(KM_PCT,MATCH($A199,'Knowledge - Percentages'!$B:$B,0),'Data - Knowledge'!X$8)/100</f>
        <v>0.21299999999999999</v>
      </c>
      <c r="Y199" s="129" cm="1">
        <f t="array" ref="Y199">INDEX(KM_PCT,MATCH($A199,'Knowledge - Percentages'!$B:$B,0),'Data - Knowledge'!Y$8)/100</f>
        <v>0.34799999999999998</v>
      </c>
      <c r="Z199" s="129" cm="1">
        <f t="array" ref="Z199">INDEX(KM_PCT,MATCH($A199,'Knowledge - Percentages'!$B:$B,0),'Data - Knowledge'!Z$8)/100</f>
        <v>0.11599999999999999</v>
      </c>
      <c r="AA199" s="129" cm="1">
        <f t="array" ref="AA199">INDEX(KM_PCT,MATCH($A199,'Knowledge - Percentages'!$B:$B,0),'Data - Knowledge'!AA$8)/100</f>
        <v>0.16800000000000001</v>
      </c>
      <c r="AB199" s="129" cm="1">
        <f t="array" ref="AB199">INDEX(KM_PCT,MATCH($A199,'Knowledge - Percentages'!$B:$B,0),'Data - Knowledge'!AB$8)/100</f>
        <v>0.40600000000000003</v>
      </c>
      <c r="AC199" s="129" cm="1">
        <f t="array" ref="AC199">INDEX(KM_PCT,MATCH($A199,'Knowledge - Percentages'!$B:$B,0),'Data - Knowledge'!AC$8)/100</f>
        <v>0.124</v>
      </c>
      <c r="AD199" s="129" cm="1">
        <f t="array" ref="AD199">INDEX(KM_PCT,MATCH($A199,'Knowledge - Percentages'!$B:$B,0),'Data - Knowledge'!AD$8)/100</f>
        <v>0.13699999999999998</v>
      </c>
      <c r="AE199" s="129" cm="1">
        <f t="array" ref="AE199">INDEX(KM_PCT,MATCH($A199,'Knowledge - Percentages'!$B:$B,0),'Data - Knowledge'!AE$8)/100</f>
        <v>0.14499999999999999</v>
      </c>
      <c r="AF199" s="129" cm="1">
        <f t="array" ref="AF199">INDEX(KM_PCT,MATCH($A199,'Knowledge - Percentages'!$B:$B,0),'Data - Knowledge'!AF$8)/100</f>
        <v>0.48399999999999999</v>
      </c>
      <c r="AG199" s="129" cm="1">
        <f t="array" ref="AG199">INDEX(KM_PCT,MATCH($A199,'Knowledge - Percentages'!$B:$B,0),'Data - Knowledge'!AG$8)/100</f>
        <v>0.20600000000000002</v>
      </c>
      <c r="AH199" s="129" cm="1">
        <f t="array" ref="AH199">INDEX(KM_PCT,MATCH($A199,'Knowledge - Percentages'!$B:$B,0),'Data - Knowledge'!AH$8)/100</f>
        <v>0.14300000000000002</v>
      </c>
      <c r="AI199" s="129" cm="1">
        <f t="array" ref="AI199">INDEX(KM_PCT,MATCH($A199,'Knowledge - Percentages'!$B:$B,0),'Data - Knowledge'!AI$8)/100</f>
        <v>0.111</v>
      </c>
    </row>
    <row r="200" spans="1:35">
      <c r="A200" s="86" t="s">
        <v>560</v>
      </c>
      <c r="B200" s="86" t="s">
        <v>542</v>
      </c>
      <c r="C200" s="86" t="s">
        <v>552</v>
      </c>
      <c r="D200" s="86" t="s">
        <v>561</v>
      </c>
      <c r="E200" s="122">
        <f t="shared" si="19"/>
        <v>0.24957436458475785</v>
      </c>
      <c r="F200" s="128">
        <f t="shared" si="14"/>
        <v>12774.963</v>
      </c>
      <c r="G200" s="122">
        <f t="shared" si="15"/>
        <v>0.18640261981374973</v>
      </c>
      <c r="H200" s="128">
        <f t="shared" si="16"/>
        <v>67835.454999999987</v>
      </c>
      <c r="I200" s="122">
        <f t="shared" si="17"/>
        <v>5.8285176527415716E-2</v>
      </c>
      <c r="J200" s="128">
        <f t="shared" si="18"/>
        <v>133.88994469827099</v>
      </c>
      <c r="K200" s="129" cm="1">
        <f t="array" ref="K200">INDEX(KM_PCT,MATCH($A200,'Knowledge - Percentages'!$B:$B,0),'Data - Knowledge'!K$8)/100</f>
        <v>0.754</v>
      </c>
      <c r="L200" s="129" cm="1">
        <f t="array" ref="L200">INDEX(KM_PCT,MATCH($A200,'Knowledge - Percentages'!$B:$B,0),'Data - Knowledge'!L$8)/100</f>
        <v>0.53299999999999992</v>
      </c>
      <c r="M200" s="129" cm="1">
        <f t="array" ref="M200">INDEX(KM_PCT,MATCH($A200,'Knowledge - Percentages'!$B:$B,0),'Data - Knowledge'!M$8)/100</f>
        <v>0.60499999999999998</v>
      </c>
      <c r="N200" s="129" cm="1">
        <f t="array" ref="N200">INDEX(KM_PCT,MATCH($A200,'Knowledge - Percentages'!$B:$B,0),'Data - Knowledge'!N$8)/100</f>
        <v>7.0000000000000007E-2</v>
      </c>
      <c r="O200" s="129" cm="1">
        <f t="array" ref="O200">INDEX(KM_PCT,MATCH($A200,'Knowledge - Percentages'!$B:$B,0),'Data - Knowledge'!O$8)/100</f>
        <v>0.41100000000000003</v>
      </c>
      <c r="P200" s="129" cm="1">
        <f t="array" ref="P200">INDEX(KM_PCT,MATCH($A200,'Knowledge - Percentages'!$B:$B,0),'Data - Knowledge'!P$8)/100</f>
        <v>9.8000000000000004E-2</v>
      </c>
      <c r="Q200" s="129" cm="1">
        <f t="array" ref="Q200">INDEX(KM_PCT,MATCH($A200,'Knowledge - Percentages'!$B:$B,0),'Data - Knowledge'!Q$8)/100</f>
        <v>0.57700000000000007</v>
      </c>
      <c r="R200" s="129" cm="1">
        <f t="array" ref="R200">INDEX(KM_PCT,MATCH($A200,'Knowledge - Percentages'!$B:$B,0),'Data - Knowledge'!R$8)/100</f>
        <v>0.59</v>
      </c>
      <c r="S200" s="129" cm="1">
        <f t="array" ref="S200">INDEX(KM_PCT,MATCH($A200,'Knowledge - Percentages'!$B:$B,0),'Data - Knowledge'!S$8)/100</f>
        <v>0.107</v>
      </c>
      <c r="T200" s="129" cm="1">
        <f t="array" ref="T200">INDEX(KM_PCT,MATCH($A200,'Knowledge - Percentages'!$B:$B,0),'Data - Knowledge'!T$8)/100</f>
        <v>0.251</v>
      </c>
      <c r="U200" s="129" cm="1">
        <f t="array" ref="U200">INDEX(KM_PCT,MATCH($A200,'Knowledge - Percentages'!$B:$B,0),'Data - Knowledge'!U$8)/100</f>
        <v>0.38299999999999995</v>
      </c>
      <c r="V200" s="129" cm="1">
        <f t="array" ref="V200">INDEX(KM_PCT,MATCH($A200,'Knowledge - Percentages'!$B:$B,0),'Data - Knowledge'!V$8)/100</f>
        <v>0.496</v>
      </c>
      <c r="W200" s="129" cm="1">
        <f t="array" ref="W200">INDEX(KM_PCT,MATCH($A200,'Knowledge - Percentages'!$B:$B,0),'Data - Knowledge'!W$8)/100</f>
        <v>0.1</v>
      </c>
      <c r="X200" s="129" cm="1">
        <f t="array" ref="X200">INDEX(KM_PCT,MATCH($A200,'Knowledge - Percentages'!$B:$B,0),'Data - Knowledge'!X$8)/100</f>
        <v>0.182</v>
      </c>
      <c r="Y200" s="129" cm="1">
        <f t="array" ref="Y200">INDEX(KM_PCT,MATCH($A200,'Knowledge - Percentages'!$B:$B,0),'Data - Knowledge'!Y$8)/100</f>
        <v>0.10800000000000001</v>
      </c>
      <c r="Z200" s="129" cm="1">
        <f t="array" ref="Z200">INDEX(KM_PCT,MATCH($A200,'Knowledge - Percentages'!$B:$B,0),'Data - Knowledge'!Z$8)/100</f>
        <v>5.4000000000000006E-2</v>
      </c>
      <c r="AA200" s="129" cm="1">
        <f t="array" ref="AA200">INDEX(KM_PCT,MATCH($A200,'Knowledge - Percentages'!$B:$B,0),'Data - Knowledge'!AA$8)/100</f>
        <v>6.3E-2</v>
      </c>
      <c r="AB200" s="129" cm="1">
        <f t="array" ref="AB200">INDEX(KM_PCT,MATCH($A200,'Knowledge - Percentages'!$B:$B,0),'Data - Knowledge'!AB$8)/100</f>
        <v>0.10400000000000001</v>
      </c>
      <c r="AC200" s="129" cm="1">
        <f t="array" ref="AC200">INDEX(KM_PCT,MATCH($A200,'Knowledge - Percentages'!$B:$B,0),'Data - Knowledge'!AC$8)/100</f>
        <v>3.7999999999999999E-2</v>
      </c>
      <c r="AD200" s="129" cm="1">
        <f t="array" ref="AD200">INDEX(KM_PCT,MATCH($A200,'Knowledge - Percentages'!$B:$B,0),'Data - Knowledge'!AD$8)/100</f>
        <v>7.400000000000001E-2</v>
      </c>
      <c r="AE200" s="129" cm="1">
        <f t="array" ref="AE200">INDEX(KM_PCT,MATCH($A200,'Knowledge - Percentages'!$B:$B,0),'Data - Knowledge'!AE$8)/100</f>
        <v>0.14199999999999999</v>
      </c>
      <c r="AF200" s="129" cm="1">
        <f t="array" ref="AF200">INDEX(KM_PCT,MATCH($A200,'Knowledge - Percentages'!$B:$B,0),'Data - Knowledge'!AF$8)/100</f>
        <v>9.3000000000000013E-2</v>
      </c>
      <c r="AG200" s="129" cm="1">
        <f t="array" ref="AG200">INDEX(KM_PCT,MATCH($A200,'Knowledge - Percentages'!$B:$B,0),'Data - Knowledge'!AG$8)/100</f>
        <v>6.3E-2</v>
      </c>
      <c r="AH200" s="129" cm="1">
        <f t="array" ref="AH200">INDEX(KM_PCT,MATCH($A200,'Knowledge - Percentages'!$B:$B,0),'Data - Knowledge'!AH$8)/100</f>
        <v>4.0999999999999995E-2</v>
      </c>
      <c r="AI200" s="129" cm="1">
        <f t="array" ref="AI200">INDEX(KM_PCT,MATCH($A200,'Knowledge - Percentages'!$B:$B,0),'Data - Knowledge'!AI$8)/100</f>
        <v>3.7999999999999999E-2</v>
      </c>
    </row>
    <row r="201" spans="1:35">
      <c r="A201" s="86" t="s">
        <v>562</v>
      </c>
      <c r="B201" s="86" t="s">
        <v>542</v>
      </c>
      <c r="C201" s="86" t="s">
        <v>563</v>
      </c>
      <c r="D201" s="86" t="s">
        <v>564</v>
      </c>
      <c r="E201" s="122">
        <f t="shared" si="19"/>
        <v>9.0996874206341435E-2</v>
      </c>
      <c r="F201" s="128">
        <f t="shared" ref="F201:F264" si="20">SUMPRODUCT($K$2:$AI$2,$K201:$AI201)</f>
        <v>4657.8569999999991</v>
      </c>
      <c r="G201" s="122">
        <f t="shared" ref="G201:G264" si="21">SUMPRODUCT($K$3:$AI$3,$K201:$AI201)/$J$3</f>
        <v>7.0832050538718785E-2</v>
      </c>
      <c r="H201" s="128">
        <f t="shared" ref="H201:H264" si="22">SUMPRODUCT($K$3:$AI$3,$K201:$AI201)</f>
        <v>25777.129000000001</v>
      </c>
      <c r="I201" s="122">
        <f t="shared" ref="I201:I264" si="23">CORREL($K$4:$AI$4,$K201:$AI201)</f>
        <v>-0.12318840582174023</v>
      </c>
      <c r="J201" s="128">
        <f t="shared" si="18"/>
        <v>128.46850192004536</v>
      </c>
      <c r="K201" s="129" cm="1">
        <f t="array" ref="K201">INDEX(KM_PCT,MATCH($A201,'Knowledge - Percentages'!$B:$B,0),'Data - Knowledge'!K$8)/100</f>
        <v>0.46899999999999997</v>
      </c>
      <c r="L201" s="129" cm="1">
        <f t="array" ref="L201">INDEX(KM_PCT,MATCH($A201,'Knowledge - Percentages'!$B:$B,0),'Data - Knowledge'!L$8)/100</f>
        <v>0.19500000000000001</v>
      </c>
      <c r="M201" s="129" cm="1">
        <f t="array" ref="M201">INDEX(KM_PCT,MATCH($A201,'Knowledge - Percentages'!$B:$B,0),'Data - Knowledge'!M$8)/100</f>
        <v>0.18</v>
      </c>
      <c r="N201" s="129" cm="1">
        <f t="array" ref="N201">INDEX(KM_PCT,MATCH($A201,'Knowledge - Percentages'!$B:$B,0),'Data - Knowledge'!N$8)/100</f>
        <v>5.7000000000000002E-2</v>
      </c>
      <c r="O201" s="129" cm="1">
        <f t="array" ref="O201">INDEX(KM_PCT,MATCH($A201,'Knowledge - Percentages'!$B:$B,0),'Data - Knowledge'!O$8)/100</f>
        <v>6.7000000000000004E-2</v>
      </c>
      <c r="P201" s="129" cm="1">
        <f t="array" ref="P201">INDEX(KM_PCT,MATCH($A201,'Knowledge - Percentages'!$B:$B,0),'Data - Knowledge'!P$8)/100</f>
        <v>0.04</v>
      </c>
      <c r="Q201" s="129" cm="1">
        <f t="array" ref="Q201">INDEX(KM_PCT,MATCH($A201,'Knowledge - Percentages'!$B:$B,0),'Data - Knowledge'!Q$8)/100</f>
        <v>3.5000000000000003E-2</v>
      </c>
      <c r="R201" s="129" cm="1">
        <f t="array" ref="R201">INDEX(KM_PCT,MATCH($A201,'Knowledge - Percentages'!$B:$B,0),'Data - Knowledge'!R$8)/100</f>
        <v>0.17100000000000001</v>
      </c>
      <c r="S201" s="129" cm="1">
        <f t="array" ref="S201">INDEX(KM_PCT,MATCH($A201,'Knowledge - Percentages'!$B:$B,0),'Data - Knowledge'!S$8)/100</f>
        <v>8.5000000000000006E-2</v>
      </c>
      <c r="T201" s="129" cm="1">
        <f t="array" ref="T201">INDEX(KM_PCT,MATCH($A201,'Knowledge - Percentages'!$B:$B,0),'Data - Knowledge'!T$8)/100</f>
        <v>0.05</v>
      </c>
      <c r="U201" s="129" cm="1">
        <f t="array" ref="U201">INDEX(KM_PCT,MATCH($A201,'Knowledge - Percentages'!$B:$B,0),'Data - Knowledge'!U$8)/100</f>
        <v>5.5999999999999994E-2</v>
      </c>
      <c r="V201" s="129" cm="1">
        <f t="array" ref="V201">INDEX(KM_PCT,MATCH($A201,'Knowledge - Percentages'!$B:$B,0),'Data - Knowledge'!V$8)/100</f>
        <v>9.6000000000000002E-2</v>
      </c>
      <c r="W201" s="129" cm="1">
        <f t="array" ref="W201">INDEX(KM_PCT,MATCH($A201,'Knowledge - Percentages'!$B:$B,0),'Data - Knowledge'!W$8)/100</f>
        <v>0.161</v>
      </c>
      <c r="X201" s="129" cm="1">
        <f t="array" ref="X201">INDEX(KM_PCT,MATCH($A201,'Knowledge - Percentages'!$B:$B,0),'Data - Knowledge'!X$8)/100</f>
        <v>6.2E-2</v>
      </c>
      <c r="Y201" s="129" cm="1">
        <f t="array" ref="Y201">INDEX(KM_PCT,MATCH($A201,'Knowledge - Percentages'!$B:$B,0),'Data - Knowledge'!Y$8)/100</f>
        <v>0.113</v>
      </c>
      <c r="Z201" s="129" cm="1">
        <f t="array" ref="Z201">INDEX(KM_PCT,MATCH($A201,'Knowledge - Percentages'!$B:$B,0),'Data - Knowledge'!Z$8)/100</f>
        <v>2.4E-2</v>
      </c>
      <c r="AA201" s="129" cm="1">
        <f t="array" ref="AA201">INDEX(KM_PCT,MATCH($A201,'Knowledge - Percentages'!$B:$B,0),'Data - Knowledge'!AA$8)/100</f>
        <v>2.5000000000000001E-2</v>
      </c>
      <c r="AB201" s="129" cm="1">
        <f t="array" ref="AB201">INDEX(KM_PCT,MATCH($A201,'Knowledge - Percentages'!$B:$B,0),'Data - Knowledge'!AB$8)/100</f>
        <v>0.23100000000000001</v>
      </c>
      <c r="AC201" s="129" cm="1">
        <f t="array" ref="AC201">INDEX(KM_PCT,MATCH($A201,'Knowledge - Percentages'!$B:$B,0),'Data - Knowledge'!AC$8)/100</f>
        <v>2.7000000000000003E-2</v>
      </c>
      <c r="AD201" s="129" cm="1">
        <f t="array" ref="AD201">INDEX(KM_PCT,MATCH($A201,'Knowledge - Percentages'!$B:$B,0),'Data - Knowledge'!AD$8)/100</f>
        <v>3.6000000000000004E-2</v>
      </c>
      <c r="AE201" s="129" cm="1">
        <f t="array" ref="AE201">INDEX(KM_PCT,MATCH($A201,'Knowledge - Percentages'!$B:$B,0),'Data - Knowledge'!AE$8)/100</f>
        <v>7.0000000000000007E-2</v>
      </c>
      <c r="AF201" s="129" cm="1">
        <f t="array" ref="AF201">INDEX(KM_PCT,MATCH($A201,'Knowledge - Percentages'!$B:$B,0),'Data - Knowledge'!AF$8)/100</f>
        <v>0.14899999999999999</v>
      </c>
      <c r="AG201" s="129" cm="1">
        <f t="array" ref="AG201">INDEX(KM_PCT,MATCH($A201,'Knowledge - Percentages'!$B:$B,0),'Data - Knowledge'!AG$8)/100</f>
        <v>0.05</v>
      </c>
      <c r="AH201" s="129" cm="1">
        <f t="array" ref="AH201">INDEX(KM_PCT,MATCH($A201,'Knowledge - Percentages'!$B:$B,0),'Data - Knowledge'!AH$8)/100</f>
        <v>4.7E-2</v>
      </c>
      <c r="AI201" s="129" cm="1">
        <f t="array" ref="AI201">INDEX(KM_PCT,MATCH($A201,'Knowledge - Percentages'!$B:$B,0),'Data - Knowledge'!AI$8)/100</f>
        <v>0.02</v>
      </c>
    </row>
    <row r="202" spans="1:35">
      <c r="A202" s="86" t="s">
        <v>565</v>
      </c>
      <c r="B202" s="86" t="s">
        <v>542</v>
      </c>
      <c r="C202" s="86" t="s">
        <v>563</v>
      </c>
      <c r="D202" s="86" t="s">
        <v>566</v>
      </c>
      <c r="E202" s="122">
        <f t="shared" si="19"/>
        <v>0.29212800125031746</v>
      </c>
      <c r="F202" s="128">
        <f t="shared" si="20"/>
        <v>14953.156000000001</v>
      </c>
      <c r="G202" s="122">
        <f t="shared" si="21"/>
        <v>0.25712423643722909</v>
      </c>
      <c r="H202" s="128">
        <f t="shared" si="22"/>
        <v>93572.394999999975</v>
      </c>
      <c r="I202" s="122">
        <f t="shared" si="23"/>
        <v>6.2567135456514003E-2</v>
      </c>
      <c r="J202" s="128">
        <f t="shared" ref="J202:J265" si="24">$E202/$G202*100</f>
        <v>113.61356101552633</v>
      </c>
      <c r="K202" s="129" cm="1">
        <f t="array" ref="K202">INDEX(KM_PCT,MATCH($A202,'Knowledge - Percentages'!$B:$B,0),'Data - Knowledge'!K$8)/100</f>
        <v>0.39799999999999996</v>
      </c>
      <c r="L202" s="129" cm="1">
        <f t="array" ref="L202">INDEX(KM_PCT,MATCH($A202,'Knowledge - Percentages'!$B:$B,0),'Data - Knowledge'!L$8)/100</f>
        <v>0.379</v>
      </c>
      <c r="M202" s="129" cm="1">
        <f t="array" ref="M202">INDEX(KM_PCT,MATCH($A202,'Knowledge - Percentages'!$B:$B,0),'Data - Knowledge'!M$8)/100</f>
        <v>0.38799999999999996</v>
      </c>
      <c r="N202" s="129" cm="1">
        <f t="array" ref="N202">INDEX(KM_PCT,MATCH($A202,'Knowledge - Percentages'!$B:$B,0),'Data - Knowledge'!N$8)/100</f>
        <v>0.37</v>
      </c>
      <c r="O202" s="129" cm="1">
        <f t="array" ref="O202">INDEX(KM_PCT,MATCH($A202,'Knowledge - Percentages'!$B:$B,0),'Data - Knowledge'!O$8)/100</f>
        <v>0.26899999999999996</v>
      </c>
      <c r="P202" s="129" cm="1">
        <f t="array" ref="P202">INDEX(KM_PCT,MATCH($A202,'Knowledge - Percentages'!$B:$B,0),'Data - Knowledge'!P$8)/100</f>
        <v>0.43</v>
      </c>
      <c r="Q202" s="129" cm="1">
        <f t="array" ref="Q202">INDEX(KM_PCT,MATCH($A202,'Knowledge - Percentages'!$B:$B,0),'Data - Knowledge'!Q$8)/100</f>
        <v>0.23800000000000002</v>
      </c>
      <c r="R202" s="129" cm="1">
        <f t="array" ref="R202">INDEX(KM_PCT,MATCH($A202,'Knowledge - Percentages'!$B:$B,0),'Data - Knowledge'!R$8)/100</f>
        <v>0.40299999999999997</v>
      </c>
      <c r="S202" s="129" cm="1">
        <f t="array" ref="S202">INDEX(KM_PCT,MATCH($A202,'Knowledge - Percentages'!$B:$B,0),'Data - Knowledge'!S$8)/100</f>
        <v>0.40299999999999997</v>
      </c>
      <c r="T202" s="129" cm="1">
        <f t="array" ref="T202">INDEX(KM_PCT,MATCH($A202,'Knowledge - Percentages'!$B:$B,0),'Data - Knowledge'!T$8)/100</f>
        <v>0.24600000000000002</v>
      </c>
      <c r="U202" s="129" cm="1">
        <f t="array" ref="U202">INDEX(KM_PCT,MATCH($A202,'Knowledge - Percentages'!$B:$B,0),'Data - Knowledge'!U$8)/100</f>
        <v>0.26200000000000001</v>
      </c>
      <c r="V202" s="129" cm="1">
        <f t="array" ref="V202">INDEX(KM_PCT,MATCH($A202,'Knowledge - Percentages'!$B:$B,0),'Data - Knowledge'!V$8)/100</f>
        <v>0.35399999999999998</v>
      </c>
      <c r="W202" s="129" cm="1">
        <f t="array" ref="W202">INDEX(KM_PCT,MATCH($A202,'Knowledge - Percentages'!$B:$B,0),'Data - Knowledge'!W$8)/100</f>
        <v>0.41799999999999998</v>
      </c>
      <c r="X202" s="129" cm="1">
        <f t="array" ref="X202">INDEX(KM_PCT,MATCH($A202,'Knowledge - Percentages'!$B:$B,0),'Data - Knowledge'!X$8)/100</f>
        <v>0.29699999999999999</v>
      </c>
      <c r="Y202" s="129" cm="1">
        <f t="array" ref="Y202">INDEX(KM_PCT,MATCH($A202,'Knowledge - Percentages'!$B:$B,0),'Data - Knowledge'!Y$8)/100</f>
        <v>0.311</v>
      </c>
      <c r="Z202" s="129" cm="1">
        <f t="array" ref="Z202">INDEX(KM_PCT,MATCH($A202,'Knowledge - Percentages'!$B:$B,0),'Data - Knowledge'!Z$8)/100</f>
        <v>0.14499999999999999</v>
      </c>
      <c r="AA202" s="129" cm="1">
        <f t="array" ref="AA202">INDEX(KM_PCT,MATCH($A202,'Knowledge - Percentages'!$B:$B,0),'Data - Knowledge'!AA$8)/100</f>
        <v>0.187</v>
      </c>
      <c r="AB202" s="129" cm="1">
        <f t="array" ref="AB202">INDEX(KM_PCT,MATCH($A202,'Knowledge - Percentages'!$B:$B,0),'Data - Knowledge'!AB$8)/100</f>
        <v>0.3</v>
      </c>
      <c r="AC202" s="129" cm="1">
        <f t="array" ref="AC202">INDEX(KM_PCT,MATCH($A202,'Knowledge - Percentages'!$B:$B,0),'Data - Knowledge'!AC$8)/100</f>
        <v>0.14800000000000002</v>
      </c>
      <c r="AD202" s="129" cm="1">
        <f t="array" ref="AD202">INDEX(KM_PCT,MATCH($A202,'Knowledge - Percentages'!$B:$B,0),'Data - Knowledge'!AD$8)/100</f>
        <v>0.215</v>
      </c>
      <c r="AE202" s="129" cm="1">
        <f t="array" ref="AE202">INDEX(KM_PCT,MATCH($A202,'Knowledge - Percentages'!$B:$B,0),'Data - Knowledge'!AE$8)/100</f>
        <v>0.26300000000000001</v>
      </c>
      <c r="AF202" s="129" cm="1">
        <f t="array" ref="AF202">INDEX(KM_PCT,MATCH($A202,'Knowledge - Percentages'!$B:$B,0),'Data - Knowledge'!AF$8)/100</f>
        <v>0.36099999999999999</v>
      </c>
      <c r="AG202" s="129" cm="1">
        <f t="array" ref="AG202">INDEX(KM_PCT,MATCH($A202,'Knowledge - Percentages'!$B:$B,0),'Data - Knowledge'!AG$8)/100</f>
        <v>0.20199999999999999</v>
      </c>
      <c r="AH202" s="129" cm="1">
        <f t="array" ref="AH202">INDEX(KM_PCT,MATCH($A202,'Knowledge - Percentages'!$B:$B,0),'Data - Knowledge'!AH$8)/100</f>
        <v>0.115</v>
      </c>
      <c r="AI202" s="129" cm="1">
        <f t="array" ref="AI202">INDEX(KM_PCT,MATCH($A202,'Knowledge - Percentages'!$B:$B,0),'Data - Knowledge'!AI$8)/100</f>
        <v>7.2000000000000008E-2</v>
      </c>
    </row>
    <row r="203" spans="1:35">
      <c r="A203" s="86" t="s">
        <v>567</v>
      </c>
      <c r="B203" s="86" t="s">
        <v>542</v>
      </c>
      <c r="C203" s="86" t="s">
        <v>563</v>
      </c>
      <c r="D203" s="86" t="s">
        <v>568</v>
      </c>
      <c r="E203" s="122">
        <f t="shared" ref="E203:E266" si="25">SUMPRODUCT($K$2:$AI$2,$K203:$AI203)/$J$2</f>
        <v>0.46699013421376528</v>
      </c>
      <c r="F203" s="128">
        <f t="shared" si="20"/>
        <v>23903.824000000004</v>
      </c>
      <c r="G203" s="122">
        <f t="shared" si="21"/>
        <v>0.47225132240965706</v>
      </c>
      <c r="H203" s="128">
        <f t="shared" si="22"/>
        <v>171861.22899999999</v>
      </c>
      <c r="I203" s="122">
        <f t="shared" si="23"/>
        <v>0.32809072568035297</v>
      </c>
      <c r="J203" s="128">
        <f t="shared" si="24"/>
        <v>98.885934682184356</v>
      </c>
      <c r="K203" s="129" cm="1">
        <f t="array" ref="K203">INDEX(KM_PCT,MATCH($A203,'Knowledge - Percentages'!$B:$B,0),'Data - Knowledge'!K$8)/100</f>
        <v>0.10400000000000001</v>
      </c>
      <c r="L203" s="129" cm="1">
        <f t="array" ref="L203">INDEX(KM_PCT,MATCH($A203,'Knowledge - Percentages'!$B:$B,0),'Data - Knowledge'!L$8)/100</f>
        <v>0.38400000000000001</v>
      </c>
      <c r="M203" s="129" cm="1">
        <f t="array" ref="M203">INDEX(KM_PCT,MATCH($A203,'Knowledge - Percentages'!$B:$B,0),'Data - Knowledge'!M$8)/100</f>
        <v>0.38600000000000001</v>
      </c>
      <c r="N203" s="129" cm="1">
        <f t="array" ref="N203">INDEX(KM_PCT,MATCH($A203,'Knowledge - Percentages'!$B:$B,0),'Data - Knowledge'!N$8)/100</f>
        <v>0.46500000000000002</v>
      </c>
      <c r="O203" s="129" cm="1">
        <f t="array" ref="O203">INDEX(KM_PCT,MATCH($A203,'Knowledge - Percentages'!$B:$B,0),'Data - Knowledge'!O$8)/100</f>
        <v>0.58899999999999997</v>
      </c>
      <c r="P203" s="129" cm="1">
        <f t="array" ref="P203">INDEX(KM_PCT,MATCH($A203,'Knowledge - Percentages'!$B:$B,0),'Data - Knowledge'!P$8)/100</f>
        <v>0.46299999999999997</v>
      </c>
      <c r="Q203" s="129" cm="1">
        <f t="array" ref="Q203">INDEX(KM_PCT,MATCH($A203,'Knowledge - Percentages'!$B:$B,0),'Data - Knowledge'!Q$8)/100</f>
        <v>0.63800000000000001</v>
      </c>
      <c r="R203" s="129" cm="1">
        <f t="array" ref="R203">INDEX(KM_PCT,MATCH($A203,'Knowledge - Percentages'!$B:$B,0),'Data - Knowledge'!R$8)/100</f>
        <v>0.32500000000000001</v>
      </c>
      <c r="S203" s="129" cm="1">
        <f t="array" ref="S203">INDEX(KM_PCT,MATCH($A203,'Knowledge - Percentages'!$B:$B,0),'Data - Knowledge'!S$8)/100</f>
        <v>0.41200000000000003</v>
      </c>
      <c r="T203" s="129" cm="1">
        <f t="array" ref="T203">INDEX(KM_PCT,MATCH($A203,'Knowledge - Percentages'!$B:$B,0),'Data - Knowledge'!T$8)/100</f>
        <v>0.61499999999999999</v>
      </c>
      <c r="U203" s="129" cm="1">
        <f t="array" ref="U203">INDEX(KM_PCT,MATCH($A203,'Knowledge - Percentages'!$B:$B,0),'Data - Knowledge'!U$8)/100</f>
        <v>0.57799999999999996</v>
      </c>
      <c r="V203" s="129" cm="1">
        <f t="array" ref="V203">INDEX(KM_PCT,MATCH($A203,'Knowledge - Percentages'!$B:$B,0),'Data - Knowledge'!V$8)/100</f>
        <v>0.48399999999999999</v>
      </c>
      <c r="W203" s="129" cm="1">
        <f t="array" ref="W203">INDEX(KM_PCT,MATCH($A203,'Knowledge - Percentages'!$B:$B,0),'Data - Knowledge'!W$8)/100</f>
        <v>0.253</v>
      </c>
      <c r="X203" s="129" cm="1">
        <f t="array" ref="X203">INDEX(KM_PCT,MATCH($A203,'Knowledge - Percentages'!$B:$B,0),'Data - Knowledge'!X$8)/100</f>
        <v>0.53700000000000003</v>
      </c>
      <c r="Y203" s="129" cm="1">
        <f t="array" ref="Y203">INDEX(KM_PCT,MATCH($A203,'Knowledge - Percentages'!$B:$B,0),'Data - Knowledge'!Y$8)/100</f>
        <v>0.40399999999999997</v>
      </c>
      <c r="Z203" s="129" cm="1">
        <f t="array" ref="Z203">INDEX(KM_PCT,MATCH($A203,'Knowledge - Percentages'!$B:$B,0),'Data - Knowledge'!Z$8)/100</f>
        <v>0.51</v>
      </c>
      <c r="AA203" s="129" cm="1">
        <f t="array" ref="AA203">INDEX(KM_PCT,MATCH($A203,'Knowledge - Percentages'!$B:$B,0),'Data - Knowledge'!AA$8)/100</f>
        <v>0.623</v>
      </c>
      <c r="AB203" s="129" cm="1">
        <f t="array" ref="AB203">INDEX(KM_PCT,MATCH($A203,'Knowledge - Percentages'!$B:$B,0),'Data - Knowledge'!AB$8)/100</f>
        <v>0.24299999999999999</v>
      </c>
      <c r="AC203" s="129" cm="1">
        <f t="array" ref="AC203">INDEX(KM_PCT,MATCH($A203,'Knowledge - Percentages'!$B:$B,0),'Data - Knowledge'!AC$8)/100</f>
        <v>0.39299999999999996</v>
      </c>
      <c r="AD203" s="129" cm="1">
        <f t="array" ref="AD203">INDEX(KM_PCT,MATCH($A203,'Knowledge - Percentages'!$B:$B,0),'Data - Knowledge'!AD$8)/100</f>
        <v>0.55600000000000005</v>
      </c>
      <c r="AE203" s="129" cm="1">
        <f t="array" ref="AE203">INDEX(KM_PCT,MATCH($A203,'Knowledge - Percentages'!$B:$B,0),'Data - Knowledge'!AE$8)/100</f>
        <v>0.43700000000000006</v>
      </c>
      <c r="AF203" s="129" cm="1">
        <f t="array" ref="AF203">INDEX(KM_PCT,MATCH($A203,'Knowledge - Percentages'!$B:$B,0),'Data - Knowledge'!AF$8)/100</f>
        <v>0.317</v>
      </c>
      <c r="AG203" s="129" cm="1">
        <f t="array" ref="AG203">INDEX(KM_PCT,MATCH($A203,'Knowledge - Percentages'!$B:$B,0),'Data - Knowledge'!AG$8)/100</f>
        <v>0.46200000000000002</v>
      </c>
      <c r="AH203" s="129" cm="1">
        <f t="array" ref="AH203">INDEX(KM_PCT,MATCH($A203,'Knowledge - Percentages'!$B:$B,0),'Data - Knowledge'!AH$8)/100</f>
        <v>0.25</v>
      </c>
      <c r="AI203" s="129" cm="1">
        <f t="array" ref="AI203">INDEX(KM_PCT,MATCH($A203,'Knowledge - Percentages'!$B:$B,0),'Data - Knowledge'!AI$8)/100</f>
        <v>0.35700000000000004</v>
      </c>
    </row>
    <row r="204" spans="1:35">
      <c r="A204" s="86" t="s">
        <v>569</v>
      </c>
      <c r="B204" s="86" t="s">
        <v>542</v>
      </c>
      <c r="C204" s="86" t="s">
        <v>563</v>
      </c>
      <c r="D204" s="86" t="s">
        <v>570</v>
      </c>
      <c r="E204" s="122">
        <f t="shared" si="25"/>
        <v>0.12088655322640514</v>
      </c>
      <c r="F204" s="128">
        <f t="shared" si="20"/>
        <v>6187.82</v>
      </c>
      <c r="G204" s="122">
        <f t="shared" si="21"/>
        <v>0.15828126313822583</v>
      </c>
      <c r="H204" s="128">
        <f t="shared" si="22"/>
        <v>57601.559000000008</v>
      </c>
      <c r="I204" s="122">
        <f t="shared" si="23"/>
        <v>-0.20124119462057877</v>
      </c>
      <c r="J204" s="128">
        <f t="shared" si="24"/>
        <v>76.374518897309926</v>
      </c>
      <c r="K204" s="129" cm="1">
        <f t="array" ref="K204">INDEX(KM_PCT,MATCH($A204,'Knowledge - Percentages'!$B:$B,0),'Data - Knowledge'!K$8)/100</f>
        <v>2.3E-2</v>
      </c>
      <c r="L204" s="129" cm="1">
        <f t="array" ref="L204">INDEX(KM_PCT,MATCH($A204,'Knowledge - Percentages'!$B:$B,0),'Data - Knowledge'!L$8)/100</f>
        <v>3.3000000000000002E-2</v>
      </c>
      <c r="M204" s="129" cm="1">
        <f t="array" ref="M204">INDEX(KM_PCT,MATCH($A204,'Knowledge - Percentages'!$B:$B,0),'Data - Knowledge'!M$8)/100</f>
        <v>3.9E-2</v>
      </c>
      <c r="N204" s="129" cm="1">
        <f t="array" ref="N204">INDEX(KM_PCT,MATCH($A204,'Knowledge - Percentages'!$B:$B,0),'Data - Knowledge'!N$8)/100</f>
        <v>9.5000000000000001E-2</v>
      </c>
      <c r="O204" s="129" cm="1">
        <f t="array" ref="O204">INDEX(KM_PCT,MATCH($A204,'Knowledge - Percentages'!$B:$B,0),'Data - Knowledge'!O$8)/100</f>
        <v>6.6000000000000003E-2</v>
      </c>
      <c r="P204" s="129" cm="1">
        <f t="array" ref="P204">INDEX(KM_PCT,MATCH($A204,'Knowledge - Percentages'!$B:$B,0),'Data - Knowledge'!P$8)/100</f>
        <v>5.4000000000000006E-2</v>
      </c>
      <c r="Q204" s="129" cm="1">
        <f t="array" ref="Q204">INDEX(KM_PCT,MATCH($A204,'Knowledge - Percentages'!$B:$B,0),'Data - Knowledge'!Q$8)/100</f>
        <v>7.6999999999999999E-2</v>
      </c>
      <c r="R204" s="129" cm="1">
        <f t="array" ref="R204">INDEX(KM_PCT,MATCH($A204,'Knowledge - Percentages'!$B:$B,0),'Data - Knowledge'!R$8)/100</f>
        <v>7.8E-2</v>
      </c>
      <c r="S204" s="129" cm="1">
        <f t="array" ref="S204">INDEX(KM_PCT,MATCH($A204,'Knowledge - Percentages'!$B:$B,0),'Data - Knowledge'!S$8)/100</f>
        <v>7.8E-2</v>
      </c>
      <c r="T204" s="129" cm="1">
        <f t="array" ref="T204">INDEX(KM_PCT,MATCH($A204,'Knowledge - Percentages'!$B:$B,0),'Data - Knowledge'!T$8)/100</f>
        <v>7.0999999999999994E-2</v>
      </c>
      <c r="U204" s="129" cm="1">
        <f t="array" ref="U204">INDEX(KM_PCT,MATCH($A204,'Knowledge - Percentages'!$B:$B,0),'Data - Knowledge'!U$8)/100</f>
        <v>8.3000000000000004E-2</v>
      </c>
      <c r="V204" s="129" cm="1">
        <f t="array" ref="V204">INDEX(KM_PCT,MATCH($A204,'Knowledge - Percentages'!$B:$B,0),'Data - Knowledge'!V$8)/100</f>
        <v>5.5E-2</v>
      </c>
      <c r="W204" s="129" cm="1">
        <f t="array" ref="W204">INDEX(KM_PCT,MATCH($A204,'Knowledge - Percentages'!$B:$B,0),'Data - Knowledge'!W$8)/100</f>
        <v>0.10400000000000001</v>
      </c>
      <c r="X204" s="129" cm="1">
        <f t="array" ref="X204">INDEX(KM_PCT,MATCH($A204,'Knowledge - Percentages'!$B:$B,0),'Data - Knowledge'!X$8)/100</f>
        <v>8.3000000000000004E-2</v>
      </c>
      <c r="Y204" s="129" cm="1">
        <f t="array" ref="Y204">INDEX(KM_PCT,MATCH($A204,'Knowledge - Percentages'!$B:$B,0),'Data - Knowledge'!Y$8)/100</f>
        <v>0.11599999999999999</v>
      </c>
      <c r="Z204" s="129" cm="1">
        <f t="array" ref="Z204">INDEX(KM_PCT,MATCH($A204,'Knowledge - Percentages'!$B:$B,0),'Data - Knowledge'!Z$8)/100</f>
        <v>0.26700000000000002</v>
      </c>
      <c r="AA204" s="129" cm="1">
        <f t="array" ref="AA204">INDEX(KM_PCT,MATCH($A204,'Knowledge - Percentages'!$B:$B,0),'Data - Knowledge'!AA$8)/100</f>
        <v>0.13500000000000001</v>
      </c>
      <c r="AB204" s="129" cm="1">
        <f t="array" ref="AB204">INDEX(KM_PCT,MATCH($A204,'Knowledge - Percentages'!$B:$B,0),'Data - Knowledge'!AB$8)/100</f>
        <v>0.156</v>
      </c>
      <c r="AC204" s="129" cm="1">
        <f t="array" ref="AC204">INDEX(KM_PCT,MATCH($A204,'Knowledge - Percentages'!$B:$B,0),'Data - Knowledge'!AC$8)/100</f>
        <v>0.33</v>
      </c>
      <c r="AD204" s="129" cm="1">
        <f t="array" ref="AD204">INDEX(KM_PCT,MATCH($A204,'Knowledge - Percentages'!$B:$B,0),'Data - Knowledge'!AD$8)/100</f>
        <v>0.156</v>
      </c>
      <c r="AE204" s="129" cm="1">
        <f t="array" ref="AE204">INDEX(KM_PCT,MATCH($A204,'Knowledge - Percentages'!$B:$B,0),'Data - Knowledge'!AE$8)/100</f>
        <v>0.183</v>
      </c>
      <c r="AF204" s="129" cm="1">
        <f t="array" ref="AF204">INDEX(KM_PCT,MATCH($A204,'Knowledge - Percentages'!$B:$B,0),'Data - Knowledge'!AF$8)/100</f>
        <v>0.11900000000000001</v>
      </c>
      <c r="AG204" s="129" cm="1">
        <f t="array" ref="AG204">INDEX(KM_PCT,MATCH($A204,'Knowledge - Percentages'!$B:$B,0),'Data - Knowledge'!AG$8)/100</f>
        <v>0.22800000000000001</v>
      </c>
      <c r="AH204" s="129" cm="1">
        <f t="array" ref="AH204">INDEX(KM_PCT,MATCH($A204,'Knowledge - Percentages'!$B:$B,0),'Data - Knowledge'!AH$8)/100</f>
        <v>0.39500000000000002</v>
      </c>
      <c r="AI204" s="129" cm="1">
        <f t="array" ref="AI204">INDEX(KM_PCT,MATCH($A204,'Knowledge - Percentages'!$B:$B,0),'Data - Knowledge'!AI$8)/100</f>
        <v>0.45399999999999996</v>
      </c>
    </row>
    <row r="205" spans="1:35">
      <c r="A205" s="86" t="s">
        <v>571</v>
      </c>
      <c r="B205" s="86" t="s">
        <v>542</v>
      </c>
      <c r="C205" s="86" t="s">
        <v>563</v>
      </c>
      <c r="D205" s="86" t="s">
        <v>572</v>
      </c>
      <c r="E205" s="122">
        <f t="shared" si="25"/>
        <v>2.882728036415496E-2</v>
      </c>
      <c r="F205" s="128">
        <f t="shared" si="20"/>
        <v>1475.5819999999999</v>
      </c>
      <c r="G205" s="122">
        <f t="shared" si="21"/>
        <v>4.1223527763046171E-2</v>
      </c>
      <c r="H205" s="128">
        <f t="shared" si="22"/>
        <v>15002.025</v>
      </c>
      <c r="I205" s="122">
        <f t="shared" si="23"/>
        <v>-0.39024348605641063</v>
      </c>
      <c r="J205" s="128">
        <f t="shared" si="24"/>
        <v>69.929193177873714</v>
      </c>
      <c r="K205" s="129" cm="1">
        <f t="array" ref="K205">INDEX(KM_PCT,MATCH($A205,'Knowledge - Percentages'!$B:$B,0),'Data - Knowledge'!K$8)/100</f>
        <v>6.0000000000000001E-3</v>
      </c>
      <c r="L205" s="129" cm="1">
        <f t="array" ref="L205">INDEX(KM_PCT,MATCH($A205,'Knowledge - Percentages'!$B:$B,0),'Data - Knowledge'!L$8)/100</f>
        <v>8.0000000000000002E-3</v>
      </c>
      <c r="M205" s="129" cm="1">
        <f t="array" ref="M205">INDEX(KM_PCT,MATCH($A205,'Knowledge - Percentages'!$B:$B,0),'Data - Knowledge'!M$8)/100</f>
        <v>6.9999999999999993E-3</v>
      </c>
      <c r="N205" s="129" cm="1">
        <f t="array" ref="N205">INDEX(KM_PCT,MATCH($A205,'Knowledge - Percentages'!$B:$B,0),'Data - Knowledge'!N$8)/100</f>
        <v>1.3000000000000001E-2</v>
      </c>
      <c r="O205" s="129" cm="1">
        <f t="array" ref="O205">INDEX(KM_PCT,MATCH($A205,'Knowledge - Percentages'!$B:$B,0),'Data - Knowledge'!O$8)/100</f>
        <v>9.0000000000000011E-3</v>
      </c>
      <c r="P205" s="129" cm="1">
        <f t="array" ref="P205">INDEX(KM_PCT,MATCH($A205,'Knowledge - Percentages'!$B:$B,0),'Data - Knowledge'!P$8)/100</f>
        <v>1.3000000000000001E-2</v>
      </c>
      <c r="Q205" s="129" cm="1">
        <f t="array" ref="Q205">INDEX(KM_PCT,MATCH($A205,'Knowledge - Percentages'!$B:$B,0),'Data - Knowledge'!Q$8)/100</f>
        <v>1.2E-2</v>
      </c>
      <c r="R205" s="129" cm="1">
        <f t="array" ref="R205">INDEX(KM_PCT,MATCH($A205,'Knowledge - Percentages'!$B:$B,0),'Data - Knowledge'!R$8)/100</f>
        <v>2.3E-2</v>
      </c>
      <c r="S205" s="129" cm="1">
        <f t="array" ref="S205">INDEX(KM_PCT,MATCH($A205,'Knowledge - Percentages'!$B:$B,0),'Data - Knowledge'!S$8)/100</f>
        <v>2.3E-2</v>
      </c>
      <c r="T205" s="129" cm="1">
        <f t="array" ref="T205">INDEX(KM_PCT,MATCH($A205,'Knowledge - Percentages'!$B:$B,0),'Data - Knowledge'!T$8)/100</f>
        <v>1.8000000000000002E-2</v>
      </c>
      <c r="U205" s="129" cm="1">
        <f t="array" ref="U205">INDEX(KM_PCT,MATCH($A205,'Knowledge - Percentages'!$B:$B,0),'Data - Knowledge'!U$8)/100</f>
        <v>2.2000000000000002E-2</v>
      </c>
      <c r="V205" s="129" cm="1">
        <f t="array" ref="V205">INDEX(KM_PCT,MATCH($A205,'Knowledge - Percentages'!$B:$B,0),'Data - Knowledge'!V$8)/100</f>
        <v>1.2E-2</v>
      </c>
      <c r="W205" s="129" cm="1">
        <f t="array" ref="W205">INDEX(KM_PCT,MATCH($A205,'Knowledge - Percentages'!$B:$B,0),'Data - Knowledge'!W$8)/100</f>
        <v>6.4000000000000001E-2</v>
      </c>
      <c r="X205" s="129" cm="1">
        <f t="array" ref="X205">INDEX(KM_PCT,MATCH($A205,'Knowledge - Percentages'!$B:$B,0),'Data - Knowledge'!X$8)/100</f>
        <v>2.1000000000000001E-2</v>
      </c>
      <c r="Y205" s="129" cm="1">
        <f t="array" ref="Y205">INDEX(KM_PCT,MATCH($A205,'Knowledge - Percentages'!$B:$B,0),'Data - Knowledge'!Y$8)/100</f>
        <v>5.5E-2</v>
      </c>
      <c r="Z205" s="129" cm="1">
        <f t="array" ref="Z205">INDEX(KM_PCT,MATCH($A205,'Knowledge - Percentages'!$B:$B,0),'Data - Knowledge'!Z$8)/100</f>
        <v>5.2999999999999999E-2</v>
      </c>
      <c r="AA205" s="129" cm="1">
        <f t="array" ref="AA205">INDEX(KM_PCT,MATCH($A205,'Knowledge - Percentages'!$B:$B,0),'Data - Knowledge'!AA$8)/100</f>
        <v>0.03</v>
      </c>
      <c r="AB205" s="129" cm="1">
        <f t="array" ref="AB205">INDEX(KM_PCT,MATCH($A205,'Knowledge - Percentages'!$B:$B,0),'Data - Knowledge'!AB$8)/100</f>
        <v>7.0999999999999994E-2</v>
      </c>
      <c r="AC205" s="129" cm="1">
        <f t="array" ref="AC205">INDEX(KM_PCT,MATCH($A205,'Knowledge - Percentages'!$B:$B,0),'Data - Knowledge'!AC$8)/100</f>
        <v>0.10099999999999999</v>
      </c>
      <c r="AD205" s="129" cm="1">
        <f t="array" ref="AD205">INDEX(KM_PCT,MATCH($A205,'Knowledge - Percentages'!$B:$B,0),'Data - Knowledge'!AD$8)/100</f>
        <v>3.7000000000000005E-2</v>
      </c>
      <c r="AE205" s="129" cm="1">
        <f t="array" ref="AE205">INDEX(KM_PCT,MATCH($A205,'Knowledge - Percentages'!$B:$B,0),'Data - Knowledge'!AE$8)/100</f>
        <v>4.5999999999999999E-2</v>
      </c>
      <c r="AF205" s="129" cm="1">
        <f t="array" ref="AF205">INDEX(KM_PCT,MATCH($A205,'Knowledge - Percentages'!$B:$B,0),'Data - Knowledge'!AF$8)/100</f>
        <v>5.4000000000000006E-2</v>
      </c>
      <c r="AG205" s="129" cm="1">
        <f t="array" ref="AG205">INDEX(KM_PCT,MATCH($A205,'Knowledge - Percentages'!$B:$B,0),'Data - Knowledge'!AG$8)/100</f>
        <v>5.7999999999999996E-2</v>
      </c>
      <c r="AH205" s="129" cm="1">
        <f t="array" ref="AH205">INDEX(KM_PCT,MATCH($A205,'Knowledge - Percentages'!$B:$B,0),'Data - Knowledge'!AH$8)/100</f>
        <v>0.191</v>
      </c>
      <c r="AI205" s="129" cm="1">
        <f t="array" ref="AI205">INDEX(KM_PCT,MATCH($A205,'Knowledge - Percentages'!$B:$B,0),'Data - Knowledge'!AI$8)/100</f>
        <v>9.6999999999999989E-2</v>
      </c>
    </row>
    <row r="206" spans="1:35">
      <c r="A206" s="86" t="s">
        <v>573</v>
      </c>
      <c r="B206" s="86" t="s">
        <v>542</v>
      </c>
      <c r="C206" s="86" t="s">
        <v>574</v>
      </c>
      <c r="D206" s="86" t="s">
        <v>575</v>
      </c>
      <c r="E206" s="122">
        <f t="shared" si="25"/>
        <v>0.18807013499521366</v>
      </c>
      <c r="F206" s="128">
        <f t="shared" si="20"/>
        <v>9626.746000000001</v>
      </c>
      <c r="G206" s="122">
        <f t="shared" si="21"/>
        <v>0.13066138069185726</v>
      </c>
      <c r="H206" s="128">
        <f t="shared" si="22"/>
        <v>47550.159000000007</v>
      </c>
      <c r="I206" s="122">
        <f t="shared" si="23"/>
        <v>0.29430792281041257</v>
      </c>
      <c r="J206" s="128">
        <f t="shared" si="24"/>
        <v>143.9370485750072</v>
      </c>
      <c r="K206" s="129" cm="1">
        <f t="array" ref="K206">INDEX(KM_PCT,MATCH($A206,'Knowledge - Percentages'!$B:$B,0),'Data - Knowledge'!K$8)/100</f>
        <v>0.433</v>
      </c>
      <c r="L206" s="129" cm="1">
        <f t="array" ref="L206">INDEX(KM_PCT,MATCH($A206,'Knowledge - Percentages'!$B:$B,0),'Data - Knowledge'!L$8)/100</f>
        <v>0.35100000000000003</v>
      </c>
      <c r="M206" s="129" cm="1">
        <f t="array" ref="M206">INDEX(KM_PCT,MATCH($A206,'Knowledge - Percentages'!$B:$B,0),'Data - Knowledge'!M$8)/100</f>
        <v>0.47200000000000003</v>
      </c>
      <c r="N206" s="129" cm="1">
        <f t="array" ref="N206">INDEX(KM_PCT,MATCH($A206,'Knowledge - Percentages'!$B:$B,0),'Data - Knowledge'!N$8)/100</f>
        <v>4.9000000000000002E-2</v>
      </c>
      <c r="O206" s="129" cm="1">
        <f t="array" ref="O206">INDEX(KM_PCT,MATCH($A206,'Knowledge - Percentages'!$B:$B,0),'Data - Knowledge'!O$8)/100</f>
        <v>6.8000000000000005E-2</v>
      </c>
      <c r="P206" s="129" cm="1">
        <f t="array" ref="P206">INDEX(KM_PCT,MATCH($A206,'Knowledge - Percentages'!$B:$B,0),'Data - Knowledge'!P$8)/100</f>
        <v>0.61899999999999999</v>
      </c>
      <c r="Q206" s="129" cm="1">
        <f t="array" ref="Q206">INDEX(KM_PCT,MATCH($A206,'Knowledge - Percentages'!$B:$B,0),'Data - Knowledge'!Q$8)/100</f>
        <v>0.37200000000000005</v>
      </c>
      <c r="R206" s="129" cm="1">
        <f t="array" ref="R206">INDEX(KM_PCT,MATCH($A206,'Knowledge - Percentages'!$B:$B,0),'Data - Knowledge'!R$8)/100</f>
        <v>0.03</v>
      </c>
      <c r="S206" s="129" cm="1">
        <f t="array" ref="S206">INDEX(KM_PCT,MATCH($A206,'Knowledge - Percentages'!$B:$B,0),'Data - Knowledge'!S$8)/100</f>
        <v>0.218</v>
      </c>
      <c r="T206" s="129" cm="1">
        <f t="array" ref="T206">INDEX(KM_PCT,MATCH($A206,'Knowledge - Percentages'!$B:$B,0),'Data - Knowledge'!T$8)/100</f>
        <v>0.26400000000000001</v>
      </c>
      <c r="U206" s="129" cm="1">
        <f t="array" ref="U206">INDEX(KM_PCT,MATCH($A206,'Knowledge - Percentages'!$B:$B,0),'Data - Knowledge'!U$8)/100</f>
        <v>0.11599999999999999</v>
      </c>
      <c r="V206" s="129" cm="1">
        <f t="array" ref="V206">INDEX(KM_PCT,MATCH($A206,'Knowledge - Percentages'!$B:$B,0),'Data - Knowledge'!V$8)/100</f>
        <v>0.23</v>
      </c>
      <c r="W206" s="129" cm="1">
        <f t="array" ref="W206">INDEX(KM_PCT,MATCH($A206,'Knowledge - Percentages'!$B:$B,0),'Data - Knowledge'!W$8)/100</f>
        <v>3.7999999999999999E-2</v>
      </c>
      <c r="X206" s="129" cm="1">
        <f t="array" ref="X206">INDEX(KM_PCT,MATCH($A206,'Knowledge - Percentages'!$B:$B,0),'Data - Knowledge'!X$8)/100</f>
        <v>0.129</v>
      </c>
      <c r="Y206" s="129" cm="1">
        <f t="array" ref="Y206">INDEX(KM_PCT,MATCH($A206,'Knowledge - Percentages'!$B:$B,0),'Data - Knowledge'!Y$8)/100</f>
        <v>7.8E-2</v>
      </c>
      <c r="Z206" s="129" cm="1">
        <f t="array" ref="Z206">INDEX(KM_PCT,MATCH($A206,'Knowledge - Percentages'!$B:$B,0),'Data - Knowledge'!Z$8)/100</f>
        <v>2.2000000000000002E-2</v>
      </c>
      <c r="AA206" s="129" cm="1">
        <f t="array" ref="AA206">INDEX(KM_PCT,MATCH($A206,'Knowledge - Percentages'!$B:$B,0),'Data - Knowledge'!AA$8)/100</f>
        <v>3.9E-2</v>
      </c>
      <c r="AB206" s="129" cm="1">
        <f t="array" ref="AB206">INDEX(KM_PCT,MATCH($A206,'Knowledge - Percentages'!$B:$B,0),'Data - Knowledge'!AB$8)/100</f>
        <v>4.0000000000000001E-3</v>
      </c>
      <c r="AC206" s="129" cm="1">
        <f t="array" ref="AC206">INDEX(KM_PCT,MATCH($A206,'Knowledge - Percentages'!$B:$B,0),'Data - Knowledge'!AC$8)/100</f>
        <v>6.9999999999999993E-3</v>
      </c>
      <c r="AD206" s="129" cm="1">
        <f t="array" ref="AD206">INDEX(KM_PCT,MATCH($A206,'Knowledge - Percentages'!$B:$B,0),'Data - Knowledge'!AD$8)/100</f>
        <v>4.5999999999999999E-2</v>
      </c>
      <c r="AE206" s="129" cm="1">
        <f t="array" ref="AE206">INDEX(KM_PCT,MATCH($A206,'Knowledge - Percentages'!$B:$B,0),'Data - Knowledge'!AE$8)/100</f>
        <v>9.0000000000000011E-3</v>
      </c>
      <c r="AF206" s="129" cm="1">
        <f t="array" ref="AF206">INDEX(KM_PCT,MATCH($A206,'Knowledge - Percentages'!$B:$B,0),'Data - Knowledge'!AF$8)/100</f>
        <v>5.2999999999999999E-2</v>
      </c>
      <c r="AG206" s="129" cm="1">
        <f t="array" ref="AG206">INDEX(KM_PCT,MATCH($A206,'Knowledge - Percentages'!$B:$B,0),'Data - Knowledge'!AG$8)/100</f>
        <v>1.7000000000000001E-2</v>
      </c>
      <c r="AH206" s="129" cm="1">
        <f t="array" ref="AH206">INDEX(KM_PCT,MATCH($A206,'Knowledge - Percentages'!$B:$B,0),'Data - Knowledge'!AH$8)/100</f>
        <v>2E-3</v>
      </c>
      <c r="AI206" s="129" cm="1">
        <f t="array" ref="AI206">INDEX(KM_PCT,MATCH($A206,'Knowledge - Percentages'!$B:$B,0),'Data - Knowledge'!AI$8)/100</f>
        <v>4.0000000000000001E-3</v>
      </c>
    </row>
    <row r="207" spans="1:35">
      <c r="A207" s="86" t="s">
        <v>576</v>
      </c>
      <c r="B207" s="86" t="s">
        <v>542</v>
      </c>
      <c r="C207" s="86" t="s">
        <v>574</v>
      </c>
      <c r="D207" s="86" t="s">
        <v>577</v>
      </c>
      <c r="E207" s="122">
        <f t="shared" si="25"/>
        <v>0.20042125930412014</v>
      </c>
      <c r="F207" s="128">
        <f t="shared" si="20"/>
        <v>10258.962999999998</v>
      </c>
      <c r="G207" s="122">
        <f t="shared" si="21"/>
        <v>0.16185532769654787</v>
      </c>
      <c r="H207" s="128">
        <f t="shared" si="22"/>
        <v>58902.228999999999</v>
      </c>
      <c r="I207" s="122">
        <f t="shared" si="23"/>
        <v>0.49867950874159639</v>
      </c>
      <c r="J207" s="128">
        <f t="shared" si="24"/>
        <v>123.82740942570459</v>
      </c>
      <c r="K207" s="129" cm="1">
        <f t="array" ref="K207">INDEX(KM_PCT,MATCH($A207,'Knowledge - Percentages'!$B:$B,0),'Data - Knowledge'!K$8)/100</f>
        <v>0.22899999999999998</v>
      </c>
      <c r="L207" s="129" cm="1">
        <f t="array" ref="L207">INDEX(KM_PCT,MATCH($A207,'Knowledge - Percentages'!$B:$B,0),'Data - Knowledge'!L$8)/100</f>
        <v>0.29699999999999999</v>
      </c>
      <c r="M207" s="129" cm="1">
        <f t="array" ref="M207">INDEX(KM_PCT,MATCH($A207,'Knowledge - Percentages'!$B:$B,0),'Data - Knowledge'!M$8)/100</f>
        <v>0.28499999999999998</v>
      </c>
      <c r="N207" s="129" cm="1">
        <f t="array" ref="N207">INDEX(KM_PCT,MATCH($A207,'Knowledge - Percentages'!$B:$B,0),'Data - Knowledge'!N$8)/100</f>
        <v>0.14699999999999999</v>
      </c>
      <c r="O207" s="129" cm="1">
        <f t="array" ref="O207">INDEX(KM_PCT,MATCH($A207,'Knowledge - Percentages'!$B:$B,0),'Data - Knowledge'!O$8)/100</f>
        <v>0.19</v>
      </c>
      <c r="P207" s="129" cm="1">
        <f t="array" ref="P207">INDEX(KM_PCT,MATCH($A207,'Knowledge - Percentages'!$B:$B,0),'Data - Knowledge'!P$8)/100</f>
        <v>0.27399999999999997</v>
      </c>
      <c r="Q207" s="129" cm="1">
        <f t="array" ref="Q207">INDEX(KM_PCT,MATCH($A207,'Knowledge - Percentages'!$B:$B,0),'Data - Knowledge'!Q$8)/100</f>
        <v>0.33700000000000002</v>
      </c>
      <c r="R207" s="129" cm="1">
        <f t="array" ref="R207">INDEX(KM_PCT,MATCH($A207,'Knowledge - Percentages'!$B:$B,0),'Data - Knowledge'!R$8)/100</f>
        <v>4.7E-2</v>
      </c>
      <c r="S207" s="129" cm="1">
        <f t="array" ref="S207">INDEX(KM_PCT,MATCH($A207,'Knowledge - Percentages'!$B:$B,0),'Data - Knowledge'!S$8)/100</f>
        <v>0.27200000000000002</v>
      </c>
      <c r="T207" s="129" cm="1">
        <f t="array" ref="T207">INDEX(KM_PCT,MATCH($A207,'Knowledge - Percentages'!$B:$B,0),'Data - Knowledge'!T$8)/100</f>
        <v>0.36499999999999999</v>
      </c>
      <c r="U207" s="129" cm="1">
        <f t="array" ref="U207">INDEX(KM_PCT,MATCH($A207,'Knowledge - Percentages'!$B:$B,0),'Data - Knowledge'!U$8)/100</f>
        <v>0.18100000000000002</v>
      </c>
      <c r="V207" s="129" cm="1">
        <f t="array" ref="V207">INDEX(KM_PCT,MATCH($A207,'Knowledge - Percentages'!$B:$B,0),'Data - Knowledge'!V$8)/100</f>
        <v>0.26200000000000001</v>
      </c>
      <c r="W207" s="129" cm="1">
        <f t="array" ref="W207">INDEX(KM_PCT,MATCH($A207,'Knowledge - Percentages'!$B:$B,0),'Data - Knowledge'!W$8)/100</f>
        <v>0.109</v>
      </c>
      <c r="X207" s="129" cm="1">
        <f t="array" ref="X207">INDEX(KM_PCT,MATCH($A207,'Knowledge - Percentages'!$B:$B,0),'Data - Knowledge'!X$8)/100</f>
        <v>0.21899999999999997</v>
      </c>
      <c r="Y207" s="129" cm="1">
        <f t="array" ref="Y207">INDEX(KM_PCT,MATCH($A207,'Knowledge - Percentages'!$B:$B,0),'Data - Knowledge'!Y$8)/100</f>
        <v>0.13200000000000001</v>
      </c>
      <c r="Z207" s="129" cm="1">
        <f t="array" ref="Z207">INDEX(KM_PCT,MATCH($A207,'Knowledge - Percentages'!$B:$B,0),'Data - Knowledge'!Z$8)/100</f>
        <v>7.6999999999999999E-2</v>
      </c>
      <c r="AA207" s="129" cm="1">
        <f t="array" ref="AA207">INDEX(KM_PCT,MATCH($A207,'Knowledge - Percentages'!$B:$B,0),'Data - Knowledge'!AA$8)/100</f>
        <v>0.14800000000000002</v>
      </c>
      <c r="AB207" s="129" cm="1">
        <f t="array" ref="AB207">INDEX(KM_PCT,MATCH($A207,'Knowledge - Percentages'!$B:$B,0),'Data - Knowledge'!AB$8)/100</f>
        <v>9.0000000000000011E-3</v>
      </c>
      <c r="AC207" s="129" cm="1">
        <f t="array" ref="AC207">INDEX(KM_PCT,MATCH($A207,'Knowledge - Percentages'!$B:$B,0),'Data - Knowledge'!AC$8)/100</f>
        <v>2.3E-2</v>
      </c>
      <c r="AD207" s="129" cm="1">
        <f t="array" ref="AD207">INDEX(KM_PCT,MATCH($A207,'Knowledge - Percentages'!$B:$B,0),'Data - Knowledge'!AD$8)/100</f>
        <v>0.12300000000000001</v>
      </c>
      <c r="AE207" s="129" cm="1">
        <f t="array" ref="AE207">INDEX(KM_PCT,MATCH($A207,'Knowledge - Percentages'!$B:$B,0),'Data - Knowledge'!AE$8)/100</f>
        <v>3.4000000000000002E-2</v>
      </c>
      <c r="AF207" s="129" cm="1">
        <f t="array" ref="AF207">INDEX(KM_PCT,MATCH($A207,'Knowledge - Percentages'!$B:$B,0),'Data - Knowledge'!AF$8)/100</f>
        <v>0.06</v>
      </c>
      <c r="AG207" s="129" cm="1">
        <f t="array" ref="AG207">INDEX(KM_PCT,MATCH($A207,'Knowledge - Percentages'!$B:$B,0),'Data - Knowledge'!AG$8)/100</f>
        <v>5.4000000000000006E-2</v>
      </c>
      <c r="AH207" s="129" cm="1">
        <f t="array" ref="AH207">INDEX(KM_PCT,MATCH($A207,'Knowledge - Percentages'!$B:$B,0),'Data - Knowledge'!AH$8)/100</f>
        <v>4.0000000000000001E-3</v>
      </c>
      <c r="AI207" s="129" cm="1">
        <f t="array" ref="AI207">INDEX(KM_PCT,MATCH($A207,'Knowledge - Percentages'!$B:$B,0),'Data - Knowledge'!AI$8)/100</f>
        <v>1.7000000000000001E-2</v>
      </c>
    </row>
    <row r="208" spans="1:35">
      <c r="A208" s="86" t="s">
        <v>578</v>
      </c>
      <c r="B208" s="86" t="s">
        <v>542</v>
      </c>
      <c r="C208" s="86" t="s">
        <v>574</v>
      </c>
      <c r="D208" s="86" t="s">
        <v>579</v>
      </c>
      <c r="E208" s="122">
        <f t="shared" si="25"/>
        <v>0.29190173286185944</v>
      </c>
      <c r="F208" s="128">
        <f t="shared" si="20"/>
        <v>14941.573999999999</v>
      </c>
      <c r="G208" s="122">
        <f t="shared" si="21"/>
        <v>0.28543214011909246</v>
      </c>
      <c r="H208" s="128">
        <f t="shared" si="22"/>
        <v>103874.179</v>
      </c>
      <c r="I208" s="122">
        <f t="shared" si="23"/>
        <v>0.48498940571038224</v>
      </c>
      <c r="J208" s="128">
        <f t="shared" si="24"/>
        <v>102.2665957449878</v>
      </c>
      <c r="K208" s="129" cm="1">
        <f t="array" ref="K208">INDEX(KM_PCT,MATCH($A208,'Knowledge - Percentages'!$B:$B,0),'Data - Knowledge'!K$8)/100</f>
        <v>0.20899999999999999</v>
      </c>
      <c r="L208" s="129" cm="1">
        <f t="array" ref="L208">INDEX(KM_PCT,MATCH($A208,'Knowledge - Percentages'!$B:$B,0),'Data - Knowledge'!L$8)/100</f>
        <v>0.25</v>
      </c>
      <c r="M208" s="129" cm="1">
        <f t="array" ref="M208">INDEX(KM_PCT,MATCH($A208,'Knowledge - Percentages'!$B:$B,0),'Data - Knowledge'!M$8)/100</f>
        <v>0.18600000000000003</v>
      </c>
      <c r="N208" s="129" cm="1">
        <f t="array" ref="N208">INDEX(KM_PCT,MATCH($A208,'Knowledge - Percentages'!$B:$B,0),'Data - Knowledge'!N$8)/100</f>
        <v>0.41499999999999998</v>
      </c>
      <c r="O208" s="129" cm="1">
        <f t="array" ref="O208">INDEX(KM_PCT,MATCH($A208,'Knowledge - Percentages'!$B:$B,0),'Data - Knowledge'!O$8)/100</f>
        <v>0.35700000000000004</v>
      </c>
      <c r="P208" s="129" cm="1">
        <f t="array" ref="P208">INDEX(KM_PCT,MATCH($A208,'Knowledge - Percentages'!$B:$B,0),'Data - Knowledge'!P$8)/100</f>
        <v>9.9000000000000005E-2</v>
      </c>
      <c r="Q208" s="129" cm="1">
        <f t="array" ref="Q208">INDEX(KM_PCT,MATCH($A208,'Knowledge - Percentages'!$B:$B,0),'Data - Knowledge'!Q$8)/100</f>
        <v>0.23100000000000001</v>
      </c>
      <c r="R208" s="129" cm="1">
        <f t="array" ref="R208">INDEX(KM_PCT,MATCH($A208,'Knowledge - Percentages'!$B:$B,0),'Data - Knowledge'!R$8)/100</f>
        <v>0.18899999999999997</v>
      </c>
      <c r="S208" s="129" cm="1">
        <f t="array" ref="S208">INDEX(KM_PCT,MATCH($A208,'Knowledge - Percentages'!$B:$B,0),'Data - Knowledge'!S$8)/100</f>
        <v>0.34200000000000003</v>
      </c>
      <c r="T208" s="129" cm="1">
        <f t="array" ref="T208">INDEX(KM_PCT,MATCH($A208,'Knowledge - Percentages'!$B:$B,0),'Data - Knowledge'!T$8)/100</f>
        <v>0.31</v>
      </c>
      <c r="U208" s="129" cm="1">
        <f t="array" ref="U208">INDEX(KM_PCT,MATCH($A208,'Knowledge - Percentages'!$B:$B,0),'Data - Knowledge'!U$8)/100</f>
        <v>0.32200000000000001</v>
      </c>
      <c r="V208" s="129" cm="1">
        <f t="array" ref="V208">INDEX(KM_PCT,MATCH($A208,'Knowledge - Percentages'!$B:$B,0),'Data - Knowledge'!V$8)/100</f>
        <v>0.318</v>
      </c>
      <c r="W208" s="129" cm="1">
        <f t="array" ref="W208">INDEX(KM_PCT,MATCH($A208,'Knowledge - Percentages'!$B:$B,0),'Data - Knowledge'!W$8)/100</f>
        <v>0.29299999999999998</v>
      </c>
      <c r="X208" s="129" cm="1">
        <f t="array" ref="X208">INDEX(KM_PCT,MATCH($A208,'Knowledge - Percentages'!$B:$B,0),'Data - Knowledge'!X$8)/100</f>
        <v>0.35700000000000004</v>
      </c>
      <c r="Y208" s="129" cm="1">
        <f t="array" ref="Y208">INDEX(KM_PCT,MATCH($A208,'Knowledge - Percentages'!$B:$B,0),'Data - Knowledge'!Y$8)/100</f>
        <v>0.30099999999999999</v>
      </c>
      <c r="Z208" s="129" cm="1">
        <f t="array" ref="Z208">INDEX(KM_PCT,MATCH($A208,'Knowledge - Percentages'!$B:$B,0),'Data - Knowledge'!Z$8)/100</f>
        <v>0.30099999999999999</v>
      </c>
      <c r="AA208" s="129" cm="1">
        <f t="array" ref="AA208">INDEX(KM_PCT,MATCH($A208,'Knowledge - Percentages'!$B:$B,0),'Data - Knowledge'!AA$8)/100</f>
        <v>0.42299999999999999</v>
      </c>
      <c r="AB208" s="129" cm="1">
        <f t="array" ref="AB208">INDEX(KM_PCT,MATCH($A208,'Knowledge - Percentages'!$B:$B,0),'Data - Knowledge'!AB$8)/100</f>
        <v>3.9E-2</v>
      </c>
      <c r="AC208" s="129" cm="1">
        <f t="array" ref="AC208">INDEX(KM_PCT,MATCH($A208,'Knowledge - Percentages'!$B:$B,0),'Data - Knowledge'!AC$8)/100</f>
        <v>0.13300000000000001</v>
      </c>
      <c r="AD208" s="129" cm="1">
        <f t="array" ref="AD208">INDEX(KM_PCT,MATCH($A208,'Knowledge - Percentages'!$B:$B,0),'Data - Knowledge'!AD$8)/100</f>
        <v>0.39299999999999996</v>
      </c>
      <c r="AE208" s="129" cm="1">
        <f t="array" ref="AE208">INDEX(KM_PCT,MATCH($A208,'Knowledge - Percentages'!$B:$B,0),'Data - Knowledge'!AE$8)/100</f>
        <v>0.22</v>
      </c>
      <c r="AF208" s="129" cm="1">
        <f t="array" ref="AF208">INDEX(KM_PCT,MATCH($A208,'Knowledge - Percentages'!$B:$B,0),'Data - Knowledge'!AF$8)/100</f>
        <v>0.125</v>
      </c>
      <c r="AG208" s="129" cm="1">
        <f t="array" ref="AG208">INDEX(KM_PCT,MATCH($A208,'Knowledge - Percentages'!$B:$B,0),'Data - Knowledge'!AG$8)/100</f>
        <v>0.223</v>
      </c>
      <c r="AH208" s="129" cm="1">
        <f t="array" ref="AH208">INDEX(KM_PCT,MATCH($A208,'Knowledge - Percentages'!$B:$B,0),'Data - Knowledge'!AH$8)/100</f>
        <v>0.03</v>
      </c>
      <c r="AI208" s="129" cm="1">
        <f t="array" ref="AI208">INDEX(KM_PCT,MATCH($A208,'Knowledge - Percentages'!$B:$B,0),'Data - Knowledge'!AI$8)/100</f>
        <v>0.159</v>
      </c>
    </row>
    <row r="209" spans="1:35">
      <c r="A209" s="86" t="s">
        <v>580</v>
      </c>
      <c r="B209" s="86" t="s">
        <v>542</v>
      </c>
      <c r="C209" s="86" t="s">
        <v>574</v>
      </c>
      <c r="D209" s="86" t="s">
        <v>581</v>
      </c>
      <c r="E209" s="122">
        <f t="shared" si="25"/>
        <v>0.25349723562623322</v>
      </c>
      <c r="F209" s="128">
        <f t="shared" si="20"/>
        <v>12975.762999999999</v>
      </c>
      <c r="G209" s="122">
        <f t="shared" si="21"/>
        <v>0.30840645033647596</v>
      </c>
      <c r="H209" s="128">
        <f t="shared" si="22"/>
        <v>112234.96699999999</v>
      </c>
      <c r="I209" s="122">
        <f t="shared" si="23"/>
        <v>-0.29411724323341004</v>
      </c>
      <c r="J209" s="128">
        <f t="shared" si="24"/>
        <v>82.195828054070859</v>
      </c>
      <c r="K209" s="129" cm="1">
        <f t="array" ref="K209">INDEX(KM_PCT,MATCH($A209,'Knowledge - Percentages'!$B:$B,0),'Data - Knowledge'!K$8)/100</f>
        <v>0.10800000000000001</v>
      </c>
      <c r="L209" s="129" cm="1">
        <f t="array" ref="L209">INDEX(KM_PCT,MATCH($A209,'Knowledge - Percentages'!$B:$B,0),'Data - Knowledge'!L$8)/100</f>
        <v>9.5000000000000001E-2</v>
      </c>
      <c r="M209" s="129" cm="1">
        <f t="array" ref="M209">INDEX(KM_PCT,MATCH($A209,'Knowledge - Percentages'!$B:$B,0),'Data - Knowledge'!M$8)/100</f>
        <v>5.4000000000000006E-2</v>
      </c>
      <c r="N209" s="129" cm="1">
        <f t="array" ref="N209">INDEX(KM_PCT,MATCH($A209,'Knowledge - Percentages'!$B:$B,0),'Data - Knowledge'!N$8)/100</f>
        <v>0.34200000000000003</v>
      </c>
      <c r="O209" s="129" cm="1">
        <f t="array" ref="O209">INDEX(KM_PCT,MATCH($A209,'Knowledge - Percentages'!$B:$B,0),'Data - Knowledge'!O$8)/100</f>
        <v>0.32400000000000001</v>
      </c>
      <c r="P209" s="129" cm="1">
        <f t="array" ref="P209">INDEX(KM_PCT,MATCH($A209,'Knowledge - Percentages'!$B:$B,0),'Data - Knowledge'!P$8)/100</f>
        <v>6.9999999999999993E-3</v>
      </c>
      <c r="Q209" s="129" cm="1">
        <f t="array" ref="Q209">INDEX(KM_PCT,MATCH($A209,'Knowledge - Percentages'!$B:$B,0),'Data - Knowledge'!Q$8)/100</f>
        <v>5.7999999999999996E-2</v>
      </c>
      <c r="R209" s="129" cm="1">
        <f t="array" ref="R209">INDEX(KM_PCT,MATCH($A209,'Knowledge - Percentages'!$B:$B,0),'Data - Knowledge'!R$8)/100</f>
        <v>0.57700000000000007</v>
      </c>
      <c r="S209" s="129" cm="1">
        <f t="array" ref="S209">INDEX(KM_PCT,MATCH($A209,'Knowledge - Percentages'!$B:$B,0),'Data - Knowledge'!S$8)/100</f>
        <v>0.154</v>
      </c>
      <c r="T209" s="129" cm="1">
        <f t="array" ref="T209">INDEX(KM_PCT,MATCH($A209,'Knowledge - Percentages'!$B:$B,0),'Data - Knowledge'!T$8)/100</f>
        <v>5.9000000000000004E-2</v>
      </c>
      <c r="U209" s="129" cm="1">
        <f t="array" ref="U209">INDEX(KM_PCT,MATCH($A209,'Knowledge - Percentages'!$B:$B,0),'Data - Knowledge'!U$8)/100</f>
        <v>0.33600000000000002</v>
      </c>
      <c r="V209" s="129" cm="1">
        <f t="array" ref="V209">INDEX(KM_PCT,MATCH($A209,'Knowledge - Percentages'!$B:$B,0),'Data - Knowledge'!V$8)/100</f>
        <v>0.17499999999999999</v>
      </c>
      <c r="W209" s="129" cm="1">
        <f t="array" ref="W209">INDEX(KM_PCT,MATCH($A209,'Knowledge - Percentages'!$B:$B,0),'Data - Knowledge'!W$8)/100</f>
        <v>0.38400000000000001</v>
      </c>
      <c r="X209" s="129" cm="1">
        <f t="array" ref="X209">INDEX(KM_PCT,MATCH($A209,'Knowledge - Percentages'!$B:$B,0),'Data - Knowledge'!X$8)/100</f>
        <v>0.26899999999999996</v>
      </c>
      <c r="Y209" s="129" cm="1">
        <f t="array" ref="Y209">INDEX(KM_PCT,MATCH($A209,'Knowledge - Percentages'!$B:$B,0),'Data - Knowledge'!Y$8)/100</f>
        <v>0.39100000000000001</v>
      </c>
      <c r="Z209" s="129" cm="1">
        <f t="array" ref="Z209">INDEX(KM_PCT,MATCH($A209,'Knowledge - Percentages'!$B:$B,0),'Data - Knowledge'!Z$8)/100</f>
        <v>0.48399999999999999</v>
      </c>
      <c r="AA209" s="129" cm="1">
        <f t="array" ref="AA209">INDEX(KM_PCT,MATCH($A209,'Knowledge - Percentages'!$B:$B,0),'Data - Knowledge'!AA$8)/100</f>
        <v>0.35</v>
      </c>
      <c r="AB209" s="129" cm="1">
        <f t="array" ref="AB209">INDEX(KM_PCT,MATCH($A209,'Knowledge - Percentages'!$B:$B,0),'Data - Knowledge'!AB$8)/100</f>
        <v>0.159</v>
      </c>
      <c r="AC209" s="129" cm="1">
        <f t="array" ref="AC209">INDEX(KM_PCT,MATCH($A209,'Knowledge - Percentages'!$B:$B,0),'Data - Knowledge'!AC$8)/100</f>
        <v>0.47100000000000003</v>
      </c>
      <c r="AD209" s="129" cm="1">
        <f t="array" ref="AD209">INDEX(KM_PCT,MATCH($A209,'Knowledge - Percentages'!$B:$B,0),'Data - Knowledge'!AD$8)/100</f>
        <v>0.38700000000000001</v>
      </c>
      <c r="AE209" s="129" cm="1">
        <f t="array" ref="AE209">INDEX(KM_PCT,MATCH($A209,'Knowledge - Percentages'!$B:$B,0),'Data - Knowledge'!AE$8)/100</f>
        <v>0.53299999999999992</v>
      </c>
      <c r="AF209" s="129" cm="1">
        <f t="array" ref="AF209">INDEX(KM_PCT,MATCH($A209,'Knowledge - Percentages'!$B:$B,0),'Data - Knowledge'!AF$8)/100</f>
        <v>0.36700000000000005</v>
      </c>
      <c r="AG209" s="129" cm="1">
        <f t="array" ref="AG209">INDEX(KM_PCT,MATCH($A209,'Knowledge - Percentages'!$B:$B,0),'Data - Knowledge'!AG$8)/100</f>
        <v>0.48499999999999999</v>
      </c>
      <c r="AH209" s="129" cm="1">
        <f t="array" ref="AH209">INDEX(KM_PCT,MATCH($A209,'Knowledge - Percentages'!$B:$B,0),'Data - Knowledge'!AH$8)/100</f>
        <v>0.26</v>
      </c>
      <c r="AI209" s="129" cm="1">
        <f t="array" ref="AI209">INDEX(KM_PCT,MATCH($A209,'Knowledge - Percentages'!$B:$B,0),'Data - Knowledge'!AI$8)/100</f>
        <v>0.51900000000000002</v>
      </c>
    </row>
    <row r="210" spans="1:35">
      <c r="A210" s="86" t="s">
        <v>582</v>
      </c>
      <c r="B210" s="86" t="s">
        <v>542</v>
      </c>
      <c r="C210" s="86" t="s">
        <v>574</v>
      </c>
      <c r="D210" s="86" t="s">
        <v>583</v>
      </c>
      <c r="E210" s="122">
        <f t="shared" si="25"/>
        <v>4.683255514095376E-2</v>
      </c>
      <c r="F210" s="128">
        <f t="shared" si="20"/>
        <v>2397.2180000000003</v>
      </c>
      <c r="G210" s="122">
        <f t="shared" si="21"/>
        <v>7.3983273750477432E-2</v>
      </c>
      <c r="H210" s="128">
        <f t="shared" si="22"/>
        <v>26923.918999999998</v>
      </c>
      <c r="I210" s="122">
        <f t="shared" si="23"/>
        <v>-0.5196116683773766</v>
      </c>
      <c r="J210" s="128">
        <f t="shared" si="24"/>
        <v>63.301544750378845</v>
      </c>
      <c r="K210" s="129" cm="1">
        <f t="array" ref="K210">INDEX(KM_PCT,MATCH($A210,'Knowledge - Percentages'!$B:$B,0),'Data - Knowledge'!K$8)/100</f>
        <v>1.4999999999999999E-2</v>
      </c>
      <c r="L210" s="129" cm="1">
        <f t="array" ref="L210">INDEX(KM_PCT,MATCH($A210,'Knowledge - Percentages'!$B:$B,0),'Data - Knowledge'!L$8)/100</f>
        <v>6.0000000000000001E-3</v>
      </c>
      <c r="M210" s="129" cm="1">
        <f t="array" ref="M210">INDEX(KM_PCT,MATCH($A210,'Knowledge - Percentages'!$B:$B,0),'Data - Knowledge'!M$8)/100</f>
        <v>3.0000000000000001E-3</v>
      </c>
      <c r="N210" s="129" cm="1">
        <f t="array" ref="N210">INDEX(KM_PCT,MATCH($A210,'Knowledge - Percentages'!$B:$B,0),'Data - Knowledge'!N$8)/100</f>
        <v>3.7000000000000005E-2</v>
      </c>
      <c r="O210" s="129" cm="1">
        <f t="array" ref="O210">INDEX(KM_PCT,MATCH($A210,'Knowledge - Percentages'!$B:$B,0),'Data - Knowledge'!O$8)/100</f>
        <v>4.8000000000000001E-2</v>
      </c>
      <c r="P210" s="129" cm="1">
        <f t="array" ref="P210">INDEX(KM_PCT,MATCH($A210,'Knowledge - Percentages'!$B:$B,0),'Data - Knowledge'!P$8)/100</f>
        <v>0</v>
      </c>
      <c r="Q210" s="129" cm="1">
        <f t="array" ref="Q210">INDEX(KM_PCT,MATCH($A210,'Knowledge - Percentages'!$B:$B,0),'Data - Knowledge'!Q$8)/100</f>
        <v>2E-3</v>
      </c>
      <c r="R210" s="129" cm="1">
        <f t="array" ref="R210">INDEX(KM_PCT,MATCH($A210,'Knowledge - Percentages'!$B:$B,0),'Data - Knowledge'!R$8)/100</f>
        <v>0.12300000000000001</v>
      </c>
      <c r="S210" s="129" cm="1">
        <f t="array" ref="S210">INDEX(KM_PCT,MATCH($A210,'Knowledge - Percentages'!$B:$B,0),'Data - Knowledge'!S$8)/100</f>
        <v>1.1000000000000001E-2</v>
      </c>
      <c r="T210" s="129" cm="1">
        <f t="array" ref="T210">INDEX(KM_PCT,MATCH($A210,'Knowledge - Percentages'!$B:$B,0),'Data - Knowledge'!T$8)/100</f>
        <v>1E-3</v>
      </c>
      <c r="U210" s="129" cm="1">
        <f t="array" ref="U210">INDEX(KM_PCT,MATCH($A210,'Knowledge - Percentages'!$B:$B,0),'Data - Knowledge'!U$8)/100</f>
        <v>3.7999999999999999E-2</v>
      </c>
      <c r="V210" s="129" cm="1">
        <f t="array" ref="V210">INDEX(KM_PCT,MATCH($A210,'Knowledge - Percentages'!$B:$B,0),'Data - Knowledge'!V$8)/100</f>
        <v>1.2E-2</v>
      </c>
      <c r="W210" s="129" cm="1">
        <f t="array" ref="W210">INDEX(KM_PCT,MATCH($A210,'Knowledge - Percentages'!$B:$B,0),'Data - Knowledge'!W$8)/100</f>
        <v>9.6000000000000002E-2</v>
      </c>
      <c r="X210" s="129" cm="1">
        <f t="array" ref="X210">INDEX(KM_PCT,MATCH($A210,'Knowledge - Percentages'!$B:$B,0),'Data - Knowledge'!X$8)/100</f>
        <v>2.2000000000000002E-2</v>
      </c>
      <c r="Y210" s="129" cm="1">
        <f t="array" ref="Y210">INDEX(KM_PCT,MATCH($A210,'Knowledge - Percentages'!$B:$B,0),'Data - Knowledge'!Y$8)/100</f>
        <v>7.400000000000001E-2</v>
      </c>
      <c r="Z210" s="129" cm="1">
        <f t="array" ref="Z210">INDEX(KM_PCT,MATCH($A210,'Knowledge - Percentages'!$B:$B,0),'Data - Knowledge'!Z$8)/100</f>
        <v>9.1999999999999998E-2</v>
      </c>
      <c r="AA210" s="129" cm="1">
        <f t="array" ref="AA210">INDEX(KM_PCT,MATCH($A210,'Knowledge - Percentages'!$B:$B,0),'Data - Knowledge'!AA$8)/100</f>
        <v>3.3000000000000002E-2</v>
      </c>
      <c r="AB210" s="129" cm="1">
        <f t="array" ref="AB210">INDEX(KM_PCT,MATCH($A210,'Knowledge - Percentages'!$B:$B,0),'Data - Knowledge'!AB$8)/100</f>
        <v>0.159</v>
      </c>
      <c r="AC210" s="129" cm="1">
        <f t="array" ref="AC210">INDEX(KM_PCT,MATCH($A210,'Knowledge - Percentages'!$B:$B,0),'Data - Knowledge'!AC$8)/100</f>
        <v>0.22399999999999998</v>
      </c>
      <c r="AD210" s="129" cm="1">
        <f t="array" ref="AD210">INDEX(KM_PCT,MATCH($A210,'Knowledge - Percentages'!$B:$B,0),'Data - Knowledge'!AD$8)/100</f>
        <v>4.0999999999999995E-2</v>
      </c>
      <c r="AE210" s="129" cm="1">
        <f t="array" ref="AE210">INDEX(KM_PCT,MATCH($A210,'Knowledge - Percentages'!$B:$B,0),'Data - Knowledge'!AE$8)/100</f>
        <v>0.14499999999999999</v>
      </c>
      <c r="AF210" s="129" cm="1">
        <f t="array" ref="AF210">INDEX(KM_PCT,MATCH($A210,'Knowledge - Percentages'!$B:$B,0),'Data - Knowledge'!AF$8)/100</f>
        <v>0.19699999999999998</v>
      </c>
      <c r="AG210" s="129" cm="1">
        <f t="array" ref="AG210">INDEX(KM_PCT,MATCH($A210,'Knowledge - Percentages'!$B:$B,0),'Data - Knowledge'!AG$8)/100</f>
        <v>0.16899999999999998</v>
      </c>
      <c r="AH210" s="129" cm="1">
        <f t="array" ref="AH210">INDEX(KM_PCT,MATCH($A210,'Knowledge - Percentages'!$B:$B,0),'Data - Knowledge'!AH$8)/100</f>
        <v>0.28100000000000003</v>
      </c>
      <c r="AI210" s="129" cm="1">
        <f t="array" ref="AI210">INDEX(KM_PCT,MATCH($A210,'Knowledge - Percentages'!$B:$B,0),'Data - Knowledge'!AI$8)/100</f>
        <v>0.20899999999999999</v>
      </c>
    </row>
    <row r="211" spans="1:35">
      <c r="A211" s="86" t="s">
        <v>584</v>
      </c>
      <c r="B211" s="86" t="s">
        <v>542</v>
      </c>
      <c r="C211" s="86" t="s">
        <v>574</v>
      </c>
      <c r="D211" s="86" t="s">
        <v>585</v>
      </c>
      <c r="E211" s="122">
        <f t="shared" si="25"/>
        <v>1.2101685974954578E-2</v>
      </c>
      <c r="F211" s="128">
        <f t="shared" si="20"/>
        <v>619.44899999999996</v>
      </c>
      <c r="G211" s="122">
        <f t="shared" si="21"/>
        <v>2.274709207268651E-2</v>
      </c>
      <c r="H211" s="128">
        <f t="shared" si="22"/>
        <v>8278.099000000002</v>
      </c>
      <c r="I211" s="122">
        <f t="shared" si="23"/>
        <v>-0.49691700434072095</v>
      </c>
      <c r="J211" s="128">
        <f t="shared" si="24"/>
        <v>53.201024272837202</v>
      </c>
      <c r="K211" s="129" cm="1">
        <f t="array" ref="K211">INDEX(KM_PCT,MATCH($A211,'Knowledge - Percentages'!$B:$B,0),'Data - Knowledge'!K$8)/100</f>
        <v>4.0000000000000001E-3</v>
      </c>
      <c r="L211" s="129" cm="1">
        <f t="array" ref="L211">INDEX(KM_PCT,MATCH($A211,'Knowledge - Percentages'!$B:$B,0),'Data - Knowledge'!L$8)/100</f>
        <v>1E-3</v>
      </c>
      <c r="M211" s="129" cm="1">
        <f t="array" ref="M211">INDEX(KM_PCT,MATCH($A211,'Knowledge - Percentages'!$B:$B,0),'Data - Knowledge'!M$8)/100</f>
        <v>0</v>
      </c>
      <c r="N211" s="129" cm="1">
        <f t="array" ref="N211">INDEX(KM_PCT,MATCH($A211,'Knowledge - Percentages'!$B:$B,0),'Data - Knowledge'!N$8)/100</f>
        <v>6.9999999999999993E-3</v>
      </c>
      <c r="O211" s="129" cm="1">
        <f t="array" ref="O211">INDEX(KM_PCT,MATCH($A211,'Knowledge - Percentages'!$B:$B,0),'Data - Knowledge'!O$8)/100</f>
        <v>9.0000000000000011E-3</v>
      </c>
      <c r="P211" s="129" cm="1">
        <f t="array" ref="P211">INDEX(KM_PCT,MATCH($A211,'Knowledge - Percentages'!$B:$B,0),'Data - Knowledge'!P$8)/100</f>
        <v>0</v>
      </c>
      <c r="Q211" s="129" cm="1">
        <f t="array" ref="Q211">INDEX(KM_PCT,MATCH($A211,'Knowledge - Percentages'!$B:$B,0),'Data - Knowledge'!Q$8)/100</f>
        <v>0</v>
      </c>
      <c r="R211" s="129" cm="1">
        <f t="array" ref="R211">INDEX(KM_PCT,MATCH($A211,'Knowledge - Percentages'!$B:$B,0),'Data - Knowledge'!R$8)/100</f>
        <v>2.3E-2</v>
      </c>
      <c r="S211" s="129" cm="1">
        <f t="array" ref="S211">INDEX(KM_PCT,MATCH($A211,'Knowledge - Percentages'!$B:$B,0),'Data - Knowledge'!S$8)/100</f>
        <v>2E-3</v>
      </c>
      <c r="T211" s="129" cm="1">
        <f t="array" ref="T211">INDEX(KM_PCT,MATCH($A211,'Knowledge - Percentages'!$B:$B,0),'Data - Knowledge'!T$8)/100</f>
        <v>0</v>
      </c>
      <c r="U211" s="129" cm="1">
        <f t="array" ref="U211">INDEX(KM_PCT,MATCH($A211,'Knowledge - Percentages'!$B:$B,0),'Data - Knowledge'!U$8)/100</f>
        <v>5.0000000000000001E-3</v>
      </c>
      <c r="V211" s="129" cm="1">
        <f t="array" ref="V211">INDEX(KM_PCT,MATCH($A211,'Knowledge - Percentages'!$B:$B,0),'Data - Knowledge'!V$8)/100</f>
        <v>2E-3</v>
      </c>
      <c r="W211" s="129" cm="1">
        <f t="array" ref="W211">INDEX(KM_PCT,MATCH($A211,'Knowledge - Percentages'!$B:$B,0),'Data - Knowledge'!W$8)/100</f>
        <v>4.0999999999999995E-2</v>
      </c>
      <c r="X211" s="129" cm="1">
        <f t="array" ref="X211">INDEX(KM_PCT,MATCH($A211,'Knowledge - Percentages'!$B:$B,0),'Data - Knowledge'!X$8)/100</f>
        <v>2E-3</v>
      </c>
      <c r="Y211" s="129" cm="1">
        <f t="array" ref="Y211">INDEX(KM_PCT,MATCH($A211,'Knowledge - Percentages'!$B:$B,0),'Data - Knowledge'!Y$8)/100</f>
        <v>1.6E-2</v>
      </c>
      <c r="Z211" s="129" cm="1">
        <f t="array" ref="Z211">INDEX(KM_PCT,MATCH($A211,'Knowledge - Percentages'!$B:$B,0),'Data - Knowledge'!Z$8)/100</f>
        <v>1.8000000000000002E-2</v>
      </c>
      <c r="AA211" s="129" cm="1">
        <f t="array" ref="AA211">INDEX(KM_PCT,MATCH($A211,'Knowledge - Percentages'!$B:$B,0),'Data - Knowledge'!AA$8)/100</f>
        <v>5.0000000000000001E-3</v>
      </c>
      <c r="AB211" s="129" cm="1">
        <f t="array" ref="AB211">INDEX(KM_PCT,MATCH($A211,'Knowledge - Percentages'!$B:$B,0),'Data - Knowledge'!AB$8)/100</f>
        <v>0.129</v>
      </c>
      <c r="AC211" s="129" cm="1">
        <f t="array" ref="AC211">INDEX(KM_PCT,MATCH($A211,'Knowledge - Percentages'!$B:$B,0),'Data - Knowledge'!AC$8)/100</f>
        <v>8.5000000000000006E-2</v>
      </c>
      <c r="AD211" s="129" cm="1">
        <f t="array" ref="AD211">INDEX(KM_PCT,MATCH($A211,'Knowledge - Percentages'!$B:$B,0),'Data - Knowledge'!AD$8)/100</f>
        <v>6.9999999999999993E-3</v>
      </c>
      <c r="AE211" s="129" cm="1">
        <f t="array" ref="AE211">INDEX(KM_PCT,MATCH($A211,'Knowledge - Percentages'!$B:$B,0),'Data - Knowledge'!AE$8)/100</f>
        <v>3.7000000000000005E-2</v>
      </c>
      <c r="AF211" s="129" cm="1">
        <f t="array" ref="AF211">INDEX(KM_PCT,MATCH($A211,'Knowledge - Percentages'!$B:$B,0),'Data - Knowledge'!AF$8)/100</f>
        <v>8.3000000000000004E-2</v>
      </c>
      <c r="AG211" s="129" cm="1">
        <f t="array" ref="AG211">INDEX(KM_PCT,MATCH($A211,'Knowledge - Percentages'!$B:$B,0),'Data - Knowledge'!AG$8)/100</f>
        <v>3.5000000000000003E-2</v>
      </c>
      <c r="AH211" s="129" cm="1">
        <f t="array" ref="AH211">INDEX(KM_PCT,MATCH($A211,'Knowledge - Percentages'!$B:$B,0),'Data - Knowledge'!AH$8)/100</f>
        <v>0.17300000000000001</v>
      </c>
      <c r="AI211" s="129" cm="1">
        <f t="array" ref="AI211">INDEX(KM_PCT,MATCH($A211,'Knowledge - Percentages'!$B:$B,0),'Data - Knowledge'!AI$8)/100</f>
        <v>6.2E-2</v>
      </c>
    </row>
    <row r="212" spans="1:35">
      <c r="A212" s="86" t="s">
        <v>586</v>
      </c>
      <c r="B212" s="86" t="s">
        <v>542</v>
      </c>
      <c r="C212" s="86" t="s">
        <v>574</v>
      </c>
      <c r="D212" s="86" t="s">
        <v>587</v>
      </c>
      <c r="E212" s="122">
        <f t="shared" si="25"/>
        <v>7.2548889366440697E-3</v>
      </c>
      <c r="F212" s="128">
        <f t="shared" si="20"/>
        <v>371.35599999999999</v>
      </c>
      <c r="G212" s="122">
        <f t="shared" si="21"/>
        <v>1.7047461110851588E-2</v>
      </c>
      <c r="H212" s="128">
        <f t="shared" si="22"/>
        <v>6203.8949999999995</v>
      </c>
      <c r="I212" s="122">
        <f t="shared" si="23"/>
        <v>-0.41126357205709485</v>
      </c>
      <c r="J212" s="128">
        <f t="shared" si="24"/>
        <v>42.557005348004331</v>
      </c>
      <c r="K212" s="129" cm="1">
        <f t="array" ref="K212">INDEX(KM_PCT,MATCH($A212,'Knowledge - Percentages'!$B:$B,0),'Data - Knowledge'!K$8)/100</f>
        <v>3.0000000000000001E-3</v>
      </c>
      <c r="L212" s="129" cm="1">
        <f t="array" ref="L212">INDEX(KM_PCT,MATCH($A212,'Knowledge - Percentages'!$B:$B,0),'Data - Knowledge'!L$8)/100</f>
        <v>0</v>
      </c>
      <c r="M212" s="129" cm="1">
        <f t="array" ref="M212">INDEX(KM_PCT,MATCH($A212,'Knowledge - Percentages'!$B:$B,0),'Data - Knowledge'!M$8)/100</f>
        <v>0</v>
      </c>
      <c r="N212" s="129" cm="1">
        <f t="array" ref="N212">INDEX(KM_PCT,MATCH($A212,'Knowledge - Percentages'!$B:$B,0),'Data - Knowledge'!N$8)/100</f>
        <v>4.0000000000000001E-3</v>
      </c>
      <c r="O212" s="129" cm="1">
        <f t="array" ref="O212">INDEX(KM_PCT,MATCH($A212,'Knowledge - Percentages'!$B:$B,0),'Data - Knowledge'!O$8)/100</f>
        <v>4.0000000000000001E-3</v>
      </c>
      <c r="P212" s="129" cm="1">
        <f t="array" ref="P212">INDEX(KM_PCT,MATCH($A212,'Knowledge - Percentages'!$B:$B,0),'Data - Knowledge'!P$8)/100</f>
        <v>0</v>
      </c>
      <c r="Q212" s="129" cm="1">
        <f t="array" ref="Q212">INDEX(KM_PCT,MATCH($A212,'Knowledge - Percentages'!$B:$B,0),'Data - Knowledge'!Q$8)/100</f>
        <v>0</v>
      </c>
      <c r="R212" s="129" cm="1">
        <f t="array" ref="R212">INDEX(KM_PCT,MATCH($A212,'Knowledge - Percentages'!$B:$B,0),'Data - Knowledge'!R$8)/100</f>
        <v>1.1000000000000001E-2</v>
      </c>
      <c r="S212" s="129" cm="1">
        <f t="array" ref="S212">INDEX(KM_PCT,MATCH($A212,'Knowledge - Percentages'!$B:$B,0),'Data - Knowledge'!S$8)/100</f>
        <v>1E-3</v>
      </c>
      <c r="T212" s="129" cm="1">
        <f t="array" ref="T212">INDEX(KM_PCT,MATCH($A212,'Knowledge - Percentages'!$B:$B,0),'Data - Knowledge'!T$8)/100</f>
        <v>0</v>
      </c>
      <c r="U212" s="129" cm="1">
        <f t="array" ref="U212">INDEX(KM_PCT,MATCH($A212,'Knowledge - Percentages'!$B:$B,0),'Data - Knowledge'!U$8)/100</f>
        <v>2E-3</v>
      </c>
      <c r="V212" s="129" cm="1">
        <f t="array" ref="V212">INDEX(KM_PCT,MATCH($A212,'Knowledge - Percentages'!$B:$B,0),'Data - Knowledge'!V$8)/100</f>
        <v>1E-3</v>
      </c>
      <c r="W212" s="129" cm="1">
        <f t="array" ref="W212">INDEX(KM_PCT,MATCH($A212,'Knowledge - Percentages'!$B:$B,0),'Data - Knowledge'!W$8)/100</f>
        <v>3.9E-2</v>
      </c>
      <c r="X212" s="129" cm="1">
        <f t="array" ref="X212">INDEX(KM_PCT,MATCH($A212,'Knowledge - Percentages'!$B:$B,0),'Data - Knowledge'!X$8)/100</f>
        <v>1E-3</v>
      </c>
      <c r="Y212" s="129" cm="1">
        <f t="array" ref="Y212">INDEX(KM_PCT,MATCH($A212,'Knowledge - Percentages'!$B:$B,0),'Data - Knowledge'!Y$8)/100</f>
        <v>6.9999999999999993E-3</v>
      </c>
      <c r="Z212" s="129" cm="1">
        <f t="array" ref="Z212">INDEX(KM_PCT,MATCH($A212,'Knowledge - Percentages'!$B:$B,0),'Data - Knowledge'!Z$8)/100</f>
        <v>6.9999999999999993E-3</v>
      </c>
      <c r="AA212" s="129" cm="1">
        <f t="array" ref="AA212">INDEX(KM_PCT,MATCH($A212,'Knowledge - Percentages'!$B:$B,0),'Data - Knowledge'!AA$8)/100</f>
        <v>2E-3</v>
      </c>
      <c r="AB212" s="129" cm="1">
        <f t="array" ref="AB212">INDEX(KM_PCT,MATCH($A212,'Knowledge - Percentages'!$B:$B,0),'Data - Knowledge'!AB$8)/100</f>
        <v>0.501</v>
      </c>
      <c r="AC212" s="129" cm="1">
        <f t="array" ref="AC212">INDEX(KM_PCT,MATCH($A212,'Knowledge - Percentages'!$B:$B,0),'Data - Knowledge'!AC$8)/100</f>
        <v>5.7999999999999996E-2</v>
      </c>
      <c r="AD212" s="129" cm="1">
        <f t="array" ref="AD212">INDEX(KM_PCT,MATCH($A212,'Knowledge - Percentages'!$B:$B,0),'Data - Knowledge'!AD$8)/100</f>
        <v>3.0000000000000001E-3</v>
      </c>
      <c r="AE212" s="129" cm="1">
        <f t="array" ref="AE212">INDEX(KM_PCT,MATCH($A212,'Knowledge - Percentages'!$B:$B,0),'Data - Knowledge'!AE$8)/100</f>
        <v>2.3E-2</v>
      </c>
      <c r="AF212" s="129" cm="1">
        <f t="array" ref="AF212">INDEX(KM_PCT,MATCH($A212,'Knowledge - Percentages'!$B:$B,0),'Data - Knowledge'!AF$8)/100</f>
        <v>0.11599999999999999</v>
      </c>
      <c r="AG212" s="129" cm="1">
        <f t="array" ref="AG212">INDEX(KM_PCT,MATCH($A212,'Knowledge - Percentages'!$B:$B,0),'Data - Knowledge'!AG$8)/100</f>
        <v>1.6E-2</v>
      </c>
      <c r="AH212" s="129" cm="1">
        <f t="array" ref="AH212">INDEX(KM_PCT,MATCH($A212,'Knowledge - Percentages'!$B:$B,0),'Data - Knowledge'!AH$8)/100</f>
        <v>0.25</v>
      </c>
      <c r="AI212" s="129" cm="1">
        <f t="array" ref="AI212">INDEX(KM_PCT,MATCH($A212,'Knowledge - Percentages'!$B:$B,0),'Data - Knowledge'!AI$8)/100</f>
        <v>3.1E-2</v>
      </c>
    </row>
    <row r="213" spans="1:35">
      <c r="A213" s="86" t="s">
        <v>588</v>
      </c>
      <c r="B213" s="86" t="s">
        <v>542</v>
      </c>
      <c r="C213" s="86" t="s">
        <v>589</v>
      </c>
      <c r="D213" s="86" t="s">
        <v>590</v>
      </c>
      <c r="E213" s="122">
        <f t="shared" si="25"/>
        <v>0.1560114677554848</v>
      </c>
      <c r="F213" s="128">
        <f t="shared" si="20"/>
        <v>7985.759</v>
      </c>
      <c r="G213" s="122">
        <f t="shared" si="21"/>
        <v>0.15254003775565442</v>
      </c>
      <c r="H213" s="128">
        <f t="shared" si="22"/>
        <v>55512.218000000001</v>
      </c>
      <c r="I213" s="122">
        <f t="shared" si="23"/>
        <v>-0.43062164207611386</v>
      </c>
      <c r="J213" s="128">
        <f t="shared" si="24"/>
        <v>102.27575005939822</v>
      </c>
      <c r="K213" s="129" cm="1">
        <f t="array" ref="K213">INDEX(KM_PCT,MATCH($A213,'Knowledge - Percentages'!$B:$B,0),'Data - Knowledge'!K$8)/100</f>
        <v>0.13500000000000001</v>
      </c>
      <c r="L213" s="129" cm="1">
        <f t="array" ref="L213">INDEX(KM_PCT,MATCH($A213,'Knowledge - Percentages'!$B:$B,0),'Data - Knowledge'!L$8)/100</f>
        <v>0.14699999999999999</v>
      </c>
      <c r="M213" s="129" cm="1">
        <f t="array" ref="M213">INDEX(KM_PCT,MATCH($A213,'Knowledge - Percentages'!$B:$B,0),'Data - Knowledge'!M$8)/100</f>
        <v>0.16</v>
      </c>
      <c r="N213" s="129" cm="1">
        <f t="array" ref="N213">INDEX(KM_PCT,MATCH($A213,'Knowledge - Percentages'!$B:$B,0),'Data - Knowledge'!N$8)/100</f>
        <v>0.125</v>
      </c>
      <c r="O213" s="129" cm="1">
        <f t="array" ref="O213">INDEX(KM_PCT,MATCH($A213,'Knowledge - Percentages'!$B:$B,0),'Data - Knowledge'!O$8)/100</f>
        <v>0.121</v>
      </c>
      <c r="P213" s="129" cm="1">
        <f t="array" ref="P213">INDEX(KM_PCT,MATCH($A213,'Knowledge - Percentages'!$B:$B,0),'Data - Knowledge'!P$8)/100</f>
        <v>0.22</v>
      </c>
      <c r="Q213" s="129" cm="1">
        <f t="array" ref="Q213">INDEX(KM_PCT,MATCH($A213,'Knowledge - Percentages'!$B:$B,0),'Data - Knowledge'!Q$8)/100</f>
        <v>0.17800000000000002</v>
      </c>
      <c r="R213" s="129" cm="1">
        <f t="array" ref="R213">INDEX(KM_PCT,MATCH($A213,'Knowledge - Percentages'!$B:$B,0),'Data - Knowledge'!R$8)/100</f>
        <v>0.156</v>
      </c>
      <c r="S213" s="129" cm="1">
        <f t="array" ref="S213">INDEX(KM_PCT,MATCH($A213,'Knowledge - Percentages'!$B:$B,0),'Data - Knowledge'!S$8)/100</f>
        <v>0.22</v>
      </c>
      <c r="T213" s="129" cm="1">
        <f t="array" ref="T213">INDEX(KM_PCT,MATCH($A213,'Knowledge - Percentages'!$B:$B,0),'Data - Knowledge'!T$8)/100</f>
        <v>0.14300000000000002</v>
      </c>
      <c r="U213" s="129" cm="1">
        <f t="array" ref="U213">INDEX(KM_PCT,MATCH($A213,'Knowledge - Percentages'!$B:$B,0),'Data - Knowledge'!U$8)/100</f>
        <v>0.17</v>
      </c>
      <c r="V213" s="129" cm="1">
        <f t="array" ref="V213">INDEX(KM_PCT,MATCH($A213,'Knowledge - Percentages'!$B:$B,0),'Data - Knowledge'!V$8)/100</f>
        <v>0.155</v>
      </c>
      <c r="W213" s="129" cm="1">
        <f t="array" ref="W213">INDEX(KM_PCT,MATCH($A213,'Knowledge - Percentages'!$B:$B,0),'Data - Knowledge'!W$8)/100</f>
        <v>0.27800000000000002</v>
      </c>
      <c r="X213" s="129" cm="1">
        <f t="array" ref="X213">INDEX(KM_PCT,MATCH($A213,'Knowledge - Percentages'!$B:$B,0),'Data - Knowledge'!X$8)/100</f>
        <v>0.161</v>
      </c>
      <c r="Y213" s="129" cm="1">
        <f t="array" ref="Y213">INDEX(KM_PCT,MATCH($A213,'Knowledge - Percentages'!$B:$B,0),'Data - Knowledge'!Y$8)/100</f>
        <v>0.23899999999999999</v>
      </c>
      <c r="Z213" s="129" cm="1">
        <f t="array" ref="Z213">INDEX(KM_PCT,MATCH($A213,'Knowledge - Percentages'!$B:$B,0),'Data - Knowledge'!Z$8)/100</f>
        <v>0.14000000000000001</v>
      </c>
      <c r="AA213" s="129" cm="1">
        <f t="array" ref="AA213">INDEX(KM_PCT,MATCH($A213,'Knowledge - Percentages'!$B:$B,0),'Data - Knowledge'!AA$8)/100</f>
        <v>0.13900000000000001</v>
      </c>
      <c r="AB213" s="129" cm="1">
        <f t="array" ref="AB213">INDEX(KM_PCT,MATCH($A213,'Knowledge - Percentages'!$B:$B,0),'Data - Knowledge'!AB$8)/100</f>
        <v>0.252</v>
      </c>
      <c r="AC213" s="129" cm="1">
        <f t="array" ref="AC213">INDEX(KM_PCT,MATCH($A213,'Knowledge - Percentages'!$B:$B,0),'Data - Knowledge'!AC$8)/100</f>
        <v>0.13699999999999998</v>
      </c>
      <c r="AD213" s="129" cm="1">
        <f t="array" ref="AD213">INDEX(KM_PCT,MATCH($A213,'Knowledge - Percentages'!$B:$B,0),'Data - Knowledge'!AD$8)/100</f>
        <v>0.14099999999999999</v>
      </c>
      <c r="AE213" s="129" cm="1">
        <f t="array" ref="AE213">INDEX(KM_PCT,MATCH($A213,'Knowledge - Percentages'!$B:$B,0),'Data - Knowledge'!AE$8)/100</f>
        <v>0.129</v>
      </c>
      <c r="AF213" s="129" cm="1">
        <f t="array" ref="AF213">INDEX(KM_PCT,MATCH($A213,'Knowledge - Percentages'!$B:$B,0),'Data - Knowledge'!AF$8)/100</f>
        <v>0.24399999999999999</v>
      </c>
      <c r="AG213" s="129" cm="1">
        <f t="array" ref="AG213">INDEX(KM_PCT,MATCH($A213,'Knowledge - Percentages'!$B:$B,0),'Data - Knowledge'!AG$8)/100</f>
        <v>0.17699999999999999</v>
      </c>
      <c r="AH213" s="129" cm="1">
        <f t="array" ref="AH213">INDEX(KM_PCT,MATCH($A213,'Knowledge - Percentages'!$B:$B,0),'Data - Knowledge'!AH$8)/100</f>
        <v>0.157</v>
      </c>
      <c r="AI213" s="129" cm="1">
        <f t="array" ref="AI213">INDEX(KM_PCT,MATCH($A213,'Knowledge - Percentages'!$B:$B,0),'Data - Knowledge'!AI$8)/100</f>
        <v>0.157</v>
      </c>
    </row>
    <row r="214" spans="1:35">
      <c r="A214" s="86" t="s">
        <v>163</v>
      </c>
      <c r="B214" s="86" t="s">
        <v>39</v>
      </c>
      <c r="C214" s="86" t="s">
        <v>54</v>
      </c>
      <c r="D214" s="86" t="s">
        <v>591</v>
      </c>
      <c r="E214" s="122">
        <f t="shared" si="25"/>
        <v>0.19843237540781841</v>
      </c>
      <c r="F214" s="128">
        <f t="shared" si="20"/>
        <v>10157.158000000001</v>
      </c>
      <c r="G214" s="122">
        <f t="shared" si="21"/>
        <v>0.17562788422698461</v>
      </c>
      <c r="H214" s="128">
        <f t="shared" si="22"/>
        <v>63914.324000000008</v>
      </c>
      <c r="I214" s="122">
        <f t="shared" si="23"/>
        <v>5.4677151698299467E-2</v>
      </c>
      <c r="J214" s="128">
        <f t="shared" si="24"/>
        <v>112.98455042102589</v>
      </c>
      <c r="K214" s="129" cm="1">
        <f t="array" ref="K214">INDEX(KM_PCT,MATCH($A214,'Knowledge - Percentages'!$B:$B,0),'Data - Knowledge'!K$8)/100</f>
        <v>0.57600000000000007</v>
      </c>
      <c r="L214" s="129" cm="1">
        <f t="array" ref="L214">INDEX(KM_PCT,MATCH($A214,'Knowledge - Percentages'!$B:$B,0),'Data - Knowledge'!L$8)/100</f>
        <v>0.28800000000000003</v>
      </c>
      <c r="M214" s="129" cm="1">
        <f t="array" ref="M214">INDEX(KM_PCT,MATCH($A214,'Knowledge - Percentages'!$B:$B,0),'Data - Knowledge'!M$8)/100</f>
        <v>0.25900000000000001</v>
      </c>
      <c r="N214" s="129" cm="1">
        <f t="array" ref="N214">INDEX(KM_PCT,MATCH($A214,'Knowledge - Percentages'!$B:$B,0),'Data - Knowledge'!N$8)/100</f>
        <v>0.21899999999999997</v>
      </c>
      <c r="O214" s="129" cm="1">
        <f t="array" ref="O214">INDEX(KM_PCT,MATCH($A214,'Knowledge - Percentages'!$B:$B,0),'Data - Knowledge'!O$8)/100</f>
        <v>0.16699999999999998</v>
      </c>
      <c r="P214" s="129" cm="1">
        <f t="array" ref="P214">INDEX(KM_PCT,MATCH($A214,'Knowledge - Percentages'!$B:$B,0),'Data - Knowledge'!P$8)/100</f>
        <v>0.21899999999999997</v>
      </c>
      <c r="Q214" s="129" cm="1">
        <f t="array" ref="Q214">INDEX(KM_PCT,MATCH($A214,'Knowledge - Percentages'!$B:$B,0),'Data - Knowledge'!Q$8)/100</f>
        <v>0.114</v>
      </c>
      <c r="R214" s="129" cm="1">
        <f t="array" ref="R214">INDEX(KM_PCT,MATCH($A214,'Knowledge - Percentages'!$B:$B,0),'Data - Knowledge'!R$8)/100</f>
        <v>0.24</v>
      </c>
      <c r="S214" s="129" cm="1">
        <f t="array" ref="S214">INDEX(KM_PCT,MATCH($A214,'Knowledge - Percentages'!$B:$B,0),'Data - Knowledge'!S$8)/100</f>
        <v>0.23600000000000002</v>
      </c>
      <c r="T214" s="129" cm="1">
        <f t="array" ref="T214">INDEX(KM_PCT,MATCH($A214,'Knowledge - Percentages'!$B:$B,0),'Data - Knowledge'!T$8)/100</f>
        <v>0.17600000000000002</v>
      </c>
      <c r="U214" s="129" cm="1">
        <f t="array" ref="U214">INDEX(KM_PCT,MATCH($A214,'Knowledge - Percentages'!$B:$B,0),'Data - Knowledge'!U$8)/100</f>
        <v>0.13400000000000001</v>
      </c>
      <c r="V214" s="129" cm="1">
        <f t="array" ref="V214">INDEX(KM_PCT,MATCH($A214,'Knowledge - Percentages'!$B:$B,0),'Data - Knowledge'!V$8)/100</f>
        <v>0.18</v>
      </c>
      <c r="W214" s="129" cm="1">
        <f t="array" ref="W214">INDEX(KM_PCT,MATCH($A214,'Knowledge - Percentages'!$B:$B,0),'Data - Knowledge'!W$8)/100</f>
        <v>0.222</v>
      </c>
      <c r="X214" s="129" cm="1">
        <f t="array" ref="X214">INDEX(KM_PCT,MATCH($A214,'Knowledge - Percentages'!$B:$B,0),'Data - Knowledge'!X$8)/100</f>
        <v>0.156</v>
      </c>
      <c r="Y214" s="129" cm="1">
        <f t="array" ref="Y214">INDEX(KM_PCT,MATCH($A214,'Knowledge - Percentages'!$B:$B,0),'Data - Knowledge'!Y$8)/100</f>
        <v>0.191</v>
      </c>
      <c r="Z214" s="129" cm="1">
        <f t="array" ref="Z214">INDEX(KM_PCT,MATCH($A214,'Knowledge - Percentages'!$B:$B,0),'Data - Knowledge'!Z$8)/100</f>
        <v>0.122</v>
      </c>
      <c r="AA214" s="129" cm="1">
        <f t="array" ref="AA214">INDEX(KM_PCT,MATCH($A214,'Knowledge - Percentages'!$B:$B,0),'Data - Knowledge'!AA$8)/100</f>
        <v>0.14199999999999999</v>
      </c>
      <c r="AB214" s="129" cm="1">
        <f t="array" ref="AB214">INDEX(KM_PCT,MATCH($A214,'Knowledge - Percentages'!$B:$B,0),'Data - Knowledge'!AB$8)/100</f>
        <v>0.23699999999999999</v>
      </c>
      <c r="AC214" s="129" cm="1">
        <f t="array" ref="AC214">INDEX(KM_PCT,MATCH($A214,'Knowledge - Percentages'!$B:$B,0),'Data - Knowledge'!AC$8)/100</f>
        <v>0.11900000000000001</v>
      </c>
      <c r="AD214" s="129" cm="1">
        <f t="array" ref="AD214">INDEX(KM_PCT,MATCH($A214,'Knowledge - Percentages'!$B:$B,0),'Data - Knowledge'!AD$8)/100</f>
        <v>0.14000000000000001</v>
      </c>
      <c r="AE214" s="129" cm="1">
        <f t="array" ref="AE214">INDEX(KM_PCT,MATCH($A214,'Knowledge - Percentages'!$B:$B,0),'Data - Knowledge'!AE$8)/100</f>
        <v>0.184</v>
      </c>
      <c r="AF214" s="129" cm="1">
        <f t="array" ref="AF214">INDEX(KM_PCT,MATCH($A214,'Knowledge - Percentages'!$B:$B,0),'Data - Knowledge'!AF$8)/100</f>
        <v>0.217</v>
      </c>
      <c r="AG214" s="129" cm="1">
        <f t="array" ref="AG214">INDEX(KM_PCT,MATCH($A214,'Knowledge - Percentages'!$B:$B,0),'Data - Knowledge'!AG$8)/100</f>
        <v>0.13200000000000001</v>
      </c>
      <c r="AH214" s="129" cm="1">
        <f t="array" ref="AH214">INDEX(KM_PCT,MATCH($A214,'Knowledge - Percentages'!$B:$B,0),'Data - Knowledge'!AH$8)/100</f>
        <v>0.105</v>
      </c>
      <c r="AI214" s="129" cm="1">
        <f t="array" ref="AI214">INDEX(KM_PCT,MATCH($A214,'Knowledge - Percentages'!$B:$B,0),'Data - Knowledge'!AI$8)/100</f>
        <v>8.1000000000000003E-2</v>
      </c>
    </row>
    <row r="215" spans="1:35">
      <c r="A215" s="86" t="s">
        <v>161</v>
      </c>
      <c r="B215" s="86" t="s">
        <v>39</v>
      </c>
      <c r="C215" s="86" t="s">
        <v>54</v>
      </c>
      <c r="D215" s="86" t="s">
        <v>592</v>
      </c>
      <c r="E215" s="122">
        <f t="shared" si="25"/>
        <v>3.760405962451404E-2</v>
      </c>
      <c r="F215" s="128">
        <f t="shared" si="20"/>
        <v>1924.8390000000002</v>
      </c>
      <c r="G215" s="122">
        <f t="shared" si="21"/>
        <v>3.2568807894064342E-2</v>
      </c>
      <c r="H215" s="128">
        <f t="shared" si="22"/>
        <v>11852.408000000001</v>
      </c>
      <c r="I215" s="122">
        <f t="shared" si="23"/>
        <v>0.10058364292533514</v>
      </c>
      <c r="J215" s="128">
        <f t="shared" si="24"/>
        <v>115.46035012035971</v>
      </c>
      <c r="K215" s="129" cm="1">
        <f t="array" ref="K215">INDEX(KM_PCT,MATCH($A215,'Knowledge - Percentages'!$B:$B,0),'Data - Knowledge'!K$8)/100</f>
        <v>2.5000000000000001E-2</v>
      </c>
      <c r="L215" s="129" cm="1">
        <f t="array" ref="L215">INDEX(KM_PCT,MATCH($A215,'Knowledge - Percentages'!$B:$B,0),'Data - Knowledge'!L$8)/100</f>
        <v>6.2E-2</v>
      </c>
      <c r="M215" s="129" cm="1">
        <f t="array" ref="M215">INDEX(KM_PCT,MATCH($A215,'Knowledge - Percentages'!$B:$B,0),'Data - Knowledge'!M$8)/100</f>
        <v>5.5999999999999994E-2</v>
      </c>
      <c r="N215" s="129" cm="1">
        <f t="array" ref="N215">INDEX(KM_PCT,MATCH($A215,'Knowledge - Percentages'!$B:$B,0),'Data - Knowledge'!N$8)/100</f>
        <v>1.9E-2</v>
      </c>
      <c r="O215" s="129" cm="1">
        <f t="array" ref="O215">INDEX(KM_PCT,MATCH($A215,'Knowledge - Percentages'!$B:$B,0),'Data - Knowledge'!O$8)/100</f>
        <v>3.9E-2</v>
      </c>
      <c r="P215" s="129" cm="1">
        <f t="array" ref="P215">INDEX(KM_PCT,MATCH($A215,'Knowledge - Percentages'!$B:$B,0),'Data - Knowledge'!P$8)/100</f>
        <v>0.05</v>
      </c>
      <c r="Q215" s="129" cm="1">
        <f t="array" ref="Q215">INDEX(KM_PCT,MATCH($A215,'Knowledge - Percentages'!$B:$B,0),'Data - Knowledge'!Q$8)/100</f>
        <v>6.4000000000000001E-2</v>
      </c>
      <c r="R215" s="129" cm="1">
        <f t="array" ref="R215">INDEX(KM_PCT,MATCH($A215,'Knowledge - Percentages'!$B:$B,0),'Data - Knowledge'!R$8)/100</f>
        <v>5.5E-2</v>
      </c>
      <c r="S215" s="129" cm="1">
        <f t="array" ref="S215">INDEX(KM_PCT,MATCH($A215,'Knowledge - Percentages'!$B:$B,0),'Data - Knowledge'!S$8)/100</f>
        <v>0.04</v>
      </c>
      <c r="T215" s="129" cm="1">
        <f t="array" ref="T215">INDEX(KM_PCT,MATCH($A215,'Knowledge - Percentages'!$B:$B,0),'Data - Knowledge'!T$8)/100</f>
        <v>4.8000000000000001E-2</v>
      </c>
      <c r="U215" s="129" cm="1">
        <f t="array" ref="U215">INDEX(KM_PCT,MATCH($A215,'Knowledge - Percentages'!$B:$B,0),'Data - Knowledge'!U$8)/100</f>
        <v>4.8000000000000001E-2</v>
      </c>
      <c r="V215" s="129" cm="1">
        <f t="array" ref="V215">INDEX(KM_PCT,MATCH($A215,'Knowledge - Percentages'!$B:$B,0),'Data - Knowledge'!V$8)/100</f>
        <v>6.6000000000000003E-2</v>
      </c>
      <c r="W215" s="129" cm="1">
        <f t="array" ref="W215">INDEX(KM_PCT,MATCH($A215,'Knowledge - Percentages'!$B:$B,0),'Data - Knowledge'!W$8)/100</f>
        <v>0.04</v>
      </c>
      <c r="X215" s="129" cm="1">
        <f t="array" ref="X215">INDEX(KM_PCT,MATCH($A215,'Knowledge - Percentages'!$B:$B,0),'Data - Knowledge'!X$8)/100</f>
        <v>3.1E-2</v>
      </c>
      <c r="Y215" s="129" cm="1">
        <f t="array" ref="Y215">INDEX(KM_PCT,MATCH($A215,'Knowledge - Percentages'!$B:$B,0),'Data - Knowledge'!Y$8)/100</f>
        <v>3.2000000000000001E-2</v>
      </c>
      <c r="Z215" s="129" cm="1">
        <f t="array" ref="Z215">INDEX(KM_PCT,MATCH($A215,'Knowledge - Percentages'!$B:$B,0),'Data - Knowledge'!Z$8)/100</f>
        <v>2.3E-2</v>
      </c>
      <c r="AA215" s="129" cm="1">
        <f t="array" ref="AA215">INDEX(KM_PCT,MATCH($A215,'Knowledge - Percentages'!$B:$B,0),'Data - Knowledge'!AA$8)/100</f>
        <v>3.1E-2</v>
      </c>
      <c r="AB215" s="129" cm="1">
        <f t="array" ref="AB215">INDEX(KM_PCT,MATCH($A215,'Knowledge - Percentages'!$B:$B,0),'Data - Knowledge'!AB$8)/100</f>
        <v>3.9E-2</v>
      </c>
      <c r="AC215" s="129" cm="1">
        <f t="array" ref="AC215">INDEX(KM_PCT,MATCH($A215,'Knowledge - Percentages'!$B:$B,0),'Data - Knowledge'!AC$8)/100</f>
        <v>0.02</v>
      </c>
      <c r="AD215" s="129" cm="1">
        <f t="array" ref="AD215">INDEX(KM_PCT,MATCH($A215,'Knowledge - Percentages'!$B:$B,0),'Data - Knowledge'!AD$8)/100</f>
        <v>0.02</v>
      </c>
      <c r="AE215" s="129" cm="1">
        <f t="array" ref="AE215">INDEX(KM_PCT,MATCH($A215,'Knowledge - Percentages'!$B:$B,0),'Data - Knowledge'!AE$8)/100</f>
        <v>0.02</v>
      </c>
      <c r="AF215" s="129" cm="1">
        <f t="array" ref="AF215">INDEX(KM_PCT,MATCH($A215,'Knowledge - Percentages'!$B:$B,0),'Data - Knowledge'!AF$8)/100</f>
        <v>2.3E-2</v>
      </c>
      <c r="AG215" s="129" cm="1">
        <f t="array" ref="AG215">INDEX(KM_PCT,MATCH($A215,'Knowledge - Percentages'!$B:$B,0),'Data - Knowledge'!AG$8)/100</f>
        <v>2.2000000000000002E-2</v>
      </c>
      <c r="AH215" s="129" cm="1">
        <f t="array" ref="AH215">INDEX(KM_PCT,MATCH($A215,'Knowledge - Percentages'!$B:$B,0),'Data - Knowledge'!AH$8)/100</f>
        <v>1.4999999999999999E-2</v>
      </c>
      <c r="AI215" s="129" cm="1">
        <f t="array" ref="AI215">INDEX(KM_PCT,MATCH($A215,'Knowledge - Percentages'!$B:$B,0),'Data - Knowledge'!AI$8)/100</f>
        <v>0.02</v>
      </c>
    </row>
    <row r="216" spans="1:35">
      <c r="A216" s="86" t="s">
        <v>157</v>
      </c>
      <c r="B216" s="86" t="s">
        <v>39</v>
      </c>
      <c r="C216" s="86" t="s">
        <v>54</v>
      </c>
      <c r="D216" s="86" t="s">
        <v>593</v>
      </c>
      <c r="E216" s="122">
        <f t="shared" si="25"/>
        <v>0.27783484087756655</v>
      </c>
      <c r="F216" s="128">
        <f t="shared" si="20"/>
        <v>14221.531999999999</v>
      </c>
      <c r="G216" s="122">
        <f t="shared" si="21"/>
        <v>0.3007588886537938</v>
      </c>
      <c r="H216" s="128">
        <f t="shared" si="22"/>
        <v>109451.87399999998</v>
      </c>
      <c r="I216" s="122">
        <f t="shared" si="23"/>
        <v>0.21108042530236434</v>
      </c>
      <c r="J216" s="128">
        <f t="shared" si="24"/>
        <v>92.377931744981495</v>
      </c>
      <c r="K216" s="129" cm="1">
        <f t="array" ref="K216">INDEX(KM_PCT,MATCH($A216,'Knowledge - Percentages'!$B:$B,0),'Data - Knowledge'!K$8)/100</f>
        <v>0.25</v>
      </c>
      <c r="L216" s="129" cm="1">
        <f t="array" ref="L216">INDEX(KM_PCT,MATCH($A216,'Knowledge - Percentages'!$B:$B,0),'Data - Knowledge'!L$8)/100</f>
        <v>0.251</v>
      </c>
      <c r="M216" s="129" cm="1">
        <f t="array" ref="M216">INDEX(KM_PCT,MATCH($A216,'Knowledge - Percentages'!$B:$B,0),'Data - Knowledge'!M$8)/100</f>
        <v>0.185</v>
      </c>
      <c r="N216" s="129" cm="1">
        <f t="array" ref="N216">INDEX(KM_PCT,MATCH($A216,'Knowledge - Percentages'!$B:$B,0),'Data - Knowledge'!N$8)/100</f>
        <v>0.39500000000000002</v>
      </c>
      <c r="O216" s="129" cm="1">
        <f t="array" ref="O216">INDEX(KM_PCT,MATCH($A216,'Knowledge - Percentages'!$B:$B,0),'Data - Knowledge'!O$8)/100</f>
        <v>0.28499999999999998</v>
      </c>
      <c r="P216" s="129" cm="1">
        <f t="array" ref="P216">INDEX(KM_PCT,MATCH($A216,'Knowledge - Percentages'!$B:$B,0),'Data - Knowledge'!P$8)/100</f>
        <v>0.22600000000000001</v>
      </c>
      <c r="Q216" s="129" cm="1">
        <f t="array" ref="Q216">INDEX(KM_PCT,MATCH($A216,'Knowledge - Percentages'!$B:$B,0),'Data - Knowledge'!Q$8)/100</f>
        <v>0.14300000000000002</v>
      </c>
      <c r="R216" s="129" cm="1">
        <f t="array" ref="R216">INDEX(KM_PCT,MATCH($A216,'Knowledge - Percentages'!$B:$B,0),'Data - Knowledge'!R$8)/100</f>
        <v>9.3000000000000013E-2</v>
      </c>
      <c r="S216" s="129" cm="1">
        <f t="array" ref="S216">INDEX(KM_PCT,MATCH($A216,'Knowledge - Percentages'!$B:$B,0),'Data - Knowledge'!S$8)/100</f>
        <v>0.24</v>
      </c>
      <c r="T216" s="129" cm="1">
        <f t="array" ref="T216">INDEX(KM_PCT,MATCH($A216,'Knowledge - Percentages'!$B:$B,0),'Data - Knowledge'!T$8)/100</f>
        <v>0.20300000000000001</v>
      </c>
      <c r="U216" s="129" cm="1">
        <f t="array" ref="U216">INDEX(KM_PCT,MATCH($A216,'Knowledge - Percentages'!$B:$B,0),'Data - Knowledge'!U$8)/100</f>
        <v>0.184</v>
      </c>
      <c r="V216" s="129" cm="1">
        <f t="array" ref="V216">INDEX(KM_PCT,MATCH($A216,'Knowledge - Percentages'!$B:$B,0),'Data - Knowledge'!V$8)/100</f>
        <v>0.2</v>
      </c>
      <c r="W216" s="129" cm="1">
        <f t="array" ref="W216">INDEX(KM_PCT,MATCH($A216,'Knowledge - Percentages'!$B:$B,0),'Data - Knowledge'!W$8)/100</f>
        <v>0.23100000000000001</v>
      </c>
      <c r="X216" s="129" cm="1">
        <f t="array" ref="X216">INDEX(KM_PCT,MATCH($A216,'Knowledge - Percentages'!$B:$B,0),'Data - Knowledge'!X$8)/100</f>
        <v>0.27500000000000002</v>
      </c>
      <c r="Y216" s="129" cm="1">
        <f t="array" ref="Y216">INDEX(KM_PCT,MATCH($A216,'Knowledge - Percentages'!$B:$B,0),'Data - Knowledge'!Y$8)/100</f>
        <v>0.23199999999999998</v>
      </c>
      <c r="Z216" s="129" cm="1">
        <f t="array" ref="Z216">INDEX(KM_PCT,MATCH($A216,'Knowledge - Percentages'!$B:$B,0),'Data - Knowledge'!Z$8)/100</f>
        <v>0.33200000000000002</v>
      </c>
      <c r="AA216" s="129" cm="1">
        <f t="array" ref="AA216">INDEX(KM_PCT,MATCH($A216,'Knowledge - Percentages'!$B:$B,0),'Data - Knowledge'!AA$8)/100</f>
        <v>0.28199999999999997</v>
      </c>
      <c r="AB216" s="129" cm="1">
        <f t="array" ref="AB216">INDEX(KM_PCT,MATCH($A216,'Knowledge - Percentages'!$B:$B,0),'Data - Knowledge'!AB$8)/100</f>
        <v>0.252</v>
      </c>
      <c r="AC216" s="129" cm="1">
        <f t="array" ref="AC216">INDEX(KM_PCT,MATCH($A216,'Knowledge - Percentages'!$B:$B,0),'Data - Knowledge'!AC$8)/100</f>
        <v>0.41899999999999998</v>
      </c>
      <c r="AD216" s="129" cm="1">
        <f t="array" ref="AD216">INDEX(KM_PCT,MATCH($A216,'Knowledge - Percentages'!$B:$B,0),'Data - Knowledge'!AD$8)/100</f>
        <v>0.36</v>
      </c>
      <c r="AE216" s="129" cm="1">
        <f t="array" ref="AE216">INDEX(KM_PCT,MATCH($A216,'Knowledge - Percentages'!$B:$B,0),'Data - Knowledge'!AE$8)/100</f>
        <v>0.39600000000000002</v>
      </c>
      <c r="AF216" s="129" cm="1">
        <f t="array" ref="AF216">INDEX(KM_PCT,MATCH($A216,'Knowledge - Percentages'!$B:$B,0),'Data - Knowledge'!AF$8)/100</f>
        <v>0.24399999999999999</v>
      </c>
      <c r="AG216" s="129" cm="1">
        <f t="array" ref="AG216">INDEX(KM_PCT,MATCH($A216,'Knowledge - Percentages'!$B:$B,0),'Data - Knowledge'!AG$8)/100</f>
        <v>0.27</v>
      </c>
      <c r="AH216" s="129" cm="1">
        <f t="array" ref="AH216">INDEX(KM_PCT,MATCH($A216,'Knowledge - Percentages'!$B:$B,0),'Data - Knowledge'!AH$8)/100</f>
        <v>0.35899999999999999</v>
      </c>
      <c r="AI216" s="129" cm="1">
        <f t="array" ref="AI216">INDEX(KM_PCT,MATCH($A216,'Knowledge - Percentages'!$B:$B,0),'Data - Knowledge'!AI$8)/100</f>
        <v>0.30199999999999999</v>
      </c>
    </row>
    <row r="217" spans="1:35">
      <c r="A217" s="86" t="s">
        <v>159</v>
      </c>
      <c r="B217" s="86" t="s">
        <v>39</v>
      </c>
      <c r="C217" s="86" t="s">
        <v>54</v>
      </c>
      <c r="D217" s="86" t="s">
        <v>160</v>
      </c>
      <c r="E217" s="122">
        <f t="shared" si="25"/>
        <v>0.17355891144235838</v>
      </c>
      <c r="F217" s="128">
        <f t="shared" si="20"/>
        <v>8883.9599999999991</v>
      </c>
      <c r="G217" s="122">
        <f t="shared" si="21"/>
        <v>0.18071151272673311</v>
      </c>
      <c r="H217" s="128">
        <f t="shared" si="22"/>
        <v>65764.352999999988</v>
      </c>
      <c r="I217" s="122">
        <f t="shared" si="23"/>
        <v>-0.12020612915938646</v>
      </c>
      <c r="J217" s="128">
        <f t="shared" si="24"/>
        <v>96.041978080726551</v>
      </c>
      <c r="K217" s="129" cm="1">
        <f t="array" ref="K217">INDEX(KM_PCT,MATCH($A217,'Knowledge - Percentages'!$B:$B,0),'Data - Knowledge'!K$8)/100</f>
        <v>4.7E-2</v>
      </c>
      <c r="L217" s="129" cm="1">
        <f t="array" ref="L217">INDEX(KM_PCT,MATCH($A217,'Knowledge - Percentages'!$B:$B,0),'Data - Knowledge'!L$8)/100</f>
        <v>0.14400000000000002</v>
      </c>
      <c r="M217" s="129" cm="1">
        <f t="array" ref="M217">INDEX(KM_PCT,MATCH($A217,'Knowledge - Percentages'!$B:$B,0),'Data - Knowledge'!M$8)/100</f>
        <v>0.152</v>
      </c>
      <c r="N217" s="129" cm="1">
        <f t="array" ref="N217">INDEX(KM_PCT,MATCH($A217,'Knowledge - Percentages'!$B:$B,0),'Data - Knowledge'!N$8)/100</f>
        <v>0.14800000000000002</v>
      </c>
      <c r="O217" s="129" cm="1">
        <f t="array" ref="O217">INDEX(KM_PCT,MATCH($A217,'Knowledge - Percentages'!$B:$B,0),'Data - Knowledge'!O$8)/100</f>
        <v>0.19500000000000001</v>
      </c>
      <c r="P217" s="129" cm="1">
        <f t="array" ref="P217">INDEX(KM_PCT,MATCH($A217,'Knowledge - Percentages'!$B:$B,0),'Data - Knowledge'!P$8)/100</f>
        <v>0.18899999999999997</v>
      </c>
      <c r="Q217" s="129" cm="1">
        <f t="array" ref="Q217">INDEX(KM_PCT,MATCH($A217,'Knowledge - Percentages'!$B:$B,0),'Data - Knowledge'!Q$8)/100</f>
        <v>0.17499999999999999</v>
      </c>
      <c r="R217" s="129" cm="1">
        <f t="array" ref="R217">INDEX(KM_PCT,MATCH($A217,'Knowledge - Percentages'!$B:$B,0),'Data - Knowledge'!R$8)/100</f>
        <v>0.126</v>
      </c>
      <c r="S217" s="129" cm="1">
        <f t="array" ref="S217">INDEX(KM_PCT,MATCH($A217,'Knowledge - Percentages'!$B:$B,0),'Data - Knowledge'!S$8)/100</f>
        <v>0.18</v>
      </c>
      <c r="T217" s="129" cm="1">
        <f t="array" ref="T217">INDEX(KM_PCT,MATCH($A217,'Knowledge - Percentages'!$B:$B,0),'Data - Knowledge'!T$8)/100</f>
        <v>0.183</v>
      </c>
      <c r="U217" s="129" cm="1">
        <f t="array" ref="U217">INDEX(KM_PCT,MATCH($A217,'Knowledge - Percentages'!$B:$B,0),'Data - Knowledge'!U$8)/100</f>
        <v>0.18100000000000002</v>
      </c>
      <c r="V217" s="129" cm="1">
        <f t="array" ref="V217">INDEX(KM_PCT,MATCH($A217,'Knowledge - Percentages'!$B:$B,0),'Data - Knowledge'!V$8)/100</f>
        <v>0.18</v>
      </c>
      <c r="W217" s="129" cm="1">
        <f t="array" ref="W217">INDEX(KM_PCT,MATCH($A217,'Knowledge - Percentages'!$B:$B,0),'Data - Knowledge'!W$8)/100</f>
        <v>0.23600000000000002</v>
      </c>
      <c r="X217" s="129" cm="1">
        <f t="array" ref="X217">INDEX(KM_PCT,MATCH($A217,'Knowledge - Percentages'!$B:$B,0),'Data - Knowledge'!X$8)/100</f>
        <v>0.191</v>
      </c>
      <c r="Y217" s="129" cm="1">
        <f t="array" ref="Y217">INDEX(KM_PCT,MATCH($A217,'Knowledge - Percentages'!$B:$B,0),'Data - Knowledge'!Y$8)/100</f>
        <v>0.20399999999999999</v>
      </c>
      <c r="Z217" s="129" cm="1">
        <f t="array" ref="Z217">INDEX(KM_PCT,MATCH($A217,'Knowledge - Percentages'!$B:$B,0),'Data - Knowledge'!Z$8)/100</f>
        <v>0.19399999999999998</v>
      </c>
      <c r="AA217" s="129" cm="1">
        <f t="array" ref="AA217">INDEX(KM_PCT,MATCH($A217,'Knowledge - Percentages'!$B:$B,0),'Data - Knowledge'!AA$8)/100</f>
        <v>0.20899999999999999</v>
      </c>
      <c r="AB217" s="129" cm="1">
        <f t="array" ref="AB217">INDEX(KM_PCT,MATCH($A217,'Knowledge - Percentages'!$B:$B,0),'Data - Knowledge'!AB$8)/100</f>
        <v>0.157</v>
      </c>
      <c r="AC217" s="129" cm="1">
        <f t="array" ref="AC217">INDEX(KM_PCT,MATCH($A217,'Knowledge - Percentages'!$B:$B,0),'Data - Knowledge'!AC$8)/100</f>
        <v>0.17800000000000002</v>
      </c>
      <c r="AD217" s="129" cm="1">
        <f t="array" ref="AD217">INDEX(KM_PCT,MATCH($A217,'Knowledge - Percentages'!$B:$B,0),'Data - Knowledge'!AD$8)/100</f>
        <v>0.17</v>
      </c>
      <c r="AE217" s="129" cm="1">
        <f t="array" ref="AE217">INDEX(KM_PCT,MATCH($A217,'Knowledge - Percentages'!$B:$B,0),'Data - Knowledge'!AE$8)/100</f>
        <v>0.106</v>
      </c>
      <c r="AF217" s="129" cm="1">
        <f t="array" ref="AF217">INDEX(KM_PCT,MATCH($A217,'Knowledge - Percentages'!$B:$B,0),'Data - Knowledge'!AF$8)/100</f>
        <v>0.2</v>
      </c>
      <c r="AG217" s="129" cm="1">
        <f t="array" ref="AG217">INDEX(KM_PCT,MATCH($A217,'Knowledge - Percentages'!$B:$B,0),'Data - Knowledge'!AG$8)/100</f>
        <v>0.23699999999999999</v>
      </c>
      <c r="AH217" s="129" cm="1">
        <f t="array" ref="AH217">INDEX(KM_PCT,MATCH($A217,'Knowledge - Percentages'!$B:$B,0),'Data - Knowledge'!AH$8)/100</f>
        <v>0.20399999999999999</v>
      </c>
      <c r="AI217" s="129" cm="1">
        <f t="array" ref="AI217">INDEX(KM_PCT,MATCH($A217,'Knowledge - Percentages'!$B:$B,0),'Data - Knowledge'!AI$8)/100</f>
        <v>0.25700000000000001</v>
      </c>
    </row>
    <row r="218" spans="1:35">
      <c r="A218" s="86" t="s">
        <v>165</v>
      </c>
      <c r="B218" s="86" t="s">
        <v>39</v>
      </c>
      <c r="C218" s="86" t="s">
        <v>54</v>
      </c>
      <c r="D218" s="86" t="s">
        <v>594</v>
      </c>
      <c r="E218" s="122">
        <f t="shared" si="25"/>
        <v>0.31268409947838316</v>
      </c>
      <c r="F218" s="128">
        <f t="shared" si="20"/>
        <v>16005.360999999999</v>
      </c>
      <c r="G218" s="122">
        <f t="shared" si="21"/>
        <v>0.31043458571825044</v>
      </c>
      <c r="H218" s="128">
        <f t="shared" si="22"/>
        <v>112973.04399999998</v>
      </c>
      <c r="I218" s="122">
        <f t="shared" si="23"/>
        <v>-0.23058053929616354</v>
      </c>
      <c r="J218" s="128">
        <f t="shared" si="24"/>
        <v>100.72463374366873</v>
      </c>
      <c r="K218" s="129" cm="1">
        <f t="array" ref="K218">INDEX(KM_PCT,MATCH($A218,'Knowledge - Percentages'!$B:$B,0),'Data - Knowledge'!K$8)/100</f>
        <v>0.10300000000000001</v>
      </c>
      <c r="L218" s="129" cm="1">
        <f t="array" ref="L218">INDEX(KM_PCT,MATCH($A218,'Knowledge - Percentages'!$B:$B,0),'Data - Knowledge'!L$8)/100</f>
        <v>0.255</v>
      </c>
      <c r="M218" s="129" cm="1">
        <f t="array" ref="M218">INDEX(KM_PCT,MATCH($A218,'Knowledge - Percentages'!$B:$B,0),'Data - Knowledge'!M$8)/100</f>
        <v>0.34799999999999998</v>
      </c>
      <c r="N218" s="129" cm="1">
        <f t="array" ref="N218">INDEX(KM_PCT,MATCH($A218,'Knowledge - Percentages'!$B:$B,0),'Data - Knowledge'!N$8)/100</f>
        <v>0.21899999999999997</v>
      </c>
      <c r="O218" s="129" cm="1">
        <f t="array" ref="O218">INDEX(KM_PCT,MATCH($A218,'Knowledge - Percentages'!$B:$B,0),'Data - Knowledge'!O$8)/100</f>
        <v>0.315</v>
      </c>
      <c r="P218" s="129" cm="1">
        <f t="array" ref="P218">INDEX(KM_PCT,MATCH($A218,'Knowledge - Percentages'!$B:$B,0),'Data - Knowledge'!P$8)/100</f>
        <v>0.317</v>
      </c>
      <c r="Q218" s="129" cm="1">
        <f t="array" ref="Q218">INDEX(KM_PCT,MATCH($A218,'Knowledge - Percentages'!$B:$B,0),'Data - Knowledge'!Q$8)/100</f>
        <v>0.504</v>
      </c>
      <c r="R218" s="129" cm="1">
        <f t="array" ref="R218">INDEX(KM_PCT,MATCH($A218,'Knowledge - Percentages'!$B:$B,0),'Data - Knowledge'!R$8)/100</f>
        <v>0.48700000000000004</v>
      </c>
      <c r="S218" s="129" cm="1">
        <f t="array" ref="S218">INDEX(KM_PCT,MATCH($A218,'Knowledge - Percentages'!$B:$B,0),'Data - Knowledge'!S$8)/100</f>
        <v>0.30499999999999999</v>
      </c>
      <c r="T218" s="129" cm="1">
        <f t="array" ref="T218">INDEX(KM_PCT,MATCH($A218,'Knowledge - Percentages'!$B:$B,0),'Data - Knowledge'!T$8)/100</f>
        <v>0.39</v>
      </c>
      <c r="U218" s="129" cm="1">
        <f t="array" ref="U218">INDEX(KM_PCT,MATCH($A218,'Knowledge - Percentages'!$B:$B,0),'Data - Knowledge'!U$8)/100</f>
        <v>0.45399999999999996</v>
      </c>
      <c r="V218" s="129" cm="1">
        <f t="array" ref="V218">INDEX(KM_PCT,MATCH($A218,'Knowledge - Percentages'!$B:$B,0),'Data - Knowledge'!V$8)/100</f>
        <v>0.374</v>
      </c>
      <c r="W218" s="129" cm="1">
        <f t="array" ref="W218">INDEX(KM_PCT,MATCH($A218,'Knowledge - Percentages'!$B:$B,0),'Data - Knowledge'!W$8)/100</f>
        <v>0.27100000000000002</v>
      </c>
      <c r="X218" s="129" cm="1">
        <f t="array" ref="X218">INDEX(KM_PCT,MATCH($A218,'Knowledge - Percentages'!$B:$B,0),'Data - Knowledge'!X$8)/100</f>
        <v>0.34700000000000003</v>
      </c>
      <c r="Y218" s="129" cm="1">
        <f t="array" ref="Y218">INDEX(KM_PCT,MATCH($A218,'Knowledge - Percentages'!$B:$B,0),'Data - Knowledge'!Y$8)/100</f>
        <v>0.34200000000000003</v>
      </c>
      <c r="Z218" s="129" cm="1">
        <f t="array" ref="Z218">INDEX(KM_PCT,MATCH($A218,'Knowledge - Percentages'!$B:$B,0),'Data - Knowledge'!Z$8)/100</f>
        <v>0.32899999999999996</v>
      </c>
      <c r="AA218" s="129" cm="1">
        <f t="array" ref="AA218">INDEX(KM_PCT,MATCH($A218,'Knowledge - Percentages'!$B:$B,0),'Data - Knowledge'!AA$8)/100</f>
        <v>0.33600000000000002</v>
      </c>
      <c r="AB218" s="129" cm="1">
        <f t="array" ref="AB218">INDEX(KM_PCT,MATCH($A218,'Knowledge - Percentages'!$B:$B,0),'Data - Knowledge'!AB$8)/100</f>
        <v>0.314</v>
      </c>
      <c r="AC218" s="129" cm="1">
        <f t="array" ref="AC218">INDEX(KM_PCT,MATCH($A218,'Knowledge - Percentages'!$B:$B,0),'Data - Knowledge'!AC$8)/100</f>
        <v>0.26400000000000001</v>
      </c>
      <c r="AD218" s="129" cm="1">
        <f t="array" ref="AD218">INDEX(KM_PCT,MATCH($A218,'Knowledge - Percentages'!$B:$B,0),'Data - Knowledge'!AD$8)/100</f>
        <v>0.309</v>
      </c>
      <c r="AE218" s="129" cm="1">
        <f t="array" ref="AE218">INDEX(KM_PCT,MATCH($A218,'Knowledge - Percentages'!$B:$B,0),'Data - Knowledge'!AE$8)/100</f>
        <v>0.29399999999999998</v>
      </c>
      <c r="AF218" s="129" cm="1">
        <f t="array" ref="AF218">INDEX(KM_PCT,MATCH($A218,'Knowledge - Percentages'!$B:$B,0),'Data - Knowledge'!AF$8)/100</f>
        <v>0.316</v>
      </c>
      <c r="AG218" s="129" cm="1">
        <f t="array" ref="AG218">INDEX(KM_PCT,MATCH($A218,'Knowledge - Percentages'!$B:$B,0),'Data - Knowledge'!AG$8)/100</f>
        <v>0.33899999999999997</v>
      </c>
      <c r="AH218" s="129" cm="1">
        <f t="array" ref="AH218">INDEX(KM_PCT,MATCH($A218,'Knowledge - Percentages'!$B:$B,0),'Data - Knowledge'!AH$8)/100</f>
        <v>0.318</v>
      </c>
      <c r="AI218" s="129" cm="1">
        <f t="array" ref="AI218">INDEX(KM_PCT,MATCH($A218,'Knowledge - Percentages'!$B:$B,0),'Data - Knowledge'!AI$8)/100</f>
        <v>0.34</v>
      </c>
    </row>
    <row r="219" spans="1:35">
      <c r="A219" s="86" t="s">
        <v>595</v>
      </c>
      <c r="B219" s="86" t="s">
        <v>39</v>
      </c>
      <c r="C219" s="86" t="s">
        <v>596</v>
      </c>
      <c r="D219" s="86" t="s">
        <v>597</v>
      </c>
      <c r="E219" s="122">
        <f t="shared" si="25"/>
        <v>0.89578576591712722</v>
      </c>
      <c r="F219" s="128">
        <f t="shared" si="20"/>
        <v>45852.585999999988</v>
      </c>
      <c r="G219" s="122">
        <f t="shared" si="21"/>
        <v>0.8998176105122293</v>
      </c>
      <c r="H219" s="128">
        <f t="shared" si="22"/>
        <v>327460.72499999998</v>
      </c>
      <c r="I219" s="122">
        <f t="shared" si="23"/>
        <v>0.10091438010102348</v>
      </c>
      <c r="J219" s="128">
        <f t="shared" si="24"/>
        <v>99.551926462874292</v>
      </c>
      <c r="K219" s="129" cm="1">
        <f t="array" ref="K219">INDEX(KM_PCT,MATCH($A219,'Knowledge - Percentages'!$B:$B,0),'Data - Knowledge'!K$8)/100</f>
        <v>0.95700000000000007</v>
      </c>
      <c r="L219" s="129" cm="1">
        <f t="array" ref="L219">INDEX(KM_PCT,MATCH($A219,'Knowledge - Percentages'!$B:$B,0),'Data - Knowledge'!L$8)/100</f>
        <v>0.91099999999999992</v>
      </c>
      <c r="M219" s="129" cm="1">
        <f t="array" ref="M219">INDEX(KM_PCT,MATCH($A219,'Knowledge - Percentages'!$B:$B,0),'Data - Knowledge'!M$8)/100</f>
        <v>0.87599999999999989</v>
      </c>
      <c r="N219" s="129" cm="1">
        <f t="array" ref="N219">INDEX(KM_PCT,MATCH($A219,'Knowledge - Percentages'!$B:$B,0),'Data - Knowledge'!N$8)/100</f>
        <v>0.91900000000000004</v>
      </c>
      <c r="O219" s="129" cm="1">
        <f t="array" ref="O219">INDEX(KM_PCT,MATCH($A219,'Knowledge - Percentages'!$B:$B,0),'Data - Knowledge'!O$8)/100</f>
        <v>0.89800000000000002</v>
      </c>
      <c r="P219" s="129" cm="1">
        <f t="array" ref="P219">INDEX(KM_PCT,MATCH($A219,'Knowledge - Percentages'!$B:$B,0),'Data - Knowledge'!P$8)/100</f>
        <v>0.86499999999999999</v>
      </c>
      <c r="Q219" s="129" cm="1">
        <f t="array" ref="Q219">INDEX(KM_PCT,MATCH($A219,'Knowledge - Percentages'!$B:$B,0),'Data - Knowledge'!Q$8)/100</f>
        <v>0.872</v>
      </c>
      <c r="R219" s="129" cm="1">
        <f t="array" ref="R219">INDEX(KM_PCT,MATCH($A219,'Knowledge - Percentages'!$B:$B,0),'Data - Knowledge'!R$8)/100</f>
        <v>0.87599999999999989</v>
      </c>
      <c r="S219" s="129" cm="1">
        <f t="array" ref="S219">INDEX(KM_PCT,MATCH($A219,'Knowledge - Percentages'!$B:$B,0),'Data - Knowledge'!S$8)/100</f>
        <v>0.877</v>
      </c>
      <c r="T219" s="129" cm="1">
        <f t="array" ref="T219">INDEX(KM_PCT,MATCH($A219,'Knowledge - Percentages'!$B:$B,0),'Data - Knowledge'!T$8)/100</f>
        <v>0.872</v>
      </c>
      <c r="U219" s="129" cm="1">
        <f t="array" ref="U219">INDEX(KM_PCT,MATCH($A219,'Knowledge - Percentages'!$B:$B,0),'Data - Knowledge'!U$8)/100</f>
        <v>0.85499999999999998</v>
      </c>
      <c r="V219" s="129" cm="1">
        <f t="array" ref="V219">INDEX(KM_PCT,MATCH($A219,'Knowledge - Percentages'!$B:$B,0),'Data - Knowledge'!V$8)/100</f>
        <v>0.86499999999999999</v>
      </c>
      <c r="W219" s="129" cm="1">
        <f t="array" ref="W219">INDEX(KM_PCT,MATCH($A219,'Knowledge - Percentages'!$B:$B,0),'Data - Knowledge'!W$8)/100</f>
        <v>0.872</v>
      </c>
      <c r="X219" s="129" cm="1">
        <f t="array" ref="X219">INDEX(KM_PCT,MATCH($A219,'Knowledge - Percentages'!$B:$B,0),'Data - Knowledge'!X$8)/100</f>
        <v>0.87400000000000011</v>
      </c>
      <c r="Y219" s="129" cm="1">
        <f t="array" ref="Y219">INDEX(KM_PCT,MATCH($A219,'Knowledge - Percentages'!$B:$B,0),'Data - Knowledge'!Y$8)/100</f>
        <v>0.879</v>
      </c>
      <c r="Z219" s="129" cm="1">
        <f t="array" ref="Z219">INDEX(KM_PCT,MATCH($A219,'Knowledge - Percentages'!$B:$B,0),'Data - Knowledge'!Z$8)/100</f>
        <v>0.91299999999999992</v>
      </c>
      <c r="AA219" s="129" cm="1">
        <f t="array" ref="AA219">INDEX(KM_PCT,MATCH($A219,'Knowledge - Percentages'!$B:$B,0),'Data - Knowledge'!AA$8)/100</f>
        <v>0.8909999999999999</v>
      </c>
      <c r="AB219" s="129" cm="1">
        <f t="array" ref="AB219">INDEX(KM_PCT,MATCH($A219,'Knowledge - Percentages'!$B:$B,0),'Data - Knowledge'!AB$8)/100</f>
        <v>0.89900000000000002</v>
      </c>
      <c r="AC219" s="129" cm="1">
        <f t="array" ref="AC219">INDEX(KM_PCT,MATCH($A219,'Knowledge - Percentages'!$B:$B,0),'Data - Knowledge'!AC$8)/100</f>
        <v>0.93</v>
      </c>
      <c r="AD219" s="129" cm="1">
        <f t="array" ref="AD219">INDEX(KM_PCT,MATCH($A219,'Knowledge - Percentages'!$B:$B,0),'Data - Knowledge'!AD$8)/100</f>
        <v>0.91200000000000003</v>
      </c>
      <c r="AE219" s="129" cm="1">
        <f t="array" ref="AE219">INDEX(KM_PCT,MATCH($A219,'Knowledge - Percentages'!$B:$B,0),'Data - Knowledge'!AE$8)/100</f>
        <v>0.92900000000000005</v>
      </c>
      <c r="AF219" s="129" cm="1">
        <f t="array" ref="AF219">INDEX(KM_PCT,MATCH($A219,'Knowledge - Percentages'!$B:$B,0),'Data - Knowledge'!AF$8)/100</f>
        <v>0.90400000000000003</v>
      </c>
      <c r="AG219" s="129" cm="1">
        <f t="array" ref="AG219">INDEX(KM_PCT,MATCH($A219,'Knowledge - Percentages'!$B:$B,0),'Data - Knowledge'!AG$8)/100</f>
        <v>0.871</v>
      </c>
      <c r="AH219" s="129" cm="1">
        <f t="array" ref="AH219">INDEX(KM_PCT,MATCH($A219,'Knowledge - Percentages'!$B:$B,0),'Data - Knowledge'!AH$8)/100</f>
        <v>0.91799999999999993</v>
      </c>
      <c r="AI219" s="129" cm="1">
        <f t="array" ref="AI219">INDEX(KM_PCT,MATCH($A219,'Knowledge - Percentages'!$B:$B,0),'Data - Knowledge'!AI$8)/100</f>
        <v>0.90799999999999992</v>
      </c>
    </row>
    <row r="220" spans="1:35">
      <c r="A220" s="86" t="s">
        <v>598</v>
      </c>
      <c r="B220" s="86" t="s">
        <v>39</v>
      </c>
      <c r="C220" s="86" t="s">
        <v>596</v>
      </c>
      <c r="D220" s="86" t="s">
        <v>599</v>
      </c>
      <c r="E220" s="122">
        <f t="shared" si="25"/>
        <v>7.8275538711000819E-2</v>
      </c>
      <c r="F220" s="128">
        <f t="shared" si="20"/>
        <v>4006.6899999999991</v>
      </c>
      <c r="G220" s="122">
        <f t="shared" si="21"/>
        <v>7.4385360478568016E-2</v>
      </c>
      <c r="H220" s="128">
        <f t="shared" si="22"/>
        <v>27070.245999999992</v>
      </c>
      <c r="I220" s="122">
        <f t="shared" si="23"/>
        <v>-0.11865907664860925</v>
      </c>
      <c r="J220" s="128">
        <f t="shared" si="24"/>
        <v>105.22976323218015</v>
      </c>
      <c r="K220" s="129" cm="1">
        <f t="array" ref="K220">INDEX(KM_PCT,MATCH($A220,'Knowledge - Percentages'!$B:$B,0),'Data - Knowledge'!K$8)/100</f>
        <v>3.3000000000000002E-2</v>
      </c>
      <c r="L220" s="129" cm="1">
        <f t="array" ref="L220">INDEX(KM_PCT,MATCH($A220,'Knowledge - Percentages'!$B:$B,0),'Data - Knowledge'!L$8)/100</f>
        <v>6.2E-2</v>
      </c>
      <c r="M220" s="129" cm="1">
        <f t="array" ref="M220">INDEX(KM_PCT,MATCH($A220,'Knowledge - Percentages'!$B:$B,0),'Data - Knowledge'!M$8)/100</f>
        <v>9.6999999999999989E-2</v>
      </c>
      <c r="N220" s="129" cm="1">
        <f t="array" ref="N220">INDEX(KM_PCT,MATCH($A220,'Knowledge - Percentages'!$B:$B,0),'Data - Knowledge'!N$8)/100</f>
        <v>5.5E-2</v>
      </c>
      <c r="O220" s="129" cm="1">
        <f t="array" ref="O220">INDEX(KM_PCT,MATCH($A220,'Knowledge - Percentages'!$B:$B,0),'Data - Knowledge'!O$8)/100</f>
        <v>7.4999999999999997E-2</v>
      </c>
      <c r="P220" s="129" cm="1">
        <f t="array" ref="P220">INDEX(KM_PCT,MATCH($A220,'Knowledge - Percentages'!$B:$B,0),'Data - Knowledge'!P$8)/100</f>
        <v>0.10800000000000001</v>
      </c>
      <c r="Q220" s="129" cm="1">
        <f t="array" ref="Q220">INDEX(KM_PCT,MATCH($A220,'Knowledge - Percentages'!$B:$B,0),'Data - Knowledge'!Q$8)/100</f>
        <v>0.10099999999999999</v>
      </c>
      <c r="R220" s="129" cm="1">
        <f t="array" ref="R220">INDEX(KM_PCT,MATCH($A220,'Knowledge - Percentages'!$B:$B,0),'Data - Knowledge'!R$8)/100</f>
        <v>0.10199999999999999</v>
      </c>
      <c r="S220" s="129" cm="1">
        <f t="array" ref="S220">INDEX(KM_PCT,MATCH($A220,'Knowledge - Percentages'!$B:$B,0),'Data - Knowledge'!S$8)/100</f>
        <v>0.10099999999999999</v>
      </c>
      <c r="T220" s="129" cm="1">
        <f t="array" ref="T220">INDEX(KM_PCT,MATCH($A220,'Knowledge - Percentages'!$B:$B,0),'Data - Knowledge'!T$8)/100</f>
        <v>0.10099999999999999</v>
      </c>
      <c r="U220" s="129" cm="1">
        <f t="array" ref="U220">INDEX(KM_PCT,MATCH($A220,'Knowledge - Percentages'!$B:$B,0),'Data - Knowledge'!U$8)/100</f>
        <v>0.11800000000000001</v>
      </c>
      <c r="V220" s="129" cm="1">
        <f t="array" ref="V220">INDEX(KM_PCT,MATCH($A220,'Knowledge - Percentages'!$B:$B,0),'Data - Knowledge'!V$8)/100</f>
        <v>0.1</v>
      </c>
      <c r="W220" s="129" cm="1">
        <f t="array" ref="W220">INDEX(KM_PCT,MATCH($A220,'Knowledge - Percentages'!$B:$B,0),'Data - Knowledge'!W$8)/100</f>
        <v>0.10099999999999999</v>
      </c>
      <c r="X220" s="129" cm="1">
        <f t="array" ref="X220">INDEX(KM_PCT,MATCH($A220,'Knowledge - Percentages'!$B:$B,0),'Data - Knowledge'!X$8)/100</f>
        <v>9.9000000000000005E-2</v>
      </c>
      <c r="Y220" s="129" cm="1">
        <f t="array" ref="Y220">INDEX(KM_PCT,MATCH($A220,'Knowledge - Percentages'!$B:$B,0),'Data - Knowledge'!Y$8)/100</f>
        <v>9.4E-2</v>
      </c>
      <c r="Z220" s="129" cm="1">
        <f t="array" ref="Z220">INDEX(KM_PCT,MATCH($A220,'Knowledge - Percentages'!$B:$B,0),'Data - Knowledge'!Z$8)/100</f>
        <v>0.06</v>
      </c>
      <c r="AA220" s="129" cm="1">
        <f t="array" ref="AA220">INDEX(KM_PCT,MATCH($A220,'Knowledge - Percentages'!$B:$B,0),'Data - Knowledge'!AA$8)/100</f>
        <v>7.6999999999999999E-2</v>
      </c>
      <c r="AB220" s="129" cm="1">
        <f t="array" ref="AB220">INDEX(KM_PCT,MATCH($A220,'Knowledge - Percentages'!$B:$B,0),'Data - Knowledge'!AB$8)/100</f>
        <v>7.400000000000001E-2</v>
      </c>
      <c r="AC220" s="129" cm="1">
        <f t="array" ref="AC220">INDEX(KM_PCT,MATCH($A220,'Knowledge - Percentages'!$B:$B,0),'Data - Knowledge'!AC$8)/100</f>
        <v>5.0999999999999997E-2</v>
      </c>
      <c r="AD220" s="129" cm="1">
        <f t="array" ref="AD220">INDEX(KM_PCT,MATCH($A220,'Knowledge - Percentages'!$B:$B,0),'Data - Knowledge'!AD$8)/100</f>
        <v>6.6000000000000003E-2</v>
      </c>
      <c r="AE220" s="129" cm="1">
        <f t="array" ref="AE220">INDEX(KM_PCT,MATCH($A220,'Knowledge - Percentages'!$B:$B,0),'Data - Knowledge'!AE$8)/100</f>
        <v>5.4000000000000006E-2</v>
      </c>
      <c r="AF220" s="129" cm="1">
        <f t="array" ref="AF220">INDEX(KM_PCT,MATCH($A220,'Knowledge - Percentages'!$B:$B,0),'Data - Knowledge'!AF$8)/100</f>
        <v>6.9000000000000006E-2</v>
      </c>
      <c r="AG220" s="129" cm="1">
        <f t="array" ref="AG220">INDEX(KM_PCT,MATCH($A220,'Knowledge - Percentages'!$B:$B,0),'Data - Knowledge'!AG$8)/100</f>
        <v>0.09</v>
      </c>
      <c r="AH220" s="129" cm="1">
        <f t="array" ref="AH220">INDEX(KM_PCT,MATCH($A220,'Knowledge - Percentages'!$B:$B,0),'Data - Knowledge'!AH$8)/100</f>
        <v>5.5999999999999994E-2</v>
      </c>
      <c r="AI220" s="129" cm="1">
        <f t="array" ref="AI220">INDEX(KM_PCT,MATCH($A220,'Knowledge - Percentages'!$B:$B,0),'Data - Knowledge'!AI$8)/100</f>
        <v>6.6000000000000003E-2</v>
      </c>
    </row>
    <row r="221" spans="1:35">
      <c r="A221" s="86" t="s">
        <v>600</v>
      </c>
      <c r="B221" s="86" t="s">
        <v>39</v>
      </c>
      <c r="C221" s="86" t="s">
        <v>596</v>
      </c>
      <c r="D221" s="86" t="s">
        <v>601</v>
      </c>
      <c r="E221" s="122">
        <f t="shared" si="25"/>
        <v>2.6040049231250122E-2</v>
      </c>
      <c r="F221" s="128">
        <f t="shared" si="20"/>
        <v>1332.912</v>
      </c>
      <c r="G221" s="122">
        <f t="shared" si="21"/>
        <v>2.5793352366872847E-2</v>
      </c>
      <c r="H221" s="128">
        <f t="shared" si="22"/>
        <v>9386.6909999999989</v>
      </c>
      <c r="I221" s="122">
        <f t="shared" si="23"/>
        <v>4.4223569058546526E-2</v>
      </c>
      <c r="J221" s="128">
        <f t="shared" si="24"/>
        <v>100.95643583225775</v>
      </c>
      <c r="K221" s="129" cm="1">
        <f t="array" ref="K221">INDEX(KM_PCT,MATCH($A221,'Knowledge - Percentages'!$B:$B,0),'Data - Knowledge'!K$8)/100</f>
        <v>0.01</v>
      </c>
      <c r="L221" s="129" cm="1">
        <f t="array" ref="L221">INDEX(KM_PCT,MATCH($A221,'Knowledge - Percentages'!$B:$B,0),'Data - Knowledge'!L$8)/100</f>
        <v>2.7000000000000003E-2</v>
      </c>
      <c r="M221" s="129" cm="1">
        <f t="array" ref="M221">INDEX(KM_PCT,MATCH($A221,'Knowledge - Percentages'!$B:$B,0),'Data - Knowledge'!M$8)/100</f>
        <v>2.7000000000000003E-2</v>
      </c>
      <c r="N221" s="129" cm="1">
        <f t="array" ref="N221">INDEX(KM_PCT,MATCH($A221,'Knowledge - Percentages'!$B:$B,0),'Data - Knowledge'!N$8)/100</f>
        <v>2.7000000000000003E-2</v>
      </c>
      <c r="O221" s="129" cm="1">
        <f t="array" ref="O221">INDEX(KM_PCT,MATCH($A221,'Knowledge - Percentages'!$B:$B,0),'Data - Knowledge'!O$8)/100</f>
        <v>2.7000000000000003E-2</v>
      </c>
      <c r="P221" s="129" cm="1">
        <f t="array" ref="P221">INDEX(KM_PCT,MATCH($A221,'Knowledge - Percentages'!$B:$B,0),'Data - Knowledge'!P$8)/100</f>
        <v>2.7000000000000003E-2</v>
      </c>
      <c r="Q221" s="129" cm="1">
        <f t="array" ref="Q221">INDEX(KM_PCT,MATCH($A221,'Knowledge - Percentages'!$B:$B,0),'Data - Knowledge'!Q$8)/100</f>
        <v>2.7000000000000003E-2</v>
      </c>
      <c r="R221" s="129" cm="1">
        <f t="array" ref="R221">INDEX(KM_PCT,MATCH($A221,'Knowledge - Percentages'!$B:$B,0),'Data - Knowledge'!R$8)/100</f>
        <v>2.2000000000000002E-2</v>
      </c>
      <c r="S221" s="129" cm="1">
        <f t="array" ref="S221">INDEX(KM_PCT,MATCH($A221,'Knowledge - Percentages'!$B:$B,0),'Data - Knowledge'!S$8)/100</f>
        <v>2.2000000000000002E-2</v>
      </c>
      <c r="T221" s="129" cm="1">
        <f t="array" ref="T221">INDEX(KM_PCT,MATCH($A221,'Knowledge - Percentages'!$B:$B,0),'Data - Knowledge'!T$8)/100</f>
        <v>2.7999999999999997E-2</v>
      </c>
      <c r="U221" s="129" cm="1">
        <f t="array" ref="U221">INDEX(KM_PCT,MATCH($A221,'Knowledge - Percentages'!$B:$B,0),'Data - Knowledge'!U$8)/100</f>
        <v>2.7000000000000003E-2</v>
      </c>
      <c r="V221" s="129" cm="1">
        <f t="array" ref="V221">INDEX(KM_PCT,MATCH($A221,'Knowledge - Percentages'!$B:$B,0),'Data - Knowledge'!V$8)/100</f>
        <v>3.5000000000000003E-2</v>
      </c>
      <c r="W221" s="129" cm="1">
        <f t="array" ref="W221">INDEX(KM_PCT,MATCH($A221,'Knowledge - Percentages'!$B:$B,0),'Data - Knowledge'!W$8)/100</f>
        <v>2.7000000000000003E-2</v>
      </c>
      <c r="X221" s="129" cm="1">
        <f t="array" ref="X221">INDEX(KM_PCT,MATCH($A221,'Knowledge - Percentages'!$B:$B,0),'Data - Knowledge'!X$8)/100</f>
        <v>2.7000000000000003E-2</v>
      </c>
      <c r="Y221" s="129" cm="1">
        <f t="array" ref="Y221">INDEX(KM_PCT,MATCH($A221,'Knowledge - Percentages'!$B:$B,0),'Data - Knowledge'!Y$8)/100</f>
        <v>2.7000000000000003E-2</v>
      </c>
      <c r="Z221" s="129" cm="1">
        <f t="array" ref="Z221">INDEX(KM_PCT,MATCH($A221,'Knowledge - Percentages'!$B:$B,0),'Data - Knowledge'!Z$8)/100</f>
        <v>2.7000000000000003E-2</v>
      </c>
      <c r="AA221" s="129" cm="1">
        <f t="array" ref="AA221">INDEX(KM_PCT,MATCH($A221,'Knowledge - Percentages'!$B:$B,0),'Data - Knowledge'!AA$8)/100</f>
        <v>3.2000000000000001E-2</v>
      </c>
      <c r="AB221" s="129" cm="1">
        <f t="array" ref="AB221">INDEX(KM_PCT,MATCH($A221,'Knowledge - Percentages'!$B:$B,0),'Data - Knowledge'!AB$8)/100</f>
        <v>2.7000000000000003E-2</v>
      </c>
      <c r="AC221" s="129" cm="1">
        <f t="array" ref="AC221">INDEX(KM_PCT,MATCH($A221,'Knowledge - Percentages'!$B:$B,0),'Data - Knowledge'!AC$8)/100</f>
        <v>1.8000000000000002E-2</v>
      </c>
      <c r="AD221" s="129" cm="1">
        <f t="array" ref="AD221">INDEX(KM_PCT,MATCH($A221,'Knowledge - Percentages'!$B:$B,0),'Data - Knowledge'!AD$8)/100</f>
        <v>2.2000000000000002E-2</v>
      </c>
      <c r="AE221" s="129" cm="1">
        <f t="array" ref="AE221">INDEX(KM_PCT,MATCH($A221,'Knowledge - Percentages'!$B:$B,0),'Data - Knowledge'!AE$8)/100</f>
        <v>1.6E-2</v>
      </c>
      <c r="AF221" s="129" cm="1">
        <f t="array" ref="AF221">INDEX(KM_PCT,MATCH($A221,'Knowledge - Percentages'!$B:$B,0),'Data - Knowledge'!AF$8)/100</f>
        <v>2.6000000000000002E-2</v>
      </c>
      <c r="AG221" s="129" cm="1">
        <f t="array" ref="AG221">INDEX(KM_PCT,MATCH($A221,'Knowledge - Percentages'!$B:$B,0),'Data - Knowledge'!AG$8)/100</f>
        <v>3.9E-2</v>
      </c>
      <c r="AH221" s="129" cm="1">
        <f t="array" ref="AH221">INDEX(KM_PCT,MATCH($A221,'Knowledge - Percentages'!$B:$B,0),'Data - Knowledge'!AH$8)/100</f>
        <v>2.6000000000000002E-2</v>
      </c>
      <c r="AI221" s="129" cm="1">
        <f t="array" ref="AI221">INDEX(KM_PCT,MATCH($A221,'Knowledge - Percentages'!$B:$B,0),'Data - Knowledge'!AI$8)/100</f>
        <v>2.6000000000000002E-2</v>
      </c>
    </row>
    <row r="222" spans="1:35">
      <c r="A222" s="86" t="s">
        <v>602</v>
      </c>
      <c r="B222" s="86" t="s">
        <v>39</v>
      </c>
      <c r="C222" s="86" t="s">
        <v>596</v>
      </c>
      <c r="D222" s="86" t="s">
        <v>603</v>
      </c>
      <c r="E222" s="122">
        <f t="shared" si="25"/>
        <v>0.79006921679332631</v>
      </c>
      <c r="F222" s="128">
        <f t="shared" si="20"/>
        <v>40441.272999999994</v>
      </c>
      <c r="G222" s="122">
        <f t="shared" si="21"/>
        <v>0.79045459291765474</v>
      </c>
      <c r="H222" s="128">
        <f t="shared" si="22"/>
        <v>287661.44500000001</v>
      </c>
      <c r="I222" s="122">
        <f t="shared" si="23"/>
        <v>0.22275425076330868</v>
      </c>
      <c r="J222" s="128">
        <f t="shared" si="24"/>
        <v>99.951246266669671</v>
      </c>
      <c r="K222" s="129" cm="1">
        <f t="array" ref="K222">INDEX(KM_PCT,MATCH($A222,'Knowledge - Percentages'!$B:$B,0),'Data - Knowledge'!K$8)/100</f>
        <v>0.93900000000000006</v>
      </c>
      <c r="L222" s="129" cm="1">
        <f t="array" ref="L222">INDEX(KM_PCT,MATCH($A222,'Knowledge - Percentages'!$B:$B,0),'Data - Knowledge'!L$8)/100</f>
        <v>0.80799999999999994</v>
      </c>
      <c r="M222" s="129" cm="1">
        <f t="array" ref="M222">INDEX(KM_PCT,MATCH($A222,'Knowledge - Percentages'!$B:$B,0),'Data - Knowledge'!M$8)/100</f>
        <v>0.78799999999999992</v>
      </c>
      <c r="N222" s="129" cm="1">
        <f t="array" ref="N222">INDEX(KM_PCT,MATCH($A222,'Knowledge - Percentages'!$B:$B,0),'Data - Knowledge'!N$8)/100</f>
        <v>0.85199999999999998</v>
      </c>
      <c r="O222" s="129" cm="1">
        <f t="array" ref="O222">INDEX(KM_PCT,MATCH($A222,'Knowledge - Percentages'!$B:$B,0),'Data - Knowledge'!O$8)/100</f>
        <v>0.7659999999999999</v>
      </c>
      <c r="P222" s="129" cm="1">
        <f t="array" ref="P222">INDEX(KM_PCT,MATCH($A222,'Knowledge - Percentages'!$B:$B,0),'Data - Knowledge'!P$8)/100</f>
        <v>0.752</v>
      </c>
      <c r="Q222" s="129" cm="1">
        <f t="array" ref="Q222">INDEX(KM_PCT,MATCH($A222,'Knowledge - Percentages'!$B:$B,0),'Data - Knowledge'!Q$8)/100</f>
        <v>0.70400000000000007</v>
      </c>
      <c r="R222" s="129" cm="1">
        <f t="array" ref="R222">INDEX(KM_PCT,MATCH($A222,'Knowledge - Percentages'!$B:$B,0),'Data - Knowledge'!R$8)/100</f>
        <v>0.76400000000000001</v>
      </c>
      <c r="S222" s="129" cm="1">
        <f t="array" ref="S222">INDEX(KM_PCT,MATCH($A222,'Knowledge - Percentages'!$B:$B,0),'Data - Knowledge'!S$8)/100</f>
        <v>0.77300000000000002</v>
      </c>
      <c r="T222" s="129" cm="1">
        <f t="array" ref="T222">INDEX(KM_PCT,MATCH($A222,'Knowledge - Percentages'!$B:$B,0),'Data - Knowledge'!T$8)/100</f>
        <v>0.745</v>
      </c>
      <c r="U222" s="129" cm="1">
        <f t="array" ref="U222">INDEX(KM_PCT,MATCH($A222,'Knowledge - Percentages'!$B:$B,0),'Data - Knowledge'!U$8)/100</f>
        <v>0.71599999999999997</v>
      </c>
      <c r="V222" s="129" cm="1">
        <f t="array" ref="V222">INDEX(KM_PCT,MATCH($A222,'Knowledge - Percentages'!$B:$B,0),'Data - Knowledge'!V$8)/100</f>
        <v>0.73499999999999999</v>
      </c>
      <c r="W222" s="129" cm="1">
        <f t="array" ref="W222">INDEX(KM_PCT,MATCH($A222,'Knowledge - Percentages'!$B:$B,0),'Data - Knowledge'!W$8)/100</f>
        <v>0.753</v>
      </c>
      <c r="X222" s="129" cm="1">
        <f t="array" ref="X222">INDEX(KM_PCT,MATCH($A222,'Knowledge - Percentages'!$B:$B,0),'Data - Knowledge'!X$8)/100</f>
        <v>0.77599999999999991</v>
      </c>
      <c r="Y222" s="129" cm="1">
        <f t="array" ref="Y222">INDEX(KM_PCT,MATCH($A222,'Knowledge - Percentages'!$B:$B,0),'Data - Knowledge'!Y$8)/100</f>
        <v>0.76</v>
      </c>
      <c r="Z222" s="129" cm="1">
        <f t="array" ref="Z222">INDEX(KM_PCT,MATCH($A222,'Knowledge - Percentages'!$B:$B,0),'Data - Knowledge'!Z$8)/100</f>
        <v>0.79099999999999993</v>
      </c>
      <c r="AA222" s="129" cm="1">
        <f t="array" ref="AA222">INDEX(KM_PCT,MATCH($A222,'Knowledge - Percentages'!$B:$B,0),'Data - Knowledge'!AA$8)/100</f>
        <v>0.77900000000000003</v>
      </c>
      <c r="AB222" s="129" cm="1">
        <f t="array" ref="AB222">INDEX(KM_PCT,MATCH($A222,'Knowledge - Percentages'!$B:$B,0),'Data - Knowledge'!AB$8)/100</f>
        <v>0.78</v>
      </c>
      <c r="AC222" s="129" cm="1">
        <f t="array" ref="AC222">INDEX(KM_PCT,MATCH($A222,'Knowledge - Percentages'!$B:$B,0),'Data - Knowledge'!AC$8)/100</f>
        <v>0.81599999999999995</v>
      </c>
      <c r="AD222" s="129" cm="1">
        <f t="array" ref="AD222">INDEX(KM_PCT,MATCH($A222,'Knowledge - Percentages'!$B:$B,0),'Data - Knowledge'!AD$8)/100</f>
        <v>0.80400000000000005</v>
      </c>
      <c r="AE222" s="129" cm="1">
        <f t="array" ref="AE222">INDEX(KM_PCT,MATCH($A222,'Knowledge - Percentages'!$B:$B,0),'Data - Knowledge'!AE$8)/100</f>
        <v>0.8640000000000001</v>
      </c>
      <c r="AF222" s="129" cm="1">
        <f t="array" ref="AF222">INDEX(KM_PCT,MATCH($A222,'Knowledge - Percentages'!$B:$B,0),'Data - Knowledge'!AF$8)/100</f>
        <v>0.78400000000000003</v>
      </c>
      <c r="AG222" s="129" cm="1">
        <f t="array" ref="AG222">INDEX(KM_PCT,MATCH($A222,'Knowledge - Percentages'!$B:$B,0),'Data - Knowledge'!AG$8)/100</f>
        <v>0.76300000000000001</v>
      </c>
      <c r="AH222" s="129" cm="1">
        <f t="array" ref="AH222">INDEX(KM_PCT,MATCH($A222,'Knowledge - Percentages'!$B:$B,0),'Data - Knowledge'!AH$8)/100</f>
        <v>0.77800000000000002</v>
      </c>
      <c r="AI222" s="129" cm="1">
        <f t="array" ref="AI222">INDEX(KM_PCT,MATCH($A222,'Knowledge - Percentages'!$B:$B,0),'Data - Knowledge'!AI$8)/100</f>
        <v>0.74400000000000011</v>
      </c>
    </row>
    <row r="223" spans="1:35">
      <c r="A223" s="86" t="s">
        <v>604</v>
      </c>
      <c r="B223" s="86" t="s">
        <v>39</v>
      </c>
      <c r="C223" s="86" t="s">
        <v>596</v>
      </c>
      <c r="D223" s="86" t="s">
        <v>605</v>
      </c>
      <c r="E223" s="122">
        <f t="shared" si="25"/>
        <v>0.12154642780393463</v>
      </c>
      <c r="F223" s="128">
        <f t="shared" si="20"/>
        <v>6221.5970000000016</v>
      </c>
      <c r="G223" s="122">
        <f t="shared" si="21"/>
        <v>0.12052238272802465</v>
      </c>
      <c r="H223" s="128">
        <f t="shared" si="22"/>
        <v>43860.385000000002</v>
      </c>
      <c r="I223" s="122">
        <f t="shared" si="23"/>
        <v>-0.14765835390394624</v>
      </c>
      <c r="J223" s="128">
        <f t="shared" si="24"/>
        <v>100.84967211295589</v>
      </c>
      <c r="K223" s="129" cm="1">
        <f t="array" ref="K223">INDEX(KM_PCT,MATCH($A223,'Knowledge - Percentages'!$B:$B,0),'Data - Knowledge'!K$8)/100</f>
        <v>3.5000000000000003E-2</v>
      </c>
      <c r="L223" s="129" cm="1">
        <f t="array" ref="L223">INDEX(KM_PCT,MATCH($A223,'Knowledge - Percentages'!$B:$B,0),'Data - Knowledge'!L$8)/100</f>
        <v>0.115</v>
      </c>
      <c r="M223" s="129" cm="1">
        <f t="array" ref="M223">INDEX(KM_PCT,MATCH($A223,'Knowledge - Percentages'!$B:$B,0),'Data - Knowledge'!M$8)/100</f>
        <v>0.13200000000000001</v>
      </c>
      <c r="N223" s="129" cm="1">
        <f t="array" ref="N223">INDEX(KM_PCT,MATCH($A223,'Knowledge - Percentages'!$B:$B,0),'Data - Knowledge'!N$8)/100</f>
        <v>9.1999999999999998E-2</v>
      </c>
      <c r="O223" s="129" cm="1">
        <f t="array" ref="O223">INDEX(KM_PCT,MATCH($A223,'Knowledge - Percentages'!$B:$B,0),'Data - Knowledge'!O$8)/100</f>
        <v>0.129</v>
      </c>
      <c r="P223" s="129" cm="1">
        <f t="array" ref="P223">INDEX(KM_PCT,MATCH($A223,'Knowledge - Percentages'!$B:$B,0),'Data - Knowledge'!P$8)/100</f>
        <v>0.13900000000000001</v>
      </c>
      <c r="Q223" s="129" cm="1">
        <f t="array" ref="Q223">INDEX(KM_PCT,MATCH($A223,'Knowledge - Percentages'!$B:$B,0),'Data - Knowledge'!Q$8)/100</f>
        <v>0.14499999999999999</v>
      </c>
      <c r="R223" s="129" cm="1">
        <f t="array" ref="R223">INDEX(KM_PCT,MATCH($A223,'Knowledge - Percentages'!$B:$B,0),'Data - Knowledge'!R$8)/100</f>
        <v>0.14199999999999999</v>
      </c>
      <c r="S223" s="129" cm="1">
        <f t="array" ref="S223">INDEX(KM_PCT,MATCH($A223,'Knowledge - Percentages'!$B:$B,0),'Data - Knowledge'!S$8)/100</f>
        <v>0.13900000000000001</v>
      </c>
      <c r="T223" s="129" cm="1">
        <f t="array" ref="T223">INDEX(KM_PCT,MATCH($A223,'Knowledge - Percentages'!$B:$B,0),'Data - Knowledge'!T$8)/100</f>
        <v>0.14000000000000001</v>
      </c>
      <c r="U223" s="129" cm="1">
        <f t="array" ref="U223">INDEX(KM_PCT,MATCH($A223,'Knowledge - Percentages'!$B:$B,0),'Data - Knowledge'!U$8)/100</f>
        <v>0.14099999999999999</v>
      </c>
      <c r="V223" s="129" cm="1">
        <f t="array" ref="V223">INDEX(KM_PCT,MATCH($A223,'Knowledge - Percentages'!$B:$B,0),'Data - Knowledge'!V$8)/100</f>
        <v>0.14599999999999999</v>
      </c>
      <c r="W223" s="129" cm="1">
        <f t="array" ref="W223">INDEX(KM_PCT,MATCH($A223,'Knowledge - Percentages'!$B:$B,0),'Data - Knowledge'!W$8)/100</f>
        <v>0.14199999999999999</v>
      </c>
      <c r="X223" s="129" cm="1">
        <f t="array" ref="X223">INDEX(KM_PCT,MATCH($A223,'Knowledge - Percentages'!$B:$B,0),'Data - Knowledge'!X$8)/100</f>
        <v>0.128</v>
      </c>
      <c r="Y223" s="129" cm="1">
        <f t="array" ref="Y223">INDEX(KM_PCT,MATCH($A223,'Knowledge - Percentages'!$B:$B,0),'Data - Knowledge'!Y$8)/100</f>
        <v>0.14599999999999999</v>
      </c>
      <c r="Z223" s="129" cm="1">
        <f t="array" ref="Z223">INDEX(KM_PCT,MATCH($A223,'Knowledge - Percentages'!$B:$B,0),'Data - Knowledge'!Z$8)/100</f>
        <v>0.114</v>
      </c>
      <c r="AA223" s="129" cm="1">
        <f t="array" ref="AA223">INDEX(KM_PCT,MATCH($A223,'Knowledge - Percentages'!$B:$B,0),'Data - Knowledge'!AA$8)/100</f>
        <v>0.129</v>
      </c>
      <c r="AB223" s="129" cm="1">
        <f t="array" ref="AB223">INDEX(KM_PCT,MATCH($A223,'Knowledge - Percentages'!$B:$B,0),'Data - Knowledge'!AB$8)/100</f>
        <v>0.128</v>
      </c>
      <c r="AC223" s="129" cm="1">
        <f t="array" ref="AC223">INDEX(KM_PCT,MATCH($A223,'Knowledge - Percentages'!$B:$B,0),'Data - Knowledge'!AC$8)/100</f>
        <v>9.9000000000000005E-2</v>
      </c>
      <c r="AD223" s="129" cm="1">
        <f t="array" ref="AD223">INDEX(KM_PCT,MATCH($A223,'Knowledge - Percentages'!$B:$B,0),'Data - Knowledge'!AD$8)/100</f>
        <v>0.11699999999999999</v>
      </c>
      <c r="AE223" s="129" cm="1">
        <f t="array" ref="AE223">INDEX(KM_PCT,MATCH($A223,'Knowledge - Percentages'!$B:$B,0),'Data - Knowledge'!AE$8)/100</f>
        <v>8.900000000000001E-2</v>
      </c>
      <c r="AF223" s="129" cm="1">
        <f t="array" ref="AF223">INDEX(KM_PCT,MATCH($A223,'Knowledge - Percentages'!$B:$B,0),'Data - Knowledge'!AF$8)/100</f>
        <v>0.122</v>
      </c>
      <c r="AG223" s="129" cm="1">
        <f t="array" ref="AG223">INDEX(KM_PCT,MATCH($A223,'Knowledge - Percentages'!$B:$B,0),'Data - Knowledge'!AG$8)/100</f>
        <v>0.13699999999999998</v>
      </c>
      <c r="AH223" s="129" cm="1">
        <f t="array" ref="AH223">INDEX(KM_PCT,MATCH($A223,'Knowledge - Percentages'!$B:$B,0),'Data - Knowledge'!AH$8)/100</f>
        <v>0.121</v>
      </c>
      <c r="AI223" s="129" cm="1">
        <f t="array" ref="AI223">INDEX(KM_PCT,MATCH($A223,'Knowledge - Percentages'!$B:$B,0),'Data - Knowledge'!AI$8)/100</f>
        <v>0.14499999999999999</v>
      </c>
    </row>
    <row r="224" spans="1:35">
      <c r="A224" s="86" t="s">
        <v>606</v>
      </c>
      <c r="B224" s="86" t="s">
        <v>39</v>
      </c>
      <c r="C224" s="86" t="s">
        <v>596</v>
      </c>
      <c r="D224" s="86" t="s">
        <v>607</v>
      </c>
      <c r="E224" s="122">
        <f t="shared" si="25"/>
        <v>8.8668958915349566E-2</v>
      </c>
      <c r="F224" s="128">
        <f t="shared" si="20"/>
        <v>4538.6979999999985</v>
      </c>
      <c r="G224" s="122">
        <f t="shared" si="21"/>
        <v>8.9291968817236791E-2</v>
      </c>
      <c r="H224" s="128">
        <f t="shared" si="22"/>
        <v>32495.043999999998</v>
      </c>
      <c r="I224" s="122">
        <f t="shared" si="23"/>
        <v>-0.26739915806887921</v>
      </c>
      <c r="J224" s="128">
        <f t="shared" si="24"/>
        <v>99.302277785852837</v>
      </c>
      <c r="K224" s="129" cm="1">
        <f t="array" ref="K224">INDEX(KM_PCT,MATCH($A224,'Knowledge - Percentages'!$B:$B,0),'Data - Knowledge'!K$8)/100</f>
        <v>2.6000000000000002E-2</v>
      </c>
      <c r="L224" s="129" cm="1">
        <f t="array" ref="L224">INDEX(KM_PCT,MATCH($A224,'Knowledge - Percentages'!$B:$B,0),'Data - Knowledge'!L$8)/100</f>
        <v>7.8E-2</v>
      </c>
      <c r="M224" s="129" cm="1">
        <f t="array" ref="M224">INDEX(KM_PCT,MATCH($A224,'Knowledge - Percentages'!$B:$B,0),'Data - Knowledge'!M$8)/100</f>
        <v>0.08</v>
      </c>
      <c r="N224" s="129" cm="1">
        <f t="array" ref="N224">INDEX(KM_PCT,MATCH($A224,'Knowledge - Percentages'!$B:$B,0),'Data - Knowledge'!N$8)/100</f>
        <v>5.5999999999999994E-2</v>
      </c>
      <c r="O224" s="129" cm="1">
        <f t="array" ref="O224">INDEX(KM_PCT,MATCH($A224,'Knowledge - Percentages'!$B:$B,0),'Data - Knowledge'!O$8)/100</f>
        <v>0.105</v>
      </c>
      <c r="P224" s="129" cm="1">
        <f t="array" ref="P224">INDEX(KM_PCT,MATCH($A224,'Knowledge - Percentages'!$B:$B,0),'Data - Knowledge'!P$8)/100</f>
        <v>0.109</v>
      </c>
      <c r="Q224" s="129" cm="1">
        <f t="array" ref="Q224">INDEX(KM_PCT,MATCH($A224,'Knowledge - Percentages'!$B:$B,0),'Data - Knowledge'!Q$8)/100</f>
        <v>0.151</v>
      </c>
      <c r="R224" s="129" cm="1">
        <f t="array" ref="R224">INDEX(KM_PCT,MATCH($A224,'Knowledge - Percentages'!$B:$B,0),'Data - Knowledge'!R$8)/100</f>
        <v>9.4E-2</v>
      </c>
      <c r="S224" s="129" cm="1">
        <f t="array" ref="S224">INDEX(KM_PCT,MATCH($A224,'Knowledge - Percentages'!$B:$B,0),'Data - Knowledge'!S$8)/100</f>
        <v>8.900000000000001E-2</v>
      </c>
      <c r="T224" s="129" cm="1">
        <f t="array" ref="T224">INDEX(KM_PCT,MATCH($A224,'Knowledge - Percentages'!$B:$B,0),'Data - Knowledge'!T$8)/100</f>
        <v>0.115</v>
      </c>
      <c r="U224" s="129" cm="1">
        <f t="array" ref="U224">INDEX(KM_PCT,MATCH($A224,'Knowledge - Percentages'!$B:$B,0),'Data - Knowledge'!U$8)/100</f>
        <v>0.14300000000000002</v>
      </c>
      <c r="V224" s="129" cm="1">
        <f t="array" ref="V224">INDEX(KM_PCT,MATCH($A224,'Knowledge - Percentages'!$B:$B,0),'Data - Knowledge'!V$8)/100</f>
        <v>0.11800000000000001</v>
      </c>
      <c r="W224" s="129" cm="1">
        <f t="array" ref="W224">INDEX(KM_PCT,MATCH($A224,'Knowledge - Percentages'!$B:$B,0),'Data - Knowledge'!W$8)/100</f>
        <v>0.105</v>
      </c>
      <c r="X224" s="129" cm="1">
        <f t="array" ref="X224">INDEX(KM_PCT,MATCH($A224,'Knowledge - Percentages'!$B:$B,0),'Data - Knowledge'!X$8)/100</f>
        <v>9.6999999999999989E-2</v>
      </c>
      <c r="Y224" s="129" cm="1">
        <f t="array" ref="Y224">INDEX(KM_PCT,MATCH($A224,'Knowledge - Percentages'!$B:$B,0),'Data - Knowledge'!Y$8)/100</f>
        <v>9.4E-2</v>
      </c>
      <c r="Z224" s="129" cm="1">
        <f t="array" ref="Z224">INDEX(KM_PCT,MATCH($A224,'Knowledge - Percentages'!$B:$B,0),'Data - Knowledge'!Z$8)/100</f>
        <v>9.5000000000000001E-2</v>
      </c>
      <c r="AA224" s="129" cm="1">
        <f t="array" ref="AA224">INDEX(KM_PCT,MATCH($A224,'Knowledge - Percentages'!$B:$B,0),'Data - Knowledge'!AA$8)/100</f>
        <v>9.1999999999999998E-2</v>
      </c>
      <c r="AB224" s="129" cm="1">
        <f t="array" ref="AB224">INDEX(KM_PCT,MATCH($A224,'Knowledge - Percentages'!$B:$B,0),'Data - Knowledge'!AB$8)/100</f>
        <v>9.1999999999999998E-2</v>
      </c>
      <c r="AC224" s="129" cm="1">
        <f t="array" ref="AC224">INDEX(KM_PCT,MATCH($A224,'Knowledge - Percentages'!$B:$B,0),'Data - Knowledge'!AC$8)/100</f>
        <v>8.5000000000000006E-2</v>
      </c>
      <c r="AD224" s="129" cm="1">
        <f t="array" ref="AD224">INDEX(KM_PCT,MATCH($A224,'Knowledge - Percentages'!$B:$B,0),'Data - Knowledge'!AD$8)/100</f>
        <v>0.08</v>
      </c>
      <c r="AE224" s="129" cm="1">
        <f t="array" ref="AE224">INDEX(KM_PCT,MATCH($A224,'Knowledge - Percentages'!$B:$B,0),'Data - Knowledge'!AE$8)/100</f>
        <v>4.7E-2</v>
      </c>
      <c r="AF224" s="129" cm="1">
        <f t="array" ref="AF224">INDEX(KM_PCT,MATCH($A224,'Knowledge - Percentages'!$B:$B,0),'Data - Knowledge'!AF$8)/100</f>
        <v>9.4E-2</v>
      </c>
      <c r="AG224" s="129" cm="1">
        <f t="array" ref="AG224">INDEX(KM_PCT,MATCH($A224,'Knowledge - Percentages'!$B:$B,0),'Data - Knowledge'!AG$8)/100</f>
        <v>0.1</v>
      </c>
      <c r="AH224" s="129" cm="1">
        <f t="array" ref="AH224">INDEX(KM_PCT,MATCH($A224,'Knowledge - Percentages'!$B:$B,0),'Data - Knowledge'!AH$8)/100</f>
        <v>0.10099999999999999</v>
      </c>
      <c r="AI224" s="129" cm="1">
        <f t="array" ref="AI224">INDEX(KM_PCT,MATCH($A224,'Knowledge - Percentages'!$B:$B,0),'Data - Knowledge'!AI$8)/100</f>
        <v>0.111</v>
      </c>
    </row>
    <row r="225" spans="1:35">
      <c r="A225" s="86" t="s">
        <v>169</v>
      </c>
      <c r="B225" s="86" t="s">
        <v>39</v>
      </c>
      <c r="C225" s="86" t="s">
        <v>608</v>
      </c>
      <c r="D225" s="86" t="s">
        <v>609</v>
      </c>
      <c r="E225" s="122">
        <f t="shared" si="25"/>
        <v>0.72370613632367586</v>
      </c>
      <c r="F225" s="128">
        <f t="shared" si="20"/>
        <v>37044.345999999998</v>
      </c>
      <c r="G225" s="122">
        <f t="shared" si="21"/>
        <v>0.72946472978877175</v>
      </c>
      <c r="H225" s="128">
        <f t="shared" si="22"/>
        <v>265466.07500000001</v>
      </c>
      <c r="I225" s="122">
        <f t="shared" si="23"/>
        <v>0.20982661283385717</v>
      </c>
      <c r="J225" s="128">
        <f t="shared" si="24"/>
        <v>99.210572735056928</v>
      </c>
      <c r="K225" s="129" cm="1">
        <f t="array" ref="K225">INDEX(KM_PCT,MATCH($A225,'Knowledge - Percentages'!$B:$B,0),'Data - Knowledge'!K$8)/100</f>
        <v>0.86199999999999999</v>
      </c>
      <c r="L225" s="129" cm="1">
        <f t="array" ref="L225">INDEX(KM_PCT,MATCH($A225,'Knowledge - Percentages'!$B:$B,0),'Data - Knowledge'!L$8)/100</f>
        <v>0.75</v>
      </c>
      <c r="M225" s="129" cm="1">
        <f t="array" ref="M225">INDEX(KM_PCT,MATCH($A225,'Knowledge - Percentages'!$B:$B,0),'Data - Knowledge'!M$8)/100</f>
        <v>0.69299999999999995</v>
      </c>
      <c r="N225" s="129" cm="1">
        <f t="array" ref="N225">INDEX(KM_PCT,MATCH($A225,'Knowledge - Percentages'!$B:$B,0),'Data - Knowledge'!N$8)/100</f>
        <v>0.82599999999999996</v>
      </c>
      <c r="O225" s="129" cm="1">
        <f t="array" ref="O225">INDEX(KM_PCT,MATCH($A225,'Knowledge - Percentages'!$B:$B,0),'Data - Knowledge'!O$8)/100</f>
        <v>0.69700000000000006</v>
      </c>
      <c r="P225" s="129" cm="1">
        <f t="array" ref="P225">INDEX(KM_PCT,MATCH($A225,'Knowledge - Percentages'!$B:$B,0),'Data - Knowledge'!P$8)/100</f>
        <v>0.66400000000000003</v>
      </c>
      <c r="Q225" s="129" cm="1">
        <f t="array" ref="Q225">INDEX(KM_PCT,MATCH($A225,'Knowledge - Percentages'!$B:$B,0),'Data - Knowledge'!Q$8)/100</f>
        <v>0.54799999999999993</v>
      </c>
      <c r="R225" s="129" cm="1">
        <f t="array" ref="R225">INDEX(KM_PCT,MATCH($A225,'Knowledge - Percentages'!$B:$B,0),'Data - Knowledge'!R$8)/100</f>
        <v>0.64300000000000002</v>
      </c>
      <c r="S225" s="129" cm="1">
        <f t="array" ref="S225">INDEX(KM_PCT,MATCH($A225,'Knowledge - Percentages'!$B:$B,0),'Data - Knowledge'!S$8)/100</f>
        <v>0.69799999999999995</v>
      </c>
      <c r="T225" s="129" cm="1">
        <f t="array" ref="T225">INDEX(KM_PCT,MATCH($A225,'Knowledge - Percentages'!$B:$B,0),'Data - Knowledge'!T$8)/100</f>
        <v>0.67400000000000004</v>
      </c>
      <c r="U225" s="129" cm="1">
        <f t="array" ref="U225">INDEX(KM_PCT,MATCH($A225,'Knowledge - Percentages'!$B:$B,0),'Data - Knowledge'!U$8)/100</f>
        <v>0.61199999999999999</v>
      </c>
      <c r="V225" s="129" cm="1">
        <f t="array" ref="V225">INDEX(KM_PCT,MATCH($A225,'Knowledge - Percentages'!$B:$B,0),'Data - Knowledge'!V$8)/100</f>
        <v>0.65599999999999992</v>
      </c>
      <c r="W225" s="129" cm="1">
        <f t="array" ref="W225">INDEX(KM_PCT,MATCH($A225,'Knowledge - Percentages'!$B:$B,0),'Data - Knowledge'!W$8)/100</f>
        <v>0.7659999999999999</v>
      </c>
      <c r="X225" s="129" cm="1">
        <f t="array" ref="X225">INDEX(KM_PCT,MATCH($A225,'Knowledge - Percentages'!$B:$B,0),'Data - Knowledge'!X$8)/100</f>
        <v>0.69</v>
      </c>
      <c r="Y225" s="129" cm="1">
        <f t="array" ref="Y225">INDEX(KM_PCT,MATCH($A225,'Knowledge - Percentages'!$B:$B,0),'Data - Knowledge'!Y$8)/100</f>
        <v>0.69799999999999995</v>
      </c>
      <c r="Z225" s="129" cm="1">
        <f t="array" ref="Z225">INDEX(KM_PCT,MATCH($A225,'Knowledge - Percentages'!$B:$B,0),'Data - Knowledge'!Z$8)/100</f>
        <v>0.73199999999999998</v>
      </c>
      <c r="AA225" s="129" cm="1">
        <f t="array" ref="AA225">INDEX(KM_PCT,MATCH($A225,'Knowledge - Percentages'!$B:$B,0),'Data - Knowledge'!AA$8)/100</f>
        <v>0.70200000000000007</v>
      </c>
      <c r="AB225" s="129" cm="1">
        <f t="array" ref="AB225">INDEX(KM_PCT,MATCH($A225,'Knowledge - Percentages'!$B:$B,0),'Data - Knowledge'!AB$8)/100</f>
        <v>0.75</v>
      </c>
      <c r="AC225" s="129" cm="1">
        <f t="array" ref="AC225">INDEX(KM_PCT,MATCH($A225,'Knowledge - Percentages'!$B:$B,0),'Data - Knowledge'!AC$8)/100</f>
        <v>0.78900000000000003</v>
      </c>
      <c r="AD225" s="129" cm="1">
        <f t="array" ref="AD225">INDEX(KM_PCT,MATCH($A225,'Knowledge - Percentages'!$B:$B,0),'Data - Knowledge'!AD$8)/100</f>
        <v>0.76500000000000001</v>
      </c>
      <c r="AE225" s="129" cm="1">
        <f t="array" ref="AE225">INDEX(KM_PCT,MATCH($A225,'Knowledge - Percentages'!$B:$B,0),'Data - Knowledge'!AE$8)/100</f>
        <v>0.80700000000000005</v>
      </c>
      <c r="AF225" s="129" cm="1">
        <f t="array" ref="AF225">INDEX(KM_PCT,MATCH($A225,'Knowledge - Percentages'!$B:$B,0),'Data - Knowledge'!AF$8)/100</f>
        <v>0.67400000000000004</v>
      </c>
      <c r="AG225" s="129" cm="1">
        <f t="array" ref="AG225">INDEX(KM_PCT,MATCH($A225,'Knowledge - Percentages'!$B:$B,0),'Data - Knowledge'!AG$8)/100</f>
        <v>0.68</v>
      </c>
      <c r="AH225" s="129" cm="1">
        <f t="array" ref="AH225">INDEX(KM_PCT,MATCH($A225,'Knowledge - Percentages'!$B:$B,0),'Data - Knowledge'!AH$8)/100</f>
        <v>0.73699999999999999</v>
      </c>
      <c r="AI225" s="129" cm="1">
        <f t="array" ref="AI225">INDEX(KM_PCT,MATCH($A225,'Knowledge - Percentages'!$B:$B,0),'Data - Knowledge'!AI$8)/100</f>
        <v>0.69200000000000006</v>
      </c>
    </row>
    <row r="226" spans="1:35">
      <c r="A226" s="86" t="s">
        <v>170</v>
      </c>
      <c r="B226" s="86" t="s">
        <v>39</v>
      </c>
      <c r="C226" s="86" t="s">
        <v>608</v>
      </c>
      <c r="D226" s="86" t="s">
        <v>610</v>
      </c>
      <c r="E226" s="122">
        <f t="shared" si="25"/>
        <v>0.12887240901010025</v>
      </c>
      <c r="F226" s="128">
        <f t="shared" si="20"/>
        <v>6596.5920000000015</v>
      </c>
      <c r="G226" s="122">
        <f t="shared" si="21"/>
        <v>0.12558489389122302</v>
      </c>
      <c r="H226" s="128">
        <f t="shared" si="22"/>
        <v>45702.728999999992</v>
      </c>
      <c r="I226" s="122">
        <f t="shared" si="23"/>
        <v>-0.12150008875148981</v>
      </c>
      <c r="J226" s="128">
        <f t="shared" si="24"/>
        <v>102.61776318553468</v>
      </c>
      <c r="K226" s="129" cm="1">
        <f t="array" ref="K226">INDEX(KM_PCT,MATCH($A226,'Knowledge - Percentages'!$B:$B,0),'Data - Knowledge'!K$8)/100</f>
        <v>8.3000000000000004E-2</v>
      </c>
      <c r="L226" s="129" cm="1">
        <f t="array" ref="L226">INDEX(KM_PCT,MATCH($A226,'Knowledge - Percentages'!$B:$B,0),'Data - Knowledge'!L$8)/100</f>
        <v>0.121</v>
      </c>
      <c r="M226" s="129" cm="1">
        <f t="array" ref="M226">INDEX(KM_PCT,MATCH($A226,'Knowledge - Percentages'!$B:$B,0),'Data - Knowledge'!M$8)/100</f>
        <v>0.14899999999999999</v>
      </c>
      <c r="N226" s="129" cm="1">
        <f t="array" ref="N226">INDEX(KM_PCT,MATCH($A226,'Knowledge - Percentages'!$B:$B,0),'Data - Knowledge'!N$8)/100</f>
        <v>8.5000000000000006E-2</v>
      </c>
      <c r="O226" s="129" cm="1">
        <f t="array" ref="O226">INDEX(KM_PCT,MATCH($A226,'Knowledge - Percentages'!$B:$B,0),'Data - Knowledge'!O$8)/100</f>
        <v>0.13100000000000001</v>
      </c>
      <c r="P226" s="129" cm="1">
        <f t="array" ref="P226">INDEX(KM_PCT,MATCH($A226,'Knowledge - Percentages'!$B:$B,0),'Data - Knowledge'!P$8)/100</f>
        <v>0.16</v>
      </c>
      <c r="Q226" s="129" cm="1">
        <f t="array" ref="Q226">INDEX(KM_PCT,MATCH($A226,'Knowledge - Percentages'!$B:$B,0),'Data - Knowledge'!Q$8)/100</f>
        <v>0.17399999999999999</v>
      </c>
      <c r="R226" s="129" cm="1">
        <f t="array" ref="R226">INDEX(KM_PCT,MATCH($A226,'Knowledge - Percentages'!$B:$B,0),'Data - Knowledge'!R$8)/100</f>
        <v>0.15</v>
      </c>
      <c r="S226" s="129" cm="1">
        <f t="array" ref="S226">INDEX(KM_PCT,MATCH($A226,'Knowledge - Percentages'!$B:$B,0),'Data - Knowledge'!S$8)/100</f>
        <v>0.15</v>
      </c>
      <c r="T226" s="129" cm="1">
        <f t="array" ref="T226">INDEX(KM_PCT,MATCH($A226,'Knowledge - Percentages'!$B:$B,0),'Data - Knowledge'!T$8)/100</f>
        <v>0.14699999999999999</v>
      </c>
      <c r="U226" s="129" cm="1">
        <f t="array" ref="U226">INDEX(KM_PCT,MATCH($A226,'Knowledge - Percentages'!$B:$B,0),'Data - Knowledge'!U$8)/100</f>
        <v>0.161</v>
      </c>
      <c r="V226" s="129" cm="1">
        <f t="array" ref="V226">INDEX(KM_PCT,MATCH($A226,'Knowledge - Percentages'!$B:$B,0),'Data - Knowledge'!V$8)/100</f>
        <v>0.151</v>
      </c>
      <c r="W226" s="129" cm="1">
        <f t="array" ref="W226">INDEX(KM_PCT,MATCH($A226,'Knowledge - Percentages'!$B:$B,0),'Data - Knowledge'!W$8)/100</f>
        <v>0.12300000000000001</v>
      </c>
      <c r="X226" s="129" cm="1">
        <f t="array" ref="X226">INDEX(KM_PCT,MATCH($A226,'Knowledge - Percentages'!$B:$B,0),'Data - Knowledge'!X$8)/100</f>
        <v>0.14599999999999999</v>
      </c>
      <c r="Y226" s="129" cm="1">
        <f t="array" ref="Y226">INDEX(KM_PCT,MATCH($A226,'Knowledge - Percentages'!$B:$B,0),'Data - Knowledge'!Y$8)/100</f>
        <v>0.14000000000000001</v>
      </c>
      <c r="Z226" s="129" cm="1">
        <f t="array" ref="Z226">INDEX(KM_PCT,MATCH($A226,'Knowledge - Percentages'!$B:$B,0),'Data - Knowledge'!Z$8)/100</f>
        <v>0.11699999999999999</v>
      </c>
      <c r="AA226" s="129" cm="1">
        <f t="array" ref="AA226">INDEX(KM_PCT,MATCH($A226,'Knowledge - Percentages'!$B:$B,0),'Data - Knowledge'!AA$8)/100</f>
        <v>0.13699999999999998</v>
      </c>
      <c r="AB226" s="129" cm="1">
        <f t="array" ref="AB226">INDEX(KM_PCT,MATCH($A226,'Knowledge - Percentages'!$B:$B,0),'Data - Knowledge'!AB$8)/100</f>
        <v>0.10400000000000001</v>
      </c>
      <c r="AC226" s="129" cm="1">
        <f t="array" ref="AC226">INDEX(KM_PCT,MATCH($A226,'Knowledge - Percentages'!$B:$B,0),'Data - Knowledge'!AC$8)/100</f>
        <v>9.6999999999999989E-2</v>
      </c>
      <c r="AD226" s="129" cm="1">
        <f t="array" ref="AD226">INDEX(KM_PCT,MATCH($A226,'Knowledge - Percentages'!$B:$B,0),'Data - Knowledge'!AD$8)/100</f>
        <v>0.111</v>
      </c>
      <c r="AE226" s="129" cm="1">
        <f t="array" ref="AE226">INDEX(KM_PCT,MATCH($A226,'Knowledge - Percentages'!$B:$B,0),'Data - Knowledge'!AE$8)/100</f>
        <v>9.6999999999999989E-2</v>
      </c>
      <c r="AF226" s="129" cm="1">
        <f t="array" ref="AF226">INDEX(KM_PCT,MATCH($A226,'Knowledge - Percentages'!$B:$B,0),'Data - Knowledge'!AF$8)/100</f>
        <v>0.13800000000000001</v>
      </c>
      <c r="AG226" s="129" cm="1">
        <f t="array" ref="AG226">INDEX(KM_PCT,MATCH($A226,'Knowledge - Percentages'!$B:$B,0),'Data - Knowledge'!AG$8)/100</f>
        <v>0.14800000000000002</v>
      </c>
      <c r="AH226" s="129" cm="1">
        <f t="array" ref="AH226">INDEX(KM_PCT,MATCH($A226,'Knowledge - Percentages'!$B:$B,0),'Data - Knowledge'!AH$8)/100</f>
        <v>0.124</v>
      </c>
      <c r="AI226" s="129" cm="1">
        <f t="array" ref="AI226">INDEX(KM_PCT,MATCH($A226,'Knowledge - Percentages'!$B:$B,0),'Data - Knowledge'!AI$8)/100</f>
        <v>0.13699999999999998</v>
      </c>
    </row>
    <row r="227" spans="1:35">
      <c r="A227" s="86" t="s">
        <v>171</v>
      </c>
      <c r="B227" s="86" t="s">
        <v>39</v>
      </c>
      <c r="C227" s="86" t="s">
        <v>608</v>
      </c>
      <c r="D227" s="86" t="s">
        <v>611</v>
      </c>
      <c r="E227" s="122">
        <f t="shared" si="25"/>
        <v>0.10472196065407231</v>
      </c>
      <c r="F227" s="128">
        <f t="shared" si="20"/>
        <v>5360.4029999999993</v>
      </c>
      <c r="G227" s="122">
        <f t="shared" si="21"/>
        <v>0.1052876271917652</v>
      </c>
      <c r="H227" s="128">
        <f t="shared" si="22"/>
        <v>38316.167999999998</v>
      </c>
      <c r="I227" s="122">
        <f t="shared" si="23"/>
        <v>-0.23041599856229308</v>
      </c>
      <c r="J227" s="128">
        <f t="shared" si="24"/>
        <v>99.46274167935934</v>
      </c>
      <c r="K227" s="129" cm="1">
        <f t="array" ref="K227">INDEX(KM_PCT,MATCH($A227,'Knowledge - Percentages'!$B:$B,0),'Data - Knowledge'!K$8)/100</f>
        <v>3.7000000000000005E-2</v>
      </c>
      <c r="L227" s="129" cm="1">
        <f t="array" ref="L227">INDEX(KM_PCT,MATCH($A227,'Knowledge - Percentages'!$B:$B,0),'Data - Knowledge'!L$8)/100</f>
        <v>8.8000000000000009E-2</v>
      </c>
      <c r="M227" s="129" cm="1">
        <f t="array" ref="M227">INDEX(KM_PCT,MATCH($A227,'Knowledge - Percentages'!$B:$B,0),'Data - Knowledge'!M$8)/100</f>
        <v>0.106</v>
      </c>
      <c r="N227" s="129" cm="1">
        <f t="array" ref="N227">INDEX(KM_PCT,MATCH($A227,'Knowledge - Percentages'!$B:$B,0),'Data - Knowledge'!N$8)/100</f>
        <v>7.0000000000000007E-2</v>
      </c>
      <c r="O227" s="129" cm="1">
        <f t="array" ref="O227">INDEX(KM_PCT,MATCH($A227,'Knowledge - Percentages'!$B:$B,0),'Data - Knowledge'!O$8)/100</f>
        <v>0.121</v>
      </c>
      <c r="P227" s="129" cm="1">
        <f t="array" ref="P227">INDEX(KM_PCT,MATCH($A227,'Knowledge - Percentages'!$B:$B,0),'Data - Knowledge'!P$8)/100</f>
        <v>0.12</v>
      </c>
      <c r="Q227" s="129" cm="1">
        <f t="array" ref="Q227">INDEX(KM_PCT,MATCH($A227,'Knowledge - Percentages'!$B:$B,0),'Data - Knowledge'!Q$8)/100</f>
        <v>0.16399999999999998</v>
      </c>
      <c r="R227" s="129" cm="1">
        <f t="array" ref="R227">INDEX(KM_PCT,MATCH($A227,'Knowledge - Percentages'!$B:$B,0),'Data - Knowledge'!R$8)/100</f>
        <v>0.12</v>
      </c>
      <c r="S227" s="129" cm="1">
        <f t="array" ref="S227">INDEX(KM_PCT,MATCH($A227,'Knowledge - Percentages'!$B:$B,0),'Data - Knowledge'!S$8)/100</f>
        <v>0.111</v>
      </c>
      <c r="T227" s="129" cm="1">
        <f t="array" ref="T227">INDEX(KM_PCT,MATCH($A227,'Knowledge - Percentages'!$B:$B,0),'Data - Knowledge'!T$8)/100</f>
        <v>0.12</v>
      </c>
      <c r="U227" s="129" cm="1">
        <f t="array" ref="U227">INDEX(KM_PCT,MATCH($A227,'Knowledge - Percentages'!$B:$B,0),'Data - Knowledge'!U$8)/100</f>
        <v>0.14000000000000001</v>
      </c>
      <c r="V227" s="129" cm="1">
        <f t="array" ref="V227">INDEX(KM_PCT,MATCH($A227,'Knowledge - Percentages'!$B:$B,0),'Data - Knowledge'!V$8)/100</f>
        <v>0.12</v>
      </c>
      <c r="W227" s="129" cm="1">
        <f t="array" ref="W227">INDEX(KM_PCT,MATCH($A227,'Knowledge - Percentages'!$B:$B,0),'Data - Knowledge'!W$8)/100</f>
        <v>8.4000000000000005E-2</v>
      </c>
      <c r="X227" s="129" cm="1">
        <f t="array" ref="X227">INDEX(KM_PCT,MATCH($A227,'Knowledge - Percentages'!$B:$B,0),'Data - Knowledge'!X$8)/100</f>
        <v>0.11800000000000001</v>
      </c>
      <c r="Y227" s="129" cm="1">
        <f t="array" ref="Y227">INDEX(KM_PCT,MATCH($A227,'Knowledge - Percentages'!$B:$B,0),'Data - Knowledge'!Y$8)/100</f>
        <v>0.11599999999999999</v>
      </c>
      <c r="Z227" s="129" cm="1">
        <f t="array" ref="Z227">INDEX(KM_PCT,MATCH($A227,'Knowledge - Percentages'!$B:$B,0),'Data - Knowledge'!Z$8)/100</f>
        <v>0.115</v>
      </c>
      <c r="AA227" s="129" cm="1">
        <f t="array" ref="AA227">INDEX(KM_PCT,MATCH($A227,'Knowledge - Percentages'!$B:$B,0),'Data - Knowledge'!AA$8)/100</f>
        <v>0.12</v>
      </c>
      <c r="AB227" s="129" cm="1">
        <f t="array" ref="AB227">INDEX(KM_PCT,MATCH($A227,'Knowledge - Percentages'!$B:$B,0),'Data - Knowledge'!AB$8)/100</f>
        <v>0.11599999999999999</v>
      </c>
      <c r="AC227" s="129" cm="1">
        <f t="array" ref="AC227">INDEX(KM_PCT,MATCH($A227,'Knowledge - Percentages'!$B:$B,0),'Data - Knowledge'!AC$8)/100</f>
        <v>8.6999999999999994E-2</v>
      </c>
      <c r="AD227" s="129" cm="1">
        <f t="array" ref="AD227">INDEX(KM_PCT,MATCH($A227,'Knowledge - Percentages'!$B:$B,0),'Data - Knowledge'!AD$8)/100</f>
        <v>9.8000000000000004E-2</v>
      </c>
      <c r="AE227" s="129" cm="1">
        <f t="array" ref="AE227">INDEX(KM_PCT,MATCH($A227,'Knowledge - Percentages'!$B:$B,0),'Data - Knowledge'!AE$8)/100</f>
        <v>7.0999999999999994E-2</v>
      </c>
      <c r="AF227" s="129" cm="1">
        <f t="array" ref="AF227">INDEX(KM_PCT,MATCH($A227,'Knowledge - Percentages'!$B:$B,0),'Data - Knowledge'!AF$8)/100</f>
        <v>0.128</v>
      </c>
      <c r="AG227" s="129" cm="1">
        <f t="array" ref="AG227">INDEX(KM_PCT,MATCH($A227,'Knowledge - Percentages'!$B:$B,0),'Data - Knowledge'!AG$8)/100</f>
        <v>0.128</v>
      </c>
      <c r="AH227" s="129" cm="1">
        <f t="array" ref="AH227">INDEX(KM_PCT,MATCH($A227,'Knowledge - Percentages'!$B:$B,0),'Data - Knowledge'!AH$8)/100</f>
        <v>0.107</v>
      </c>
      <c r="AI227" s="129" cm="1">
        <f t="array" ref="AI227">INDEX(KM_PCT,MATCH($A227,'Knowledge - Percentages'!$B:$B,0),'Data - Knowledge'!AI$8)/100</f>
        <v>0.13200000000000001</v>
      </c>
    </row>
    <row r="228" spans="1:35">
      <c r="A228" s="86" t="s">
        <v>172</v>
      </c>
      <c r="B228" s="86" t="s">
        <v>39</v>
      </c>
      <c r="C228" s="86" t="s">
        <v>608</v>
      </c>
      <c r="D228" s="86" t="s">
        <v>612</v>
      </c>
      <c r="E228" s="122">
        <f t="shared" si="25"/>
        <v>4.2988415027253007E-2</v>
      </c>
      <c r="F228" s="128">
        <f t="shared" si="20"/>
        <v>2200.4479999999999</v>
      </c>
      <c r="G228" s="122">
        <f t="shared" si="21"/>
        <v>3.99214275704209E-2</v>
      </c>
      <c r="H228" s="128">
        <f t="shared" si="22"/>
        <v>14528.166000000005</v>
      </c>
      <c r="I228" s="122">
        <f t="shared" si="23"/>
        <v>-0.22684268060492294</v>
      </c>
      <c r="J228" s="128">
        <f t="shared" si="24"/>
        <v>107.68255957636279</v>
      </c>
      <c r="K228" s="129" cm="1">
        <f t="array" ref="K228">INDEX(KM_PCT,MATCH($A228,'Knowledge - Percentages'!$B:$B,0),'Data - Knowledge'!K$8)/100</f>
        <v>1.8000000000000002E-2</v>
      </c>
      <c r="L228" s="129" cm="1">
        <f t="array" ref="L228">INDEX(KM_PCT,MATCH($A228,'Knowledge - Percentages'!$B:$B,0),'Data - Knowledge'!L$8)/100</f>
        <v>4.0999999999999995E-2</v>
      </c>
      <c r="M228" s="129" cm="1">
        <f t="array" ref="M228">INDEX(KM_PCT,MATCH($A228,'Knowledge - Percentages'!$B:$B,0),'Data - Knowledge'!M$8)/100</f>
        <v>5.2999999999999999E-2</v>
      </c>
      <c r="N228" s="129" cm="1">
        <f t="array" ref="N228">INDEX(KM_PCT,MATCH($A228,'Knowledge - Percentages'!$B:$B,0),'Data - Knowledge'!N$8)/100</f>
        <v>1.9E-2</v>
      </c>
      <c r="O228" s="129" cm="1">
        <f t="array" ref="O228">INDEX(KM_PCT,MATCH($A228,'Knowledge - Percentages'!$B:$B,0),'Data - Knowledge'!O$8)/100</f>
        <v>5.0999999999999997E-2</v>
      </c>
      <c r="P228" s="129" cm="1">
        <f t="array" ref="P228">INDEX(KM_PCT,MATCH($A228,'Knowledge - Percentages'!$B:$B,0),'Data - Knowledge'!P$8)/100</f>
        <v>5.5999999999999994E-2</v>
      </c>
      <c r="Q228" s="129" cm="1">
        <f t="array" ref="Q228">INDEX(KM_PCT,MATCH($A228,'Knowledge - Percentages'!$B:$B,0),'Data - Knowledge'!Q$8)/100</f>
        <v>0.114</v>
      </c>
      <c r="R228" s="129" cm="1">
        <f t="array" ref="R228">INDEX(KM_PCT,MATCH($A228,'Knowledge - Percentages'!$B:$B,0),'Data - Knowledge'!R$8)/100</f>
        <v>8.6999999999999994E-2</v>
      </c>
      <c r="S228" s="129" cm="1">
        <f t="array" ref="S228">INDEX(KM_PCT,MATCH($A228,'Knowledge - Percentages'!$B:$B,0),'Data - Knowledge'!S$8)/100</f>
        <v>4.0999999999999995E-2</v>
      </c>
      <c r="T228" s="129" cm="1">
        <f t="array" ref="T228">INDEX(KM_PCT,MATCH($A228,'Knowledge - Percentages'!$B:$B,0),'Data - Knowledge'!T$8)/100</f>
        <v>0.06</v>
      </c>
      <c r="U228" s="129" cm="1">
        <f t="array" ref="U228">INDEX(KM_PCT,MATCH($A228,'Knowledge - Percentages'!$B:$B,0),'Data - Knowledge'!U$8)/100</f>
        <v>8.6999999999999994E-2</v>
      </c>
      <c r="V228" s="129" cm="1">
        <f t="array" ref="V228">INDEX(KM_PCT,MATCH($A228,'Knowledge - Percentages'!$B:$B,0),'Data - Knowledge'!V$8)/100</f>
        <v>7.2000000000000008E-2</v>
      </c>
      <c r="W228" s="129" cm="1">
        <f t="array" ref="W228">INDEX(KM_PCT,MATCH($A228,'Knowledge - Percentages'!$B:$B,0),'Data - Knowledge'!W$8)/100</f>
        <v>2.7000000000000003E-2</v>
      </c>
      <c r="X228" s="129" cm="1">
        <f t="array" ref="X228">INDEX(KM_PCT,MATCH($A228,'Knowledge - Percentages'!$B:$B,0),'Data - Knowledge'!X$8)/100</f>
        <v>4.7E-2</v>
      </c>
      <c r="Y228" s="129" cm="1">
        <f t="array" ref="Y228">INDEX(KM_PCT,MATCH($A228,'Knowledge - Percentages'!$B:$B,0),'Data - Knowledge'!Y$8)/100</f>
        <v>4.4999999999999998E-2</v>
      </c>
      <c r="Z228" s="129" cm="1">
        <f t="array" ref="Z228">INDEX(KM_PCT,MATCH($A228,'Knowledge - Percentages'!$B:$B,0),'Data - Knowledge'!Z$8)/100</f>
        <v>3.6000000000000004E-2</v>
      </c>
      <c r="AA228" s="129" cm="1">
        <f t="array" ref="AA228">INDEX(KM_PCT,MATCH($A228,'Knowledge - Percentages'!$B:$B,0),'Data - Knowledge'!AA$8)/100</f>
        <v>4.0999999999999995E-2</v>
      </c>
      <c r="AB228" s="129" cm="1">
        <f t="array" ref="AB228">INDEX(KM_PCT,MATCH($A228,'Knowledge - Percentages'!$B:$B,0),'Data - Knowledge'!AB$8)/100</f>
        <v>2.8999999999999998E-2</v>
      </c>
      <c r="AC228" s="129" cm="1">
        <f t="array" ref="AC228">INDEX(KM_PCT,MATCH($A228,'Knowledge - Percentages'!$B:$B,0),'Data - Knowledge'!AC$8)/100</f>
        <v>2.7000000000000003E-2</v>
      </c>
      <c r="AD228" s="129" cm="1">
        <f t="array" ref="AD228">INDEX(KM_PCT,MATCH($A228,'Knowledge - Percentages'!$B:$B,0),'Data - Knowledge'!AD$8)/100</f>
        <v>2.7000000000000003E-2</v>
      </c>
      <c r="AE228" s="129" cm="1">
        <f t="array" ref="AE228">INDEX(KM_PCT,MATCH($A228,'Knowledge - Percentages'!$B:$B,0),'Data - Knowledge'!AE$8)/100</f>
        <v>2.5000000000000001E-2</v>
      </c>
      <c r="AF228" s="129" cm="1">
        <f t="array" ref="AF228">INDEX(KM_PCT,MATCH($A228,'Knowledge - Percentages'!$B:$B,0),'Data - Knowledge'!AF$8)/100</f>
        <v>6.0999999999999999E-2</v>
      </c>
      <c r="AG228" s="129" cm="1">
        <f t="array" ref="AG228">INDEX(KM_PCT,MATCH($A228,'Knowledge - Percentages'!$B:$B,0),'Data - Knowledge'!AG$8)/100</f>
        <v>4.4000000000000004E-2</v>
      </c>
      <c r="AH228" s="129" cm="1">
        <f t="array" ref="AH228">INDEX(KM_PCT,MATCH($A228,'Knowledge - Percentages'!$B:$B,0),'Data - Knowledge'!AH$8)/100</f>
        <v>3.2000000000000001E-2</v>
      </c>
      <c r="AI228" s="129" cm="1">
        <f t="array" ref="AI228">INDEX(KM_PCT,MATCH($A228,'Knowledge - Percentages'!$B:$B,0),'Data - Knowledge'!AI$8)/100</f>
        <v>0.04</v>
      </c>
    </row>
    <row r="229" spans="1:35">
      <c r="A229" s="86" t="s">
        <v>175</v>
      </c>
      <c r="B229" s="86" t="s">
        <v>39</v>
      </c>
      <c r="C229" s="86" t="s">
        <v>613</v>
      </c>
      <c r="D229" s="86" t="s">
        <v>614</v>
      </c>
      <c r="E229" s="122">
        <f t="shared" si="25"/>
        <v>0.22376480356340478</v>
      </c>
      <c r="F229" s="128">
        <f t="shared" si="20"/>
        <v>11453.849</v>
      </c>
      <c r="G229" s="122">
        <f t="shared" si="21"/>
        <v>0.20179980435206735</v>
      </c>
      <c r="H229" s="128">
        <f t="shared" si="22"/>
        <v>73438.782999999996</v>
      </c>
      <c r="I229" s="122">
        <f t="shared" si="23"/>
        <v>0.26885408875276007</v>
      </c>
      <c r="J229" s="128">
        <f t="shared" si="24"/>
        <v>110.88454930958034</v>
      </c>
      <c r="K229" s="129" cm="1">
        <f t="array" ref="K229">INDEX(KM_PCT,MATCH($A229,'Knowledge - Percentages'!$B:$B,0),'Data - Knowledge'!K$8)/100</f>
        <v>0.53400000000000003</v>
      </c>
      <c r="L229" s="129" cm="1">
        <f t="array" ref="L229">INDEX(KM_PCT,MATCH($A229,'Knowledge - Percentages'!$B:$B,0),'Data - Knowledge'!L$8)/100</f>
        <v>0.33</v>
      </c>
      <c r="M229" s="129" cm="1">
        <f t="array" ref="M229">INDEX(KM_PCT,MATCH($A229,'Knowledge - Percentages'!$B:$B,0),'Data - Knowledge'!M$8)/100</f>
        <v>0.29499999999999998</v>
      </c>
      <c r="N229" s="129" cm="1">
        <f t="array" ref="N229">INDEX(KM_PCT,MATCH($A229,'Knowledge - Percentages'!$B:$B,0),'Data - Knowledge'!N$8)/100</f>
        <v>0.253</v>
      </c>
      <c r="O229" s="129" cm="1">
        <f t="array" ref="O229">INDEX(KM_PCT,MATCH($A229,'Knowledge - Percentages'!$B:$B,0),'Data - Knowledge'!O$8)/100</f>
        <v>0.20300000000000001</v>
      </c>
      <c r="P229" s="129" cm="1">
        <f t="array" ref="P229">INDEX(KM_PCT,MATCH($A229,'Knowledge - Percentages'!$B:$B,0),'Data - Knowledge'!P$8)/100</f>
        <v>0.21100000000000002</v>
      </c>
      <c r="Q229" s="129" cm="1">
        <f t="array" ref="Q229">INDEX(KM_PCT,MATCH($A229,'Knowledge - Percentages'!$B:$B,0),'Data - Knowledge'!Q$8)/100</f>
        <v>0.14599999999999999</v>
      </c>
      <c r="R229" s="129" cm="1">
        <f t="array" ref="R229">INDEX(KM_PCT,MATCH($A229,'Knowledge - Percentages'!$B:$B,0),'Data - Knowledge'!R$8)/100</f>
        <v>0.20300000000000001</v>
      </c>
      <c r="S229" s="129" cm="1">
        <f t="array" ref="S229">INDEX(KM_PCT,MATCH($A229,'Knowledge - Percentages'!$B:$B,0),'Data - Knowledge'!S$8)/100</f>
        <v>0.22899999999999998</v>
      </c>
      <c r="T229" s="129" cm="1">
        <f t="array" ref="T229">INDEX(KM_PCT,MATCH($A229,'Knowledge - Percentages'!$B:$B,0),'Data - Knowledge'!T$8)/100</f>
        <v>0.20100000000000001</v>
      </c>
      <c r="U229" s="129" cm="1">
        <f t="array" ref="U229">INDEX(KM_PCT,MATCH($A229,'Knowledge - Percentages'!$B:$B,0),'Data - Knowledge'!U$8)/100</f>
        <v>0.155</v>
      </c>
      <c r="V229" s="129" cm="1">
        <f t="array" ref="V229">INDEX(KM_PCT,MATCH($A229,'Knowledge - Percentages'!$B:$B,0),'Data - Knowledge'!V$8)/100</f>
        <v>0.20800000000000002</v>
      </c>
      <c r="W229" s="129" cm="1">
        <f t="array" ref="W229">INDEX(KM_PCT,MATCH($A229,'Knowledge - Percentages'!$B:$B,0),'Data - Knowledge'!W$8)/100</f>
        <v>0.221</v>
      </c>
      <c r="X229" s="129" cm="1">
        <f t="array" ref="X229">INDEX(KM_PCT,MATCH($A229,'Knowledge - Percentages'!$B:$B,0),'Data - Knowledge'!X$8)/100</f>
        <v>0.191</v>
      </c>
      <c r="Y229" s="129" cm="1">
        <f t="array" ref="Y229">INDEX(KM_PCT,MATCH($A229,'Knowledge - Percentages'!$B:$B,0),'Data - Knowledge'!Y$8)/100</f>
        <v>0.187</v>
      </c>
      <c r="Z229" s="129" cm="1">
        <f t="array" ref="Z229">INDEX(KM_PCT,MATCH($A229,'Knowledge - Percentages'!$B:$B,0),'Data - Knowledge'!Z$8)/100</f>
        <v>0.14099999999999999</v>
      </c>
      <c r="AA229" s="129" cm="1">
        <f t="array" ref="AA229">INDEX(KM_PCT,MATCH($A229,'Knowledge - Percentages'!$B:$B,0),'Data - Knowledge'!AA$8)/100</f>
        <v>0.16500000000000001</v>
      </c>
      <c r="AB229" s="129" cm="1">
        <f t="array" ref="AB229">INDEX(KM_PCT,MATCH($A229,'Knowledge - Percentages'!$B:$B,0),'Data - Knowledge'!AB$8)/100</f>
        <v>0.193</v>
      </c>
      <c r="AC229" s="129" cm="1">
        <f t="array" ref="AC229">INDEX(KM_PCT,MATCH($A229,'Knowledge - Percentages'!$B:$B,0),'Data - Knowledge'!AC$8)/100</f>
        <v>0.14699999999999999</v>
      </c>
      <c r="AD229" s="129" cm="1">
        <f t="array" ref="AD229">INDEX(KM_PCT,MATCH($A229,'Knowledge - Percentages'!$B:$B,0),'Data - Knowledge'!AD$8)/100</f>
        <v>0.19399999999999998</v>
      </c>
      <c r="AE229" s="129" cm="1">
        <f t="array" ref="AE229">INDEX(KM_PCT,MATCH($A229,'Knowledge - Percentages'!$B:$B,0),'Data - Knowledge'!AE$8)/100</f>
        <v>0.20699999999999999</v>
      </c>
      <c r="AF229" s="129" cm="1">
        <f t="array" ref="AF229">INDEX(KM_PCT,MATCH($A229,'Knowledge - Percentages'!$B:$B,0),'Data - Knowledge'!AF$8)/100</f>
        <v>0.15</v>
      </c>
      <c r="AG229" s="129" cm="1">
        <f t="array" ref="AG229">INDEX(KM_PCT,MATCH($A229,'Knowledge - Percentages'!$B:$B,0),'Data - Knowledge'!AG$8)/100</f>
        <v>0.14800000000000002</v>
      </c>
      <c r="AH229" s="129" cm="1">
        <f t="array" ref="AH229">INDEX(KM_PCT,MATCH($A229,'Knowledge - Percentages'!$B:$B,0),'Data - Knowledge'!AH$8)/100</f>
        <v>0.11900000000000001</v>
      </c>
      <c r="AI229" s="129" cm="1">
        <f t="array" ref="AI229">INDEX(KM_PCT,MATCH($A229,'Knowledge - Percentages'!$B:$B,0),'Data - Knowledge'!AI$8)/100</f>
        <v>0.105</v>
      </c>
    </row>
    <row r="230" spans="1:35">
      <c r="A230" s="86" t="s">
        <v>177</v>
      </c>
      <c r="B230" s="86" t="s">
        <v>39</v>
      </c>
      <c r="C230" s="86" t="s">
        <v>613</v>
      </c>
      <c r="D230" s="86" t="s">
        <v>615</v>
      </c>
      <c r="E230" s="122">
        <f t="shared" si="25"/>
        <v>0.3778607068200911</v>
      </c>
      <c r="F230" s="128">
        <f t="shared" si="20"/>
        <v>19341.556000000004</v>
      </c>
      <c r="G230" s="122">
        <f t="shared" si="21"/>
        <v>0.39006416812532463</v>
      </c>
      <c r="H230" s="128">
        <f t="shared" si="22"/>
        <v>141951.76200000002</v>
      </c>
      <c r="I230" s="122">
        <f t="shared" si="23"/>
        <v>0.36124873954271353</v>
      </c>
      <c r="J230" s="128">
        <f t="shared" si="24"/>
        <v>96.871422113985957</v>
      </c>
      <c r="K230" s="129" cm="1">
        <f t="array" ref="K230">INDEX(KM_PCT,MATCH($A230,'Knowledge - Percentages'!$B:$B,0),'Data - Knowledge'!K$8)/100</f>
        <v>0.31</v>
      </c>
      <c r="L230" s="129" cm="1">
        <f t="array" ref="L230">INDEX(KM_PCT,MATCH($A230,'Knowledge - Percentages'!$B:$B,0),'Data - Knowledge'!L$8)/100</f>
        <v>0.35799999999999998</v>
      </c>
      <c r="M230" s="129" cm="1">
        <f t="array" ref="M230">INDEX(KM_PCT,MATCH($A230,'Knowledge - Percentages'!$B:$B,0),'Data - Knowledge'!M$8)/100</f>
        <v>0.33799999999999997</v>
      </c>
      <c r="N230" s="129" cm="1">
        <f t="array" ref="N230">INDEX(KM_PCT,MATCH($A230,'Knowledge - Percentages'!$B:$B,0),'Data - Knowledge'!N$8)/100</f>
        <v>0.46299999999999997</v>
      </c>
      <c r="O230" s="129" cm="1">
        <f t="array" ref="O230">INDEX(KM_PCT,MATCH($A230,'Knowledge - Percentages'!$B:$B,0),'Data - Knowledge'!O$8)/100</f>
        <v>0.37200000000000005</v>
      </c>
      <c r="P230" s="129" cm="1">
        <f t="array" ref="P230">INDEX(KM_PCT,MATCH($A230,'Knowledge - Percentages'!$B:$B,0),'Data - Knowledge'!P$8)/100</f>
        <v>0.35299999999999998</v>
      </c>
      <c r="Q230" s="129" cm="1">
        <f t="array" ref="Q230">INDEX(KM_PCT,MATCH($A230,'Knowledge - Percentages'!$B:$B,0),'Data - Knowledge'!Q$8)/100</f>
        <v>0.28300000000000003</v>
      </c>
      <c r="R230" s="129" cm="1">
        <f t="array" ref="R230">INDEX(KM_PCT,MATCH($A230,'Knowledge - Percentages'!$B:$B,0),'Data - Knowledge'!R$8)/100</f>
        <v>0.26</v>
      </c>
      <c r="S230" s="129" cm="1">
        <f t="array" ref="S230">INDEX(KM_PCT,MATCH($A230,'Knowledge - Percentages'!$B:$B,0),'Data - Knowledge'!S$8)/100</f>
        <v>0.36599999999999999</v>
      </c>
      <c r="T230" s="129" cm="1">
        <f t="array" ref="T230">INDEX(KM_PCT,MATCH($A230,'Knowledge - Percentages'!$B:$B,0),'Data - Knowledge'!T$8)/100</f>
        <v>0.35299999999999998</v>
      </c>
      <c r="U230" s="129" cm="1">
        <f t="array" ref="U230">INDEX(KM_PCT,MATCH($A230,'Knowledge - Percentages'!$B:$B,0),'Data - Knowledge'!U$8)/100</f>
        <v>0.28300000000000003</v>
      </c>
      <c r="V230" s="129" cm="1">
        <f t="array" ref="V230">INDEX(KM_PCT,MATCH($A230,'Knowledge - Percentages'!$B:$B,0),'Data - Knowledge'!V$8)/100</f>
        <v>0.33299999999999996</v>
      </c>
      <c r="W230" s="129" cm="1">
        <f t="array" ref="W230">INDEX(KM_PCT,MATCH($A230,'Knowledge - Percentages'!$B:$B,0),'Data - Knowledge'!W$8)/100</f>
        <v>0.37</v>
      </c>
      <c r="X230" s="129" cm="1">
        <f t="array" ref="X230">INDEX(KM_PCT,MATCH($A230,'Knowledge - Percentages'!$B:$B,0),'Data - Knowledge'!X$8)/100</f>
        <v>0.35299999999999998</v>
      </c>
      <c r="Y230" s="129" cm="1">
        <f t="array" ref="Y230">INDEX(KM_PCT,MATCH($A230,'Knowledge - Percentages'!$B:$B,0),'Data - Knowledge'!Y$8)/100</f>
        <v>0.32200000000000001</v>
      </c>
      <c r="Z230" s="129" cm="1">
        <f t="array" ref="Z230">INDEX(KM_PCT,MATCH($A230,'Knowledge - Percentages'!$B:$B,0),'Data - Knowledge'!Z$8)/100</f>
        <v>0.41799999999999998</v>
      </c>
      <c r="AA230" s="129" cm="1">
        <f t="array" ref="AA230">INDEX(KM_PCT,MATCH($A230,'Knowledge - Percentages'!$B:$B,0),'Data - Knowledge'!AA$8)/100</f>
        <v>0.37799999999999995</v>
      </c>
      <c r="AB230" s="129" cm="1">
        <f t="array" ref="AB230">INDEX(KM_PCT,MATCH($A230,'Knowledge - Percentages'!$B:$B,0),'Data - Knowledge'!AB$8)/100</f>
        <v>0.35899999999999999</v>
      </c>
      <c r="AC230" s="129" cm="1">
        <f t="array" ref="AC230">INDEX(KM_PCT,MATCH($A230,'Knowledge - Percentages'!$B:$B,0),'Data - Knowledge'!AC$8)/100</f>
        <v>0.46500000000000002</v>
      </c>
      <c r="AD230" s="129" cm="1">
        <f t="array" ref="AD230">INDEX(KM_PCT,MATCH($A230,'Knowledge - Percentages'!$B:$B,0),'Data - Knowledge'!AD$8)/100</f>
        <v>0.44600000000000001</v>
      </c>
      <c r="AE230" s="129" cm="1">
        <f t="array" ref="AE230">INDEX(KM_PCT,MATCH($A230,'Knowledge - Percentages'!$B:$B,0),'Data - Knowledge'!AE$8)/100</f>
        <v>0.45899999999999996</v>
      </c>
      <c r="AF230" s="129" cm="1">
        <f t="array" ref="AF230">INDEX(KM_PCT,MATCH($A230,'Knowledge - Percentages'!$B:$B,0),'Data - Knowledge'!AF$8)/100</f>
        <v>0.29499999999999998</v>
      </c>
      <c r="AG230" s="129" cm="1">
        <f t="array" ref="AG230">INDEX(KM_PCT,MATCH($A230,'Knowledge - Percentages'!$B:$B,0),'Data - Knowledge'!AG$8)/100</f>
        <v>0.34899999999999998</v>
      </c>
      <c r="AH230" s="129" cm="1">
        <f t="array" ref="AH230">INDEX(KM_PCT,MATCH($A230,'Knowledge - Percentages'!$B:$B,0),'Data - Knowledge'!AH$8)/100</f>
        <v>0.40299999999999997</v>
      </c>
      <c r="AI230" s="129" cm="1">
        <f t="array" ref="AI230">INDEX(KM_PCT,MATCH($A230,'Knowledge - Percentages'!$B:$B,0),'Data - Knowledge'!AI$8)/100</f>
        <v>0.35100000000000003</v>
      </c>
    </row>
    <row r="231" spans="1:35">
      <c r="A231" s="86" t="s">
        <v>179</v>
      </c>
      <c r="B231" s="86" t="s">
        <v>39</v>
      </c>
      <c r="C231" s="86" t="s">
        <v>613</v>
      </c>
      <c r="D231" s="86" t="s">
        <v>616</v>
      </c>
      <c r="E231" s="122">
        <f t="shared" si="25"/>
        <v>0.3246902924570691</v>
      </c>
      <c r="F231" s="128">
        <f t="shared" si="20"/>
        <v>16619.921999999995</v>
      </c>
      <c r="G231" s="122">
        <f t="shared" si="21"/>
        <v>0.33367938744610748</v>
      </c>
      <c r="H231" s="128">
        <f t="shared" si="22"/>
        <v>121432.26899999999</v>
      </c>
      <c r="I231" s="122">
        <f t="shared" si="23"/>
        <v>-0.35363934574521649</v>
      </c>
      <c r="J231" s="128">
        <f t="shared" si="24"/>
        <v>97.306068241781873</v>
      </c>
      <c r="K231" s="129" cm="1">
        <f t="array" ref="K231">INDEX(KM_PCT,MATCH($A231,'Knowledge - Percentages'!$B:$B,0),'Data - Knowledge'!K$8)/100</f>
        <v>0.13500000000000001</v>
      </c>
      <c r="L231" s="129" cm="1">
        <f t="array" ref="L231">INDEX(KM_PCT,MATCH($A231,'Knowledge - Percentages'!$B:$B,0),'Data - Knowledge'!L$8)/100</f>
        <v>0.25700000000000001</v>
      </c>
      <c r="M231" s="129" cm="1">
        <f t="array" ref="M231">INDEX(KM_PCT,MATCH($A231,'Knowledge - Percentages'!$B:$B,0),'Data - Knowledge'!M$8)/100</f>
        <v>0.30199999999999999</v>
      </c>
      <c r="N231" s="129" cm="1">
        <f t="array" ref="N231">INDEX(KM_PCT,MATCH($A231,'Knowledge - Percentages'!$B:$B,0),'Data - Knowledge'!N$8)/100</f>
        <v>0.248</v>
      </c>
      <c r="O231" s="129" cm="1">
        <f t="array" ref="O231">INDEX(KM_PCT,MATCH($A231,'Knowledge - Percentages'!$B:$B,0),'Data - Knowledge'!O$8)/100</f>
        <v>0.34499999999999997</v>
      </c>
      <c r="P231" s="129" cm="1">
        <f t="array" ref="P231">INDEX(KM_PCT,MATCH($A231,'Knowledge - Percentages'!$B:$B,0),'Data - Knowledge'!P$8)/100</f>
        <v>0.34700000000000003</v>
      </c>
      <c r="Q231" s="129" cm="1">
        <f t="array" ref="Q231">INDEX(KM_PCT,MATCH($A231,'Knowledge - Percentages'!$B:$B,0),'Data - Knowledge'!Q$8)/100</f>
        <v>0.41600000000000004</v>
      </c>
      <c r="R231" s="129" cm="1">
        <f t="array" ref="R231">INDEX(KM_PCT,MATCH($A231,'Knowledge - Percentages'!$B:$B,0),'Data - Knowledge'!R$8)/100</f>
        <v>0.38600000000000001</v>
      </c>
      <c r="S231" s="129" cm="1">
        <f t="array" ref="S231">INDEX(KM_PCT,MATCH($A231,'Knowledge - Percentages'!$B:$B,0),'Data - Knowledge'!S$8)/100</f>
        <v>0.33700000000000002</v>
      </c>
      <c r="T231" s="129" cm="1">
        <f t="array" ref="T231">INDEX(KM_PCT,MATCH($A231,'Knowledge - Percentages'!$B:$B,0),'Data - Knowledge'!T$8)/100</f>
        <v>0.35499999999999998</v>
      </c>
      <c r="U231" s="129" cm="1">
        <f t="array" ref="U231">INDEX(KM_PCT,MATCH($A231,'Knowledge - Percentages'!$B:$B,0),'Data - Knowledge'!U$8)/100</f>
        <v>0.41899999999999998</v>
      </c>
      <c r="V231" s="129" cm="1">
        <f t="array" ref="V231">INDEX(KM_PCT,MATCH($A231,'Knowledge - Percentages'!$B:$B,0),'Data - Knowledge'!V$8)/100</f>
        <v>0.35700000000000004</v>
      </c>
      <c r="W231" s="129" cm="1">
        <f t="array" ref="W231">INDEX(KM_PCT,MATCH($A231,'Knowledge - Percentages'!$B:$B,0),'Data - Knowledge'!W$8)/100</f>
        <v>0.317</v>
      </c>
      <c r="X231" s="129" cm="1">
        <f t="array" ref="X231">INDEX(KM_PCT,MATCH($A231,'Knowledge - Percentages'!$B:$B,0),'Data - Knowledge'!X$8)/100</f>
        <v>0.36299999999999999</v>
      </c>
      <c r="Y231" s="129" cm="1">
        <f t="array" ref="Y231">INDEX(KM_PCT,MATCH($A231,'Knowledge - Percentages'!$B:$B,0),'Data - Knowledge'!Y$8)/100</f>
        <v>0.36499999999999999</v>
      </c>
      <c r="Z231" s="129" cm="1">
        <f t="array" ref="Z231">INDEX(KM_PCT,MATCH($A231,'Knowledge - Percentages'!$B:$B,0),'Data - Knowledge'!Z$8)/100</f>
        <v>0.36499999999999999</v>
      </c>
      <c r="AA231" s="129" cm="1">
        <f t="array" ref="AA231">INDEX(KM_PCT,MATCH($A231,'Knowledge - Percentages'!$B:$B,0),'Data - Knowledge'!AA$8)/100</f>
        <v>0.38</v>
      </c>
      <c r="AB231" s="129" cm="1">
        <f t="array" ref="AB231">INDEX(KM_PCT,MATCH($A231,'Knowledge - Percentages'!$B:$B,0),'Data - Knowledge'!AB$8)/100</f>
        <v>0.36399999999999999</v>
      </c>
      <c r="AC231" s="129" cm="1">
        <f t="array" ref="AC231">INDEX(KM_PCT,MATCH($A231,'Knowledge - Percentages'!$B:$B,0),'Data - Knowledge'!AC$8)/100</f>
        <v>0.32299999999999995</v>
      </c>
      <c r="AD231" s="129" cm="1">
        <f t="array" ref="AD231">INDEX(KM_PCT,MATCH($A231,'Knowledge - Percentages'!$B:$B,0),'Data - Knowledge'!AD$8)/100</f>
        <v>0.309</v>
      </c>
      <c r="AE231" s="129" cm="1">
        <f t="array" ref="AE231">INDEX(KM_PCT,MATCH($A231,'Knowledge - Percentages'!$B:$B,0),'Data - Knowledge'!AE$8)/100</f>
        <v>0.28199999999999997</v>
      </c>
      <c r="AF231" s="129" cm="1">
        <f t="array" ref="AF231">INDEX(KM_PCT,MATCH($A231,'Knowledge - Percentages'!$B:$B,0),'Data - Knowledge'!AF$8)/100</f>
        <v>0.38299999999999995</v>
      </c>
      <c r="AG231" s="129" cm="1">
        <f t="array" ref="AG231">INDEX(KM_PCT,MATCH($A231,'Knowledge - Percentages'!$B:$B,0),'Data - Knowledge'!AG$8)/100</f>
        <v>0.39600000000000002</v>
      </c>
      <c r="AH231" s="129" cm="1">
        <f t="array" ref="AH231">INDEX(KM_PCT,MATCH($A231,'Knowledge - Percentages'!$B:$B,0),'Data - Knowledge'!AH$8)/100</f>
        <v>0.38</v>
      </c>
      <c r="AI231" s="129" cm="1">
        <f t="array" ref="AI231">INDEX(KM_PCT,MATCH($A231,'Knowledge - Percentages'!$B:$B,0),'Data - Knowledge'!AI$8)/100</f>
        <v>0.44</v>
      </c>
    </row>
    <row r="232" spans="1:35">
      <c r="A232" s="86" t="s">
        <v>181</v>
      </c>
      <c r="B232" s="86" t="s">
        <v>39</v>
      </c>
      <c r="C232" s="86" t="s">
        <v>613</v>
      </c>
      <c r="D232" s="86" t="s">
        <v>617</v>
      </c>
      <c r="E232" s="122">
        <f t="shared" si="25"/>
        <v>7.3842596753081857E-2</v>
      </c>
      <c r="F232" s="128">
        <f t="shared" si="20"/>
        <v>3779.7810000000009</v>
      </c>
      <c r="G232" s="122">
        <f t="shared" si="21"/>
        <v>7.4555167496063668E-2</v>
      </c>
      <c r="H232" s="128">
        <f t="shared" si="22"/>
        <v>27132.041999999994</v>
      </c>
      <c r="I232" s="122">
        <f t="shared" si="23"/>
        <v>-0.54776951584471945</v>
      </c>
      <c r="J232" s="128">
        <f t="shared" si="24"/>
        <v>99.044236949746733</v>
      </c>
      <c r="K232" s="129" cm="1">
        <f t="array" ref="K232">INDEX(KM_PCT,MATCH($A232,'Knowledge - Percentages'!$B:$B,0),'Data - Knowledge'!K$8)/100</f>
        <v>2.1000000000000001E-2</v>
      </c>
      <c r="L232" s="129" cm="1">
        <f t="array" ref="L232">INDEX(KM_PCT,MATCH($A232,'Knowledge - Percentages'!$B:$B,0),'Data - Knowledge'!L$8)/100</f>
        <v>5.5999999999999994E-2</v>
      </c>
      <c r="M232" s="129" cm="1">
        <f t="array" ref="M232">INDEX(KM_PCT,MATCH($A232,'Knowledge - Percentages'!$B:$B,0),'Data - Knowledge'!M$8)/100</f>
        <v>6.6000000000000003E-2</v>
      </c>
      <c r="N232" s="129" cm="1">
        <f t="array" ref="N232">INDEX(KM_PCT,MATCH($A232,'Knowledge - Percentages'!$B:$B,0),'Data - Knowledge'!N$8)/100</f>
        <v>3.6000000000000004E-2</v>
      </c>
      <c r="O232" s="129" cm="1">
        <f t="array" ref="O232">INDEX(KM_PCT,MATCH($A232,'Knowledge - Percentages'!$B:$B,0),'Data - Knowledge'!O$8)/100</f>
        <v>7.9000000000000001E-2</v>
      </c>
      <c r="P232" s="129" cm="1">
        <f t="array" ref="P232">INDEX(KM_PCT,MATCH($A232,'Knowledge - Percentages'!$B:$B,0),'Data - Knowledge'!P$8)/100</f>
        <v>8.900000000000001E-2</v>
      </c>
      <c r="Q232" s="129" cm="1">
        <f t="array" ref="Q232">INDEX(KM_PCT,MATCH($A232,'Knowledge - Percentages'!$B:$B,0),'Data - Knowledge'!Q$8)/100</f>
        <v>0.155</v>
      </c>
      <c r="R232" s="129" cm="1">
        <f t="array" ref="R232">INDEX(KM_PCT,MATCH($A232,'Knowledge - Percentages'!$B:$B,0),'Data - Knowledge'!R$8)/100</f>
        <v>0.151</v>
      </c>
      <c r="S232" s="129" cm="1">
        <f t="array" ref="S232">INDEX(KM_PCT,MATCH($A232,'Knowledge - Percentages'!$B:$B,0),'Data - Knowledge'!S$8)/100</f>
        <v>6.9000000000000006E-2</v>
      </c>
      <c r="T232" s="129" cm="1">
        <f t="array" ref="T232">INDEX(KM_PCT,MATCH($A232,'Knowledge - Percentages'!$B:$B,0),'Data - Knowledge'!T$8)/100</f>
        <v>9.0999999999999998E-2</v>
      </c>
      <c r="U232" s="129" cm="1">
        <f t="array" ref="U232">INDEX(KM_PCT,MATCH($A232,'Knowledge - Percentages'!$B:$B,0),'Data - Knowledge'!U$8)/100</f>
        <v>0.14199999999999999</v>
      </c>
      <c r="V232" s="129" cm="1">
        <f t="array" ref="V232">INDEX(KM_PCT,MATCH($A232,'Knowledge - Percentages'!$B:$B,0),'Data - Knowledge'!V$8)/100</f>
        <v>0.10199999999999999</v>
      </c>
      <c r="W232" s="129" cm="1">
        <f t="array" ref="W232">INDEX(KM_PCT,MATCH($A232,'Knowledge - Percentages'!$B:$B,0),'Data - Knowledge'!W$8)/100</f>
        <v>9.1999999999999998E-2</v>
      </c>
      <c r="X232" s="129" cm="1">
        <f t="array" ref="X232">INDEX(KM_PCT,MATCH($A232,'Knowledge - Percentages'!$B:$B,0),'Data - Knowledge'!X$8)/100</f>
        <v>9.3000000000000013E-2</v>
      </c>
      <c r="Y232" s="129" cm="1">
        <f t="array" ref="Y232">INDEX(KM_PCT,MATCH($A232,'Knowledge - Percentages'!$B:$B,0),'Data - Knowledge'!Y$8)/100</f>
        <v>0.126</v>
      </c>
      <c r="Z232" s="129" cm="1">
        <f t="array" ref="Z232">INDEX(KM_PCT,MATCH($A232,'Knowledge - Percentages'!$B:$B,0),'Data - Knowledge'!Z$8)/100</f>
        <v>7.4999999999999997E-2</v>
      </c>
      <c r="AA232" s="129" cm="1">
        <f t="array" ref="AA232">INDEX(KM_PCT,MATCH($A232,'Knowledge - Percentages'!$B:$B,0),'Data - Knowledge'!AA$8)/100</f>
        <v>7.5999999999999998E-2</v>
      </c>
      <c r="AB232" s="129" cm="1">
        <f t="array" ref="AB232">INDEX(KM_PCT,MATCH($A232,'Knowledge - Percentages'!$B:$B,0),'Data - Knowledge'!AB$8)/100</f>
        <v>8.4000000000000005E-2</v>
      </c>
      <c r="AC232" s="129" cm="1">
        <f t="array" ref="AC232">INDEX(KM_PCT,MATCH($A232,'Knowledge - Percentages'!$B:$B,0),'Data - Knowledge'!AC$8)/100</f>
        <v>6.6000000000000003E-2</v>
      </c>
      <c r="AD232" s="129" cm="1">
        <f t="array" ref="AD232">INDEX(KM_PCT,MATCH($A232,'Knowledge - Percentages'!$B:$B,0),'Data - Knowledge'!AD$8)/100</f>
        <v>5.0999999999999997E-2</v>
      </c>
      <c r="AE232" s="129" cm="1">
        <f t="array" ref="AE232">INDEX(KM_PCT,MATCH($A232,'Knowledge - Percentages'!$B:$B,0),'Data - Knowledge'!AE$8)/100</f>
        <v>5.2000000000000005E-2</v>
      </c>
      <c r="AF232" s="129" cm="1">
        <f t="array" ref="AF232">INDEX(KM_PCT,MATCH($A232,'Knowledge - Percentages'!$B:$B,0),'Data - Knowledge'!AF$8)/100</f>
        <v>0.17199999999999999</v>
      </c>
      <c r="AG232" s="129" cm="1">
        <f t="array" ref="AG232">INDEX(KM_PCT,MATCH($A232,'Knowledge - Percentages'!$B:$B,0),'Data - Knowledge'!AG$8)/100</f>
        <v>0.107</v>
      </c>
      <c r="AH232" s="129" cm="1">
        <f t="array" ref="AH232">INDEX(KM_PCT,MATCH($A232,'Knowledge - Percentages'!$B:$B,0),'Data - Knowledge'!AH$8)/100</f>
        <v>9.9000000000000005E-2</v>
      </c>
      <c r="AI232" s="129" cm="1">
        <f t="array" ref="AI232">INDEX(KM_PCT,MATCH($A232,'Knowledge - Percentages'!$B:$B,0),'Data - Knowledge'!AI$8)/100</f>
        <v>0.10400000000000001</v>
      </c>
    </row>
    <row r="233" spans="1:35">
      <c r="A233" s="86" t="s">
        <v>618</v>
      </c>
      <c r="B233" s="86" t="s">
        <v>619</v>
      </c>
      <c r="C233" s="86" t="s">
        <v>620</v>
      </c>
      <c r="D233" s="86" t="s">
        <v>621</v>
      </c>
      <c r="E233" s="122">
        <f t="shared" si="25"/>
        <v>9.9573622208763965E-2</v>
      </c>
      <c r="F233" s="128">
        <f t="shared" si="20"/>
        <v>5096.8750000000009</v>
      </c>
      <c r="G233" s="122">
        <f t="shared" si="21"/>
        <v>0.11700565785243422</v>
      </c>
      <c r="H233" s="128">
        <f t="shared" si="22"/>
        <v>42580.582000000009</v>
      </c>
      <c r="I233" s="122">
        <f t="shared" si="23"/>
        <v>-0.46124537621424716</v>
      </c>
      <c r="J233" s="128">
        <f t="shared" si="24"/>
        <v>85.1015446914069</v>
      </c>
      <c r="K233" s="129" cm="1">
        <f t="array" ref="K233">INDEX(KM_PCT,MATCH($A233,'Knowledge - Percentages'!$B:$B,0),'Data - Knowledge'!K$8)/100</f>
        <v>7.0999999999999994E-2</v>
      </c>
      <c r="L233" s="129" cm="1">
        <f t="array" ref="L233">INDEX(KM_PCT,MATCH($A233,'Knowledge - Percentages'!$B:$B,0),'Data - Knowledge'!L$8)/100</f>
        <v>5.4000000000000006E-2</v>
      </c>
      <c r="M233" s="129" cm="1">
        <f t="array" ref="M233">INDEX(KM_PCT,MATCH($A233,'Knowledge - Percentages'!$B:$B,0),'Data - Knowledge'!M$8)/100</f>
        <v>4.4999999999999998E-2</v>
      </c>
      <c r="N233" s="129" cm="1">
        <f t="array" ref="N233">INDEX(KM_PCT,MATCH($A233,'Knowledge - Percentages'!$B:$B,0),'Data - Knowledge'!N$8)/100</f>
        <v>0.109</v>
      </c>
      <c r="O233" s="129" cm="1">
        <f t="array" ref="O233">INDEX(KM_PCT,MATCH($A233,'Knowledge - Percentages'!$B:$B,0),'Data - Knowledge'!O$8)/100</f>
        <v>7.6999999999999999E-2</v>
      </c>
      <c r="P233" s="129" cm="1">
        <f t="array" ref="P233">INDEX(KM_PCT,MATCH($A233,'Knowledge - Percentages'!$B:$B,0),'Data - Knowledge'!P$8)/100</f>
        <v>6.7000000000000004E-2</v>
      </c>
      <c r="Q233" s="129" cm="1">
        <f t="array" ref="Q233">INDEX(KM_PCT,MATCH($A233,'Knowledge - Percentages'!$B:$B,0),'Data - Knowledge'!Q$8)/100</f>
        <v>4.8000000000000001E-2</v>
      </c>
      <c r="R233" s="129" cm="1">
        <f t="array" ref="R233">INDEX(KM_PCT,MATCH($A233,'Knowledge - Percentages'!$B:$B,0),'Data - Knowledge'!R$8)/100</f>
        <v>9.3000000000000013E-2</v>
      </c>
      <c r="S233" s="129" cm="1">
        <f t="array" ref="S233">INDEX(KM_PCT,MATCH($A233,'Knowledge - Percentages'!$B:$B,0),'Data - Knowledge'!S$8)/100</f>
        <v>8.199999999999999E-2</v>
      </c>
      <c r="T233" s="129" cm="1">
        <f t="array" ref="T233">INDEX(KM_PCT,MATCH($A233,'Knowledge - Percentages'!$B:$B,0),'Data - Knowledge'!T$8)/100</f>
        <v>7.6999999999999999E-2</v>
      </c>
      <c r="U233" s="129" cm="1">
        <f t="array" ref="U233">INDEX(KM_PCT,MATCH($A233,'Knowledge - Percentages'!$B:$B,0),'Data - Knowledge'!U$8)/100</f>
        <v>7.2000000000000008E-2</v>
      </c>
      <c r="V233" s="129" cm="1">
        <f t="array" ref="V233">INDEX(KM_PCT,MATCH($A233,'Knowledge - Percentages'!$B:$B,0),'Data - Knowledge'!V$8)/100</f>
        <v>7.6999999999999999E-2</v>
      </c>
      <c r="W233" s="129" cm="1">
        <f t="array" ref="W233">INDEX(KM_PCT,MATCH($A233,'Knowledge - Percentages'!$B:$B,0),'Data - Knowledge'!W$8)/100</f>
        <v>0.17499999999999999</v>
      </c>
      <c r="X233" s="129" cm="1">
        <f t="array" ref="X233">INDEX(KM_PCT,MATCH($A233,'Knowledge - Percentages'!$B:$B,0),'Data - Knowledge'!X$8)/100</f>
        <v>8.900000000000001E-2</v>
      </c>
      <c r="Y233" s="129" cm="1">
        <f t="array" ref="Y233">INDEX(KM_PCT,MATCH($A233,'Knowledge - Percentages'!$B:$B,0),'Data - Knowledge'!Y$8)/100</f>
        <v>0.13300000000000001</v>
      </c>
      <c r="Z233" s="129" cm="1">
        <f t="array" ref="Z233">INDEX(KM_PCT,MATCH($A233,'Knowledge - Percentages'!$B:$B,0),'Data - Knowledge'!Z$8)/100</f>
        <v>0.13300000000000001</v>
      </c>
      <c r="AA233" s="129" cm="1">
        <f t="array" ref="AA233">INDEX(KM_PCT,MATCH($A233,'Knowledge - Percentages'!$B:$B,0),'Data - Knowledge'!AA$8)/100</f>
        <v>0.122</v>
      </c>
      <c r="AB233" s="129" cm="1">
        <f t="array" ref="AB233">INDEX(KM_PCT,MATCH($A233,'Knowledge - Percentages'!$B:$B,0),'Data - Knowledge'!AB$8)/100</f>
        <v>0.25</v>
      </c>
      <c r="AC233" s="129" cm="1">
        <f t="array" ref="AC233">INDEX(KM_PCT,MATCH($A233,'Knowledge - Percentages'!$B:$B,0),'Data - Knowledge'!AC$8)/100</f>
        <v>0.17800000000000002</v>
      </c>
      <c r="AD233" s="129" cm="1">
        <f t="array" ref="AD233">INDEX(KM_PCT,MATCH($A233,'Knowledge - Percentages'!$B:$B,0),'Data - Knowledge'!AD$8)/100</f>
        <v>0.13900000000000001</v>
      </c>
      <c r="AE233" s="129" cm="1">
        <f t="array" ref="AE233">INDEX(KM_PCT,MATCH($A233,'Knowledge - Percentages'!$B:$B,0),'Data - Knowledge'!AE$8)/100</f>
        <v>0.152</v>
      </c>
      <c r="AF233" s="129" cm="1">
        <f t="array" ref="AF233">INDEX(KM_PCT,MATCH($A233,'Knowledge - Percentages'!$B:$B,0),'Data - Knowledge'!AF$8)/100</f>
        <v>0.18</v>
      </c>
      <c r="AG233" s="129" cm="1">
        <f t="array" ref="AG233">INDEX(KM_PCT,MATCH($A233,'Knowledge - Percentages'!$B:$B,0),'Data - Knowledge'!AG$8)/100</f>
        <v>0.17699999999999999</v>
      </c>
      <c r="AH233" s="129" cm="1">
        <f t="array" ref="AH233">INDEX(KM_PCT,MATCH($A233,'Knowledge - Percentages'!$B:$B,0),'Data - Knowledge'!AH$8)/100</f>
        <v>0.22399999999999998</v>
      </c>
      <c r="AI233" s="129" cm="1">
        <f t="array" ref="AI233">INDEX(KM_PCT,MATCH($A233,'Knowledge - Percentages'!$B:$B,0),'Data - Knowledge'!AI$8)/100</f>
        <v>0.19800000000000001</v>
      </c>
    </row>
    <row r="234" spans="1:35">
      <c r="A234" s="86" t="s">
        <v>622</v>
      </c>
      <c r="B234" s="86" t="s">
        <v>619</v>
      </c>
      <c r="C234" s="86" t="s">
        <v>620</v>
      </c>
      <c r="D234" s="86" t="s">
        <v>623</v>
      </c>
      <c r="E234" s="122">
        <f t="shared" si="25"/>
        <v>0.25918596518647313</v>
      </c>
      <c r="F234" s="128">
        <f t="shared" si="20"/>
        <v>13266.951999999999</v>
      </c>
      <c r="G234" s="122">
        <f t="shared" si="21"/>
        <v>0.27902430211118412</v>
      </c>
      <c r="H234" s="128">
        <f t="shared" si="22"/>
        <v>101542.24500000001</v>
      </c>
      <c r="I234" s="122">
        <f t="shared" si="23"/>
        <v>-0.3778713014019654</v>
      </c>
      <c r="J234" s="128">
        <f t="shared" si="24"/>
        <v>92.890104276004635</v>
      </c>
      <c r="K234" s="129" cm="1">
        <f t="array" ref="K234">INDEX(KM_PCT,MATCH($A234,'Knowledge - Percentages'!$B:$B,0),'Data - Knowledge'!K$8)/100</f>
        <v>0.188</v>
      </c>
      <c r="L234" s="129" cm="1">
        <f t="array" ref="L234">INDEX(KM_PCT,MATCH($A234,'Knowledge - Percentages'!$B:$B,0),'Data - Knowledge'!L$8)/100</f>
        <v>0.221</v>
      </c>
      <c r="M234" s="129" cm="1">
        <f t="array" ref="M234">INDEX(KM_PCT,MATCH($A234,'Knowledge - Percentages'!$B:$B,0),'Data - Knowledge'!M$8)/100</f>
        <v>0.16500000000000001</v>
      </c>
      <c r="N234" s="129" cm="1">
        <f t="array" ref="N234">INDEX(KM_PCT,MATCH($A234,'Knowledge - Percentages'!$B:$B,0),'Data - Knowledge'!N$8)/100</f>
        <v>0.254</v>
      </c>
      <c r="O234" s="129" cm="1">
        <f t="array" ref="O234">INDEX(KM_PCT,MATCH($A234,'Knowledge - Percentages'!$B:$B,0),'Data - Knowledge'!O$8)/100</f>
        <v>0.23199999999999998</v>
      </c>
      <c r="P234" s="129" cm="1">
        <f t="array" ref="P234">INDEX(KM_PCT,MATCH($A234,'Knowledge - Percentages'!$B:$B,0),'Data - Knowledge'!P$8)/100</f>
        <v>0.24299999999999999</v>
      </c>
      <c r="Q234" s="129" cm="1">
        <f t="array" ref="Q234">INDEX(KM_PCT,MATCH($A234,'Knowledge - Percentages'!$B:$B,0),'Data - Knowledge'!Q$8)/100</f>
        <v>0.184</v>
      </c>
      <c r="R234" s="129" cm="1">
        <f t="array" ref="R234">INDEX(KM_PCT,MATCH($A234,'Knowledge - Percentages'!$B:$B,0),'Data - Knowledge'!R$8)/100</f>
        <v>0.30099999999999999</v>
      </c>
      <c r="S234" s="129" cm="1">
        <f t="array" ref="S234">INDEX(KM_PCT,MATCH($A234,'Knowledge - Percentages'!$B:$B,0),'Data - Knowledge'!S$8)/100</f>
        <v>0.26500000000000001</v>
      </c>
      <c r="T234" s="129" cm="1">
        <f t="array" ref="T234">INDEX(KM_PCT,MATCH($A234,'Knowledge - Percentages'!$B:$B,0),'Data - Knowledge'!T$8)/100</f>
        <v>0.24299999999999999</v>
      </c>
      <c r="U234" s="129" cm="1">
        <f t="array" ref="U234">INDEX(KM_PCT,MATCH($A234,'Knowledge - Percentages'!$B:$B,0),'Data - Knowledge'!U$8)/100</f>
        <v>0.248</v>
      </c>
      <c r="V234" s="129" cm="1">
        <f t="array" ref="V234">INDEX(KM_PCT,MATCH($A234,'Knowledge - Percentages'!$B:$B,0),'Data - Knowledge'!V$8)/100</f>
        <v>0.20499999999999999</v>
      </c>
      <c r="W234" s="129" cm="1">
        <f t="array" ref="W234">INDEX(KM_PCT,MATCH($A234,'Knowledge - Percentages'!$B:$B,0),'Data - Knowledge'!W$8)/100</f>
        <v>0.318</v>
      </c>
      <c r="X234" s="129" cm="1">
        <f t="array" ref="X234">INDEX(KM_PCT,MATCH($A234,'Knowledge - Percentages'!$B:$B,0),'Data - Knowledge'!X$8)/100</f>
        <v>0.28199999999999997</v>
      </c>
      <c r="Y234" s="129" cm="1">
        <f t="array" ref="Y234">INDEX(KM_PCT,MATCH($A234,'Knowledge - Percentages'!$B:$B,0),'Data - Knowledge'!Y$8)/100</f>
        <v>0.29899999999999999</v>
      </c>
      <c r="Z234" s="129" cm="1">
        <f t="array" ref="Z234">INDEX(KM_PCT,MATCH($A234,'Knowledge - Percentages'!$B:$B,0),'Data - Knowledge'!Z$8)/100</f>
        <v>0.30199999999999999</v>
      </c>
      <c r="AA234" s="129" cm="1">
        <f t="array" ref="AA234">INDEX(KM_PCT,MATCH($A234,'Knowledge - Percentages'!$B:$B,0),'Data - Knowledge'!AA$8)/100</f>
        <v>0.29100000000000004</v>
      </c>
      <c r="AB234" s="129" cm="1">
        <f t="array" ref="AB234">INDEX(KM_PCT,MATCH($A234,'Knowledge - Percentages'!$B:$B,0),'Data - Knowledge'!AB$8)/100</f>
        <v>0.28800000000000003</v>
      </c>
      <c r="AC234" s="129" cm="1">
        <f t="array" ref="AC234">INDEX(KM_PCT,MATCH($A234,'Knowledge - Percentages'!$B:$B,0),'Data - Knowledge'!AC$8)/100</f>
        <v>0.34299999999999997</v>
      </c>
      <c r="AD234" s="129" cm="1">
        <f t="array" ref="AD234">INDEX(KM_PCT,MATCH($A234,'Knowledge - Percentages'!$B:$B,0),'Data - Knowledge'!AD$8)/100</f>
        <v>0.29799999999999999</v>
      </c>
      <c r="AE234" s="129" cm="1">
        <f t="array" ref="AE234">INDEX(KM_PCT,MATCH($A234,'Knowledge - Percentages'!$B:$B,0),'Data - Knowledge'!AE$8)/100</f>
        <v>0.34</v>
      </c>
      <c r="AF234" s="129" cm="1">
        <f t="array" ref="AF234">INDEX(KM_PCT,MATCH($A234,'Knowledge - Percentages'!$B:$B,0),'Data - Knowledge'!AF$8)/100</f>
        <v>0.35</v>
      </c>
      <c r="AG234" s="129" cm="1">
        <f t="array" ref="AG234">INDEX(KM_PCT,MATCH($A234,'Knowledge - Percentages'!$B:$B,0),'Data - Knowledge'!AG$8)/100</f>
        <v>0.34100000000000003</v>
      </c>
      <c r="AH234" s="129" cm="1">
        <f t="array" ref="AH234">INDEX(KM_PCT,MATCH($A234,'Knowledge - Percentages'!$B:$B,0),'Data - Knowledge'!AH$8)/100</f>
        <v>0.35499999999999998</v>
      </c>
      <c r="AI234" s="129" cm="1">
        <f t="array" ref="AI234">INDEX(KM_PCT,MATCH($A234,'Knowledge - Percentages'!$B:$B,0),'Data - Knowledge'!AI$8)/100</f>
        <v>0.35</v>
      </c>
    </row>
    <row r="235" spans="1:35">
      <c r="A235" s="86" t="s">
        <v>624</v>
      </c>
      <c r="B235" s="86" t="s">
        <v>619</v>
      </c>
      <c r="C235" s="86" t="s">
        <v>620</v>
      </c>
      <c r="D235" s="86" t="s">
        <v>625</v>
      </c>
      <c r="E235" s="122">
        <f t="shared" si="25"/>
        <v>0.13498962627229572</v>
      </c>
      <c r="F235" s="128">
        <f t="shared" si="20"/>
        <v>6909.7140000000009</v>
      </c>
      <c r="G235" s="122">
        <f t="shared" si="21"/>
        <v>0.13400528689076416</v>
      </c>
      <c r="H235" s="128">
        <f t="shared" si="22"/>
        <v>48767.07</v>
      </c>
      <c r="I235" s="122">
        <f t="shared" si="23"/>
        <v>0.33592611267318184</v>
      </c>
      <c r="J235" s="128">
        <f t="shared" si="24"/>
        <v>100.73455264666831</v>
      </c>
      <c r="K235" s="129" cm="1">
        <f t="array" ref="K235">INDEX(KM_PCT,MATCH($A235,'Knowledge - Percentages'!$B:$B,0),'Data - Knowledge'!K$8)/100</f>
        <v>0.128</v>
      </c>
      <c r="L235" s="129" cm="1">
        <f t="array" ref="L235">INDEX(KM_PCT,MATCH($A235,'Knowledge - Percentages'!$B:$B,0),'Data - Knowledge'!L$8)/100</f>
        <v>0.13600000000000001</v>
      </c>
      <c r="M235" s="129" cm="1">
        <f t="array" ref="M235">INDEX(KM_PCT,MATCH($A235,'Knowledge - Percentages'!$B:$B,0),'Data - Knowledge'!M$8)/100</f>
        <v>0.13400000000000001</v>
      </c>
      <c r="N235" s="129" cm="1">
        <f t="array" ref="N235">INDEX(KM_PCT,MATCH($A235,'Knowledge - Percentages'!$B:$B,0),'Data - Knowledge'!N$8)/100</f>
        <v>0.14099999999999999</v>
      </c>
      <c r="O235" s="129" cm="1">
        <f t="array" ref="O235">INDEX(KM_PCT,MATCH($A235,'Knowledge - Percentages'!$B:$B,0),'Data - Knowledge'!O$8)/100</f>
        <v>0.13800000000000001</v>
      </c>
      <c r="P235" s="129" cm="1">
        <f t="array" ref="P235">INDEX(KM_PCT,MATCH($A235,'Knowledge - Percentages'!$B:$B,0),'Data - Knowledge'!P$8)/100</f>
        <v>0.13400000000000001</v>
      </c>
      <c r="Q235" s="129" cm="1">
        <f t="array" ref="Q235">INDEX(KM_PCT,MATCH($A235,'Knowledge - Percentages'!$B:$B,0),'Data - Knowledge'!Q$8)/100</f>
        <v>0.13300000000000001</v>
      </c>
      <c r="R235" s="129" cm="1">
        <f t="array" ref="R235">INDEX(KM_PCT,MATCH($A235,'Knowledge - Percentages'!$B:$B,0),'Data - Knowledge'!R$8)/100</f>
        <v>0.13600000000000001</v>
      </c>
      <c r="S235" s="129" cm="1">
        <f t="array" ref="S235">INDEX(KM_PCT,MATCH($A235,'Knowledge - Percentages'!$B:$B,0),'Data - Knowledge'!S$8)/100</f>
        <v>0.13800000000000001</v>
      </c>
      <c r="T235" s="129" cm="1">
        <f t="array" ref="T235">INDEX(KM_PCT,MATCH($A235,'Knowledge - Percentages'!$B:$B,0),'Data - Knowledge'!T$8)/100</f>
        <v>0.13300000000000001</v>
      </c>
      <c r="U235" s="129" cm="1">
        <f t="array" ref="U235">INDEX(KM_PCT,MATCH($A235,'Knowledge - Percentages'!$B:$B,0),'Data - Knowledge'!U$8)/100</f>
        <v>0.13500000000000001</v>
      </c>
      <c r="V235" s="129" cm="1">
        <f t="array" ref="V235">INDEX(KM_PCT,MATCH($A235,'Knowledge - Percentages'!$B:$B,0),'Data - Knowledge'!V$8)/100</f>
        <v>0.13300000000000001</v>
      </c>
      <c r="W235" s="129" cm="1">
        <f t="array" ref="W235">INDEX(KM_PCT,MATCH($A235,'Knowledge - Percentages'!$B:$B,0),'Data - Knowledge'!W$8)/100</f>
        <v>0.13200000000000001</v>
      </c>
      <c r="X235" s="129" cm="1">
        <f t="array" ref="X235">INDEX(KM_PCT,MATCH($A235,'Knowledge - Percentages'!$B:$B,0),'Data - Knowledge'!X$8)/100</f>
        <v>0.13600000000000001</v>
      </c>
      <c r="Y235" s="129" cm="1">
        <f t="array" ref="Y235">INDEX(KM_PCT,MATCH($A235,'Knowledge - Percentages'!$B:$B,0),'Data - Knowledge'!Y$8)/100</f>
        <v>0.14000000000000001</v>
      </c>
      <c r="Z235" s="129" cm="1">
        <f t="array" ref="Z235">INDEX(KM_PCT,MATCH($A235,'Knowledge - Percentages'!$B:$B,0),'Data - Knowledge'!Z$8)/100</f>
        <v>0.13699999999999998</v>
      </c>
      <c r="AA235" s="129" cm="1">
        <f t="array" ref="AA235">INDEX(KM_PCT,MATCH($A235,'Knowledge - Percentages'!$B:$B,0),'Data - Knowledge'!AA$8)/100</f>
        <v>0.14400000000000002</v>
      </c>
      <c r="AB235" s="129" cm="1">
        <f t="array" ref="AB235">INDEX(KM_PCT,MATCH($A235,'Knowledge - Percentages'!$B:$B,0),'Data - Knowledge'!AB$8)/100</f>
        <v>0.13400000000000001</v>
      </c>
      <c r="AC235" s="129" cm="1">
        <f t="array" ref="AC235">INDEX(KM_PCT,MATCH($A235,'Knowledge - Percentages'!$B:$B,0),'Data - Knowledge'!AC$8)/100</f>
        <v>0.121</v>
      </c>
      <c r="AD235" s="129" cm="1">
        <f t="array" ref="AD235">INDEX(KM_PCT,MATCH($A235,'Knowledge - Percentages'!$B:$B,0),'Data - Knowledge'!AD$8)/100</f>
        <v>0.13200000000000001</v>
      </c>
      <c r="AE235" s="129" cm="1">
        <f t="array" ref="AE235">INDEX(KM_PCT,MATCH($A235,'Knowledge - Percentages'!$B:$B,0),'Data - Knowledge'!AE$8)/100</f>
        <v>0.129</v>
      </c>
      <c r="AF235" s="129" cm="1">
        <f t="array" ref="AF235">INDEX(KM_PCT,MATCH($A235,'Knowledge - Percentages'!$B:$B,0),'Data - Knowledge'!AF$8)/100</f>
        <v>0.13200000000000001</v>
      </c>
      <c r="AG235" s="129" cm="1">
        <f t="array" ref="AG235">INDEX(KM_PCT,MATCH($A235,'Knowledge - Percentages'!$B:$B,0),'Data - Knowledge'!AG$8)/100</f>
        <v>0.13</v>
      </c>
      <c r="AH235" s="129" cm="1">
        <f t="array" ref="AH235">INDEX(KM_PCT,MATCH($A235,'Knowledge - Percentages'!$B:$B,0),'Data - Knowledge'!AH$8)/100</f>
        <v>0.127</v>
      </c>
      <c r="AI235" s="129" cm="1">
        <f t="array" ref="AI235">INDEX(KM_PCT,MATCH($A235,'Knowledge - Percentages'!$B:$B,0),'Data - Knowledge'!AI$8)/100</f>
        <v>0.129</v>
      </c>
    </row>
    <row r="236" spans="1:35">
      <c r="A236" s="86" t="s">
        <v>626</v>
      </c>
      <c r="B236" s="86" t="s">
        <v>619</v>
      </c>
      <c r="C236" s="86" t="s">
        <v>620</v>
      </c>
      <c r="D236" s="86" t="s">
        <v>627</v>
      </c>
      <c r="E236" s="122">
        <f t="shared" si="25"/>
        <v>9.6907261609393003E-2</v>
      </c>
      <c r="F236" s="128">
        <f t="shared" si="20"/>
        <v>4960.3919999999998</v>
      </c>
      <c r="G236" s="122">
        <f t="shared" si="21"/>
        <v>0.1025397794564175</v>
      </c>
      <c r="H236" s="128">
        <f t="shared" si="22"/>
        <v>37316.173999999999</v>
      </c>
      <c r="I236" s="122">
        <f t="shared" si="23"/>
        <v>-1.022924232626328E-2</v>
      </c>
      <c r="J236" s="128">
        <f t="shared" si="24"/>
        <v>94.506992430758558</v>
      </c>
      <c r="K236" s="129" cm="1">
        <f t="array" ref="K236">INDEX(KM_PCT,MATCH($A236,'Knowledge - Percentages'!$B:$B,0),'Data - Knowledge'!K$8)/100</f>
        <v>9.0999999999999998E-2</v>
      </c>
      <c r="L236" s="129" cm="1">
        <f t="array" ref="L236">INDEX(KM_PCT,MATCH($A236,'Knowledge - Percentages'!$B:$B,0),'Data - Knowledge'!L$8)/100</f>
        <v>9.8000000000000004E-2</v>
      </c>
      <c r="M236" s="129" cm="1">
        <f t="array" ref="M236">INDEX(KM_PCT,MATCH($A236,'Knowledge - Percentages'!$B:$B,0),'Data - Knowledge'!M$8)/100</f>
        <v>6.5000000000000002E-2</v>
      </c>
      <c r="N236" s="129" cm="1">
        <f t="array" ref="N236">INDEX(KM_PCT,MATCH($A236,'Knowledge - Percentages'!$B:$B,0),'Data - Knowledge'!N$8)/100</f>
        <v>0.10800000000000001</v>
      </c>
      <c r="O236" s="129" cm="1">
        <f t="array" ref="O236">INDEX(KM_PCT,MATCH($A236,'Knowledge - Percentages'!$B:$B,0),'Data - Knowledge'!O$8)/100</f>
        <v>9.9000000000000005E-2</v>
      </c>
      <c r="P236" s="129" cm="1">
        <f t="array" ref="P236">INDEX(KM_PCT,MATCH($A236,'Knowledge - Percentages'!$B:$B,0),'Data - Knowledge'!P$8)/100</f>
        <v>8.900000000000001E-2</v>
      </c>
      <c r="Q236" s="129" cm="1">
        <f t="array" ref="Q236">INDEX(KM_PCT,MATCH($A236,'Knowledge - Percentages'!$B:$B,0),'Data - Knowledge'!Q$8)/100</f>
        <v>0.06</v>
      </c>
      <c r="R236" s="129" cm="1">
        <f t="array" ref="R236">INDEX(KM_PCT,MATCH($A236,'Knowledge - Percentages'!$B:$B,0),'Data - Knowledge'!R$8)/100</f>
        <v>0.09</v>
      </c>
      <c r="S236" s="129" cm="1">
        <f t="array" ref="S236">INDEX(KM_PCT,MATCH($A236,'Knowledge - Percentages'!$B:$B,0),'Data - Knowledge'!S$8)/100</f>
        <v>8.900000000000001E-2</v>
      </c>
      <c r="T236" s="129" cm="1">
        <f t="array" ref="T236">INDEX(KM_PCT,MATCH($A236,'Knowledge - Percentages'!$B:$B,0),'Data - Knowledge'!T$8)/100</f>
        <v>0.10400000000000001</v>
      </c>
      <c r="U236" s="129" cm="1">
        <f t="array" ref="U236">INDEX(KM_PCT,MATCH($A236,'Knowledge - Percentages'!$B:$B,0),'Data - Knowledge'!U$8)/100</f>
        <v>0.09</v>
      </c>
      <c r="V236" s="129" cm="1">
        <f t="array" ref="V236">INDEX(KM_PCT,MATCH($A236,'Knowledge - Percentages'!$B:$B,0),'Data - Knowledge'!V$8)/100</f>
        <v>6.6000000000000003E-2</v>
      </c>
      <c r="W236" s="129" cm="1">
        <f t="array" ref="W236">INDEX(KM_PCT,MATCH($A236,'Knowledge - Percentages'!$B:$B,0),'Data - Knowledge'!W$8)/100</f>
        <v>8.8000000000000009E-2</v>
      </c>
      <c r="X236" s="129" cm="1">
        <f t="array" ref="X236">INDEX(KM_PCT,MATCH($A236,'Knowledge - Percentages'!$B:$B,0),'Data - Knowledge'!X$8)/100</f>
        <v>0.1</v>
      </c>
      <c r="Y236" s="129" cm="1">
        <f t="array" ref="Y236">INDEX(KM_PCT,MATCH($A236,'Knowledge - Percentages'!$B:$B,0),'Data - Knowledge'!Y$8)/100</f>
        <v>0.1</v>
      </c>
      <c r="Z236" s="129" cm="1">
        <f t="array" ref="Z236">INDEX(KM_PCT,MATCH($A236,'Knowledge - Percentages'!$B:$B,0),'Data - Knowledge'!Z$8)/100</f>
        <v>0.109</v>
      </c>
      <c r="AA236" s="129" cm="1">
        <f t="array" ref="AA236">INDEX(KM_PCT,MATCH($A236,'Knowledge - Percentages'!$B:$B,0),'Data - Knowledge'!AA$8)/100</f>
        <v>9.9000000000000005E-2</v>
      </c>
      <c r="AB236" s="129" cm="1">
        <f t="array" ref="AB236">INDEX(KM_PCT,MATCH($A236,'Knowledge - Percentages'!$B:$B,0),'Data - Knowledge'!AB$8)/100</f>
        <v>0.107</v>
      </c>
      <c r="AC236" s="129" cm="1">
        <f t="array" ref="AC236">INDEX(KM_PCT,MATCH($A236,'Knowledge - Percentages'!$B:$B,0),'Data - Knowledge'!AC$8)/100</f>
        <v>0.127</v>
      </c>
      <c r="AD236" s="129" cm="1">
        <f t="array" ref="AD236">INDEX(KM_PCT,MATCH($A236,'Knowledge - Percentages'!$B:$B,0),'Data - Knowledge'!AD$8)/100</f>
        <v>0.12300000000000001</v>
      </c>
      <c r="AE236" s="129" cm="1">
        <f t="array" ref="AE236">INDEX(KM_PCT,MATCH($A236,'Knowledge - Percentages'!$B:$B,0),'Data - Knowledge'!AE$8)/100</f>
        <v>0.111</v>
      </c>
      <c r="AF236" s="129" cm="1">
        <f t="array" ref="AF236">INDEX(KM_PCT,MATCH($A236,'Knowledge - Percentages'!$B:$B,0),'Data - Knowledge'!AF$8)/100</f>
        <v>0.109</v>
      </c>
      <c r="AG236" s="129" cm="1">
        <f t="array" ref="AG236">INDEX(KM_PCT,MATCH($A236,'Knowledge - Percentages'!$B:$B,0),'Data - Knowledge'!AG$8)/100</f>
        <v>0.10099999999999999</v>
      </c>
      <c r="AH236" s="129" cm="1">
        <f t="array" ref="AH236">INDEX(KM_PCT,MATCH($A236,'Knowledge - Percentages'!$B:$B,0),'Data - Knowledge'!AH$8)/100</f>
        <v>0.11199999999999999</v>
      </c>
      <c r="AI236" s="129" cm="1">
        <f t="array" ref="AI236">INDEX(KM_PCT,MATCH($A236,'Knowledge - Percentages'!$B:$B,0),'Data - Knowledge'!AI$8)/100</f>
        <v>9.0999999999999998E-2</v>
      </c>
    </row>
    <row r="237" spans="1:35">
      <c r="A237" s="86" t="s">
        <v>628</v>
      </c>
      <c r="B237" s="86" t="s">
        <v>619</v>
      </c>
      <c r="C237" s="86" t="s">
        <v>620</v>
      </c>
      <c r="D237" s="86" t="s">
        <v>629</v>
      </c>
      <c r="E237" s="122">
        <f t="shared" si="25"/>
        <v>7.585509992771601E-2</v>
      </c>
      <c r="F237" s="128">
        <f t="shared" si="20"/>
        <v>3882.7949999999996</v>
      </c>
      <c r="G237" s="122">
        <f t="shared" si="21"/>
        <v>7.1746701875966906E-2</v>
      </c>
      <c r="H237" s="128">
        <f t="shared" si="22"/>
        <v>26109.988000000001</v>
      </c>
      <c r="I237" s="122">
        <f t="shared" si="23"/>
        <v>0.51100898605491585</v>
      </c>
      <c r="J237" s="128">
        <f t="shared" si="24"/>
        <v>105.72625353406704</v>
      </c>
      <c r="K237" s="129" cm="1">
        <f t="array" ref="K237">INDEX(KM_PCT,MATCH($A237,'Knowledge - Percentages'!$B:$B,0),'Data - Knowledge'!K$8)/100</f>
        <v>0.08</v>
      </c>
      <c r="L237" s="129" cm="1">
        <f t="array" ref="L237">INDEX(KM_PCT,MATCH($A237,'Knowledge - Percentages'!$B:$B,0),'Data - Knowledge'!L$8)/100</f>
        <v>8.5999999999999993E-2</v>
      </c>
      <c r="M237" s="129" cm="1">
        <f t="array" ref="M237">INDEX(KM_PCT,MATCH($A237,'Knowledge - Percentages'!$B:$B,0),'Data - Knowledge'!M$8)/100</f>
        <v>8.5000000000000006E-2</v>
      </c>
      <c r="N237" s="129" cm="1">
        <f t="array" ref="N237">INDEX(KM_PCT,MATCH($A237,'Knowledge - Percentages'!$B:$B,0),'Data - Knowledge'!N$8)/100</f>
        <v>8.6999999999999994E-2</v>
      </c>
      <c r="O237" s="129" cm="1">
        <f t="array" ref="O237">INDEX(KM_PCT,MATCH($A237,'Knowledge - Percentages'!$B:$B,0),'Data - Knowledge'!O$8)/100</f>
        <v>8.8000000000000009E-2</v>
      </c>
      <c r="P237" s="129" cm="1">
        <f t="array" ref="P237">INDEX(KM_PCT,MATCH($A237,'Knowledge - Percentages'!$B:$B,0),'Data - Knowledge'!P$8)/100</f>
        <v>7.6999999999999999E-2</v>
      </c>
      <c r="Q237" s="129" cm="1">
        <f t="array" ref="Q237">INDEX(KM_PCT,MATCH($A237,'Knowledge - Percentages'!$B:$B,0),'Data - Knowledge'!Q$8)/100</f>
        <v>7.5999999999999998E-2</v>
      </c>
      <c r="R237" s="129" cm="1">
        <f t="array" ref="R237">INDEX(KM_PCT,MATCH($A237,'Knowledge - Percentages'!$B:$B,0),'Data - Knowledge'!R$8)/100</f>
        <v>7.2000000000000008E-2</v>
      </c>
      <c r="S237" s="129" cm="1">
        <f t="array" ref="S237">INDEX(KM_PCT,MATCH($A237,'Knowledge - Percentages'!$B:$B,0),'Data - Knowledge'!S$8)/100</f>
        <v>7.6999999999999999E-2</v>
      </c>
      <c r="T237" s="129" cm="1">
        <f t="array" ref="T237">INDEX(KM_PCT,MATCH($A237,'Knowledge - Percentages'!$B:$B,0),'Data - Knowledge'!T$8)/100</f>
        <v>0.08</v>
      </c>
      <c r="U237" s="129" cm="1">
        <f t="array" ref="U237">INDEX(KM_PCT,MATCH($A237,'Knowledge - Percentages'!$B:$B,0),'Data - Knowledge'!U$8)/100</f>
        <v>9.0999999999999998E-2</v>
      </c>
      <c r="V237" s="129" cm="1">
        <f t="array" ref="V237">INDEX(KM_PCT,MATCH($A237,'Knowledge - Percentages'!$B:$B,0),'Data - Knowledge'!V$8)/100</f>
        <v>7.8E-2</v>
      </c>
      <c r="W237" s="129" cm="1">
        <f t="array" ref="W237">INDEX(KM_PCT,MATCH($A237,'Knowledge - Percentages'!$B:$B,0),'Data - Knowledge'!W$8)/100</f>
        <v>5.2000000000000005E-2</v>
      </c>
      <c r="X237" s="129" cm="1">
        <f t="array" ref="X237">INDEX(KM_PCT,MATCH($A237,'Knowledge - Percentages'!$B:$B,0),'Data - Knowledge'!X$8)/100</f>
        <v>7.5999999999999998E-2</v>
      </c>
      <c r="Y237" s="129" cm="1">
        <f t="array" ref="Y237">INDEX(KM_PCT,MATCH($A237,'Knowledge - Percentages'!$B:$B,0),'Data - Knowledge'!Y$8)/100</f>
        <v>6.9000000000000006E-2</v>
      </c>
      <c r="Z237" s="129" cm="1">
        <f t="array" ref="Z237">INDEX(KM_PCT,MATCH($A237,'Knowledge - Percentages'!$B:$B,0),'Data - Knowledge'!Z$8)/100</f>
        <v>7.0999999999999994E-2</v>
      </c>
      <c r="AA237" s="129" cm="1">
        <f t="array" ref="AA237">INDEX(KM_PCT,MATCH($A237,'Knowledge - Percentages'!$B:$B,0),'Data - Knowledge'!AA$8)/100</f>
        <v>7.6999999999999999E-2</v>
      </c>
      <c r="AB237" s="129" cm="1">
        <f t="array" ref="AB237">INDEX(KM_PCT,MATCH($A237,'Knowledge - Percentages'!$B:$B,0),'Data - Knowledge'!AB$8)/100</f>
        <v>5.4000000000000006E-2</v>
      </c>
      <c r="AC237" s="129" cm="1">
        <f t="array" ref="AC237">INDEX(KM_PCT,MATCH($A237,'Knowledge - Percentages'!$B:$B,0),'Data - Knowledge'!AC$8)/100</f>
        <v>5.0999999999999997E-2</v>
      </c>
      <c r="AD237" s="129" cm="1">
        <f t="array" ref="AD237">INDEX(KM_PCT,MATCH($A237,'Knowledge - Percentages'!$B:$B,0),'Data - Knowledge'!AD$8)/100</f>
        <v>7.400000000000001E-2</v>
      </c>
      <c r="AE237" s="129" cm="1">
        <f t="array" ref="AE237">INDEX(KM_PCT,MATCH($A237,'Knowledge - Percentages'!$B:$B,0),'Data - Knowledge'!AE$8)/100</f>
        <v>6.2E-2</v>
      </c>
      <c r="AF237" s="129" cm="1">
        <f t="array" ref="AF237">INDEX(KM_PCT,MATCH($A237,'Knowledge - Percentages'!$B:$B,0),'Data - Knowledge'!AF$8)/100</f>
        <v>0.04</v>
      </c>
      <c r="AG237" s="129" cm="1">
        <f t="array" ref="AG237">INDEX(KM_PCT,MATCH($A237,'Knowledge - Percentages'!$B:$B,0),'Data - Knowledge'!AG$8)/100</f>
        <v>5.0999999999999997E-2</v>
      </c>
      <c r="AH237" s="129" cm="1">
        <f t="array" ref="AH237">INDEX(KM_PCT,MATCH($A237,'Knowledge - Percentages'!$B:$B,0),'Data - Knowledge'!AH$8)/100</f>
        <v>3.5000000000000003E-2</v>
      </c>
      <c r="AI237" s="129" cm="1">
        <f t="array" ref="AI237">INDEX(KM_PCT,MATCH($A237,'Knowledge - Percentages'!$B:$B,0),'Data - Knowledge'!AI$8)/100</f>
        <v>4.2000000000000003E-2</v>
      </c>
    </row>
    <row r="238" spans="1:35">
      <c r="A238" s="86" t="s">
        <v>630</v>
      </c>
      <c r="B238" s="86" t="s">
        <v>619</v>
      </c>
      <c r="C238" s="86" t="s">
        <v>620</v>
      </c>
      <c r="D238" s="86" t="s">
        <v>631</v>
      </c>
      <c r="E238" s="122">
        <f t="shared" si="25"/>
        <v>0.21233668704944608</v>
      </c>
      <c r="F238" s="128">
        <f t="shared" si="20"/>
        <v>10868.877999999997</v>
      </c>
      <c r="G238" s="122">
        <f t="shared" si="21"/>
        <v>0.18882632673754327</v>
      </c>
      <c r="H238" s="128">
        <f t="shared" si="22"/>
        <v>68717.488000000012</v>
      </c>
      <c r="I238" s="122">
        <f t="shared" si="23"/>
        <v>0.30954780860833397</v>
      </c>
      <c r="J238" s="128">
        <f t="shared" si="24"/>
        <v>112.4507851834563</v>
      </c>
      <c r="K238" s="129" cm="1">
        <f t="array" ref="K238">INDEX(KM_PCT,MATCH($A238,'Knowledge - Percentages'!$B:$B,0),'Data - Knowledge'!K$8)/100</f>
        <v>0.309</v>
      </c>
      <c r="L238" s="129" cm="1">
        <f t="array" ref="L238">INDEX(KM_PCT,MATCH($A238,'Knowledge - Percentages'!$B:$B,0),'Data - Knowledge'!L$8)/100</f>
        <v>0.249</v>
      </c>
      <c r="M238" s="129" cm="1">
        <f t="array" ref="M238">INDEX(KM_PCT,MATCH($A238,'Knowledge - Percentages'!$B:$B,0),'Data - Knowledge'!M$8)/100</f>
        <v>0.32</v>
      </c>
      <c r="N238" s="129" cm="1">
        <f t="array" ref="N238">INDEX(KM_PCT,MATCH($A238,'Knowledge - Percentages'!$B:$B,0),'Data - Knowledge'!N$8)/100</f>
        <v>0.192</v>
      </c>
      <c r="O238" s="129" cm="1">
        <f t="array" ref="O238">INDEX(KM_PCT,MATCH($A238,'Knowledge - Percentages'!$B:$B,0),'Data - Knowledge'!O$8)/100</f>
        <v>0.23399999999999999</v>
      </c>
      <c r="P238" s="129" cm="1">
        <f t="array" ref="P238">INDEX(KM_PCT,MATCH($A238,'Knowledge - Percentages'!$B:$B,0),'Data - Knowledge'!P$8)/100</f>
        <v>0.25900000000000001</v>
      </c>
      <c r="Q238" s="129" cm="1">
        <f t="array" ref="Q238">INDEX(KM_PCT,MATCH($A238,'Knowledge - Percentages'!$B:$B,0),'Data - Knowledge'!Q$8)/100</f>
        <v>0.30399999999999999</v>
      </c>
      <c r="R238" s="129" cm="1">
        <f t="array" ref="R238">INDEX(KM_PCT,MATCH($A238,'Knowledge - Percentages'!$B:$B,0),'Data - Knowledge'!R$8)/100</f>
        <v>0.23300000000000001</v>
      </c>
      <c r="S238" s="129" cm="1">
        <f t="array" ref="S238">INDEX(KM_PCT,MATCH($A238,'Knowledge - Percentages'!$B:$B,0),'Data - Knowledge'!S$8)/100</f>
        <v>0.22</v>
      </c>
      <c r="T238" s="129" cm="1">
        <f t="array" ref="T238">INDEX(KM_PCT,MATCH($A238,'Knowledge - Percentages'!$B:$B,0),'Data - Knowledge'!T$8)/100</f>
        <v>0.22899999999999998</v>
      </c>
      <c r="U238" s="129" cm="1">
        <f t="array" ref="U238">INDEX(KM_PCT,MATCH($A238,'Knowledge - Percentages'!$B:$B,0),'Data - Knowledge'!U$8)/100</f>
        <v>0.23199999999999998</v>
      </c>
      <c r="V238" s="129" cm="1">
        <f t="array" ref="V238">INDEX(KM_PCT,MATCH($A238,'Knowledge - Percentages'!$B:$B,0),'Data - Knowledge'!V$8)/100</f>
        <v>0.26100000000000001</v>
      </c>
      <c r="W238" s="129" cm="1">
        <f t="array" ref="W238">INDEX(KM_PCT,MATCH($A238,'Knowledge - Percentages'!$B:$B,0),'Data - Knowledge'!W$8)/100</f>
        <v>0.156</v>
      </c>
      <c r="X238" s="129" cm="1">
        <f t="array" ref="X238">INDEX(KM_PCT,MATCH($A238,'Knowledge - Percentages'!$B:$B,0),'Data - Knowledge'!X$8)/100</f>
        <v>0.20800000000000002</v>
      </c>
      <c r="Y238" s="129" cm="1">
        <f t="array" ref="Y238">INDEX(KM_PCT,MATCH($A238,'Knowledge - Percentages'!$B:$B,0),'Data - Knowledge'!Y$8)/100</f>
        <v>0.17199999999999999</v>
      </c>
      <c r="Z238" s="129" cm="1">
        <f t="array" ref="Z238">INDEX(KM_PCT,MATCH($A238,'Knowledge - Percentages'!$B:$B,0),'Data - Knowledge'!Z$8)/100</f>
        <v>0.157</v>
      </c>
      <c r="AA238" s="129" cm="1">
        <f t="array" ref="AA238">INDEX(KM_PCT,MATCH($A238,'Knowledge - Percentages'!$B:$B,0),'Data - Knowledge'!AA$8)/100</f>
        <v>0.17499999999999999</v>
      </c>
      <c r="AB238" s="129" cm="1">
        <f t="array" ref="AB238">INDEX(KM_PCT,MATCH($A238,'Knowledge - Percentages'!$B:$B,0),'Data - Knowledge'!AB$8)/100</f>
        <v>0.109</v>
      </c>
      <c r="AC238" s="129" cm="1">
        <f t="array" ref="AC238">INDEX(KM_PCT,MATCH($A238,'Knowledge - Percentages'!$B:$B,0),'Data - Knowledge'!AC$8)/100</f>
        <v>0.111</v>
      </c>
      <c r="AD238" s="129" cm="1">
        <f t="array" ref="AD238">INDEX(KM_PCT,MATCH($A238,'Knowledge - Percentages'!$B:$B,0),'Data - Knowledge'!AD$8)/100</f>
        <v>0.152</v>
      </c>
      <c r="AE238" s="129" cm="1">
        <f t="array" ref="AE238">INDEX(KM_PCT,MATCH($A238,'Knowledge - Percentages'!$B:$B,0),'Data - Knowledge'!AE$8)/100</f>
        <v>0.13600000000000001</v>
      </c>
      <c r="AF238" s="129" cm="1">
        <f t="array" ref="AF238">INDEX(KM_PCT,MATCH($A238,'Knowledge - Percentages'!$B:$B,0),'Data - Knowledge'!AF$8)/100</f>
        <v>0.13</v>
      </c>
      <c r="AG238" s="129" cm="1">
        <f t="array" ref="AG238">INDEX(KM_PCT,MATCH($A238,'Knowledge - Percentages'!$B:$B,0),'Data - Knowledge'!AG$8)/100</f>
        <v>0.13100000000000001</v>
      </c>
      <c r="AH238" s="129" cm="1">
        <f t="array" ref="AH238">INDEX(KM_PCT,MATCH($A238,'Knowledge - Percentages'!$B:$B,0),'Data - Knowledge'!AH$8)/100</f>
        <v>9.1999999999999998E-2</v>
      </c>
      <c r="AI238" s="129" cm="1">
        <f t="array" ref="AI238">INDEX(KM_PCT,MATCH($A238,'Knowledge - Percentages'!$B:$B,0),'Data - Knowledge'!AI$8)/100</f>
        <v>0.128</v>
      </c>
    </row>
    <row r="239" spans="1:35">
      <c r="A239" s="86" t="s">
        <v>632</v>
      </c>
      <c r="B239" s="86" t="s">
        <v>619</v>
      </c>
      <c r="C239" s="86" t="s">
        <v>620</v>
      </c>
      <c r="D239" s="86" t="s">
        <v>633</v>
      </c>
      <c r="E239" s="122">
        <f t="shared" si="25"/>
        <v>0.12124111590833608</v>
      </c>
      <c r="F239" s="128">
        <f t="shared" si="20"/>
        <v>6205.9689999999991</v>
      </c>
      <c r="G239" s="122">
        <f t="shared" si="21"/>
        <v>0.10699437786980071</v>
      </c>
      <c r="H239" s="128">
        <f t="shared" si="22"/>
        <v>38937.287000000004</v>
      </c>
      <c r="I239" s="122">
        <f t="shared" si="23"/>
        <v>0.42474683448136474</v>
      </c>
      <c r="J239" s="128">
        <f t="shared" si="24"/>
        <v>113.31540808234986</v>
      </c>
      <c r="K239" s="129" cm="1">
        <f t="array" ref="K239">INDEX(KM_PCT,MATCH($A239,'Knowledge - Percentages'!$B:$B,0),'Data - Knowledge'!K$8)/100</f>
        <v>0.13300000000000001</v>
      </c>
      <c r="L239" s="129" cm="1">
        <f t="array" ref="L239">INDEX(KM_PCT,MATCH($A239,'Knowledge - Percentages'!$B:$B,0),'Data - Knowledge'!L$8)/100</f>
        <v>0.157</v>
      </c>
      <c r="M239" s="129" cm="1">
        <f t="array" ref="M239">INDEX(KM_PCT,MATCH($A239,'Knowledge - Percentages'!$B:$B,0),'Data - Knowledge'!M$8)/100</f>
        <v>0.18600000000000003</v>
      </c>
      <c r="N239" s="129" cm="1">
        <f t="array" ref="N239">INDEX(KM_PCT,MATCH($A239,'Knowledge - Percentages'!$B:$B,0),'Data - Knowledge'!N$8)/100</f>
        <v>0.109</v>
      </c>
      <c r="O239" s="129" cm="1">
        <f t="array" ref="O239">INDEX(KM_PCT,MATCH($A239,'Knowledge - Percentages'!$B:$B,0),'Data - Knowledge'!O$8)/100</f>
        <v>0.13200000000000001</v>
      </c>
      <c r="P239" s="129" cm="1">
        <f t="array" ref="P239">INDEX(KM_PCT,MATCH($A239,'Knowledge - Percentages'!$B:$B,0),'Data - Knowledge'!P$8)/100</f>
        <v>0.13100000000000001</v>
      </c>
      <c r="Q239" s="129" cm="1">
        <f t="array" ref="Q239">INDEX(KM_PCT,MATCH($A239,'Knowledge - Percentages'!$B:$B,0),'Data - Knowledge'!Q$8)/100</f>
        <v>0.19399999999999998</v>
      </c>
      <c r="R239" s="129" cm="1">
        <f t="array" ref="R239">INDEX(KM_PCT,MATCH($A239,'Knowledge - Percentages'!$B:$B,0),'Data - Knowledge'!R$8)/100</f>
        <v>7.4999999999999997E-2</v>
      </c>
      <c r="S239" s="129" cm="1">
        <f t="array" ref="S239">INDEX(KM_PCT,MATCH($A239,'Knowledge - Percentages'!$B:$B,0),'Data - Knowledge'!S$8)/100</f>
        <v>0.128</v>
      </c>
      <c r="T239" s="129" cm="1">
        <f t="array" ref="T239">INDEX(KM_PCT,MATCH($A239,'Knowledge - Percentages'!$B:$B,0),'Data - Knowledge'!T$8)/100</f>
        <v>0.13500000000000001</v>
      </c>
      <c r="U239" s="129" cm="1">
        <f t="array" ref="U239">INDEX(KM_PCT,MATCH($A239,'Knowledge - Percentages'!$B:$B,0),'Data - Knowledge'!U$8)/100</f>
        <v>0.13200000000000001</v>
      </c>
      <c r="V239" s="129" cm="1">
        <f t="array" ref="V239">INDEX(KM_PCT,MATCH($A239,'Knowledge - Percentages'!$B:$B,0),'Data - Knowledge'!V$8)/100</f>
        <v>0.18</v>
      </c>
      <c r="W239" s="129" cm="1">
        <f t="array" ref="W239">INDEX(KM_PCT,MATCH($A239,'Knowledge - Percentages'!$B:$B,0),'Data - Knowledge'!W$8)/100</f>
        <v>7.9000000000000001E-2</v>
      </c>
      <c r="X239" s="129" cm="1">
        <f t="array" ref="X239">INDEX(KM_PCT,MATCH($A239,'Knowledge - Percentages'!$B:$B,0),'Data - Knowledge'!X$8)/100</f>
        <v>0.109</v>
      </c>
      <c r="Y239" s="129" cm="1">
        <f t="array" ref="Y239">INDEX(KM_PCT,MATCH($A239,'Knowledge - Percentages'!$B:$B,0),'Data - Knowledge'!Y$8)/100</f>
        <v>8.8000000000000009E-2</v>
      </c>
      <c r="Z239" s="129" cm="1">
        <f t="array" ref="Z239">INDEX(KM_PCT,MATCH($A239,'Knowledge - Percentages'!$B:$B,0),'Data - Knowledge'!Z$8)/100</f>
        <v>0.09</v>
      </c>
      <c r="AA239" s="129" cm="1">
        <f t="array" ref="AA239">INDEX(KM_PCT,MATCH($A239,'Knowledge - Percentages'!$B:$B,0),'Data - Knowledge'!AA$8)/100</f>
        <v>9.0999999999999998E-2</v>
      </c>
      <c r="AB239" s="129" cm="1">
        <f t="array" ref="AB239">INDEX(KM_PCT,MATCH($A239,'Knowledge - Percentages'!$B:$B,0),'Data - Knowledge'!AB$8)/100</f>
        <v>5.7999999999999996E-2</v>
      </c>
      <c r="AC239" s="129" cm="1">
        <f t="array" ref="AC239">INDEX(KM_PCT,MATCH($A239,'Knowledge - Percentages'!$B:$B,0),'Data - Knowledge'!AC$8)/100</f>
        <v>7.0000000000000007E-2</v>
      </c>
      <c r="AD239" s="129" cm="1">
        <f t="array" ref="AD239">INDEX(KM_PCT,MATCH($A239,'Knowledge - Percentages'!$B:$B,0),'Data - Knowledge'!AD$8)/100</f>
        <v>8.3000000000000004E-2</v>
      </c>
      <c r="AE239" s="129" cm="1">
        <f t="array" ref="AE239">INDEX(KM_PCT,MATCH($A239,'Knowledge - Percentages'!$B:$B,0),'Data - Knowledge'!AE$8)/100</f>
        <v>6.9000000000000006E-2</v>
      </c>
      <c r="AF239" s="129" cm="1">
        <f t="array" ref="AF239">INDEX(KM_PCT,MATCH($A239,'Knowledge - Percentages'!$B:$B,0),'Data - Knowledge'!AF$8)/100</f>
        <v>5.9000000000000004E-2</v>
      </c>
      <c r="AG239" s="129" cm="1">
        <f t="array" ref="AG239">INDEX(KM_PCT,MATCH($A239,'Knowledge - Percentages'!$B:$B,0),'Data - Knowledge'!AG$8)/100</f>
        <v>6.9000000000000006E-2</v>
      </c>
      <c r="AH239" s="129" cm="1">
        <f t="array" ref="AH239">INDEX(KM_PCT,MATCH($A239,'Knowledge - Percentages'!$B:$B,0),'Data - Knowledge'!AH$8)/100</f>
        <v>5.5E-2</v>
      </c>
      <c r="AI239" s="129" cm="1">
        <f t="array" ref="AI239">INDEX(KM_PCT,MATCH($A239,'Knowledge - Percentages'!$B:$B,0),'Data - Knowledge'!AI$8)/100</f>
        <v>6.3E-2</v>
      </c>
    </row>
    <row r="240" spans="1:35">
      <c r="A240" s="86" t="s">
        <v>634</v>
      </c>
      <c r="B240" s="86" t="s">
        <v>619</v>
      </c>
      <c r="C240" s="86" t="s">
        <v>635</v>
      </c>
      <c r="D240" s="86" t="s">
        <v>636</v>
      </c>
      <c r="E240" s="122">
        <f t="shared" si="25"/>
        <v>3.5315158145622909E-2</v>
      </c>
      <c r="F240" s="128">
        <f t="shared" si="20"/>
        <v>1807.6769999999999</v>
      </c>
      <c r="G240" s="122">
        <f t="shared" si="21"/>
        <v>4.599576554123308E-2</v>
      </c>
      <c r="H240" s="128">
        <f t="shared" si="22"/>
        <v>16738.733</v>
      </c>
      <c r="I240" s="122">
        <f t="shared" si="23"/>
        <v>-0.39976826017554762</v>
      </c>
      <c r="J240" s="128">
        <f t="shared" si="24"/>
        <v>76.779150711089912</v>
      </c>
      <c r="K240" s="129" cm="1">
        <f t="array" ref="K240">INDEX(KM_PCT,MATCH($A240,'Knowledge - Percentages'!$B:$B,0),'Data - Knowledge'!K$8)/100</f>
        <v>1.9E-2</v>
      </c>
      <c r="L240" s="129" cm="1">
        <f t="array" ref="L240">INDEX(KM_PCT,MATCH($A240,'Knowledge - Percentages'!$B:$B,0),'Data - Knowledge'!L$8)/100</f>
        <v>1.3999999999999999E-2</v>
      </c>
      <c r="M240" s="129" cm="1">
        <f t="array" ref="M240">INDEX(KM_PCT,MATCH($A240,'Knowledge - Percentages'!$B:$B,0),'Data - Knowledge'!M$8)/100</f>
        <v>1.4999999999999999E-2</v>
      </c>
      <c r="N240" s="129" cm="1">
        <f t="array" ref="N240">INDEX(KM_PCT,MATCH($A240,'Knowledge - Percentages'!$B:$B,0),'Data - Knowledge'!N$8)/100</f>
        <v>3.4000000000000002E-2</v>
      </c>
      <c r="O240" s="129" cm="1">
        <f t="array" ref="O240">INDEX(KM_PCT,MATCH($A240,'Knowledge - Percentages'!$B:$B,0),'Data - Knowledge'!O$8)/100</f>
        <v>0.02</v>
      </c>
      <c r="P240" s="129" cm="1">
        <f t="array" ref="P240">INDEX(KM_PCT,MATCH($A240,'Knowledge - Percentages'!$B:$B,0),'Data - Knowledge'!P$8)/100</f>
        <v>2.4E-2</v>
      </c>
      <c r="Q240" s="129" cm="1">
        <f t="array" ref="Q240">INDEX(KM_PCT,MATCH($A240,'Knowledge - Percentages'!$B:$B,0),'Data - Knowledge'!Q$8)/100</f>
        <v>1.8000000000000002E-2</v>
      </c>
      <c r="R240" s="129" cm="1">
        <f t="array" ref="R240">INDEX(KM_PCT,MATCH($A240,'Knowledge - Percentages'!$B:$B,0),'Data - Knowledge'!R$8)/100</f>
        <v>2.8999999999999998E-2</v>
      </c>
      <c r="S240" s="129" cm="1">
        <f t="array" ref="S240">INDEX(KM_PCT,MATCH($A240,'Knowledge - Percentages'!$B:$B,0),'Data - Knowledge'!S$8)/100</f>
        <v>2.5000000000000001E-2</v>
      </c>
      <c r="T240" s="129" cm="1">
        <f t="array" ref="T240">INDEX(KM_PCT,MATCH($A240,'Knowledge - Percentages'!$B:$B,0),'Data - Knowledge'!T$8)/100</f>
        <v>1.9E-2</v>
      </c>
      <c r="U240" s="129" cm="1">
        <f t="array" ref="U240">INDEX(KM_PCT,MATCH($A240,'Knowledge - Percentages'!$B:$B,0),'Data - Knowledge'!U$8)/100</f>
        <v>2.1000000000000001E-2</v>
      </c>
      <c r="V240" s="129" cm="1">
        <f t="array" ref="V240">INDEX(KM_PCT,MATCH($A240,'Knowledge - Percentages'!$B:$B,0),'Data - Knowledge'!V$8)/100</f>
        <v>2.1000000000000001E-2</v>
      </c>
      <c r="W240" s="129" cm="1">
        <f t="array" ref="W240">INDEX(KM_PCT,MATCH($A240,'Knowledge - Percentages'!$B:$B,0),'Data - Knowledge'!W$8)/100</f>
        <v>4.9000000000000002E-2</v>
      </c>
      <c r="X240" s="129" cm="1">
        <f t="array" ref="X240">INDEX(KM_PCT,MATCH($A240,'Knowledge - Percentages'!$B:$B,0),'Data - Knowledge'!X$8)/100</f>
        <v>2.7999999999999997E-2</v>
      </c>
      <c r="Y240" s="129" cm="1">
        <f t="array" ref="Y240">INDEX(KM_PCT,MATCH($A240,'Knowledge - Percentages'!$B:$B,0),'Data - Knowledge'!Y$8)/100</f>
        <v>4.2000000000000003E-2</v>
      </c>
      <c r="Z240" s="129" cm="1">
        <f t="array" ref="Z240">INDEX(KM_PCT,MATCH($A240,'Knowledge - Percentages'!$B:$B,0),'Data - Knowledge'!Z$8)/100</f>
        <v>5.4000000000000006E-2</v>
      </c>
      <c r="AA240" s="129" cm="1">
        <f t="array" ref="AA240">INDEX(KM_PCT,MATCH($A240,'Knowledge - Percentages'!$B:$B,0),'Data - Knowledge'!AA$8)/100</f>
        <v>3.9E-2</v>
      </c>
      <c r="AB240" s="129" cm="1">
        <f t="array" ref="AB240">INDEX(KM_PCT,MATCH($A240,'Knowledge - Percentages'!$B:$B,0),'Data - Knowledge'!AB$8)/100</f>
        <v>0.10800000000000001</v>
      </c>
      <c r="AC240" s="129" cm="1">
        <f t="array" ref="AC240">INDEX(KM_PCT,MATCH($A240,'Knowledge - Percentages'!$B:$B,0),'Data - Knowledge'!AC$8)/100</f>
        <v>9.9000000000000005E-2</v>
      </c>
      <c r="AD240" s="129" cm="1">
        <f t="array" ref="AD240">INDEX(KM_PCT,MATCH($A240,'Knowledge - Percentages'!$B:$B,0),'Data - Knowledge'!AD$8)/100</f>
        <v>4.5999999999999999E-2</v>
      </c>
      <c r="AE240" s="129" cm="1">
        <f t="array" ref="AE240">INDEX(KM_PCT,MATCH($A240,'Knowledge - Percentages'!$B:$B,0),'Data - Knowledge'!AE$8)/100</f>
        <v>6.7000000000000004E-2</v>
      </c>
      <c r="AF240" s="129" cm="1">
        <f t="array" ref="AF240">INDEX(KM_PCT,MATCH($A240,'Knowledge - Percentages'!$B:$B,0),'Data - Knowledge'!AF$8)/100</f>
        <v>6.0999999999999999E-2</v>
      </c>
      <c r="AG240" s="129" cm="1">
        <f t="array" ref="AG240">INDEX(KM_PCT,MATCH($A240,'Knowledge - Percentages'!$B:$B,0),'Data - Knowledge'!AG$8)/100</f>
        <v>6.3E-2</v>
      </c>
      <c r="AH240" s="129" cm="1">
        <f t="array" ref="AH240">INDEX(KM_PCT,MATCH($A240,'Knowledge - Percentages'!$B:$B,0),'Data - Knowledge'!AH$8)/100</f>
        <v>0.14899999999999999</v>
      </c>
      <c r="AI240" s="129" cm="1">
        <f t="array" ref="AI240">INDEX(KM_PCT,MATCH($A240,'Knowledge - Percentages'!$B:$B,0),'Data - Knowledge'!AI$8)/100</f>
        <v>9.4E-2</v>
      </c>
    </row>
    <row r="241" spans="1:35">
      <c r="A241" s="86" t="s">
        <v>637</v>
      </c>
      <c r="B241" s="86" t="s">
        <v>619</v>
      </c>
      <c r="C241" s="86" t="s">
        <v>635</v>
      </c>
      <c r="D241" s="86" t="s">
        <v>638</v>
      </c>
      <c r="E241" s="122">
        <f t="shared" si="25"/>
        <v>0.19073729657920957</v>
      </c>
      <c r="F241" s="128">
        <f t="shared" si="20"/>
        <v>9763.27</v>
      </c>
      <c r="G241" s="122">
        <f t="shared" si="21"/>
        <v>0.22431928533547305</v>
      </c>
      <c r="H241" s="128">
        <f t="shared" si="22"/>
        <v>81634.050000000017</v>
      </c>
      <c r="I241" s="122">
        <f t="shared" si="23"/>
        <v>-0.37856918221186381</v>
      </c>
      <c r="J241" s="128">
        <f t="shared" si="24"/>
        <v>85.029379571158543</v>
      </c>
      <c r="K241" s="129" cm="1">
        <f t="array" ref="K241">INDEX(KM_PCT,MATCH($A241,'Knowledge - Percentages'!$B:$B,0),'Data - Knowledge'!K$8)/100</f>
        <v>7.8E-2</v>
      </c>
      <c r="L241" s="129" cm="1">
        <f t="array" ref="L241">INDEX(KM_PCT,MATCH($A241,'Knowledge - Percentages'!$B:$B,0),'Data - Knowledge'!L$8)/100</f>
        <v>9.6000000000000002E-2</v>
      </c>
      <c r="M241" s="129" cm="1">
        <f t="array" ref="M241">INDEX(KM_PCT,MATCH($A241,'Knowledge - Percentages'!$B:$B,0),'Data - Knowledge'!M$8)/100</f>
        <v>8.5000000000000006E-2</v>
      </c>
      <c r="N241" s="129" cm="1">
        <f t="array" ref="N241">INDEX(KM_PCT,MATCH($A241,'Knowledge - Percentages'!$B:$B,0),'Data - Knowledge'!N$8)/100</f>
        <v>0.215</v>
      </c>
      <c r="O241" s="129" cm="1">
        <f t="array" ref="O241">INDEX(KM_PCT,MATCH($A241,'Knowledge - Percentages'!$B:$B,0),'Data - Knowledge'!O$8)/100</f>
        <v>0.14000000000000001</v>
      </c>
      <c r="P241" s="129" cm="1">
        <f t="array" ref="P241">INDEX(KM_PCT,MATCH($A241,'Knowledge - Percentages'!$B:$B,0),'Data - Knowledge'!P$8)/100</f>
        <v>0.13600000000000001</v>
      </c>
      <c r="Q241" s="129" cm="1">
        <f t="array" ref="Q241">INDEX(KM_PCT,MATCH($A241,'Knowledge - Percentages'!$B:$B,0),'Data - Knowledge'!Q$8)/100</f>
        <v>0.109</v>
      </c>
      <c r="R241" s="129" cm="1">
        <f t="array" ref="R241">INDEX(KM_PCT,MATCH($A241,'Knowledge - Percentages'!$B:$B,0),'Data - Knowledge'!R$8)/100</f>
        <v>0.16699999999999998</v>
      </c>
      <c r="S241" s="129" cm="1">
        <f t="array" ref="S241">INDEX(KM_PCT,MATCH($A241,'Knowledge - Percentages'!$B:$B,0),'Data - Knowledge'!S$8)/100</f>
        <v>0.17399999999999999</v>
      </c>
      <c r="T241" s="129" cm="1">
        <f t="array" ref="T241">INDEX(KM_PCT,MATCH($A241,'Knowledge - Percentages'!$B:$B,0),'Data - Knowledge'!T$8)/100</f>
        <v>0.125</v>
      </c>
      <c r="U241" s="129" cm="1">
        <f t="array" ref="U241">INDEX(KM_PCT,MATCH($A241,'Knowledge - Percentages'!$B:$B,0),'Data - Knowledge'!U$8)/100</f>
        <v>0.16200000000000001</v>
      </c>
      <c r="V241" s="129" cm="1">
        <f t="array" ref="V241">INDEX(KM_PCT,MATCH($A241,'Knowledge - Percentages'!$B:$B,0),'Data - Knowledge'!V$8)/100</f>
        <v>0.121</v>
      </c>
      <c r="W241" s="129" cm="1">
        <f t="array" ref="W241">INDEX(KM_PCT,MATCH($A241,'Knowledge - Percentages'!$B:$B,0),'Data - Knowledge'!W$8)/100</f>
        <v>0.30299999999999999</v>
      </c>
      <c r="X241" s="129" cm="1">
        <f t="array" ref="X241">INDEX(KM_PCT,MATCH($A241,'Knowledge - Percentages'!$B:$B,0),'Data - Knowledge'!X$8)/100</f>
        <v>0.18100000000000002</v>
      </c>
      <c r="Y241" s="129" cm="1">
        <f t="array" ref="Y241">INDEX(KM_PCT,MATCH($A241,'Knowledge - Percentages'!$B:$B,0),'Data - Knowledge'!Y$8)/100</f>
        <v>0.23800000000000002</v>
      </c>
      <c r="Z241" s="129" cm="1">
        <f t="array" ref="Z241">INDEX(KM_PCT,MATCH($A241,'Knowledge - Percentages'!$B:$B,0),'Data - Knowledge'!Z$8)/100</f>
        <v>0.29699999999999999</v>
      </c>
      <c r="AA241" s="129" cm="1">
        <f t="array" ref="AA241">INDEX(KM_PCT,MATCH($A241,'Knowledge - Percentages'!$B:$B,0),'Data - Knowledge'!AA$8)/100</f>
        <v>0.23899999999999999</v>
      </c>
      <c r="AB241" s="129" cm="1">
        <f t="array" ref="AB241">INDEX(KM_PCT,MATCH($A241,'Knowledge - Percentages'!$B:$B,0),'Data - Knowledge'!AB$8)/100</f>
        <v>0.38100000000000001</v>
      </c>
      <c r="AC241" s="129" cm="1">
        <f t="array" ref="AC241">INDEX(KM_PCT,MATCH($A241,'Knowledge - Percentages'!$B:$B,0),'Data - Knowledge'!AC$8)/100</f>
        <v>0.34700000000000003</v>
      </c>
      <c r="AD241" s="129" cm="1">
        <f t="array" ref="AD241">INDEX(KM_PCT,MATCH($A241,'Knowledge - Percentages'!$B:$B,0),'Data - Knowledge'!AD$8)/100</f>
        <v>0.248</v>
      </c>
      <c r="AE241" s="129" cm="1">
        <f t="array" ref="AE241">INDEX(KM_PCT,MATCH($A241,'Knowledge - Percentages'!$B:$B,0),'Data - Knowledge'!AE$8)/100</f>
        <v>0.312</v>
      </c>
      <c r="AF241" s="129" cm="1">
        <f t="array" ref="AF241">INDEX(KM_PCT,MATCH($A241,'Knowledge - Percentages'!$B:$B,0),'Data - Knowledge'!AF$8)/100</f>
        <v>0.28100000000000003</v>
      </c>
      <c r="AG241" s="129" cm="1">
        <f t="array" ref="AG241">INDEX(KM_PCT,MATCH($A241,'Knowledge - Percentages'!$B:$B,0),'Data - Knowledge'!AG$8)/100</f>
        <v>0.31900000000000001</v>
      </c>
      <c r="AH241" s="129" cm="1">
        <f t="array" ref="AH241">INDEX(KM_PCT,MATCH($A241,'Knowledge - Percentages'!$B:$B,0),'Data - Knowledge'!AH$8)/100</f>
        <v>0.40399999999999997</v>
      </c>
      <c r="AI241" s="129" cm="1">
        <f t="array" ref="AI241">INDEX(KM_PCT,MATCH($A241,'Knowledge - Percentages'!$B:$B,0),'Data - Knowledge'!AI$8)/100</f>
        <v>0.37200000000000005</v>
      </c>
    </row>
    <row r="242" spans="1:35">
      <c r="A242" s="86" t="s">
        <v>639</v>
      </c>
      <c r="B242" s="86" t="s">
        <v>619</v>
      </c>
      <c r="C242" s="86" t="s">
        <v>635</v>
      </c>
      <c r="D242" s="86" t="s">
        <v>640</v>
      </c>
      <c r="E242" s="122">
        <f t="shared" si="25"/>
        <v>0.26312757145368942</v>
      </c>
      <c r="F242" s="128">
        <f t="shared" si="20"/>
        <v>13468.711000000001</v>
      </c>
      <c r="G242" s="122">
        <f t="shared" si="21"/>
        <v>0.27165366743698466</v>
      </c>
      <c r="H242" s="128">
        <f t="shared" si="22"/>
        <v>98859.931000000011</v>
      </c>
      <c r="I242" s="122">
        <f t="shared" si="23"/>
        <v>-0.12804695603849256</v>
      </c>
      <c r="J242" s="128">
        <f t="shared" si="24"/>
        <v>96.861409579433328</v>
      </c>
      <c r="K242" s="129" cm="1">
        <f t="array" ref="K242">INDEX(KM_PCT,MATCH($A242,'Knowledge - Percentages'!$B:$B,0),'Data - Knowledge'!K$8)/100</f>
        <v>0.19800000000000001</v>
      </c>
      <c r="L242" s="129" cm="1">
        <f t="array" ref="L242">INDEX(KM_PCT,MATCH($A242,'Knowledge - Percentages'!$B:$B,0),'Data - Knowledge'!L$8)/100</f>
        <v>0.21</v>
      </c>
      <c r="M242" s="129" cm="1">
        <f t="array" ref="M242">INDEX(KM_PCT,MATCH($A242,'Knowledge - Percentages'!$B:$B,0),'Data - Knowledge'!M$8)/100</f>
        <v>0.19899999999999998</v>
      </c>
      <c r="N242" s="129" cm="1">
        <f t="array" ref="N242">INDEX(KM_PCT,MATCH($A242,'Knowledge - Percentages'!$B:$B,0),'Data - Knowledge'!N$8)/100</f>
        <v>0.28999999999999998</v>
      </c>
      <c r="O242" s="129" cm="1">
        <f t="array" ref="O242">INDEX(KM_PCT,MATCH($A242,'Knowledge - Percentages'!$B:$B,0),'Data - Knowledge'!O$8)/100</f>
        <v>0.248</v>
      </c>
      <c r="P242" s="129" cm="1">
        <f t="array" ref="P242">INDEX(KM_PCT,MATCH($A242,'Knowledge - Percentages'!$B:$B,0),'Data - Knowledge'!P$8)/100</f>
        <v>0.26200000000000001</v>
      </c>
      <c r="Q242" s="129" cm="1">
        <f t="array" ref="Q242">INDEX(KM_PCT,MATCH($A242,'Knowledge - Percentages'!$B:$B,0),'Data - Knowledge'!Q$8)/100</f>
        <v>0.20399999999999999</v>
      </c>
      <c r="R242" s="129" cm="1">
        <f t="array" ref="R242">INDEX(KM_PCT,MATCH($A242,'Knowledge - Percentages'!$B:$B,0),'Data - Knowledge'!R$8)/100</f>
        <v>0.26800000000000002</v>
      </c>
      <c r="S242" s="129" cm="1">
        <f t="array" ref="S242">INDEX(KM_PCT,MATCH($A242,'Knowledge - Percentages'!$B:$B,0),'Data - Knowledge'!S$8)/100</f>
        <v>0.29399999999999998</v>
      </c>
      <c r="T242" s="129" cm="1">
        <f t="array" ref="T242">INDEX(KM_PCT,MATCH($A242,'Knowledge - Percentages'!$B:$B,0),'Data - Knowledge'!T$8)/100</f>
        <v>0.25800000000000001</v>
      </c>
      <c r="U242" s="129" cm="1">
        <f t="array" ref="U242">INDEX(KM_PCT,MATCH($A242,'Knowledge - Percentages'!$B:$B,0),'Data - Knowledge'!U$8)/100</f>
        <v>0.248</v>
      </c>
      <c r="V242" s="129" cm="1">
        <f t="array" ref="V242">INDEX(KM_PCT,MATCH($A242,'Knowledge - Percentages'!$B:$B,0),'Data - Knowledge'!V$8)/100</f>
        <v>0.23399999999999999</v>
      </c>
      <c r="W242" s="129" cm="1">
        <f t="array" ref="W242">INDEX(KM_PCT,MATCH($A242,'Knowledge - Percentages'!$B:$B,0),'Data - Knowledge'!W$8)/100</f>
        <v>0.33799999999999997</v>
      </c>
      <c r="X242" s="129" cm="1">
        <f t="array" ref="X242">INDEX(KM_PCT,MATCH($A242,'Knowledge - Percentages'!$B:$B,0),'Data - Knowledge'!X$8)/100</f>
        <v>0.28100000000000003</v>
      </c>
      <c r="Y242" s="129" cm="1">
        <f t="array" ref="Y242">INDEX(KM_PCT,MATCH($A242,'Knowledge - Percentages'!$B:$B,0),'Data - Knowledge'!Y$8)/100</f>
        <v>0.311</v>
      </c>
      <c r="Z242" s="129" cm="1">
        <f t="array" ref="Z242">INDEX(KM_PCT,MATCH($A242,'Knowledge - Percentages'!$B:$B,0),'Data - Knowledge'!Z$8)/100</f>
        <v>0.29499999999999998</v>
      </c>
      <c r="AA242" s="129" cm="1">
        <f t="array" ref="AA242">INDEX(KM_PCT,MATCH($A242,'Knowledge - Percentages'!$B:$B,0),'Data - Knowledge'!AA$8)/100</f>
        <v>0.30199999999999999</v>
      </c>
      <c r="AB242" s="129" cm="1">
        <f t="array" ref="AB242">INDEX(KM_PCT,MATCH($A242,'Knowledge - Percentages'!$B:$B,0),'Data - Knowledge'!AB$8)/100</f>
        <v>0.27100000000000002</v>
      </c>
      <c r="AC242" s="129" cm="1">
        <f t="array" ref="AC242">INDEX(KM_PCT,MATCH($A242,'Knowledge - Percentages'!$B:$B,0),'Data - Knowledge'!AC$8)/100</f>
        <v>0.27399999999999997</v>
      </c>
      <c r="AD242" s="129" cm="1">
        <f t="array" ref="AD242">INDEX(KM_PCT,MATCH($A242,'Knowledge - Percentages'!$B:$B,0),'Data - Knowledge'!AD$8)/100</f>
        <v>0.29799999999999999</v>
      </c>
      <c r="AE242" s="129" cm="1">
        <f t="array" ref="AE242">INDEX(KM_PCT,MATCH($A242,'Knowledge - Percentages'!$B:$B,0),'Data - Knowledge'!AE$8)/100</f>
        <v>0.28300000000000003</v>
      </c>
      <c r="AF242" s="129" cm="1">
        <f t="array" ref="AF242">INDEX(KM_PCT,MATCH($A242,'Knowledge - Percentages'!$B:$B,0),'Data - Knowledge'!AF$8)/100</f>
        <v>0.26700000000000002</v>
      </c>
      <c r="AG242" s="129" cm="1">
        <f t="array" ref="AG242">INDEX(KM_PCT,MATCH($A242,'Knowledge - Percentages'!$B:$B,0),'Data - Knowledge'!AG$8)/100</f>
        <v>0.30099999999999999</v>
      </c>
      <c r="AH242" s="129" cm="1">
        <f t="array" ref="AH242">INDEX(KM_PCT,MATCH($A242,'Knowledge - Percentages'!$B:$B,0),'Data - Knowledge'!AH$8)/100</f>
        <v>0.248</v>
      </c>
      <c r="AI242" s="129" cm="1">
        <f t="array" ref="AI242">INDEX(KM_PCT,MATCH($A242,'Knowledge - Percentages'!$B:$B,0),'Data - Knowledge'!AI$8)/100</f>
        <v>0.28999999999999998</v>
      </c>
    </row>
    <row r="243" spans="1:35">
      <c r="A243" s="86" t="s">
        <v>641</v>
      </c>
      <c r="B243" s="86" t="s">
        <v>619</v>
      </c>
      <c r="C243" s="86" t="s">
        <v>635</v>
      </c>
      <c r="D243" s="86" t="s">
        <v>642</v>
      </c>
      <c r="E243" s="122">
        <f t="shared" si="25"/>
        <v>0.23190888311485336</v>
      </c>
      <c r="F243" s="128">
        <f t="shared" si="20"/>
        <v>11870.72</v>
      </c>
      <c r="G243" s="122">
        <f t="shared" si="21"/>
        <v>0.22186285409665335</v>
      </c>
      <c r="H243" s="128">
        <f t="shared" si="22"/>
        <v>80740.107999999993</v>
      </c>
      <c r="I243" s="122">
        <f t="shared" si="23"/>
        <v>0.59246254996721115</v>
      </c>
      <c r="J243" s="128">
        <f t="shared" si="24"/>
        <v>104.52803560068848</v>
      </c>
      <c r="K243" s="129" cm="1">
        <f t="array" ref="K243">INDEX(KM_PCT,MATCH($A243,'Knowledge - Percentages'!$B:$B,0),'Data - Knowledge'!K$8)/100</f>
        <v>0.20600000000000002</v>
      </c>
      <c r="L243" s="129" cm="1">
        <f t="array" ref="L243">INDEX(KM_PCT,MATCH($A243,'Knowledge - Percentages'!$B:$B,0),'Data - Knowledge'!L$8)/100</f>
        <v>0.247</v>
      </c>
      <c r="M243" s="129" cm="1">
        <f t="array" ref="M243">INDEX(KM_PCT,MATCH($A243,'Knowledge - Percentages'!$B:$B,0),'Data - Knowledge'!M$8)/100</f>
        <v>0.245</v>
      </c>
      <c r="N243" s="129" cm="1">
        <f t="array" ref="N243">INDEX(KM_PCT,MATCH($A243,'Knowledge - Percentages'!$B:$B,0),'Data - Knowledge'!N$8)/100</f>
        <v>0.247</v>
      </c>
      <c r="O243" s="129" cm="1">
        <f t="array" ref="O243">INDEX(KM_PCT,MATCH($A243,'Knowledge - Percentages'!$B:$B,0),'Data - Knowledge'!O$8)/100</f>
        <v>0.27500000000000002</v>
      </c>
      <c r="P243" s="129" cm="1">
        <f t="array" ref="P243">INDEX(KM_PCT,MATCH($A243,'Knowledge - Percentages'!$B:$B,0),'Data - Knowledge'!P$8)/100</f>
        <v>0.23800000000000002</v>
      </c>
      <c r="Q243" s="129" cm="1">
        <f t="array" ref="Q243">INDEX(KM_PCT,MATCH($A243,'Knowledge - Percentages'!$B:$B,0),'Data - Knowledge'!Q$8)/100</f>
        <v>0.23800000000000002</v>
      </c>
      <c r="R243" s="129" cm="1">
        <f t="array" ref="R243">INDEX(KM_PCT,MATCH($A243,'Knowledge - Percentages'!$B:$B,0),'Data - Knowledge'!R$8)/100</f>
        <v>0.193</v>
      </c>
      <c r="S243" s="129" cm="1">
        <f t="array" ref="S243">INDEX(KM_PCT,MATCH($A243,'Knowledge - Percentages'!$B:$B,0),'Data - Knowledge'!S$8)/100</f>
        <v>0.23399999999999999</v>
      </c>
      <c r="T243" s="129" cm="1">
        <f t="array" ref="T243">INDEX(KM_PCT,MATCH($A243,'Knowledge - Percentages'!$B:$B,0),'Data - Knowledge'!T$8)/100</f>
        <v>0.28399999999999997</v>
      </c>
      <c r="U243" s="129" cm="1">
        <f t="array" ref="U243">INDEX(KM_PCT,MATCH($A243,'Knowledge - Percentages'!$B:$B,0),'Data - Knowledge'!U$8)/100</f>
        <v>0.22899999999999998</v>
      </c>
      <c r="V243" s="129" cm="1">
        <f t="array" ref="V243">INDEX(KM_PCT,MATCH($A243,'Knowledge - Percentages'!$B:$B,0),'Data - Knowledge'!V$8)/100</f>
        <v>0.245</v>
      </c>
      <c r="W243" s="129" cm="1">
        <f t="array" ref="W243">INDEX(KM_PCT,MATCH($A243,'Knowledge - Percentages'!$B:$B,0),'Data - Knowledge'!W$8)/100</f>
        <v>0.14800000000000002</v>
      </c>
      <c r="X243" s="129" cm="1">
        <f t="array" ref="X243">INDEX(KM_PCT,MATCH($A243,'Knowledge - Percentages'!$B:$B,0),'Data - Knowledge'!X$8)/100</f>
        <v>0.254</v>
      </c>
      <c r="Y243" s="129" cm="1">
        <f t="array" ref="Y243">INDEX(KM_PCT,MATCH($A243,'Knowledge - Percentages'!$B:$B,0),'Data - Knowledge'!Y$8)/100</f>
        <v>0.20499999999999999</v>
      </c>
      <c r="Z243" s="129" cm="1">
        <f t="array" ref="Z243">INDEX(KM_PCT,MATCH($A243,'Knowledge - Percentages'!$B:$B,0),'Data - Knowledge'!Z$8)/100</f>
        <v>0.215</v>
      </c>
      <c r="AA243" s="129" cm="1">
        <f t="array" ref="AA243">INDEX(KM_PCT,MATCH($A243,'Knowledge - Percentages'!$B:$B,0),'Data - Knowledge'!AA$8)/100</f>
        <v>0.24</v>
      </c>
      <c r="AB243" s="129" cm="1">
        <f t="array" ref="AB243">INDEX(KM_PCT,MATCH($A243,'Knowledge - Percentages'!$B:$B,0),'Data - Knowledge'!AB$8)/100</f>
        <v>0.111</v>
      </c>
      <c r="AC243" s="129" cm="1">
        <f t="array" ref="AC243">INDEX(KM_PCT,MATCH($A243,'Knowledge - Percentages'!$B:$B,0),'Data - Knowledge'!AC$8)/100</f>
        <v>0.16399999999999998</v>
      </c>
      <c r="AD243" s="129" cm="1">
        <f t="array" ref="AD243">INDEX(KM_PCT,MATCH($A243,'Knowledge - Percentages'!$B:$B,0),'Data - Knowledge'!AD$8)/100</f>
        <v>0.23100000000000001</v>
      </c>
      <c r="AE243" s="129" cm="1">
        <f t="array" ref="AE243">INDEX(KM_PCT,MATCH($A243,'Knowledge - Percentages'!$B:$B,0),'Data - Knowledge'!AE$8)/100</f>
        <v>0.17100000000000001</v>
      </c>
      <c r="AF243" s="129" cm="1">
        <f t="array" ref="AF243">INDEX(KM_PCT,MATCH($A243,'Knowledge - Percentages'!$B:$B,0),'Data - Knowledge'!AF$8)/100</f>
        <v>0.182</v>
      </c>
      <c r="AG243" s="129" cm="1">
        <f t="array" ref="AG243">INDEX(KM_PCT,MATCH($A243,'Knowledge - Percentages'!$B:$B,0),'Data - Knowledge'!AG$8)/100</f>
        <v>0.17800000000000002</v>
      </c>
      <c r="AH243" s="129" cm="1">
        <f t="array" ref="AH243">INDEX(KM_PCT,MATCH($A243,'Knowledge - Percentages'!$B:$B,0),'Data - Knowledge'!AH$8)/100</f>
        <v>0.11</v>
      </c>
      <c r="AI243" s="129" cm="1">
        <f t="array" ref="AI243">INDEX(KM_PCT,MATCH($A243,'Knowledge - Percentages'!$B:$B,0),'Data - Knowledge'!AI$8)/100</f>
        <v>0.14400000000000002</v>
      </c>
    </row>
    <row r="244" spans="1:35">
      <c r="A244" s="86" t="s">
        <v>643</v>
      </c>
      <c r="B244" s="86" t="s">
        <v>619</v>
      </c>
      <c r="C244" s="86" t="s">
        <v>635</v>
      </c>
      <c r="D244" s="86" t="s">
        <v>644</v>
      </c>
      <c r="E244" s="122">
        <f t="shared" si="25"/>
        <v>0.1570052161681677</v>
      </c>
      <c r="F244" s="128">
        <f t="shared" si="20"/>
        <v>8036.6260000000002</v>
      </c>
      <c r="G244" s="122">
        <f t="shared" si="21"/>
        <v>0.1357490403084203</v>
      </c>
      <c r="H244" s="128">
        <f t="shared" si="22"/>
        <v>49401.655000000006</v>
      </c>
      <c r="I244" s="122">
        <f t="shared" si="23"/>
        <v>0.195874450505409</v>
      </c>
      <c r="J244" s="128">
        <f t="shared" si="24"/>
        <v>115.65843545667329</v>
      </c>
      <c r="K244" s="129" cm="1">
        <f t="array" ref="K244">INDEX(KM_PCT,MATCH($A244,'Knowledge - Percentages'!$B:$B,0),'Data - Knowledge'!K$8)/100</f>
        <v>0.18600000000000003</v>
      </c>
      <c r="L244" s="129" cm="1">
        <f t="array" ref="L244">INDEX(KM_PCT,MATCH($A244,'Knowledge - Percentages'!$B:$B,0),'Data - Knowledge'!L$8)/100</f>
        <v>0.21</v>
      </c>
      <c r="M244" s="129" cm="1">
        <f t="array" ref="M244">INDEX(KM_PCT,MATCH($A244,'Knowledge - Percentages'!$B:$B,0),'Data - Knowledge'!M$8)/100</f>
        <v>0.23399999999999999</v>
      </c>
      <c r="N244" s="129" cm="1">
        <f t="array" ref="N244">INDEX(KM_PCT,MATCH($A244,'Knowledge - Percentages'!$B:$B,0),'Data - Knowledge'!N$8)/100</f>
        <v>0.121</v>
      </c>
      <c r="O244" s="129" cm="1">
        <f t="array" ref="O244">INDEX(KM_PCT,MATCH($A244,'Knowledge - Percentages'!$B:$B,0),'Data - Knowledge'!O$8)/100</f>
        <v>0.18</v>
      </c>
      <c r="P244" s="129" cm="1">
        <f t="array" ref="P244">INDEX(KM_PCT,MATCH($A244,'Knowledge - Percentages'!$B:$B,0),'Data - Knowledge'!P$8)/100</f>
        <v>0.21600000000000003</v>
      </c>
      <c r="Q244" s="129" cm="1">
        <f t="array" ref="Q244">INDEX(KM_PCT,MATCH($A244,'Knowledge - Percentages'!$B:$B,0),'Data - Knowledge'!Q$8)/100</f>
        <v>0.248</v>
      </c>
      <c r="R244" s="129" cm="1">
        <f t="array" ref="R244">INDEX(KM_PCT,MATCH($A244,'Knowledge - Percentages'!$B:$B,0),'Data - Knowledge'!R$8)/100</f>
        <v>0.19800000000000001</v>
      </c>
      <c r="S244" s="129" cm="1">
        <f t="array" ref="S244">INDEX(KM_PCT,MATCH($A244,'Knowledge - Percentages'!$B:$B,0),'Data - Knowledge'!S$8)/100</f>
        <v>0.17699999999999999</v>
      </c>
      <c r="T244" s="129" cm="1">
        <f t="array" ref="T244">INDEX(KM_PCT,MATCH($A244,'Knowledge - Percentages'!$B:$B,0),'Data - Knowledge'!T$8)/100</f>
        <v>0.19399999999999998</v>
      </c>
      <c r="U244" s="129" cm="1">
        <f t="array" ref="U244">INDEX(KM_PCT,MATCH($A244,'Knowledge - Percentages'!$B:$B,0),'Data - Knowledge'!U$8)/100</f>
        <v>0.22</v>
      </c>
      <c r="V244" s="129" cm="1">
        <f t="array" ref="V244">INDEX(KM_PCT,MATCH($A244,'Knowledge - Percentages'!$B:$B,0),'Data - Knowledge'!V$8)/100</f>
        <v>0.22</v>
      </c>
      <c r="W244" s="129" cm="1">
        <f t="array" ref="W244">INDEX(KM_PCT,MATCH($A244,'Knowledge - Percentages'!$B:$B,0),'Data - Knowledge'!W$8)/100</f>
        <v>0.109</v>
      </c>
      <c r="X244" s="129" cm="1">
        <f t="array" ref="X244">INDEX(KM_PCT,MATCH($A244,'Knowledge - Percentages'!$B:$B,0),'Data - Knowledge'!X$8)/100</f>
        <v>0.16600000000000001</v>
      </c>
      <c r="Y244" s="129" cm="1">
        <f t="array" ref="Y244">INDEX(KM_PCT,MATCH($A244,'Knowledge - Percentages'!$B:$B,0),'Data - Knowledge'!Y$8)/100</f>
        <v>0.13500000000000001</v>
      </c>
      <c r="Z244" s="129" cm="1">
        <f t="array" ref="Z244">INDEX(KM_PCT,MATCH($A244,'Knowledge - Percentages'!$B:$B,0),'Data - Knowledge'!Z$8)/100</f>
        <v>8.6999999999999994E-2</v>
      </c>
      <c r="AA244" s="129" cm="1">
        <f t="array" ref="AA244">INDEX(KM_PCT,MATCH($A244,'Knowledge - Percentages'!$B:$B,0),'Data - Knowledge'!AA$8)/100</f>
        <v>0.11599999999999999</v>
      </c>
      <c r="AB244" s="129" cm="1">
        <f t="array" ref="AB244">INDEX(KM_PCT,MATCH($A244,'Knowledge - Percentages'!$B:$B,0),'Data - Knowledge'!AB$8)/100</f>
        <v>7.5999999999999998E-2</v>
      </c>
      <c r="AC244" s="129" cm="1">
        <f t="array" ref="AC244">INDEX(KM_PCT,MATCH($A244,'Knowledge - Percentages'!$B:$B,0),'Data - Knowledge'!AC$8)/100</f>
        <v>6.6000000000000003E-2</v>
      </c>
      <c r="AD244" s="129" cm="1">
        <f t="array" ref="AD244">INDEX(KM_PCT,MATCH($A244,'Knowledge - Percentages'!$B:$B,0),'Data - Knowledge'!AD$8)/100</f>
        <v>0.10400000000000001</v>
      </c>
      <c r="AE244" s="129" cm="1">
        <f t="array" ref="AE244">INDEX(KM_PCT,MATCH($A244,'Knowledge - Percentages'!$B:$B,0),'Data - Knowledge'!AE$8)/100</f>
        <v>8.4000000000000005E-2</v>
      </c>
      <c r="AF244" s="129" cm="1">
        <f t="array" ref="AF244">INDEX(KM_PCT,MATCH($A244,'Knowledge - Percentages'!$B:$B,0),'Data - Knowledge'!AF$8)/100</f>
        <v>0.14099999999999999</v>
      </c>
      <c r="AG244" s="129" cm="1">
        <f t="array" ref="AG244">INDEX(KM_PCT,MATCH($A244,'Knowledge - Percentages'!$B:$B,0),'Data - Knowledge'!AG$8)/100</f>
        <v>0.09</v>
      </c>
      <c r="AH244" s="129" cm="1">
        <f t="array" ref="AH244">INDEX(KM_PCT,MATCH($A244,'Knowledge - Percentages'!$B:$B,0),'Data - Knowledge'!AH$8)/100</f>
        <v>4.4999999999999998E-2</v>
      </c>
      <c r="AI244" s="129" cm="1">
        <f t="array" ref="AI244">INDEX(KM_PCT,MATCH($A244,'Knowledge - Percentages'!$B:$B,0),'Data - Knowledge'!AI$8)/100</f>
        <v>6.0999999999999999E-2</v>
      </c>
    </row>
    <row r="245" spans="1:35">
      <c r="A245" s="86" t="s">
        <v>645</v>
      </c>
      <c r="B245" s="86" t="s">
        <v>619</v>
      </c>
      <c r="C245" s="86" t="s">
        <v>635</v>
      </c>
      <c r="D245" s="86" t="s">
        <v>646</v>
      </c>
      <c r="E245" s="122">
        <f t="shared" si="25"/>
        <v>0.12170478832516067</v>
      </c>
      <c r="F245" s="128">
        <f t="shared" si="20"/>
        <v>6229.7029999999995</v>
      </c>
      <c r="G245" s="122">
        <f t="shared" si="21"/>
        <v>0.10020887065528319</v>
      </c>
      <c r="H245" s="128">
        <f t="shared" si="22"/>
        <v>36467.912000000004</v>
      </c>
      <c r="I245" s="122">
        <f t="shared" si="23"/>
        <v>0.23919873833743885</v>
      </c>
      <c r="J245" s="128">
        <f t="shared" si="24"/>
        <v>121.45111259044428</v>
      </c>
      <c r="K245" s="129" cm="1">
        <f t="array" ref="K245">INDEX(KM_PCT,MATCH($A245,'Knowledge - Percentages'!$B:$B,0),'Data - Knowledge'!K$8)/100</f>
        <v>0.313</v>
      </c>
      <c r="L245" s="129" cm="1">
        <f t="array" ref="L245">INDEX(KM_PCT,MATCH($A245,'Knowledge - Percentages'!$B:$B,0),'Data - Knowledge'!L$8)/100</f>
        <v>0.222</v>
      </c>
      <c r="M245" s="129" cm="1">
        <f t="array" ref="M245">INDEX(KM_PCT,MATCH($A245,'Knowledge - Percentages'!$B:$B,0),'Data - Knowledge'!M$8)/100</f>
        <v>0.222</v>
      </c>
      <c r="N245" s="129" cm="1">
        <f t="array" ref="N245">INDEX(KM_PCT,MATCH($A245,'Knowledge - Percentages'!$B:$B,0),'Data - Knowledge'!N$8)/100</f>
        <v>9.3000000000000013E-2</v>
      </c>
      <c r="O245" s="129" cm="1">
        <f t="array" ref="O245">INDEX(KM_PCT,MATCH($A245,'Knowledge - Percentages'!$B:$B,0),'Data - Knowledge'!O$8)/100</f>
        <v>0.13600000000000001</v>
      </c>
      <c r="P245" s="129" cm="1">
        <f t="array" ref="P245">INDEX(KM_PCT,MATCH($A245,'Knowledge - Percentages'!$B:$B,0),'Data - Knowledge'!P$8)/100</f>
        <v>0.124</v>
      </c>
      <c r="Q245" s="129" cm="1">
        <f t="array" ref="Q245">INDEX(KM_PCT,MATCH($A245,'Knowledge - Percentages'!$B:$B,0),'Data - Knowledge'!Q$8)/100</f>
        <v>0.183</v>
      </c>
      <c r="R245" s="129" cm="1">
        <f t="array" ref="R245">INDEX(KM_PCT,MATCH($A245,'Knowledge - Percentages'!$B:$B,0),'Data - Knowledge'!R$8)/100</f>
        <v>0.14499999999999999</v>
      </c>
      <c r="S245" s="129" cm="1">
        <f t="array" ref="S245">INDEX(KM_PCT,MATCH($A245,'Knowledge - Percentages'!$B:$B,0),'Data - Knowledge'!S$8)/100</f>
        <v>9.6000000000000002E-2</v>
      </c>
      <c r="T245" s="129" cm="1">
        <f t="array" ref="T245">INDEX(KM_PCT,MATCH($A245,'Knowledge - Percentages'!$B:$B,0),'Data - Knowledge'!T$8)/100</f>
        <v>0.11900000000000001</v>
      </c>
      <c r="U245" s="129" cm="1">
        <f t="array" ref="U245">INDEX(KM_PCT,MATCH($A245,'Knowledge - Percentages'!$B:$B,0),'Data - Knowledge'!U$8)/100</f>
        <v>0.11900000000000001</v>
      </c>
      <c r="V245" s="129" cm="1">
        <f t="array" ref="V245">INDEX(KM_PCT,MATCH($A245,'Knowledge - Percentages'!$B:$B,0),'Data - Knowledge'!V$8)/100</f>
        <v>0.159</v>
      </c>
      <c r="W245" s="129" cm="1">
        <f t="array" ref="W245">INDEX(KM_PCT,MATCH($A245,'Knowledge - Percentages'!$B:$B,0),'Data - Knowledge'!W$8)/100</f>
        <v>5.2999999999999999E-2</v>
      </c>
      <c r="X245" s="129" cm="1">
        <f t="array" ref="X245">INDEX(KM_PCT,MATCH($A245,'Knowledge - Percentages'!$B:$B,0),'Data - Knowledge'!X$8)/100</f>
        <v>0.09</v>
      </c>
      <c r="Y245" s="129" cm="1">
        <f t="array" ref="Y245">INDEX(KM_PCT,MATCH($A245,'Knowledge - Percentages'!$B:$B,0),'Data - Knowledge'!Y$8)/100</f>
        <v>6.9000000000000006E-2</v>
      </c>
      <c r="Z245" s="129" cm="1">
        <f t="array" ref="Z245">INDEX(KM_PCT,MATCH($A245,'Knowledge - Percentages'!$B:$B,0),'Data - Knowledge'!Z$8)/100</f>
        <v>5.2999999999999999E-2</v>
      </c>
      <c r="AA245" s="129" cm="1">
        <f t="array" ref="AA245">INDEX(KM_PCT,MATCH($A245,'Knowledge - Percentages'!$B:$B,0),'Data - Knowledge'!AA$8)/100</f>
        <v>6.3E-2</v>
      </c>
      <c r="AB245" s="129" cm="1">
        <f t="array" ref="AB245">INDEX(KM_PCT,MATCH($A245,'Knowledge - Percentages'!$B:$B,0),'Data - Knowledge'!AB$8)/100</f>
        <v>5.2999999999999999E-2</v>
      </c>
      <c r="AC245" s="129" cm="1">
        <f t="array" ref="AC245">INDEX(KM_PCT,MATCH($A245,'Knowledge - Percentages'!$B:$B,0),'Data - Knowledge'!AC$8)/100</f>
        <v>0.05</v>
      </c>
      <c r="AD245" s="129" cm="1">
        <f t="array" ref="AD245">INDEX(KM_PCT,MATCH($A245,'Knowledge - Percentages'!$B:$B,0),'Data - Knowledge'!AD$8)/100</f>
        <v>7.2999999999999995E-2</v>
      </c>
      <c r="AE245" s="129" cm="1">
        <f t="array" ref="AE245">INDEX(KM_PCT,MATCH($A245,'Knowledge - Percentages'!$B:$B,0),'Data - Knowledge'!AE$8)/100</f>
        <v>8.3000000000000004E-2</v>
      </c>
      <c r="AF245" s="129" cm="1">
        <f t="array" ref="AF245">INDEX(KM_PCT,MATCH($A245,'Knowledge - Percentages'!$B:$B,0),'Data - Knowledge'!AF$8)/100</f>
        <v>6.8000000000000005E-2</v>
      </c>
      <c r="AG245" s="129" cm="1">
        <f t="array" ref="AG245">INDEX(KM_PCT,MATCH($A245,'Knowledge - Percentages'!$B:$B,0),'Data - Knowledge'!AG$8)/100</f>
        <v>4.9000000000000002E-2</v>
      </c>
      <c r="AH245" s="129" cm="1">
        <f t="array" ref="AH245">INDEX(KM_PCT,MATCH($A245,'Knowledge - Percentages'!$B:$B,0),'Data - Knowledge'!AH$8)/100</f>
        <v>4.2999999999999997E-2</v>
      </c>
      <c r="AI245" s="129" cm="1">
        <f t="array" ref="AI245">INDEX(KM_PCT,MATCH($A245,'Knowledge - Percentages'!$B:$B,0),'Data - Knowledge'!AI$8)/100</f>
        <v>3.9E-2</v>
      </c>
    </row>
    <row r="246" spans="1:35">
      <c r="A246" s="86" t="s">
        <v>647</v>
      </c>
      <c r="B246" s="86" t="s">
        <v>619</v>
      </c>
      <c r="C246" s="86" t="s">
        <v>648</v>
      </c>
      <c r="D246" s="86" t="s">
        <v>649</v>
      </c>
      <c r="E246" s="122">
        <f t="shared" si="25"/>
        <v>5.0924687909039403E-2</v>
      </c>
      <c r="F246" s="128">
        <f t="shared" si="20"/>
        <v>2606.6819999999998</v>
      </c>
      <c r="G246" s="122">
        <f t="shared" si="21"/>
        <v>5.7945507104602938E-2</v>
      </c>
      <c r="H246" s="128">
        <f t="shared" si="22"/>
        <v>21087.470999999998</v>
      </c>
      <c r="I246" s="122">
        <f t="shared" si="23"/>
        <v>-0.50044598935032758</v>
      </c>
      <c r="J246" s="128">
        <f t="shared" si="24"/>
        <v>87.883755710534061</v>
      </c>
      <c r="K246" s="129" cm="1">
        <f t="array" ref="K246">INDEX(KM_PCT,MATCH($A246,'Knowledge - Percentages'!$B:$B,0),'Data - Knowledge'!K$8)/100</f>
        <v>3.2000000000000001E-2</v>
      </c>
      <c r="L246" s="129" cm="1">
        <f t="array" ref="L246">INDEX(KM_PCT,MATCH($A246,'Knowledge - Percentages'!$B:$B,0),'Data - Knowledge'!L$8)/100</f>
        <v>3.3000000000000002E-2</v>
      </c>
      <c r="M246" s="129" cm="1">
        <f t="array" ref="M246">INDEX(KM_PCT,MATCH($A246,'Knowledge - Percentages'!$B:$B,0),'Data - Knowledge'!M$8)/100</f>
        <v>3.1E-2</v>
      </c>
      <c r="N246" s="129" cm="1">
        <f t="array" ref="N246">INDEX(KM_PCT,MATCH($A246,'Knowledge - Percentages'!$B:$B,0),'Data - Knowledge'!N$8)/100</f>
        <v>4.8000000000000001E-2</v>
      </c>
      <c r="O246" s="129" cm="1">
        <f t="array" ref="O246">INDEX(KM_PCT,MATCH($A246,'Knowledge - Percentages'!$B:$B,0),'Data - Knowledge'!O$8)/100</f>
        <v>4.7E-2</v>
      </c>
      <c r="P246" s="129" cm="1">
        <f t="array" ref="P246">INDEX(KM_PCT,MATCH($A246,'Knowledge - Percentages'!$B:$B,0),'Data - Knowledge'!P$8)/100</f>
        <v>4.0999999999999995E-2</v>
      </c>
      <c r="Q246" s="129" cm="1">
        <f t="array" ref="Q246">INDEX(KM_PCT,MATCH($A246,'Knowledge - Percentages'!$B:$B,0),'Data - Knowledge'!Q$8)/100</f>
        <v>2.7999999999999997E-2</v>
      </c>
      <c r="R246" s="129" cm="1">
        <f t="array" ref="R246">INDEX(KM_PCT,MATCH($A246,'Knowledge - Percentages'!$B:$B,0),'Data - Knowledge'!R$8)/100</f>
        <v>5.5E-2</v>
      </c>
      <c r="S246" s="129" cm="1">
        <f t="array" ref="S246">INDEX(KM_PCT,MATCH($A246,'Knowledge - Percentages'!$B:$B,0),'Data - Knowledge'!S$8)/100</f>
        <v>5.5999999999999994E-2</v>
      </c>
      <c r="T246" s="129" cm="1">
        <f t="array" ref="T246">INDEX(KM_PCT,MATCH($A246,'Knowledge - Percentages'!$B:$B,0),'Data - Knowledge'!T$8)/100</f>
        <v>3.7999999999999999E-2</v>
      </c>
      <c r="U246" s="129" cm="1">
        <f t="array" ref="U246">INDEX(KM_PCT,MATCH($A246,'Knowledge - Percentages'!$B:$B,0),'Data - Knowledge'!U$8)/100</f>
        <v>4.8000000000000001E-2</v>
      </c>
      <c r="V246" s="129" cm="1">
        <f t="array" ref="V246">INDEX(KM_PCT,MATCH($A246,'Knowledge - Percentages'!$B:$B,0),'Data - Knowledge'!V$8)/100</f>
        <v>3.7000000000000005E-2</v>
      </c>
      <c r="W246" s="129" cm="1">
        <f t="array" ref="W246">INDEX(KM_PCT,MATCH($A246,'Knowledge - Percentages'!$B:$B,0),'Data - Knowledge'!W$8)/100</f>
        <v>8.4000000000000005E-2</v>
      </c>
      <c r="X246" s="129" cm="1">
        <f t="array" ref="X246">INDEX(KM_PCT,MATCH($A246,'Knowledge - Percentages'!$B:$B,0),'Data - Knowledge'!X$8)/100</f>
        <v>5.2999999999999999E-2</v>
      </c>
      <c r="Y246" s="129" cm="1">
        <f t="array" ref="Y246">INDEX(KM_PCT,MATCH($A246,'Knowledge - Percentages'!$B:$B,0),'Data - Knowledge'!Y$8)/100</f>
        <v>7.0999999999999994E-2</v>
      </c>
      <c r="Z246" s="129" cm="1">
        <f t="array" ref="Z246">INDEX(KM_PCT,MATCH($A246,'Knowledge - Percentages'!$B:$B,0),'Data - Knowledge'!Z$8)/100</f>
        <v>6.7000000000000004E-2</v>
      </c>
      <c r="AA246" s="129" cm="1">
        <f t="array" ref="AA246">INDEX(KM_PCT,MATCH($A246,'Knowledge - Percentages'!$B:$B,0),'Data - Knowledge'!AA$8)/100</f>
        <v>5.7999999999999996E-2</v>
      </c>
      <c r="AB246" s="129" cm="1">
        <f t="array" ref="AB246">INDEX(KM_PCT,MATCH($A246,'Knowledge - Percentages'!$B:$B,0),'Data - Knowledge'!AB$8)/100</f>
        <v>0.11800000000000001</v>
      </c>
      <c r="AC246" s="129" cm="1">
        <f t="array" ref="AC246">INDEX(KM_PCT,MATCH($A246,'Knowledge - Percentages'!$B:$B,0),'Data - Knowledge'!AC$8)/100</f>
        <v>8.4000000000000005E-2</v>
      </c>
      <c r="AD246" s="129" cm="1">
        <f t="array" ref="AD246">INDEX(KM_PCT,MATCH($A246,'Knowledge - Percentages'!$B:$B,0),'Data - Knowledge'!AD$8)/100</f>
        <v>6.0999999999999999E-2</v>
      </c>
      <c r="AE246" s="129" cm="1">
        <f t="array" ref="AE246">INDEX(KM_PCT,MATCH($A246,'Knowledge - Percentages'!$B:$B,0),'Data - Knowledge'!AE$8)/100</f>
        <v>6.3E-2</v>
      </c>
      <c r="AF246" s="129" cm="1">
        <f t="array" ref="AF246">INDEX(KM_PCT,MATCH($A246,'Knowledge - Percentages'!$B:$B,0),'Data - Knowledge'!AF$8)/100</f>
        <v>9.4E-2</v>
      </c>
      <c r="AG246" s="129" cm="1">
        <f t="array" ref="AG246">INDEX(KM_PCT,MATCH($A246,'Knowledge - Percentages'!$B:$B,0),'Data - Knowledge'!AG$8)/100</f>
        <v>7.8E-2</v>
      </c>
      <c r="AH246" s="129" cm="1">
        <f t="array" ref="AH246">INDEX(KM_PCT,MATCH($A246,'Knowledge - Percentages'!$B:$B,0),'Data - Knowledge'!AH$8)/100</f>
        <v>0.105</v>
      </c>
      <c r="AI246" s="129" cm="1">
        <f t="array" ref="AI246">INDEX(KM_PCT,MATCH($A246,'Knowledge - Percentages'!$B:$B,0),'Data - Knowledge'!AI$8)/100</f>
        <v>8.5999999999999993E-2</v>
      </c>
    </row>
    <row r="247" spans="1:35">
      <c r="A247" s="86" t="s">
        <v>650</v>
      </c>
      <c r="B247" s="86" t="s">
        <v>619</v>
      </c>
      <c r="C247" s="86" t="s">
        <v>648</v>
      </c>
      <c r="D247" s="86" t="s">
        <v>651</v>
      </c>
      <c r="E247" s="122">
        <f t="shared" si="25"/>
        <v>0.18789811866294173</v>
      </c>
      <c r="F247" s="128">
        <f t="shared" si="20"/>
        <v>9617.9409999999989</v>
      </c>
      <c r="G247" s="122">
        <f t="shared" si="21"/>
        <v>0.20076870677266095</v>
      </c>
      <c r="H247" s="128">
        <f t="shared" si="22"/>
        <v>73063.547000000006</v>
      </c>
      <c r="I247" s="122">
        <f t="shared" si="23"/>
        <v>-0.48691618156557837</v>
      </c>
      <c r="J247" s="128">
        <f t="shared" si="24"/>
        <v>93.589345512748096</v>
      </c>
      <c r="K247" s="129" cm="1">
        <f t="array" ref="K247">INDEX(KM_PCT,MATCH($A247,'Knowledge - Percentages'!$B:$B,0),'Data - Knowledge'!K$8)/100</f>
        <v>0.10400000000000001</v>
      </c>
      <c r="L247" s="129" cm="1">
        <f t="array" ref="L247">INDEX(KM_PCT,MATCH($A247,'Knowledge - Percentages'!$B:$B,0),'Data - Knowledge'!L$8)/100</f>
        <v>0.14300000000000002</v>
      </c>
      <c r="M247" s="129" cm="1">
        <f t="array" ref="M247">INDEX(KM_PCT,MATCH($A247,'Knowledge - Percentages'!$B:$B,0),'Data - Knowledge'!M$8)/100</f>
        <v>0.14800000000000002</v>
      </c>
      <c r="N247" s="129" cm="1">
        <f t="array" ref="N247">INDEX(KM_PCT,MATCH($A247,'Knowledge - Percentages'!$B:$B,0),'Data - Knowledge'!N$8)/100</f>
        <v>0.157</v>
      </c>
      <c r="O247" s="129" cm="1">
        <f t="array" ref="O247">INDEX(KM_PCT,MATCH($A247,'Knowledge - Percentages'!$B:$B,0),'Data - Knowledge'!O$8)/100</f>
        <v>0.184</v>
      </c>
      <c r="P247" s="129" cm="1">
        <f t="array" ref="P247">INDEX(KM_PCT,MATCH($A247,'Knowledge - Percentages'!$B:$B,0),'Data - Knowledge'!P$8)/100</f>
        <v>0.187</v>
      </c>
      <c r="Q247" s="129" cm="1">
        <f t="array" ref="Q247">INDEX(KM_PCT,MATCH($A247,'Knowledge - Percentages'!$B:$B,0),'Data - Knowledge'!Q$8)/100</f>
        <v>0.158</v>
      </c>
      <c r="R247" s="129" cm="1">
        <f t="array" ref="R247">INDEX(KM_PCT,MATCH($A247,'Knowledge - Percentages'!$B:$B,0),'Data - Knowledge'!R$8)/100</f>
        <v>0.19</v>
      </c>
      <c r="S247" s="129" cm="1">
        <f t="array" ref="S247">INDEX(KM_PCT,MATCH($A247,'Knowledge - Percentages'!$B:$B,0),'Data - Knowledge'!S$8)/100</f>
        <v>0.222</v>
      </c>
      <c r="T247" s="129" cm="1">
        <f t="array" ref="T247">INDEX(KM_PCT,MATCH($A247,'Knowledge - Percentages'!$B:$B,0),'Data - Knowledge'!T$8)/100</f>
        <v>0.16699999999999998</v>
      </c>
      <c r="U247" s="129" cm="1">
        <f t="array" ref="U247">INDEX(KM_PCT,MATCH($A247,'Knowledge - Percentages'!$B:$B,0),'Data - Knowledge'!U$8)/100</f>
        <v>0.20100000000000001</v>
      </c>
      <c r="V247" s="129" cm="1">
        <f t="array" ref="V247">INDEX(KM_PCT,MATCH($A247,'Knowledge - Percentages'!$B:$B,0),'Data - Knowledge'!V$8)/100</f>
        <v>0.16800000000000001</v>
      </c>
      <c r="W247" s="129" cm="1">
        <f t="array" ref="W247">INDEX(KM_PCT,MATCH($A247,'Knowledge - Percentages'!$B:$B,0),'Data - Knowledge'!W$8)/100</f>
        <v>0.27500000000000002</v>
      </c>
      <c r="X247" s="129" cm="1">
        <f t="array" ref="X247">INDEX(KM_PCT,MATCH($A247,'Knowledge - Percentages'!$B:$B,0),'Data - Knowledge'!X$8)/100</f>
        <v>0.20699999999999999</v>
      </c>
      <c r="Y247" s="129" cm="1">
        <f t="array" ref="Y247">INDEX(KM_PCT,MATCH($A247,'Knowledge - Percentages'!$B:$B,0),'Data - Knowledge'!Y$8)/100</f>
        <v>0.247</v>
      </c>
      <c r="Z247" s="129" cm="1">
        <f t="array" ref="Z247">INDEX(KM_PCT,MATCH($A247,'Knowledge - Percentages'!$B:$B,0),'Data - Knowledge'!Z$8)/100</f>
        <v>0.214</v>
      </c>
      <c r="AA247" s="129" cm="1">
        <f t="array" ref="AA247">INDEX(KM_PCT,MATCH($A247,'Knowledge - Percentages'!$B:$B,0),'Data - Knowledge'!AA$8)/100</f>
        <v>0.22</v>
      </c>
      <c r="AB247" s="129" cm="1">
        <f t="array" ref="AB247">INDEX(KM_PCT,MATCH($A247,'Knowledge - Percentages'!$B:$B,0),'Data - Knowledge'!AB$8)/100</f>
        <v>0.29699999999999999</v>
      </c>
      <c r="AC247" s="129" cm="1">
        <f t="array" ref="AC247">INDEX(KM_PCT,MATCH($A247,'Knowledge - Percentages'!$B:$B,0),'Data - Knowledge'!AC$8)/100</f>
        <v>0.22399999999999998</v>
      </c>
      <c r="AD247" s="129" cm="1">
        <f t="array" ref="AD247">INDEX(KM_PCT,MATCH($A247,'Knowledge - Percentages'!$B:$B,0),'Data - Knowledge'!AD$8)/100</f>
        <v>0.20100000000000001</v>
      </c>
      <c r="AE247" s="129" cm="1">
        <f t="array" ref="AE247">INDEX(KM_PCT,MATCH($A247,'Knowledge - Percentages'!$B:$B,0),'Data - Knowledge'!AE$8)/100</f>
        <v>0.18</v>
      </c>
      <c r="AF247" s="129" cm="1">
        <f t="array" ref="AF247">INDEX(KM_PCT,MATCH($A247,'Knowledge - Percentages'!$B:$B,0),'Data - Knowledge'!AF$8)/100</f>
        <v>0.26600000000000001</v>
      </c>
      <c r="AG247" s="129" cm="1">
        <f t="array" ref="AG247">INDEX(KM_PCT,MATCH($A247,'Knowledge - Percentages'!$B:$B,0),'Data - Knowledge'!AG$8)/100</f>
        <v>0.26400000000000001</v>
      </c>
      <c r="AH247" s="129" cm="1">
        <f t="array" ref="AH247">INDEX(KM_PCT,MATCH($A247,'Knowledge - Percentages'!$B:$B,0),'Data - Knowledge'!AH$8)/100</f>
        <v>0.28300000000000003</v>
      </c>
      <c r="AI247" s="129" cm="1">
        <f t="array" ref="AI247">INDEX(KM_PCT,MATCH($A247,'Knowledge - Percentages'!$B:$B,0),'Data - Knowledge'!AI$8)/100</f>
        <v>0.28300000000000003</v>
      </c>
    </row>
    <row r="248" spans="1:35">
      <c r="A248" s="86" t="s">
        <v>652</v>
      </c>
      <c r="B248" s="86" t="s">
        <v>619</v>
      </c>
      <c r="C248" s="86" t="s">
        <v>648</v>
      </c>
      <c r="D248" s="86" t="s">
        <v>653</v>
      </c>
      <c r="E248" s="122">
        <f t="shared" si="25"/>
        <v>0.15700697442710063</v>
      </c>
      <c r="F248" s="128">
        <f t="shared" si="20"/>
        <v>8036.7160000000003</v>
      </c>
      <c r="G248" s="122">
        <f t="shared" si="21"/>
        <v>0.15276404089921111</v>
      </c>
      <c r="H248" s="128">
        <f t="shared" si="22"/>
        <v>55593.737000000008</v>
      </c>
      <c r="I248" s="122">
        <f t="shared" si="23"/>
        <v>0.32511409141569231</v>
      </c>
      <c r="J248" s="128">
        <f t="shared" si="24"/>
        <v>102.7774425859086</v>
      </c>
      <c r="K248" s="129" cm="1">
        <f t="array" ref="K248">INDEX(KM_PCT,MATCH($A248,'Knowledge - Percentages'!$B:$B,0),'Data - Knowledge'!K$8)/100</f>
        <v>0.159</v>
      </c>
      <c r="L248" s="129" cm="1">
        <f t="array" ref="L248">INDEX(KM_PCT,MATCH($A248,'Knowledge - Percentages'!$B:$B,0),'Data - Knowledge'!L$8)/100</f>
        <v>0.17499999999999999</v>
      </c>
      <c r="M248" s="129" cm="1">
        <f t="array" ref="M248">INDEX(KM_PCT,MATCH($A248,'Knowledge - Percentages'!$B:$B,0),'Data - Knowledge'!M$8)/100</f>
        <v>0.188</v>
      </c>
      <c r="N248" s="129" cm="1">
        <f t="array" ref="N248">INDEX(KM_PCT,MATCH($A248,'Knowledge - Percentages'!$B:$B,0),'Data - Knowledge'!N$8)/100</f>
        <v>0.14699999999999999</v>
      </c>
      <c r="O248" s="129" cm="1">
        <f t="array" ref="O248">INDEX(KM_PCT,MATCH($A248,'Knowledge - Percentages'!$B:$B,0),'Data - Knowledge'!O$8)/100</f>
        <v>0.16300000000000001</v>
      </c>
      <c r="P248" s="129" cm="1">
        <f t="array" ref="P248">INDEX(KM_PCT,MATCH($A248,'Knowledge - Percentages'!$B:$B,0),'Data - Knowledge'!P$8)/100</f>
        <v>0.15</v>
      </c>
      <c r="Q248" s="129" cm="1">
        <f t="array" ref="Q248">INDEX(KM_PCT,MATCH($A248,'Knowledge - Percentages'!$B:$B,0),'Data - Knowledge'!Q$8)/100</f>
        <v>0.21100000000000002</v>
      </c>
      <c r="R248" s="129" cm="1">
        <f t="array" ref="R248">INDEX(KM_PCT,MATCH($A248,'Knowledge - Percentages'!$B:$B,0),'Data - Knowledge'!R$8)/100</f>
        <v>0.16500000000000001</v>
      </c>
      <c r="S248" s="129" cm="1">
        <f t="array" ref="S248">INDEX(KM_PCT,MATCH($A248,'Knowledge - Percentages'!$B:$B,0),'Data - Knowledge'!S$8)/100</f>
        <v>0.13500000000000001</v>
      </c>
      <c r="T248" s="129" cm="1">
        <f t="array" ref="T248">INDEX(KM_PCT,MATCH($A248,'Knowledge - Percentages'!$B:$B,0),'Data - Knowledge'!T$8)/100</f>
        <v>0.16</v>
      </c>
      <c r="U248" s="129" cm="1">
        <f t="array" ref="U248">INDEX(KM_PCT,MATCH($A248,'Knowledge - Percentages'!$B:$B,0),'Data - Knowledge'!U$8)/100</f>
        <v>0.16200000000000001</v>
      </c>
      <c r="V248" s="129" cm="1">
        <f t="array" ref="V248">INDEX(KM_PCT,MATCH($A248,'Knowledge - Percentages'!$B:$B,0),'Data - Knowledge'!V$8)/100</f>
        <v>0.18600000000000003</v>
      </c>
      <c r="W248" s="129" cm="1">
        <f t="array" ref="W248">INDEX(KM_PCT,MATCH($A248,'Knowledge - Percentages'!$B:$B,0),'Data - Knowledge'!W$8)/100</f>
        <v>9.6999999999999989E-2</v>
      </c>
      <c r="X248" s="129" cm="1">
        <f t="array" ref="X248">INDEX(KM_PCT,MATCH($A248,'Knowledge - Percentages'!$B:$B,0),'Data - Knowledge'!X$8)/100</f>
        <v>0.14800000000000002</v>
      </c>
      <c r="Y248" s="129" cm="1">
        <f t="array" ref="Y248">INDEX(KM_PCT,MATCH($A248,'Knowledge - Percentages'!$B:$B,0),'Data - Knowledge'!Y$8)/100</f>
        <v>0.125</v>
      </c>
      <c r="Z248" s="129" cm="1">
        <f t="array" ref="Z248">INDEX(KM_PCT,MATCH($A248,'Knowledge - Percentages'!$B:$B,0),'Data - Knowledge'!Z$8)/100</f>
        <v>0.153</v>
      </c>
      <c r="AA248" s="129" cm="1">
        <f t="array" ref="AA248">INDEX(KM_PCT,MATCH($A248,'Knowledge - Percentages'!$B:$B,0),'Data - Knowledge'!AA$8)/100</f>
        <v>0.13900000000000001</v>
      </c>
      <c r="AB248" s="129" cm="1">
        <f t="array" ref="AB248">INDEX(KM_PCT,MATCH($A248,'Knowledge - Percentages'!$B:$B,0),'Data - Knowledge'!AB$8)/100</f>
        <v>0.10800000000000001</v>
      </c>
      <c r="AC248" s="129" cm="1">
        <f t="array" ref="AC248">INDEX(KM_PCT,MATCH($A248,'Knowledge - Percentages'!$B:$B,0),'Data - Knowledge'!AC$8)/100</f>
        <v>0.15</v>
      </c>
      <c r="AD248" s="129" cm="1">
        <f t="array" ref="AD248">INDEX(KM_PCT,MATCH($A248,'Knowledge - Percentages'!$B:$B,0),'Data - Knowledge'!AD$8)/100</f>
        <v>0.14899999999999999</v>
      </c>
      <c r="AE248" s="129" cm="1">
        <f t="array" ref="AE248">INDEX(KM_PCT,MATCH($A248,'Knowledge - Percentages'!$B:$B,0),'Data - Knowledge'!AE$8)/100</f>
        <v>0.152</v>
      </c>
      <c r="AF248" s="129" cm="1">
        <f t="array" ref="AF248">INDEX(KM_PCT,MATCH($A248,'Knowledge - Percentages'!$B:$B,0),'Data - Knowledge'!AF$8)/100</f>
        <v>0.122</v>
      </c>
      <c r="AG248" s="129" cm="1">
        <f t="array" ref="AG248">INDEX(KM_PCT,MATCH($A248,'Knowledge - Percentages'!$B:$B,0),'Data - Knowledge'!AG$8)/100</f>
        <v>0.13900000000000001</v>
      </c>
      <c r="AH248" s="129" cm="1">
        <f t="array" ref="AH248">INDEX(KM_PCT,MATCH($A248,'Knowledge - Percentages'!$B:$B,0),'Data - Knowledge'!AH$8)/100</f>
        <v>0.14000000000000001</v>
      </c>
      <c r="AI248" s="129" cm="1">
        <f t="array" ref="AI248">INDEX(KM_PCT,MATCH($A248,'Knowledge - Percentages'!$B:$B,0),'Data - Knowledge'!AI$8)/100</f>
        <v>0.14300000000000002</v>
      </c>
    </row>
    <row r="249" spans="1:35">
      <c r="A249" s="86" t="s">
        <v>654</v>
      </c>
      <c r="B249" s="86" t="s">
        <v>619</v>
      </c>
      <c r="C249" s="86" t="s">
        <v>648</v>
      </c>
      <c r="D249" s="86" t="s">
        <v>655</v>
      </c>
      <c r="E249" s="122">
        <f t="shared" si="25"/>
        <v>5.3256197862738608E-2</v>
      </c>
      <c r="F249" s="128">
        <f t="shared" si="20"/>
        <v>2726.025000000001</v>
      </c>
      <c r="G249" s="122">
        <f t="shared" si="21"/>
        <v>5.4466675276641237E-2</v>
      </c>
      <c r="H249" s="128">
        <f t="shared" si="22"/>
        <v>19821.458000000002</v>
      </c>
      <c r="I249" s="122">
        <f t="shared" si="23"/>
        <v>-0.36108480432598317</v>
      </c>
      <c r="J249" s="128">
        <f t="shared" si="24"/>
        <v>97.777581598739957</v>
      </c>
      <c r="K249" s="129" cm="1">
        <f t="array" ref="K249">INDEX(KM_PCT,MATCH($A249,'Knowledge - Percentages'!$B:$B,0),'Data - Knowledge'!K$8)/100</f>
        <v>3.6000000000000004E-2</v>
      </c>
      <c r="L249" s="129" cm="1">
        <f t="array" ref="L249">INDEX(KM_PCT,MATCH($A249,'Knowledge - Percentages'!$B:$B,0),'Data - Knowledge'!L$8)/100</f>
        <v>4.5999999999999999E-2</v>
      </c>
      <c r="M249" s="129" cm="1">
        <f t="array" ref="M249">INDEX(KM_PCT,MATCH($A249,'Knowledge - Percentages'!$B:$B,0),'Data - Knowledge'!M$8)/100</f>
        <v>4.4999999999999998E-2</v>
      </c>
      <c r="N249" s="129" cm="1">
        <f t="array" ref="N249">INDEX(KM_PCT,MATCH($A249,'Knowledge - Percentages'!$B:$B,0),'Data - Knowledge'!N$8)/100</f>
        <v>4.9000000000000002E-2</v>
      </c>
      <c r="O249" s="129" cm="1">
        <f t="array" ref="O249">INDEX(KM_PCT,MATCH($A249,'Knowledge - Percentages'!$B:$B,0),'Data - Knowledge'!O$8)/100</f>
        <v>5.2999999999999999E-2</v>
      </c>
      <c r="P249" s="129" cm="1">
        <f t="array" ref="P249">INDEX(KM_PCT,MATCH($A249,'Knowledge - Percentages'!$B:$B,0),'Data - Knowledge'!P$8)/100</f>
        <v>5.7000000000000002E-2</v>
      </c>
      <c r="Q249" s="129" cm="1">
        <f t="array" ref="Q249">INDEX(KM_PCT,MATCH($A249,'Knowledge - Percentages'!$B:$B,0),'Data - Knowledge'!Q$8)/100</f>
        <v>4.4999999999999998E-2</v>
      </c>
      <c r="R249" s="129" cm="1">
        <f t="array" ref="R249">INDEX(KM_PCT,MATCH($A249,'Knowledge - Percentages'!$B:$B,0),'Data - Knowledge'!R$8)/100</f>
        <v>0.08</v>
      </c>
      <c r="S249" s="129" cm="1">
        <f t="array" ref="S249">INDEX(KM_PCT,MATCH($A249,'Knowledge - Percentages'!$B:$B,0),'Data - Knowledge'!S$8)/100</f>
        <v>6.0999999999999999E-2</v>
      </c>
      <c r="T249" s="129" cm="1">
        <f t="array" ref="T249">INDEX(KM_PCT,MATCH($A249,'Knowledge - Percentages'!$B:$B,0),'Data - Knowledge'!T$8)/100</f>
        <v>5.5E-2</v>
      </c>
      <c r="U249" s="129" cm="1">
        <f t="array" ref="U249">INDEX(KM_PCT,MATCH($A249,'Knowledge - Percentages'!$B:$B,0),'Data - Knowledge'!U$8)/100</f>
        <v>5.7999999999999996E-2</v>
      </c>
      <c r="V249" s="129" cm="1">
        <f t="array" ref="V249">INDEX(KM_PCT,MATCH($A249,'Knowledge - Percentages'!$B:$B,0),'Data - Knowledge'!V$8)/100</f>
        <v>0.05</v>
      </c>
      <c r="W249" s="129" cm="1">
        <f t="array" ref="W249">INDEX(KM_PCT,MATCH($A249,'Knowledge - Percentages'!$B:$B,0),'Data - Knowledge'!W$8)/100</f>
        <v>0.06</v>
      </c>
      <c r="X249" s="129" cm="1">
        <f t="array" ref="X249">INDEX(KM_PCT,MATCH($A249,'Knowledge - Percentages'!$B:$B,0),'Data - Knowledge'!X$8)/100</f>
        <v>0.06</v>
      </c>
      <c r="Y249" s="129" cm="1">
        <f t="array" ref="Y249">INDEX(KM_PCT,MATCH($A249,'Knowledge - Percentages'!$B:$B,0),'Data - Knowledge'!Y$8)/100</f>
        <v>6.4000000000000001E-2</v>
      </c>
      <c r="Z249" s="129" cm="1">
        <f t="array" ref="Z249">INDEX(KM_PCT,MATCH($A249,'Knowledge - Percentages'!$B:$B,0),'Data - Knowledge'!Z$8)/100</f>
        <v>5.5999999999999994E-2</v>
      </c>
      <c r="AA249" s="129" cm="1">
        <f t="array" ref="AA249">INDEX(KM_PCT,MATCH($A249,'Knowledge - Percentages'!$B:$B,0),'Data - Knowledge'!AA$8)/100</f>
        <v>6.3E-2</v>
      </c>
      <c r="AB249" s="129" cm="1">
        <f t="array" ref="AB249">INDEX(KM_PCT,MATCH($A249,'Knowledge - Percentages'!$B:$B,0),'Data - Knowledge'!AB$8)/100</f>
        <v>5.9000000000000004E-2</v>
      </c>
      <c r="AC249" s="129" cm="1">
        <f t="array" ref="AC249">INDEX(KM_PCT,MATCH($A249,'Knowledge - Percentages'!$B:$B,0),'Data - Knowledge'!AC$8)/100</f>
        <v>0.05</v>
      </c>
      <c r="AD249" s="129" cm="1">
        <f t="array" ref="AD249">INDEX(KM_PCT,MATCH($A249,'Knowledge - Percentages'!$B:$B,0),'Data - Knowledge'!AD$8)/100</f>
        <v>5.5999999999999994E-2</v>
      </c>
      <c r="AE249" s="129" cm="1">
        <f t="array" ref="AE249">INDEX(KM_PCT,MATCH($A249,'Knowledge - Percentages'!$B:$B,0),'Data - Knowledge'!AE$8)/100</f>
        <v>4.8000000000000001E-2</v>
      </c>
      <c r="AF249" s="129" cm="1">
        <f t="array" ref="AF249">INDEX(KM_PCT,MATCH($A249,'Knowledge - Percentages'!$B:$B,0),'Data - Knowledge'!AF$8)/100</f>
        <v>6.5000000000000002E-2</v>
      </c>
      <c r="AG249" s="129" cm="1">
        <f t="array" ref="AG249">INDEX(KM_PCT,MATCH($A249,'Knowledge - Percentages'!$B:$B,0),'Data - Knowledge'!AG$8)/100</f>
        <v>6.3E-2</v>
      </c>
      <c r="AH249" s="129" cm="1">
        <f t="array" ref="AH249">INDEX(KM_PCT,MATCH($A249,'Knowledge - Percentages'!$B:$B,0),'Data - Knowledge'!AH$8)/100</f>
        <v>5.4000000000000006E-2</v>
      </c>
      <c r="AI249" s="129" cm="1">
        <f t="array" ref="AI249">INDEX(KM_PCT,MATCH($A249,'Knowledge - Percentages'!$B:$B,0),'Data - Knowledge'!AI$8)/100</f>
        <v>6.2E-2</v>
      </c>
    </row>
    <row r="250" spans="1:35">
      <c r="A250" s="86" t="s">
        <v>656</v>
      </c>
      <c r="B250" s="86" t="s">
        <v>619</v>
      </c>
      <c r="C250" s="86" t="s">
        <v>648</v>
      </c>
      <c r="D250" s="86" t="s">
        <v>657</v>
      </c>
      <c r="E250" s="122">
        <f t="shared" si="25"/>
        <v>0.16180678687948113</v>
      </c>
      <c r="F250" s="128">
        <f t="shared" si="20"/>
        <v>8282.4040000000005</v>
      </c>
      <c r="G250" s="122">
        <f t="shared" si="21"/>
        <v>0.16214195191787181</v>
      </c>
      <c r="H250" s="128">
        <f t="shared" si="22"/>
        <v>59006.536999999997</v>
      </c>
      <c r="I250" s="122">
        <f t="shared" si="23"/>
        <v>0.4731692112588321</v>
      </c>
      <c r="J250" s="128">
        <f t="shared" si="24"/>
        <v>99.793289130649882</v>
      </c>
      <c r="K250" s="129" cm="1">
        <f t="array" ref="K250">INDEX(KM_PCT,MATCH($A250,'Knowledge - Percentages'!$B:$B,0),'Data - Knowledge'!K$8)/100</f>
        <v>0.29499999999999998</v>
      </c>
      <c r="L250" s="129" cm="1">
        <f t="array" ref="L250">INDEX(KM_PCT,MATCH($A250,'Knowledge - Percentages'!$B:$B,0),'Data - Knowledge'!L$8)/100</f>
        <v>0.18600000000000003</v>
      </c>
      <c r="M250" s="129" cm="1">
        <f t="array" ref="M250">INDEX(KM_PCT,MATCH($A250,'Knowledge - Percentages'!$B:$B,0),'Data - Knowledge'!M$8)/100</f>
        <v>0.13</v>
      </c>
      <c r="N250" s="129" cm="1">
        <f t="array" ref="N250">INDEX(KM_PCT,MATCH($A250,'Knowledge - Percentages'!$B:$B,0),'Data - Knowledge'!N$8)/100</f>
        <v>0.28399999999999997</v>
      </c>
      <c r="O250" s="129" cm="1">
        <f t="array" ref="O250">INDEX(KM_PCT,MATCH($A250,'Knowledge - Percentages'!$B:$B,0),'Data - Knowledge'!O$8)/100</f>
        <v>0.14699999999999999</v>
      </c>
      <c r="P250" s="129" cm="1">
        <f t="array" ref="P250">INDEX(KM_PCT,MATCH($A250,'Knowledge - Percentages'!$B:$B,0),'Data - Knowledge'!P$8)/100</f>
        <v>0.113</v>
      </c>
      <c r="Q250" s="129" cm="1">
        <f t="array" ref="Q250">INDEX(KM_PCT,MATCH($A250,'Knowledge - Percentages'!$B:$B,0),'Data - Knowledge'!Q$8)/100</f>
        <v>9.1999999999999998E-2</v>
      </c>
      <c r="R250" s="129" cm="1">
        <f t="array" ref="R250">INDEX(KM_PCT,MATCH($A250,'Knowledge - Percentages'!$B:$B,0),'Data - Knowledge'!R$8)/100</f>
        <v>5.9000000000000004E-2</v>
      </c>
      <c r="S250" s="129" cm="1">
        <f t="array" ref="S250">INDEX(KM_PCT,MATCH($A250,'Knowledge - Percentages'!$B:$B,0),'Data - Knowledge'!S$8)/100</f>
        <v>9.6000000000000002E-2</v>
      </c>
      <c r="T250" s="129" cm="1">
        <f t="array" ref="T250">INDEX(KM_PCT,MATCH($A250,'Knowledge - Percentages'!$B:$B,0),'Data - Knowledge'!T$8)/100</f>
        <v>0.14899999999999999</v>
      </c>
      <c r="U250" s="129" cm="1">
        <f t="array" ref="U250">INDEX(KM_PCT,MATCH($A250,'Knowledge - Percentages'!$B:$B,0),'Data - Knowledge'!U$8)/100</f>
        <v>9.3000000000000013E-2</v>
      </c>
      <c r="V250" s="129" cm="1">
        <f t="array" ref="V250">INDEX(KM_PCT,MATCH($A250,'Knowledge - Percentages'!$B:$B,0),'Data - Knowledge'!V$8)/100</f>
        <v>0.11199999999999999</v>
      </c>
      <c r="W250" s="129" cm="1">
        <f t="array" ref="W250">INDEX(KM_PCT,MATCH($A250,'Knowledge - Percentages'!$B:$B,0),'Data - Knowledge'!W$8)/100</f>
        <v>5.2999999999999999E-2</v>
      </c>
      <c r="X250" s="129" cm="1">
        <f t="array" ref="X250">INDEX(KM_PCT,MATCH($A250,'Knowledge - Percentages'!$B:$B,0),'Data - Knowledge'!X$8)/100</f>
        <v>0.126</v>
      </c>
      <c r="Y250" s="129" cm="1">
        <f t="array" ref="Y250">INDEX(KM_PCT,MATCH($A250,'Knowledge - Percentages'!$B:$B,0),'Data - Knowledge'!Y$8)/100</f>
        <v>7.2000000000000008E-2</v>
      </c>
      <c r="Z250" s="129" cm="1">
        <f t="array" ref="Z250">INDEX(KM_PCT,MATCH($A250,'Knowledge - Percentages'!$B:$B,0),'Data - Knowledge'!Z$8)/100</f>
        <v>0.17199999999999999</v>
      </c>
      <c r="AA250" s="129" cm="1">
        <f t="array" ref="AA250">INDEX(KM_PCT,MATCH($A250,'Knowledge - Percentages'!$B:$B,0),'Data - Knowledge'!AA$8)/100</f>
        <v>0.14199999999999999</v>
      </c>
      <c r="AB250" s="129" cm="1">
        <f t="array" ref="AB250">INDEX(KM_PCT,MATCH($A250,'Knowledge - Percentages'!$B:$B,0),'Data - Knowledge'!AB$8)/100</f>
        <v>5.7000000000000002E-2</v>
      </c>
      <c r="AC250" s="129" cm="1">
        <f t="array" ref="AC250">INDEX(KM_PCT,MATCH($A250,'Knowledge - Percentages'!$B:$B,0),'Data - Knowledge'!AC$8)/100</f>
        <v>0.18600000000000003</v>
      </c>
      <c r="AD250" s="129" cm="1">
        <f t="array" ref="AD250">INDEX(KM_PCT,MATCH($A250,'Knowledge - Percentages'!$B:$B,0),'Data - Knowledge'!AD$8)/100</f>
        <v>0.191</v>
      </c>
      <c r="AE250" s="129" cm="1">
        <f t="array" ref="AE250">INDEX(KM_PCT,MATCH($A250,'Knowledge - Percentages'!$B:$B,0),'Data - Knowledge'!AE$8)/100</f>
        <v>0.251</v>
      </c>
      <c r="AF250" s="129" cm="1">
        <f t="array" ref="AF250">INDEX(KM_PCT,MATCH($A250,'Knowledge - Percentages'!$B:$B,0),'Data - Knowledge'!AF$8)/100</f>
        <v>4.9000000000000002E-2</v>
      </c>
      <c r="AG250" s="129" cm="1">
        <f t="array" ref="AG250">INDEX(KM_PCT,MATCH($A250,'Knowledge - Percentages'!$B:$B,0),'Data - Knowledge'!AG$8)/100</f>
        <v>0.105</v>
      </c>
      <c r="AH250" s="129" cm="1">
        <f t="array" ref="AH250">INDEX(KM_PCT,MATCH($A250,'Knowledge - Percentages'!$B:$B,0),'Data - Knowledge'!AH$8)/100</f>
        <v>0.13200000000000001</v>
      </c>
      <c r="AI250" s="129" cm="1">
        <f t="array" ref="AI250">INDEX(KM_PCT,MATCH($A250,'Knowledge - Percentages'!$B:$B,0),'Data - Knowledge'!AI$8)/100</f>
        <v>0.11699999999999999</v>
      </c>
    </row>
    <row r="251" spans="1:35">
      <c r="A251" s="86" t="s">
        <v>658</v>
      </c>
      <c r="B251" s="86" t="s">
        <v>619</v>
      </c>
      <c r="C251" s="86" t="s">
        <v>648</v>
      </c>
      <c r="D251" s="86" t="s">
        <v>659</v>
      </c>
      <c r="E251" s="122">
        <f t="shared" si="25"/>
        <v>6.5812784496063439E-2</v>
      </c>
      <c r="F251" s="128">
        <f t="shared" si="20"/>
        <v>3368.7589999999996</v>
      </c>
      <c r="G251" s="122">
        <f t="shared" si="21"/>
        <v>7.1018979498185031E-2</v>
      </c>
      <c r="H251" s="128">
        <f t="shared" si="22"/>
        <v>25845.155999999999</v>
      </c>
      <c r="I251" s="122">
        <f t="shared" si="23"/>
        <v>-0.45487258585343693</v>
      </c>
      <c r="J251" s="128">
        <f t="shared" si="24"/>
        <v>92.669290605260471</v>
      </c>
      <c r="K251" s="129" cm="1">
        <f t="array" ref="K251">INDEX(KM_PCT,MATCH($A251,'Knowledge - Percentages'!$B:$B,0),'Data - Knowledge'!K$8)/100</f>
        <v>4.7E-2</v>
      </c>
      <c r="L251" s="129" cm="1">
        <f t="array" ref="L251">INDEX(KM_PCT,MATCH($A251,'Knowledge - Percentages'!$B:$B,0),'Data - Knowledge'!L$8)/100</f>
        <v>5.2000000000000005E-2</v>
      </c>
      <c r="M251" s="129" cm="1">
        <f t="array" ref="M251">INDEX(KM_PCT,MATCH($A251,'Knowledge - Percentages'!$B:$B,0),'Data - Knowledge'!M$8)/100</f>
        <v>5.0999999999999997E-2</v>
      </c>
      <c r="N251" s="129" cm="1">
        <f t="array" ref="N251">INDEX(KM_PCT,MATCH($A251,'Knowledge - Percentages'!$B:$B,0),'Data - Knowledge'!N$8)/100</f>
        <v>6.6000000000000003E-2</v>
      </c>
      <c r="O251" s="129" cm="1">
        <f t="array" ref="O251">INDEX(KM_PCT,MATCH($A251,'Knowledge - Percentages'!$B:$B,0),'Data - Knowledge'!O$8)/100</f>
        <v>6.4000000000000001E-2</v>
      </c>
      <c r="P251" s="129" cm="1">
        <f t="array" ref="P251">INDEX(KM_PCT,MATCH($A251,'Knowledge - Percentages'!$B:$B,0),'Data - Knowledge'!P$8)/100</f>
        <v>6.2E-2</v>
      </c>
      <c r="Q251" s="129" cm="1">
        <f t="array" ref="Q251">INDEX(KM_PCT,MATCH($A251,'Knowledge - Percentages'!$B:$B,0),'Data - Knowledge'!Q$8)/100</f>
        <v>4.7E-2</v>
      </c>
      <c r="R251" s="129" cm="1">
        <f t="array" ref="R251">INDEX(KM_PCT,MATCH($A251,'Knowledge - Percentages'!$B:$B,0),'Data - Knowledge'!R$8)/100</f>
        <v>7.400000000000001E-2</v>
      </c>
      <c r="S251" s="129" cm="1">
        <f t="array" ref="S251">INDEX(KM_PCT,MATCH($A251,'Knowledge - Percentages'!$B:$B,0),'Data - Knowledge'!S$8)/100</f>
        <v>7.0999999999999994E-2</v>
      </c>
      <c r="T251" s="129" cm="1">
        <f t="array" ref="T251">INDEX(KM_PCT,MATCH($A251,'Knowledge - Percentages'!$B:$B,0),'Data - Knowledge'!T$8)/100</f>
        <v>5.7999999999999996E-2</v>
      </c>
      <c r="U251" s="129" cm="1">
        <f t="array" ref="U251">INDEX(KM_PCT,MATCH($A251,'Knowledge - Percentages'!$B:$B,0),'Data - Knowledge'!U$8)/100</f>
        <v>6.0999999999999999E-2</v>
      </c>
      <c r="V251" s="129" cm="1">
        <f t="array" ref="V251">INDEX(KM_PCT,MATCH($A251,'Knowledge - Percentages'!$B:$B,0),'Data - Knowledge'!V$8)/100</f>
        <v>5.5E-2</v>
      </c>
      <c r="W251" s="129" cm="1">
        <f t="array" ref="W251">INDEX(KM_PCT,MATCH($A251,'Knowledge - Percentages'!$B:$B,0),'Data - Knowledge'!W$8)/100</f>
        <v>8.4000000000000005E-2</v>
      </c>
      <c r="X251" s="129" cm="1">
        <f t="array" ref="X251">INDEX(KM_PCT,MATCH($A251,'Knowledge - Percentages'!$B:$B,0),'Data - Knowledge'!X$8)/100</f>
        <v>6.8000000000000005E-2</v>
      </c>
      <c r="Y251" s="129" cm="1">
        <f t="array" ref="Y251">INDEX(KM_PCT,MATCH($A251,'Knowledge - Percentages'!$B:$B,0),'Data - Knowledge'!Y$8)/100</f>
        <v>7.5999999999999998E-2</v>
      </c>
      <c r="Z251" s="129" cm="1">
        <f t="array" ref="Z251">INDEX(KM_PCT,MATCH($A251,'Knowledge - Percentages'!$B:$B,0),'Data - Knowledge'!Z$8)/100</f>
        <v>0.08</v>
      </c>
      <c r="AA251" s="129" cm="1">
        <f t="array" ref="AA251">INDEX(KM_PCT,MATCH($A251,'Knowledge - Percentages'!$B:$B,0),'Data - Knowledge'!AA$8)/100</f>
        <v>7.0999999999999994E-2</v>
      </c>
      <c r="AB251" s="129" cm="1">
        <f t="array" ref="AB251">INDEX(KM_PCT,MATCH($A251,'Knowledge - Percentages'!$B:$B,0),'Data - Knowledge'!AB$8)/100</f>
        <v>0.129</v>
      </c>
      <c r="AC251" s="129" cm="1">
        <f t="array" ref="AC251">INDEX(KM_PCT,MATCH($A251,'Knowledge - Percentages'!$B:$B,0),'Data - Knowledge'!AC$8)/100</f>
        <v>9.5000000000000001E-2</v>
      </c>
      <c r="AD251" s="129" cm="1">
        <f t="array" ref="AD251">INDEX(KM_PCT,MATCH($A251,'Knowledge - Percentages'!$B:$B,0),'Data - Knowledge'!AD$8)/100</f>
        <v>7.5999999999999998E-2</v>
      </c>
      <c r="AE251" s="129" cm="1">
        <f t="array" ref="AE251">INDEX(KM_PCT,MATCH($A251,'Knowledge - Percentages'!$B:$B,0),'Data - Knowledge'!AE$8)/100</f>
        <v>7.4999999999999997E-2</v>
      </c>
      <c r="AF251" s="129" cm="1">
        <f t="array" ref="AF251">INDEX(KM_PCT,MATCH($A251,'Knowledge - Percentages'!$B:$B,0),'Data - Knowledge'!AF$8)/100</f>
        <v>0.1</v>
      </c>
      <c r="AG251" s="129" cm="1">
        <f t="array" ref="AG251">INDEX(KM_PCT,MATCH($A251,'Knowledge - Percentages'!$B:$B,0),'Data - Knowledge'!AG$8)/100</f>
        <v>7.9000000000000001E-2</v>
      </c>
      <c r="AH251" s="129" cm="1">
        <f t="array" ref="AH251">INDEX(KM_PCT,MATCH($A251,'Knowledge - Percentages'!$B:$B,0),'Data - Knowledge'!AH$8)/100</f>
        <v>9.8000000000000004E-2</v>
      </c>
      <c r="AI251" s="129" cm="1">
        <f t="array" ref="AI251">INDEX(KM_PCT,MATCH($A251,'Knowledge - Percentages'!$B:$B,0),'Data - Knowledge'!AI$8)/100</f>
        <v>7.6999999999999999E-2</v>
      </c>
    </row>
    <row r="252" spans="1:35">
      <c r="A252" s="86" t="s">
        <v>660</v>
      </c>
      <c r="B252" s="86" t="s">
        <v>619</v>
      </c>
      <c r="C252" s="86" t="s">
        <v>648</v>
      </c>
      <c r="D252" s="86" t="s">
        <v>661</v>
      </c>
      <c r="E252" s="122">
        <f t="shared" si="25"/>
        <v>9.4668958915349571E-2</v>
      </c>
      <c r="F252" s="128">
        <f t="shared" si="20"/>
        <v>4845.8199999999988</v>
      </c>
      <c r="G252" s="122">
        <f t="shared" si="21"/>
        <v>8.7787713749488211E-2</v>
      </c>
      <c r="H252" s="128">
        <f t="shared" si="22"/>
        <v>31947.616999999998</v>
      </c>
      <c r="I252" s="122">
        <f t="shared" si="23"/>
        <v>0.12900468441416421</v>
      </c>
      <c r="J252" s="128">
        <f t="shared" si="24"/>
        <v>107.83850595027198</v>
      </c>
      <c r="K252" s="129" cm="1">
        <f t="array" ref="K252">INDEX(KM_PCT,MATCH($A252,'Knowledge - Percentages'!$B:$B,0),'Data - Knowledge'!K$8)/100</f>
        <v>5.5E-2</v>
      </c>
      <c r="L252" s="129" cm="1">
        <f t="array" ref="L252">INDEX(KM_PCT,MATCH($A252,'Knowledge - Percentages'!$B:$B,0),'Data - Knowledge'!L$8)/100</f>
        <v>0.1</v>
      </c>
      <c r="M252" s="129" cm="1">
        <f t="array" ref="M252">INDEX(KM_PCT,MATCH($A252,'Knowledge - Percentages'!$B:$B,0),'Data - Knowledge'!M$8)/100</f>
        <v>0.12</v>
      </c>
      <c r="N252" s="129" cm="1">
        <f t="array" ref="N252">INDEX(KM_PCT,MATCH($A252,'Knowledge - Percentages'!$B:$B,0),'Data - Knowledge'!N$8)/100</f>
        <v>7.0000000000000007E-2</v>
      </c>
      <c r="O252" s="129" cm="1">
        <f t="array" ref="O252">INDEX(KM_PCT,MATCH($A252,'Knowledge - Percentages'!$B:$B,0),'Data - Knowledge'!O$8)/100</f>
        <v>0.1</v>
      </c>
      <c r="P252" s="129" cm="1">
        <f t="array" ref="P252">INDEX(KM_PCT,MATCH($A252,'Knowledge - Percentages'!$B:$B,0),'Data - Knowledge'!P$8)/100</f>
        <v>0.13300000000000001</v>
      </c>
      <c r="Q252" s="129" cm="1">
        <f t="array" ref="Q252">INDEX(KM_PCT,MATCH($A252,'Knowledge - Percentages'!$B:$B,0),'Data - Knowledge'!Q$8)/100</f>
        <v>0.14300000000000002</v>
      </c>
      <c r="R252" s="129" cm="1">
        <f t="array" ref="R252">INDEX(KM_PCT,MATCH($A252,'Knowledge - Percentages'!$B:$B,0),'Data - Knowledge'!R$8)/100</f>
        <v>0.113</v>
      </c>
      <c r="S252" s="129" cm="1">
        <f t="array" ref="S252">INDEX(KM_PCT,MATCH($A252,'Knowledge - Percentages'!$B:$B,0),'Data - Knowledge'!S$8)/100</f>
        <v>0.114</v>
      </c>
      <c r="T252" s="129" cm="1">
        <f t="array" ref="T252">INDEX(KM_PCT,MATCH($A252,'Knowledge - Percentages'!$B:$B,0),'Data - Knowledge'!T$8)/100</f>
        <v>0.11</v>
      </c>
      <c r="U252" s="129" cm="1">
        <f t="array" ref="U252">INDEX(KM_PCT,MATCH($A252,'Knowledge - Percentages'!$B:$B,0),'Data - Knowledge'!U$8)/100</f>
        <v>0.121</v>
      </c>
      <c r="V252" s="129" cm="1">
        <f t="array" ref="V252">INDEX(KM_PCT,MATCH($A252,'Knowledge - Percentages'!$B:$B,0),'Data - Knowledge'!V$8)/100</f>
        <v>0.122</v>
      </c>
      <c r="W252" s="129" cm="1">
        <f t="array" ref="W252">INDEX(KM_PCT,MATCH($A252,'Knowledge - Percentages'!$B:$B,0),'Data - Knowledge'!W$8)/100</f>
        <v>8.5000000000000006E-2</v>
      </c>
      <c r="X252" s="129" cm="1">
        <f t="array" ref="X252">INDEX(KM_PCT,MATCH($A252,'Knowledge - Percentages'!$B:$B,0),'Data - Knowledge'!X$8)/100</f>
        <v>0.106</v>
      </c>
      <c r="Y252" s="129" cm="1">
        <f t="array" ref="Y252">INDEX(KM_PCT,MATCH($A252,'Knowledge - Percentages'!$B:$B,0),'Data - Knowledge'!Y$8)/100</f>
        <v>0.1</v>
      </c>
      <c r="Z252" s="129" cm="1">
        <f t="array" ref="Z252">INDEX(KM_PCT,MATCH($A252,'Knowledge - Percentages'!$B:$B,0),'Data - Knowledge'!Z$8)/100</f>
        <v>7.400000000000001E-2</v>
      </c>
      <c r="AA252" s="129" cm="1">
        <f t="array" ref="AA252">INDEX(KM_PCT,MATCH($A252,'Knowledge - Percentages'!$B:$B,0),'Data - Knowledge'!AA$8)/100</f>
        <v>9.3000000000000013E-2</v>
      </c>
      <c r="AB252" s="129" cm="1">
        <f t="array" ref="AB252">INDEX(KM_PCT,MATCH($A252,'Knowledge - Percentages'!$B:$B,0),'Data - Knowledge'!AB$8)/100</f>
        <v>5.9000000000000004E-2</v>
      </c>
      <c r="AC252" s="129" cm="1">
        <f t="array" ref="AC252">INDEX(KM_PCT,MATCH($A252,'Knowledge - Percentages'!$B:$B,0),'Data - Knowledge'!AC$8)/100</f>
        <v>5.5999999999999994E-2</v>
      </c>
      <c r="AD252" s="129" cm="1">
        <f t="array" ref="AD252">INDEX(KM_PCT,MATCH($A252,'Knowledge - Percentages'!$B:$B,0),'Data - Knowledge'!AD$8)/100</f>
        <v>7.5999999999999998E-2</v>
      </c>
      <c r="AE252" s="129" cm="1">
        <f t="array" ref="AE252">INDEX(KM_PCT,MATCH($A252,'Knowledge - Percentages'!$B:$B,0),'Data - Knowledge'!AE$8)/100</f>
        <v>6.5000000000000002E-2</v>
      </c>
      <c r="AF252" s="129" cm="1">
        <f t="array" ref="AF252">INDEX(KM_PCT,MATCH($A252,'Knowledge - Percentages'!$B:$B,0),'Data - Knowledge'!AF$8)/100</f>
        <v>8.5000000000000006E-2</v>
      </c>
      <c r="AG252" s="129" cm="1">
        <f t="array" ref="AG252">INDEX(KM_PCT,MATCH($A252,'Knowledge - Percentages'!$B:$B,0),'Data - Knowledge'!AG$8)/100</f>
        <v>8.199999999999999E-2</v>
      </c>
      <c r="AH252" s="129" cm="1">
        <f t="array" ref="AH252">INDEX(KM_PCT,MATCH($A252,'Knowledge - Percentages'!$B:$B,0),'Data - Knowledge'!AH$8)/100</f>
        <v>0.05</v>
      </c>
      <c r="AI252" s="129" cm="1">
        <f t="array" ref="AI252">INDEX(KM_PCT,MATCH($A252,'Knowledge - Percentages'!$B:$B,0),'Data - Knowledge'!AI$8)/100</f>
        <v>6.7000000000000004E-2</v>
      </c>
    </row>
    <row r="253" spans="1:35">
      <c r="A253" s="86" t="s">
        <v>662</v>
      </c>
      <c r="B253" s="86" t="s">
        <v>619</v>
      </c>
      <c r="C253" s="86" t="s">
        <v>648</v>
      </c>
      <c r="D253" s="86" t="s">
        <v>663</v>
      </c>
      <c r="E253" s="122">
        <f t="shared" si="25"/>
        <v>0.15247463223083987</v>
      </c>
      <c r="F253" s="128">
        <f t="shared" si="20"/>
        <v>7804.7190000000001</v>
      </c>
      <c r="G253" s="122">
        <f t="shared" si="21"/>
        <v>0.14129005905160216</v>
      </c>
      <c r="H253" s="128">
        <f t="shared" si="22"/>
        <v>51418.137000000002</v>
      </c>
      <c r="I253" s="122">
        <f t="shared" si="23"/>
        <v>0.47692905744661179</v>
      </c>
      <c r="J253" s="128">
        <f t="shared" si="24"/>
        <v>107.9160368778336</v>
      </c>
      <c r="K253" s="129" cm="1">
        <f t="array" ref="K253">INDEX(KM_PCT,MATCH($A253,'Knowledge - Percentages'!$B:$B,0),'Data - Knowledge'!K$8)/100</f>
        <v>0.153</v>
      </c>
      <c r="L253" s="129" cm="1">
        <f t="array" ref="L253">INDEX(KM_PCT,MATCH($A253,'Knowledge - Percentages'!$B:$B,0),'Data - Knowledge'!L$8)/100</f>
        <v>0.185</v>
      </c>
      <c r="M253" s="129" cm="1">
        <f t="array" ref="M253">INDEX(KM_PCT,MATCH($A253,'Knowledge - Percentages'!$B:$B,0),'Data - Knowledge'!M$8)/100</f>
        <v>0.19</v>
      </c>
      <c r="N253" s="129" cm="1">
        <f t="array" ref="N253">INDEX(KM_PCT,MATCH($A253,'Knowledge - Percentages'!$B:$B,0),'Data - Knowledge'!N$8)/100</f>
        <v>0.12</v>
      </c>
      <c r="O253" s="129" cm="1">
        <f t="array" ref="O253">INDEX(KM_PCT,MATCH($A253,'Knowledge - Percentages'!$B:$B,0),'Data - Knowledge'!O$8)/100</f>
        <v>0.17300000000000001</v>
      </c>
      <c r="P253" s="129" cm="1">
        <f t="array" ref="P253">INDEX(KM_PCT,MATCH($A253,'Knowledge - Percentages'!$B:$B,0),'Data - Knowledge'!P$8)/100</f>
        <v>0.184</v>
      </c>
      <c r="Q253" s="129" cm="1">
        <f t="array" ref="Q253">INDEX(KM_PCT,MATCH($A253,'Knowledge - Percentages'!$B:$B,0),'Data - Knowledge'!Q$8)/100</f>
        <v>0.17699999999999999</v>
      </c>
      <c r="R253" s="129" cm="1">
        <f t="array" ref="R253">INDEX(KM_PCT,MATCH($A253,'Knowledge - Percentages'!$B:$B,0),'Data - Knowledge'!R$8)/100</f>
        <v>0.12300000000000001</v>
      </c>
      <c r="S253" s="129" cm="1">
        <f t="array" ref="S253">INDEX(KM_PCT,MATCH($A253,'Knowledge - Percentages'!$B:$B,0),'Data - Knowledge'!S$8)/100</f>
        <v>0.16500000000000001</v>
      </c>
      <c r="T253" s="129" cm="1">
        <f t="array" ref="T253">INDEX(KM_PCT,MATCH($A253,'Knowledge - Percentages'!$B:$B,0),'Data - Knowledge'!T$8)/100</f>
        <v>0.19</v>
      </c>
      <c r="U253" s="129" cm="1">
        <f t="array" ref="U253">INDEX(KM_PCT,MATCH($A253,'Knowledge - Percentages'!$B:$B,0),'Data - Knowledge'!U$8)/100</f>
        <v>0.158</v>
      </c>
      <c r="V253" s="129" cm="1">
        <f t="array" ref="V253">INDEX(KM_PCT,MATCH($A253,'Knowledge - Percentages'!$B:$B,0),'Data - Knowledge'!V$8)/100</f>
        <v>0.17699999999999999</v>
      </c>
      <c r="W253" s="129" cm="1">
        <f t="array" ref="W253">INDEX(KM_PCT,MATCH($A253,'Knowledge - Percentages'!$B:$B,0),'Data - Knowledge'!W$8)/100</f>
        <v>0.111</v>
      </c>
      <c r="X253" s="129" cm="1">
        <f t="array" ref="X253">INDEX(KM_PCT,MATCH($A253,'Knowledge - Percentages'!$B:$B,0),'Data - Knowledge'!X$8)/100</f>
        <v>0.16200000000000001</v>
      </c>
      <c r="Y253" s="129" cm="1">
        <f t="array" ref="Y253">INDEX(KM_PCT,MATCH($A253,'Knowledge - Percentages'!$B:$B,0),'Data - Knowledge'!Y$8)/100</f>
        <v>0.13300000000000001</v>
      </c>
      <c r="Z253" s="129" cm="1">
        <f t="array" ref="Z253">INDEX(KM_PCT,MATCH($A253,'Knowledge - Percentages'!$B:$B,0),'Data - Knowledge'!Z$8)/100</f>
        <v>0.12300000000000001</v>
      </c>
      <c r="AA253" s="129" cm="1">
        <f t="array" ref="AA253">INDEX(KM_PCT,MATCH($A253,'Knowledge - Percentages'!$B:$B,0),'Data - Knowledge'!AA$8)/100</f>
        <v>0.151</v>
      </c>
      <c r="AB253" s="129" cm="1">
        <f t="array" ref="AB253">INDEX(KM_PCT,MATCH($A253,'Knowledge - Percentages'!$B:$B,0),'Data - Knowledge'!AB$8)/100</f>
        <v>7.400000000000001E-2</v>
      </c>
      <c r="AC253" s="129" cm="1">
        <f t="array" ref="AC253">INDEX(KM_PCT,MATCH($A253,'Knowledge - Percentages'!$B:$B,0),'Data - Knowledge'!AC$8)/100</f>
        <v>9.1999999999999998E-2</v>
      </c>
      <c r="AD253" s="129" cm="1">
        <f t="array" ref="AD253">INDEX(KM_PCT,MATCH($A253,'Knowledge - Percentages'!$B:$B,0),'Data - Knowledge'!AD$8)/100</f>
        <v>0.13</v>
      </c>
      <c r="AE253" s="129" cm="1">
        <f t="array" ref="AE253">INDEX(KM_PCT,MATCH($A253,'Knowledge - Percentages'!$B:$B,0),'Data - Knowledge'!AE$8)/100</f>
        <v>9.5000000000000001E-2</v>
      </c>
      <c r="AF253" s="129" cm="1">
        <f t="array" ref="AF253">INDEX(KM_PCT,MATCH($A253,'Knowledge - Percentages'!$B:$B,0),'Data - Knowledge'!AF$8)/100</f>
        <v>0.10400000000000001</v>
      </c>
      <c r="AG253" s="129" cm="1">
        <f t="array" ref="AG253">INDEX(KM_PCT,MATCH($A253,'Knowledge - Percentages'!$B:$B,0),'Data - Knowledge'!AG$8)/100</f>
        <v>0.11699999999999999</v>
      </c>
      <c r="AH253" s="129" cm="1">
        <f t="array" ref="AH253">INDEX(KM_PCT,MATCH($A253,'Knowledge - Percentages'!$B:$B,0),'Data - Knowledge'!AH$8)/100</f>
        <v>7.0000000000000007E-2</v>
      </c>
      <c r="AI253" s="129" cm="1">
        <f t="array" ref="AI253">INDEX(KM_PCT,MATCH($A253,'Knowledge - Percentages'!$B:$B,0),'Data - Knowledge'!AI$8)/100</f>
        <v>9.9000000000000005E-2</v>
      </c>
    </row>
    <row r="254" spans="1:35">
      <c r="A254" s="86" t="s">
        <v>664</v>
      </c>
      <c r="B254" s="86" t="s">
        <v>619</v>
      </c>
      <c r="C254" s="86" t="s">
        <v>648</v>
      </c>
      <c r="D254" s="86" t="s">
        <v>665</v>
      </c>
      <c r="E254" s="122">
        <f t="shared" si="25"/>
        <v>4.3291499794869799E-2</v>
      </c>
      <c r="F254" s="128">
        <f t="shared" si="20"/>
        <v>2215.9620000000004</v>
      </c>
      <c r="G254" s="122">
        <f t="shared" si="21"/>
        <v>4.3460976206243694E-2</v>
      </c>
      <c r="H254" s="128">
        <f t="shared" si="22"/>
        <v>15816.275</v>
      </c>
      <c r="I254" s="122">
        <f t="shared" si="23"/>
        <v>-0.59521473483230469</v>
      </c>
      <c r="J254" s="128">
        <f t="shared" si="24"/>
        <v>99.610049229981286</v>
      </c>
      <c r="K254" s="129" cm="1">
        <f t="array" ref="K254">INDEX(KM_PCT,MATCH($A254,'Knowledge - Percentages'!$B:$B,0),'Data - Knowledge'!K$8)/100</f>
        <v>5.7999999999999996E-2</v>
      </c>
      <c r="L254" s="129" cm="1">
        <f t="array" ref="L254">INDEX(KM_PCT,MATCH($A254,'Knowledge - Percentages'!$B:$B,0),'Data - Knowledge'!L$8)/100</f>
        <v>3.6000000000000004E-2</v>
      </c>
      <c r="M254" s="129" cm="1">
        <f t="array" ref="M254">INDEX(KM_PCT,MATCH($A254,'Knowledge - Percentages'!$B:$B,0),'Data - Knowledge'!M$8)/100</f>
        <v>4.2999999999999997E-2</v>
      </c>
      <c r="N254" s="129" cm="1">
        <f t="array" ref="N254">INDEX(KM_PCT,MATCH($A254,'Knowledge - Percentages'!$B:$B,0),'Data - Knowledge'!N$8)/100</f>
        <v>3.6000000000000004E-2</v>
      </c>
      <c r="O254" s="129" cm="1">
        <f t="array" ref="O254">INDEX(KM_PCT,MATCH($A254,'Knowledge - Percentages'!$B:$B,0),'Data - Knowledge'!O$8)/100</f>
        <v>3.7000000000000005E-2</v>
      </c>
      <c r="P254" s="129" cm="1">
        <f t="array" ref="P254">INDEX(KM_PCT,MATCH($A254,'Knowledge - Percentages'!$B:$B,0),'Data - Knowledge'!P$8)/100</f>
        <v>3.4000000000000002E-2</v>
      </c>
      <c r="Q254" s="129" cm="1">
        <f t="array" ref="Q254">INDEX(KM_PCT,MATCH($A254,'Knowledge - Percentages'!$B:$B,0),'Data - Knowledge'!Q$8)/100</f>
        <v>4.8000000000000001E-2</v>
      </c>
      <c r="R254" s="129" cm="1">
        <f t="array" ref="R254">INDEX(KM_PCT,MATCH($A254,'Knowledge - Percentages'!$B:$B,0),'Data - Knowledge'!R$8)/100</f>
        <v>7.9000000000000001E-2</v>
      </c>
      <c r="S254" s="129" cm="1">
        <f t="array" ref="S254">INDEX(KM_PCT,MATCH($A254,'Knowledge - Percentages'!$B:$B,0),'Data - Knowledge'!S$8)/100</f>
        <v>4.7E-2</v>
      </c>
      <c r="T254" s="129" cm="1">
        <f t="array" ref="T254">INDEX(KM_PCT,MATCH($A254,'Knowledge - Percentages'!$B:$B,0),'Data - Knowledge'!T$8)/100</f>
        <v>3.7000000000000005E-2</v>
      </c>
      <c r="U254" s="129" cm="1">
        <f t="array" ref="U254">INDEX(KM_PCT,MATCH($A254,'Knowledge - Percentages'!$B:$B,0),'Data - Knowledge'!U$8)/100</f>
        <v>5.7999999999999996E-2</v>
      </c>
      <c r="V254" s="129" cm="1">
        <f t="array" ref="V254">INDEX(KM_PCT,MATCH($A254,'Knowledge - Percentages'!$B:$B,0),'Data - Knowledge'!V$8)/100</f>
        <v>4.5999999999999999E-2</v>
      </c>
      <c r="W254" s="129" cm="1">
        <f t="array" ref="W254">INDEX(KM_PCT,MATCH($A254,'Knowledge - Percentages'!$B:$B,0),'Data - Knowledge'!W$8)/100</f>
        <v>0.128</v>
      </c>
      <c r="X254" s="129" cm="1">
        <f t="array" ref="X254">INDEX(KM_PCT,MATCH($A254,'Knowledge - Percentages'!$B:$B,0),'Data - Knowledge'!X$8)/100</f>
        <v>0.04</v>
      </c>
      <c r="Y254" s="129" cm="1">
        <f t="array" ref="Y254">INDEX(KM_PCT,MATCH($A254,'Knowledge - Percentages'!$B:$B,0),'Data - Knowledge'!Y$8)/100</f>
        <v>8.199999999999999E-2</v>
      </c>
      <c r="Z254" s="129" cm="1">
        <f t="array" ref="Z254">INDEX(KM_PCT,MATCH($A254,'Knowledge - Percentages'!$B:$B,0),'Data - Knowledge'!Z$8)/100</f>
        <v>4.2000000000000003E-2</v>
      </c>
      <c r="AA254" s="129" cm="1">
        <f t="array" ref="AA254">INDEX(KM_PCT,MATCH($A254,'Knowledge - Percentages'!$B:$B,0),'Data - Knowledge'!AA$8)/100</f>
        <v>3.7999999999999999E-2</v>
      </c>
      <c r="AB254" s="129" cm="1">
        <f t="array" ref="AB254">INDEX(KM_PCT,MATCH($A254,'Knowledge - Percentages'!$B:$B,0),'Data - Knowledge'!AB$8)/100</f>
        <v>7.400000000000001E-2</v>
      </c>
      <c r="AC254" s="129" cm="1">
        <f t="array" ref="AC254">INDEX(KM_PCT,MATCH($A254,'Knowledge - Percentages'!$B:$B,0),'Data - Knowledge'!AC$8)/100</f>
        <v>4.7E-2</v>
      </c>
      <c r="AD254" s="129" cm="1">
        <f t="array" ref="AD254">INDEX(KM_PCT,MATCH($A254,'Knowledge - Percentages'!$B:$B,0),'Data - Knowledge'!AD$8)/100</f>
        <v>0.04</v>
      </c>
      <c r="AE254" s="129" cm="1">
        <f t="array" ref="AE254">INDEX(KM_PCT,MATCH($A254,'Knowledge - Percentages'!$B:$B,0),'Data - Knowledge'!AE$8)/100</f>
        <v>0.05</v>
      </c>
      <c r="AF254" s="129" cm="1">
        <f t="array" ref="AF254">INDEX(KM_PCT,MATCH($A254,'Knowledge - Percentages'!$B:$B,0),'Data - Knowledge'!AF$8)/100</f>
        <v>8.1000000000000003E-2</v>
      </c>
      <c r="AG254" s="129" cm="1">
        <f t="array" ref="AG254">INDEX(KM_PCT,MATCH($A254,'Knowledge - Percentages'!$B:$B,0),'Data - Knowledge'!AG$8)/100</f>
        <v>4.9000000000000002E-2</v>
      </c>
      <c r="AH254" s="129" cm="1">
        <f t="array" ref="AH254">INDEX(KM_PCT,MATCH($A254,'Knowledge - Percentages'!$B:$B,0),'Data - Knowledge'!AH$8)/100</f>
        <v>5.5999999999999994E-2</v>
      </c>
      <c r="AI254" s="129" cm="1">
        <f t="array" ref="AI254">INDEX(KM_PCT,MATCH($A254,'Knowledge - Percentages'!$B:$B,0),'Data - Knowledge'!AI$8)/100</f>
        <v>4.9000000000000002E-2</v>
      </c>
    </row>
    <row r="255" spans="1:35">
      <c r="A255" s="86" t="s">
        <v>666</v>
      </c>
      <c r="B255" s="86" t="s">
        <v>619</v>
      </c>
      <c r="C255" s="86" t="s">
        <v>648</v>
      </c>
      <c r="D255" s="86" t="s">
        <v>667</v>
      </c>
      <c r="E255" s="122">
        <f t="shared" si="25"/>
        <v>3.2439506124601954E-2</v>
      </c>
      <c r="F255" s="128">
        <f t="shared" si="20"/>
        <v>1660.4810000000002</v>
      </c>
      <c r="G255" s="122">
        <f t="shared" si="21"/>
        <v>2.8004143779247578E-2</v>
      </c>
      <c r="H255" s="128">
        <f t="shared" si="22"/>
        <v>10191.24</v>
      </c>
      <c r="I255" s="122">
        <f t="shared" si="23"/>
        <v>-3.7029368340879129E-3</v>
      </c>
      <c r="J255" s="128">
        <f t="shared" si="24"/>
        <v>115.83823587079706</v>
      </c>
      <c r="K255" s="129" cm="1">
        <f t="array" ref="K255">INDEX(KM_PCT,MATCH($A255,'Knowledge - Percentages'!$B:$B,0),'Data - Knowledge'!K$8)/100</f>
        <v>6.0999999999999999E-2</v>
      </c>
      <c r="L255" s="129" cm="1">
        <f t="array" ref="L255">INDEX(KM_PCT,MATCH($A255,'Knowledge - Percentages'!$B:$B,0),'Data - Knowledge'!L$8)/100</f>
        <v>4.2999999999999997E-2</v>
      </c>
      <c r="M255" s="129" cm="1">
        <f t="array" ref="M255">INDEX(KM_PCT,MATCH($A255,'Knowledge - Percentages'!$B:$B,0),'Data - Knowledge'!M$8)/100</f>
        <v>5.2000000000000005E-2</v>
      </c>
      <c r="N255" s="129" cm="1">
        <f t="array" ref="N255">INDEX(KM_PCT,MATCH($A255,'Knowledge - Percentages'!$B:$B,0),'Data - Knowledge'!N$8)/100</f>
        <v>2.3E-2</v>
      </c>
      <c r="O255" s="129" cm="1">
        <f t="array" ref="O255">INDEX(KM_PCT,MATCH($A255,'Knowledge - Percentages'!$B:$B,0),'Data - Knowledge'!O$8)/100</f>
        <v>3.2000000000000001E-2</v>
      </c>
      <c r="P255" s="129" cm="1">
        <f t="array" ref="P255">INDEX(KM_PCT,MATCH($A255,'Knowledge - Percentages'!$B:$B,0),'Data - Knowledge'!P$8)/100</f>
        <v>3.7000000000000005E-2</v>
      </c>
      <c r="Q255" s="129" cm="1">
        <f t="array" ref="Q255">INDEX(KM_PCT,MATCH($A255,'Knowledge - Percentages'!$B:$B,0),'Data - Knowledge'!Q$8)/100</f>
        <v>0.05</v>
      </c>
      <c r="R255" s="129" cm="1">
        <f t="array" ref="R255">INDEX(KM_PCT,MATCH($A255,'Knowledge - Percentages'!$B:$B,0),'Data - Knowledge'!R$8)/100</f>
        <v>6.2E-2</v>
      </c>
      <c r="S255" s="129" cm="1">
        <f t="array" ref="S255">INDEX(KM_PCT,MATCH($A255,'Knowledge - Percentages'!$B:$B,0),'Data - Knowledge'!S$8)/100</f>
        <v>3.2000000000000001E-2</v>
      </c>
      <c r="T255" s="129" cm="1">
        <f t="array" ref="T255">INDEX(KM_PCT,MATCH($A255,'Knowledge - Percentages'!$B:$B,0),'Data - Knowledge'!T$8)/100</f>
        <v>3.6000000000000004E-2</v>
      </c>
      <c r="U255" s="129" cm="1">
        <f t="array" ref="U255">INDEX(KM_PCT,MATCH($A255,'Knowledge - Percentages'!$B:$B,0),'Data - Knowledge'!U$8)/100</f>
        <v>3.9E-2</v>
      </c>
      <c r="V255" s="129" cm="1">
        <f t="array" ref="V255">INDEX(KM_PCT,MATCH($A255,'Knowledge - Percentages'!$B:$B,0),'Data - Knowledge'!V$8)/100</f>
        <v>4.5999999999999999E-2</v>
      </c>
      <c r="W255" s="129" cm="1">
        <f t="array" ref="W255">INDEX(KM_PCT,MATCH($A255,'Knowledge - Percentages'!$B:$B,0),'Data - Knowledge'!W$8)/100</f>
        <v>2.4E-2</v>
      </c>
      <c r="X255" s="129" cm="1">
        <f t="array" ref="X255">INDEX(KM_PCT,MATCH($A255,'Knowledge - Percentages'!$B:$B,0),'Data - Knowledge'!X$8)/100</f>
        <v>3.1E-2</v>
      </c>
      <c r="Y255" s="129" cm="1">
        <f t="array" ref="Y255">INDEX(KM_PCT,MATCH($A255,'Knowledge - Percentages'!$B:$B,0),'Data - Knowledge'!Y$8)/100</f>
        <v>2.8999999999999998E-2</v>
      </c>
      <c r="Z255" s="129" cm="1">
        <f t="array" ref="Z255">INDEX(KM_PCT,MATCH($A255,'Knowledge - Percentages'!$B:$B,0),'Data - Knowledge'!Z$8)/100</f>
        <v>1.9E-2</v>
      </c>
      <c r="AA255" s="129" cm="1">
        <f t="array" ref="AA255">INDEX(KM_PCT,MATCH($A255,'Knowledge - Percentages'!$B:$B,0),'Data - Knowledge'!AA$8)/100</f>
        <v>2.5000000000000001E-2</v>
      </c>
      <c r="AB255" s="129" cm="1">
        <f t="array" ref="AB255">INDEX(KM_PCT,MATCH($A255,'Knowledge - Percentages'!$B:$B,0),'Data - Knowledge'!AB$8)/100</f>
        <v>2.6000000000000002E-2</v>
      </c>
      <c r="AC255" s="129" cm="1">
        <f t="array" ref="AC255">INDEX(KM_PCT,MATCH($A255,'Knowledge - Percentages'!$B:$B,0),'Data - Knowledge'!AC$8)/100</f>
        <v>1.3999999999999999E-2</v>
      </c>
      <c r="AD255" s="129" cm="1">
        <f t="array" ref="AD255">INDEX(KM_PCT,MATCH($A255,'Knowledge - Percentages'!$B:$B,0),'Data - Knowledge'!AD$8)/100</f>
        <v>2.1000000000000001E-2</v>
      </c>
      <c r="AE255" s="129" cm="1">
        <f t="array" ref="AE255">INDEX(KM_PCT,MATCH($A255,'Knowledge - Percentages'!$B:$B,0),'Data - Knowledge'!AE$8)/100</f>
        <v>2.2000000000000002E-2</v>
      </c>
      <c r="AF255" s="129" cm="1">
        <f t="array" ref="AF255">INDEX(KM_PCT,MATCH($A255,'Knowledge - Percentages'!$B:$B,0),'Data - Knowledge'!AF$8)/100</f>
        <v>3.5000000000000003E-2</v>
      </c>
      <c r="AG255" s="129" cm="1">
        <f t="array" ref="AG255">INDEX(KM_PCT,MATCH($A255,'Knowledge - Percentages'!$B:$B,0),'Data - Knowledge'!AG$8)/100</f>
        <v>2.3E-2</v>
      </c>
      <c r="AH255" s="129" cm="1">
        <f t="array" ref="AH255">INDEX(KM_PCT,MATCH($A255,'Knowledge - Percentages'!$B:$B,0),'Data - Knowledge'!AH$8)/100</f>
        <v>1.3000000000000001E-2</v>
      </c>
      <c r="AI255" s="129" cm="1">
        <f t="array" ref="AI255">INDEX(KM_PCT,MATCH($A255,'Knowledge - Percentages'!$B:$B,0),'Data - Knowledge'!AI$8)/100</f>
        <v>1.7000000000000001E-2</v>
      </c>
    </row>
    <row r="256" spans="1:35">
      <c r="A256" s="86" t="s">
        <v>668</v>
      </c>
      <c r="B256" s="86" t="s">
        <v>669</v>
      </c>
      <c r="C256" s="86" t="s">
        <v>670</v>
      </c>
      <c r="D256" s="86" t="s">
        <v>671</v>
      </c>
      <c r="E256" s="122">
        <f t="shared" si="25"/>
        <v>0.16745966749369956</v>
      </c>
      <c r="F256" s="128">
        <f t="shared" si="20"/>
        <v>8571.7579999999998</v>
      </c>
      <c r="G256" s="122">
        <f t="shared" si="21"/>
        <v>0.19913376328248872</v>
      </c>
      <c r="H256" s="128">
        <f t="shared" si="22"/>
        <v>72468.560000000012</v>
      </c>
      <c r="I256" s="122">
        <f t="shared" si="23"/>
        <v>-0.49855294530912542</v>
      </c>
      <c r="J256" s="128">
        <f t="shared" si="24"/>
        <v>84.094060561765872</v>
      </c>
      <c r="K256" s="129" cm="1">
        <f t="array" ref="K256">INDEX(KM_PCT,MATCH($A256,'Knowledge - Percentages'!$B:$B,0),'Data - Knowledge'!K$8)/100</f>
        <v>0.06</v>
      </c>
      <c r="L256" s="129" cm="1">
        <f t="array" ref="L256">INDEX(KM_PCT,MATCH($A256,'Knowledge - Percentages'!$B:$B,0),'Data - Knowledge'!L$8)/100</f>
        <v>9.6999999999999989E-2</v>
      </c>
      <c r="M256" s="129" cm="1">
        <f t="array" ref="M256">INDEX(KM_PCT,MATCH($A256,'Knowledge - Percentages'!$B:$B,0),'Data - Knowledge'!M$8)/100</f>
        <v>7.6999999999999999E-2</v>
      </c>
      <c r="N256" s="129" cm="1">
        <f t="array" ref="N256">INDEX(KM_PCT,MATCH($A256,'Knowledge - Percentages'!$B:$B,0),'Data - Knowledge'!N$8)/100</f>
        <v>0.159</v>
      </c>
      <c r="O256" s="129" cm="1">
        <f t="array" ref="O256">INDEX(KM_PCT,MATCH($A256,'Knowledge - Percentages'!$B:$B,0),'Data - Knowledge'!O$8)/100</f>
        <v>0.128</v>
      </c>
      <c r="P256" s="129" cm="1">
        <f t="array" ref="P256">INDEX(KM_PCT,MATCH($A256,'Knowledge - Percentages'!$B:$B,0),'Data - Knowledge'!P$8)/100</f>
        <v>0.157</v>
      </c>
      <c r="Q256" s="129" cm="1">
        <f t="array" ref="Q256">INDEX(KM_PCT,MATCH($A256,'Knowledge - Percentages'!$B:$B,0),'Data - Knowledge'!Q$8)/100</f>
        <v>7.6999999999999999E-2</v>
      </c>
      <c r="R256" s="129" cm="1">
        <f t="array" ref="R256">INDEX(KM_PCT,MATCH($A256,'Knowledge - Percentages'!$B:$B,0),'Data - Knowledge'!R$8)/100</f>
        <v>0.191</v>
      </c>
      <c r="S256" s="129" cm="1">
        <f t="array" ref="S256">INDEX(KM_PCT,MATCH($A256,'Knowledge - Percentages'!$B:$B,0),'Data - Knowledge'!S$8)/100</f>
        <v>0.17600000000000002</v>
      </c>
      <c r="T256" s="129" cm="1">
        <f t="array" ref="T256">INDEX(KM_PCT,MATCH($A256,'Knowledge - Percentages'!$B:$B,0),'Data - Knowledge'!T$8)/100</f>
        <v>0.11800000000000001</v>
      </c>
      <c r="U256" s="129" cm="1">
        <f t="array" ref="U256">INDEX(KM_PCT,MATCH($A256,'Knowledge - Percentages'!$B:$B,0),'Data - Knowledge'!U$8)/100</f>
        <v>0.13</v>
      </c>
      <c r="V256" s="129" cm="1">
        <f t="array" ref="V256">INDEX(KM_PCT,MATCH($A256,'Knowledge - Percentages'!$B:$B,0),'Data - Knowledge'!V$8)/100</f>
        <v>0.11</v>
      </c>
      <c r="W256" s="129" cm="1">
        <f t="array" ref="W256">INDEX(KM_PCT,MATCH($A256,'Knowledge - Percentages'!$B:$B,0),'Data - Knowledge'!W$8)/100</f>
        <v>0.35700000000000004</v>
      </c>
      <c r="X256" s="129" cm="1">
        <f t="array" ref="X256">INDEX(KM_PCT,MATCH($A256,'Knowledge - Percentages'!$B:$B,0),'Data - Knowledge'!X$8)/100</f>
        <v>0.14699999999999999</v>
      </c>
      <c r="Y256" s="129" cm="1">
        <f t="array" ref="Y256">INDEX(KM_PCT,MATCH($A256,'Knowledge - Percentages'!$B:$B,0),'Data - Knowledge'!Y$8)/100</f>
        <v>0.247</v>
      </c>
      <c r="Z256" s="129" cm="1">
        <f t="array" ref="Z256">INDEX(KM_PCT,MATCH($A256,'Knowledge - Percentages'!$B:$B,0),'Data - Knowledge'!Z$8)/100</f>
        <v>0.22600000000000001</v>
      </c>
      <c r="AA256" s="129" cm="1">
        <f t="array" ref="AA256">INDEX(KM_PCT,MATCH($A256,'Knowledge - Percentages'!$B:$B,0),'Data - Knowledge'!AA$8)/100</f>
        <v>0.2</v>
      </c>
      <c r="AB256" s="129" cm="1">
        <f t="array" ref="AB256">INDEX(KM_PCT,MATCH($A256,'Knowledge - Percentages'!$B:$B,0),'Data - Knowledge'!AB$8)/100</f>
        <v>0.55500000000000005</v>
      </c>
      <c r="AC256" s="129" cm="1">
        <f t="array" ref="AC256">INDEX(KM_PCT,MATCH($A256,'Knowledge - Percentages'!$B:$B,0),'Data - Knowledge'!AC$8)/100</f>
        <v>0.32200000000000001</v>
      </c>
      <c r="AD256" s="129" cm="1">
        <f t="array" ref="AD256">INDEX(KM_PCT,MATCH($A256,'Knowledge - Percentages'!$B:$B,0),'Data - Knowledge'!AD$8)/100</f>
        <v>0.23600000000000002</v>
      </c>
      <c r="AE256" s="129" cm="1">
        <f t="array" ref="AE256">INDEX(KM_PCT,MATCH($A256,'Knowledge - Percentages'!$B:$B,0),'Data - Knowledge'!AE$8)/100</f>
        <v>0.21899999999999997</v>
      </c>
      <c r="AF256" s="129" cm="1">
        <f t="array" ref="AF256">INDEX(KM_PCT,MATCH($A256,'Knowledge - Percentages'!$B:$B,0),'Data - Knowledge'!AF$8)/100</f>
        <v>0.36899999999999999</v>
      </c>
      <c r="AG256" s="129" cm="1">
        <f t="array" ref="AG256">INDEX(KM_PCT,MATCH($A256,'Knowledge - Percentages'!$B:$B,0),'Data - Knowledge'!AG$8)/100</f>
        <v>0.30199999999999999</v>
      </c>
      <c r="AH256" s="129" cm="1">
        <f t="array" ref="AH256">INDEX(KM_PCT,MATCH($A256,'Knowledge - Percentages'!$B:$B,0),'Data - Knowledge'!AH$8)/100</f>
        <v>0.40299999999999997</v>
      </c>
      <c r="AI256" s="129" cm="1">
        <f t="array" ref="AI256">INDEX(KM_PCT,MATCH($A256,'Knowledge - Percentages'!$B:$B,0),'Data - Knowledge'!AI$8)/100</f>
        <v>0.33299999999999996</v>
      </c>
    </row>
    <row r="257" spans="1:35">
      <c r="A257" s="86" t="s">
        <v>672</v>
      </c>
      <c r="B257" s="86" t="s">
        <v>669</v>
      </c>
      <c r="C257" s="86" t="s">
        <v>670</v>
      </c>
      <c r="D257" s="86" t="s">
        <v>673</v>
      </c>
      <c r="E257" s="122">
        <f t="shared" si="25"/>
        <v>9.2049094496649539E-2</v>
      </c>
      <c r="F257" s="128">
        <f t="shared" si="20"/>
        <v>4711.7169999999996</v>
      </c>
      <c r="G257" s="122">
        <f t="shared" si="21"/>
        <v>9.7156911290699297E-2</v>
      </c>
      <c r="H257" s="128">
        <f t="shared" si="22"/>
        <v>35357.245999999999</v>
      </c>
      <c r="I257" s="122">
        <f t="shared" si="23"/>
        <v>-6.6690104927602536E-2</v>
      </c>
      <c r="J257" s="128">
        <f t="shared" si="24"/>
        <v>94.742713898379435</v>
      </c>
      <c r="K257" s="129" cm="1">
        <f t="array" ref="K257">INDEX(KM_PCT,MATCH($A257,'Knowledge - Percentages'!$B:$B,0),'Data - Knowledge'!K$8)/100</f>
        <v>7.2999999999999995E-2</v>
      </c>
      <c r="L257" s="129" cm="1">
        <f t="array" ref="L257">INDEX(KM_PCT,MATCH($A257,'Knowledge - Percentages'!$B:$B,0),'Data - Knowledge'!L$8)/100</f>
        <v>6.9000000000000006E-2</v>
      </c>
      <c r="M257" s="129" cm="1">
        <f t="array" ref="M257">INDEX(KM_PCT,MATCH($A257,'Knowledge - Percentages'!$B:$B,0),'Data - Knowledge'!M$8)/100</f>
        <v>6.6000000000000003E-2</v>
      </c>
      <c r="N257" s="129" cm="1">
        <f t="array" ref="N257">INDEX(KM_PCT,MATCH($A257,'Knowledge - Percentages'!$B:$B,0),'Data - Knowledge'!N$8)/100</f>
        <v>0.09</v>
      </c>
      <c r="O257" s="129" cm="1">
        <f t="array" ref="O257">INDEX(KM_PCT,MATCH($A257,'Knowledge - Percentages'!$B:$B,0),'Data - Knowledge'!O$8)/100</f>
        <v>7.9000000000000001E-2</v>
      </c>
      <c r="P257" s="129" cm="1">
        <f t="array" ref="P257">INDEX(KM_PCT,MATCH($A257,'Knowledge - Percentages'!$B:$B,0),'Data - Knowledge'!P$8)/100</f>
        <v>8.8000000000000009E-2</v>
      </c>
      <c r="Q257" s="129" cm="1">
        <f t="array" ref="Q257">INDEX(KM_PCT,MATCH($A257,'Knowledge - Percentages'!$B:$B,0),'Data - Knowledge'!Q$8)/100</f>
        <v>7.8E-2</v>
      </c>
      <c r="R257" s="129" cm="1">
        <f t="array" ref="R257">INDEX(KM_PCT,MATCH($A257,'Knowledge - Percentages'!$B:$B,0),'Data - Knowledge'!R$8)/100</f>
        <v>7.5999999999999998E-2</v>
      </c>
      <c r="S257" s="129" cm="1">
        <f t="array" ref="S257">INDEX(KM_PCT,MATCH($A257,'Knowledge - Percentages'!$B:$B,0),'Data - Knowledge'!S$8)/100</f>
        <v>9.0999999999999998E-2</v>
      </c>
      <c r="T257" s="129" cm="1">
        <f t="array" ref="T257">INDEX(KM_PCT,MATCH($A257,'Knowledge - Percentages'!$B:$B,0),'Data - Knowledge'!T$8)/100</f>
        <v>8.8000000000000009E-2</v>
      </c>
      <c r="U257" s="129" cm="1">
        <f t="array" ref="U257">INDEX(KM_PCT,MATCH($A257,'Knowledge - Percentages'!$B:$B,0),'Data - Knowledge'!U$8)/100</f>
        <v>8.8000000000000009E-2</v>
      </c>
      <c r="V257" s="129" cm="1">
        <f t="array" ref="V257">INDEX(KM_PCT,MATCH($A257,'Knowledge - Percentages'!$B:$B,0),'Data - Knowledge'!V$8)/100</f>
        <v>8.5000000000000006E-2</v>
      </c>
      <c r="W257" s="129" cm="1">
        <f t="array" ref="W257">INDEX(KM_PCT,MATCH($A257,'Knowledge - Percentages'!$B:$B,0),'Data - Knowledge'!W$8)/100</f>
        <v>9.9000000000000005E-2</v>
      </c>
      <c r="X257" s="129" cm="1">
        <f t="array" ref="X257">INDEX(KM_PCT,MATCH($A257,'Knowledge - Percentages'!$B:$B,0),'Data - Knowledge'!X$8)/100</f>
        <v>0.106</v>
      </c>
      <c r="Y257" s="129" cm="1">
        <f t="array" ref="Y257">INDEX(KM_PCT,MATCH($A257,'Knowledge - Percentages'!$B:$B,0),'Data - Knowledge'!Y$8)/100</f>
        <v>0.106</v>
      </c>
      <c r="Z257" s="129" cm="1">
        <f t="array" ref="Z257">INDEX(KM_PCT,MATCH($A257,'Knowledge - Percentages'!$B:$B,0),'Data - Knowledge'!Z$8)/100</f>
        <v>0.11599999999999999</v>
      </c>
      <c r="AA257" s="129" cm="1">
        <f t="array" ref="AA257">INDEX(KM_PCT,MATCH($A257,'Knowledge - Percentages'!$B:$B,0),'Data - Knowledge'!AA$8)/100</f>
        <v>0.11</v>
      </c>
      <c r="AB257" s="129" cm="1">
        <f t="array" ref="AB257">INDEX(KM_PCT,MATCH($A257,'Knowledge - Percentages'!$B:$B,0),'Data - Knowledge'!AB$8)/100</f>
        <v>6.2E-2</v>
      </c>
      <c r="AC257" s="129" cm="1">
        <f t="array" ref="AC257">INDEX(KM_PCT,MATCH($A257,'Knowledge - Percentages'!$B:$B,0),'Data - Knowledge'!AC$8)/100</f>
        <v>0.11199999999999999</v>
      </c>
      <c r="AD257" s="129" cm="1">
        <f t="array" ref="AD257">INDEX(KM_PCT,MATCH($A257,'Knowledge - Percentages'!$B:$B,0),'Data - Knowledge'!AD$8)/100</f>
        <v>9.6999999999999989E-2</v>
      </c>
      <c r="AE257" s="129" cm="1">
        <f t="array" ref="AE257">INDEX(KM_PCT,MATCH($A257,'Knowledge - Percentages'!$B:$B,0),'Data - Knowledge'!AE$8)/100</f>
        <v>0.107</v>
      </c>
      <c r="AF257" s="129" cm="1">
        <f t="array" ref="AF257">INDEX(KM_PCT,MATCH($A257,'Knowledge - Percentages'!$B:$B,0),'Data - Knowledge'!AF$8)/100</f>
        <v>0.10400000000000001</v>
      </c>
      <c r="AG257" s="129" cm="1">
        <f t="array" ref="AG257">INDEX(KM_PCT,MATCH($A257,'Knowledge - Percentages'!$B:$B,0),'Data - Knowledge'!AG$8)/100</f>
        <v>0.11</v>
      </c>
      <c r="AH257" s="129" cm="1">
        <f t="array" ref="AH257">INDEX(KM_PCT,MATCH($A257,'Knowledge - Percentages'!$B:$B,0),'Data - Knowledge'!AH$8)/100</f>
        <v>0.10800000000000001</v>
      </c>
      <c r="AI257" s="129" cm="1">
        <f t="array" ref="AI257">INDEX(KM_PCT,MATCH($A257,'Knowledge - Percentages'!$B:$B,0),'Data - Knowledge'!AI$8)/100</f>
        <v>0.115</v>
      </c>
    </row>
    <row r="258" spans="1:35">
      <c r="A258" s="86" t="s">
        <v>674</v>
      </c>
      <c r="B258" s="86" t="s">
        <v>669</v>
      </c>
      <c r="C258" s="86" t="s">
        <v>670</v>
      </c>
      <c r="D258" s="86" t="s">
        <v>675</v>
      </c>
      <c r="E258" s="122">
        <f t="shared" si="25"/>
        <v>8.4063629437161766E-2</v>
      </c>
      <c r="F258" s="128">
        <f t="shared" si="20"/>
        <v>4302.9649999999992</v>
      </c>
      <c r="G258" s="122">
        <f t="shared" si="21"/>
        <v>8.6197912172763735E-2</v>
      </c>
      <c r="H258" s="128">
        <f t="shared" si="22"/>
        <v>31369.058000000005</v>
      </c>
      <c r="I258" s="122">
        <f t="shared" si="23"/>
        <v>-0.29338725799680609</v>
      </c>
      <c r="J258" s="128">
        <f t="shared" si="24"/>
        <v>97.523973978251007</v>
      </c>
      <c r="K258" s="129" cm="1">
        <f t="array" ref="K258">INDEX(KM_PCT,MATCH($A258,'Knowledge - Percentages'!$B:$B,0),'Data - Knowledge'!K$8)/100</f>
        <v>6.4000000000000001E-2</v>
      </c>
      <c r="L258" s="129" cm="1">
        <f t="array" ref="L258">INDEX(KM_PCT,MATCH($A258,'Knowledge - Percentages'!$B:$B,0),'Data - Knowledge'!L$8)/100</f>
        <v>6.8000000000000005E-2</v>
      </c>
      <c r="M258" s="129" cm="1">
        <f t="array" ref="M258">INDEX(KM_PCT,MATCH($A258,'Knowledge - Percentages'!$B:$B,0),'Data - Knowledge'!M$8)/100</f>
        <v>7.2999999999999995E-2</v>
      </c>
      <c r="N258" s="129" cm="1">
        <f t="array" ref="N258">INDEX(KM_PCT,MATCH($A258,'Knowledge - Percentages'!$B:$B,0),'Data - Knowledge'!N$8)/100</f>
        <v>7.2999999999999995E-2</v>
      </c>
      <c r="O258" s="129" cm="1">
        <f t="array" ref="O258">INDEX(KM_PCT,MATCH($A258,'Knowledge - Percentages'!$B:$B,0),'Data - Knowledge'!O$8)/100</f>
        <v>7.400000000000001E-2</v>
      </c>
      <c r="P258" s="129" cm="1">
        <f t="array" ref="P258">INDEX(KM_PCT,MATCH($A258,'Knowledge - Percentages'!$B:$B,0),'Data - Knowledge'!P$8)/100</f>
        <v>9.1999999999999998E-2</v>
      </c>
      <c r="Q258" s="129" cm="1">
        <f t="array" ref="Q258">INDEX(KM_PCT,MATCH($A258,'Knowledge - Percentages'!$B:$B,0),'Data - Knowledge'!Q$8)/100</f>
        <v>7.400000000000001E-2</v>
      </c>
      <c r="R258" s="129" cm="1">
        <f t="array" ref="R258">INDEX(KM_PCT,MATCH($A258,'Knowledge - Percentages'!$B:$B,0),'Data - Knowledge'!R$8)/100</f>
        <v>8.5999999999999993E-2</v>
      </c>
      <c r="S258" s="129" cm="1">
        <f t="array" ref="S258">INDEX(KM_PCT,MATCH($A258,'Knowledge - Percentages'!$B:$B,0),'Data - Knowledge'!S$8)/100</f>
        <v>0.106</v>
      </c>
      <c r="T258" s="129" cm="1">
        <f t="array" ref="T258">INDEX(KM_PCT,MATCH($A258,'Knowledge - Percentages'!$B:$B,0),'Data - Knowledge'!T$8)/100</f>
        <v>8.199999999999999E-2</v>
      </c>
      <c r="U258" s="129" cm="1">
        <f t="array" ref="U258">INDEX(KM_PCT,MATCH($A258,'Knowledge - Percentages'!$B:$B,0),'Data - Knowledge'!U$8)/100</f>
        <v>8.900000000000001E-2</v>
      </c>
      <c r="V258" s="129" cm="1">
        <f t="array" ref="V258">INDEX(KM_PCT,MATCH($A258,'Knowledge - Percentages'!$B:$B,0),'Data - Knowledge'!V$8)/100</f>
        <v>8.4000000000000005E-2</v>
      </c>
      <c r="W258" s="129" cm="1">
        <f t="array" ref="W258">INDEX(KM_PCT,MATCH($A258,'Knowledge - Percentages'!$B:$B,0),'Data - Knowledge'!W$8)/100</f>
        <v>9.9000000000000005E-2</v>
      </c>
      <c r="X258" s="129" cm="1">
        <f t="array" ref="X258">INDEX(KM_PCT,MATCH($A258,'Knowledge - Percentages'!$B:$B,0),'Data - Knowledge'!X$8)/100</f>
        <v>9.1999999999999998E-2</v>
      </c>
      <c r="Y258" s="129" cm="1">
        <f t="array" ref="Y258">INDEX(KM_PCT,MATCH($A258,'Knowledge - Percentages'!$B:$B,0),'Data - Knowledge'!Y$8)/100</f>
        <v>9.9000000000000005E-2</v>
      </c>
      <c r="Z258" s="129" cm="1">
        <f t="array" ref="Z258">INDEX(KM_PCT,MATCH($A258,'Knowledge - Percentages'!$B:$B,0),'Data - Knowledge'!Z$8)/100</f>
        <v>9.1999999999999998E-2</v>
      </c>
      <c r="AA258" s="129" cm="1">
        <f t="array" ref="AA258">INDEX(KM_PCT,MATCH($A258,'Knowledge - Percentages'!$B:$B,0),'Data - Knowledge'!AA$8)/100</f>
        <v>9.3000000000000013E-2</v>
      </c>
      <c r="AB258" s="129" cm="1">
        <f t="array" ref="AB258">INDEX(KM_PCT,MATCH($A258,'Knowledge - Percentages'!$B:$B,0),'Data - Knowledge'!AB$8)/100</f>
        <v>8.6999999999999994E-2</v>
      </c>
      <c r="AC258" s="129" cm="1">
        <f t="array" ref="AC258">INDEX(KM_PCT,MATCH($A258,'Knowledge - Percentages'!$B:$B,0),'Data - Knowledge'!AC$8)/100</f>
        <v>9.0999999999999998E-2</v>
      </c>
      <c r="AD258" s="129" cm="1">
        <f t="array" ref="AD258">INDEX(KM_PCT,MATCH($A258,'Knowledge - Percentages'!$B:$B,0),'Data - Knowledge'!AD$8)/100</f>
        <v>8.199999999999999E-2</v>
      </c>
      <c r="AE258" s="129" cm="1">
        <f t="array" ref="AE258">INDEX(KM_PCT,MATCH($A258,'Knowledge - Percentages'!$B:$B,0),'Data - Knowledge'!AE$8)/100</f>
        <v>8.900000000000001E-2</v>
      </c>
      <c r="AF258" s="129" cm="1">
        <f t="array" ref="AF258">INDEX(KM_PCT,MATCH($A258,'Knowledge - Percentages'!$B:$B,0),'Data - Knowledge'!AF$8)/100</f>
        <v>8.900000000000001E-2</v>
      </c>
      <c r="AG258" s="129" cm="1">
        <f t="array" ref="AG258">INDEX(KM_PCT,MATCH($A258,'Knowledge - Percentages'!$B:$B,0),'Data - Knowledge'!AG$8)/100</f>
        <v>0.10199999999999999</v>
      </c>
      <c r="AH258" s="129" cm="1">
        <f t="array" ref="AH258">INDEX(KM_PCT,MATCH($A258,'Knowledge - Percentages'!$B:$B,0),'Data - Knowledge'!AH$8)/100</f>
        <v>8.6999999999999994E-2</v>
      </c>
      <c r="AI258" s="129" cm="1">
        <f t="array" ref="AI258">INDEX(KM_PCT,MATCH($A258,'Knowledge - Percentages'!$B:$B,0),'Data - Knowledge'!AI$8)/100</f>
        <v>9.8000000000000004E-2</v>
      </c>
    </row>
    <row r="259" spans="1:35">
      <c r="A259" s="86" t="s">
        <v>676</v>
      </c>
      <c r="B259" s="86" t="s">
        <v>669</v>
      </c>
      <c r="C259" s="86" t="s">
        <v>670</v>
      </c>
      <c r="D259" s="86" t="s">
        <v>677</v>
      </c>
      <c r="E259" s="122">
        <f t="shared" si="25"/>
        <v>0.38808291167679293</v>
      </c>
      <c r="F259" s="128">
        <f t="shared" si="20"/>
        <v>19864.8</v>
      </c>
      <c r="G259" s="122">
        <f t="shared" si="21"/>
        <v>0.37836154199148703</v>
      </c>
      <c r="H259" s="128">
        <f t="shared" si="22"/>
        <v>137692.95399999997</v>
      </c>
      <c r="I259" s="122">
        <f t="shared" si="23"/>
        <v>0.38061359293661984</v>
      </c>
      <c r="J259" s="128">
        <f t="shared" si="24"/>
        <v>102.56933345660291</v>
      </c>
      <c r="K259" s="129" cm="1">
        <f t="array" ref="K259">INDEX(KM_PCT,MATCH($A259,'Knowledge - Percentages'!$B:$B,0),'Data - Knowledge'!K$8)/100</f>
        <v>0.311</v>
      </c>
      <c r="L259" s="129" cm="1">
        <f t="array" ref="L259">INDEX(KM_PCT,MATCH($A259,'Knowledge - Percentages'!$B:$B,0),'Data - Knowledge'!L$8)/100</f>
        <v>0.38500000000000001</v>
      </c>
      <c r="M259" s="129" cm="1">
        <f t="array" ref="M259">INDEX(KM_PCT,MATCH($A259,'Knowledge - Percentages'!$B:$B,0),'Data - Knowledge'!M$8)/100</f>
        <v>0.42700000000000005</v>
      </c>
      <c r="N259" s="129" cm="1">
        <f t="array" ref="N259">INDEX(KM_PCT,MATCH($A259,'Knowledge - Percentages'!$B:$B,0),'Data - Knowledge'!N$8)/100</f>
        <v>0.36399999999999999</v>
      </c>
      <c r="O259" s="129" cm="1">
        <f t="array" ref="O259">INDEX(KM_PCT,MATCH($A259,'Knowledge - Percentages'!$B:$B,0),'Data - Knowledge'!O$8)/100</f>
        <v>0.40100000000000002</v>
      </c>
      <c r="P259" s="129" cm="1">
        <f t="array" ref="P259">INDEX(KM_PCT,MATCH($A259,'Knowledge - Percentages'!$B:$B,0),'Data - Knowledge'!P$8)/100</f>
        <v>0.41299999999999998</v>
      </c>
      <c r="Q259" s="129" cm="1">
        <f t="array" ref="Q259">INDEX(KM_PCT,MATCH($A259,'Knowledge - Percentages'!$B:$B,0),'Data - Knowledge'!Q$8)/100</f>
        <v>0.47799999999999998</v>
      </c>
      <c r="R259" s="129" cm="1">
        <f t="array" ref="R259">INDEX(KM_PCT,MATCH($A259,'Knowledge - Percentages'!$B:$B,0),'Data - Knowledge'!R$8)/100</f>
        <v>0.40299999999999997</v>
      </c>
      <c r="S259" s="129" cm="1">
        <f t="array" ref="S259">INDEX(KM_PCT,MATCH($A259,'Knowledge - Percentages'!$B:$B,0),'Data - Knowledge'!S$8)/100</f>
        <v>0.40100000000000002</v>
      </c>
      <c r="T259" s="129" cm="1">
        <f t="array" ref="T259">INDEX(KM_PCT,MATCH($A259,'Knowledge - Percentages'!$B:$B,0),'Data - Knowledge'!T$8)/100</f>
        <v>0.42399999999999999</v>
      </c>
      <c r="U259" s="129" cm="1">
        <f t="array" ref="U259">INDEX(KM_PCT,MATCH($A259,'Knowledge - Percentages'!$B:$B,0),'Data - Knowledge'!U$8)/100</f>
        <v>0.43</v>
      </c>
      <c r="V259" s="129" cm="1">
        <f t="array" ref="V259">INDEX(KM_PCT,MATCH($A259,'Knowledge - Percentages'!$B:$B,0),'Data - Knowledge'!V$8)/100</f>
        <v>0.41399999999999998</v>
      </c>
      <c r="W259" s="129" cm="1">
        <f t="array" ref="W259">INDEX(KM_PCT,MATCH($A259,'Knowledge - Percentages'!$B:$B,0),'Data - Knowledge'!W$8)/100</f>
        <v>0.32600000000000001</v>
      </c>
      <c r="X259" s="129" cm="1">
        <f t="array" ref="X259">INDEX(KM_PCT,MATCH($A259,'Knowledge - Percentages'!$B:$B,0),'Data - Knowledge'!X$8)/100</f>
        <v>0.4</v>
      </c>
      <c r="Y259" s="129" cm="1">
        <f t="array" ref="Y259">INDEX(KM_PCT,MATCH($A259,'Knowledge - Percentages'!$B:$B,0),'Data - Knowledge'!Y$8)/100</f>
        <v>0.37200000000000005</v>
      </c>
      <c r="Z259" s="129" cm="1">
        <f t="array" ref="Z259">INDEX(KM_PCT,MATCH($A259,'Knowledge - Percentages'!$B:$B,0),'Data - Knowledge'!Z$8)/100</f>
        <v>0.377</v>
      </c>
      <c r="AA259" s="129" cm="1">
        <f t="array" ref="AA259">INDEX(KM_PCT,MATCH($A259,'Knowledge - Percentages'!$B:$B,0),'Data - Knowledge'!AA$8)/100</f>
        <v>0.39700000000000002</v>
      </c>
      <c r="AB259" s="129" cm="1">
        <f t="array" ref="AB259">INDEX(KM_PCT,MATCH($A259,'Knowledge - Percentages'!$B:$B,0),'Data - Knowledge'!AB$8)/100</f>
        <v>0.24299999999999999</v>
      </c>
      <c r="AC259" s="129" cm="1">
        <f t="array" ref="AC259">INDEX(KM_PCT,MATCH($A259,'Knowledge - Percentages'!$B:$B,0),'Data - Knowledge'!AC$8)/100</f>
        <v>0.32899999999999996</v>
      </c>
      <c r="AD259" s="129" cm="1">
        <f t="array" ref="AD259">INDEX(KM_PCT,MATCH($A259,'Knowledge - Percentages'!$B:$B,0),'Data - Knowledge'!AD$8)/100</f>
        <v>0.38299999999999995</v>
      </c>
      <c r="AE259" s="129" cm="1">
        <f t="array" ref="AE259">INDEX(KM_PCT,MATCH($A259,'Knowledge - Percentages'!$B:$B,0),'Data - Knowledge'!AE$8)/100</f>
        <v>0.33299999999999996</v>
      </c>
      <c r="AF259" s="129" cm="1">
        <f t="array" ref="AF259">INDEX(KM_PCT,MATCH($A259,'Knowledge - Percentages'!$B:$B,0),'Data - Knowledge'!AF$8)/100</f>
        <v>0.307</v>
      </c>
      <c r="AG259" s="129" cm="1">
        <f t="array" ref="AG259">INDEX(KM_PCT,MATCH($A259,'Knowledge - Percentages'!$B:$B,0),'Data - Knowledge'!AG$8)/100</f>
        <v>0.34100000000000003</v>
      </c>
      <c r="AH259" s="129" cm="1">
        <f t="array" ref="AH259">INDEX(KM_PCT,MATCH($A259,'Knowledge - Percentages'!$B:$B,0),'Data - Knowledge'!AH$8)/100</f>
        <v>0.29899999999999999</v>
      </c>
      <c r="AI259" s="129" cm="1">
        <f t="array" ref="AI259">INDEX(KM_PCT,MATCH($A259,'Knowledge - Percentages'!$B:$B,0),'Data - Knowledge'!AI$8)/100</f>
        <v>0.34799999999999998</v>
      </c>
    </row>
    <row r="260" spans="1:35">
      <c r="A260" s="86" t="s">
        <v>678</v>
      </c>
      <c r="B260" s="86" t="s">
        <v>669</v>
      </c>
      <c r="C260" s="86" t="s">
        <v>670</v>
      </c>
      <c r="D260" s="86" t="s">
        <v>679</v>
      </c>
      <c r="E260" s="122">
        <f t="shared" si="25"/>
        <v>0.26808138785238439</v>
      </c>
      <c r="F260" s="128">
        <f t="shared" si="20"/>
        <v>13722.282000000001</v>
      </c>
      <c r="G260" s="122">
        <f t="shared" si="21"/>
        <v>0.23905813656335617</v>
      </c>
      <c r="H260" s="128">
        <f t="shared" si="22"/>
        <v>86997.79800000001</v>
      </c>
      <c r="I260" s="122">
        <f t="shared" si="23"/>
        <v>0.44592537055153136</v>
      </c>
      <c r="J260" s="128">
        <f t="shared" si="24"/>
        <v>112.14066657854013</v>
      </c>
      <c r="K260" s="129" cm="1">
        <f t="array" ref="K260">INDEX(KM_PCT,MATCH($A260,'Knowledge - Percentages'!$B:$B,0),'Data - Knowledge'!K$8)/100</f>
        <v>0.49099999999999999</v>
      </c>
      <c r="L260" s="129" cm="1">
        <f t="array" ref="L260">INDEX(KM_PCT,MATCH($A260,'Knowledge - Percentages'!$B:$B,0),'Data - Knowledge'!L$8)/100</f>
        <v>0.38</v>
      </c>
      <c r="M260" s="129" cm="1">
        <f t="array" ref="M260">INDEX(KM_PCT,MATCH($A260,'Knowledge - Percentages'!$B:$B,0),'Data - Knowledge'!M$8)/100</f>
        <v>0.35600000000000004</v>
      </c>
      <c r="N260" s="129" cm="1">
        <f t="array" ref="N260">INDEX(KM_PCT,MATCH($A260,'Knowledge - Percentages'!$B:$B,0),'Data - Knowledge'!N$8)/100</f>
        <v>0.314</v>
      </c>
      <c r="O260" s="129" cm="1">
        <f t="array" ref="O260">INDEX(KM_PCT,MATCH($A260,'Knowledge - Percentages'!$B:$B,0),'Data - Knowledge'!O$8)/100</f>
        <v>0.318</v>
      </c>
      <c r="P260" s="129" cm="1">
        <f t="array" ref="P260">INDEX(KM_PCT,MATCH($A260,'Knowledge - Percentages'!$B:$B,0),'Data - Knowledge'!P$8)/100</f>
        <v>0.25</v>
      </c>
      <c r="Q260" s="129" cm="1">
        <f t="array" ref="Q260">INDEX(KM_PCT,MATCH($A260,'Knowledge - Percentages'!$B:$B,0),'Data - Knowledge'!Q$8)/100</f>
        <v>0.29199999999999998</v>
      </c>
      <c r="R260" s="129" cm="1">
        <f t="array" ref="R260">INDEX(KM_PCT,MATCH($A260,'Knowledge - Percentages'!$B:$B,0),'Data - Knowledge'!R$8)/100</f>
        <v>0.24299999999999999</v>
      </c>
      <c r="S260" s="129" cm="1">
        <f t="array" ref="S260">INDEX(KM_PCT,MATCH($A260,'Knowledge - Percentages'!$B:$B,0),'Data - Knowledge'!S$8)/100</f>
        <v>0.22600000000000001</v>
      </c>
      <c r="T260" s="129" cm="1">
        <f t="array" ref="T260">INDEX(KM_PCT,MATCH($A260,'Knowledge - Percentages'!$B:$B,0),'Data - Knowledge'!T$8)/100</f>
        <v>0.28699999999999998</v>
      </c>
      <c r="U260" s="129" cm="1">
        <f t="array" ref="U260">INDEX(KM_PCT,MATCH($A260,'Knowledge - Percentages'!$B:$B,0),'Data - Knowledge'!U$8)/100</f>
        <v>0.26300000000000001</v>
      </c>
      <c r="V260" s="129" cm="1">
        <f t="array" ref="V260">INDEX(KM_PCT,MATCH($A260,'Knowledge - Percentages'!$B:$B,0),'Data - Knowledge'!V$8)/100</f>
        <v>0.30599999999999999</v>
      </c>
      <c r="W260" s="129" cm="1">
        <f t="array" ref="W260">INDEX(KM_PCT,MATCH($A260,'Knowledge - Percentages'!$B:$B,0),'Data - Knowledge'!W$8)/100</f>
        <v>0.12</v>
      </c>
      <c r="X260" s="129" cm="1">
        <f t="array" ref="X260">INDEX(KM_PCT,MATCH($A260,'Knowledge - Percentages'!$B:$B,0),'Data - Knowledge'!X$8)/100</f>
        <v>0.255</v>
      </c>
      <c r="Y260" s="129" cm="1">
        <f t="array" ref="Y260">INDEX(KM_PCT,MATCH($A260,'Knowledge - Percentages'!$B:$B,0),'Data - Knowledge'!Y$8)/100</f>
        <v>0.17600000000000002</v>
      </c>
      <c r="Z260" s="129" cm="1">
        <f t="array" ref="Z260">INDEX(KM_PCT,MATCH($A260,'Knowledge - Percentages'!$B:$B,0),'Data - Knowledge'!Z$8)/100</f>
        <v>0.19</v>
      </c>
      <c r="AA260" s="129" cm="1">
        <f t="array" ref="AA260">INDEX(KM_PCT,MATCH($A260,'Knowledge - Percentages'!$B:$B,0),'Data - Knowledge'!AA$8)/100</f>
        <v>0.19899999999999998</v>
      </c>
      <c r="AB260" s="129" cm="1">
        <f t="array" ref="AB260">INDEX(KM_PCT,MATCH($A260,'Knowledge - Percentages'!$B:$B,0),'Data - Knowledge'!AB$8)/100</f>
        <v>5.2999999999999999E-2</v>
      </c>
      <c r="AC260" s="129" cm="1">
        <f t="array" ref="AC260">INDEX(KM_PCT,MATCH($A260,'Knowledge - Percentages'!$B:$B,0),'Data - Knowledge'!AC$8)/100</f>
        <v>0.14599999999999999</v>
      </c>
      <c r="AD260" s="129" cm="1">
        <f t="array" ref="AD260">INDEX(KM_PCT,MATCH($A260,'Knowledge - Percentages'!$B:$B,0),'Data - Knowledge'!AD$8)/100</f>
        <v>0.20199999999999999</v>
      </c>
      <c r="AE260" s="129" cm="1">
        <f t="array" ref="AE260">INDEX(KM_PCT,MATCH($A260,'Knowledge - Percentages'!$B:$B,0),'Data - Knowledge'!AE$8)/100</f>
        <v>0.253</v>
      </c>
      <c r="AF260" s="129" cm="1">
        <f t="array" ref="AF260">INDEX(KM_PCT,MATCH($A260,'Knowledge - Percentages'!$B:$B,0),'Data - Knowledge'!AF$8)/100</f>
        <v>0.13200000000000001</v>
      </c>
      <c r="AG260" s="129" cm="1">
        <f t="array" ref="AG260">INDEX(KM_PCT,MATCH($A260,'Knowledge - Percentages'!$B:$B,0),'Data - Knowledge'!AG$8)/100</f>
        <v>0.14599999999999999</v>
      </c>
      <c r="AH260" s="129" cm="1">
        <f t="array" ref="AH260">INDEX(KM_PCT,MATCH($A260,'Knowledge - Percentages'!$B:$B,0),'Data - Knowledge'!AH$8)/100</f>
        <v>0.10400000000000001</v>
      </c>
      <c r="AI260" s="129" cm="1">
        <f t="array" ref="AI260">INDEX(KM_PCT,MATCH($A260,'Knowledge - Percentages'!$B:$B,0),'Data - Knowledge'!AI$8)/100</f>
        <v>0.107</v>
      </c>
    </row>
    <row r="261" spans="1:35">
      <c r="A261" s="86" t="s">
        <v>680</v>
      </c>
      <c r="B261" s="86" t="s">
        <v>669</v>
      </c>
      <c r="C261" s="86" t="s">
        <v>681</v>
      </c>
      <c r="D261" s="86" t="s">
        <v>682</v>
      </c>
      <c r="E261" s="122">
        <f t="shared" si="25"/>
        <v>0.89706949030027172</v>
      </c>
      <c r="F261" s="128">
        <f t="shared" si="20"/>
        <v>45918.296000000009</v>
      </c>
      <c r="G261" s="122">
        <f t="shared" si="21"/>
        <v>0.90766954734432681</v>
      </c>
      <c r="H261" s="128">
        <f t="shared" si="22"/>
        <v>330318.19400000008</v>
      </c>
      <c r="I261" s="122">
        <f t="shared" si="23"/>
        <v>-0.15071177104546585</v>
      </c>
      <c r="J261" s="128">
        <f t="shared" si="24"/>
        <v>98.83216782197124</v>
      </c>
      <c r="K261" s="129" cm="1">
        <f t="array" ref="K261">INDEX(KM_PCT,MATCH($A261,'Knowledge - Percentages'!$B:$B,0),'Data - Knowledge'!K$8)/100</f>
        <v>0.88500000000000001</v>
      </c>
      <c r="L261" s="129" cm="1">
        <f t="array" ref="L261">INDEX(KM_PCT,MATCH($A261,'Knowledge - Percentages'!$B:$B,0),'Data - Knowledge'!L$8)/100</f>
        <v>0.88400000000000001</v>
      </c>
      <c r="M261" s="129" cm="1">
        <f t="array" ref="M261">INDEX(KM_PCT,MATCH($A261,'Knowledge - Percentages'!$B:$B,0),'Data - Knowledge'!M$8)/100</f>
        <v>0.8590000000000001</v>
      </c>
      <c r="N261" s="129" cm="1">
        <f t="array" ref="N261">INDEX(KM_PCT,MATCH($A261,'Knowledge - Percentages'!$B:$B,0),'Data - Knowledge'!N$8)/100</f>
        <v>0.92</v>
      </c>
      <c r="O261" s="129" cm="1">
        <f t="array" ref="O261">INDEX(KM_PCT,MATCH($A261,'Knowledge - Percentages'!$B:$B,0),'Data - Knowledge'!O$8)/100</f>
        <v>0.91200000000000003</v>
      </c>
      <c r="P261" s="129" cm="1">
        <f t="array" ref="P261">INDEX(KM_PCT,MATCH($A261,'Knowledge - Percentages'!$B:$B,0),'Data - Knowledge'!P$8)/100</f>
        <v>0.84499999999999997</v>
      </c>
      <c r="Q261" s="129" cm="1">
        <f t="array" ref="Q261">INDEX(KM_PCT,MATCH($A261,'Knowledge - Percentages'!$B:$B,0),'Data - Knowledge'!Q$8)/100</f>
        <v>0.84599999999999997</v>
      </c>
      <c r="R261" s="129" cm="1">
        <f t="array" ref="R261">INDEX(KM_PCT,MATCH($A261,'Knowledge - Percentages'!$B:$B,0),'Data - Knowledge'!R$8)/100</f>
        <v>0.88400000000000001</v>
      </c>
      <c r="S261" s="129" cm="1">
        <f t="array" ref="S261">INDEX(KM_PCT,MATCH($A261,'Knowledge - Percentages'!$B:$B,0),'Data - Knowledge'!S$8)/100</f>
        <v>0.88099999999999989</v>
      </c>
      <c r="T261" s="129" cm="1">
        <f t="array" ref="T261">INDEX(KM_PCT,MATCH($A261,'Knowledge - Percentages'!$B:$B,0),'Data - Knowledge'!T$8)/100</f>
        <v>0.871</v>
      </c>
      <c r="U261" s="129" cm="1">
        <f t="array" ref="U261">INDEX(KM_PCT,MATCH($A261,'Knowledge - Percentages'!$B:$B,0),'Data - Knowledge'!U$8)/100</f>
        <v>0.872</v>
      </c>
      <c r="V261" s="129" cm="1">
        <f t="array" ref="V261">INDEX(KM_PCT,MATCH($A261,'Knowledge - Percentages'!$B:$B,0),'Data - Knowledge'!V$8)/100</f>
        <v>0.873</v>
      </c>
      <c r="W261" s="129" cm="1">
        <f t="array" ref="W261">INDEX(KM_PCT,MATCH($A261,'Knowledge - Percentages'!$B:$B,0),'Data - Knowledge'!W$8)/100</f>
        <v>0.92099999999999993</v>
      </c>
      <c r="X261" s="129" cm="1">
        <f t="array" ref="X261">INDEX(KM_PCT,MATCH($A261,'Knowledge - Percentages'!$B:$B,0),'Data - Knowledge'!X$8)/100</f>
        <v>0.89300000000000002</v>
      </c>
      <c r="Y261" s="129" cm="1">
        <f t="array" ref="Y261">INDEX(KM_PCT,MATCH($A261,'Knowledge - Percentages'!$B:$B,0),'Data - Knowledge'!Y$8)/100</f>
        <v>0.89800000000000002</v>
      </c>
      <c r="Z261" s="129" cm="1">
        <f t="array" ref="Z261">INDEX(KM_PCT,MATCH($A261,'Knowledge - Percentages'!$B:$B,0),'Data - Knowledge'!Z$8)/100</f>
        <v>0.92599999999999993</v>
      </c>
      <c r="AA261" s="129" cm="1">
        <f t="array" ref="AA261">INDEX(KM_PCT,MATCH($A261,'Knowledge - Percentages'!$B:$B,0),'Data - Knowledge'!AA$8)/100</f>
        <v>0.91599999999999993</v>
      </c>
      <c r="AB261" s="129" cm="1">
        <f t="array" ref="AB261">INDEX(KM_PCT,MATCH($A261,'Knowledge - Percentages'!$B:$B,0),'Data - Knowledge'!AB$8)/100</f>
        <v>0.94400000000000006</v>
      </c>
      <c r="AC261" s="129" cm="1">
        <f t="array" ref="AC261">INDEX(KM_PCT,MATCH($A261,'Knowledge - Percentages'!$B:$B,0),'Data - Knowledge'!AC$8)/100</f>
        <v>0.94099999999999995</v>
      </c>
      <c r="AD261" s="129" cm="1">
        <f t="array" ref="AD261">INDEX(KM_PCT,MATCH($A261,'Knowledge - Percentages'!$B:$B,0),'Data - Knowledge'!AD$8)/100</f>
        <v>0.92799999999999994</v>
      </c>
      <c r="AE261" s="129" cm="1">
        <f t="array" ref="AE261">INDEX(KM_PCT,MATCH($A261,'Knowledge - Percentages'!$B:$B,0),'Data - Knowledge'!AE$8)/100</f>
        <v>0.92799999999999994</v>
      </c>
      <c r="AF261" s="129" cm="1">
        <f t="array" ref="AF261">INDEX(KM_PCT,MATCH($A261,'Knowledge - Percentages'!$B:$B,0),'Data - Knowledge'!AF$8)/100</f>
        <v>0.88500000000000001</v>
      </c>
      <c r="AG261" s="129" cm="1">
        <f t="array" ref="AG261">INDEX(KM_PCT,MATCH($A261,'Knowledge - Percentages'!$B:$B,0),'Data - Knowledge'!AG$8)/100</f>
        <v>0.92400000000000004</v>
      </c>
      <c r="AH261" s="129" cm="1">
        <f t="array" ref="AH261">INDEX(KM_PCT,MATCH($A261,'Knowledge - Percentages'!$B:$B,0),'Data - Knowledge'!AH$8)/100</f>
        <v>0.94799999999999995</v>
      </c>
      <c r="AI261" s="129" cm="1">
        <f t="array" ref="AI261">INDEX(KM_PCT,MATCH($A261,'Knowledge - Percentages'!$B:$B,0),'Data - Knowledge'!AI$8)/100</f>
        <v>0.93500000000000005</v>
      </c>
    </row>
    <row r="262" spans="1:35">
      <c r="A262" s="86" t="s">
        <v>683</v>
      </c>
      <c r="B262" s="86" t="s">
        <v>669</v>
      </c>
      <c r="C262" s="86" t="s">
        <v>681</v>
      </c>
      <c r="D262" s="86" t="s">
        <v>684</v>
      </c>
      <c r="E262" s="122">
        <f t="shared" si="25"/>
        <v>0.85569894699826121</v>
      </c>
      <c r="F262" s="128">
        <f t="shared" si="20"/>
        <v>43800.661999999997</v>
      </c>
      <c r="G262" s="122">
        <f t="shared" si="21"/>
        <v>0.86872589504807385</v>
      </c>
      <c r="H262" s="128">
        <f t="shared" si="22"/>
        <v>316145.859</v>
      </c>
      <c r="I262" s="122">
        <f t="shared" si="23"/>
        <v>-0.2026334262059574</v>
      </c>
      <c r="J262" s="128">
        <f t="shared" si="24"/>
        <v>98.500453581035273</v>
      </c>
      <c r="K262" s="129" cm="1">
        <f t="array" ref="K262">INDEX(KM_PCT,MATCH($A262,'Knowledge - Percentages'!$B:$B,0),'Data - Knowledge'!K$8)/100</f>
        <v>0.84</v>
      </c>
      <c r="L262" s="129" cm="1">
        <f t="array" ref="L262">INDEX(KM_PCT,MATCH($A262,'Knowledge - Percentages'!$B:$B,0),'Data - Knowledge'!L$8)/100</f>
        <v>0.84</v>
      </c>
      <c r="M262" s="129" cm="1">
        <f t="array" ref="M262">INDEX(KM_PCT,MATCH($A262,'Knowledge - Percentages'!$B:$B,0),'Data - Knowledge'!M$8)/100</f>
        <v>0.81</v>
      </c>
      <c r="N262" s="129" cm="1">
        <f t="array" ref="N262">INDEX(KM_PCT,MATCH($A262,'Knowledge - Percentages'!$B:$B,0),'Data - Knowledge'!N$8)/100</f>
        <v>0.88200000000000001</v>
      </c>
      <c r="O262" s="129" cm="1">
        <f t="array" ref="O262">INDEX(KM_PCT,MATCH($A262,'Knowledge - Percentages'!$B:$B,0),'Data - Knowledge'!O$8)/100</f>
        <v>0.873</v>
      </c>
      <c r="P262" s="129" cm="1">
        <f t="array" ref="P262">INDEX(KM_PCT,MATCH($A262,'Knowledge - Percentages'!$B:$B,0),'Data - Knowledge'!P$8)/100</f>
        <v>0.79700000000000004</v>
      </c>
      <c r="Q262" s="129" cm="1">
        <f t="array" ref="Q262">INDEX(KM_PCT,MATCH($A262,'Knowledge - Percentages'!$B:$B,0),'Data - Knowledge'!Q$8)/100</f>
        <v>0.79400000000000004</v>
      </c>
      <c r="R262" s="129" cm="1">
        <f t="array" ref="R262">INDEX(KM_PCT,MATCH($A262,'Knowledge - Percentages'!$B:$B,0),'Data - Knowledge'!R$8)/100</f>
        <v>0.84799999999999998</v>
      </c>
      <c r="S262" s="129" cm="1">
        <f t="array" ref="S262">INDEX(KM_PCT,MATCH($A262,'Knowledge - Percentages'!$B:$B,0),'Data - Knowledge'!S$8)/100</f>
        <v>0.83700000000000008</v>
      </c>
      <c r="T262" s="129" cm="1">
        <f t="array" ref="T262">INDEX(KM_PCT,MATCH($A262,'Knowledge - Percentages'!$B:$B,0),'Data - Knowledge'!T$8)/100</f>
        <v>0.82499999999999996</v>
      </c>
      <c r="U262" s="129" cm="1">
        <f t="array" ref="U262">INDEX(KM_PCT,MATCH($A262,'Knowledge - Percentages'!$B:$B,0),'Data - Knowledge'!U$8)/100</f>
        <v>0.82599999999999996</v>
      </c>
      <c r="V262" s="129" cm="1">
        <f t="array" ref="V262">INDEX(KM_PCT,MATCH($A262,'Knowledge - Percentages'!$B:$B,0),'Data - Knowledge'!V$8)/100</f>
        <v>0.82599999999999996</v>
      </c>
      <c r="W262" s="129" cm="1">
        <f t="array" ref="W262">INDEX(KM_PCT,MATCH($A262,'Knowledge - Percentages'!$B:$B,0),'Data - Knowledge'!W$8)/100</f>
        <v>0.88400000000000001</v>
      </c>
      <c r="X262" s="129" cm="1">
        <f t="array" ref="X262">INDEX(KM_PCT,MATCH($A262,'Knowledge - Percentages'!$B:$B,0),'Data - Knowledge'!X$8)/100</f>
        <v>0.84799999999999998</v>
      </c>
      <c r="Y262" s="129" cm="1">
        <f t="array" ref="Y262">INDEX(KM_PCT,MATCH($A262,'Knowledge - Percentages'!$B:$B,0),'Data - Knowledge'!Y$8)/100</f>
        <v>0.8590000000000001</v>
      </c>
      <c r="Z262" s="129" cm="1">
        <f t="array" ref="Z262">INDEX(KM_PCT,MATCH($A262,'Knowledge - Percentages'!$B:$B,0),'Data - Knowledge'!Z$8)/100</f>
        <v>0.8909999999999999</v>
      </c>
      <c r="AA262" s="129" cm="1">
        <f t="array" ref="AA262">INDEX(KM_PCT,MATCH($A262,'Knowledge - Percentages'!$B:$B,0),'Data - Knowledge'!AA$8)/100</f>
        <v>0.875</v>
      </c>
      <c r="AB262" s="129" cm="1">
        <f t="array" ref="AB262">INDEX(KM_PCT,MATCH($A262,'Knowledge - Percentages'!$B:$B,0),'Data - Knowledge'!AB$8)/100</f>
        <v>0.92099999999999993</v>
      </c>
      <c r="AC262" s="129" cm="1">
        <f t="array" ref="AC262">INDEX(KM_PCT,MATCH($A262,'Knowledge - Percentages'!$B:$B,0),'Data - Knowledge'!AC$8)/100</f>
        <v>0.91099999999999992</v>
      </c>
      <c r="AD262" s="129" cm="1">
        <f t="array" ref="AD262">INDEX(KM_PCT,MATCH($A262,'Knowledge - Percentages'!$B:$B,0),'Data - Knowledge'!AD$8)/100</f>
        <v>0.89400000000000002</v>
      </c>
      <c r="AE262" s="129" cm="1">
        <f t="array" ref="AE262">INDEX(KM_PCT,MATCH($A262,'Knowledge - Percentages'!$B:$B,0),'Data - Knowledge'!AE$8)/100</f>
        <v>0.89599999999999991</v>
      </c>
      <c r="AF262" s="129" cm="1">
        <f t="array" ref="AF262">INDEX(KM_PCT,MATCH($A262,'Knowledge - Percentages'!$B:$B,0),'Data - Knowledge'!AF$8)/100</f>
        <v>0.85299999999999998</v>
      </c>
      <c r="AG262" s="129" cm="1">
        <f t="array" ref="AG262">INDEX(KM_PCT,MATCH($A262,'Knowledge - Percentages'!$B:$B,0),'Data - Knowledge'!AG$8)/100</f>
        <v>0.88900000000000001</v>
      </c>
      <c r="AH262" s="129" cm="1">
        <f t="array" ref="AH262">INDEX(KM_PCT,MATCH($A262,'Knowledge - Percentages'!$B:$B,0),'Data - Knowledge'!AH$8)/100</f>
        <v>0.92099999999999993</v>
      </c>
      <c r="AI262" s="129" cm="1">
        <f t="array" ref="AI262">INDEX(KM_PCT,MATCH($A262,'Knowledge - Percentages'!$B:$B,0),'Data - Knowledge'!AI$8)/100</f>
        <v>0.90400000000000003</v>
      </c>
    </row>
    <row r="263" spans="1:35">
      <c r="A263" s="86" t="s">
        <v>685</v>
      </c>
      <c r="B263" s="86" t="s">
        <v>669</v>
      </c>
      <c r="C263" s="86" t="s">
        <v>681</v>
      </c>
      <c r="D263" s="86" t="s">
        <v>686</v>
      </c>
      <c r="E263" s="122">
        <f t="shared" si="25"/>
        <v>0.9256572957977609</v>
      </c>
      <c r="F263" s="128">
        <f t="shared" si="20"/>
        <v>47381.619999999988</v>
      </c>
      <c r="G263" s="122">
        <f t="shared" si="21"/>
        <v>0.93393061642838093</v>
      </c>
      <c r="H263" s="128">
        <f t="shared" si="22"/>
        <v>339875.09599999996</v>
      </c>
      <c r="I263" s="122">
        <f t="shared" si="23"/>
        <v>-0.11695079618556345</v>
      </c>
      <c r="J263" s="128">
        <f t="shared" si="24"/>
        <v>99.114139692490269</v>
      </c>
      <c r="K263" s="129" cm="1">
        <f t="array" ref="K263">INDEX(KM_PCT,MATCH($A263,'Knowledge - Percentages'!$B:$B,0),'Data - Knowledge'!K$8)/100</f>
        <v>0.91500000000000004</v>
      </c>
      <c r="L263" s="129" cm="1">
        <f t="array" ref="L263">INDEX(KM_PCT,MATCH($A263,'Knowledge - Percentages'!$B:$B,0),'Data - Knowledge'!L$8)/100</f>
        <v>0.91700000000000004</v>
      </c>
      <c r="M263" s="129" cm="1">
        <f t="array" ref="M263">INDEX(KM_PCT,MATCH($A263,'Knowledge - Percentages'!$B:$B,0),'Data - Knowledge'!M$8)/100</f>
        <v>0.89400000000000002</v>
      </c>
      <c r="N263" s="129" cm="1">
        <f t="array" ref="N263">INDEX(KM_PCT,MATCH($A263,'Knowledge - Percentages'!$B:$B,0),'Data - Knowledge'!N$8)/100</f>
        <v>0.94400000000000006</v>
      </c>
      <c r="O263" s="129" cm="1">
        <f t="array" ref="O263">INDEX(KM_PCT,MATCH($A263,'Knowledge - Percentages'!$B:$B,0),'Data - Knowledge'!O$8)/100</f>
        <v>0.93900000000000006</v>
      </c>
      <c r="P263" s="129" cm="1">
        <f t="array" ref="P263">INDEX(KM_PCT,MATCH($A263,'Knowledge - Percentages'!$B:$B,0),'Data - Knowledge'!P$8)/100</f>
        <v>0.88500000000000001</v>
      </c>
      <c r="Q263" s="129" cm="1">
        <f t="array" ref="Q263">INDEX(KM_PCT,MATCH($A263,'Knowledge - Percentages'!$B:$B,0),'Data - Knowledge'!Q$8)/100</f>
        <v>0.88300000000000001</v>
      </c>
      <c r="R263" s="129" cm="1">
        <f t="array" ref="R263">INDEX(KM_PCT,MATCH($A263,'Knowledge - Percentages'!$B:$B,0),'Data - Knowledge'!R$8)/100</f>
        <v>0.91099999999999992</v>
      </c>
      <c r="S263" s="129" cm="1">
        <f t="array" ref="S263">INDEX(KM_PCT,MATCH($A263,'Knowledge - Percentages'!$B:$B,0),'Data - Knowledge'!S$8)/100</f>
        <v>0.91500000000000004</v>
      </c>
      <c r="T263" s="129" cm="1">
        <f t="array" ref="T263">INDEX(KM_PCT,MATCH($A263,'Knowledge - Percentages'!$B:$B,0),'Data - Knowledge'!T$8)/100</f>
        <v>0.90700000000000003</v>
      </c>
      <c r="U263" s="129" cm="1">
        <f t="array" ref="U263">INDEX(KM_PCT,MATCH($A263,'Knowledge - Percentages'!$B:$B,0),'Data - Knowledge'!U$8)/100</f>
        <v>0.90599999999999992</v>
      </c>
      <c r="V263" s="129" cm="1">
        <f t="array" ref="V263">INDEX(KM_PCT,MATCH($A263,'Knowledge - Percentages'!$B:$B,0),'Data - Knowledge'!V$8)/100</f>
        <v>0.90700000000000003</v>
      </c>
      <c r="W263" s="129" cm="1">
        <f t="array" ref="W263">INDEX(KM_PCT,MATCH($A263,'Knowledge - Percentages'!$B:$B,0),'Data - Knowledge'!W$8)/100</f>
        <v>0.94299999999999995</v>
      </c>
      <c r="X263" s="129" cm="1">
        <f t="array" ref="X263">INDEX(KM_PCT,MATCH($A263,'Knowledge - Percentages'!$B:$B,0),'Data - Knowledge'!X$8)/100</f>
        <v>0.92299999999999993</v>
      </c>
      <c r="Y263" s="129" cm="1">
        <f t="array" ref="Y263">INDEX(KM_PCT,MATCH($A263,'Knowledge - Percentages'!$B:$B,0),'Data - Knowledge'!Y$8)/100</f>
        <v>0.92500000000000004</v>
      </c>
      <c r="Z263" s="129" cm="1">
        <f t="array" ref="Z263">INDEX(KM_PCT,MATCH($A263,'Knowledge - Percentages'!$B:$B,0),'Data - Knowledge'!Z$8)/100</f>
        <v>0.94700000000000006</v>
      </c>
      <c r="AA263" s="129" cm="1">
        <f t="array" ref="AA263">INDEX(KM_PCT,MATCH($A263,'Knowledge - Percentages'!$B:$B,0),'Data - Knowledge'!AA$8)/100</f>
        <v>0.94</v>
      </c>
      <c r="AB263" s="129" cm="1">
        <f t="array" ref="AB263">INDEX(KM_PCT,MATCH($A263,'Knowledge - Percentages'!$B:$B,0),'Data - Knowledge'!AB$8)/100</f>
        <v>0.96299999999999997</v>
      </c>
      <c r="AC263" s="129" cm="1">
        <f t="array" ref="AC263">INDEX(KM_PCT,MATCH($A263,'Knowledge - Percentages'!$B:$B,0),'Data - Knowledge'!AC$8)/100</f>
        <v>0.96</v>
      </c>
      <c r="AD263" s="129" cm="1">
        <f t="array" ref="AD263">INDEX(KM_PCT,MATCH($A263,'Knowledge - Percentages'!$B:$B,0),'Data - Knowledge'!AD$8)/100</f>
        <v>0.95</v>
      </c>
      <c r="AE263" s="129" cm="1">
        <f t="array" ref="AE263">INDEX(KM_PCT,MATCH($A263,'Knowledge - Percentages'!$B:$B,0),'Data - Knowledge'!AE$8)/100</f>
        <v>0.95</v>
      </c>
      <c r="AF263" s="129" cm="1">
        <f t="array" ref="AF263">INDEX(KM_PCT,MATCH($A263,'Knowledge - Percentages'!$B:$B,0),'Data - Knowledge'!AF$8)/100</f>
        <v>0.91099999999999992</v>
      </c>
      <c r="AG263" s="129" cm="1">
        <f t="array" ref="AG263">INDEX(KM_PCT,MATCH($A263,'Knowledge - Percentages'!$B:$B,0),'Data - Knowledge'!AG$8)/100</f>
        <v>0.94499999999999995</v>
      </c>
      <c r="AH263" s="129" cm="1">
        <f t="array" ref="AH263">INDEX(KM_PCT,MATCH($A263,'Knowledge - Percentages'!$B:$B,0),'Data - Knowledge'!AH$8)/100</f>
        <v>0.96499999999999997</v>
      </c>
      <c r="AI263" s="129" cm="1">
        <f t="array" ref="AI263">INDEX(KM_PCT,MATCH($A263,'Knowledge - Percentages'!$B:$B,0),'Data - Knowledge'!AI$8)/100</f>
        <v>0.95299999999999996</v>
      </c>
    </row>
    <row r="264" spans="1:35">
      <c r="A264" s="86" t="s">
        <v>687</v>
      </c>
      <c r="B264" s="86" t="s">
        <v>669</v>
      </c>
      <c r="C264" s="86" t="s">
        <v>681</v>
      </c>
      <c r="D264" s="86" t="s">
        <v>688</v>
      </c>
      <c r="E264" s="122">
        <f t="shared" si="25"/>
        <v>0.90938240178170238</v>
      </c>
      <c r="F264" s="128">
        <f t="shared" si="20"/>
        <v>46548.557000000001</v>
      </c>
      <c r="G264" s="122">
        <f t="shared" si="21"/>
        <v>0.9204684751277068</v>
      </c>
      <c r="H264" s="128">
        <f t="shared" si="22"/>
        <v>334975.96699999995</v>
      </c>
      <c r="I264" s="122">
        <f t="shared" si="23"/>
        <v>-4.0765173003864251E-2</v>
      </c>
      <c r="J264" s="128">
        <f t="shared" si="24"/>
        <v>98.795605319946858</v>
      </c>
      <c r="K264" s="129" cm="1">
        <f t="array" ref="K264">INDEX(KM_PCT,MATCH($A264,'Knowledge - Percentages'!$B:$B,0),'Data - Knowledge'!K$8)/100</f>
        <v>0.89200000000000002</v>
      </c>
      <c r="L264" s="129" cm="1">
        <f t="array" ref="L264">INDEX(KM_PCT,MATCH($A264,'Knowledge - Percentages'!$B:$B,0),'Data - Knowledge'!L$8)/100</f>
        <v>0.9</v>
      </c>
      <c r="M264" s="129" cm="1">
        <f t="array" ref="M264">INDEX(KM_PCT,MATCH($A264,'Knowledge - Percentages'!$B:$B,0),'Data - Knowledge'!M$8)/100</f>
        <v>0.86900000000000011</v>
      </c>
      <c r="N264" s="129" cm="1">
        <f t="array" ref="N264">INDEX(KM_PCT,MATCH($A264,'Knowledge - Percentages'!$B:$B,0),'Data - Knowledge'!N$8)/100</f>
        <v>0.93400000000000005</v>
      </c>
      <c r="O264" s="129" cm="1">
        <f t="array" ref="O264">INDEX(KM_PCT,MATCH($A264,'Knowledge - Percentages'!$B:$B,0),'Data - Knowledge'!O$8)/100</f>
        <v>0.93200000000000005</v>
      </c>
      <c r="P264" s="129" cm="1">
        <f t="array" ref="P264">INDEX(KM_PCT,MATCH($A264,'Knowledge - Percentages'!$B:$B,0),'Data - Knowledge'!P$8)/100</f>
        <v>0.85499999999999998</v>
      </c>
      <c r="Q264" s="129" cm="1">
        <f t="array" ref="Q264">INDEX(KM_PCT,MATCH($A264,'Knowledge - Percentages'!$B:$B,0),'Data - Knowledge'!Q$8)/100</f>
        <v>0.85499999999999998</v>
      </c>
      <c r="R264" s="129" cm="1">
        <f t="array" ref="R264">INDEX(KM_PCT,MATCH($A264,'Knowledge - Percentages'!$B:$B,0),'Data - Knowledge'!R$8)/100</f>
        <v>0.878</v>
      </c>
      <c r="S264" s="129" cm="1">
        <f t="array" ref="S264">INDEX(KM_PCT,MATCH($A264,'Knowledge - Percentages'!$B:$B,0),'Data - Knowledge'!S$8)/100</f>
        <v>0.89200000000000002</v>
      </c>
      <c r="T264" s="129" cm="1">
        <f t="array" ref="T264">INDEX(KM_PCT,MATCH($A264,'Knowledge - Percentages'!$B:$B,0),'Data - Knowledge'!T$8)/100</f>
        <v>0.88500000000000001</v>
      </c>
      <c r="U264" s="129" cm="1">
        <f t="array" ref="U264">INDEX(KM_PCT,MATCH($A264,'Knowledge - Percentages'!$B:$B,0),'Data - Knowledge'!U$8)/100</f>
        <v>0.88200000000000001</v>
      </c>
      <c r="V264" s="129" cm="1">
        <f t="array" ref="V264">INDEX(KM_PCT,MATCH($A264,'Knowledge - Percentages'!$B:$B,0),'Data - Knowledge'!V$8)/100</f>
        <v>0.88400000000000001</v>
      </c>
      <c r="W264" s="129" cm="1">
        <f t="array" ref="W264">INDEX(KM_PCT,MATCH($A264,'Knowledge - Percentages'!$B:$B,0),'Data - Knowledge'!W$8)/100</f>
        <v>0.92599999999999993</v>
      </c>
      <c r="X264" s="129" cm="1">
        <f t="array" ref="X264">INDEX(KM_PCT,MATCH($A264,'Knowledge - Percentages'!$B:$B,0),'Data - Knowledge'!X$8)/100</f>
        <v>0.90400000000000003</v>
      </c>
      <c r="Y264" s="129" cm="1">
        <f t="array" ref="Y264">INDEX(KM_PCT,MATCH($A264,'Knowledge - Percentages'!$B:$B,0),'Data - Knowledge'!Y$8)/100</f>
        <v>0.90300000000000002</v>
      </c>
      <c r="Z264" s="129" cm="1">
        <f t="array" ref="Z264">INDEX(KM_PCT,MATCH($A264,'Knowledge - Percentages'!$B:$B,0),'Data - Knowledge'!Z$8)/100</f>
        <v>0.94</v>
      </c>
      <c r="AA264" s="129" cm="1">
        <f t="array" ref="AA264">INDEX(KM_PCT,MATCH($A264,'Knowledge - Percentages'!$B:$B,0),'Data - Knowledge'!AA$8)/100</f>
        <v>0.92700000000000005</v>
      </c>
      <c r="AB264" s="129" cm="1">
        <f t="array" ref="AB264">INDEX(KM_PCT,MATCH($A264,'Knowledge - Percentages'!$B:$B,0),'Data - Knowledge'!AB$8)/100</f>
        <v>0.95099999999999996</v>
      </c>
      <c r="AC264" s="129" cm="1">
        <f t="array" ref="AC264">INDEX(KM_PCT,MATCH($A264,'Knowledge - Percentages'!$B:$B,0),'Data - Knowledge'!AC$8)/100</f>
        <v>0.95700000000000007</v>
      </c>
      <c r="AD264" s="129" cm="1">
        <f t="array" ref="AD264">INDEX(KM_PCT,MATCH($A264,'Knowledge - Percentages'!$B:$B,0),'Data - Knowledge'!AD$8)/100</f>
        <v>0.94400000000000006</v>
      </c>
      <c r="AE264" s="129" cm="1">
        <f t="array" ref="AE264">INDEX(KM_PCT,MATCH($A264,'Knowledge - Percentages'!$B:$B,0),'Data - Knowledge'!AE$8)/100</f>
        <v>0.93900000000000006</v>
      </c>
      <c r="AF264" s="129" cm="1">
        <f t="array" ref="AF264">INDEX(KM_PCT,MATCH($A264,'Knowledge - Percentages'!$B:$B,0),'Data - Knowledge'!AF$8)/100</f>
        <v>0.877</v>
      </c>
      <c r="AG264" s="129" cm="1">
        <f t="array" ref="AG264">INDEX(KM_PCT,MATCH($A264,'Knowledge - Percentages'!$B:$B,0),'Data - Knowledge'!AG$8)/100</f>
        <v>0.93</v>
      </c>
      <c r="AH264" s="129" cm="1">
        <f t="array" ref="AH264">INDEX(KM_PCT,MATCH($A264,'Knowledge - Percentages'!$B:$B,0),'Data - Knowledge'!AH$8)/100</f>
        <v>0.96099999999999997</v>
      </c>
      <c r="AI264" s="129" cm="1">
        <f t="array" ref="AI264">INDEX(KM_PCT,MATCH($A264,'Knowledge - Percentages'!$B:$B,0),'Data - Knowledge'!AI$8)/100</f>
        <v>0.94400000000000006</v>
      </c>
    </row>
    <row r="265" spans="1:35">
      <c r="A265" s="86" t="s">
        <v>689</v>
      </c>
      <c r="B265" s="86" t="s">
        <v>669</v>
      </c>
      <c r="C265" s="86" t="s">
        <v>690</v>
      </c>
      <c r="D265" s="86" t="s">
        <v>682</v>
      </c>
      <c r="E265" s="122">
        <f t="shared" si="25"/>
        <v>0.88695014359114621</v>
      </c>
      <c r="F265" s="128">
        <f t="shared" ref="F265:F328" si="26">SUMPRODUCT($K$2:$AI$2,$K265:$AI265)</f>
        <v>45400.317000000003</v>
      </c>
      <c r="G265" s="122">
        <f t="shared" ref="G265:G328" si="27">SUMPRODUCT($K$3:$AI$3,$K265:$AI265)/$J$3</f>
        <v>0.89760933614348248</v>
      </c>
      <c r="H265" s="128">
        <f t="shared" ref="H265:H328" si="28">SUMPRODUCT($K$3:$AI$3,$K265:$AI265)</f>
        <v>326657.092</v>
      </c>
      <c r="I265" s="122">
        <f t="shared" ref="I265:I328" si="29">CORREL($K$4:$AI$4,$K265:$AI265)</f>
        <v>-0.22183005216945317</v>
      </c>
      <c r="J265" s="128">
        <f t="shared" si="24"/>
        <v>98.812490899645411</v>
      </c>
      <c r="K265" s="129" cm="1">
        <f t="array" ref="K265">INDEX(KM_PCT,MATCH($A265,'Knowledge - Percentages'!$B:$B,0),'Data - Knowledge'!K$8)/100</f>
        <v>0.875</v>
      </c>
      <c r="L265" s="129" cm="1">
        <f t="array" ref="L265">INDEX(KM_PCT,MATCH($A265,'Knowledge - Percentages'!$B:$B,0),'Data - Knowledge'!L$8)/100</f>
        <v>0.875</v>
      </c>
      <c r="M265" s="129" cm="1">
        <f t="array" ref="M265">INDEX(KM_PCT,MATCH($A265,'Knowledge - Percentages'!$B:$B,0),'Data - Knowledge'!M$8)/100</f>
        <v>0.85199999999999998</v>
      </c>
      <c r="N265" s="129" cm="1">
        <f t="array" ref="N265">INDEX(KM_PCT,MATCH($A265,'Knowledge - Percentages'!$B:$B,0),'Data - Knowledge'!N$8)/100</f>
        <v>0.90799999999999992</v>
      </c>
      <c r="O265" s="129" cm="1">
        <f t="array" ref="O265">INDEX(KM_PCT,MATCH($A265,'Knowledge - Percentages'!$B:$B,0),'Data - Knowledge'!O$8)/100</f>
        <v>0.9</v>
      </c>
      <c r="P265" s="129" cm="1">
        <f t="array" ref="P265">INDEX(KM_PCT,MATCH($A265,'Knowledge - Percentages'!$B:$B,0),'Data - Knowledge'!P$8)/100</f>
        <v>0.84400000000000008</v>
      </c>
      <c r="Q265" s="129" cm="1">
        <f t="array" ref="Q265">INDEX(KM_PCT,MATCH($A265,'Knowledge - Percentages'!$B:$B,0),'Data - Knowledge'!Q$8)/100</f>
        <v>0.83099999999999996</v>
      </c>
      <c r="R265" s="129" cm="1">
        <f t="array" ref="R265">INDEX(KM_PCT,MATCH($A265,'Knowledge - Percentages'!$B:$B,0),'Data - Knowledge'!R$8)/100</f>
        <v>0.88400000000000001</v>
      </c>
      <c r="S265" s="129" cm="1">
        <f t="array" ref="S265">INDEX(KM_PCT,MATCH($A265,'Knowledge - Percentages'!$B:$B,0),'Data - Knowledge'!S$8)/100</f>
        <v>0.87400000000000011</v>
      </c>
      <c r="T265" s="129" cm="1">
        <f t="array" ref="T265">INDEX(KM_PCT,MATCH($A265,'Knowledge - Percentages'!$B:$B,0),'Data - Knowledge'!T$8)/100</f>
        <v>0.86099999999999999</v>
      </c>
      <c r="U265" s="129" cm="1">
        <f t="array" ref="U265">INDEX(KM_PCT,MATCH($A265,'Knowledge - Percentages'!$B:$B,0),'Data - Knowledge'!U$8)/100</f>
        <v>0.85799999999999998</v>
      </c>
      <c r="V265" s="129" cm="1">
        <f t="array" ref="V265">INDEX(KM_PCT,MATCH($A265,'Knowledge - Percentages'!$B:$B,0),'Data - Knowledge'!V$8)/100</f>
        <v>0.8590000000000001</v>
      </c>
      <c r="W265" s="129" cm="1">
        <f t="array" ref="W265">INDEX(KM_PCT,MATCH($A265,'Knowledge - Percentages'!$B:$B,0),'Data - Knowledge'!W$8)/100</f>
        <v>0.92099999999999993</v>
      </c>
      <c r="X265" s="129" cm="1">
        <f t="array" ref="X265">INDEX(KM_PCT,MATCH($A265,'Knowledge - Percentages'!$B:$B,0),'Data - Knowledge'!X$8)/100</f>
        <v>0.879</v>
      </c>
      <c r="Y265" s="129" cm="1">
        <f t="array" ref="Y265">INDEX(KM_PCT,MATCH($A265,'Knowledge - Percentages'!$B:$B,0),'Data - Knowledge'!Y$8)/100</f>
        <v>0.88800000000000001</v>
      </c>
      <c r="Z265" s="129" cm="1">
        <f t="array" ref="Z265">INDEX(KM_PCT,MATCH($A265,'Knowledge - Percentages'!$B:$B,0),'Data - Knowledge'!Z$8)/100</f>
        <v>0.91400000000000003</v>
      </c>
      <c r="AA265" s="129" cm="1">
        <f t="array" ref="AA265">INDEX(KM_PCT,MATCH($A265,'Knowledge - Percentages'!$B:$B,0),'Data - Knowledge'!AA$8)/100</f>
        <v>0.90300000000000002</v>
      </c>
      <c r="AB265" s="129" cm="1">
        <f t="array" ref="AB265">INDEX(KM_PCT,MATCH($A265,'Knowledge - Percentages'!$B:$B,0),'Data - Knowledge'!AB$8)/100</f>
        <v>0.95</v>
      </c>
      <c r="AC265" s="129" cm="1">
        <f t="array" ref="AC265">INDEX(KM_PCT,MATCH($A265,'Knowledge - Percentages'!$B:$B,0),'Data - Knowledge'!AC$8)/100</f>
        <v>0.93400000000000005</v>
      </c>
      <c r="AD265" s="129" cm="1">
        <f t="array" ref="AD265">INDEX(KM_PCT,MATCH($A265,'Knowledge - Percentages'!$B:$B,0),'Data - Knowledge'!AD$8)/100</f>
        <v>0.91599999999999993</v>
      </c>
      <c r="AE265" s="129" cm="1">
        <f t="array" ref="AE265">INDEX(KM_PCT,MATCH($A265,'Knowledge - Percentages'!$B:$B,0),'Data - Knowledge'!AE$8)/100</f>
        <v>0.92099999999999993</v>
      </c>
      <c r="AF265" s="129" cm="1">
        <f t="array" ref="AF265">INDEX(KM_PCT,MATCH($A265,'Knowledge - Percentages'!$B:$B,0),'Data - Knowledge'!AF$8)/100</f>
        <v>0.88400000000000001</v>
      </c>
      <c r="AG265" s="129" cm="1">
        <f t="array" ref="AG265">INDEX(KM_PCT,MATCH($A265,'Knowledge - Percentages'!$B:$B,0),'Data - Knowledge'!AG$8)/100</f>
        <v>0.91500000000000004</v>
      </c>
      <c r="AH265" s="129" cm="1">
        <f t="array" ref="AH265">INDEX(KM_PCT,MATCH($A265,'Knowledge - Percentages'!$B:$B,0),'Data - Knowledge'!AH$8)/100</f>
        <v>0.94400000000000006</v>
      </c>
      <c r="AI265" s="129" cm="1">
        <f t="array" ref="AI265">INDEX(KM_PCT,MATCH($A265,'Knowledge - Percentages'!$B:$B,0),'Data - Knowledge'!AI$8)/100</f>
        <v>0.92599999999999993</v>
      </c>
    </row>
    <row r="266" spans="1:35">
      <c r="A266" s="86" t="s">
        <v>691</v>
      </c>
      <c r="B266" s="86" t="s">
        <v>669</v>
      </c>
      <c r="C266" s="86" t="s">
        <v>690</v>
      </c>
      <c r="D266" s="86" t="s">
        <v>684</v>
      </c>
      <c r="E266" s="122">
        <f t="shared" si="25"/>
        <v>0.84366227753140455</v>
      </c>
      <c r="F266" s="128">
        <f t="shared" si="26"/>
        <v>43184.541000000005</v>
      </c>
      <c r="G266" s="122">
        <f t="shared" si="27"/>
        <v>0.85578494665021609</v>
      </c>
      <c r="H266" s="128">
        <f t="shared" si="28"/>
        <v>311436.402</v>
      </c>
      <c r="I266" s="122">
        <f t="shared" si="29"/>
        <v>-0.30540393482844841</v>
      </c>
      <c r="J266" s="128">
        <f t="shared" ref="J266:J329" si="30">$E266/$G266*100</f>
        <v>98.583444454560336</v>
      </c>
      <c r="K266" s="129" cm="1">
        <f t="array" ref="K266">INDEX(KM_PCT,MATCH($A266,'Knowledge - Percentages'!$B:$B,0),'Data - Knowledge'!K$8)/100</f>
        <v>0.83200000000000007</v>
      </c>
      <c r="L266" s="129" cm="1">
        <f t="array" ref="L266">INDEX(KM_PCT,MATCH($A266,'Knowledge - Percentages'!$B:$B,0),'Data - Knowledge'!L$8)/100</f>
        <v>0.82499999999999996</v>
      </c>
      <c r="M266" s="129" cm="1">
        <f t="array" ref="M266">INDEX(KM_PCT,MATCH($A266,'Knowledge - Percentages'!$B:$B,0),'Data - Knowledge'!M$8)/100</f>
        <v>0.80299999999999994</v>
      </c>
      <c r="N266" s="129" cm="1">
        <f t="array" ref="N266">INDEX(KM_PCT,MATCH($A266,'Knowledge - Percentages'!$B:$B,0),'Data - Knowledge'!N$8)/100</f>
        <v>0.86799999999999999</v>
      </c>
      <c r="O266" s="129" cm="1">
        <f t="array" ref="O266">INDEX(KM_PCT,MATCH($A266,'Knowledge - Percentages'!$B:$B,0),'Data - Knowledge'!O$8)/100</f>
        <v>0.85299999999999998</v>
      </c>
      <c r="P266" s="129" cm="1">
        <f t="array" ref="P266">INDEX(KM_PCT,MATCH($A266,'Knowledge - Percentages'!$B:$B,0),'Data - Knowledge'!P$8)/100</f>
        <v>0.79700000000000004</v>
      </c>
      <c r="Q266" s="129" cm="1">
        <f t="array" ref="Q266">INDEX(KM_PCT,MATCH($A266,'Knowledge - Percentages'!$B:$B,0),'Data - Knowledge'!Q$8)/100</f>
        <v>0.78500000000000003</v>
      </c>
      <c r="R266" s="129" cm="1">
        <f t="array" ref="R266">INDEX(KM_PCT,MATCH($A266,'Knowledge - Percentages'!$B:$B,0),'Data - Knowledge'!R$8)/100</f>
        <v>0.85599999999999998</v>
      </c>
      <c r="S266" s="129" cm="1">
        <f t="array" ref="S266">INDEX(KM_PCT,MATCH($A266,'Knowledge - Percentages'!$B:$B,0),'Data - Knowledge'!S$8)/100</f>
        <v>0.82900000000000007</v>
      </c>
      <c r="T266" s="129" cm="1">
        <f t="array" ref="T266">INDEX(KM_PCT,MATCH($A266,'Knowledge - Percentages'!$B:$B,0),'Data - Knowledge'!T$8)/100</f>
        <v>0.81400000000000006</v>
      </c>
      <c r="U266" s="129" cm="1">
        <f t="array" ref="U266">INDEX(KM_PCT,MATCH($A266,'Knowledge - Percentages'!$B:$B,0),'Data - Knowledge'!U$8)/100</f>
        <v>0.81599999999999995</v>
      </c>
      <c r="V266" s="129" cm="1">
        <f t="array" ref="V266">INDEX(KM_PCT,MATCH($A266,'Knowledge - Percentages'!$B:$B,0),'Data - Knowledge'!V$8)/100</f>
        <v>0.81299999999999994</v>
      </c>
      <c r="W266" s="129" cm="1">
        <f t="array" ref="W266">INDEX(KM_PCT,MATCH($A266,'Knowledge - Percentages'!$B:$B,0),'Data - Knowledge'!W$8)/100</f>
        <v>0.88400000000000001</v>
      </c>
      <c r="X266" s="129" cm="1">
        <f t="array" ref="X266">INDEX(KM_PCT,MATCH($A266,'Knowledge - Percentages'!$B:$B,0),'Data - Knowledge'!X$8)/100</f>
        <v>0.83499999999999996</v>
      </c>
      <c r="Y266" s="129" cm="1">
        <f t="array" ref="Y266">INDEX(KM_PCT,MATCH($A266,'Knowledge - Percentages'!$B:$B,0),'Data - Knowledge'!Y$8)/100</f>
        <v>0.85</v>
      </c>
      <c r="Z266" s="129" cm="1">
        <f t="array" ref="Z266">INDEX(KM_PCT,MATCH($A266,'Knowledge - Percentages'!$B:$B,0),'Data - Knowledge'!Z$8)/100</f>
        <v>0.87400000000000011</v>
      </c>
      <c r="AA266" s="129" cm="1">
        <f t="array" ref="AA266">INDEX(KM_PCT,MATCH($A266,'Knowledge - Percentages'!$B:$B,0),'Data - Knowledge'!AA$8)/100</f>
        <v>0.86199999999999999</v>
      </c>
      <c r="AB266" s="129" cm="1">
        <f t="array" ref="AB266">INDEX(KM_PCT,MATCH($A266,'Knowledge - Percentages'!$B:$B,0),'Data - Knowledge'!AB$8)/100</f>
        <v>0.92299999999999993</v>
      </c>
      <c r="AC266" s="129" cm="1">
        <f t="array" ref="AC266">INDEX(KM_PCT,MATCH($A266,'Knowledge - Percentages'!$B:$B,0),'Data - Knowledge'!AC$8)/100</f>
        <v>0.89599999999999991</v>
      </c>
      <c r="AD266" s="129" cm="1">
        <f t="array" ref="AD266">INDEX(KM_PCT,MATCH($A266,'Knowledge - Percentages'!$B:$B,0),'Data - Knowledge'!AD$8)/100</f>
        <v>0.877</v>
      </c>
      <c r="AE266" s="129" cm="1">
        <f t="array" ref="AE266">INDEX(KM_PCT,MATCH($A266,'Knowledge - Percentages'!$B:$B,0),'Data - Knowledge'!AE$8)/100</f>
        <v>0.88700000000000001</v>
      </c>
      <c r="AF266" s="129" cm="1">
        <f t="array" ref="AF266">INDEX(KM_PCT,MATCH($A266,'Knowledge - Percentages'!$B:$B,0),'Data - Knowledge'!AF$8)/100</f>
        <v>0.85699999999999998</v>
      </c>
      <c r="AG266" s="129" cm="1">
        <f t="array" ref="AG266">INDEX(KM_PCT,MATCH($A266,'Knowledge - Percentages'!$B:$B,0),'Data - Knowledge'!AG$8)/100</f>
        <v>0.878</v>
      </c>
      <c r="AH266" s="129" cm="1">
        <f t="array" ref="AH266">INDEX(KM_PCT,MATCH($A266,'Knowledge - Percentages'!$B:$B,0),'Data - Knowledge'!AH$8)/100</f>
        <v>0.91</v>
      </c>
      <c r="AI266" s="129" cm="1">
        <f t="array" ref="AI266">INDEX(KM_PCT,MATCH($A266,'Knowledge - Percentages'!$B:$B,0),'Data - Knowledge'!AI$8)/100</f>
        <v>0.89200000000000002</v>
      </c>
    </row>
    <row r="267" spans="1:35">
      <c r="A267" s="86" t="s">
        <v>692</v>
      </c>
      <c r="B267" s="86" t="s">
        <v>669</v>
      </c>
      <c r="C267" s="86" t="s">
        <v>690</v>
      </c>
      <c r="D267" s="86" t="s">
        <v>686</v>
      </c>
      <c r="E267" s="122">
        <f t="shared" ref="E267:E330" si="31">SUMPRODUCT($K$2:$AI$2,$K267:$AI267)/$J$2</f>
        <v>0.85319112274600972</v>
      </c>
      <c r="F267" s="128">
        <f t="shared" si="26"/>
        <v>43672.294000000002</v>
      </c>
      <c r="G267" s="122">
        <f t="shared" si="27"/>
        <v>0.86343144490944412</v>
      </c>
      <c r="H267" s="128">
        <f t="shared" si="28"/>
        <v>314219.10800000001</v>
      </c>
      <c r="I267" s="122">
        <f t="shared" si="29"/>
        <v>-0.31877744776987565</v>
      </c>
      <c r="J267" s="128">
        <f t="shared" si="30"/>
        <v>98.813997078307892</v>
      </c>
      <c r="K267" s="129" cm="1">
        <f t="array" ref="K267">INDEX(KM_PCT,MATCH($A267,'Knowledge - Percentages'!$B:$B,0),'Data - Knowledge'!K$8)/100</f>
        <v>0.84400000000000008</v>
      </c>
      <c r="L267" s="129" cm="1">
        <f t="array" ref="L267">INDEX(KM_PCT,MATCH($A267,'Knowledge - Percentages'!$B:$B,0),'Data - Knowledge'!L$8)/100</f>
        <v>0.83700000000000008</v>
      </c>
      <c r="M267" s="129" cm="1">
        <f t="array" ref="M267">INDEX(KM_PCT,MATCH($A267,'Knowledge - Percentages'!$B:$B,0),'Data - Knowledge'!M$8)/100</f>
        <v>0.82</v>
      </c>
      <c r="N267" s="129" cm="1">
        <f t="array" ref="N267">INDEX(KM_PCT,MATCH($A267,'Knowledge - Percentages'!$B:$B,0),'Data - Knowledge'!N$8)/100</f>
        <v>0.873</v>
      </c>
      <c r="O267" s="129" cm="1">
        <f t="array" ref="O267">INDEX(KM_PCT,MATCH($A267,'Knowledge - Percentages'!$B:$B,0),'Data - Knowledge'!O$8)/100</f>
        <v>0.85799999999999998</v>
      </c>
      <c r="P267" s="129" cm="1">
        <f t="array" ref="P267">INDEX(KM_PCT,MATCH($A267,'Knowledge - Percentages'!$B:$B,0),'Data - Knowledge'!P$8)/100</f>
        <v>0.81700000000000006</v>
      </c>
      <c r="Q267" s="129" cm="1">
        <f t="array" ref="Q267">INDEX(KM_PCT,MATCH($A267,'Knowledge - Percentages'!$B:$B,0),'Data - Knowledge'!Q$8)/100</f>
        <v>0.80400000000000005</v>
      </c>
      <c r="R267" s="129" cm="1">
        <f t="array" ref="R267">INDEX(KM_PCT,MATCH($A267,'Knowledge - Percentages'!$B:$B,0),'Data - Knowledge'!R$8)/100</f>
        <v>0.86099999999999999</v>
      </c>
      <c r="S267" s="129" cm="1">
        <f t="array" ref="S267">INDEX(KM_PCT,MATCH($A267,'Knowledge - Percentages'!$B:$B,0),'Data - Knowledge'!S$8)/100</f>
        <v>0.84</v>
      </c>
      <c r="T267" s="129" cm="1">
        <f t="array" ref="T267">INDEX(KM_PCT,MATCH($A267,'Knowledge - Percentages'!$B:$B,0),'Data - Knowledge'!T$8)/100</f>
        <v>0.82799999999999996</v>
      </c>
      <c r="U267" s="129" cm="1">
        <f t="array" ref="U267">INDEX(KM_PCT,MATCH($A267,'Knowledge - Percentages'!$B:$B,0),'Data - Knowledge'!U$8)/100</f>
        <v>0.82599999999999996</v>
      </c>
      <c r="V267" s="129" cm="1">
        <f t="array" ref="V267">INDEX(KM_PCT,MATCH($A267,'Knowledge - Percentages'!$B:$B,0),'Data - Knowledge'!V$8)/100</f>
        <v>0.82599999999999996</v>
      </c>
      <c r="W267" s="129" cm="1">
        <f t="array" ref="W267">INDEX(KM_PCT,MATCH($A267,'Knowledge - Percentages'!$B:$B,0),'Data - Knowledge'!W$8)/100</f>
        <v>0.89400000000000002</v>
      </c>
      <c r="X267" s="129" cm="1">
        <f t="array" ref="X267">INDEX(KM_PCT,MATCH($A267,'Knowledge - Percentages'!$B:$B,0),'Data - Knowledge'!X$8)/100</f>
        <v>0.84599999999999997</v>
      </c>
      <c r="Y267" s="129" cm="1">
        <f t="array" ref="Y267">INDEX(KM_PCT,MATCH($A267,'Knowledge - Percentages'!$B:$B,0),'Data - Knowledge'!Y$8)/100</f>
        <v>0.85799999999999998</v>
      </c>
      <c r="Z267" s="129" cm="1">
        <f t="array" ref="Z267">INDEX(KM_PCT,MATCH($A267,'Knowledge - Percentages'!$B:$B,0),'Data - Knowledge'!Z$8)/100</f>
        <v>0.88</v>
      </c>
      <c r="AA267" s="129" cm="1">
        <f t="array" ref="AA267">INDEX(KM_PCT,MATCH($A267,'Knowledge - Percentages'!$B:$B,0),'Data - Knowledge'!AA$8)/100</f>
        <v>0.86799999999999999</v>
      </c>
      <c r="AB267" s="129" cm="1">
        <f t="array" ref="AB267">INDEX(KM_PCT,MATCH($A267,'Knowledge - Percentages'!$B:$B,0),'Data - Knowledge'!AB$8)/100</f>
        <v>0.93</v>
      </c>
      <c r="AC267" s="129" cm="1">
        <f t="array" ref="AC267">INDEX(KM_PCT,MATCH($A267,'Knowledge - Percentages'!$B:$B,0),'Data - Knowledge'!AC$8)/100</f>
        <v>0.89800000000000002</v>
      </c>
      <c r="AD267" s="129" cm="1">
        <f t="array" ref="AD267">INDEX(KM_PCT,MATCH($A267,'Knowledge - Percentages'!$B:$B,0),'Data - Knowledge'!AD$8)/100</f>
        <v>0.879</v>
      </c>
      <c r="AE267" s="129" cm="1">
        <f t="array" ref="AE267">INDEX(KM_PCT,MATCH($A267,'Knowledge - Percentages'!$B:$B,0),'Data - Knowledge'!AE$8)/100</f>
        <v>0.88800000000000001</v>
      </c>
      <c r="AF267" s="129" cm="1">
        <f t="array" ref="AF267">INDEX(KM_PCT,MATCH($A267,'Knowledge - Percentages'!$B:$B,0),'Data - Knowledge'!AF$8)/100</f>
        <v>0.86699999999999999</v>
      </c>
      <c r="AG267" s="129" cm="1">
        <f t="array" ref="AG267">INDEX(KM_PCT,MATCH($A267,'Knowledge - Percentages'!$B:$B,0),'Data - Knowledge'!AG$8)/100</f>
        <v>0.88500000000000001</v>
      </c>
      <c r="AH267" s="129" cm="1">
        <f t="array" ref="AH267">INDEX(KM_PCT,MATCH($A267,'Knowledge - Percentages'!$B:$B,0),'Data - Knowledge'!AH$8)/100</f>
        <v>0.91400000000000003</v>
      </c>
      <c r="AI267" s="129" cm="1">
        <f t="array" ref="AI267">INDEX(KM_PCT,MATCH($A267,'Knowledge - Percentages'!$B:$B,0),'Data - Knowledge'!AI$8)/100</f>
        <v>0.89599999999999991</v>
      </c>
    </row>
    <row r="268" spans="1:35">
      <c r="A268" s="86" t="s">
        <v>693</v>
      </c>
      <c r="B268" s="86" t="s">
        <v>669</v>
      </c>
      <c r="C268" s="86" t="s">
        <v>690</v>
      </c>
      <c r="D268" s="86" t="s">
        <v>694</v>
      </c>
      <c r="E268" s="122">
        <f t="shared" si="31"/>
        <v>0.76680356340477085</v>
      </c>
      <c r="F268" s="128">
        <f t="shared" si="26"/>
        <v>39250.374000000003</v>
      </c>
      <c r="G268" s="122">
        <f t="shared" si="27"/>
        <v>0.78137763623223866</v>
      </c>
      <c r="H268" s="128">
        <f t="shared" si="28"/>
        <v>284358.16800000006</v>
      </c>
      <c r="I268" s="122">
        <f t="shared" si="29"/>
        <v>-0.3474784532722649</v>
      </c>
      <c r="J268" s="128">
        <f t="shared" si="30"/>
        <v>98.1348234001496</v>
      </c>
      <c r="K268" s="129" cm="1">
        <f t="array" ref="K268">INDEX(KM_PCT,MATCH($A268,'Knowledge - Percentages'!$B:$B,0),'Data - Knowledge'!K$8)/100</f>
        <v>0.754</v>
      </c>
      <c r="L268" s="129" cm="1">
        <f t="array" ref="L268">INDEX(KM_PCT,MATCH($A268,'Knowledge - Percentages'!$B:$B,0),'Data - Knowledge'!L$8)/100</f>
        <v>0.74400000000000011</v>
      </c>
      <c r="M268" s="129" cm="1">
        <f t="array" ref="M268">INDEX(KM_PCT,MATCH($A268,'Knowledge - Percentages'!$B:$B,0),'Data - Knowledge'!M$8)/100</f>
        <v>0.72</v>
      </c>
      <c r="N268" s="129" cm="1">
        <f t="array" ref="N268">INDEX(KM_PCT,MATCH($A268,'Knowledge - Percentages'!$B:$B,0),'Data - Knowledge'!N$8)/100</f>
        <v>0.79099999999999993</v>
      </c>
      <c r="O268" s="129" cm="1">
        <f t="array" ref="O268">INDEX(KM_PCT,MATCH($A268,'Knowledge - Percentages'!$B:$B,0),'Data - Knowledge'!O$8)/100</f>
        <v>0.77500000000000002</v>
      </c>
      <c r="P268" s="129" cm="1">
        <f t="array" ref="P268">INDEX(KM_PCT,MATCH($A268,'Knowledge - Percentages'!$B:$B,0),'Data - Knowledge'!P$8)/100</f>
        <v>0.71400000000000008</v>
      </c>
      <c r="Q268" s="129" cm="1">
        <f t="array" ref="Q268">INDEX(KM_PCT,MATCH($A268,'Knowledge - Percentages'!$B:$B,0),'Data - Knowledge'!Q$8)/100</f>
        <v>0.70200000000000007</v>
      </c>
      <c r="R268" s="129" cm="1">
        <f t="array" ref="R268">INDEX(KM_PCT,MATCH($A268,'Knowledge - Percentages'!$B:$B,0),'Data - Knowledge'!R$8)/100</f>
        <v>0.78200000000000003</v>
      </c>
      <c r="S268" s="129" cm="1">
        <f t="array" ref="S268">INDEX(KM_PCT,MATCH($A268,'Knowledge - Percentages'!$B:$B,0),'Data - Knowledge'!S$8)/100</f>
        <v>0.747</v>
      </c>
      <c r="T268" s="129" cm="1">
        <f t="array" ref="T268">INDEX(KM_PCT,MATCH($A268,'Knowledge - Percentages'!$B:$B,0),'Data - Knowledge'!T$8)/100</f>
        <v>0.73299999999999998</v>
      </c>
      <c r="U268" s="129" cm="1">
        <f t="array" ref="U268">INDEX(KM_PCT,MATCH($A268,'Knowledge - Percentages'!$B:$B,0),'Data - Knowledge'!U$8)/100</f>
        <v>0.73499999999999999</v>
      </c>
      <c r="V268" s="129" cm="1">
        <f t="array" ref="V268">INDEX(KM_PCT,MATCH($A268,'Knowledge - Percentages'!$B:$B,0),'Data - Knowledge'!V$8)/100</f>
        <v>0.73199999999999998</v>
      </c>
      <c r="W268" s="129" cm="1">
        <f t="array" ref="W268">INDEX(KM_PCT,MATCH($A268,'Knowledge - Percentages'!$B:$B,0),'Data - Knowledge'!W$8)/100</f>
        <v>0.82299999999999995</v>
      </c>
      <c r="X268" s="129" cm="1">
        <f t="array" ref="X268">INDEX(KM_PCT,MATCH($A268,'Knowledge - Percentages'!$B:$B,0),'Data - Knowledge'!X$8)/100</f>
        <v>0.75700000000000001</v>
      </c>
      <c r="Y268" s="129" cm="1">
        <f t="array" ref="Y268">INDEX(KM_PCT,MATCH($A268,'Knowledge - Percentages'!$B:$B,0),'Data - Knowledge'!Y$8)/100</f>
        <v>0.77500000000000002</v>
      </c>
      <c r="Z268" s="129" cm="1">
        <f t="array" ref="Z268">INDEX(KM_PCT,MATCH($A268,'Knowledge - Percentages'!$B:$B,0),'Data - Knowledge'!Z$8)/100</f>
        <v>0.80200000000000005</v>
      </c>
      <c r="AA268" s="129" cm="1">
        <f t="array" ref="AA268">INDEX(KM_PCT,MATCH($A268,'Knowledge - Percentages'!$B:$B,0),'Data - Knowledge'!AA$8)/100</f>
        <v>0.78700000000000003</v>
      </c>
      <c r="AB268" s="129" cm="1">
        <f t="array" ref="AB268">INDEX(KM_PCT,MATCH($A268,'Knowledge - Percentages'!$B:$B,0),'Data - Knowledge'!AB$8)/100</f>
        <v>0.878</v>
      </c>
      <c r="AC268" s="129" cm="1">
        <f t="array" ref="AC268">INDEX(KM_PCT,MATCH($A268,'Knowledge - Percentages'!$B:$B,0),'Data - Knowledge'!AC$8)/100</f>
        <v>0.83099999999999996</v>
      </c>
      <c r="AD268" s="129" cm="1">
        <f t="array" ref="AD268">INDEX(KM_PCT,MATCH($A268,'Knowledge - Percentages'!$B:$B,0),'Data - Knowledge'!AD$8)/100</f>
        <v>0.80400000000000005</v>
      </c>
      <c r="AE268" s="129" cm="1">
        <f t="array" ref="AE268">INDEX(KM_PCT,MATCH($A268,'Knowledge - Percentages'!$B:$B,0),'Data - Knowledge'!AE$8)/100</f>
        <v>0.81499999999999995</v>
      </c>
      <c r="AF268" s="129" cm="1">
        <f t="array" ref="AF268">INDEX(KM_PCT,MATCH($A268,'Knowledge - Percentages'!$B:$B,0),'Data - Knowledge'!AF$8)/100</f>
        <v>0.78799999999999992</v>
      </c>
      <c r="AG268" s="129" cm="1">
        <f t="array" ref="AG268">INDEX(KM_PCT,MATCH($A268,'Knowledge - Percentages'!$B:$B,0),'Data - Knowledge'!AG$8)/100</f>
        <v>0.81200000000000006</v>
      </c>
      <c r="AH268" s="129" cm="1">
        <f t="array" ref="AH268">INDEX(KM_PCT,MATCH($A268,'Knowledge - Percentages'!$B:$B,0),'Data - Knowledge'!AH$8)/100</f>
        <v>0.85499999999999998</v>
      </c>
      <c r="AI268" s="129" cm="1">
        <f t="array" ref="AI268">INDEX(KM_PCT,MATCH($A268,'Knowledge - Percentages'!$B:$B,0),'Data - Knowledge'!AI$8)/100</f>
        <v>0.83099999999999996</v>
      </c>
    </row>
    <row r="269" spans="1:35">
      <c r="A269" s="86" t="s">
        <v>695</v>
      </c>
      <c r="B269" s="86" t="s">
        <v>669</v>
      </c>
      <c r="C269" s="86" t="s">
        <v>696</v>
      </c>
      <c r="D269" s="86" t="s">
        <v>697</v>
      </c>
      <c r="E269" s="122">
        <f t="shared" si="31"/>
        <v>0.61561613300252038</v>
      </c>
      <c r="F269" s="128">
        <f t="shared" si="26"/>
        <v>31511.543000000009</v>
      </c>
      <c r="G269" s="122">
        <f t="shared" si="27"/>
        <v>0.64618565120260274</v>
      </c>
      <c r="H269" s="128">
        <f t="shared" si="28"/>
        <v>235159.236</v>
      </c>
      <c r="I269" s="122">
        <f t="shared" si="29"/>
        <v>-0.34941120826053002</v>
      </c>
      <c r="J269" s="128">
        <f t="shared" si="30"/>
        <v>95.269235993837057</v>
      </c>
      <c r="K269" s="129" cm="1">
        <f t="array" ref="K269">INDEX(KM_PCT,MATCH($A269,'Knowledge - Percentages'!$B:$B,0),'Data - Knowledge'!K$8)/100</f>
        <v>0.58599999999999997</v>
      </c>
      <c r="L269" s="129" cm="1">
        <f t="array" ref="L269">INDEX(KM_PCT,MATCH($A269,'Knowledge - Percentages'!$B:$B,0),'Data - Knowledge'!L$8)/100</f>
        <v>0.56299999999999994</v>
      </c>
      <c r="M269" s="129" cm="1">
        <f t="array" ref="M269">INDEX(KM_PCT,MATCH($A269,'Knowledge - Percentages'!$B:$B,0),'Data - Knowledge'!M$8)/100</f>
        <v>0.51200000000000001</v>
      </c>
      <c r="N269" s="129" cm="1">
        <f t="array" ref="N269">INDEX(KM_PCT,MATCH($A269,'Knowledge - Percentages'!$B:$B,0),'Data - Knowledge'!N$8)/100</f>
        <v>0.66099999999999992</v>
      </c>
      <c r="O269" s="129" cm="1">
        <f t="array" ref="O269">INDEX(KM_PCT,MATCH($A269,'Knowledge - Percentages'!$B:$B,0),'Data - Knowledge'!O$8)/100</f>
        <v>0.64500000000000002</v>
      </c>
      <c r="P269" s="129" cm="1">
        <f t="array" ref="P269">INDEX(KM_PCT,MATCH($A269,'Knowledge - Percentages'!$B:$B,0),'Data - Knowledge'!P$8)/100</f>
        <v>0.52400000000000002</v>
      </c>
      <c r="Q269" s="129" cm="1">
        <f t="array" ref="Q269">INDEX(KM_PCT,MATCH($A269,'Knowledge - Percentages'!$B:$B,0),'Data - Knowledge'!Q$8)/100</f>
        <v>0.48299999999999998</v>
      </c>
      <c r="R269" s="129" cm="1">
        <f t="array" ref="R269">INDEX(KM_PCT,MATCH($A269,'Knowledge - Percentages'!$B:$B,0),'Data - Knowledge'!R$8)/100</f>
        <v>0.64900000000000002</v>
      </c>
      <c r="S269" s="129" cm="1">
        <f t="array" ref="S269">INDEX(KM_PCT,MATCH($A269,'Knowledge - Percentages'!$B:$B,0),'Data - Knowledge'!S$8)/100</f>
        <v>0.58599999999999997</v>
      </c>
      <c r="T269" s="129" cm="1">
        <f t="array" ref="T269">INDEX(KM_PCT,MATCH($A269,'Knowledge - Percentages'!$B:$B,0),'Data - Knowledge'!T$8)/100</f>
        <v>0.54600000000000004</v>
      </c>
      <c r="U269" s="129" cm="1">
        <f t="array" ref="U269">INDEX(KM_PCT,MATCH($A269,'Knowledge - Percentages'!$B:$B,0),'Data - Knowledge'!U$8)/100</f>
        <v>0.55799999999999994</v>
      </c>
      <c r="V269" s="129" cm="1">
        <f t="array" ref="V269">INDEX(KM_PCT,MATCH($A269,'Knowledge - Percentages'!$B:$B,0),'Data - Knowledge'!V$8)/100</f>
        <v>0.55299999999999994</v>
      </c>
      <c r="W269" s="129" cm="1">
        <f t="array" ref="W269">INDEX(KM_PCT,MATCH($A269,'Knowledge - Percentages'!$B:$B,0),'Data - Knowledge'!W$8)/100</f>
        <v>0.71099999999999997</v>
      </c>
      <c r="X269" s="129" cm="1">
        <f t="array" ref="X269">INDEX(KM_PCT,MATCH($A269,'Knowledge - Percentages'!$B:$B,0),'Data - Knowledge'!X$8)/100</f>
        <v>0.59799999999999998</v>
      </c>
      <c r="Y269" s="129" cm="1">
        <f t="array" ref="Y269">INDEX(KM_PCT,MATCH($A269,'Knowledge - Percentages'!$B:$B,0),'Data - Knowledge'!Y$8)/100</f>
        <v>0.64800000000000002</v>
      </c>
      <c r="Z269" s="129" cm="1">
        <f t="array" ref="Z269">INDEX(KM_PCT,MATCH($A269,'Knowledge - Percentages'!$B:$B,0),'Data - Knowledge'!Z$8)/100</f>
        <v>0.69</v>
      </c>
      <c r="AA269" s="129" cm="1">
        <f t="array" ref="AA269">INDEX(KM_PCT,MATCH($A269,'Knowledge - Percentages'!$B:$B,0),'Data - Knowledge'!AA$8)/100</f>
        <v>0.65400000000000003</v>
      </c>
      <c r="AB269" s="129" cm="1">
        <f t="array" ref="AB269">INDEX(KM_PCT,MATCH($A269,'Knowledge - Percentages'!$B:$B,0),'Data - Knowledge'!AB$8)/100</f>
        <v>0.753</v>
      </c>
      <c r="AC269" s="129" cm="1">
        <f t="array" ref="AC269">INDEX(KM_PCT,MATCH($A269,'Knowledge - Percentages'!$B:$B,0),'Data - Knowledge'!AC$8)/100</f>
        <v>0.748</v>
      </c>
      <c r="AD269" s="129" cm="1">
        <f t="array" ref="AD269">INDEX(KM_PCT,MATCH($A269,'Knowledge - Percentages'!$B:$B,0),'Data - Knowledge'!AD$8)/100</f>
        <v>0.69499999999999995</v>
      </c>
      <c r="AE269" s="129" cm="1">
        <f t="array" ref="AE269">INDEX(KM_PCT,MATCH($A269,'Knowledge - Percentages'!$B:$B,0),'Data - Knowledge'!AE$8)/100</f>
        <v>0.70299999999999996</v>
      </c>
      <c r="AF269" s="129" cm="1">
        <f t="array" ref="AF269">INDEX(KM_PCT,MATCH($A269,'Knowledge - Percentages'!$B:$B,0),'Data - Knowledge'!AF$8)/100</f>
        <v>0.66700000000000004</v>
      </c>
      <c r="AG269" s="129" cm="1">
        <f t="array" ref="AG269">INDEX(KM_PCT,MATCH($A269,'Knowledge - Percentages'!$B:$B,0),'Data - Knowledge'!AG$8)/100</f>
        <v>0.71499999999999997</v>
      </c>
      <c r="AH269" s="129" cm="1">
        <f t="array" ref="AH269">INDEX(KM_PCT,MATCH($A269,'Knowledge - Percentages'!$B:$B,0),'Data - Knowledge'!AH$8)/100</f>
        <v>0.78599999999999992</v>
      </c>
      <c r="AI269" s="129" cm="1">
        <f t="array" ref="AI269">INDEX(KM_PCT,MATCH($A269,'Knowledge - Percentages'!$B:$B,0),'Data - Knowledge'!AI$8)/100</f>
        <v>0.74199999999999999</v>
      </c>
    </row>
    <row r="270" spans="1:35">
      <c r="A270" s="86" t="s">
        <v>698</v>
      </c>
      <c r="B270" s="86" t="s">
        <v>669</v>
      </c>
      <c r="C270" s="86" t="s">
        <v>696</v>
      </c>
      <c r="D270" s="86" t="s">
        <v>699</v>
      </c>
      <c r="E270" s="122">
        <f t="shared" si="31"/>
        <v>0.5299325023931859</v>
      </c>
      <c r="F270" s="128">
        <f t="shared" si="26"/>
        <v>27125.655000000006</v>
      </c>
      <c r="G270" s="122">
        <f t="shared" si="27"/>
        <v>0.56015433928978686</v>
      </c>
      <c r="H270" s="128">
        <f t="shared" si="28"/>
        <v>203850.80699999994</v>
      </c>
      <c r="I270" s="122">
        <f t="shared" si="29"/>
        <v>-0.35325846005687717</v>
      </c>
      <c r="J270" s="128">
        <f t="shared" si="30"/>
        <v>94.604730379323883</v>
      </c>
      <c r="K270" s="129" cm="1">
        <f t="array" ref="K270">INDEX(KM_PCT,MATCH($A270,'Knowledge - Percentages'!$B:$B,0),'Data - Knowledge'!K$8)/100</f>
        <v>0.5</v>
      </c>
      <c r="L270" s="129" cm="1">
        <f t="array" ref="L270">INDEX(KM_PCT,MATCH($A270,'Knowledge - Percentages'!$B:$B,0),'Data - Knowledge'!L$8)/100</f>
        <v>0.47799999999999998</v>
      </c>
      <c r="M270" s="129" cm="1">
        <f t="array" ref="M270">INDEX(KM_PCT,MATCH($A270,'Knowledge - Percentages'!$B:$B,0),'Data - Knowledge'!M$8)/100</f>
        <v>0.43</v>
      </c>
      <c r="N270" s="129" cm="1">
        <f t="array" ref="N270">INDEX(KM_PCT,MATCH($A270,'Knowledge - Percentages'!$B:$B,0),'Data - Knowledge'!N$8)/100</f>
        <v>0.57299999999999995</v>
      </c>
      <c r="O270" s="129" cm="1">
        <f t="array" ref="O270">INDEX(KM_PCT,MATCH($A270,'Knowledge - Percentages'!$B:$B,0),'Data - Knowledge'!O$8)/100</f>
        <v>0.55700000000000005</v>
      </c>
      <c r="P270" s="129" cm="1">
        <f t="array" ref="P270">INDEX(KM_PCT,MATCH($A270,'Knowledge - Percentages'!$B:$B,0),'Data - Knowledge'!P$8)/100</f>
        <v>0.441</v>
      </c>
      <c r="Q270" s="129" cm="1">
        <f t="array" ref="Q270">INDEX(KM_PCT,MATCH($A270,'Knowledge - Percentages'!$B:$B,0),'Data - Knowledge'!Q$8)/100</f>
        <v>0.40200000000000002</v>
      </c>
      <c r="R270" s="129" cm="1">
        <f t="array" ref="R270">INDEX(KM_PCT,MATCH($A270,'Knowledge - Percentages'!$B:$B,0),'Data - Knowledge'!R$8)/100</f>
        <v>0.55799999999999994</v>
      </c>
      <c r="S270" s="129" cm="1">
        <f t="array" ref="S270">INDEX(KM_PCT,MATCH($A270,'Knowledge - Percentages'!$B:$B,0),'Data - Knowledge'!S$8)/100</f>
        <v>0.5</v>
      </c>
      <c r="T270" s="129" cm="1">
        <f t="array" ref="T270">INDEX(KM_PCT,MATCH($A270,'Knowledge - Percentages'!$B:$B,0),'Data - Knowledge'!T$8)/100</f>
        <v>0.46100000000000002</v>
      </c>
      <c r="U270" s="129" cm="1">
        <f t="array" ref="U270">INDEX(KM_PCT,MATCH($A270,'Knowledge - Percentages'!$B:$B,0),'Data - Knowledge'!U$8)/100</f>
        <v>0.47499999999999998</v>
      </c>
      <c r="V270" s="129" cm="1">
        <f t="array" ref="V270">INDEX(KM_PCT,MATCH($A270,'Knowledge - Percentages'!$B:$B,0),'Data - Knowledge'!V$8)/100</f>
        <v>0.46899999999999997</v>
      </c>
      <c r="W270" s="129" cm="1">
        <f t="array" ref="W270">INDEX(KM_PCT,MATCH($A270,'Knowledge - Percentages'!$B:$B,0),'Data - Knowledge'!W$8)/100</f>
        <v>0.628</v>
      </c>
      <c r="X270" s="129" cm="1">
        <f t="array" ref="X270">INDEX(KM_PCT,MATCH($A270,'Knowledge - Percentages'!$B:$B,0),'Data - Knowledge'!X$8)/100</f>
        <v>0.51100000000000001</v>
      </c>
      <c r="Y270" s="129" cm="1">
        <f t="array" ref="Y270">INDEX(KM_PCT,MATCH($A270,'Knowledge - Percentages'!$B:$B,0),'Data - Knowledge'!Y$8)/100</f>
        <v>0.56100000000000005</v>
      </c>
      <c r="Z270" s="129" cm="1">
        <f t="array" ref="Z270">INDEX(KM_PCT,MATCH($A270,'Knowledge - Percentages'!$B:$B,0),'Data - Knowledge'!Z$8)/100</f>
        <v>0.60399999999999998</v>
      </c>
      <c r="AA270" s="129" cm="1">
        <f t="array" ref="AA270">INDEX(KM_PCT,MATCH($A270,'Knowledge - Percentages'!$B:$B,0),'Data - Knowledge'!AA$8)/100</f>
        <v>0.56600000000000006</v>
      </c>
      <c r="AB270" s="129" cm="1">
        <f t="array" ref="AB270">INDEX(KM_PCT,MATCH($A270,'Knowledge - Percentages'!$B:$B,0),'Data - Knowledge'!AB$8)/100</f>
        <v>0.67299999999999993</v>
      </c>
      <c r="AC270" s="129" cm="1">
        <f t="array" ref="AC270">INDEX(KM_PCT,MATCH($A270,'Knowledge - Percentages'!$B:$B,0),'Data - Knowledge'!AC$8)/100</f>
        <v>0.66299999999999992</v>
      </c>
      <c r="AD270" s="129" cm="1">
        <f t="array" ref="AD270">INDEX(KM_PCT,MATCH($A270,'Knowledge - Percentages'!$B:$B,0),'Data - Knowledge'!AD$8)/100</f>
        <v>0.60499999999999998</v>
      </c>
      <c r="AE270" s="129" cm="1">
        <f t="array" ref="AE270">INDEX(KM_PCT,MATCH($A270,'Knowledge - Percentages'!$B:$B,0),'Data - Knowledge'!AE$8)/100</f>
        <v>0.61499999999999999</v>
      </c>
      <c r="AF270" s="129" cm="1">
        <f t="array" ref="AF270">INDEX(KM_PCT,MATCH($A270,'Knowledge - Percentages'!$B:$B,0),'Data - Knowledge'!AF$8)/100</f>
        <v>0.57499999999999996</v>
      </c>
      <c r="AG270" s="129" cm="1">
        <f t="array" ref="AG270">INDEX(KM_PCT,MATCH($A270,'Knowledge - Percentages'!$B:$B,0),'Data - Knowledge'!AG$8)/100</f>
        <v>0.629</v>
      </c>
      <c r="AH270" s="129" cm="1">
        <f t="array" ref="AH270">INDEX(KM_PCT,MATCH($A270,'Knowledge - Percentages'!$B:$B,0),'Data - Knowledge'!AH$8)/100</f>
        <v>0.70499999999999996</v>
      </c>
      <c r="AI270" s="129" cm="1">
        <f t="array" ref="AI270">INDEX(KM_PCT,MATCH($A270,'Knowledge - Percentages'!$B:$B,0),'Data - Knowledge'!AI$8)/100</f>
        <v>0.65900000000000003</v>
      </c>
    </row>
    <row r="271" spans="1:35">
      <c r="A271" s="86" t="s">
        <v>700</v>
      </c>
      <c r="B271" s="86" t="s">
        <v>669</v>
      </c>
      <c r="C271" s="86" t="s">
        <v>701</v>
      </c>
      <c r="D271" s="86" t="s">
        <v>702</v>
      </c>
      <c r="E271" s="122">
        <f t="shared" si="31"/>
        <v>0.37218278078418354</v>
      </c>
      <c r="F271" s="128">
        <f t="shared" si="26"/>
        <v>19050.920000000002</v>
      </c>
      <c r="G271" s="122">
        <f t="shared" si="27"/>
        <v>0.41523393392485686</v>
      </c>
      <c r="H271" s="128">
        <f t="shared" si="28"/>
        <v>151111.51799999998</v>
      </c>
      <c r="I271" s="122">
        <f t="shared" si="29"/>
        <v>-0.27120743004943337</v>
      </c>
      <c r="J271" s="128">
        <f t="shared" si="30"/>
        <v>89.632072520242502</v>
      </c>
      <c r="K271" s="129" cm="1">
        <f t="array" ref="K271">INDEX(KM_PCT,MATCH($A271,'Knowledge - Percentages'!$B:$B,0),'Data - Knowledge'!K$8)/100</f>
        <v>0.28100000000000003</v>
      </c>
      <c r="L271" s="129" cm="1">
        <f t="array" ref="L271">INDEX(KM_PCT,MATCH($A271,'Knowledge - Percentages'!$B:$B,0),'Data - Knowledge'!L$8)/100</f>
        <v>0.27899999999999997</v>
      </c>
      <c r="M271" s="129" cm="1">
        <f t="array" ref="M271">INDEX(KM_PCT,MATCH($A271,'Knowledge - Percentages'!$B:$B,0),'Data - Knowledge'!M$8)/100</f>
        <v>0.23899999999999999</v>
      </c>
      <c r="N271" s="129" cm="1">
        <f t="array" ref="N271">INDEX(KM_PCT,MATCH($A271,'Knowledge - Percentages'!$B:$B,0),'Data - Knowledge'!N$8)/100</f>
        <v>0.44700000000000001</v>
      </c>
      <c r="O271" s="129" cm="1">
        <f t="array" ref="O271">INDEX(KM_PCT,MATCH($A271,'Knowledge - Percentages'!$B:$B,0),'Data - Knowledge'!O$8)/100</f>
        <v>0.38299999999999995</v>
      </c>
      <c r="P271" s="129" cm="1">
        <f t="array" ref="P271">INDEX(KM_PCT,MATCH($A271,'Knowledge - Percentages'!$B:$B,0),'Data - Knowledge'!P$8)/100</f>
        <v>0.29199999999999998</v>
      </c>
      <c r="Q271" s="129" cm="1">
        <f t="array" ref="Q271">INDEX(KM_PCT,MATCH($A271,'Knowledge - Percentages'!$B:$B,0),'Data - Knowledge'!Q$8)/100</f>
        <v>0.19</v>
      </c>
      <c r="R271" s="129" cm="1">
        <f t="array" ref="R271">INDEX(KM_PCT,MATCH($A271,'Knowledge - Percentages'!$B:$B,0),'Data - Knowledge'!R$8)/100</f>
        <v>0.28899999999999998</v>
      </c>
      <c r="S271" s="129" cm="1">
        <f t="array" ref="S271">INDEX(KM_PCT,MATCH($A271,'Knowledge - Percentages'!$B:$B,0),'Data - Knowledge'!S$8)/100</f>
        <v>0.33399999999999996</v>
      </c>
      <c r="T271" s="129" cm="1">
        <f t="array" ref="T271">INDEX(KM_PCT,MATCH($A271,'Knowledge - Percentages'!$B:$B,0),'Data - Knowledge'!T$8)/100</f>
        <v>0.30299999999999999</v>
      </c>
      <c r="U271" s="129" cm="1">
        <f t="array" ref="U271">INDEX(KM_PCT,MATCH($A271,'Knowledge - Percentages'!$B:$B,0),'Data - Knowledge'!U$8)/100</f>
        <v>0.26100000000000001</v>
      </c>
      <c r="V271" s="129" cm="1">
        <f t="array" ref="V271">INDEX(KM_PCT,MATCH($A271,'Knowledge - Percentages'!$B:$B,0),'Data - Knowledge'!V$8)/100</f>
        <v>0.23499999999999999</v>
      </c>
      <c r="W271" s="129" cm="1">
        <f t="array" ref="W271">INDEX(KM_PCT,MATCH($A271,'Knowledge - Percentages'!$B:$B,0),'Data - Knowledge'!W$8)/100</f>
        <v>0.40500000000000003</v>
      </c>
      <c r="X271" s="129" cm="1">
        <f t="array" ref="X271">INDEX(KM_PCT,MATCH($A271,'Knowledge - Percentages'!$B:$B,0),'Data - Knowledge'!X$8)/100</f>
        <v>0.36700000000000005</v>
      </c>
      <c r="Y271" s="129" cm="1">
        <f t="array" ref="Y271">INDEX(KM_PCT,MATCH($A271,'Knowledge - Percentages'!$B:$B,0),'Data - Knowledge'!Y$8)/100</f>
        <v>0.39600000000000002</v>
      </c>
      <c r="Z271" s="129" cm="1">
        <f t="array" ref="Z271">INDEX(KM_PCT,MATCH($A271,'Knowledge - Percentages'!$B:$B,0),'Data - Knowledge'!Z$8)/100</f>
        <v>0.48599999999999999</v>
      </c>
      <c r="AA271" s="129" cm="1">
        <f t="array" ref="AA271">INDEX(KM_PCT,MATCH($A271,'Knowledge - Percentages'!$B:$B,0),'Data - Knowledge'!AA$8)/100</f>
        <v>0.43</v>
      </c>
      <c r="AB271" s="129" cm="1">
        <f t="array" ref="AB271">INDEX(KM_PCT,MATCH($A271,'Knowledge - Percentages'!$B:$B,0),'Data - Knowledge'!AB$8)/100</f>
        <v>0.63200000000000001</v>
      </c>
      <c r="AC271" s="129" cm="1">
        <f t="array" ref="AC271">INDEX(KM_PCT,MATCH($A271,'Knowledge - Percentages'!$B:$B,0),'Data - Knowledge'!AC$8)/100</f>
        <v>0.54899999999999993</v>
      </c>
      <c r="AD271" s="129" cm="1">
        <f t="array" ref="AD271">INDEX(KM_PCT,MATCH($A271,'Knowledge - Percentages'!$B:$B,0),'Data - Knowledge'!AD$8)/100</f>
        <v>0.47799999999999998</v>
      </c>
      <c r="AE271" s="129" cm="1">
        <f t="array" ref="AE271">INDEX(KM_PCT,MATCH($A271,'Knowledge - Percentages'!$B:$B,0),'Data - Knowledge'!AE$8)/100</f>
        <v>0.503</v>
      </c>
      <c r="AF271" s="129" cm="1">
        <f t="array" ref="AF271">INDEX(KM_PCT,MATCH($A271,'Knowledge - Percentages'!$B:$B,0),'Data - Knowledge'!AF$8)/100</f>
        <v>0.52900000000000003</v>
      </c>
      <c r="AG271" s="129" cm="1">
        <f t="array" ref="AG271">INDEX(KM_PCT,MATCH($A271,'Knowledge - Percentages'!$B:$B,0),'Data - Knowledge'!AG$8)/100</f>
        <v>0.51300000000000001</v>
      </c>
      <c r="AH271" s="129" cm="1">
        <f t="array" ref="AH271">INDEX(KM_PCT,MATCH($A271,'Knowledge - Percentages'!$B:$B,0),'Data - Knowledge'!AH$8)/100</f>
        <v>0.65400000000000003</v>
      </c>
      <c r="AI271" s="129" cm="1">
        <f t="array" ref="AI271">INDEX(KM_PCT,MATCH($A271,'Knowledge - Percentages'!$B:$B,0),'Data - Knowledge'!AI$8)/100</f>
        <v>0.52700000000000002</v>
      </c>
    </row>
    <row r="272" spans="1:35">
      <c r="A272" s="86" t="s">
        <v>703</v>
      </c>
      <c r="B272" s="86" t="s">
        <v>669</v>
      </c>
      <c r="C272" s="86" t="s">
        <v>704</v>
      </c>
      <c r="D272" s="86" t="s">
        <v>705</v>
      </c>
      <c r="E272" s="122">
        <f t="shared" si="31"/>
        <v>0.30318324965323229</v>
      </c>
      <c r="F272" s="128">
        <f t="shared" si="26"/>
        <v>15519.041000000001</v>
      </c>
      <c r="G272" s="122">
        <f t="shared" si="27"/>
        <v>0.34360376072697502</v>
      </c>
      <c r="H272" s="128">
        <f t="shared" si="28"/>
        <v>125043.93700000002</v>
      </c>
      <c r="I272" s="122">
        <f t="shared" si="29"/>
        <v>-0.35745351718504159</v>
      </c>
      <c r="J272" s="128">
        <f t="shared" si="30"/>
        <v>88.236301317475807</v>
      </c>
      <c r="K272" s="129" cm="1">
        <f t="array" ref="K272">INDEX(KM_PCT,MATCH($A272,'Knowledge - Percentages'!$B:$B,0),'Data - Knowledge'!K$8)/100</f>
        <v>0.215</v>
      </c>
      <c r="L272" s="129" cm="1">
        <f t="array" ref="L272">INDEX(KM_PCT,MATCH($A272,'Knowledge - Percentages'!$B:$B,0),'Data - Knowledge'!L$8)/100</f>
        <v>0.221</v>
      </c>
      <c r="M272" s="129" cm="1">
        <f t="array" ref="M272">INDEX(KM_PCT,MATCH($A272,'Knowledge - Percentages'!$B:$B,0),'Data - Knowledge'!M$8)/100</f>
        <v>0.18600000000000003</v>
      </c>
      <c r="N272" s="129" cm="1">
        <f t="array" ref="N272">INDEX(KM_PCT,MATCH($A272,'Knowledge - Percentages'!$B:$B,0),'Data - Knowledge'!N$8)/100</f>
        <v>0.371</v>
      </c>
      <c r="O272" s="129" cm="1">
        <f t="array" ref="O272">INDEX(KM_PCT,MATCH($A272,'Knowledge - Percentages'!$B:$B,0),'Data - Knowledge'!O$8)/100</f>
        <v>0.32</v>
      </c>
      <c r="P272" s="129" cm="1">
        <f t="array" ref="P272">INDEX(KM_PCT,MATCH($A272,'Knowledge - Percentages'!$B:$B,0),'Data - Knowledge'!P$8)/100</f>
        <v>0.22399999999999998</v>
      </c>
      <c r="Q272" s="129" cm="1">
        <f t="array" ref="Q272">INDEX(KM_PCT,MATCH($A272,'Knowledge - Percentages'!$B:$B,0),'Data - Knowledge'!Q$8)/100</f>
        <v>0.14599999999999999</v>
      </c>
      <c r="R272" s="129" cm="1">
        <f t="array" ref="R272">INDEX(KM_PCT,MATCH($A272,'Knowledge - Percentages'!$B:$B,0),'Data - Knowledge'!R$8)/100</f>
        <v>0.28899999999999998</v>
      </c>
      <c r="S272" s="129" cm="1">
        <f t="array" ref="S272">INDEX(KM_PCT,MATCH($A272,'Knowledge - Percentages'!$B:$B,0),'Data - Knowledge'!S$8)/100</f>
        <v>0.26600000000000001</v>
      </c>
      <c r="T272" s="129" cm="1">
        <f t="array" ref="T272">INDEX(KM_PCT,MATCH($A272,'Knowledge - Percentages'!$B:$B,0),'Data - Knowledge'!T$8)/100</f>
        <v>0.22800000000000001</v>
      </c>
      <c r="U272" s="129" cm="1">
        <f t="array" ref="U272">INDEX(KM_PCT,MATCH($A272,'Knowledge - Percentages'!$B:$B,0),'Data - Knowledge'!U$8)/100</f>
        <v>0.217</v>
      </c>
      <c r="V272" s="129" cm="1">
        <f t="array" ref="V272">INDEX(KM_PCT,MATCH($A272,'Knowledge - Percentages'!$B:$B,0),'Data - Knowledge'!V$8)/100</f>
        <v>0.17800000000000002</v>
      </c>
      <c r="W272" s="129" cm="1">
        <f t="array" ref="W272">INDEX(KM_PCT,MATCH($A272,'Knowledge - Percentages'!$B:$B,0),'Data - Knowledge'!W$8)/100</f>
        <v>0.36499999999999999</v>
      </c>
      <c r="X272" s="129" cm="1">
        <f t="array" ref="X272">INDEX(KM_PCT,MATCH($A272,'Knowledge - Percentages'!$B:$B,0),'Data - Knowledge'!X$8)/100</f>
        <v>0.29799999999999999</v>
      </c>
      <c r="Y272" s="129" cm="1">
        <f t="array" ref="Y272">INDEX(KM_PCT,MATCH($A272,'Knowledge - Percentages'!$B:$B,0),'Data - Knowledge'!Y$8)/100</f>
        <v>0.32600000000000001</v>
      </c>
      <c r="Z272" s="129" cm="1">
        <f t="array" ref="Z272">INDEX(KM_PCT,MATCH($A272,'Knowledge - Percentages'!$B:$B,0),'Data - Knowledge'!Z$8)/100</f>
        <v>0.40899999999999997</v>
      </c>
      <c r="AA272" s="129" cm="1">
        <f t="array" ref="AA272">INDEX(KM_PCT,MATCH($A272,'Knowledge - Percentages'!$B:$B,0),'Data - Knowledge'!AA$8)/100</f>
        <v>0.34899999999999998</v>
      </c>
      <c r="AB272" s="129" cm="1">
        <f t="array" ref="AB272">INDEX(KM_PCT,MATCH($A272,'Knowledge - Percentages'!$B:$B,0),'Data - Knowledge'!AB$8)/100</f>
        <v>0.68700000000000006</v>
      </c>
      <c r="AC272" s="129" cm="1">
        <f t="array" ref="AC272">INDEX(KM_PCT,MATCH($A272,'Knowledge - Percentages'!$B:$B,0),'Data - Knowledge'!AC$8)/100</f>
        <v>0.47399999999999998</v>
      </c>
      <c r="AD272" s="129" cm="1">
        <f t="array" ref="AD272">INDEX(KM_PCT,MATCH($A272,'Knowledge - Percentages'!$B:$B,0),'Data - Knowledge'!AD$8)/100</f>
        <v>0.41100000000000003</v>
      </c>
      <c r="AE272" s="129" cm="1">
        <f t="array" ref="AE272">INDEX(KM_PCT,MATCH($A272,'Knowledge - Percentages'!$B:$B,0),'Data - Knowledge'!AE$8)/100</f>
        <v>0.40399999999999997</v>
      </c>
      <c r="AF272" s="129" cm="1">
        <f t="array" ref="AF272">INDEX(KM_PCT,MATCH($A272,'Knowledge - Percentages'!$B:$B,0),'Data - Knowledge'!AF$8)/100</f>
        <v>0.49700000000000005</v>
      </c>
      <c r="AG272" s="129" cm="1">
        <f t="array" ref="AG272">INDEX(KM_PCT,MATCH($A272,'Knowledge - Percentages'!$B:$B,0),'Data - Knowledge'!AG$8)/100</f>
        <v>0.42399999999999999</v>
      </c>
      <c r="AH272" s="129" cm="1">
        <f t="array" ref="AH272">INDEX(KM_PCT,MATCH($A272,'Knowledge - Percentages'!$B:$B,0),'Data - Knowledge'!AH$8)/100</f>
        <v>0.59200000000000008</v>
      </c>
      <c r="AI272" s="129" cm="1">
        <f t="array" ref="AI272">INDEX(KM_PCT,MATCH($A272,'Knowledge - Percentages'!$B:$B,0),'Data - Knowledge'!AI$8)/100</f>
        <v>0.435</v>
      </c>
    </row>
    <row r="273" spans="1:35">
      <c r="A273" s="86" t="s">
        <v>706</v>
      </c>
      <c r="B273" s="86" t="s">
        <v>669</v>
      </c>
      <c r="C273" s="86" t="s">
        <v>704</v>
      </c>
      <c r="D273" s="86" t="s">
        <v>707</v>
      </c>
      <c r="E273" s="122">
        <f t="shared" si="31"/>
        <v>0.13446082013011121</v>
      </c>
      <c r="F273" s="128">
        <f t="shared" si="26"/>
        <v>6882.6460000000025</v>
      </c>
      <c r="G273" s="122">
        <f t="shared" si="27"/>
        <v>0.16073378691412102</v>
      </c>
      <c r="H273" s="128">
        <f t="shared" si="28"/>
        <v>58494.079000000005</v>
      </c>
      <c r="I273" s="122">
        <f t="shared" si="29"/>
        <v>-0.37377731953927334</v>
      </c>
      <c r="J273" s="128">
        <f t="shared" si="30"/>
        <v>83.654359616346696</v>
      </c>
      <c r="K273" s="129" cm="1">
        <f t="array" ref="K273">INDEX(KM_PCT,MATCH($A273,'Knowledge - Percentages'!$B:$B,0),'Data - Knowledge'!K$8)/100</f>
        <v>8.8000000000000009E-2</v>
      </c>
      <c r="L273" s="129" cm="1">
        <f t="array" ref="L273">INDEX(KM_PCT,MATCH($A273,'Knowledge - Percentages'!$B:$B,0),'Data - Knowledge'!L$8)/100</f>
        <v>8.5000000000000006E-2</v>
      </c>
      <c r="M273" s="129" cm="1">
        <f t="array" ref="M273">INDEX(KM_PCT,MATCH($A273,'Knowledge - Percentages'!$B:$B,0),'Data - Knowledge'!M$8)/100</f>
        <v>6.4000000000000001E-2</v>
      </c>
      <c r="N273" s="129" cm="1">
        <f t="array" ref="N273">INDEX(KM_PCT,MATCH($A273,'Knowledge - Percentages'!$B:$B,0),'Data - Knowledge'!N$8)/100</f>
        <v>0.17600000000000002</v>
      </c>
      <c r="O273" s="129" cm="1">
        <f t="array" ref="O273">INDEX(KM_PCT,MATCH($A273,'Knowledge - Percentages'!$B:$B,0),'Data - Knowledge'!O$8)/100</f>
        <v>0.13699999999999998</v>
      </c>
      <c r="P273" s="129" cm="1">
        <f t="array" ref="P273">INDEX(KM_PCT,MATCH($A273,'Knowledge - Percentages'!$B:$B,0),'Data - Knowledge'!P$8)/100</f>
        <v>8.1000000000000003E-2</v>
      </c>
      <c r="Q273" s="129" cm="1">
        <f t="array" ref="Q273">INDEX(KM_PCT,MATCH($A273,'Knowledge - Percentages'!$B:$B,0),'Data - Knowledge'!Q$8)/100</f>
        <v>4.9000000000000002E-2</v>
      </c>
      <c r="R273" s="129" cm="1">
        <f t="array" ref="R273">INDEX(KM_PCT,MATCH($A273,'Knowledge - Percentages'!$B:$B,0),'Data - Knowledge'!R$8)/100</f>
        <v>0.09</v>
      </c>
      <c r="S273" s="129" cm="1">
        <f t="array" ref="S273">INDEX(KM_PCT,MATCH($A273,'Knowledge - Percentages'!$B:$B,0),'Data - Knowledge'!S$8)/100</f>
        <v>0.11</v>
      </c>
      <c r="T273" s="129" cm="1">
        <f t="array" ref="T273">INDEX(KM_PCT,MATCH($A273,'Knowledge - Percentages'!$B:$B,0),'Data - Knowledge'!T$8)/100</f>
        <v>8.5999999999999993E-2</v>
      </c>
      <c r="U273" s="129" cm="1">
        <f t="array" ref="U273">INDEX(KM_PCT,MATCH($A273,'Knowledge - Percentages'!$B:$B,0),'Data - Knowledge'!U$8)/100</f>
        <v>8.900000000000001E-2</v>
      </c>
      <c r="V273" s="129" cm="1">
        <f t="array" ref="V273">INDEX(KM_PCT,MATCH($A273,'Knowledge - Percentages'!$B:$B,0),'Data - Knowledge'!V$8)/100</f>
        <v>5.9000000000000004E-2</v>
      </c>
      <c r="W273" s="129" cm="1">
        <f t="array" ref="W273">INDEX(KM_PCT,MATCH($A273,'Knowledge - Percentages'!$B:$B,0),'Data - Knowledge'!W$8)/100</f>
        <v>0.17100000000000001</v>
      </c>
      <c r="X273" s="129" cm="1">
        <f t="array" ref="X273">INDEX(KM_PCT,MATCH($A273,'Knowledge - Percentages'!$B:$B,0),'Data - Knowledge'!X$8)/100</f>
        <v>0.125</v>
      </c>
      <c r="Y273" s="129" cm="1">
        <f t="array" ref="Y273">INDEX(KM_PCT,MATCH($A273,'Knowledge - Percentages'!$B:$B,0),'Data - Knowledge'!Y$8)/100</f>
        <v>0.154</v>
      </c>
      <c r="Z273" s="129" cm="1">
        <f t="array" ref="Z273">INDEX(KM_PCT,MATCH($A273,'Knowledge - Percentages'!$B:$B,0),'Data - Knowledge'!Z$8)/100</f>
        <v>0.19500000000000001</v>
      </c>
      <c r="AA273" s="129" cm="1">
        <f t="array" ref="AA273">INDEX(KM_PCT,MATCH($A273,'Knowledge - Percentages'!$B:$B,0),'Data - Knowledge'!AA$8)/100</f>
        <v>0.158</v>
      </c>
      <c r="AB273" s="129" cm="1">
        <f t="array" ref="AB273">INDEX(KM_PCT,MATCH($A273,'Knowledge - Percentages'!$B:$B,0),'Data - Knowledge'!AB$8)/100</f>
        <v>0.45899999999999996</v>
      </c>
      <c r="AC273" s="129" cm="1">
        <f t="array" ref="AC273">INDEX(KM_PCT,MATCH($A273,'Knowledge - Percentages'!$B:$B,0),'Data - Knowledge'!AC$8)/100</f>
        <v>0.251</v>
      </c>
      <c r="AD273" s="129" cm="1">
        <f t="array" ref="AD273">INDEX(KM_PCT,MATCH($A273,'Knowledge - Percentages'!$B:$B,0),'Data - Knowledge'!AD$8)/100</f>
        <v>0.19500000000000001</v>
      </c>
      <c r="AE273" s="129" cm="1">
        <f t="array" ref="AE273">INDEX(KM_PCT,MATCH($A273,'Knowledge - Percentages'!$B:$B,0),'Data - Knowledge'!AE$8)/100</f>
        <v>0.19899999999999998</v>
      </c>
      <c r="AF273" s="129" cm="1">
        <f t="array" ref="AF273">INDEX(KM_PCT,MATCH($A273,'Knowledge - Percentages'!$B:$B,0),'Data - Knowledge'!AF$8)/100</f>
        <v>0.27100000000000002</v>
      </c>
      <c r="AG273" s="129" cm="1">
        <f t="array" ref="AG273">INDEX(KM_PCT,MATCH($A273,'Knowledge - Percentages'!$B:$B,0),'Data - Knowledge'!AG$8)/100</f>
        <v>0.21899999999999997</v>
      </c>
      <c r="AH273" s="129" cm="1">
        <f t="array" ref="AH273">INDEX(KM_PCT,MATCH($A273,'Knowledge - Percentages'!$B:$B,0),'Data - Knowledge'!AH$8)/100</f>
        <v>0.36200000000000004</v>
      </c>
      <c r="AI273" s="129" cm="1">
        <f t="array" ref="AI273">INDEX(KM_PCT,MATCH($A273,'Knowledge - Percentages'!$B:$B,0),'Data - Knowledge'!AI$8)/100</f>
        <v>0.22</v>
      </c>
    </row>
    <row r="274" spans="1:35">
      <c r="A274" s="86" t="s">
        <v>708</v>
      </c>
      <c r="B274" s="86" t="s">
        <v>709</v>
      </c>
      <c r="C274" s="86" t="s">
        <v>710</v>
      </c>
      <c r="D274" s="86" t="s">
        <v>711</v>
      </c>
      <c r="E274" s="122">
        <f t="shared" si="31"/>
        <v>5.2199288881942682E-2</v>
      </c>
      <c r="F274" s="128">
        <f t="shared" si="26"/>
        <v>2671.9250000000002</v>
      </c>
      <c r="G274" s="122">
        <f t="shared" si="27"/>
        <v>5.6457640299077544E-2</v>
      </c>
      <c r="H274" s="128">
        <f t="shared" si="28"/>
        <v>20546.008000000002</v>
      </c>
      <c r="I274" s="122">
        <f t="shared" si="29"/>
        <v>-0.57993619841683686</v>
      </c>
      <c r="J274" s="128">
        <f t="shared" si="30"/>
        <v>92.457439959274325</v>
      </c>
      <c r="K274" s="129" cm="1">
        <f t="array" ref="K274">INDEX(KM_PCT,MATCH($A274,'Knowledge - Percentages'!$B:$B,0),'Data - Knowledge'!K$8)/100</f>
        <v>3.5000000000000003E-2</v>
      </c>
      <c r="L274" s="129" cm="1">
        <f t="array" ref="L274">INDEX(KM_PCT,MATCH($A274,'Knowledge - Percentages'!$B:$B,0),'Data - Knowledge'!L$8)/100</f>
        <v>0.03</v>
      </c>
      <c r="M274" s="129" cm="1">
        <f t="array" ref="M274">INDEX(KM_PCT,MATCH($A274,'Knowledge - Percentages'!$B:$B,0),'Data - Knowledge'!M$8)/100</f>
        <v>3.4000000000000002E-2</v>
      </c>
      <c r="N274" s="129" cm="1">
        <f t="array" ref="N274">INDEX(KM_PCT,MATCH($A274,'Knowledge - Percentages'!$B:$B,0),'Data - Knowledge'!N$8)/100</f>
        <v>3.4000000000000002E-2</v>
      </c>
      <c r="O274" s="129" cm="1">
        <f t="array" ref="O274">INDEX(KM_PCT,MATCH($A274,'Knowledge - Percentages'!$B:$B,0),'Data - Knowledge'!O$8)/100</f>
        <v>2.7999999999999997E-2</v>
      </c>
      <c r="P274" s="129" cm="1">
        <f t="array" ref="P274">INDEX(KM_PCT,MATCH($A274,'Knowledge - Percentages'!$B:$B,0),'Data - Knowledge'!P$8)/100</f>
        <v>4.2000000000000003E-2</v>
      </c>
      <c r="Q274" s="129" cm="1">
        <f t="array" ref="Q274">INDEX(KM_PCT,MATCH($A274,'Knowledge - Percentages'!$B:$B,0),'Data - Knowledge'!Q$8)/100</f>
        <v>4.4000000000000004E-2</v>
      </c>
      <c r="R274" s="129" cm="1">
        <f t="array" ref="R274">INDEX(KM_PCT,MATCH($A274,'Knowledge - Percentages'!$B:$B,0),'Data - Knowledge'!R$8)/100</f>
        <v>0.28800000000000003</v>
      </c>
      <c r="S274" s="129" cm="1">
        <f t="array" ref="S274">INDEX(KM_PCT,MATCH($A274,'Knowledge - Percentages'!$B:$B,0),'Data - Knowledge'!S$8)/100</f>
        <v>6.6000000000000003E-2</v>
      </c>
      <c r="T274" s="129" cm="1">
        <f t="array" ref="T274">INDEX(KM_PCT,MATCH($A274,'Knowledge - Percentages'!$B:$B,0),'Data - Knowledge'!T$8)/100</f>
        <v>4.2999999999999997E-2</v>
      </c>
      <c r="U274" s="129" cm="1">
        <f t="array" ref="U274">INDEX(KM_PCT,MATCH($A274,'Knowledge - Percentages'!$B:$B,0),'Data - Knowledge'!U$8)/100</f>
        <v>7.5999999999999998E-2</v>
      </c>
      <c r="V274" s="129" cm="1">
        <f t="array" ref="V274">INDEX(KM_PCT,MATCH($A274,'Knowledge - Percentages'!$B:$B,0),'Data - Knowledge'!V$8)/100</f>
        <v>4.8000000000000001E-2</v>
      </c>
      <c r="W274" s="129" cm="1">
        <f t="array" ref="W274">INDEX(KM_PCT,MATCH($A274,'Knowledge - Percentages'!$B:$B,0),'Data - Knowledge'!W$8)/100</f>
        <v>0.15</v>
      </c>
      <c r="X274" s="129" cm="1">
        <f t="array" ref="X274">INDEX(KM_PCT,MATCH($A274,'Knowledge - Percentages'!$B:$B,0),'Data - Knowledge'!X$8)/100</f>
        <v>5.7999999999999996E-2</v>
      </c>
      <c r="Y274" s="129" cm="1">
        <f t="array" ref="Y274">INDEX(KM_PCT,MATCH($A274,'Knowledge - Percentages'!$B:$B,0),'Data - Knowledge'!Y$8)/100</f>
        <v>0.13900000000000001</v>
      </c>
      <c r="Z274" s="129" cm="1">
        <f t="array" ref="Z274">INDEX(KM_PCT,MATCH($A274,'Knowledge - Percentages'!$B:$B,0),'Data - Knowledge'!Z$8)/100</f>
        <v>0.05</v>
      </c>
      <c r="AA274" s="129" cm="1">
        <f t="array" ref="AA274">INDEX(KM_PCT,MATCH($A274,'Knowledge - Percentages'!$B:$B,0),'Data - Knowledge'!AA$8)/100</f>
        <v>5.9000000000000004E-2</v>
      </c>
      <c r="AB274" s="129" cm="1">
        <f t="array" ref="AB274">INDEX(KM_PCT,MATCH($A274,'Knowledge - Percentages'!$B:$B,0),'Data - Knowledge'!AB$8)/100</f>
        <v>0.39899999999999997</v>
      </c>
      <c r="AC274" s="129" cm="1">
        <f t="array" ref="AC274">INDEX(KM_PCT,MATCH($A274,'Knowledge - Percentages'!$B:$B,0),'Data - Knowledge'!AC$8)/100</f>
        <v>0.06</v>
      </c>
      <c r="AD274" s="129" cm="1">
        <f t="array" ref="AD274">INDEX(KM_PCT,MATCH($A274,'Knowledge - Percentages'!$B:$B,0),'Data - Knowledge'!AD$8)/100</f>
        <v>0.05</v>
      </c>
      <c r="AE274" s="129" cm="1">
        <f t="array" ref="AE274">INDEX(KM_PCT,MATCH($A274,'Knowledge - Percentages'!$B:$B,0),'Data - Knowledge'!AE$8)/100</f>
        <v>9.0999999999999998E-2</v>
      </c>
      <c r="AF274" s="129" cm="1">
        <f t="array" ref="AF274">INDEX(KM_PCT,MATCH($A274,'Knowledge - Percentages'!$B:$B,0),'Data - Knowledge'!AF$8)/100</f>
        <v>0.24</v>
      </c>
      <c r="AG274" s="129" cm="1">
        <f t="array" ref="AG274">INDEX(KM_PCT,MATCH($A274,'Knowledge - Percentages'!$B:$B,0),'Data - Knowledge'!AG$8)/100</f>
        <v>0.10300000000000001</v>
      </c>
      <c r="AH274" s="129" cm="1">
        <f t="array" ref="AH274">INDEX(KM_PCT,MATCH($A274,'Knowledge - Percentages'!$B:$B,0),'Data - Knowledge'!AH$8)/100</f>
        <v>9.0999999999999998E-2</v>
      </c>
      <c r="AI274" s="129" cm="1">
        <f t="array" ref="AI274">INDEX(KM_PCT,MATCH($A274,'Knowledge - Percentages'!$B:$B,0),'Data - Knowledge'!AI$8)/100</f>
        <v>9.0999999999999998E-2</v>
      </c>
    </row>
    <row r="275" spans="1:35">
      <c r="A275" s="86" t="s">
        <v>712</v>
      </c>
      <c r="B275" s="86" t="s">
        <v>709</v>
      </c>
      <c r="C275" s="86" t="s">
        <v>710</v>
      </c>
      <c r="D275" s="86" t="s">
        <v>713</v>
      </c>
      <c r="E275" s="122">
        <f t="shared" si="31"/>
        <v>0.66070351847148689</v>
      </c>
      <c r="F275" s="128">
        <f t="shared" si="26"/>
        <v>33819.430999999997</v>
      </c>
      <c r="G275" s="122">
        <f t="shared" si="27"/>
        <v>0.67638151072079222</v>
      </c>
      <c r="H275" s="128">
        <f t="shared" si="28"/>
        <v>246148.08299999998</v>
      </c>
      <c r="I275" s="122">
        <f t="shared" si="29"/>
        <v>0.54163084174941745</v>
      </c>
      <c r="J275" s="128">
        <f t="shared" si="30"/>
        <v>97.682078531005686</v>
      </c>
      <c r="K275" s="129" cm="1">
        <f t="array" ref="K275">INDEX(KM_PCT,MATCH($A275,'Knowledge - Percentages'!$B:$B,0),'Data - Knowledge'!K$8)/100</f>
        <v>0.56100000000000005</v>
      </c>
      <c r="L275" s="129" cm="1">
        <f t="array" ref="L275">INDEX(KM_PCT,MATCH($A275,'Knowledge - Percentages'!$B:$B,0),'Data - Knowledge'!L$8)/100</f>
        <v>0.64900000000000002</v>
      </c>
      <c r="M275" s="129" cm="1">
        <f t="array" ref="M275">INDEX(KM_PCT,MATCH($A275,'Knowledge - Percentages'!$B:$B,0),'Data - Knowledge'!M$8)/100</f>
        <v>0.60399999999999998</v>
      </c>
      <c r="N275" s="129" cm="1">
        <f t="array" ref="N275">INDEX(KM_PCT,MATCH($A275,'Knowledge - Percentages'!$B:$B,0),'Data - Knowledge'!N$8)/100</f>
        <v>0.72099999999999997</v>
      </c>
      <c r="O275" s="129" cm="1">
        <f t="array" ref="O275">INDEX(KM_PCT,MATCH($A275,'Knowledge - Percentages'!$B:$B,0),'Data - Knowledge'!O$8)/100</f>
        <v>0.73599999999999999</v>
      </c>
      <c r="P275" s="129" cm="1">
        <f t="array" ref="P275">INDEX(KM_PCT,MATCH($A275,'Knowledge - Percentages'!$B:$B,0),'Data - Knowledge'!P$8)/100</f>
        <v>0.629</v>
      </c>
      <c r="Q275" s="129" cm="1">
        <f t="array" ref="Q275">INDEX(KM_PCT,MATCH($A275,'Knowledge - Percentages'!$B:$B,0),'Data - Knowledge'!Q$8)/100</f>
        <v>0.58799999999999997</v>
      </c>
      <c r="R275" s="129" cm="1">
        <f t="array" ref="R275">INDEX(KM_PCT,MATCH($A275,'Knowledge - Percentages'!$B:$B,0),'Data - Knowledge'!R$8)/100</f>
        <v>0.23300000000000001</v>
      </c>
      <c r="S275" s="129" cm="1">
        <f t="array" ref="S275">INDEX(KM_PCT,MATCH($A275,'Knowledge - Percentages'!$B:$B,0),'Data - Knowledge'!S$8)/100</f>
        <v>0.61299999999999999</v>
      </c>
      <c r="T275" s="129" cm="1">
        <f t="array" ref="T275">INDEX(KM_PCT,MATCH($A275,'Knowledge - Percentages'!$B:$B,0),'Data - Knowledge'!T$8)/100</f>
        <v>0.64500000000000002</v>
      </c>
      <c r="U275" s="129" cm="1">
        <f t="array" ref="U275">INDEX(KM_PCT,MATCH($A275,'Knowledge - Percentages'!$B:$B,0),'Data - Knowledge'!U$8)/100</f>
        <v>0.58599999999999997</v>
      </c>
      <c r="V275" s="129" cm="1">
        <f t="array" ref="V275">INDEX(KM_PCT,MATCH($A275,'Knowledge - Percentages'!$B:$B,0),'Data - Knowledge'!V$8)/100</f>
        <v>0.60599999999999998</v>
      </c>
      <c r="W275" s="129" cm="1">
        <f t="array" ref="W275">INDEX(KM_PCT,MATCH($A275,'Knowledge - Percentages'!$B:$B,0),'Data - Knowledge'!W$8)/100</f>
        <v>0.48899999999999999</v>
      </c>
      <c r="X275" s="129" cm="1">
        <f t="array" ref="X275">INDEX(KM_PCT,MATCH($A275,'Knowledge - Percentages'!$B:$B,0),'Data - Knowledge'!X$8)/100</f>
        <v>0.65799999999999992</v>
      </c>
      <c r="Y275" s="129" cm="1">
        <f t="array" ref="Y275">INDEX(KM_PCT,MATCH($A275,'Knowledge - Percentages'!$B:$B,0),'Data - Knowledge'!Y$8)/100</f>
        <v>0.54799999999999993</v>
      </c>
      <c r="Z275" s="129" cm="1">
        <f t="array" ref="Z275">INDEX(KM_PCT,MATCH($A275,'Knowledge - Percentages'!$B:$B,0),'Data - Knowledge'!Z$8)/100</f>
        <v>0.74299999999999999</v>
      </c>
      <c r="AA275" s="129" cm="1">
        <f t="array" ref="AA275">INDEX(KM_PCT,MATCH($A275,'Knowledge - Percentages'!$B:$B,0),'Data - Knowledge'!AA$8)/100</f>
        <v>0.7</v>
      </c>
      <c r="AB275" s="129" cm="1">
        <f t="array" ref="AB275">INDEX(KM_PCT,MATCH($A275,'Knowledge - Percentages'!$B:$B,0),'Data - Knowledge'!AB$8)/100</f>
        <v>0.29600000000000004</v>
      </c>
      <c r="AC275" s="129" cm="1">
        <f t="array" ref="AC275">INDEX(KM_PCT,MATCH($A275,'Knowledge - Percentages'!$B:$B,0),'Data - Knowledge'!AC$8)/100</f>
        <v>0.71700000000000008</v>
      </c>
      <c r="AD275" s="129" cm="1">
        <f t="array" ref="AD275">INDEX(KM_PCT,MATCH($A275,'Knowledge - Percentages'!$B:$B,0),'Data - Knowledge'!AD$8)/100</f>
        <v>0.73299999999999998</v>
      </c>
      <c r="AE275" s="129" cm="1">
        <f t="array" ref="AE275">INDEX(KM_PCT,MATCH($A275,'Knowledge - Percentages'!$B:$B,0),'Data - Knowledge'!AE$8)/100</f>
        <v>0.66200000000000003</v>
      </c>
      <c r="AF275" s="129" cm="1">
        <f t="array" ref="AF275">INDEX(KM_PCT,MATCH($A275,'Knowledge - Percentages'!$B:$B,0),'Data - Knowledge'!AF$8)/100</f>
        <v>0.375</v>
      </c>
      <c r="AG275" s="129" cm="1">
        <f t="array" ref="AG275">INDEX(KM_PCT,MATCH($A275,'Knowledge - Percentages'!$B:$B,0),'Data - Knowledge'!AG$8)/100</f>
        <v>0.65200000000000002</v>
      </c>
      <c r="AH275" s="129" cm="1">
        <f t="array" ref="AH275">INDEX(KM_PCT,MATCH($A275,'Knowledge - Percentages'!$B:$B,0),'Data - Knowledge'!AH$8)/100</f>
        <v>0.66</v>
      </c>
      <c r="AI275" s="129" cm="1">
        <f t="array" ref="AI275">INDEX(KM_PCT,MATCH($A275,'Knowledge - Percentages'!$B:$B,0),'Data - Knowledge'!AI$8)/100</f>
        <v>0.68900000000000006</v>
      </c>
    </row>
    <row r="276" spans="1:35">
      <c r="A276" s="86" t="s">
        <v>714</v>
      </c>
      <c r="B276" s="86" t="s">
        <v>709</v>
      </c>
      <c r="C276" s="86" t="s">
        <v>710</v>
      </c>
      <c r="D276" s="86" t="s">
        <v>715</v>
      </c>
      <c r="E276" s="122">
        <f t="shared" si="31"/>
        <v>7.2110086545411914E-2</v>
      </c>
      <c r="F276" s="128">
        <f t="shared" si="26"/>
        <v>3691.0989999999997</v>
      </c>
      <c r="G276" s="122">
        <f t="shared" si="27"/>
        <v>6.130101478625738E-2</v>
      </c>
      <c r="H276" s="128">
        <f t="shared" si="28"/>
        <v>22308.603999999999</v>
      </c>
      <c r="I276" s="122">
        <f t="shared" si="29"/>
        <v>-0.17705124841680617</v>
      </c>
      <c r="J276" s="128">
        <f t="shared" si="30"/>
        <v>117.63277785342265</v>
      </c>
      <c r="K276" s="129" cm="1">
        <f t="array" ref="K276">INDEX(KM_PCT,MATCH($A276,'Knowledge - Percentages'!$B:$B,0),'Data - Knowledge'!K$8)/100</f>
        <v>0.115</v>
      </c>
      <c r="L276" s="129" cm="1">
        <f t="array" ref="L276">INDEX(KM_PCT,MATCH($A276,'Knowledge - Percentages'!$B:$B,0),'Data - Knowledge'!L$8)/100</f>
        <v>7.5999999999999998E-2</v>
      </c>
      <c r="M276" s="129" cm="1">
        <f t="array" ref="M276">INDEX(KM_PCT,MATCH($A276,'Knowledge - Percentages'!$B:$B,0),'Data - Knowledge'!M$8)/100</f>
        <v>0.114</v>
      </c>
      <c r="N276" s="129" cm="1">
        <f t="array" ref="N276">INDEX(KM_PCT,MATCH($A276,'Knowledge - Percentages'!$B:$B,0),'Data - Knowledge'!N$8)/100</f>
        <v>5.7999999999999996E-2</v>
      </c>
      <c r="O276" s="129" cm="1">
        <f t="array" ref="O276">INDEX(KM_PCT,MATCH($A276,'Knowledge - Percentages'!$B:$B,0),'Data - Knowledge'!O$8)/100</f>
        <v>4.7E-2</v>
      </c>
      <c r="P276" s="129" cm="1">
        <f t="array" ref="P276">INDEX(KM_PCT,MATCH($A276,'Knowledge - Percentages'!$B:$B,0),'Data - Knowledge'!P$8)/100</f>
        <v>9.9000000000000005E-2</v>
      </c>
      <c r="Q276" s="129" cm="1">
        <f t="array" ref="Q276">INDEX(KM_PCT,MATCH($A276,'Knowledge - Percentages'!$B:$B,0),'Data - Knowledge'!Q$8)/100</f>
        <v>0.1</v>
      </c>
      <c r="R276" s="129" cm="1">
        <f t="array" ref="R276">INDEX(KM_PCT,MATCH($A276,'Knowledge - Percentages'!$B:$B,0),'Data - Knowledge'!R$8)/100</f>
        <v>0.20399999999999999</v>
      </c>
      <c r="S276" s="129" cm="1">
        <f t="array" ref="S276">INDEX(KM_PCT,MATCH($A276,'Knowledge - Percentages'!$B:$B,0),'Data - Knowledge'!S$8)/100</f>
        <v>0.09</v>
      </c>
      <c r="T276" s="129" cm="1">
        <f t="array" ref="T276">INDEX(KM_PCT,MATCH($A276,'Knowledge - Percentages'!$B:$B,0),'Data - Knowledge'!T$8)/100</f>
        <v>9.9000000000000005E-2</v>
      </c>
      <c r="U276" s="129" cm="1">
        <f t="array" ref="U276">INDEX(KM_PCT,MATCH($A276,'Knowledge - Percentages'!$B:$B,0),'Data - Knowledge'!U$8)/100</f>
        <v>0.10300000000000001</v>
      </c>
      <c r="V276" s="129" cm="1">
        <f t="array" ref="V276">INDEX(KM_PCT,MATCH($A276,'Knowledge - Percentages'!$B:$B,0),'Data - Knowledge'!V$8)/100</f>
        <v>0.107</v>
      </c>
      <c r="W276" s="129" cm="1">
        <f t="array" ref="W276">INDEX(KM_PCT,MATCH($A276,'Knowledge - Percentages'!$B:$B,0),'Data - Knowledge'!W$8)/100</f>
        <v>8.900000000000001E-2</v>
      </c>
      <c r="X276" s="129" cm="1">
        <f t="array" ref="X276">INDEX(KM_PCT,MATCH($A276,'Knowledge - Percentages'!$B:$B,0),'Data - Knowledge'!X$8)/100</f>
        <v>6.9000000000000006E-2</v>
      </c>
      <c r="Y276" s="129" cm="1">
        <f t="array" ref="Y276">INDEX(KM_PCT,MATCH($A276,'Knowledge - Percentages'!$B:$B,0),'Data - Knowledge'!Y$8)/100</f>
        <v>8.3000000000000004E-2</v>
      </c>
      <c r="Z276" s="129" cm="1">
        <f t="array" ref="Z276">INDEX(KM_PCT,MATCH($A276,'Knowledge - Percentages'!$B:$B,0),'Data - Knowledge'!Z$8)/100</f>
        <v>3.3000000000000002E-2</v>
      </c>
      <c r="AA276" s="129" cm="1">
        <f t="array" ref="AA276">INDEX(KM_PCT,MATCH($A276,'Knowledge - Percentages'!$B:$B,0),'Data - Knowledge'!AA$8)/100</f>
        <v>6.6000000000000003E-2</v>
      </c>
      <c r="AB276" s="129" cm="1">
        <f t="array" ref="AB276">INDEX(KM_PCT,MATCH($A276,'Knowledge - Percentages'!$B:$B,0),'Data - Knowledge'!AB$8)/100</f>
        <v>7.400000000000001E-2</v>
      </c>
      <c r="AC276" s="129" cm="1">
        <f t="array" ref="AC276">INDEX(KM_PCT,MATCH($A276,'Knowledge - Percentages'!$B:$B,0),'Data - Knowledge'!AC$8)/100</f>
        <v>2.4E-2</v>
      </c>
      <c r="AD276" s="129" cm="1">
        <f t="array" ref="AD276">INDEX(KM_PCT,MATCH($A276,'Knowledge - Percentages'!$B:$B,0),'Data - Knowledge'!AD$8)/100</f>
        <v>4.0999999999999995E-2</v>
      </c>
      <c r="AE276" s="129" cm="1">
        <f t="array" ref="AE276">INDEX(KM_PCT,MATCH($A276,'Knowledge - Percentages'!$B:$B,0),'Data - Knowledge'!AE$8)/100</f>
        <v>4.0999999999999995E-2</v>
      </c>
      <c r="AF276" s="129" cm="1">
        <f t="array" ref="AF276">INDEX(KM_PCT,MATCH($A276,'Knowledge - Percentages'!$B:$B,0),'Data - Knowledge'!AF$8)/100</f>
        <v>8.900000000000001E-2</v>
      </c>
      <c r="AG276" s="129" cm="1">
        <f t="array" ref="AG276">INDEX(KM_PCT,MATCH($A276,'Knowledge - Percentages'!$B:$B,0),'Data - Knowledge'!AG$8)/100</f>
        <v>4.5999999999999999E-2</v>
      </c>
      <c r="AH276" s="129" cm="1">
        <f t="array" ref="AH276">INDEX(KM_PCT,MATCH($A276,'Knowledge - Percentages'!$B:$B,0),'Data - Knowledge'!AH$8)/100</f>
        <v>3.7999999999999999E-2</v>
      </c>
      <c r="AI276" s="129" cm="1">
        <f t="array" ref="AI276">INDEX(KM_PCT,MATCH($A276,'Knowledge - Percentages'!$B:$B,0),'Data - Knowledge'!AI$8)/100</f>
        <v>3.4000000000000002E-2</v>
      </c>
    </row>
    <row r="277" spans="1:35">
      <c r="A277" s="86" t="s">
        <v>716</v>
      </c>
      <c r="B277" s="86" t="s">
        <v>709</v>
      </c>
      <c r="C277" s="86" t="s">
        <v>710</v>
      </c>
      <c r="D277" s="86" t="s">
        <v>717</v>
      </c>
      <c r="E277" s="122">
        <f t="shared" si="31"/>
        <v>3.3227538242131795E-2</v>
      </c>
      <c r="F277" s="128">
        <f t="shared" si="26"/>
        <v>1700.8180000000002</v>
      </c>
      <c r="G277" s="122">
        <f t="shared" si="27"/>
        <v>3.2818649204905494E-2</v>
      </c>
      <c r="H277" s="128">
        <f t="shared" si="28"/>
        <v>11943.330000000002</v>
      </c>
      <c r="I277" s="122">
        <f t="shared" si="29"/>
        <v>-0.51292716304648256</v>
      </c>
      <c r="J277" s="128">
        <f t="shared" si="30"/>
        <v>101.24590453029731</v>
      </c>
      <c r="K277" s="129" cm="1">
        <f t="array" ref="K277">INDEX(KM_PCT,MATCH($A277,'Knowledge - Percentages'!$B:$B,0),'Data - Knowledge'!K$8)/100</f>
        <v>3.5000000000000003E-2</v>
      </c>
      <c r="L277" s="129" cm="1">
        <f t="array" ref="L277">INDEX(KM_PCT,MATCH($A277,'Knowledge - Percentages'!$B:$B,0),'Data - Knowledge'!L$8)/100</f>
        <v>2.7000000000000003E-2</v>
      </c>
      <c r="M277" s="129" cm="1">
        <f t="array" ref="M277">INDEX(KM_PCT,MATCH($A277,'Knowledge - Percentages'!$B:$B,0),'Data - Knowledge'!M$8)/100</f>
        <v>3.7999999999999999E-2</v>
      </c>
      <c r="N277" s="129" cm="1">
        <f t="array" ref="N277">INDEX(KM_PCT,MATCH($A277,'Knowledge - Percentages'!$B:$B,0),'Data - Knowledge'!N$8)/100</f>
        <v>3.1E-2</v>
      </c>
      <c r="O277" s="129" cm="1">
        <f t="array" ref="O277">INDEX(KM_PCT,MATCH($A277,'Knowledge - Percentages'!$B:$B,0),'Data - Knowledge'!O$8)/100</f>
        <v>3.1E-2</v>
      </c>
      <c r="P277" s="129" cm="1">
        <f t="array" ref="P277">INDEX(KM_PCT,MATCH($A277,'Knowledge - Percentages'!$B:$B,0),'Data - Knowledge'!P$8)/100</f>
        <v>3.2000000000000001E-2</v>
      </c>
      <c r="Q277" s="129" cm="1">
        <f t="array" ref="Q277">INDEX(KM_PCT,MATCH($A277,'Knowledge - Percentages'!$B:$B,0),'Data - Knowledge'!Q$8)/100</f>
        <v>3.7000000000000005E-2</v>
      </c>
      <c r="R277" s="129" cm="1">
        <f t="array" ref="R277">INDEX(KM_PCT,MATCH($A277,'Knowledge - Percentages'!$B:$B,0),'Data - Knowledge'!R$8)/100</f>
        <v>7.0000000000000007E-2</v>
      </c>
      <c r="S277" s="129" cm="1">
        <f t="array" ref="S277">INDEX(KM_PCT,MATCH($A277,'Knowledge - Percentages'!$B:$B,0),'Data - Knowledge'!S$8)/100</f>
        <v>3.7000000000000005E-2</v>
      </c>
      <c r="T277" s="129" cm="1">
        <f t="array" ref="T277">INDEX(KM_PCT,MATCH($A277,'Knowledge - Percentages'!$B:$B,0),'Data - Knowledge'!T$8)/100</f>
        <v>3.7000000000000005E-2</v>
      </c>
      <c r="U277" s="129" cm="1">
        <f t="array" ref="U277">INDEX(KM_PCT,MATCH($A277,'Knowledge - Percentages'!$B:$B,0),'Data - Knowledge'!U$8)/100</f>
        <v>3.7000000000000005E-2</v>
      </c>
      <c r="V277" s="129" cm="1">
        <f t="array" ref="V277">INDEX(KM_PCT,MATCH($A277,'Knowledge - Percentages'!$B:$B,0),'Data - Knowledge'!V$8)/100</f>
        <v>3.7999999999999999E-2</v>
      </c>
      <c r="W277" s="129" cm="1">
        <f t="array" ref="W277">INDEX(KM_PCT,MATCH($A277,'Knowledge - Percentages'!$B:$B,0),'Data - Knowledge'!W$8)/100</f>
        <v>4.2000000000000003E-2</v>
      </c>
      <c r="X277" s="129" cm="1">
        <f t="array" ref="X277">INDEX(KM_PCT,MATCH($A277,'Knowledge - Percentages'!$B:$B,0),'Data - Knowledge'!X$8)/100</f>
        <v>3.5000000000000003E-2</v>
      </c>
      <c r="Y277" s="129" cm="1">
        <f t="array" ref="Y277">INDEX(KM_PCT,MATCH($A277,'Knowledge - Percentages'!$B:$B,0),'Data - Knowledge'!Y$8)/100</f>
        <v>0.04</v>
      </c>
      <c r="Z277" s="129" cm="1">
        <f t="array" ref="Z277">INDEX(KM_PCT,MATCH($A277,'Knowledge - Percentages'!$B:$B,0),'Data - Knowledge'!Z$8)/100</f>
        <v>2.6000000000000002E-2</v>
      </c>
      <c r="AA277" s="129" cm="1">
        <f t="array" ref="AA277">INDEX(KM_PCT,MATCH($A277,'Knowledge - Percentages'!$B:$B,0),'Data - Knowledge'!AA$8)/100</f>
        <v>3.1E-2</v>
      </c>
      <c r="AB277" s="129" cm="1">
        <f t="array" ref="AB277">INDEX(KM_PCT,MATCH($A277,'Knowledge - Percentages'!$B:$B,0),'Data - Knowledge'!AB$8)/100</f>
        <v>3.9E-2</v>
      </c>
      <c r="AC277" s="129" cm="1">
        <f t="array" ref="AC277">INDEX(KM_PCT,MATCH($A277,'Knowledge - Percentages'!$B:$B,0),'Data - Knowledge'!AC$8)/100</f>
        <v>3.5000000000000003E-2</v>
      </c>
      <c r="AD277" s="129" cm="1">
        <f t="array" ref="AD277">INDEX(KM_PCT,MATCH($A277,'Knowledge - Percentages'!$B:$B,0),'Data - Knowledge'!AD$8)/100</f>
        <v>2.6000000000000002E-2</v>
      </c>
      <c r="AE277" s="129" cm="1">
        <f t="array" ref="AE277">INDEX(KM_PCT,MATCH($A277,'Knowledge - Percentages'!$B:$B,0),'Data - Knowledge'!AE$8)/100</f>
        <v>3.9E-2</v>
      </c>
      <c r="AF277" s="129" cm="1">
        <f t="array" ref="AF277">INDEX(KM_PCT,MATCH($A277,'Knowledge - Percentages'!$B:$B,0),'Data - Knowledge'!AF$8)/100</f>
        <v>6.8000000000000005E-2</v>
      </c>
      <c r="AG277" s="129" cm="1">
        <f t="array" ref="AG277">INDEX(KM_PCT,MATCH($A277,'Knowledge - Percentages'!$B:$B,0),'Data - Knowledge'!AG$8)/100</f>
        <v>3.6000000000000004E-2</v>
      </c>
      <c r="AH277" s="129" cm="1">
        <f t="array" ref="AH277">INDEX(KM_PCT,MATCH($A277,'Knowledge - Percentages'!$B:$B,0),'Data - Knowledge'!AH$8)/100</f>
        <v>3.5000000000000003E-2</v>
      </c>
      <c r="AI277" s="129" cm="1">
        <f t="array" ref="AI277">INDEX(KM_PCT,MATCH($A277,'Knowledge - Percentages'!$B:$B,0),'Data - Knowledge'!AI$8)/100</f>
        <v>3.5000000000000003E-2</v>
      </c>
    </row>
    <row r="278" spans="1:35">
      <c r="A278" s="86" t="s">
        <v>718</v>
      </c>
      <c r="B278" s="86" t="s">
        <v>709</v>
      </c>
      <c r="C278" s="86" t="s">
        <v>710</v>
      </c>
      <c r="D278" s="86" t="s">
        <v>719</v>
      </c>
      <c r="E278" s="122">
        <f t="shared" si="31"/>
        <v>0.14029443022642465</v>
      </c>
      <c r="F278" s="128">
        <f t="shared" si="26"/>
        <v>7181.2509999999993</v>
      </c>
      <c r="G278" s="122">
        <f t="shared" si="27"/>
        <v>0.12461460105133285</v>
      </c>
      <c r="H278" s="128">
        <f t="shared" si="28"/>
        <v>45349.620999999999</v>
      </c>
      <c r="I278" s="122">
        <f t="shared" si="29"/>
        <v>-6.1950516961361925E-2</v>
      </c>
      <c r="J278" s="128">
        <f t="shared" si="30"/>
        <v>112.58265808565464</v>
      </c>
      <c r="K278" s="129" cm="1">
        <f t="array" ref="K278">INDEX(KM_PCT,MATCH($A278,'Knowledge - Percentages'!$B:$B,0),'Data - Knowledge'!K$8)/100</f>
        <v>0.22</v>
      </c>
      <c r="L278" s="129" cm="1">
        <f t="array" ref="L278">INDEX(KM_PCT,MATCH($A278,'Knowledge - Percentages'!$B:$B,0),'Data - Knowledge'!L$8)/100</f>
        <v>0.184</v>
      </c>
      <c r="M278" s="129" cm="1">
        <f t="array" ref="M278">INDEX(KM_PCT,MATCH($A278,'Knowledge - Percentages'!$B:$B,0),'Data - Knowledge'!M$8)/100</f>
        <v>0.19</v>
      </c>
      <c r="N278" s="129" cm="1">
        <f t="array" ref="N278">INDEX(KM_PCT,MATCH($A278,'Knowledge - Percentages'!$B:$B,0),'Data - Knowledge'!N$8)/100</f>
        <v>0.113</v>
      </c>
      <c r="O278" s="129" cm="1">
        <f t="array" ref="O278">INDEX(KM_PCT,MATCH($A278,'Knowledge - Percentages'!$B:$B,0),'Data - Knowledge'!O$8)/100</f>
        <v>0.127</v>
      </c>
      <c r="P278" s="129" cm="1">
        <f t="array" ref="P278">INDEX(KM_PCT,MATCH($A278,'Knowledge - Percentages'!$B:$B,0),'Data - Knowledge'!P$8)/100</f>
        <v>0.16899999999999998</v>
      </c>
      <c r="Q278" s="129" cm="1">
        <f t="array" ref="Q278">INDEX(KM_PCT,MATCH($A278,'Knowledge - Percentages'!$B:$B,0),'Data - Knowledge'!Q$8)/100</f>
        <v>0.21100000000000002</v>
      </c>
      <c r="R278" s="129" cm="1">
        <f t="array" ref="R278">INDEX(KM_PCT,MATCH($A278,'Knowledge - Percentages'!$B:$B,0),'Data - Knowledge'!R$8)/100</f>
        <v>0.17800000000000002</v>
      </c>
      <c r="S278" s="129" cm="1">
        <f t="array" ref="S278">INDEX(KM_PCT,MATCH($A278,'Knowledge - Percentages'!$B:$B,0),'Data - Knowledge'!S$8)/100</f>
        <v>0.16300000000000001</v>
      </c>
      <c r="T278" s="129" cm="1">
        <f t="array" ref="T278">INDEX(KM_PCT,MATCH($A278,'Knowledge - Percentages'!$B:$B,0),'Data - Knowledge'!T$8)/100</f>
        <v>0.14800000000000002</v>
      </c>
      <c r="U278" s="129" cm="1">
        <f t="array" ref="U278">INDEX(KM_PCT,MATCH($A278,'Knowledge - Percentages'!$B:$B,0),'Data - Knowledge'!U$8)/100</f>
        <v>0.17</v>
      </c>
      <c r="V278" s="129" cm="1">
        <f t="array" ref="V278">INDEX(KM_PCT,MATCH($A278,'Knowledge - Percentages'!$B:$B,0),'Data - Knowledge'!V$8)/100</f>
        <v>0.17499999999999999</v>
      </c>
      <c r="W278" s="129" cm="1">
        <f t="array" ref="W278">INDEX(KM_PCT,MATCH($A278,'Knowledge - Percentages'!$B:$B,0),'Data - Knowledge'!W$8)/100</f>
        <v>0.19800000000000001</v>
      </c>
      <c r="X278" s="129" cm="1">
        <f t="array" ref="X278">INDEX(KM_PCT,MATCH($A278,'Knowledge - Percentages'!$B:$B,0),'Data - Knowledge'!X$8)/100</f>
        <v>0.129</v>
      </c>
      <c r="Y278" s="129" cm="1">
        <f t="array" ref="Y278">INDEX(KM_PCT,MATCH($A278,'Knowledge - Percentages'!$B:$B,0),'Data - Knowledge'!Y$8)/100</f>
        <v>0.14300000000000002</v>
      </c>
      <c r="Z278" s="129" cm="1">
        <f t="array" ref="Z278">INDEX(KM_PCT,MATCH($A278,'Knowledge - Percentages'!$B:$B,0),'Data - Knowledge'!Z$8)/100</f>
        <v>9.6000000000000002E-2</v>
      </c>
      <c r="AA278" s="129" cm="1">
        <f t="array" ref="AA278">INDEX(KM_PCT,MATCH($A278,'Knowledge - Percentages'!$B:$B,0),'Data - Knowledge'!AA$8)/100</f>
        <v>9.6999999999999989E-2</v>
      </c>
      <c r="AB278" s="129" cm="1">
        <f t="array" ref="AB278">INDEX(KM_PCT,MATCH($A278,'Knowledge - Percentages'!$B:$B,0),'Data - Knowledge'!AB$8)/100</f>
        <v>0.13900000000000001</v>
      </c>
      <c r="AC278" s="129" cm="1">
        <f t="array" ref="AC278">INDEX(KM_PCT,MATCH($A278,'Knowledge - Percentages'!$B:$B,0),'Data - Knowledge'!AC$8)/100</f>
        <v>8.5000000000000006E-2</v>
      </c>
      <c r="AD278" s="129" cm="1">
        <f t="array" ref="AD278">INDEX(KM_PCT,MATCH($A278,'Knowledge - Percentages'!$B:$B,0),'Data - Knowledge'!AD$8)/100</f>
        <v>9.6999999999999989E-2</v>
      </c>
      <c r="AE278" s="129" cm="1">
        <f t="array" ref="AE278">INDEX(KM_PCT,MATCH($A278,'Knowledge - Percentages'!$B:$B,0),'Data - Knowledge'!AE$8)/100</f>
        <v>9.9000000000000005E-2</v>
      </c>
      <c r="AF278" s="129" cm="1">
        <f t="array" ref="AF278">INDEX(KM_PCT,MATCH($A278,'Knowledge - Percentages'!$B:$B,0),'Data - Knowledge'!AF$8)/100</f>
        <v>0.16800000000000001</v>
      </c>
      <c r="AG278" s="129" cm="1">
        <f t="array" ref="AG278">INDEX(KM_PCT,MATCH($A278,'Knowledge - Percentages'!$B:$B,0),'Data - Knowledge'!AG$8)/100</f>
        <v>0.105</v>
      </c>
      <c r="AH278" s="129" cm="1">
        <f t="array" ref="AH278">INDEX(KM_PCT,MATCH($A278,'Knowledge - Percentages'!$B:$B,0),'Data - Knowledge'!AH$8)/100</f>
        <v>7.2999999999999995E-2</v>
      </c>
      <c r="AI278" s="129" cm="1">
        <f t="array" ref="AI278">INDEX(KM_PCT,MATCH($A278,'Knowledge - Percentages'!$B:$B,0),'Data - Knowledge'!AI$8)/100</f>
        <v>8.4000000000000005E-2</v>
      </c>
    </row>
    <row r="279" spans="1:35">
      <c r="A279" s="86" t="s">
        <v>720</v>
      </c>
      <c r="B279" s="86" t="s">
        <v>709</v>
      </c>
      <c r="C279" s="86" t="s">
        <v>710</v>
      </c>
      <c r="D279" s="86" t="s">
        <v>721</v>
      </c>
      <c r="E279" s="122">
        <f t="shared" si="31"/>
        <v>1.001439818703968E-2</v>
      </c>
      <c r="F279" s="128">
        <f t="shared" si="26"/>
        <v>512.60700000000008</v>
      </c>
      <c r="G279" s="122">
        <f t="shared" si="27"/>
        <v>9.855088632360497E-3</v>
      </c>
      <c r="H279" s="128">
        <f t="shared" si="28"/>
        <v>3586.4539999999997</v>
      </c>
      <c r="I279" s="122">
        <f t="shared" si="29"/>
        <v>1.5606823750370405E-2</v>
      </c>
      <c r="J279" s="128">
        <f t="shared" si="30"/>
        <v>101.61652077035683</v>
      </c>
      <c r="K279" s="129" cm="1">
        <f t="array" ref="K279">INDEX(KM_PCT,MATCH($A279,'Knowledge - Percentages'!$B:$B,0),'Data - Knowledge'!K$8)/100</f>
        <v>0.01</v>
      </c>
      <c r="L279" s="129" cm="1">
        <f t="array" ref="L279">INDEX(KM_PCT,MATCH($A279,'Knowledge - Percentages'!$B:$B,0),'Data - Knowledge'!L$8)/100</f>
        <v>9.0000000000000011E-3</v>
      </c>
      <c r="M279" s="129" cm="1">
        <f t="array" ref="M279">INDEX(KM_PCT,MATCH($A279,'Knowledge - Percentages'!$B:$B,0),'Data - Knowledge'!M$8)/100</f>
        <v>0.01</v>
      </c>
      <c r="N279" s="129" cm="1">
        <f t="array" ref="N279">INDEX(KM_PCT,MATCH($A279,'Knowledge - Percentages'!$B:$B,0),'Data - Knowledge'!N$8)/100</f>
        <v>9.0000000000000011E-3</v>
      </c>
      <c r="O279" s="129" cm="1">
        <f t="array" ref="O279">INDEX(KM_PCT,MATCH($A279,'Knowledge - Percentages'!$B:$B,0),'Data - Knowledge'!O$8)/100</f>
        <v>8.0000000000000002E-3</v>
      </c>
      <c r="P279" s="129" cm="1">
        <f t="array" ref="P279">INDEX(KM_PCT,MATCH($A279,'Knowledge - Percentages'!$B:$B,0),'Data - Knowledge'!P$8)/100</f>
        <v>1.1000000000000001E-2</v>
      </c>
      <c r="Q279" s="129" cm="1">
        <f t="array" ref="Q279">INDEX(KM_PCT,MATCH($A279,'Knowledge - Percentages'!$B:$B,0),'Data - Knowledge'!Q$8)/100</f>
        <v>1.1000000000000001E-2</v>
      </c>
      <c r="R279" s="129" cm="1">
        <f t="array" ref="R279">INDEX(KM_PCT,MATCH($A279,'Knowledge - Percentages'!$B:$B,0),'Data - Knowledge'!R$8)/100</f>
        <v>8.0000000000000002E-3</v>
      </c>
      <c r="S279" s="129" cm="1">
        <f t="array" ref="S279">INDEX(KM_PCT,MATCH($A279,'Knowledge - Percentages'!$B:$B,0),'Data - Knowledge'!S$8)/100</f>
        <v>1.3000000000000001E-2</v>
      </c>
      <c r="T279" s="129" cm="1">
        <f t="array" ref="T279">INDEX(KM_PCT,MATCH($A279,'Knowledge - Percentages'!$B:$B,0),'Data - Knowledge'!T$8)/100</f>
        <v>0.01</v>
      </c>
      <c r="U279" s="129" cm="1">
        <f t="array" ref="U279">INDEX(KM_PCT,MATCH($A279,'Knowledge - Percentages'!$B:$B,0),'Data - Knowledge'!U$8)/100</f>
        <v>0.01</v>
      </c>
      <c r="V279" s="129" cm="1">
        <f t="array" ref="V279">INDEX(KM_PCT,MATCH($A279,'Knowledge - Percentages'!$B:$B,0),'Data - Knowledge'!V$8)/100</f>
        <v>1.1000000000000001E-2</v>
      </c>
      <c r="W279" s="129" cm="1">
        <f t="array" ref="W279">INDEX(KM_PCT,MATCH($A279,'Knowledge - Percentages'!$B:$B,0),'Data - Knowledge'!W$8)/100</f>
        <v>1.1000000000000001E-2</v>
      </c>
      <c r="X279" s="129" cm="1">
        <f t="array" ref="X279">INDEX(KM_PCT,MATCH($A279,'Knowledge - Percentages'!$B:$B,0),'Data - Knowledge'!X$8)/100</f>
        <v>1.2E-2</v>
      </c>
      <c r="Y279" s="129" cm="1">
        <f t="array" ref="Y279">INDEX(KM_PCT,MATCH($A279,'Knowledge - Percentages'!$B:$B,0),'Data - Knowledge'!Y$8)/100</f>
        <v>9.0000000000000011E-3</v>
      </c>
      <c r="Z279" s="129" cm="1">
        <f t="array" ref="Z279">INDEX(KM_PCT,MATCH($A279,'Knowledge - Percentages'!$B:$B,0),'Data - Knowledge'!Z$8)/100</f>
        <v>9.0000000000000011E-3</v>
      </c>
      <c r="AA279" s="129" cm="1">
        <f t="array" ref="AA279">INDEX(KM_PCT,MATCH($A279,'Knowledge - Percentages'!$B:$B,0),'Data - Knowledge'!AA$8)/100</f>
        <v>9.0000000000000011E-3</v>
      </c>
      <c r="AB279" s="129" cm="1">
        <f t="array" ref="AB279">INDEX(KM_PCT,MATCH($A279,'Knowledge - Percentages'!$B:$B,0),'Data - Knowledge'!AB$8)/100</f>
        <v>1.1000000000000001E-2</v>
      </c>
      <c r="AC279" s="129" cm="1">
        <f t="array" ref="AC279">INDEX(KM_PCT,MATCH($A279,'Knowledge - Percentages'!$B:$B,0),'Data - Knowledge'!AC$8)/100</f>
        <v>0.01</v>
      </c>
      <c r="AD279" s="129" cm="1">
        <f t="array" ref="AD279">INDEX(KM_PCT,MATCH($A279,'Knowledge - Percentages'!$B:$B,0),'Data - Knowledge'!AD$8)/100</f>
        <v>9.0000000000000011E-3</v>
      </c>
      <c r="AE279" s="129" cm="1">
        <f t="array" ref="AE279">INDEX(KM_PCT,MATCH($A279,'Knowledge - Percentages'!$B:$B,0),'Data - Knowledge'!AE$8)/100</f>
        <v>0.01</v>
      </c>
      <c r="AF279" s="129" cm="1">
        <f t="array" ref="AF279">INDEX(KM_PCT,MATCH($A279,'Knowledge - Percentages'!$B:$B,0),'Data - Knowledge'!AF$8)/100</f>
        <v>0.01</v>
      </c>
      <c r="AG279" s="129" cm="1">
        <f t="array" ref="AG279">INDEX(KM_PCT,MATCH($A279,'Knowledge - Percentages'!$B:$B,0),'Data - Knowledge'!AG$8)/100</f>
        <v>0.01</v>
      </c>
      <c r="AH279" s="129" cm="1">
        <f t="array" ref="AH279">INDEX(KM_PCT,MATCH($A279,'Knowledge - Percentages'!$B:$B,0),'Data - Knowledge'!AH$8)/100</f>
        <v>0.01</v>
      </c>
      <c r="AI279" s="129" cm="1">
        <f t="array" ref="AI279">INDEX(KM_PCT,MATCH($A279,'Knowledge - Percentages'!$B:$B,0),'Data - Knowledge'!AI$8)/100</f>
        <v>0.01</v>
      </c>
    </row>
    <row r="280" spans="1:35">
      <c r="A280" s="86" t="s">
        <v>722</v>
      </c>
      <c r="B280" s="86" t="s">
        <v>709</v>
      </c>
      <c r="C280" s="86" t="s">
        <v>710</v>
      </c>
      <c r="D280" s="86" t="s">
        <v>723</v>
      </c>
      <c r="E280" s="122">
        <f t="shared" si="31"/>
        <v>3.1089944712524655E-2</v>
      </c>
      <c r="F280" s="128">
        <f t="shared" si="26"/>
        <v>1591.4009999999996</v>
      </c>
      <c r="G280" s="122">
        <f t="shared" si="27"/>
        <v>3.8283329532121164E-2</v>
      </c>
      <c r="H280" s="128">
        <f t="shared" si="28"/>
        <v>13932.031000000003</v>
      </c>
      <c r="I280" s="122">
        <f t="shared" si="29"/>
        <v>-0.22738501741622841</v>
      </c>
      <c r="J280" s="128">
        <f t="shared" si="30"/>
        <v>81.210137917703875</v>
      </c>
      <c r="K280" s="129" cm="1">
        <f t="array" ref="K280">INDEX(KM_PCT,MATCH($A280,'Knowledge - Percentages'!$B:$B,0),'Data - Knowledge'!K$8)/100</f>
        <v>2.5000000000000001E-2</v>
      </c>
      <c r="L280" s="129" cm="1">
        <f t="array" ref="L280">INDEX(KM_PCT,MATCH($A280,'Knowledge - Percentages'!$B:$B,0),'Data - Knowledge'!L$8)/100</f>
        <v>2.4E-2</v>
      </c>
      <c r="M280" s="129" cm="1">
        <f t="array" ref="M280">INDEX(KM_PCT,MATCH($A280,'Knowledge - Percentages'!$B:$B,0),'Data - Knowledge'!M$8)/100</f>
        <v>0.01</v>
      </c>
      <c r="N280" s="129" cm="1">
        <f t="array" ref="N280">INDEX(KM_PCT,MATCH($A280,'Knowledge - Percentages'!$B:$B,0),'Data - Knowledge'!N$8)/100</f>
        <v>3.3000000000000002E-2</v>
      </c>
      <c r="O280" s="129" cm="1">
        <f t="array" ref="O280">INDEX(KM_PCT,MATCH($A280,'Knowledge - Percentages'!$B:$B,0),'Data - Knowledge'!O$8)/100</f>
        <v>2.4E-2</v>
      </c>
      <c r="P280" s="129" cm="1">
        <f t="array" ref="P280">INDEX(KM_PCT,MATCH($A280,'Knowledge - Percentages'!$B:$B,0),'Data - Knowledge'!P$8)/100</f>
        <v>1.7000000000000001E-2</v>
      </c>
      <c r="Q280" s="129" cm="1">
        <f t="array" ref="Q280">INDEX(KM_PCT,MATCH($A280,'Knowledge - Percentages'!$B:$B,0),'Data - Knowledge'!Q$8)/100</f>
        <v>9.0000000000000011E-3</v>
      </c>
      <c r="R280" s="129" cm="1">
        <f t="array" ref="R280">INDEX(KM_PCT,MATCH($A280,'Knowledge - Percentages'!$B:$B,0),'Data - Knowledge'!R$8)/100</f>
        <v>1.9E-2</v>
      </c>
      <c r="S280" s="129" cm="1">
        <f t="array" ref="S280">INDEX(KM_PCT,MATCH($A280,'Knowledge - Percentages'!$B:$B,0),'Data - Knowledge'!S$8)/100</f>
        <v>1.8000000000000002E-2</v>
      </c>
      <c r="T280" s="129" cm="1">
        <f t="array" ref="T280">INDEX(KM_PCT,MATCH($A280,'Knowledge - Percentages'!$B:$B,0),'Data - Knowledge'!T$8)/100</f>
        <v>1.8000000000000002E-2</v>
      </c>
      <c r="U280" s="129" cm="1">
        <f t="array" ref="U280">INDEX(KM_PCT,MATCH($A280,'Knowledge - Percentages'!$B:$B,0),'Data - Knowledge'!U$8)/100</f>
        <v>1.8000000000000002E-2</v>
      </c>
      <c r="V280" s="129" cm="1">
        <f t="array" ref="V280">INDEX(KM_PCT,MATCH($A280,'Knowledge - Percentages'!$B:$B,0),'Data - Knowledge'!V$8)/100</f>
        <v>1.4999999999999999E-2</v>
      </c>
      <c r="W280" s="129" cm="1">
        <f t="array" ref="W280">INDEX(KM_PCT,MATCH($A280,'Knowledge - Percentages'!$B:$B,0),'Data - Knowledge'!W$8)/100</f>
        <v>2.2000000000000002E-2</v>
      </c>
      <c r="X280" s="129" cm="1">
        <f t="array" ref="X280">INDEX(KM_PCT,MATCH($A280,'Knowledge - Percentages'!$B:$B,0),'Data - Knowledge'!X$8)/100</f>
        <v>3.7999999999999999E-2</v>
      </c>
      <c r="Y280" s="129" cm="1">
        <f t="array" ref="Y280">INDEX(KM_PCT,MATCH($A280,'Knowledge - Percentages'!$B:$B,0),'Data - Knowledge'!Y$8)/100</f>
        <v>3.7999999999999999E-2</v>
      </c>
      <c r="Z280" s="129" cm="1">
        <f t="array" ref="Z280">INDEX(KM_PCT,MATCH($A280,'Knowledge - Percentages'!$B:$B,0),'Data - Knowledge'!Z$8)/100</f>
        <v>4.2000000000000003E-2</v>
      </c>
      <c r="AA280" s="129" cm="1">
        <f t="array" ref="AA280">INDEX(KM_PCT,MATCH($A280,'Knowledge - Percentages'!$B:$B,0),'Data - Knowledge'!AA$8)/100</f>
        <v>3.7000000000000005E-2</v>
      </c>
      <c r="AB280" s="129" cm="1">
        <f t="array" ref="AB280">INDEX(KM_PCT,MATCH($A280,'Knowledge - Percentages'!$B:$B,0),'Data - Knowledge'!AB$8)/100</f>
        <v>4.2000000000000003E-2</v>
      </c>
      <c r="AC280" s="129" cm="1">
        <f t="array" ref="AC280">INDEX(KM_PCT,MATCH($A280,'Knowledge - Percentages'!$B:$B,0),'Data - Knowledge'!AC$8)/100</f>
        <v>6.9000000000000006E-2</v>
      </c>
      <c r="AD280" s="129" cm="1">
        <f t="array" ref="AD280">INDEX(KM_PCT,MATCH($A280,'Knowledge - Percentages'!$B:$B,0),'Data - Knowledge'!AD$8)/100</f>
        <v>4.4999999999999998E-2</v>
      </c>
      <c r="AE280" s="129" cm="1">
        <f t="array" ref="AE280">INDEX(KM_PCT,MATCH($A280,'Knowledge - Percentages'!$B:$B,0),'Data - Knowledge'!AE$8)/100</f>
        <v>5.7000000000000002E-2</v>
      </c>
      <c r="AF280" s="129" cm="1">
        <f t="array" ref="AF280">INDEX(KM_PCT,MATCH($A280,'Knowledge - Percentages'!$B:$B,0),'Data - Knowledge'!AF$8)/100</f>
        <v>5.0999999999999997E-2</v>
      </c>
      <c r="AG280" s="129" cm="1">
        <f t="array" ref="AG280">INDEX(KM_PCT,MATCH($A280,'Knowledge - Percentages'!$B:$B,0),'Data - Knowledge'!AG$8)/100</f>
        <v>4.8000000000000001E-2</v>
      </c>
      <c r="AH280" s="129" cm="1">
        <f t="array" ref="AH280">INDEX(KM_PCT,MATCH($A280,'Knowledge - Percentages'!$B:$B,0),'Data - Knowledge'!AH$8)/100</f>
        <v>9.3000000000000013E-2</v>
      </c>
      <c r="AI280" s="129" cm="1">
        <f t="array" ref="AI280">INDEX(KM_PCT,MATCH($A280,'Knowledge - Percentages'!$B:$B,0),'Data - Knowledge'!AI$8)/100</f>
        <v>5.7000000000000002E-2</v>
      </c>
    </row>
    <row r="281" spans="1:35">
      <c r="A281" s="86" t="s">
        <v>724</v>
      </c>
      <c r="B281" s="86" t="s">
        <v>709</v>
      </c>
      <c r="C281" s="86" t="s">
        <v>725</v>
      </c>
      <c r="D281" s="86" t="s">
        <v>726</v>
      </c>
      <c r="E281" s="122">
        <f t="shared" si="31"/>
        <v>0.23736495594584567</v>
      </c>
      <c r="F281" s="128">
        <f t="shared" si="26"/>
        <v>12150.000000000002</v>
      </c>
      <c r="G281" s="122">
        <f t="shared" si="27"/>
        <v>0.18828024917632769</v>
      </c>
      <c r="H281" s="128">
        <f t="shared" si="28"/>
        <v>68518.759999999995</v>
      </c>
      <c r="I281" s="122">
        <f t="shared" si="29"/>
        <v>-0.24096572720353629</v>
      </c>
      <c r="J281" s="128">
        <f t="shared" si="30"/>
        <v>126.07002433035306</v>
      </c>
      <c r="K281" s="129" cm="1">
        <f t="array" ref="K281">INDEX(KM_PCT,MATCH($A281,'Knowledge - Percentages'!$B:$B,0),'Data - Knowledge'!K$8)/100</f>
        <v>0.61</v>
      </c>
      <c r="L281" s="129" cm="1">
        <f t="array" ref="L281">INDEX(KM_PCT,MATCH($A281,'Knowledge - Percentages'!$B:$B,0),'Data - Knowledge'!L$8)/100</f>
        <v>0.33899999999999997</v>
      </c>
      <c r="M281" s="129" cm="1">
        <f t="array" ref="M281">INDEX(KM_PCT,MATCH($A281,'Knowledge - Percentages'!$B:$B,0),'Data - Knowledge'!M$8)/100</f>
        <v>0.45700000000000002</v>
      </c>
      <c r="N281" s="129" cm="1">
        <f t="array" ref="N281">INDEX(KM_PCT,MATCH($A281,'Knowledge - Percentages'!$B:$B,0),'Data - Knowledge'!N$8)/100</f>
        <v>0.155</v>
      </c>
      <c r="O281" s="129" cm="1">
        <f t="array" ref="O281">INDEX(KM_PCT,MATCH($A281,'Knowledge - Percentages'!$B:$B,0),'Data - Knowledge'!O$8)/100</f>
        <v>0.13800000000000001</v>
      </c>
      <c r="P281" s="129" cm="1">
        <f t="array" ref="P281">INDEX(KM_PCT,MATCH($A281,'Knowledge - Percentages'!$B:$B,0),'Data - Knowledge'!P$8)/100</f>
        <v>0.32899999999999996</v>
      </c>
      <c r="Q281" s="129" cm="1">
        <f t="array" ref="Q281">INDEX(KM_PCT,MATCH($A281,'Knowledge - Percentages'!$B:$B,0),'Data - Knowledge'!Q$8)/100</f>
        <v>0.377</v>
      </c>
      <c r="R281" s="129" cm="1">
        <f t="array" ref="R281">INDEX(KM_PCT,MATCH($A281,'Knowledge - Percentages'!$B:$B,0),'Data - Knowledge'!R$8)/100</f>
        <v>0.624</v>
      </c>
      <c r="S281" s="129" cm="1">
        <f t="array" ref="S281">INDEX(KM_PCT,MATCH($A281,'Knowledge - Percentages'!$B:$B,0),'Data - Knowledge'!S$8)/100</f>
        <v>0.28600000000000003</v>
      </c>
      <c r="T281" s="129" cm="1">
        <f t="array" ref="T281">INDEX(KM_PCT,MATCH($A281,'Knowledge - Percentages'!$B:$B,0),'Data - Knowledge'!T$8)/100</f>
        <v>0.222</v>
      </c>
      <c r="U281" s="129" cm="1">
        <f t="array" ref="U281">INDEX(KM_PCT,MATCH($A281,'Knowledge - Percentages'!$B:$B,0),'Data - Knowledge'!U$8)/100</f>
        <v>0.3</v>
      </c>
      <c r="V281" s="129" cm="1">
        <f t="array" ref="V281">INDEX(KM_PCT,MATCH($A281,'Knowledge - Percentages'!$B:$B,0),'Data - Knowledge'!V$8)/100</f>
        <v>0.34499999999999997</v>
      </c>
      <c r="W281" s="129" cm="1">
        <f t="array" ref="W281">INDEX(KM_PCT,MATCH($A281,'Knowledge - Percentages'!$B:$B,0),'Data - Knowledge'!W$8)/100</f>
        <v>0.35799999999999998</v>
      </c>
      <c r="X281" s="129" cm="1">
        <f t="array" ref="X281">INDEX(KM_PCT,MATCH($A281,'Knowledge - Percentages'!$B:$B,0),'Data - Knowledge'!X$8)/100</f>
        <v>0.19800000000000001</v>
      </c>
      <c r="Y281" s="129" cm="1">
        <f t="array" ref="Y281">INDEX(KM_PCT,MATCH($A281,'Knowledge - Percentages'!$B:$B,0),'Data - Knowledge'!Y$8)/100</f>
        <v>0.29199999999999998</v>
      </c>
      <c r="Z281" s="129" cm="1">
        <f t="array" ref="Z281">INDEX(KM_PCT,MATCH($A281,'Knowledge - Percentages'!$B:$B,0),'Data - Knowledge'!Z$8)/100</f>
        <v>7.8E-2</v>
      </c>
      <c r="AA281" s="129" cm="1">
        <f t="array" ref="AA281">INDEX(KM_PCT,MATCH($A281,'Knowledge - Percentages'!$B:$B,0),'Data - Knowledge'!AA$8)/100</f>
        <v>0.12</v>
      </c>
      <c r="AB281" s="129" cm="1">
        <f t="array" ref="AB281">INDEX(KM_PCT,MATCH($A281,'Knowledge - Percentages'!$B:$B,0),'Data - Knowledge'!AB$8)/100</f>
        <v>0.4</v>
      </c>
      <c r="AC281" s="129" cm="1">
        <f t="array" ref="AC281">INDEX(KM_PCT,MATCH($A281,'Knowledge - Percentages'!$B:$B,0),'Data - Knowledge'!AC$8)/100</f>
        <v>6.4000000000000001E-2</v>
      </c>
      <c r="AD281" s="129" cm="1">
        <f t="array" ref="AD281">INDEX(KM_PCT,MATCH($A281,'Knowledge - Percentages'!$B:$B,0),'Data - Knowledge'!AD$8)/100</f>
        <v>0.10400000000000001</v>
      </c>
      <c r="AE281" s="129" cm="1">
        <f t="array" ref="AE281">INDEX(KM_PCT,MATCH($A281,'Knowledge - Percentages'!$B:$B,0),'Data - Knowledge'!AE$8)/100</f>
        <v>0.18600000000000003</v>
      </c>
      <c r="AF281" s="129" cm="1">
        <f t="array" ref="AF281">INDEX(KM_PCT,MATCH($A281,'Knowledge - Percentages'!$B:$B,0),'Data - Knowledge'!AF$8)/100</f>
        <v>0.44700000000000001</v>
      </c>
      <c r="AG281" s="129" cm="1">
        <f t="array" ref="AG281">INDEX(KM_PCT,MATCH($A281,'Knowledge - Percentages'!$B:$B,0),'Data - Knowledge'!AG$8)/100</f>
        <v>0.13900000000000001</v>
      </c>
      <c r="AH281" s="129" cm="1">
        <f t="array" ref="AH281">INDEX(KM_PCT,MATCH($A281,'Knowledge - Percentages'!$B:$B,0),'Data - Knowledge'!AH$8)/100</f>
        <v>7.5999999999999998E-2</v>
      </c>
      <c r="AI281" s="129" cm="1">
        <f t="array" ref="AI281">INDEX(KM_PCT,MATCH($A281,'Knowledge - Percentages'!$B:$B,0),'Data - Knowledge'!AI$8)/100</f>
        <v>6.9000000000000006E-2</v>
      </c>
    </row>
    <row r="282" spans="1:35">
      <c r="A282" s="86" t="s">
        <v>727</v>
      </c>
      <c r="B282" s="86" t="s">
        <v>709</v>
      </c>
      <c r="C282" s="86" t="s">
        <v>725</v>
      </c>
      <c r="D282" s="86" t="s">
        <v>728</v>
      </c>
      <c r="E282" s="122">
        <f t="shared" si="31"/>
        <v>0.42814765467794569</v>
      </c>
      <c r="F282" s="128">
        <f t="shared" si="26"/>
        <v>21915.594000000005</v>
      </c>
      <c r="G282" s="122">
        <f t="shared" si="27"/>
        <v>0.41734442279738077</v>
      </c>
      <c r="H282" s="128">
        <f t="shared" si="28"/>
        <v>151879.565</v>
      </c>
      <c r="I282" s="122">
        <f t="shared" si="29"/>
        <v>0.46139313158327022</v>
      </c>
      <c r="J282" s="128">
        <f t="shared" si="30"/>
        <v>102.58856505333243</v>
      </c>
      <c r="K282" s="129" cm="1">
        <f t="array" ref="K282">INDEX(KM_PCT,MATCH($A282,'Knowledge - Percentages'!$B:$B,0),'Data - Knowledge'!K$8)/100</f>
        <v>0.32600000000000001</v>
      </c>
      <c r="L282" s="129" cm="1">
        <f t="array" ref="L282">INDEX(KM_PCT,MATCH($A282,'Knowledge - Percentages'!$B:$B,0),'Data - Knowledge'!L$8)/100</f>
        <v>0.44600000000000001</v>
      </c>
      <c r="M282" s="129" cm="1">
        <f t="array" ref="M282">INDEX(KM_PCT,MATCH($A282,'Knowledge - Percentages'!$B:$B,0),'Data - Knowledge'!M$8)/100</f>
        <v>0.39299999999999996</v>
      </c>
      <c r="N282" s="129" cm="1">
        <f t="array" ref="N282">INDEX(KM_PCT,MATCH($A282,'Knowledge - Percentages'!$B:$B,0),'Data - Knowledge'!N$8)/100</f>
        <v>0.48700000000000004</v>
      </c>
      <c r="O282" s="129" cm="1">
        <f t="array" ref="O282">INDEX(KM_PCT,MATCH($A282,'Knowledge - Percentages'!$B:$B,0),'Data - Knowledge'!O$8)/100</f>
        <v>0.434</v>
      </c>
      <c r="P282" s="129" cm="1">
        <f t="array" ref="P282">INDEX(KM_PCT,MATCH($A282,'Knowledge - Percentages'!$B:$B,0),'Data - Knowledge'!P$8)/100</f>
        <v>0.47399999999999998</v>
      </c>
      <c r="Q282" s="129" cm="1">
        <f t="array" ref="Q282">INDEX(KM_PCT,MATCH($A282,'Knowledge - Percentages'!$B:$B,0),'Data - Knowledge'!Q$8)/100</f>
        <v>0.41</v>
      </c>
      <c r="R282" s="129" cm="1">
        <f t="array" ref="R282">INDEX(KM_PCT,MATCH($A282,'Knowledge - Percentages'!$B:$B,0),'Data - Knowledge'!R$8)/100</f>
        <v>0.29899999999999999</v>
      </c>
      <c r="S282" s="129" cm="1">
        <f t="array" ref="S282">INDEX(KM_PCT,MATCH($A282,'Knowledge - Percentages'!$B:$B,0),'Data - Knowledge'!S$8)/100</f>
        <v>0.46700000000000003</v>
      </c>
      <c r="T282" s="129" cm="1">
        <f t="array" ref="T282">INDEX(KM_PCT,MATCH($A282,'Knowledge - Percentages'!$B:$B,0),'Data - Knowledge'!T$8)/100</f>
        <v>0.47299999999999998</v>
      </c>
      <c r="U282" s="129" cm="1">
        <f t="array" ref="U282">INDEX(KM_PCT,MATCH($A282,'Knowledge - Percentages'!$B:$B,0),'Data - Knowledge'!U$8)/100</f>
        <v>0.42599999999999999</v>
      </c>
      <c r="V282" s="129" cm="1">
        <f t="array" ref="V282">INDEX(KM_PCT,MATCH($A282,'Knowledge - Percentages'!$B:$B,0),'Data - Knowledge'!V$8)/100</f>
        <v>0.43099999999999999</v>
      </c>
      <c r="W282" s="129" cm="1">
        <f t="array" ref="W282">INDEX(KM_PCT,MATCH($A282,'Knowledge - Percentages'!$B:$B,0),'Data - Knowledge'!W$8)/100</f>
        <v>0.44700000000000001</v>
      </c>
      <c r="X282" s="129" cm="1">
        <f t="array" ref="X282">INDEX(KM_PCT,MATCH($A282,'Knowledge - Percentages'!$B:$B,0),'Data - Knowledge'!X$8)/100</f>
        <v>0.47200000000000003</v>
      </c>
      <c r="Y282" s="129" cm="1">
        <f t="array" ref="Y282">INDEX(KM_PCT,MATCH($A282,'Knowledge - Percentages'!$B:$B,0),'Data - Knowledge'!Y$8)/100</f>
        <v>0.43099999999999999</v>
      </c>
      <c r="Z282" s="129" cm="1">
        <f t="array" ref="Z282">INDEX(KM_PCT,MATCH($A282,'Knowledge - Percentages'!$B:$B,0),'Data - Knowledge'!Z$8)/100</f>
        <v>0.374</v>
      </c>
      <c r="AA282" s="129" cm="1">
        <f t="array" ref="AA282">INDEX(KM_PCT,MATCH($A282,'Knowledge - Percentages'!$B:$B,0),'Data - Knowledge'!AA$8)/100</f>
        <v>0.436</v>
      </c>
      <c r="AB282" s="129" cm="1">
        <f t="array" ref="AB282">INDEX(KM_PCT,MATCH($A282,'Knowledge - Percentages'!$B:$B,0),'Data - Knowledge'!AB$8)/100</f>
        <v>0.371</v>
      </c>
      <c r="AC282" s="129" cm="1">
        <f t="array" ref="AC282">INDEX(KM_PCT,MATCH($A282,'Knowledge - Percentages'!$B:$B,0),'Data - Knowledge'!AC$8)/100</f>
        <v>0.34100000000000003</v>
      </c>
      <c r="AD282" s="129" cm="1">
        <f t="array" ref="AD282">INDEX(KM_PCT,MATCH($A282,'Knowledge - Percentages'!$B:$B,0),'Data - Knowledge'!AD$8)/100</f>
        <v>0.435</v>
      </c>
      <c r="AE282" s="129" cm="1">
        <f t="array" ref="AE282">INDEX(KM_PCT,MATCH($A282,'Knowledge - Percentages'!$B:$B,0),'Data - Knowledge'!AE$8)/100</f>
        <v>0.39600000000000002</v>
      </c>
      <c r="AF282" s="129" cm="1">
        <f t="array" ref="AF282">INDEX(KM_PCT,MATCH($A282,'Knowledge - Percentages'!$B:$B,0),'Data - Knowledge'!AF$8)/100</f>
        <v>0.38700000000000001</v>
      </c>
      <c r="AG282" s="129" cm="1">
        <f t="array" ref="AG282">INDEX(KM_PCT,MATCH($A282,'Knowledge - Percentages'!$B:$B,0),'Data - Knowledge'!AG$8)/100</f>
        <v>0.42</v>
      </c>
      <c r="AH282" s="129" cm="1">
        <f t="array" ref="AH282">INDEX(KM_PCT,MATCH($A282,'Knowledge - Percentages'!$B:$B,0),'Data - Knowledge'!AH$8)/100</f>
        <v>0.26400000000000001</v>
      </c>
      <c r="AI282" s="129" cm="1">
        <f t="array" ref="AI282">INDEX(KM_PCT,MATCH($A282,'Knowledge - Percentages'!$B:$B,0),'Data - Knowledge'!AI$8)/100</f>
        <v>0.317</v>
      </c>
    </row>
    <row r="283" spans="1:35">
      <c r="A283" s="86" t="s">
        <v>729</v>
      </c>
      <c r="B283" s="86" t="s">
        <v>709</v>
      </c>
      <c r="C283" s="86" t="s">
        <v>725</v>
      </c>
      <c r="D283" s="86" t="s">
        <v>730</v>
      </c>
      <c r="E283" s="122">
        <f t="shared" si="31"/>
        <v>0.26933627678902849</v>
      </c>
      <c r="F283" s="128">
        <f t="shared" si="26"/>
        <v>13786.516000000001</v>
      </c>
      <c r="G283" s="122">
        <f t="shared" si="27"/>
        <v>0.31097237022524249</v>
      </c>
      <c r="H283" s="128">
        <f t="shared" si="28"/>
        <v>113168.75400000002</v>
      </c>
      <c r="I283" s="122">
        <f t="shared" si="29"/>
        <v>0.12391671167912229</v>
      </c>
      <c r="J283" s="128">
        <f t="shared" si="30"/>
        <v>86.610999103857282</v>
      </c>
      <c r="K283" s="129" cm="1">
        <f t="array" ref="K283">INDEX(KM_PCT,MATCH($A283,'Knowledge - Percentages'!$B:$B,0),'Data - Knowledge'!K$8)/100</f>
        <v>5.7999999999999996E-2</v>
      </c>
      <c r="L283" s="129" cm="1">
        <f t="array" ref="L283">INDEX(KM_PCT,MATCH($A283,'Knowledge - Percentages'!$B:$B,0),'Data - Knowledge'!L$8)/100</f>
        <v>0.183</v>
      </c>
      <c r="M283" s="129" cm="1">
        <f t="array" ref="M283">INDEX(KM_PCT,MATCH($A283,'Knowledge - Percentages'!$B:$B,0),'Data - Knowledge'!M$8)/100</f>
        <v>0.13</v>
      </c>
      <c r="N283" s="129" cm="1">
        <f t="array" ref="N283">INDEX(KM_PCT,MATCH($A283,'Knowledge - Percentages'!$B:$B,0),'Data - Knowledge'!N$8)/100</f>
        <v>0.29199999999999998</v>
      </c>
      <c r="O283" s="129" cm="1">
        <f t="array" ref="O283">INDEX(KM_PCT,MATCH($A283,'Knowledge - Percentages'!$B:$B,0),'Data - Knowledge'!O$8)/100</f>
        <v>0.34499999999999997</v>
      </c>
      <c r="P283" s="129" cm="1">
        <f t="array" ref="P283">INDEX(KM_PCT,MATCH($A283,'Knowledge - Percentages'!$B:$B,0),'Data - Knowledge'!P$8)/100</f>
        <v>0.17399999999999999</v>
      </c>
      <c r="Q283" s="129" cm="1">
        <f t="array" ref="Q283">INDEX(KM_PCT,MATCH($A283,'Knowledge - Percentages'!$B:$B,0),'Data - Knowledge'!Q$8)/100</f>
        <v>0.17699999999999999</v>
      </c>
      <c r="R283" s="129" cm="1">
        <f t="array" ref="R283">INDEX(KM_PCT,MATCH($A283,'Knowledge - Percentages'!$B:$B,0),'Data - Knowledge'!R$8)/100</f>
        <v>6.6000000000000003E-2</v>
      </c>
      <c r="S283" s="129" cm="1">
        <f t="array" ref="S283">INDEX(KM_PCT,MATCH($A283,'Knowledge - Percentages'!$B:$B,0),'Data - Knowledge'!S$8)/100</f>
        <v>0.21299999999999999</v>
      </c>
      <c r="T283" s="129" cm="1">
        <f t="array" ref="T283">INDEX(KM_PCT,MATCH($A283,'Knowledge - Percentages'!$B:$B,0),'Data - Knowledge'!T$8)/100</f>
        <v>0.254</v>
      </c>
      <c r="U283" s="129" cm="1">
        <f t="array" ref="U283">INDEX(KM_PCT,MATCH($A283,'Knowledge - Percentages'!$B:$B,0),'Data - Knowledge'!U$8)/100</f>
        <v>0.22699999999999998</v>
      </c>
      <c r="V283" s="129" cm="1">
        <f t="array" ref="V283">INDEX(KM_PCT,MATCH($A283,'Knowledge - Percentages'!$B:$B,0),'Data - Knowledge'!V$8)/100</f>
        <v>0.18899999999999997</v>
      </c>
      <c r="W283" s="129" cm="1">
        <f t="array" ref="W283">INDEX(KM_PCT,MATCH($A283,'Knowledge - Percentages'!$B:$B,0),'Data - Knowledge'!W$8)/100</f>
        <v>0.16200000000000001</v>
      </c>
      <c r="X283" s="129" cm="1">
        <f t="array" ref="X283">INDEX(KM_PCT,MATCH($A283,'Knowledge - Percentages'!$B:$B,0),'Data - Knowledge'!X$8)/100</f>
        <v>0.27600000000000002</v>
      </c>
      <c r="Y283" s="129" cm="1">
        <f t="array" ref="Y283">INDEX(KM_PCT,MATCH($A283,'Knowledge - Percentages'!$B:$B,0),'Data - Knowledge'!Y$8)/100</f>
        <v>0.23100000000000001</v>
      </c>
      <c r="Z283" s="129" cm="1">
        <f t="array" ref="Z283">INDEX(KM_PCT,MATCH($A283,'Knowledge - Percentages'!$B:$B,0),'Data - Knowledge'!Z$8)/100</f>
        <v>0.41200000000000003</v>
      </c>
      <c r="AA283" s="129" cm="1">
        <f t="array" ref="AA283">INDEX(KM_PCT,MATCH($A283,'Knowledge - Percentages'!$B:$B,0),'Data - Knowledge'!AA$8)/100</f>
        <v>0.35700000000000004</v>
      </c>
      <c r="AB283" s="129" cm="1">
        <f t="array" ref="AB283">INDEX(KM_PCT,MATCH($A283,'Knowledge - Percentages'!$B:$B,0),'Data - Knowledge'!AB$8)/100</f>
        <v>0.16500000000000001</v>
      </c>
      <c r="AC283" s="129" cm="1">
        <f t="array" ref="AC283">INDEX(KM_PCT,MATCH($A283,'Knowledge - Percentages'!$B:$B,0),'Data - Knowledge'!AC$8)/100</f>
        <v>0.439</v>
      </c>
      <c r="AD283" s="129" cm="1">
        <f t="array" ref="AD283">INDEX(KM_PCT,MATCH($A283,'Knowledge - Percentages'!$B:$B,0),'Data - Knowledge'!AD$8)/100</f>
        <v>0.36700000000000005</v>
      </c>
      <c r="AE283" s="129" cm="1">
        <f t="array" ref="AE283">INDEX(KM_PCT,MATCH($A283,'Knowledge - Percentages'!$B:$B,0),'Data - Knowledge'!AE$8)/100</f>
        <v>0.32500000000000001</v>
      </c>
      <c r="AF283" s="129" cm="1">
        <f t="array" ref="AF283">INDEX(KM_PCT,MATCH($A283,'Knowledge - Percentages'!$B:$B,0),'Data - Knowledge'!AF$8)/100</f>
        <v>0.13600000000000001</v>
      </c>
      <c r="AG283" s="129" cm="1">
        <f t="array" ref="AG283">INDEX(KM_PCT,MATCH($A283,'Knowledge - Percentages'!$B:$B,0),'Data - Knowledge'!AG$8)/100</f>
        <v>0.35200000000000004</v>
      </c>
      <c r="AH283" s="129" cm="1">
        <f t="array" ref="AH283">INDEX(KM_PCT,MATCH($A283,'Knowledge - Percentages'!$B:$B,0),'Data - Knowledge'!AH$8)/100</f>
        <v>0.45399999999999996</v>
      </c>
      <c r="AI283" s="129" cm="1">
        <f t="array" ref="AI283">INDEX(KM_PCT,MATCH($A283,'Knowledge - Percentages'!$B:$B,0),'Data - Knowledge'!AI$8)/100</f>
        <v>0.45799999999999996</v>
      </c>
    </row>
    <row r="284" spans="1:35">
      <c r="A284" s="86" t="s">
        <v>731</v>
      </c>
      <c r="B284" s="86" t="s">
        <v>709</v>
      </c>
      <c r="C284" s="86" t="s">
        <v>725</v>
      </c>
      <c r="D284" s="86" t="s">
        <v>732</v>
      </c>
      <c r="E284" s="122">
        <f t="shared" si="31"/>
        <v>6.5064664856311155E-2</v>
      </c>
      <c r="F284" s="128">
        <f t="shared" si="26"/>
        <v>3330.4649999999992</v>
      </c>
      <c r="G284" s="122">
        <f t="shared" si="27"/>
        <v>8.3344211211835592E-2</v>
      </c>
      <c r="H284" s="128">
        <f t="shared" si="28"/>
        <v>30330.541999999998</v>
      </c>
      <c r="I284" s="122">
        <f t="shared" si="29"/>
        <v>-5.8568523180219538E-2</v>
      </c>
      <c r="J284" s="128">
        <f t="shared" si="30"/>
        <v>78.067407334309763</v>
      </c>
      <c r="K284" s="129" cm="1">
        <f t="array" ref="K284">INDEX(KM_PCT,MATCH($A284,'Knowledge - Percentages'!$B:$B,0),'Data - Knowledge'!K$8)/100</f>
        <v>6.0000000000000001E-3</v>
      </c>
      <c r="L284" s="129" cm="1">
        <f t="array" ref="L284">INDEX(KM_PCT,MATCH($A284,'Knowledge - Percentages'!$B:$B,0),'Data - Knowledge'!L$8)/100</f>
        <v>3.2000000000000001E-2</v>
      </c>
      <c r="M284" s="129" cm="1">
        <f t="array" ref="M284">INDEX(KM_PCT,MATCH($A284,'Knowledge - Percentages'!$B:$B,0),'Data - Knowledge'!M$8)/100</f>
        <v>0.02</v>
      </c>
      <c r="N284" s="129" cm="1">
        <f t="array" ref="N284">INDEX(KM_PCT,MATCH($A284,'Knowledge - Percentages'!$B:$B,0),'Data - Knowledge'!N$8)/100</f>
        <v>6.6000000000000003E-2</v>
      </c>
      <c r="O284" s="129" cm="1">
        <f t="array" ref="O284">INDEX(KM_PCT,MATCH($A284,'Knowledge - Percentages'!$B:$B,0),'Data - Knowledge'!O$8)/100</f>
        <v>8.3000000000000004E-2</v>
      </c>
      <c r="P284" s="129" cm="1">
        <f t="array" ref="P284">INDEX(KM_PCT,MATCH($A284,'Knowledge - Percentages'!$B:$B,0),'Data - Knowledge'!P$8)/100</f>
        <v>2.3E-2</v>
      </c>
      <c r="Q284" s="129" cm="1">
        <f t="array" ref="Q284">INDEX(KM_PCT,MATCH($A284,'Knowledge - Percentages'!$B:$B,0),'Data - Knowledge'!Q$8)/100</f>
        <v>3.5000000000000003E-2</v>
      </c>
      <c r="R284" s="129" cm="1">
        <f t="array" ref="R284">INDEX(KM_PCT,MATCH($A284,'Knowledge - Percentages'!$B:$B,0),'Data - Knowledge'!R$8)/100</f>
        <v>1.1000000000000001E-2</v>
      </c>
      <c r="S284" s="129" cm="1">
        <f t="array" ref="S284">INDEX(KM_PCT,MATCH($A284,'Knowledge - Percentages'!$B:$B,0),'Data - Knowledge'!S$8)/100</f>
        <v>3.3000000000000002E-2</v>
      </c>
      <c r="T284" s="129" cm="1">
        <f t="array" ref="T284">INDEX(KM_PCT,MATCH($A284,'Knowledge - Percentages'!$B:$B,0),'Data - Knowledge'!T$8)/100</f>
        <v>5.2000000000000005E-2</v>
      </c>
      <c r="U284" s="129" cm="1">
        <f t="array" ref="U284">INDEX(KM_PCT,MATCH($A284,'Knowledge - Percentages'!$B:$B,0),'Data - Knowledge'!U$8)/100</f>
        <v>4.7E-2</v>
      </c>
      <c r="V284" s="129" cm="1">
        <f t="array" ref="V284">INDEX(KM_PCT,MATCH($A284,'Knowledge - Percentages'!$B:$B,0),'Data - Knowledge'!V$8)/100</f>
        <v>3.4000000000000002E-2</v>
      </c>
      <c r="W284" s="129" cm="1">
        <f t="array" ref="W284">INDEX(KM_PCT,MATCH($A284,'Knowledge - Percentages'!$B:$B,0),'Data - Knowledge'!W$8)/100</f>
        <v>3.3000000000000002E-2</v>
      </c>
      <c r="X284" s="129" cm="1">
        <f t="array" ref="X284">INDEX(KM_PCT,MATCH($A284,'Knowledge - Percentages'!$B:$B,0),'Data - Knowledge'!X$8)/100</f>
        <v>5.4000000000000006E-2</v>
      </c>
      <c r="Y284" s="129" cm="1">
        <f t="array" ref="Y284">INDEX(KM_PCT,MATCH($A284,'Knowledge - Percentages'!$B:$B,0),'Data - Knowledge'!Y$8)/100</f>
        <v>4.5999999999999999E-2</v>
      </c>
      <c r="Z284" s="129" cm="1">
        <f t="array" ref="Z284">INDEX(KM_PCT,MATCH($A284,'Knowledge - Percentages'!$B:$B,0),'Data - Knowledge'!Z$8)/100</f>
        <v>0.13500000000000001</v>
      </c>
      <c r="AA284" s="129" cm="1">
        <f t="array" ref="AA284">INDEX(KM_PCT,MATCH($A284,'Knowledge - Percentages'!$B:$B,0),'Data - Knowledge'!AA$8)/100</f>
        <v>8.6999999999999994E-2</v>
      </c>
      <c r="AB284" s="129" cm="1">
        <f t="array" ref="AB284">INDEX(KM_PCT,MATCH($A284,'Knowledge - Percentages'!$B:$B,0),'Data - Knowledge'!AB$8)/100</f>
        <v>6.5000000000000002E-2</v>
      </c>
      <c r="AC284" s="129" cm="1">
        <f t="array" ref="AC284">INDEX(KM_PCT,MATCH($A284,'Knowledge - Percentages'!$B:$B,0),'Data - Knowledge'!AC$8)/100</f>
        <v>0.156</v>
      </c>
      <c r="AD284" s="129" cm="1">
        <f t="array" ref="AD284">INDEX(KM_PCT,MATCH($A284,'Knowledge - Percentages'!$B:$B,0),'Data - Knowledge'!AD$8)/100</f>
        <v>9.4E-2</v>
      </c>
      <c r="AE284" s="129" cm="1">
        <f t="array" ref="AE284">INDEX(KM_PCT,MATCH($A284,'Knowledge - Percentages'!$B:$B,0),'Data - Knowledge'!AE$8)/100</f>
        <v>9.3000000000000013E-2</v>
      </c>
      <c r="AF284" s="129" cm="1">
        <f t="array" ref="AF284">INDEX(KM_PCT,MATCH($A284,'Knowledge - Percentages'!$B:$B,0),'Data - Knowledge'!AF$8)/100</f>
        <v>2.8999999999999998E-2</v>
      </c>
      <c r="AG284" s="129" cm="1">
        <f t="array" ref="AG284">INDEX(KM_PCT,MATCH($A284,'Knowledge - Percentages'!$B:$B,0),'Data - Knowledge'!AG$8)/100</f>
        <v>8.900000000000001E-2</v>
      </c>
      <c r="AH284" s="129" cm="1">
        <f t="array" ref="AH284">INDEX(KM_PCT,MATCH($A284,'Knowledge - Percentages'!$B:$B,0),'Data - Knowledge'!AH$8)/100</f>
        <v>0.20600000000000002</v>
      </c>
      <c r="AI284" s="129" cm="1">
        <f t="array" ref="AI284">INDEX(KM_PCT,MATCH($A284,'Knowledge - Percentages'!$B:$B,0),'Data - Knowledge'!AI$8)/100</f>
        <v>0.157</v>
      </c>
    </row>
    <row r="285" spans="1:35">
      <c r="A285" s="86" t="s">
        <v>733</v>
      </c>
      <c r="B285" s="86" t="s">
        <v>709</v>
      </c>
      <c r="C285" s="86" t="s">
        <v>725</v>
      </c>
      <c r="D285" s="86" t="s">
        <v>734</v>
      </c>
      <c r="E285" s="122">
        <f t="shared" si="31"/>
        <v>0.11728173168968685</v>
      </c>
      <c r="F285" s="128">
        <f t="shared" si="26"/>
        <v>6003.3000000000011</v>
      </c>
      <c r="G285" s="122">
        <f t="shared" si="27"/>
        <v>0.13021705654280211</v>
      </c>
      <c r="H285" s="128">
        <f t="shared" si="28"/>
        <v>47388.460999999996</v>
      </c>
      <c r="I285" s="122">
        <f t="shared" si="29"/>
        <v>8.1561371249322848E-2</v>
      </c>
      <c r="J285" s="128">
        <f t="shared" si="30"/>
        <v>90.066336011163457</v>
      </c>
      <c r="K285" s="129" cm="1">
        <f t="array" ref="K285">INDEX(KM_PCT,MATCH($A285,'Knowledge - Percentages'!$B:$B,0),'Data - Knowledge'!K$8)/100</f>
        <v>5.2999999999999999E-2</v>
      </c>
      <c r="L285" s="129" cm="1">
        <f t="array" ref="L285">INDEX(KM_PCT,MATCH($A285,'Knowledge - Percentages'!$B:$B,0),'Data - Knowledge'!L$8)/100</f>
        <v>9.3000000000000013E-2</v>
      </c>
      <c r="M285" s="129" cm="1">
        <f t="array" ref="M285">INDEX(KM_PCT,MATCH($A285,'Knowledge - Percentages'!$B:$B,0),'Data - Knowledge'!M$8)/100</f>
        <v>7.0999999999999994E-2</v>
      </c>
      <c r="N285" s="129" cm="1">
        <f t="array" ref="N285">INDEX(KM_PCT,MATCH($A285,'Knowledge - Percentages'!$B:$B,0),'Data - Knowledge'!N$8)/100</f>
        <v>0.13600000000000001</v>
      </c>
      <c r="O285" s="129" cm="1">
        <f t="array" ref="O285">INDEX(KM_PCT,MATCH($A285,'Knowledge - Percentages'!$B:$B,0),'Data - Knowledge'!O$8)/100</f>
        <v>0.129</v>
      </c>
      <c r="P285" s="129" cm="1">
        <f t="array" ref="P285">INDEX(KM_PCT,MATCH($A285,'Knowledge - Percentages'!$B:$B,0),'Data - Knowledge'!P$8)/100</f>
        <v>8.1000000000000003E-2</v>
      </c>
      <c r="Q285" s="129" cm="1">
        <f t="array" ref="Q285">INDEX(KM_PCT,MATCH($A285,'Knowledge - Percentages'!$B:$B,0),'Data - Knowledge'!Q$8)/100</f>
        <v>8.3000000000000004E-2</v>
      </c>
      <c r="R285" s="129" cm="1">
        <f t="array" ref="R285">INDEX(KM_PCT,MATCH($A285,'Knowledge - Percentages'!$B:$B,0),'Data - Knowledge'!R$8)/100</f>
        <v>5.2000000000000005E-2</v>
      </c>
      <c r="S285" s="129" cm="1">
        <f t="array" ref="S285">INDEX(KM_PCT,MATCH($A285,'Knowledge - Percentages'!$B:$B,0),'Data - Knowledge'!S$8)/100</f>
        <v>9.5000000000000001E-2</v>
      </c>
      <c r="T285" s="129" cm="1">
        <f t="array" ref="T285">INDEX(KM_PCT,MATCH($A285,'Knowledge - Percentages'!$B:$B,0),'Data - Knowledge'!T$8)/100</f>
        <v>0.11199999999999999</v>
      </c>
      <c r="U285" s="129" cm="1">
        <f t="array" ref="U285">INDEX(KM_PCT,MATCH($A285,'Knowledge - Percentages'!$B:$B,0),'Data - Knowledge'!U$8)/100</f>
        <v>9.4E-2</v>
      </c>
      <c r="V285" s="129" cm="1">
        <f t="array" ref="V285">INDEX(KM_PCT,MATCH($A285,'Knowledge - Percentages'!$B:$B,0),'Data - Knowledge'!V$8)/100</f>
        <v>8.900000000000001E-2</v>
      </c>
      <c r="W285" s="129" cm="1">
        <f t="array" ref="W285">INDEX(KM_PCT,MATCH($A285,'Knowledge - Percentages'!$B:$B,0),'Data - Knowledge'!W$8)/100</f>
        <v>9.8000000000000004E-2</v>
      </c>
      <c r="X285" s="129" cm="1">
        <f t="array" ref="X285">INDEX(KM_PCT,MATCH($A285,'Knowledge - Percentages'!$B:$B,0),'Data - Knowledge'!X$8)/100</f>
        <v>0.114</v>
      </c>
      <c r="Y285" s="129" cm="1">
        <f t="array" ref="Y285">INDEX(KM_PCT,MATCH($A285,'Knowledge - Percentages'!$B:$B,0),'Data - Knowledge'!Y$8)/100</f>
        <v>0.10099999999999999</v>
      </c>
      <c r="Z285" s="129" cm="1">
        <f t="array" ref="Z285">INDEX(KM_PCT,MATCH($A285,'Knowledge - Percentages'!$B:$B,0),'Data - Knowledge'!Z$8)/100</f>
        <v>0.16200000000000001</v>
      </c>
      <c r="AA285" s="129" cm="1">
        <f t="array" ref="AA285">INDEX(KM_PCT,MATCH($A285,'Knowledge - Percentages'!$B:$B,0),'Data - Knowledge'!AA$8)/100</f>
        <v>0.13699999999999998</v>
      </c>
      <c r="AB285" s="129" cm="1">
        <f t="array" ref="AB285">INDEX(KM_PCT,MATCH($A285,'Knowledge - Percentages'!$B:$B,0),'Data - Knowledge'!AB$8)/100</f>
        <v>0.107</v>
      </c>
      <c r="AC285" s="129" cm="1">
        <f t="array" ref="AC285">INDEX(KM_PCT,MATCH($A285,'Knowledge - Percentages'!$B:$B,0),'Data - Knowledge'!AC$8)/100</f>
        <v>0.17300000000000001</v>
      </c>
      <c r="AD285" s="129" cm="1">
        <f t="array" ref="AD285">INDEX(KM_PCT,MATCH($A285,'Knowledge - Percentages'!$B:$B,0),'Data - Knowledge'!AD$8)/100</f>
        <v>0.14599999999999999</v>
      </c>
      <c r="AE285" s="129" cm="1">
        <f t="array" ref="AE285">INDEX(KM_PCT,MATCH($A285,'Knowledge - Percentages'!$B:$B,0),'Data - Knowledge'!AE$8)/100</f>
        <v>0.14800000000000002</v>
      </c>
      <c r="AF285" s="129" cm="1">
        <f t="array" ref="AF285">INDEX(KM_PCT,MATCH($A285,'Knowledge - Percentages'!$B:$B,0),'Data - Knowledge'!AF$8)/100</f>
        <v>8.4000000000000005E-2</v>
      </c>
      <c r="AG285" s="129" cm="1">
        <f t="array" ref="AG285">INDEX(KM_PCT,MATCH($A285,'Knowledge - Percentages'!$B:$B,0),'Data - Knowledge'!AG$8)/100</f>
        <v>0.14099999999999999</v>
      </c>
      <c r="AH285" s="129" cm="1">
        <f t="array" ref="AH285">INDEX(KM_PCT,MATCH($A285,'Knowledge - Percentages'!$B:$B,0),'Data - Knowledge'!AH$8)/100</f>
        <v>0.185</v>
      </c>
      <c r="AI285" s="129" cm="1">
        <f t="array" ref="AI285">INDEX(KM_PCT,MATCH($A285,'Knowledge - Percentages'!$B:$B,0),'Data - Knowledge'!AI$8)/100</f>
        <v>0.18600000000000003</v>
      </c>
    </row>
    <row r="286" spans="1:35">
      <c r="A286" s="86" t="s">
        <v>735</v>
      </c>
      <c r="B286" s="86" t="s">
        <v>709</v>
      </c>
      <c r="C286" s="86" t="s">
        <v>736</v>
      </c>
      <c r="D286" s="86" t="s">
        <v>737</v>
      </c>
      <c r="E286" s="122">
        <f t="shared" si="31"/>
        <v>1.4237638462890966E-2</v>
      </c>
      <c r="F286" s="128">
        <f t="shared" si="26"/>
        <v>728.78199999999981</v>
      </c>
      <c r="G286" s="122">
        <f t="shared" si="27"/>
        <v>1.5047774367372955E-2</v>
      </c>
      <c r="H286" s="128">
        <f t="shared" si="28"/>
        <v>5476.1709999999985</v>
      </c>
      <c r="I286" s="122">
        <f t="shared" si="29"/>
        <v>-0.43982884565808017</v>
      </c>
      <c r="J286" s="128">
        <f t="shared" si="30"/>
        <v>94.616241015425175</v>
      </c>
      <c r="K286" s="129" cm="1">
        <f t="array" ref="K286">INDEX(KM_PCT,MATCH($A286,'Knowledge - Percentages'!$B:$B,0),'Data - Knowledge'!K$8)/100</f>
        <v>9.0000000000000011E-3</v>
      </c>
      <c r="L286" s="129" cm="1">
        <f t="array" ref="L286">INDEX(KM_PCT,MATCH($A286,'Knowledge - Percentages'!$B:$B,0),'Data - Knowledge'!L$8)/100</f>
        <v>1.1000000000000001E-2</v>
      </c>
      <c r="M286" s="129" cm="1">
        <f t="array" ref="M286">INDEX(KM_PCT,MATCH($A286,'Knowledge - Percentages'!$B:$B,0),'Data - Knowledge'!M$8)/100</f>
        <v>1.2E-2</v>
      </c>
      <c r="N286" s="129" cm="1">
        <f t="array" ref="N286">INDEX(KM_PCT,MATCH($A286,'Knowledge - Percentages'!$B:$B,0),'Data - Knowledge'!N$8)/100</f>
        <v>1.2E-2</v>
      </c>
      <c r="O286" s="129" cm="1">
        <f t="array" ref="O286">INDEX(KM_PCT,MATCH($A286,'Knowledge - Percentages'!$B:$B,0),'Data - Knowledge'!O$8)/100</f>
        <v>1.4999999999999999E-2</v>
      </c>
      <c r="P286" s="129" cm="1">
        <f t="array" ref="P286">INDEX(KM_PCT,MATCH($A286,'Knowledge - Percentages'!$B:$B,0),'Data - Knowledge'!P$8)/100</f>
        <v>1.3999999999999999E-2</v>
      </c>
      <c r="Q286" s="129" cm="1">
        <f t="array" ref="Q286">INDEX(KM_PCT,MATCH($A286,'Knowledge - Percentages'!$B:$B,0),'Data - Knowledge'!Q$8)/100</f>
        <v>1.4999999999999999E-2</v>
      </c>
      <c r="R286" s="129" cm="1">
        <f t="array" ref="R286">INDEX(KM_PCT,MATCH($A286,'Knowledge - Percentages'!$B:$B,0),'Data - Knowledge'!R$8)/100</f>
        <v>1.3000000000000001E-2</v>
      </c>
      <c r="S286" s="129" cm="1">
        <f t="array" ref="S286">INDEX(KM_PCT,MATCH($A286,'Knowledge - Percentages'!$B:$B,0),'Data - Knowledge'!S$8)/100</f>
        <v>1.4999999999999999E-2</v>
      </c>
      <c r="T286" s="129" cm="1">
        <f t="array" ref="T286">INDEX(KM_PCT,MATCH($A286,'Knowledge - Percentages'!$B:$B,0),'Data - Knowledge'!T$8)/100</f>
        <v>1.3999999999999999E-2</v>
      </c>
      <c r="U286" s="129" cm="1">
        <f t="array" ref="U286">INDEX(KM_PCT,MATCH($A286,'Knowledge - Percentages'!$B:$B,0),'Data - Knowledge'!U$8)/100</f>
        <v>1.4999999999999999E-2</v>
      </c>
      <c r="V286" s="129" cm="1">
        <f t="array" ref="V286">INDEX(KM_PCT,MATCH($A286,'Knowledge - Percentages'!$B:$B,0),'Data - Knowledge'!V$8)/100</f>
        <v>1.3999999999999999E-2</v>
      </c>
      <c r="W286" s="129" cm="1">
        <f t="array" ref="W286">INDEX(KM_PCT,MATCH($A286,'Knowledge - Percentages'!$B:$B,0),'Data - Knowledge'!W$8)/100</f>
        <v>1.7000000000000001E-2</v>
      </c>
      <c r="X286" s="129" cm="1">
        <f t="array" ref="X286">INDEX(KM_PCT,MATCH($A286,'Knowledge - Percentages'!$B:$B,0),'Data - Knowledge'!X$8)/100</f>
        <v>1.4999999999999999E-2</v>
      </c>
      <c r="Y286" s="129" cm="1">
        <f t="array" ref="Y286">INDEX(KM_PCT,MATCH($A286,'Knowledge - Percentages'!$B:$B,0),'Data - Knowledge'!Y$8)/100</f>
        <v>1.7000000000000001E-2</v>
      </c>
      <c r="Z286" s="129" cm="1">
        <f t="array" ref="Z286">INDEX(KM_PCT,MATCH($A286,'Knowledge - Percentages'!$B:$B,0),'Data - Knowledge'!Z$8)/100</f>
        <v>1.6E-2</v>
      </c>
      <c r="AA286" s="129" cm="1">
        <f t="array" ref="AA286">INDEX(KM_PCT,MATCH($A286,'Knowledge - Percentages'!$B:$B,0),'Data - Knowledge'!AA$8)/100</f>
        <v>1.6E-2</v>
      </c>
      <c r="AB286" s="129" cm="1">
        <f t="array" ref="AB286">INDEX(KM_PCT,MATCH($A286,'Knowledge - Percentages'!$B:$B,0),'Data - Knowledge'!AB$8)/100</f>
        <v>1.8000000000000002E-2</v>
      </c>
      <c r="AC286" s="129" cm="1">
        <f t="array" ref="AC286">INDEX(KM_PCT,MATCH($A286,'Knowledge - Percentages'!$B:$B,0),'Data - Knowledge'!AC$8)/100</f>
        <v>1.7000000000000001E-2</v>
      </c>
      <c r="AD286" s="129" cm="1">
        <f t="array" ref="AD286">INDEX(KM_PCT,MATCH($A286,'Knowledge - Percentages'!$B:$B,0),'Data - Knowledge'!AD$8)/100</f>
        <v>1.4999999999999999E-2</v>
      </c>
      <c r="AE286" s="129" cm="1">
        <f t="array" ref="AE286">INDEX(KM_PCT,MATCH($A286,'Knowledge - Percentages'!$B:$B,0),'Data - Knowledge'!AE$8)/100</f>
        <v>1.3999999999999999E-2</v>
      </c>
      <c r="AF286" s="129" cm="1">
        <f t="array" ref="AF286">INDEX(KM_PCT,MATCH($A286,'Knowledge - Percentages'!$B:$B,0),'Data - Knowledge'!AF$8)/100</f>
        <v>1.7000000000000001E-2</v>
      </c>
      <c r="AG286" s="129" cm="1">
        <f t="array" ref="AG286">INDEX(KM_PCT,MATCH($A286,'Knowledge - Percentages'!$B:$B,0),'Data - Knowledge'!AG$8)/100</f>
        <v>1.7000000000000001E-2</v>
      </c>
      <c r="AH286" s="129" cm="1">
        <f t="array" ref="AH286">INDEX(KM_PCT,MATCH($A286,'Knowledge - Percentages'!$B:$B,0),'Data - Knowledge'!AH$8)/100</f>
        <v>2.1000000000000001E-2</v>
      </c>
      <c r="AI286" s="129" cm="1">
        <f t="array" ref="AI286">INDEX(KM_PCT,MATCH($A286,'Knowledge - Percentages'!$B:$B,0),'Data - Knowledge'!AI$8)/100</f>
        <v>2.1000000000000001E-2</v>
      </c>
    </row>
    <row r="287" spans="1:35">
      <c r="A287" s="86" t="s">
        <v>738</v>
      </c>
      <c r="B287" s="86" t="s">
        <v>709</v>
      </c>
      <c r="C287" s="86" t="s">
        <v>736</v>
      </c>
      <c r="D287" s="86" t="s">
        <v>739</v>
      </c>
      <c r="E287" s="122">
        <f t="shared" si="31"/>
        <v>0.98576236153710894</v>
      </c>
      <c r="F287" s="128">
        <f t="shared" si="26"/>
        <v>50458.217999999993</v>
      </c>
      <c r="G287" s="122">
        <f t="shared" si="27"/>
        <v>0.98495222563262697</v>
      </c>
      <c r="H287" s="128">
        <f t="shared" si="28"/>
        <v>358442.82899999997</v>
      </c>
      <c r="I287" s="122">
        <f t="shared" si="29"/>
        <v>0.43982884565808689</v>
      </c>
      <c r="J287" s="128">
        <f t="shared" si="30"/>
        <v>100.08225128929087</v>
      </c>
      <c r="K287" s="129" cm="1">
        <f t="array" ref="K287">INDEX(KM_PCT,MATCH($A287,'Knowledge - Percentages'!$B:$B,0),'Data - Knowledge'!K$8)/100</f>
        <v>0.99099999999999999</v>
      </c>
      <c r="L287" s="129" cm="1">
        <f t="array" ref="L287">INDEX(KM_PCT,MATCH($A287,'Knowledge - Percentages'!$B:$B,0),'Data - Knowledge'!L$8)/100</f>
        <v>0.9890000000000001</v>
      </c>
      <c r="M287" s="129" cm="1">
        <f t="array" ref="M287">INDEX(KM_PCT,MATCH($A287,'Knowledge - Percentages'!$B:$B,0),'Data - Knowledge'!M$8)/100</f>
        <v>0.98799999999999999</v>
      </c>
      <c r="N287" s="129" cm="1">
        <f t="array" ref="N287">INDEX(KM_PCT,MATCH($A287,'Knowledge - Percentages'!$B:$B,0),'Data - Knowledge'!N$8)/100</f>
        <v>0.98799999999999999</v>
      </c>
      <c r="O287" s="129" cm="1">
        <f t="array" ref="O287">INDEX(KM_PCT,MATCH($A287,'Knowledge - Percentages'!$B:$B,0),'Data - Knowledge'!O$8)/100</f>
        <v>0.98499999999999999</v>
      </c>
      <c r="P287" s="129" cm="1">
        <f t="array" ref="P287">INDEX(KM_PCT,MATCH($A287,'Knowledge - Percentages'!$B:$B,0),'Data - Knowledge'!P$8)/100</f>
        <v>0.98599999999999999</v>
      </c>
      <c r="Q287" s="129" cm="1">
        <f t="array" ref="Q287">INDEX(KM_PCT,MATCH($A287,'Knowledge - Percentages'!$B:$B,0),'Data - Knowledge'!Q$8)/100</f>
        <v>0.98499999999999999</v>
      </c>
      <c r="R287" s="129" cm="1">
        <f t="array" ref="R287">INDEX(KM_PCT,MATCH($A287,'Knowledge - Percentages'!$B:$B,0),'Data - Knowledge'!R$8)/100</f>
        <v>0.98699999999999999</v>
      </c>
      <c r="S287" s="129" cm="1">
        <f t="array" ref="S287">INDEX(KM_PCT,MATCH($A287,'Knowledge - Percentages'!$B:$B,0),'Data - Knowledge'!S$8)/100</f>
        <v>0.98499999999999999</v>
      </c>
      <c r="T287" s="129" cm="1">
        <f t="array" ref="T287">INDEX(KM_PCT,MATCH($A287,'Knowledge - Percentages'!$B:$B,0),'Data - Knowledge'!T$8)/100</f>
        <v>0.98599999999999999</v>
      </c>
      <c r="U287" s="129" cm="1">
        <f t="array" ref="U287">INDEX(KM_PCT,MATCH($A287,'Knowledge - Percentages'!$B:$B,0),'Data - Knowledge'!U$8)/100</f>
        <v>0.98499999999999999</v>
      </c>
      <c r="V287" s="129" cm="1">
        <f t="array" ref="V287">INDEX(KM_PCT,MATCH($A287,'Knowledge - Percentages'!$B:$B,0),'Data - Knowledge'!V$8)/100</f>
        <v>0.98599999999999999</v>
      </c>
      <c r="W287" s="129" cm="1">
        <f t="array" ref="W287">INDEX(KM_PCT,MATCH($A287,'Knowledge - Percentages'!$B:$B,0),'Data - Knowledge'!W$8)/100</f>
        <v>0.98299999999999998</v>
      </c>
      <c r="X287" s="129" cm="1">
        <f t="array" ref="X287">INDEX(KM_PCT,MATCH($A287,'Knowledge - Percentages'!$B:$B,0),'Data - Knowledge'!X$8)/100</f>
        <v>0.98499999999999999</v>
      </c>
      <c r="Y287" s="129" cm="1">
        <f t="array" ref="Y287">INDEX(KM_PCT,MATCH($A287,'Knowledge - Percentages'!$B:$B,0),'Data - Knowledge'!Y$8)/100</f>
        <v>0.98299999999999998</v>
      </c>
      <c r="Z287" s="129" cm="1">
        <f t="array" ref="Z287">INDEX(KM_PCT,MATCH($A287,'Knowledge - Percentages'!$B:$B,0),'Data - Knowledge'!Z$8)/100</f>
        <v>0.9840000000000001</v>
      </c>
      <c r="AA287" s="129" cm="1">
        <f t="array" ref="AA287">INDEX(KM_PCT,MATCH($A287,'Knowledge - Percentages'!$B:$B,0),'Data - Knowledge'!AA$8)/100</f>
        <v>0.9840000000000001</v>
      </c>
      <c r="AB287" s="129" cm="1">
        <f t="array" ref="AB287">INDEX(KM_PCT,MATCH($A287,'Knowledge - Percentages'!$B:$B,0),'Data - Knowledge'!AB$8)/100</f>
        <v>0.98199999999999998</v>
      </c>
      <c r="AC287" s="129" cm="1">
        <f t="array" ref="AC287">INDEX(KM_PCT,MATCH($A287,'Knowledge - Percentages'!$B:$B,0),'Data - Knowledge'!AC$8)/100</f>
        <v>0.98299999999999998</v>
      </c>
      <c r="AD287" s="129" cm="1">
        <f t="array" ref="AD287">INDEX(KM_PCT,MATCH($A287,'Knowledge - Percentages'!$B:$B,0),'Data - Knowledge'!AD$8)/100</f>
        <v>0.98499999999999999</v>
      </c>
      <c r="AE287" s="129" cm="1">
        <f t="array" ref="AE287">INDEX(KM_PCT,MATCH($A287,'Knowledge - Percentages'!$B:$B,0),'Data - Knowledge'!AE$8)/100</f>
        <v>0.98599999999999999</v>
      </c>
      <c r="AF287" s="129" cm="1">
        <f t="array" ref="AF287">INDEX(KM_PCT,MATCH($A287,'Knowledge - Percentages'!$B:$B,0),'Data - Knowledge'!AF$8)/100</f>
        <v>0.98299999999999998</v>
      </c>
      <c r="AG287" s="129" cm="1">
        <f t="array" ref="AG287">INDEX(KM_PCT,MATCH($A287,'Knowledge - Percentages'!$B:$B,0),'Data - Knowledge'!AG$8)/100</f>
        <v>0.98299999999999998</v>
      </c>
      <c r="AH287" s="129" cm="1">
        <f t="array" ref="AH287">INDEX(KM_PCT,MATCH($A287,'Knowledge - Percentages'!$B:$B,0),'Data - Knowledge'!AH$8)/100</f>
        <v>0.97900000000000009</v>
      </c>
      <c r="AI287" s="129" cm="1">
        <f t="array" ref="AI287">INDEX(KM_PCT,MATCH($A287,'Knowledge - Percentages'!$B:$B,0),'Data - Knowledge'!AI$8)/100</f>
        <v>0.97900000000000009</v>
      </c>
    </row>
    <row r="288" spans="1:35">
      <c r="A288" s="86" t="s">
        <v>740</v>
      </c>
      <c r="B288" s="86" t="s">
        <v>709</v>
      </c>
      <c r="C288" s="86" t="s">
        <v>736</v>
      </c>
      <c r="D288" s="86" t="s">
        <v>741</v>
      </c>
      <c r="E288" s="122">
        <f t="shared" si="31"/>
        <v>0.18060974466173055</v>
      </c>
      <c r="F288" s="128">
        <f t="shared" si="26"/>
        <v>9244.871000000001</v>
      </c>
      <c r="G288" s="122">
        <f t="shared" si="27"/>
        <v>0.17776072422709444</v>
      </c>
      <c r="H288" s="128">
        <f t="shared" si="28"/>
        <v>64690.504999999983</v>
      </c>
      <c r="I288" s="122">
        <f t="shared" si="29"/>
        <v>-0.52569705994225535</v>
      </c>
      <c r="J288" s="128">
        <f t="shared" si="30"/>
        <v>101.60272773810057</v>
      </c>
      <c r="K288" s="129" cm="1">
        <f t="array" ref="K288">INDEX(KM_PCT,MATCH($A288,'Knowledge - Percentages'!$B:$B,0),'Data - Knowledge'!K$8)/100</f>
        <v>0.21100000000000002</v>
      </c>
      <c r="L288" s="129" cm="1">
        <f t="array" ref="L288">INDEX(KM_PCT,MATCH($A288,'Knowledge - Percentages'!$B:$B,0),'Data - Knowledge'!L$8)/100</f>
        <v>0.17899999999999999</v>
      </c>
      <c r="M288" s="129" cm="1">
        <f t="array" ref="M288">INDEX(KM_PCT,MATCH($A288,'Knowledge - Percentages'!$B:$B,0),'Data - Knowledge'!M$8)/100</f>
        <v>0.19399999999999998</v>
      </c>
      <c r="N288" s="129" cm="1">
        <f t="array" ref="N288">INDEX(KM_PCT,MATCH($A288,'Knowledge - Percentages'!$B:$B,0),'Data - Knowledge'!N$8)/100</f>
        <v>0.18</v>
      </c>
      <c r="O288" s="129" cm="1">
        <f t="array" ref="O288">INDEX(KM_PCT,MATCH($A288,'Knowledge - Percentages'!$B:$B,0),'Data - Knowledge'!O$8)/100</f>
        <v>0.16500000000000001</v>
      </c>
      <c r="P288" s="129" cm="1">
        <f t="array" ref="P288">INDEX(KM_PCT,MATCH($A288,'Knowledge - Percentages'!$B:$B,0),'Data - Knowledge'!P$8)/100</f>
        <v>0.188</v>
      </c>
      <c r="Q288" s="129" cm="1">
        <f t="array" ref="Q288">INDEX(KM_PCT,MATCH($A288,'Knowledge - Percentages'!$B:$B,0),'Data - Knowledge'!Q$8)/100</f>
        <v>0.187</v>
      </c>
      <c r="R288" s="129" cm="1">
        <f t="array" ref="R288">INDEX(KM_PCT,MATCH($A288,'Knowledge - Percentages'!$B:$B,0),'Data - Knowledge'!R$8)/100</f>
        <v>0.27100000000000002</v>
      </c>
      <c r="S288" s="129" cm="1">
        <f t="array" ref="S288">INDEX(KM_PCT,MATCH($A288,'Knowledge - Percentages'!$B:$B,0),'Data - Knowledge'!S$8)/100</f>
        <v>0.193</v>
      </c>
      <c r="T288" s="129" cm="1">
        <f t="array" ref="T288">INDEX(KM_PCT,MATCH($A288,'Knowledge - Percentages'!$B:$B,0),'Data - Knowledge'!T$8)/100</f>
        <v>0.16699999999999998</v>
      </c>
      <c r="U288" s="129" cm="1">
        <f t="array" ref="U288">INDEX(KM_PCT,MATCH($A288,'Knowledge - Percentages'!$B:$B,0),'Data - Knowledge'!U$8)/100</f>
        <v>0.19800000000000001</v>
      </c>
      <c r="V288" s="129" cm="1">
        <f t="array" ref="V288">INDEX(KM_PCT,MATCH($A288,'Knowledge - Percentages'!$B:$B,0),'Data - Knowledge'!V$8)/100</f>
        <v>0.19</v>
      </c>
      <c r="W288" s="129" cm="1">
        <f t="array" ref="W288">INDEX(KM_PCT,MATCH($A288,'Knowledge - Percentages'!$B:$B,0),'Data - Knowledge'!W$8)/100</f>
        <v>0.221</v>
      </c>
      <c r="X288" s="129" cm="1">
        <f t="array" ref="X288">INDEX(KM_PCT,MATCH($A288,'Knowledge - Percentages'!$B:$B,0),'Data - Knowledge'!X$8)/100</f>
        <v>0.182</v>
      </c>
      <c r="Y288" s="129" cm="1">
        <f t="array" ref="Y288">INDEX(KM_PCT,MATCH($A288,'Knowledge - Percentages'!$B:$B,0),'Data - Knowledge'!Y$8)/100</f>
        <v>0.2</v>
      </c>
      <c r="Z288" s="129" cm="1">
        <f t="array" ref="Z288">INDEX(KM_PCT,MATCH($A288,'Knowledge - Percentages'!$B:$B,0),'Data - Knowledge'!Z$8)/100</f>
        <v>0.16500000000000001</v>
      </c>
      <c r="AA288" s="129" cm="1">
        <f t="array" ref="AA288">INDEX(KM_PCT,MATCH($A288,'Knowledge - Percentages'!$B:$B,0),'Data - Knowledge'!AA$8)/100</f>
        <v>0.16899999999999998</v>
      </c>
      <c r="AB288" s="129" cm="1">
        <f t="array" ref="AB288">INDEX(KM_PCT,MATCH($A288,'Knowledge - Percentages'!$B:$B,0),'Data - Knowledge'!AB$8)/100</f>
        <v>0.24600000000000002</v>
      </c>
      <c r="AC288" s="129" cm="1">
        <f t="array" ref="AC288">INDEX(KM_PCT,MATCH($A288,'Knowledge - Percentages'!$B:$B,0),'Data - Knowledge'!AC$8)/100</f>
        <v>0.17499999999999999</v>
      </c>
      <c r="AD288" s="129" cm="1">
        <f t="array" ref="AD288">INDEX(KM_PCT,MATCH($A288,'Knowledge - Percentages'!$B:$B,0),'Data - Knowledge'!AD$8)/100</f>
        <v>0.17100000000000001</v>
      </c>
      <c r="AE288" s="129" cm="1">
        <f t="array" ref="AE288">INDEX(KM_PCT,MATCH($A288,'Knowledge - Percentages'!$B:$B,0),'Data - Knowledge'!AE$8)/100</f>
        <v>0.185</v>
      </c>
      <c r="AF288" s="129" cm="1">
        <f t="array" ref="AF288">INDEX(KM_PCT,MATCH($A288,'Knowledge - Percentages'!$B:$B,0),'Data - Knowledge'!AF$8)/100</f>
        <v>0.23600000000000002</v>
      </c>
      <c r="AG288" s="129" cm="1">
        <f t="array" ref="AG288">INDEX(KM_PCT,MATCH($A288,'Knowledge - Percentages'!$B:$B,0),'Data - Knowledge'!AG$8)/100</f>
        <v>0.182</v>
      </c>
      <c r="AH288" s="129" cm="1">
        <f t="array" ref="AH288">INDEX(KM_PCT,MATCH($A288,'Knowledge - Percentages'!$B:$B,0),'Data - Knowledge'!AH$8)/100</f>
        <v>0.17600000000000002</v>
      </c>
      <c r="AI288" s="129" cm="1">
        <f t="array" ref="AI288">INDEX(KM_PCT,MATCH($A288,'Knowledge - Percentages'!$B:$B,0),'Data - Knowledge'!AI$8)/100</f>
        <v>0.16600000000000001</v>
      </c>
    </row>
    <row r="289" spans="1:35">
      <c r="A289" s="86" t="s">
        <v>742</v>
      </c>
      <c r="B289" s="86" t="s">
        <v>709</v>
      </c>
      <c r="C289" s="86" t="s">
        <v>736</v>
      </c>
      <c r="D289" s="86" t="s">
        <v>743</v>
      </c>
      <c r="E289" s="122">
        <f t="shared" si="31"/>
        <v>0.52007238165940572</v>
      </c>
      <c r="F289" s="128">
        <f t="shared" si="26"/>
        <v>26620.945</v>
      </c>
      <c r="G289" s="122">
        <f t="shared" si="27"/>
        <v>0.51261875582203742</v>
      </c>
      <c r="H289" s="128">
        <f t="shared" si="28"/>
        <v>186551.70500000002</v>
      </c>
      <c r="I289" s="122">
        <f t="shared" si="29"/>
        <v>0.65761090694950219</v>
      </c>
      <c r="J289" s="128">
        <f t="shared" si="30"/>
        <v>101.45402909134988</v>
      </c>
      <c r="K289" s="129" cm="1">
        <f t="array" ref="K289">INDEX(KM_PCT,MATCH($A289,'Knowledge - Percentages'!$B:$B,0),'Data - Knowledge'!K$8)/100</f>
        <v>0.505</v>
      </c>
      <c r="L289" s="129" cm="1">
        <f t="array" ref="L289">INDEX(KM_PCT,MATCH($A289,'Knowledge - Percentages'!$B:$B,0),'Data - Knowledge'!L$8)/100</f>
        <v>0.53600000000000003</v>
      </c>
      <c r="M289" s="129" cm="1">
        <f t="array" ref="M289">INDEX(KM_PCT,MATCH($A289,'Knowledge - Percentages'!$B:$B,0),'Data - Knowledge'!M$8)/100</f>
        <v>0.52100000000000002</v>
      </c>
      <c r="N289" s="129" cm="1">
        <f t="array" ref="N289">INDEX(KM_PCT,MATCH($A289,'Knowledge - Percentages'!$B:$B,0),'Data - Knowledge'!N$8)/100</f>
        <v>0.53799999999999992</v>
      </c>
      <c r="O289" s="129" cm="1">
        <f t="array" ref="O289">INDEX(KM_PCT,MATCH($A289,'Knowledge - Percentages'!$B:$B,0),'Data - Knowledge'!O$8)/100</f>
        <v>0.51700000000000002</v>
      </c>
      <c r="P289" s="129" cm="1">
        <f t="array" ref="P289">INDEX(KM_PCT,MATCH($A289,'Knowledge - Percentages'!$B:$B,0),'Data - Knowledge'!P$8)/100</f>
        <v>0.54600000000000004</v>
      </c>
      <c r="Q289" s="129" cm="1">
        <f t="array" ref="Q289">INDEX(KM_PCT,MATCH($A289,'Knowledge - Percentages'!$B:$B,0),'Data - Knowledge'!Q$8)/100</f>
        <v>0.51100000000000001</v>
      </c>
      <c r="R289" s="129" cm="1">
        <f t="array" ref="R289">INDEX(KM_PCT,MATCH($A289,'Knowledge - Percentages'!$B:$B,0),'Data - Knowledge'!R$8)/100</f>
        <v>0.44</v>
      </c>
      <c r="S289" s="129" cm="1">
        <f t="array" ref="S289">INDEX(KM_PCT,MATCH($A289,'Knowledge - Percentages'!$B:$B,0),'Data - Knowledge'!S$8)/100</f>
        <v>0.53100000000000003</v>
      </c>
      <c r="T289" s="129" cm="1">
        <f t="array" ref="T289">INDEX(KM_PCT,MATCH($A289,'Knowledge - Percentages'!$B:$B,0),'Data - Knowledge'!T$8)/100</f>
        <v>0.54899999999999993</v>
      </c>
      <c r="U289" s="129" cm="1">
        <f t="array" ref="U289">INDEX(KM_PCT,MATCH($A289,'Knowledge - Percentages'!$B:$B,0),'Data - Knowledge'!U$8)/100</f>
        <v>0.496</v>
      </c>
      <c r="V289" s="129" cm="1">
        <f t="array" ref="V289">INDEX(KM_PCT,MATCH($A289,'Knowledge - Percentages'!$B:$B,0),'Data - Knowledge'!V$8)/100</f>
        <v>0.51300000000000001</v>
      </c>
      <c r="W289" s="129" cm="1">
        <f t="array" ref="W289">INDEX(KM_PCT,MATCH($A289,'Knowledge - Percentages'!$B:$B,0),'Data - Knowledge'!W$8)/100</f>
        <v>0.49700000000000005</v>
      </c>
      <c r="X289" s="129" cm="1">
        <f t="array" ref="X289">INDEX(KM_PCT,MATCH($A289,'Knowledge - Percentages'!$B:$B,0),'Data - Knowledge'!X$8)/100</f>
        <v>0.52900000000000003</v>
      </c>
      <c r="Y289" s="129" cm="1">
        <f t="array" ref="Y289">INDEX(KM_PCT,MATCH($A289,'Knowledge - Percentages'!$B:$B,0),'Data - Knowledge'!Y$8)/100</f>
        <v>0.504</v>
      </c>
      <c r="Z289" s="129" cm="1">
        <f t="array" ref="Z289">INDEX(KM_PCT,MATCH($A289,'Knowledge - Percentages'!$B:$B,0),'Data - Knowledge'!Z$8)/100</f>
        <v>0.49700000000000005</v>
      </c>
      <c r="AA289" s="129" cm="1">
        <f t="array" ref="AA289">INDEX(KM_PCT,MATCH($A289,'Knowledge - Percentages'!$B:$B,0),'Data - Knowledge'!AA$8)/100</f>
        <v>0.53500000000000003</v>
      </c>
      <c r="AB289" s="129" cm="1">
        <f t="array" ref="AB289">INDEX(KM_PCT,MATCH($A289,'Knowledge - Percentages'!$B:$B,0),'Data - Knowledge'!AB$8)/100</f>
        <v>0.377</v>
      </c>
      <c r="AC289" s="129" cm="1">
        <f t="array" ref="AC289">INDEX(KM_PCT,MATCH($A289,'Knowledge - Percentages'!$B:$B,0),'Data - Knowledge'!AC$8)/100</f>
        <v>0.46500000000000002</v>
      </c>
      <c r="AD289" s="129" cm="1">
        <f t="array" ref="AD289">INDEX(KM_PCT,MATCH($A289,'Knowledge - Percentages'!$B:$B,0),'Data - Knowledge'!AD$8)/100</f>
        <v>0.52</v>
      </c>
      <c r="AE289" s="129" cm="1">
        <f t="array" ref="AE289">INDEX(KM_PCT,MATCH($A289,'Knowledge - Percentages'!$B:$B,0),'Data - Knowledge'!AE$8)/100</f>
        <v>0.49399999999999999</v>
      </c>
      <c r="AF289" s="129" cm="1">
        <f t="array" ref="AF289">INDEX(KM_PCT,MATCH($A289,'Knowledge - Percentages'!$B:$B,0),'Data - Knowledge'!AF$8)/100</f>
        <v>0.43</v>
      </c>
      <c r="AG289" s="129" cm="1">
        <f t="array" ref="AG289">INDEX(KM_PCT,MATCH($A289,'Knowledge - Percentages'!$B:$B,0),'Data - Knowledge'!AG$8)/100</f>
        <v>0.49700000000000005</v>
      </c>
      <c r="AH289" s="129" cm="1">
        <f t="array" ref="AH289">INDEX(KM_PCT,MATCH($A289,'Knowledge - Percentages'!$B:$B,0),'Data - Knowledge'!AH$8)/100</f>
        <v>0.43799999999999994</v>
      </c>
      <c r="AI289" s="129" cm="1">
        <f t="array" ref="AI289">INDEX(KM_PCT,MATCH($A289,'Knowledge - Percentages'!$B:$B,0),'Data - Knowledge'!AI$8)/100</f>
        <v>0.47100000000000003</v>
      </c>
    </row>
    <row r="290" spans="1:35">
      <c r="A290" s="86" t="s">
        <v>744</v>
      </c>
      <c r="B290" s="86" t="s">
        <v>709</v>
      </c>
      <c r="C290" s="86" t="s">
        <v>736</v>
      </c>
      <c r="D290" s="86" t="s">
        <v>745</v>
      </c>
      <c r="E290" s="122">
        <f t="shared" si="31"/>
        <v>6.6606091390392086E-2</v>
      </c>
      <c r="F290" s="128">
        <f t="shared" si="26"/>
        <v>3409.366</v>
      </c>
      <c r="G290" s="122">
        <f t="shared" si="27"/>
        <v>6.9371684358332492E-2</v>
      </c>
      <c r="H290" s="128">
        <f t="shared" si="28"/>
        <v>25245.674000000003</v>
      </c>
      <c r="I290" s="122">
        <f t="shared" si="29"/>
        <v>0.19390073175972536</v>
      </c>
      <c r="J290" s="128">
        <f t="shared" si="30"/>
        <v>96.013369152671842</v>
      </c>
      <c r="K290" s="129" cm="1">
        <f t="array" ref="K290">INDEX(KM_PCT,MATCH($A290,'Knowledge - Percentages'!$B:$B,0),'Data - Knowledge'!K$8)/100</f>
        <v>4.8000000000000001E-2</v>
      </c>
      <c r="L290" s="129" cm="1">
        <f t="array" ref="L290">INDEX(KM_PCT,MATCH($A290,'Knowledge - Percentages'!$B:$B,0),'Data - Knowledge'!L$8)/100</f>
        <v>6.2E-2</v>
      </c>
      <c r="M290" s="129" cm="1">
        <f t="array" ref="M290">INDEX(KM_PCT,MATCH($A290,'Knowledge - Percentages'!$B:$B,0),'Data - Knowledge'!M$8)/100</f>
        <v>6.2E-2</v>
      </c>
      <c r="N290" s="129" cm="1">
        <f t="array" ref="N290">INDEX(KM_PCT,MATCH($A290,'Knowledge - Percentages'!$B:$B,0),'Data - Knowledge'!N$8)/100</f>
        <v>6.4000000000000001E-2</v>
      </c>
      <c r="O290" s="129" cm="1">
        <f t="array" ref="O290">INDEX(KM_PCT,MATCH($A290,'Knowledge - Percentages'!$B:$B,0),'Data - Knowledge'!O$8)/100</f>
        <v>7.4999999999999997E-2</v>
      </c>
      <c r="P290" s="129" cm="1">
        <f t="array" ref="P290">INDEX(KM_PCT,MATCH($A290,'Knowledge - Percentages'!$B:$B,0),'Data - Knowledge'!P$8)/100</f>
        <v>0.06</v>
      </c>
      <c r="Q290" s="129" cm="1">
        <f t="array" ref="Q290">INDEX(KM_PCT,MATCH($A290,'Knowledge - Percentages'!$B:$B,0),'Data - Knowledge'!Q$8)/100</f>
        <v>6.7000000000000004E-2</v>
      </c>
      <c r="R290" s="129" cm="1">
        <f t="array" ref="R290">INDEX(KM_PCT,MATCH($A290,'Knowledge - Percentages'!$B:$B,0),'Data - Knowledge'!R$8)/100</f>
        <v>3.2000000000000001E-2</v>
      </c>
      <c r="S290" s="129" cm="1">
        <f t="array" ref="S290">INDEX(KM_PCT,MATCH($A290,'Knowledge - Percentages'!$B:$B,0),'Data - Knowledge'!S$8)/100</f>
        <v>6.3E-2</v>
      </c>
      <c r="T290" s="129" cm="1">
        <f t="array" ref="T290">INDEX(KM_PCT,MATCH($A290,'Knowledge - Percentages'!$B:$B,0),'Data - Knowledge'!T$8)/100</f>
        <v>6.4000000000000001E-2</v>
      </c>
      <c r="U290" s="129" cm="1">
        <f t="array" ref="U290">INDEX(KM_PCT,MATCH($A290,'Knowledge - Percentages'!$B:$B,0),'Data - Knowledge'!U$8)/100</f>
        <v>6.7000000000000004E-2</v>
      </c>
      <c r="V290" s="129" cm="1">
        <f t="array" ref="V290">INDEX(KM_PCT,MATCH($A290,'Knowledge - Percentages'!$B:$B,0),'Data - Knowledge'!V$8)/100</f>
        <v>6.6000000000000003E-2</v>
      </c>
      <c r="W290" s="129" cm="1">
        <f t="array" ref="W290">INDEX(KM_PCT,MATCH($A290,'Knowledge - Percentages'!$B:$B,0),'Data - Knowledge'!W$8)/100</f>
        <v>5.4000000000000006E-2</v>
      </c>
      <c r="X290" s="129" cm="1">
        <f t="array" ref="X290">INDEX(KM_PCT,MATCH($A290,'Knowledge - Percentages'!$B:$B,0),'Data - Knowledge'!X$8)/100</f>
        <v>6.6000000000000003E-2</v>
      </c>
      <c r="Y290" s="129" cm="1">
        <f t="array" ref="Y290">INDEX(KM_PCT,MATCH($A290,'Knowledge - Percentages'!$B:$B,0),'Data - Knowledge'!Y$8)/100</f>
        <v>5.9000000000000004E-2</v>
      </c>
      <c r="Z290" s="129" cm="1">
        <f t="array" ref="Z290">INDEX(KM_PCT,MATCH($A290,'Knowledge - Percentages'!$B:$B,0),'Data - Knowledge'!Z$8)/100</f>
        <v>7.9000000000000001E-2</v>
      </c>
      <c r="AA290" s="129" cm="1">
        <f t="array" ref="AA290">INDEX(KM_PCT,MATCH($A290,'Knowledge - Percentages'!$B:$B,0),'Data - Knowledge'!AA$8)/100</f>
        <v>6.8000000000000005E-2</v>
      </c>
      <c r="AB290" s="129" cm="1">
        <f t="array" ref="AB290">INDEX(KM_PCT,MATCH($A290,'Knowledge - Percentages'!$B:$B,0),'Data - Knowledge'!AB$8)/100</f>
        <v>6.7000000000000004E-2</v>
      </c>
      <c r="AC290" s="129" cm="1">
        <f t="array" ref="AC290">INDEX(KM_PCT,MATCH($A290,'Knowledge - Percentages'!$B:$B,0),'Data - Knowledge'!AC$8)/100</f>
        <v>8.199999999999999E-2</v>
      </c>
      <c r="AD290" s="129" cm="1">
        <f t="array" ref="AD290">INDEX(KM_PCT,MATCH($A290,'Knowledge - Percentages'!$B:$B,0),'Data - Knowledge'!AD$8)/100</f>
        <v>7.2000000000000008E-2</v>
      </c>
      <c r="AE290" s="129" cm="1">
        <f t="array" ref="AE290">INDEX(KM_PCT,MATCH($A290,'Knowledge - Percentages'!$B:$B,0),'Data - Knowledge'!AE$8)/100</f>
        <v>7.0999999999999994E-2</v>
      </c>
      <c r="AF290" s="129" cm="1">
        <f t="array" ref="AF290">INDEX(KM_PCT,MATCH($A290,'Knowledge - Percentages'!$B:$B,0),'Data - Knowledge'!AF$8)/100</f>
        <v>4.4000000000000004E-2</v>
      </c>
      <c r="AG290" s="129" cm="1">
        <f t="array" ref="AG290">INDEX(KM_PCT,MATCH($A290,'Knowledge - Percentages'!$B:$B,0),'Data - Knowledge'!AG$8)/100</f>
        <v>6.6000000000000003E-2</v>
      </c>
      <c r="AH290" s="129" cm="1">
        <f t="array" ref="AH290">INDEX(KM_PCT,MATCH($A290,'Knowledge - Percentages'!$B:$B,0),'Data - Knowledge'!AH$8)/100</f>
        <v>8.5000000000000006E-2</v>
      </c>
      <c r="AI290" s="129" cm="1">
        <f t="array" ref="AI290">INDEX(KM_PCT,MATCH($A290,'Knowledge - Percentages'!$B:$B,0),'Data - Knowledge'!AI$8)/100</f>
        <v>7.6999999999999999E-2</v>
      </c>
    </row>
    <row r="291" spans="1:35">
      <c r="A291" s="86" t="s">
        <v>746</v>
      </c>
      <c r="B291" s="86" t="s">
        <v>709</v>
      </c>
      <c r="C291" s="86" t="s">
        <v>736</v>
      </c>
      <c r="D291" s="86" t="s">
        <v>747</v>
      </c>
      <c r="E291" s="122">
        <f t="shared" si="31"/>
        <v>7.2861859456502615E-2</v>
      </c>
      <c r="F291" s="128">
        <f t="shared" si="26"/>
        <v>3729.5799999999995</v>
      </c>
      <c r="G291" s="122">
        <f t="shared" si="27"/>
        <v>7.4129847575971575E-2</v>
      </c>
      <c r="H291" s="128">
        <f t="shared" si="28"/>
        <v>26977.26</v>
      </c>
      <c r="I291" s="122">
        <f t="shared" si="29"/>
        <v>-0.61177356327955856</v>
      </c>
      <c r="J291" s="128">
        <f t="shared" si="30"/>
        <v>98.289503943510113</v>
      </c>
      <c r="K291" s="129" cm="1">
        <f t="array" ref="K291">INDEX(KM_PCT,MATCH($A291,'Knowledge - Percentages'!$B:$B,0),'Data - Knowledge'!K$8)/100</f>
        <v>8.1000000000000003E-2</v>
      </c>
      <c r="L291" s="129" cm="1">
        <f t="array" ref="L291">INDEX(KM_PCT,MATCH($A291,'Knowledge - Percentages'!$B:$B,0),'Data - Knowledge'!L$8)/100</f>
        <v>6.7000000000000004E-2</v>
      </c>
      <c r="M291" s="129" cm="1">
        <f t="array" ref="M291">INDEX(KM_PCT,MATCH($A291,'Knowledge - Percentages'!$B:$B,0),'Data - Knowledge'!M$8)/100</f>
        <v>6.8000000000000005E-2</v>
      </c>
      <c r="N291" s="129" cm="1">
        <f t="array" ref="N291">INDEX(KM_PCT,MATCH($A291,'Knowledge - Percentages'!$B:$B,0),'Data - Knowledge'!N$8)/100</f>
        <v>6.8000000000000005E-2</v>
      </c>
      <c r="O291" s="129" cm="1">
        <f t="array" ref="O291">INDEX(KM_PCT,MATCH($A291,'Knowledge - Percentages'!$B:$B,0),'Data - Knowledge'!O$8)/100</f>
        <v>6.8000000000000005E-2</v>
      </c>
      <c r="P291" s="129" cm="1">
        <f t="array" ref="P291">INDEX(KM_PCT,MATCH($A291,'Knowledge - Percentages'!$B:$B,0),'Data - Knowledge'!P$8)/100</f>
        <v>7.0999999999999994E-2</v>
      </c>
      <c r="Q291" s="129" cm="1">
        <f t="array" ref="Q291">INDEX(KM_PCT,MATCH($A291,'Knowledge - Percentages'!$B:$B,0),'Data - Knowledge'!Q$8)/100</f>
        <v>6.7000000000000004E-2</v>
      </c>
      <c r="R291" s="129" cm="1">
        <f t="array" ref="R291">INDEX(KM_PCT,MATCH($A291,'Knowledge - Percentages'!$B:$B,0),'Data - Knowledge'!R$8)/100</f>
        <v>0.12300000000000001</v>
      </c>
      <c r="S291" s="129" cm="1">
        <f t="array" ref="S291">INDEX(KM_PCT,MATCH($A291,'Knowledge - Percentages'!$B:$B,0),'Data - Knowledge'!S$8)/100</f>
        <v>7.8E-2</v>
      </c>
      <c r="T291" s="129" cm="1">
        <f t="array" ref="T291">INDEX(KM_PCT,MATCH($A291,'Knowledge - Percentages'!$B:$B,0),'Data - Knowledge'!T$8)/100</f>
        <v>6.6000000000000003E-2</v>
      </c>
      <c r="U291" s="129" cm="1">
        <f t="array" ref="U291">INDEX(KM_PCT,MATCH($A291,'Knowledge - Percentages'!$B:$B,0),'Data - Knowledge'!U$8)/100</f>
        <v>8.3000000000000004E-2</v>
      </c>
      <c r="V291" s="129" cm="1">
        <f t="array" ref="V291">INDEX(KM_PCT,MATCH($A291,'Knowledge - Percentages'!$B:$B,0),'Data - Knowledge'!V$8)/100</f>
        <v>7.2000000000000008E-2</v>
      </c>
      <c r="W291" s="129" cm="1">
        <f t="array" ref="W291">INDEX(KM_PCT,MATCH($A291,'Knowledge - Percentages'!$B:$B,0),'Data - Knowledge'!W$8)/100</f>
        <v>0.111</v>
      </c>
      <c r="X291" s="129" cm="1">
        <f t="array" ref="X291">INDEX(KM_PCT,MATCH($A291,'Knowledge - Percentages'!$B:$B,0),'Data - Knowledge'!X$8)/100</f>
        <v>7.400000000000001E-2</v>
      </c>
      <c r="Y291" s="129" cm="1">
        <f t="array" ref="Y291">INDEX(KM_PCT,MATCH($A291,'Knowledge - Percentages'!$B:$B,0),'Data - Knowledge'!Y$8)/100</f>
        <v>9.6999999999999989E-2</v>
      </c>
      <c r="Z291" s="129" cm="1">
        <f t="array" ref="Z291">INDEX(KM_PCT,MATCH($A291,'Knowledge - Percentages'!$B:$B,0),'Data - Knowledge'!Z$8)/100</f>
        <v>7.2999999999999995E-2</v>
      </c>
      <c r="AA291" s="129" cm="1">
        <f t="array" ref="AA291">INDEX(KM_PCT,MATCH($A291,'Knowledge - Percentages'!$B:$B,0),'Data - Knowledge'!AA$8)/100</f>
        <v>7.0999999999999994E-2</v>
      </c>
      <c r="AB291" s="129" cm="1">
        <f t="array" ref="AB291">INDEX(KM_PCT,MATCH($A291,'Knowledge - Percentages'!$B:$B,0),'Data - Knowledge'!AB$8)/100</f>
        <v>0.17199999999999999</v>
      </c>
      <c r="AC291" s="129" cm="1">
        <f t="array" ref="AC291">INDEX(KM_PCT,MATCH($A291,'Knowledge - Percentages'!$B:$B,0),'Data - Knowledge'!AC$8)/100</f>
        <v>7.5999999999999998E-2</v>
      </c>
      <c r="AD291" s="129" cm="1">
        <f t="array" ref="AD291">INDEX(KM_PCT,MATCH($A291,'Knowledge - Percentages'!$B:$B,0),'Data - Knowledge'!AD$8)/100</f>
        <v>6.6000000000000003E-2</v>
      </c>
      <c r="AE291" s="129" cm="1">
        <f t="array" ref="AE291">INDEX(KM_PCT,MATCH($A291,'Knowledge - Percentages'!$B:$B,0),'Data - Knowledge'!AE$8)/100</f>
        <v>7.4999999999999997E-2</v>
      </c>
      <c r="AF291" s="129" cm="1">
        <f t="array" ref="AF291">INDEX(KM_PCT,MATCH($A291,'Knowledge - Percentages'!$B:$B,0),'Data - Knowledge'!AF$8)/100</f>
        <v>0.16200000000000001</v>
      </c>
      <c r="AG291" s="129" cm="1">
        <f t="array" ref="AG291">INDEX(KM_PCT,MATCH($A291,'Knowledge - Percentages'!$B:$B,0),'Data - Knowledge'!AG$8)/100</f>
        <v>9.3000000000000013E-2</v>
      </c>
      <c r="AH291" s="129" cm="1">
        <f t="array" ref="AH291">INDEX(KM_PCT,MATCH($A291,'Knowledge - Percentages'!$B:$B,0),'Data - Knowledge'!AH$8)/100</f>
        <v>9.3000000000000013E-2</v>
      </c>
      <c r="AI291" s="129" cm="1">
        <f t="array" ref="AI291">INDEX(KM_PCT,MATCH($A291,'Knowledge - Percentages'!$B:$B,0),'Data - Knowledge'!AI$8)/100</f>
        <v>9.1999999999999998E-2</v>
      </c>
    </row>
    <row r="292" spans="1:35">
      <c r="A292" s="86" t="s">
        <v>748</v>
      </c>
      <c r="B292" s="86" t="s">
        <v>709</v>
      </c>
      <c r="C292" s="86" t="s">
        <v>736</v>
      </c>
      <c r="D292" s="86" t="s">
        <v>749</v>
      </c>
      <c r="E292" s="122">
        <f t="shared" si="31"/>
        <v>0.15994981147556994</v>
      </c>
      <c r="F292" s="128">
        <f t="shared" si="26"/>
        <v>8187.3509999999987</v>
      </c>
      <c r="G292" s="122">
        <f t="shared" si="27"/>
        <v>0.1661746157798851</v>
      </c>
      <c r="H292" s="128">
        <f t="shared" si="28"/>
        <v>60474.100000000006</v>
      </c>
      <c r="I292" s="122">
        <f t="shared" si="29"/>
        <v>8.7465294854572495E-2</v>
      </c>
      <c r="J292" s="128">
        <f t="shared" si="30"/>
        <v>96.254058253662194</v>
      </c>
      <c r="K292" s="129" cm="1">
        <f t="array" ref="K292">INDEX(KM_PCT,MATCH($A292,'Knowledge - Percentages'!$B:$B,0),'Data - Knowledge'!K$8)/100</f>
        <v>0.155</v>
      </c>
      <c r="L292" s="129" cm="1">
        <f t="array" ref="L292">INDEX(KM_PCT,MATCH($A292,'Knowledge - Percentages'!$B:$B,0),'Data - Knowledge'!L$8)/100</f>
        <v>0.157</v>
      </c>
      <c r="M292" s="129" cm="1">
        <f t="array" ref="M292">INDEX(KM_PCT,MATCH($A292,'Knowledge - Percentages'!$B:$B,0),'Data - Knowledge'!M$8)/100</f>
        <v>0.155</v>
      </c>
      <c r="N292" s="129" cm="1">
        <f t="array" ref="N292">INDEX(KM_PCT,MATCH($A292,'Knowledge - Percentages'!$B:$B,0),'Data - Knowledge'!N$8)/100</f>
        <v>0.151</v>
      </c>
      <c r="O292" s="129" cm="1">
        <f t="array" ref="O292">INDEX(KM_PCT,MATCH($A292,'Knowledge - Percentages'!$B:$B,0),'Data - Knowledge'!O$8)/100</f>
        <v>0.17600000000000002</v>
      </c>
      <c r="P292" s="129" cm="1">
        <f t="array" ref="P292">INDEX(KM_PCT,MATCH($A292,'Knowledge - Percentages'!$B:$B,0),'Data - Knowledge'!P$8)/100</f>
        <v>0.13500000000000001</v>
      </c>
      <c r="Q292" s="129" cm="1">
        <f t="array" ref="Q292">INDEX(KM_PCT,MATCH($A292,'Knowledge - Percentages'!$B:$B,0),'Data - Knowledge'!Q$8)/100</f>
        <v>0.16699999999999998</v>
      </c>
      <c r="R292" s="129" cm="1">
        <f t="array" ref="R292">INDEX(KM_PCT,MATCH($A292,'Knowledge - Percentages'!$B:$B,0),'Data - Knowledge'!R$8)/100</f>
        <v>0.13400000000000001</v>
      </c>
      <c r="S292" s="129" cm="1">
        <f t="array" ref="S292">INDEX(KM_PCT,MATCH($A292,'Knowledge - Percentages'!$B:$B,0),'Data - Knowledge'!S$8)/100</f>
        <v>0.13500000000000001</v>
      </c>
      <c r="T292" s="129" cm="1">
        <f t="array" ref="T292">INDEX(KM_PCT,MATCH($A292,'Knowledge - Percentages'!$B:$B,0),'Data - Knowledge'!T$8)/100</f>
        <v>0.153</v>
      </c>
      <c r="U292" s="129" cm="1">
        <f t="array" ref="U292">INDEX(KM_PCT,MATCH($A292,'Knowledge - Percentages'!$B:$B,0),'Data - Knowledge'!U$8)/100</f>
        <v>0.157</v>
      </c>
      <c r="V292" s="129" cm="1">
        <f t="array" ref="V292">INDEX(KM_PCT,MATCH($A292,'Knowledge - Percentages'!$B:$B,0),'Data - Knowledge'!V$8)/100</f>
        <v>0.158</v>
      </c>
      <c r="W292" s="129" cm="1">
        <f t="array" ref="W292">INDEX(KM_PCT,MATCH($A292,'Knowledge - Percentages'!$B:$B,0),'Data - Knowledge'!W$8)/100</f>
        <v>0.11699999999999999</v>
      </c>
      <c r="X292" s="129" cm="1">
        <f t="array" ref="X292">INDEX(KM_PCT,MATCH($A292,'Knowledge - Percentages'!$B:$B,0),'Data - Knowledge'!X$8)/100</f>
        <v>0.15</v>
      </c>
      <c r="Y292" s="129" cm="1">
        <f t="array" ref="Y292">INDEX(KM_PCT,MATCH($A292,'Knowledge - Percentages'!$B:$B,0),'Data - Knowledge'!Y$8)/100</f>
        <v>0.14000000000000001</v>
      </c>
      <c r="Z292" s="129" cm="1">
        <f t="array" ref="Z292">INDEX(KM_PCT,MATCH($A292,'Knowledge - Percentages'!$B:$B,0),'Data - Knowledge'!Z$8)/100</f>
        <v>0.18600000000000003</v>
      </c>
      <c r="AA292" s="129" cm="1">
        <f t="array" ref="AA292">INDEX(KM_PCT,MATCH($A292,'Knowledge - Percentages'!$B:$B,0),'Data - Knowledge'!AA$8)/100</f>
        <v>0.157</v>
      </c>
      <c r="AB292" s="129" cm="1">
        <f t="array" ref="AB292">INDEX(KM_PCT,MATCH($A292,'Knowledge - Percentages'!$B:$B,0),'Data - Knowledge'!AB$8)/100</f>
        <v>0.13800000000000001</v>
      </c>
      <c r="AC292" s="129" cm="1">
        <f t="array" ref="AC292">INDEX(KM_PCT,MATCH($A292,'Knowledge - Percentages'!$B:$B,0),'Data - Knowledge'!AC$8)/100</f>
        <v>0.20199999999999999</v>
      </c>
      <c r="AD292" s="129" cm="1">
        <f t="array" ref="AD292">INDEX(KM_PCT,MATCH($A292,'Knowledge - Percentages'!$B:$B,0),'Data - Knowledge'!AD$8)/100</f>
        <v>0.17</v>
      </c>
      <c r="AE292" s="129" cm="1">
        <f t="array" ref="AE292">INDEX(KM_PCT,MATCH($A292,'Knowledge - Percentages'!$B:$B,0),'Data - Knowledge'!AE$8)/100</f>
        <v>0.17600000000000002</v>
      </c>
      <c r="AF292" s="129" cm="1">
        <f t="array" ref="AF292">INDEX(KM_PCT,MATCH($A292,'Knowledge - Percentages'!$B:$B,0),'Data - Knowledge'!AF$8)/100</f>
        <v>0.128</v>
      </c>
      <c r="AG292" s="129" cm="1">
        <f t="array" ref="AG292">INDEX(KM_PCT,MATCH($A292,'Knowledge - Percentages'!$B:$B,0),'Data - Knowledge'!AG$8)/100</f>
        <v>0.161</v>
      </c>
      <c r="AH292" s="129" cm="1">
        <f t="array" ref="AH292">INDEX(KM_PCT,MATCH($A292,'Knowledge - Percentages'!$B:$B,0),'Data - Knowledge'!AH$8)/100</f>
        <v>0.20800000000000002</v>
      </c>
      <c r="AI292" s="129" cm="1">
        <f t="array" ref="AI292">INDEX(KM_PCT,MATCH($A292,'Knowledge - Percentages'!$B:$B,0),'Data - Knowledge'!AI$8)/100</f>
        <v>0.193</v>
      </c>
    </row>
    <row r="293" spans="1:35">
      <c r="A293" s="86" t="s">
        <v>750</v>
      </c>
      <c r="B293" s="86" t="s">
        <v>709</v>
      </c>
      <c r="C293" s="86" t="s">
        <v>736</v>
      </c>
      <c r="D293" s="86" t="s">
        <v>751</v>
      </c>
      <c r="E293" s="122">
        <f t="shared" si="31"/>
        <v>0.34516594057084798</v>
      </c>
      <c r="F293" s="128">
        <f t="shared" si="26"/>
        <v>17668.008999999995</v>
      </c>
      <c r="G293" s="122">
        <f t="shared" si="27"/>
        <v>0.36188612850661828</v>
      </c>
      <c r="H293" s="128">
        <f t="shared" si="28"/>
        <v>131697.23800000001</v>
      </c>
      <c r="I293" s="122">
        <f t="shared" si="29"/>
        <v>-0.36372974163489574</v>
      </c>
      <c r="J293" s="128">
        <f t="shared" si="30"/>
        <v>95.379710185419682</v>
      </c>
      <c r="K293" s="129" cm="1">
        <f t="array" ref="K293">INDEX(KM_PCT,MATCH($A293,'Knowledge - Percentages'!$B:$B,0),'Data - Knowledge'!K$8)/100</f>
        <v>0.30099999999999999</v>
      </c>
      <c r="L293" s="129" cm="1">
        <f t="array" ref="L293">INDEX(KM_PCT,MATCH($A293,'Knowledge - Percentages'!$B:$B,0),'Data - Knowledge'!L$8)/100</f>
        <v>0.311</v>
      </c>
      <c r="M293" s="129" cm="1">
        <f t="array" ref="M293">INDEX(KM_PCT,MATCH($A293,'Knowledge - Percentages'!$B:$B,0),'Data - Knowledge'!M$8)/100</f>
        <v>0.29499999999999998</v>
      </c>
      <c r="N293" s="129" cm="1">
        <f t="array" ref="N293">INDEX(KM_PCT,MATCH($A293,'Knowledge - Percentages'!$B:$B,0),'Data - Knowledge'!N$8)/100</f>
        <v>0.375</v>
      </c>
      <c r="O293" s="129" cm="1">
        <f t="array" ref="O293">INDEX(KM_PCT,MATCH($A293,'Knowledge - Percentages'!$B:$B,0),'Data - Knowledge'!O$8)/100</f>
        <v>0.32700000000000001</v>
      </c>
      <c r="P293" s="129" cm="1">
        <f t="array" ref="P293">INDEX(KM_PCT,MATCH($A293,'Knowledge - Percentages'!$B:$B,0),'Data - Knowledge'!P$8)/100</f>
        <v>0.28100000000000003</v>
      </c>
      <c r="Q293" s="129" cm="1">
        <f t="array" ref="Q293">INDEX(KM_PCT,MATCH($A293,'Knowledge - Percentages'!$B:$B,0),'Data - Knowledge'!Q$8)/100</f>
        <v>0.29699999999999999</v>
      </c>
      <c r="R293" s="129" cm="1">
        <f t="array" ref="R293">INDEX(KM_PCT,MATCH($A293,'Knowledge - Percentages'!$B:$B,0),'Data - Knowledge'!R$8)/100</f>
        <v>0.36</v>
      </c>
      <c r="S293" s="129" cm="1">
        <f t="array" ref="S293">INDEX(KM_PCT,MATCH($A293,'Knowledge - Percentages'!$B:$B,0),'Data - Knowledge'!S$8)/100</f>
        <v>0.308</v>
      </c>
      <c r="T293" s="129" cm="1">
        <f t="array" ref="T293">INDEX(KM_PCT,MATCH($A293,'Knowledge - Percentages'!$B:$B,0),'Data - Knowledge'!T$8)/100</f>
        <v>0.32200000000000001</v>
      </c>
      <c r="U293" s="129" cm="1">
        <f t="array" ref="U293">INDEX(KM_PCT,MATCH($A293,'Knowledge - Percentages'!$B:$B,0),'Data - Knowledge'!U$8)/100</f>
        <v>0.314</v>
      </c>
      <c r="V293" s="129" cm="1">
        <f t="array" ref="V293">INDEX(KM_PCT,MATCH($A293,'Knowledge - Percentages'!$B:$B,0),'Data - Knowledge'!V$8)/100</f>
        <v>0.30499999999999999</v>
      </c>
      <c r="W293" s="129" cm="1">
        <f t="array" ref="W293">INDEX(KM_PCT,MATCH($A293,'Knowledge - Percentages'!$B:$B,0),'Data - Knowledge'!W$8)/100</f>
        <v>0.38799999999999996</v>
      </c>
      <c r="X293" s="129" cm="1">
        <f t="array" ref="X293">INDEX(KM_PCT,MATCH($A293,'Knowledge - Percentages'!$B:$B,0),'Data - Knowledge'!X$8)/100</f>
        <v>0.32299999999999995</v>
      </c>
      <c r="Y293" s="129" cm="1">
        <f t="array" ref="Y293">INDEX(KM_PCT,MATCH($A293,'Knowledge - Percentages'!$B:$B,0),'Data - Knowledge'!Y$8)/100</f>
        <v>0.34499999999999997</v>
      </c>
      <c r="Z293" s="129" cm="1">
        <f t="array" ref="Z293">INDEX(KM_PCT,MATCH($A293,'Knowledge - Percentages'!$B:$B,0),'Data - Knowledge'!Z$8)/100</f>
        <v>0.40200000000000002</v>
      </c>
      <c r="AA293" s="129" cm="1">
        <f t="array" ref="AA293">INDEX(KM_PCT,MATCH($A293,'Knowledge - Percentages'!$B:$B,0),'Data - Knowledge'!AA$8)/100</f>
        <v>0.35700000000000004</v>
      </c>
      <c r="AB293" s="129" cm="1">
        <f t="array" ref="AB293">INDEX(KM_PCT,MATCH($A293,'Knowledge - Percentages'!$B:$B,0),'Data - Knowledge'!AB$8)/100</f>
        <v>0.504</v>
      </c>
      <c r="AC293" s="129" cm="1">
        <f t="array" ref="AC293">INDEX(KM_PCT,MATCH($A293,'Knowledge - Percentages'!$B:$B,0),'Data - Knowledge'!AC$8)/100</f>
        <v>0.42499999999999999</v>
      </c>
      <c r="AD293" s="129" cm="1">
        <f t="array" ref="AD293">INDEX(KM_PCT,MATCH($A293,'Knowledge - Percentages'!$B:$B,0),'Data - Knowledge'!AD$8)/100</f>
        <v>0.373</v>
      </c>
      <c r="AE293" s="129" cm="1">
        <f t="array" ref="AE293">INDEX(KM_PCT,MATCH($A293,'Knowledge - Percentages'!$B:$B,0),'Data - Knowledge'!AE$8)/100</f>
        <v>0.42599999999999999</v>
      </c>
      <c r="AF293" s="129" cm="1">
        <f t="array" ref="AF293">INDEX(KM_PCT,MATCH($A293,'Knowledge - Percentages'!$B:$B,0),'Data - Knowledge'!AF$8)/100</f>
        <v>0.41600000000000004</v>
      </c>
      <c r="AG293" s="129" cm="1">
        <f t="array" ref="AG293">INDEX(KM_PCT,MATCH($A293,'Knowledge - Percentages'!$B:$B,0),'Data - Knowledge'!AG$8)/100</f>
        <v>0.38900000000000001</v>
      </c>
      <c r="AH293" s="129" cm="1">
        <f t="array" ref="AH293">INDEX(KM_PCT,MATCH($A293,'Knowledge - Percentages'!$B:$B,0),'Data - Knowledge'!AH$8)/100</f>
        <v>0.46899999999999997</v>
      </c>
      <c r="AI293" s="129" cm="1">
        <f t="array" ref="AI293">INDEX(KM_PCT,MATCH($A293,'Knowledge - Percentages'!$B:$B,0),'Data - Knowledge'!AI$8)/100</f>
        <v>0.46299999999999997</v>
      </c>
    </row>
    <row r="294" spans="1:35">
      <c r="A294" s="86" t="s">
        <v>752</v>
      </c>
      <c r="B294" s="86" t="s">
        <v>709</v>
      </c>
      <c r="C294" s="86" t="s">
        <v>736</v>
      </c>
      <c r="D294" s="86" t="s">
        <v>753</v>
      </c>
      <c r="E294" s="122">
        <f t="shared" si="31"/>
        <v>0.65483405942915196</v>
      </c>
      <c r="F294" s="128">
        <f t="shared" si="26"/>
        <v>33518.991000000002</v>
      </c>
      <c r="G294" s="122">
        <f t="shared" si="27"/>
        <v>0.63811387149338172</v>
      </c>
      <c r="H294" s="128">
        <f t="shared" si="28"/>
        <v>232221.76199999999</v>
      </c>
      <c r="I294" s="122">
        <f t="shared" si="29"/>
        <v>0.36372974163489596</v>
      </c>
      <c r="J294" s="128">
        <f t="shared" si="30"/>
        <v>102.62025144456426</v>
      </c>
      <c r="K294" s="129" cm="1">
        <f t="array" ref="K294">INDEX(KM_PCT,MATCH($A294,'Knowledge - Percentages'!$B:$B,0),'Data - Knowledge'!K$8)/100</f>
        <v>0.69900000000000007</v>
      </c>
      <c r="L294" s="129" cm="1">
        <f t="array" ref="L294">INDEX(KM_PCT,MATCH($A294,'Knowledge - Percentages'!$B:$B,0),'Data - Knowledge'!L$8)/100</f>
        <v>0.68900000000000006</v>
      </c>
      <c r="M294" s="129" cm="1">
        <f t="array" ref="M294">INDEX(KM_PCT,MATCH($A294,'Knowledge - Percentages'!$B:$B,0),'Data - Knowledge'!M$8)/100</f>
        <v>0.70499999999999996</v>
      </c>
      <c r="N294" s="129" cm="1">
        <f t="array" ref="N294">INDEX(KM_PCT,MATCH($A294,'Knowledge - Percentages'!$B:$B,0),'Data - Knowledge'!N$8)/100</f>
        <v>0.625</v>
      </c>
      <c r="O294" s="129" cm="1">
        <f t="array" ref="O294">INDEX(KM_PCT,MATCH($A294,'Knowledge - Percentages'!$B:$B,0),'Data - Knowledge'!O$8)/100</f>
        <v>0.67299999999999993</v>
      </c>
      <c r="P294" s="129" cm="1">
        <f t="array" ref="P294">INDEX(KM_PCT,MATCH($A294,'Knowledge - Percentages'!$B:$B,0),'Data - Knowledge'!P$8)/100</f>
        <v>0.71900000000000008</v>
      </c>
      <c r="Q294" s="129" cm="1">
        <f t="array" ref="Q294">INDEX(KM_PCT,MATCH($A294,'Knowledge - Percentages'!$B:$B,0),'Data - Knowledge'!Q$8)/100</f>
        <v>0.70299999999999996</v>
      </c>
      <c r="R294" s="129" cm="1">
        <f t="array" ref="R294">INDEX(KM_PCT,MATCH($A294,'Knowledge - Percentages'!$B:$B,0),'Data - Knowledge'!R$8)/100</f>
        <v>0.64</v>
      </c>
      <c r="S294" s="129" cm="1">
        <f t="array" ref="S294">INDEX(KM_PCT,MATCH($A294,'Knowledge - Percentages'!$B:$B,0),'Data - Knowledge'!S$8)/100</f>
        <v>0.69200000000000006</v>
      </c>
      <c r="T294" s="129" cm="1">
        <f t="array" ref="T294">INDEX(KM_PCT,MATCH($A294,'Knowledge - Percentages'!$B:$B,0),'Data - Knowledge'!T$8)/100</f>
        <v>0.67799999999999994</v>
      </c>
      <c r="U294" s="129" cm="1">
        <f t="array" ref="U294">INDEX(KM_PCT,MATCH($A294,'Knowledge - Percentages'!$B:$B,0),'Data - Knowledge'!U$8)/100</f>
        <v>0.68599999999999994</v>
      </c>
      <c r="V294" s="129" cm="1">
        <f t="array" ref="V294">INDEX(KM_PCT,MATCH($A294,'Knowledge - Percentages'!$B:$B,0),'Data - Knowledge'!V$8)/100</f>
        <v>0.69499999999999995</v>
      </c>
      <c r="W294" s="129" cm="1">
        <f t="array" ref="W294">INDEX(KM_PCT,MATCH($A294,'Knowledge - Percentages'!$B:$B,0),'Data - Knowledge'!W$8)/100</f>
        <v>0.61199999999999999</v>
      </c>
      <c r="X294" s="129" cm="1">
        <f t="array" ref="X294">INDEX(KM_PCT,MATCH($A294,'Knowledge - Percentages'!$B:$B,0),'Data - Knowledge'!X$8)/100</f>
        <v>0.67700000000000005</v>
      </c>
      <c r="Y294" s="129" cm="1">
        <f t="array" ref="Y294">INDEX(KM_PCT,MATCH($A294,'Knowledge - Percentages'!$B:$B,0),'Data - Knowledge'!Y$8)/100</f>
        <v>0.65500000000000003</v>
      </c>
      <c r="Z294" s="129" cm="1">
        <f t="array" ref="Z294">INDEX(KM_PCT,MATCH($A294,'Knowledge - Percentages'!$B:$B,0),'Data - Knowledge'!Z$8)/100</f>
        <v>0.59799999999999998</v>
      </c>
      <c r="AA294" s="129" cm="1">
        <f t="array" ref="AA294">INDEX(KM_PCT,MATCH($A294,'Knowledge - Percentages'!$B:$B,0),'Data - Knowledge'!AA$8)/100</f>
        <v>0.64300000000000002</v>
      </c>
      <c r="AB294" s="129" cm="1">
        <f t="array" ref="AB294">INDEX(KM_PCT,MATCH($A294,'Knowledge - Percentages'!$B:$B,0),'Data - Knowledge'!AB$8)/100</f>
        <v>0.496</v>
      </c>
      <c r="AC294" s="129" cm="1">
        <f t="array" ref="AC294">INDEX(KM_PCT,MATCH($A294,'Knowledge - Percentages'!$B:$B,0),'Data - Knowledge'!AC$8)/100</f>
        <v>0.57499999999999996</v>
      </c>
      <c r="AD294" s="129" cm="1">
        <f t="array" ref="AD294">INDEX(KM_PCT,MATCH($A294,'Knowledge - Percentages'!$B:$B,0),'Data - Knowledge'!AD$8)/100</f>
        <v>0.627</v>
      </c>
      <c r="AE294" s="129" cm="1">
        <f t="array" ref="AE294">INDEX(KM_PCT,MATCH($A294,'Knowledge - Percentages'!$B:$B,0),'Data - Knowledge'!AE$8)/100</f>
        <v>0.57399999999999995</v>
      </c>
      <c r="AF294" s="129" cm="1">
        <f t="array" ref="AF294">INDEX(KM_PCT,MATCH($A294,'Knowledge - Percentages'!$B:$B,0),'Data - Knowledge'!AF$8)/100</f>
        <v>0.58399999999999996</v>
      </c>
      <c r="AG294" s="129" cm="1">
        <f t="array" ref="AG294">INDEX(KM_PCT,MATCH($A294,'Knowledge - Percentages'!$B:$B,0),'Data - Knowledge'!AG$8)/100</f>
        <v>0.61099999999999999</v>
      </c>
      <c r="AH294" s="129" cm="1">
        <f t="array" ref="AH294">INDEX(KM_PCT,MATCH($A294,'Knowledge - Percentages'!$B:$B,0),'Data - Knowledge'!AH$8)/100</f>
        <v>0.53100000000000003</v>
      </c>
      <c r="AI294" s="129" cm="1">
        <f t="array" ref="AI294">INDEX(KM_PCT,MATCH($A294,'Knowledge - Percentages'!$B:$B,0),'Data - Knowledge'!AI$8)/100</f>
        <v>0.53700000000000003</v>
      </c>
    </row>
    <row r="295" spans="1:35">
      <c r="A295" s="86" t="s">
        <v>184</v>
      </c>
      <c r="B295" s="86" t="s">
        <v>754</v>
      </c>
      <c r="C295" s="86" t="s">
        <v>755</v>
      </c>
      <c r="D295" s="86" t="s">
        <v>756</v>
      </c>
      <c r="E295" s="122">
        <f t="shared" si="31"/>
        <v>0.21315517611893647</v>
      </c>
      <c r="F295" s="128">
        <f t="shared" si="26"/>
        <v>10910.774000000001</v>
      </c>
      <c r="G295" s="122">
        <f t="shared" si="27"/>
        <v>0.18428844330743932</v>
      </c>
      <c r="H295" s="128">
        <f t="shared" si="28"/>
        <v>67066.066000000006</v>
      </c>
      <c r="I295" s="122">
        <f t="shared" si="29"/>
        <v>0.31751078627069257</v>
      </c>
      <c r="J295" s="128">
        <f t="shared" si="30"/>
        <v>115.6638866189456</v>
      </c>
      <c r="K295" s="129" cm="1">
        <f t="array" ref="K295">INDEX(KM_PCT,MATCH($A295,'Knowledge - Percentages'!$B:$B,0),'Data - Knowledge'!K$8)/100</f>
        <v>0.51100000000000001</v>
      </c>
      <c r="L295" s="129" cm="1">
        <f t="array" ref="L295">INDEX(KM_PCT,MATCH($A295,'Knowledge - Percentages'!$B:$B,0),'Data - Knowledge'!L$8)/100</f>
        <v>0.34200000000000003</v>
      </c>
      <c r="M295" s="129" cm="1">
        <f t="array" ref="M295">INDEX(KM_PCT,MATCH($A295,'Knowledge - Percentages'!$B:$B,0),'Data - Knowledge'!M$8)/100</f>
        <v>0.29799999999999999</v>
      </c>
      <c r="N295" s="129" cm="1">
        <f t="array" ref="N295">INDEX(KM_PCT,MATCH($A295,'Knowledge - Percentages'!$B:$B,0),'Data - Knowledge'!N$8)/100</f>
        <v>0.23300000000000001</v>
      </c>
      <c r="O295" s="129" cm="1">
        <f t="array" ref="O295">INDEX(KM_PCT,MATCH($A295,'Knowledge - Percentages'!$B:$B,0),'Data - Knowledge'!O$8)/100</f>
        <v>0.20600000000000002</v>
      </c>
      <c r="P295" s="129" cm="1">
        <f t="array" ref="P295">INDEX(KM_PCT,MATCH($A295,'Knowledge - Percentages'!$B:$B,0),'Data - Knowledge'!P$8)/100</f>
        <v>0.22699999999999998</v>
      </c>
      <c r="Q295" s="129" cm="1">
        <f t="array" ref="Q295">INDEX(KM_PCT,MATCH($A295,'Knowledge - Percentages'!$B:$B,0),'Data - Knowledge'!Q$8)/100</f>
        <v>0.20399999999999999</v>
      </c>
      <c r="R295" s="129" cm="1">
        <f t="array" ref="R295">INDEX(KM_PCT,MATCH($A295,'Knowledge - Percentages'!$B:$B,0),'Data - Knowledge'!R$8)/100</f>
        <v>0.20899999999999999</v>
      </c>
      <c r="S295" s="129" cm="1">
        <f t="array" ref="S295">INDEX(KM_PCT,MATCH($A295,'Knowledge - Percentages'!$B:$B,0),'Data - Knowledge'!S$8)/100</f>
        <v>0.21600000000000003</v>
      </c>
      <c r="T295" s="129" cm="1">
        <f t="array" ref="T295">INDEX(KM_PCT,MATCH($A295,'Knowledge - Percentages'!$B:$B,0),'Data - Knowledge'!T$8)/100</f>
        <v>0.21199999999999999</v>
      </c>
      <c r="U295" s="129" cm="1">
        <f t="array" ref="U295">INDEX(KM_PCT,MATCH($A295,'Knowledge - Percentages'!$B:$B,0),'Data - Knowledge'!U$8)/100</f>
        <v>0.191</v>
      </c>
      <c r="V295" s="129" cm="1">
        <f t="array" ref="V295">INDEX(KM_PCT,MATCH($A295,'Knowledge - Percentages'!$B:$B,0),'Data - Knowledge'!V$8)/100</f>
        <v>0.223</v>
      </c>
      <c r="W295" s="129" cm="1">
        <f t="array" ref="W295">INDEX(KM_PCT,MATCH($A295,'Knowledge - Percentages'!$B:$B,0),'Data - Knowledge'!W$8)/100</f>
        <v>0.14499999999999999</v>
      </c>
      <c r="X295" s="129" cm="1">
        <f t="array" ref="X295">INDEX(KM_PCT,MATCH($A295,'Knowledge - Percentages'!$B:$B,0),'Data - Knowledge'!X$8)/100</f>
        <v>0.17199999999999999</v>
      </c>
      <c r="Y295" s="129" cm="1">
        <f t="array" ref="Y295">INDEX(KM_PCT,MATCH($A295,'Knowledge - Percentages'!$B:$B,0),'Data - Knowledge'!Y$8)/100</f>
        <v>0.14899999999999999</v>
      </c>
      <c r="Z295" s="129" cm="1">
        <f t="array" ref="Z295">INDEX(KM_PCT,MATCH($A295,'Knowledge - Percentages'!$B:$B,0),'Data - Knowledge'!Z$8)/100</f>
        <v>0.13400000000000001</v>
      </c>
      <c r="AA295" s="129" cm="1">
        <f t="array" ref="AA295">INDEX(KM_PCT,MATCH($A295,'Knowledge - Percentages'!$B:$B,0),'Data - Knowledge'!AA$8)/100</f>
        <v>0.129</v>
      </c>
      <c r="AB295" s="129" cm="1">
        <f t="array" ref="AB295">INDEX(KM_PCT,MATCH($A295,'Knowledge - Percentages'!$B:$B,0),'Data - Knowledge'!AB$8)/100</f>
        <v>0.13100000000000001</v>
      </c>
      <c r="AC295" s="129" cm="1">
        <f t="array" ref="AC295">INDEX(KM_PCT,MATCH($A295,'Knowledge - Percentages'!$B:$B,0),'Data - Knowledge'!AC$8)/100</f>
        <v>0.111</v>
      </c>
      <c r="AD295" s="129" cm="1">
        <f t="array" ref="AD295">INDEX(KM_PCT,MATCH($A295,'Knowledge - Percentages'!$B:$B,0),'Data - Knowledge'!AD$8)/100</f>
        <v>0.151</v>
      </c>
      <c r="AE295" s="129" cm="1">
        <f t="array" ref="AE295">INDEX(KM_PCT,MATCH($A295,'Knowledge - Percentages'!$B:$B,0),'Data - Knowledge'!AE$8)/100</f>
        <v>0.17800000000000002</v>
      </c>
      <c r="AF295" s="129" cm="1">
        <f t="array" ref="AF295">INDEX(KM_PCT,MATCH($A295,'Knowledge - Percentages'!$B:$B,0),'Data - Knowledge'!AF$8)/100</f>
        <v>0.114</v>
      </c>
      <c r="AG295" s="129" cm="1">
        <f t="array" ref="AG295">INDEX(KM_PCT,MATCH($A295,'Knowledge - Percentages'!$B:$B,0),'Data - Knowledge'!AG$8)/100</f>
        <v>0.111</v>
      </c>
      <c r="AH295" s="129" cm="1">
        <f t="array" ref="AH295">INDEX(KM_PCT,MATCH($A295,'Knowledge - Percentages'!$B:$B,0),'Data - Knowledge'!AH$8)/100</f>
        <v>7.2000000000000008E-2</v>
      </c>
      <c r="AI295" s="129" cm="1">
        <f t="array" ref="AI295">INDEX(KM_PCT,MATCH($A295,'Knowledge - Percentages'!$B:$B,0),'Data - Knowledge'!AI$8)/100</f>
        <v>7.2000000000000008E-2</v>
      </c>
    </row>
    <row r="296" spans="1:35">
      <c r="A296" s="86" t="s">
        <v>186</v>
      </c>
      <c r="B296" s="86" t="s">
        <v>754</v>
      </c>
      <c r="C296" s="86" t="s">
        <v>755</v>
      </c>
      <c r="D296" s="86" t="s">
        <v>757</v>
      </c>
      <c r="E296" s="122">
        <f t="shared" si="31"/>
        <v>0.34711112196456145</v>
      </c>
      <c r="F296" s="128">
        <f t="shared" si="26"/>
        <v>17767.577000000008</v>
      </c>
      <c r="G296" s="122">
        <f t="shared" si="27"/>
        <v>0.33070525309203419</v>
      </c>
      <c r="H296" s="128">
        <f t="shared" si="28"/>
        <v>120349.92499999999</v>
      </c>
      <c r="I296" s="122">
        <f t="shared" si="29"/>
        <v>0.43527317224419848</v>
      </c>
      <c r="J296" s="128">
        <f t="shared" si="30"/>
        <v>104.96087338170028</v>
      </c>
      <c r="K296" s="129" cm="1">
        <f t="array" ref="K296">INDEX(KM_PCT,MATCH($A296,'Knowledge - Percentages'!$B:$B,0),'Data - Knowledge'!K$8)/100</f>
        <v>0.34600000000000003</v>
      </c>
      <c r="L296" s="129" cm="1">
        <f t="array" ref="L296">INDEX(KM_PCT,MATCH($A296,'Knowledge - Percentages'!$B:$B,0),'Data - Knowledge'!L$8)/100</f>
        <v>0.38600000000000001</v>
      </c>
      <c r="M296" s="129" cm="1">
        <f t="array" ref="M296">INDEX(KM_PCT,MATCH($A296,'Knowledge - Percentages'!$B:$B,0),'Data - Knowledge'!M$8)/100</f>
        <v>0.38400000000000001</v>
      </c>
      <c r="N296" s="129" cm="1">
        <f t="array" ref="N296">INDEX(KM_PCT,MATCH($A296,'Knowledge - Percentages'!$B:$B,0),'Data - Knowledge'!N$8)/100</f>
        <v>0.38799999999999996</v>
      </c>
      <c r="O296" s="129" cm="1">
        <f t="array" ref="O296">INDEX(KM_PCT,MATCH($A296,'Knowledge - Percentages'!$B:$B,0),'Data - Knowledge'!O$8)/100</f>
        <v>0.39299999999999996</v>
      </c>
      <c r="P296" s="129" cm="1">
        <f t="array" ref="P296">INDEX(KM_PCT,MATCH($A296,'Knowledge - Percentages'!$B:$B,0),'Data - Knowledge'!P$8)/100</f>
        <v>0.35600000000000004</v>
      </c>
      <c r="Q296" s="129" cm="1">
        <f t="array" ref="Q296">INDEX(KM_PCT,MATCH($A296,'Knowledge - Percentages'!$B:$B,0),'Data - Knowledge'!Q$8)/100</f>
        <v>0.377</v>
      </c>
      <c r="R296" s="129" cm="1">
        <f t="array" ref="R296">INDEX(KM_PCT,MATCH($A296,'Knowledge - Percentages'!$B:$B,0),'Data - Knowledge'!R$8)/100</f>
        <v>0.34399999999999997</v>
      </c>
      <c r="S296" s="129" cm="1">
        <f t="array" ref="S296">INDEX(KM_PCT,MATCH($A296,'Knowledge - Percentages'!$B:$B,0),'Data - Knowledge'!S$8)/100</f>
        <v>0.35700000000000004</v>
      </c>
      <c r="T296" s="129" cm="1">
        <f t="array" ref="T296">INDEX(KM_PCT,MATCH($A296,'Knowledge - Percentages'!$B:$B,0),'Data - Knowledge'!T$8)/100</f>
        <v>0.36599999999999999</v>
      </c>
      <c r="U296" s="129" cm="1">
        <f t="array" ref="U296">INDEX(KM_PCT,MATCH($A296,'Knowledge - Percentages'!$B:$B,0),'Data - Knowledge'!U$8)/100</f>
        <v>0.35600000000000004</v>
      </c>
      <c r="V296" s="129" cm="1">
        <f t="array" ref="V296">INDEX(KM_PCT,MATCH($A296,'Knowledge - Percentages'!$B:$B,0),'Data - Knowledge'!V$8)/100</f>
        <v>0.40600000000000003</v>
      </c>
      <c r="W296" s="129" cm="1">
        <f t="array" ref="W296">INDEX(KM_PCT,MATCH($A296,'Knowledge - Percentages'!$B:$B,0),'Data - Knowledge'!W$8)/100</f>
        <v>0.309</v>
      </c>
      <c r="X296" s="129" cm="1">
        <f t="array" ref="X296">INDEX(KM_PCT,MATCH($A296,'Knowledge - Percentages'!$B:$B,0),'Data - Knowledge'!X$8)/100</f>
        <v>0.35899999999999999</v>
      </c>
      <c r="Y296" s="129" cm="1">
        <f t="array" ref="Y296">INDEX(KM_PCT,MATCH($A296,'Knowledge - Percentages'!$B:$B,0),'Data - Knowledge'!Y$8)/100</f>
        <v>0.315</v>
      </c>
      <c r="Z296" s="129" cm="1">
        <f t="array" ref="Z296">INDEX(KM_PCT,MATCH($A296,'Knowledge - Percentages'!$B:$B,0),'Data - Knowledge'!Z$8)/100</f>
        <v>0.27800000000000002</v>
      </c>
      <c r="AA296" s="129" cm="1">
        <f t="array" ref="AA296">INDEX(KM_PCT,MATCH($A296,'Knowledge - Percentages'!$B:$B,0),'Data - Knowledge'!AA$8)/100</f>
        <v>0.317</v>
      </c>
      <c r="AB296" s="129" cm="1">
        <f t="array" ref="AB296">INDEX(KM_PCT,MATCH($A296,'Knowledge - Percentages'!$B:$B,0),'Data - Knowledge'!AB$8)/100</f>
        <v>0.22699999999999998</v>
      </c>
      <c r="AC296" s="129" cm="1">
        <f t="array" ref="AC296">INDEX(KM_PCT,MATCH($A296,'Knowledge - Percentages'!$B:$B,0),'Data - Knowledge'!AC$8)/100</f>
        <v>0.27600000000000002</v>
      </c>
      <c r="AD296" s="129" cm="1">
        <f t="array" ref="AD296">INDEX(KM_PCT,MATCH($A296,'Knowledge - Percentages'!$B:$B,0),'Data - Knowledge'!AD$8)/100</f>
        <v>0.32500000000000001</v>
      </c>
      <c r="AE296" s="129" cm="1">
        <f t="array" ref="AE296">INDEX(KM_PCT,MATCH($A296,'Knowledge - Percentages'!$B:$B,0),'Data - Knowledge'!AE$8)/100</f>
        <v>0.34499999999999997</v>
      </c>
      <c r="AF296" s="129" cm="1">
        <f t="array" ref="AF296">INDEX(KM_PCT,MATCH($A296,'Knowledge - Percentages'!$B:$B,0),'Data - Knowledge'!AF$8)/100</f>
        <v>0.28000000000000003</v>
      </c>
      <c r="AG296" s="129" cm="1">
        <f t="array" ref="AG296">INDEX(KM_PCT,MATCH($A296,'Knowledge - Percentages'!$B:$B,0),'Data - Knowledge'!AG$8)/100</f>
        <v>0.27300000000000002</v>
      </c>
      <c r="AH296" s="129" cm="1">
        <f t="array" ref="AH296">INDEX(KM_PCT,MATCH($A296,'Knowledge - Percentages'!$B:$B,0),'Data - Knowledge'!AH$8)/100</f>
        <v>0.20300000000000001</v>
      </c>
      <c r="AI296" s="129" cm="1">
        <f t="array" ref="AI296">INDEX(KM_PCT,MATCH($A296,'Knowledge - Percentages'!$B:$B,0),'Data - Knowledge'!AI$8)/100</f>
        <v>0.21600000000000003</v>
      </c>
    </row>
    <row r="297" spans="1:35">
      <c r="A297" s="86" t="s">
        <v>188</v>
      </c>
      <c r="B297" s="86" t="s">
        <v>754</v>
      </c>
      <c r="C297" s="86" t="s">
        <v>755</v>
      </c>
      <c r="D297" s="86" t="s">
        <v>758</v>
      </c>
      <c r="E297" s="122">
        <f t="shared" si="31"/>
        <v>0.20587147127200267</v>
      </c>
      <c r="F297" s="128">
        <f t="shared" si="26"/>
        <v>10537.943000000001</v>
      </c>
      <c r="G297" s="122">
        <f t="shared" si="27"/>
        <v>0.21061858270659128</v>
      </c>
      <c r="H297" s="128">
        <f t="shared" si="28"/>
        <v>76648.103999999992</v>
      </c>
      <c r="I297" s="122">
        <f t="shared" si="29"/>
        <v>-6.3587273758762775E-2</v>
      </c>
      <c r="J297" s="128">
        <f t="shared" si="30"/>
        <v>97.746109876163331</v>
      </c>
      <c r="K297" s="129" cm="1">
        <f t="array" ref="K297">INDEX(KM_PCT,MATCH($A297,'Knowledge - Percentages'!$B:$B,0),'Data - Knowledge'!K$8)/100</f>
        <v>6.0999999999999999E-2</v>
      </c>
      <c r="L297" s="129" cm="1">
        <f t="array" ref="L297">INDEX(KM_PCT,MATCH($A297,'Knowledge - Percentages'!$B:$B,0),'Data - Knowledge'!L$8)/100</f>
        <v>0.156</v>
      </c>
      <c r="M297" s="129" cm="1">
        <f t="array" ref="M297">INDEX(KM_PCT,MATCH($A297,'Knowledge - Percentages'!$B:$B,0),'Data - Knowledge'!M$8)/100</f>
        <v>0.17600000000000002</v>
      </c>
      <c r="N297" s="129" cm="1">
        <f t="array" ref="N297">INDEX(KM_PCT,MATCH($A297,'Knowledge - Percentages'!$B:$B,0),'Data - Knowledge'!N$8)/100</f>
        <v>0.2</v>
      </c>
      <c r="O297" s="129" cm="1">
        <f t="array" ref="O297">INDEX(KM_PCT,MATCH($A297,'Knowledge - Percentages'!$B:$B,0),'Data - Knowledge'!O$8)/100</f>
        <v>0.18100000000000002</v>
      </c>
      <c r="P297" s="129" cm="1">
        <f t="array" ref="P297">INDEX(KM_PCT,MATCH($A297,'Knowledge - Percentages'!$B:$B,0),'Data - Knowledge'!P$8)/100</f>
        <v>0.22600000000000001</v>
      </c>
      <c r="Q297" s="129" cm="1">
        <f t="array" ref="Q297">INDEX(KM_PCT,MATCH($A297,'Knowledge - Percentages'!$B:$B,0),'Data - Knowledge'!Q$8)/100</f>
        <v>0.22500000000000001</v>
      </c>
      <c r="R297" s="129" cm="1">
        <f t="array" ref="R297">INDEX(KM_PCT,MATCH($A297,'Knowledge - Percentages'!$B:$B,0),'Data - Knowledge'!R$8)/100</f>
        <v>0.20600000000000002</v>
      </c>
      <c r="S297" s="129" cm="1">
        <f t="array" ref="S297">INDEX(KM_PCT,MATCH($A297,'Knowledge - Percentages'!$B:$B,0),'Data - Knowledge'!S$8)/100</f>
        <v>0.23100000000000001</v>
      </c>
      <c r="T297" s="129" cm="1">
        <f t="array" ref="T297">INDEX(KM_PCT,MATCH($A297,'Knowledge - Percentages'!$B:$B,0),'Data - Knowledge'!T$8)/100</f>
        <v>0.22899999999999998</v>
      </c>
      <c r="U297" s="129" cm="1">
        <f t="array" ref="U297">INDEX(KM_PCT,MATCH($A297,'Knowledge - Percentages'!$B:$B,0),'Data - Knowledge'!U$8)/100</f>
        <v>0.24100000000000002</v>
      </c>
      <c r="V297" s="129" cm="1">
        <f t="array" ref="V297">INDEX(KM_PCT,MATCH($A297,'Knowledge - Percentages'!$B:$B,0),'Data - Knowledge'!V$8)/100</f>
        <v>0.22500000000000001</v>
      </c>
      <c r="W297" s="129" cm="1">
        <f t="array" ref="W297">INDEX(KM_PCT,MATCH($A297,'Knowledge - Percentages'!$B:$B,0),'Data - Knowledge'!W$8)/100</f>
        <v>0.22800000000000001</v>
      </c>
      <c r="X297" s="129" cm="1">
        <f t="array" ref="X297">INDEX(KM_PCT,MATCH($A297,'Knowledge - Percentages'!$B:$B,0),'Data - Knowledge'!X$8)/100</f>
        <v>0.23300000000000001</v>
      </c>
      <c r="Y297" s="129" cm="1">
        <f t="array" ref="Y297">INDEX(KM_PCT,MATCH($A297,'Knowledge - Percentages'!$B:$B,0),'Data - Knowledge'!Y$8)/100</f>
        <v>0.23399999999999999</v>
      </c>
      <c r="Z297" s="129" cm="1">
        <f t="array" ref="Z297">INDEX(KM_PCT,MATCH($A297,'Knowledge - Percentages'!$B:$B,0),'Data - Knowledge'!Z$8)/100</f>
        <v>0.23499999999999999</v>
      </c>
      <c r="AA297" s="129" cm="1">
        <f t="array" ref="AA297">INDEX(KM_PCT,MATCH($A297,'Knowledge - Percentages'!$B:$B,0),'Data - Knowledge'!AA$8)/100</f>
        <v>0.23699999999999999</v>
      </c>
      <c r="AB297" s="129" cm="1">
        <f t="array" ref="AB297">INDEX(KM_PCT,MATCH($A297,'Knowledge - Percentages'!$B:$B,0),'Data - Knowledge'!AB$8)/100</f>
        <v>0.17699999999999999</v>
      </c>
      <c r="AC297" s="129" cm="1">
        <f t="array" ref="AC297">INDEX(KM_PCT,MATCH($A297,'Knowledge - Percentages'!$B:$B,0),'Data - Knowledge'!AC$8)/100</f>
        <v>0.221</v>
      </c>
      <c r="AD297" s="129" cm="1">
        <f t="array" ref="AD297">INDEX(KM_PCT,MATCH($A297,'Knowledge - Percentages'!$B:$B,0),'Data - Knowledge'!AD$8)/100</f>
        <v>0.21600000000000003</v>
      </c>
      <c r="AE297" s="129" cm="1">
        <f t="array" ref="AE297">INDEX(KM_PCT,MATCH($A297,'Knowledge - Percentages'!$B:$B,0),'Data - Knowledge'!AE$8)/100</f>
        <v>0.21600000000000003</v>
      </c>
      <c r="AF297" s="129" cm="1">
        <f t="array" ref="AF297">INDEX(KM_PCT,MATCH($A297,'Knowledge - Percentages'!$B:$B,0),'Data - Knowledge'!AF$8)/100</f>
        <v>0.23</v>
      </c>
      <c r="AG297" s="129" cm="1">
        <f t="array" ref="AG297">INDEX(KM_PCT,MATCH($A297,'Knowledge - Percentages'!$B:$B,0),'Data - Knowledge'!AG$8)/100</f>
        <v>0.218</v>
      </c>
      <c r="AH297" s="129" cm="1">
        <f t="array" ref="AH297">INDEX(KM_PCT,MATCH($A297,'Knowledge - Percentages'!$B:$B,0),'Data - Knowledge'!AH$8)/100</f>
        <v>0.20399999999999999</v>
      </c>
      <c r="AI297" s="129" cm="1">
        <f t="array" ref="AI297">INDEX(KM_PCT,MATCH($A297,'Knowledge - Percentages'!$B:$B,0),'Data - Knowledge'!AI$8)/100</f>
        <v>0.18899999999999997</v>
      </c>
    </row>
    <row r="298" spans="1:35">
      <c r="A298" s="86" t="s">
        <v>190</v>
      </c>
      <c r="B298" s="86" t="s">
        <v>754</v>
      </c>
      <c r="C298" s="86" t="s">
        <v>755</v>
      </c>
      <c r="D298" s="86" t="s">
        <v>759</v>
      </c>
      <c r="E298" s="122">
        <f t="shared" si="31"/>
        <v>0.12576513567898098</v>
      </c>
      <c r="F298" s="128">
        <f t="shared" si="26"/>
        <v>6437.54</v>
      </c>
      <c r="G298" s="122">
        <f t="shared" si="27"/>
        <v>0.13563147018979493</v>
      </c>
      <c r="H298" s="128">
        <f t="shared" si="28"/>
        <v>49358.868999999984</v>
      </c>
      <c r="I298" s="122">
        <f t="shared" si="29"/>
        <v>-0.21194798592943231</v>
      </c>
      <c r="J298" s="128">
        <f t="shared" si="30"/>
        <v>92.725630344486007</v>
      </c>
      <c r="K298" s="129" cm="1">
        <f t="array" ref="K298">INDEX(KM_PCT,MATCH($A298,'Knowledge - Percentages'!$B:$B,0),'Data - Knowledge'!K$8)/100</f>
        <v>4.8000000000000001E-2</v>
      </c>
      <c r="L298" s="129" cm="1">
        <f t="array" ref="L298">INDEX(KM_PCT,MATCH($A298,'Knowledge - Percentages'!$B:$B,0),'Data - Knowledge'!L$8)/100</f>
        <v>8.8000000000000009E-2</v>
      </c>
      <c r="M298" s="129" cm="1">
        <f t="array" ref="M298">INDEX(KM_PCT,MATCH($A298,'Knowledge - Percentages'!$B:$B,0),'Data - Knowledge'!M$8)/100</f>
        <v>0.10800000000000001</v>
      </c>
      <c r="N298" s="129" cm="1">
        <f t="array" ref="N298">INDEX(KM_PCT,MATCH($A298,'Knowledge - Percentages'!$B:$B,0),'Data - Knowledge'!N$8)/100</f>
        <v>0.109</v>
      </c>
      <c r="O298" s="129" cm="1">
        <f t="array" ref="O298">INDEX(KM_PCT,MATCH($A298,'Knowledge - Percentages'!$B:$B,0),'Data - Knowledge'!O$8)/100</f>
        <v>0.13100000000000001</v>
      </c>
      <c r="P298" s="129" cm="1">
        <f t="array" ref="P298">INDEX(KM_PCT,MATCH($A298,'Knowledge - Percentages'!$B:$B,0),'Data - Knowledge'!P$8)/100</f>
        <v>0.10199999999999999</v>
      </c>
      <c r="Q298" s="129" cm="1">
        <f t="array" ref="Q298">INDEX(KM_PCT,MATCH($A298,'Knowledge - Percentages'!$B:$B,0),'Data - Knowledge'!Q$8)/100</f>
        <v>0.11800000000000001</v>
      </c>
      <c r="R298" s="129" cm="1">
        <f t="array" ref="R298">INDEX(KM_PCT,MATCH($A298,'Knowledge - Percentages'!$B:$B,0),'Data - Knowledge'!R$8)/100</f>
        <v>0.13900000000000001</v>
      </c>
      <c r="S298" s="129" cm="1">
        <f t="array" ref="S298">INDEX(KM_PCT,MATCH($A298,'Knowledge - Percentages'!$B:$B,0),'Data - Knowledge'!S$8)/100</f>
        <v>0.10300000000000001</v>
      </c>
      <c r="T298" s="129" cm="1">
        <f t="array" ref="T298">INDEX(KM_PCT,MATCH($A298,'Knowledge - Percentages'!$B:$B,0),'Data - Knowledge'!T$8)/100</f>
        <v>0.12300000000000001</v>
      </c>
      <c r="U298" s="129" cm="1">
        <f t="array" ref="U298">INDEX(KM_PCT,MATCH($A298,'Knowledge - Percentages'!$B:$B,0),'Data - Knowledge'!U$8)/100</f>
        <v>0.11800000000000001</v>
      </c>
      <c r="V298" s="129" cm="1">
        <f t="array" ref="V298">INDEX(KM_PCT,MATCH($A298,'Knowledge - Percentages'!$B:$B,0),'Data - Knowledge'!V$8)/100</f>
        <v>0.10099999999999999</v>
      </c>
      <c r="W298" s="129" cm="1">
        <f t="array" ref="W298">INDEX(KM_PCT,MATCH($A298,'Knowledge - Percentages'!$B:$B,0),'Data - Knowledge'!W$8)/100</f>
        <v>0.13400000000000001</v>
      </c>
      <c r="X298" s="129" cm="1">
        <f t="array" ref="X298">INDEX(KM_PCT,MATCH($A298,'Knowledge - Percentages'!$B:$B,0),'Data - Knowledge'!X$8)/100</f>
        <v>0.14199999999999999</v>
      </c>
      <c r="Y298" s="129" cm="1">
        <f t="array" ref="Y298">INDEX(KM_PCT,MATCH($A298,'Knowledge - Percentages'!$B:$B,0),'Data - Knowledge'!Y$8)/100</f>
        <v>0.157</v>
      </c>
      <c r="Z298" s="129" cm="1">
        <f t="array" ref="Z298">INDEX(KM_PCT,MATCH($A298,'Knowledge - Percentages'!$B:$B,0),'Data - Knowledge'!Z$8)/100</f>
        <v>0.157</v>
      </c>
      <c r="AA298" s="129" cm="1">
        <f t="array" ref="AA298">INDEX(KM_PCT,MATCH($A298,'Knowledge - Percentages'!$B:$B,0),'Data - Knowledge'!AA$8)/100</f>
        <v>0.18600000000000003</v>
      </c>
      <c r="AB298" s="129" cm="1">
        <f t="array" ref="AB298">INDEX(KM_PCT,MATCH($A298,'Knowledge - Percentages'!$B:$B,0),'Data - Knowledge'!AB$8)/100</f>
        <v>0.14099999999999999</v>
      </c>
      <c r="AC298" s="129" cm="1">
        <f t="array" ref="AC298">INDEX(KM_PCT,MATCH($A298,'Knowledge - Percentages'!$B:$B,0),'Data - Knowledge'!AC$8)/100</f>
        <v>0.14599999999999999</v>
      </c>
      <c r="AD298" s="129" cm="1">
        <f t="array" ref="AD298">INDEX(KM_PCT,MATCH($A298,'Knowledge - Percentages'!$B:$B,0),'Data - Knowledge'!AD$8)/100</f>
        <v>0.14499999999999999</v>
      </c>
      <c r="AE298" s="129" cm="1">
        <f t="array" ref="AE298">INDEX(KM_PCT,MATCH($A298,'Knowledge - Percentages'!$B:$B,0),'Data - Knowledge'!AE$8)/100</f>
        <v>0.113</v>
      </c>
      <c r="AF298" s="129" cm="1">
        <f t="array" ref="AF298">INDEX(KM_PCT,MATCH($A298,'Knowledge - Percentages'!$B:$B,0),'Data - Knowledge'!AF$8)/100</f>
        <v>0.15</v>
      </c>
      <c r="AG298" s="129" cm="1">
        <f t="array" ref="AG298">INDEX(KM_PCT,MATCH($A298,'Knowledge - Percentages'!$B:$B,0),'Data - Knowledge'!AG$8)/100</f>
        <v>0.17899999999999999</v>
      </c>
      <c r="AH298" s="129" cm="1">
        <f t="array" ref="AH298">INDEX(KM_PCT,MATCH($A298,'Knowledge - Percentages'!$B:$B,0),'Data - Knowledge'!AH$8)/100</f>
        <v>0.155</v>
      </c>
      <c r="AI298" s="129" cm="1">
        <f t="array" ref="AI298">INDEX(KM_PCT,MATCH($A298,'Knowledge - Percentages'!$B:$B,0),'Data - Knowledge'!AI$8)/100</f>
        <v>0.18600000000000003</v>
      </c>
    </row>
    <row r="299" spans="1:35">
      <c r="A299" s="86" t="s">
        <v>192</v>
      </c>
      <c r="B299" s="86" t="s">
        <v>754</v>
      </c>
      <c r="C299" s="86" t="s">
        <v>755</v>
      </c>
      <c r="D299" s="86" t="s">
        <v>760</v>
      </c>
      <c r="E299" s="122">
        <f t="shared" si="31"/>
        <v>5.4650516732764179E-2</v>
      </c>
      <c r="F299" s="128">
        <f t="shared" si="26"/>
        <v>2797.3960000000002</v>
      </c>
      <c r="G299" s="122">
        <f t="shared" si="27"/>
        <v>6.6224926425935443E-2</v>
      </c>
      <c r="H299" s="128">
        <f t="shared" si="28"/>
        <v>24100.509000000002</v>
      </c>
      <c r="I299" s="122">
        <f t="shared" si="29"/>
        <v>-0.36124314874432878</v>
      </c>
      <c r="J299" s="128">
        <f t="shared" si="30"/>
        <v>82.522578252894192</v>
      </c>
      <c r="K299" s="129" cm="1">
        <f t="array" ref="K299">INDEX(KM_PCT,MATCH($A299,'Knowledge - Percentages'!$B:$B,0),'Data - Knowledge'!K$8)/100</f>
        <v>1.4999999999999999E-2</v>
      </c>
      <c r="L299" s="129" cm="1">
        <f t="array" ref="L299">INDEX(KM_PCT,MATCH($A299,'Knowledge - Percentages'!$B:$B,0),'Data - Knowledge'!L$8)/100</f>
        <v>1.8000000000000002E-2</v>
      </c>
      <c r="M299" s="129" cm="1">
        <f t="array" ref="M299">INDEX(KM_PCT,MATCH($A299,'Knowledge - Percentages'!$B:$B,0),'Data - Knowledge'!M$8)/100</f>
        <v>1.9E-2</v>
      </c>
      <c r="N299" s="129" cm="1">
        <f t="array" ref="N299">INDEX(KM_PCT,MATCH($A299,'Knowledge - Percentages'!$B:$B,0),'Data - Knowledge'!N$8)/100</f>
        <v>4.0999999999999995E-2</v>
      </c>
      <c r="O299" s="129" cm="1">
        <f t="array" ref="O299">INDEX(KM_PCT,MATCH($A299,'Knowledge - Percentages'!$B:$B,0),'Data - Knowledge'!O$8)/100</f>
        <v>6.0999999999999999E-2</v>
      </c>
      <c r="P299" s="129" cm="1">
        <f t="array" ref="P299">INDEX(KM_PCT,MATCH($A299,'Knowledge - Percentages'!$B:$B,0),'Data - Knowledge'!P$8)/100</f>
        <v>4.4999999999999998E-2</v>
      </c>
      <c r="Q299" s="129" cm="1">
        <f t="array" ref="Q299">INDEX(KM_PCT,MATCH($A299,'Knowledge - Percentages'!$B:$B,0),'Data - Knowledge'!Q$8)/100</f>
        <v>4.8000000000000001E-2</v>
      </c>
      <c r="R299" s="129" cm="1">
        <f t="array" ref="R299">INDEX(KM_PCT,MATCH($A299,'Knowledge - Percentages'!$B:$B,0),'Data - Knowledge'!R$8)/100</f>
        <v>4.9000000000000002E-2</v>
      </c>
      <c r="S299" s="129" cm="1">
        <f t="array" ref="S299">INDEX(KM_PCT,MATCH($A299,'Knowledge - Percentages'!$B:$B,0),'Data - Knowledge'!S$8)/100</f>
        <v>4.9000000000000002E-2</v>
      </c>
      <c r="T299" s="129" cm="1">
        <f t="array" ref="T299">INDEX(KM_PCT,MATCH($A299,'Knowledge - Percentages'!$B:$B,0),'Data - Knowledge'!T$8)/100</f>
        <v>4.9000000000000002E-2</v>
      </c>
      <c r="U299" s="129" cm="1">
        <f t="array" ref="U299">INDEX(KM_PCT,MATCH($A299,'Knowledge - Percentages'!$B:$B,0),'Data - Knowledge'!U$8)/100</f>
        <v>4.9000000000000002E-2</v>
      </c>
      <c r="V299" s="129" cm="1">
        <f t="array" ref="V299">INDEX(KM_PCT,MATCH($A299,'Knowledge - Percentages'!$B:$B,0),'Data - Knowledge'!V$8)/100</f>
        <v>2.7999999999999997E-2</v>
      </c>
      <c r="W299" s="129" cm="1">
        <f t="array" ref="W299">INDEX(KM_PCT,MATCH($A299,'Knowledge - Percentages'!$B:$B,0),'Data - Knowledge'!W$8)/100</f>
        <v>7.2000000000000008E-2</v>
      </c>
      <c r="X299" s="129" cm="1">
        <f t="array" ref="X299">INDEX(KM_PCT,MATCH($A299,'Knowledge - Percentages'!$B:$B,0),'Data - Knowledge'!X$8)/100</f>
        <v>5.5E-2</v>
      </c>
      <c r="Y299" s="129" cm="1">
        <f t="array" ref="Y299">INDEX(KM_PCT,MATCH($A299,'Knowledge - Percentages'!$B:$B,0),'Data - Knowledge'!Y$8)/100</f>
        <v>6.0999999999999999E-2</v>
      </c>
      <c r="Z299" s="129" cm="1">
        <f t="array" ref="Z299">INDEX(KM_PCT,MATCH($A299,'Knowledge - Percentages'!$B:$B,0),'Data - Knowledge'!Z$8)/100</f>
        <v>8.6999999999999994E-2</v>
      </c>
      <c r="AA299" s="129" cm="1">
        <f t="array" ref="AA299">INDEX(KM_PCT,MATCH($A299,'Knowledge - Percentages'!$B:$B,0),'Data - Knowledge'!AA$8)/100</f>
        <v>6.8000000000000005E-2</v>
      </c>
      <c r="AB299" s="129" cm="1">
        <f t="array" ref="AB299">INDEX(KM_PCT,MATCH($A299,'Knowledge - Percentages'!$B:$B,0),'Data - Knowledge'!AB$8)/100</f>
        <v>8.1000000000000003E-2</v>
      </c>
      <c r="AC299" s="129" cm="1">
        <f t="array" ref="AC299">INDEX(KM_PCT,MATCH($A299,'Knowledge - Percentages'!$B:$B,0),'Data - Knowledge'!AC$8)/100</f>
        <v>0.1</v>
      </c>
      <c r="AD299" s="129" cm="1">
        <f t="array" ref="AD299">INDEX(KM_PCT,MATCH($A299,'Knowledge - Percentages'!$B:$B,0),'Data - Knowledge'!AD$8)/100</f>
        <v>8.4000000000000005E-2</v>
      </c>
      <c r="AE299" s="129" cm="1">
        <f t="array" ref="AE299">INDEX(KM_PCT,MATCH($A299,'Knowledge - Percentages'!$B:$B,0),'Data - Knowledge'!AE$8)/100</f>
        <v>7.4999999999999997E-2</v>
      </c>
      <c r="AF299" s="129" cm="1">
        <f t="array" ref="AF299">INDEX(KM_PCT,MATCH($A299,'Knowledge - Percentages'!$B:$B,0),'Data - Knowledge'!AF$8)/100</f>
        <v>7.8E-2</v>
      </c>
      <c r="AG299" s="129" cm="1">
        <f t="array" ref="AG299">INDEX(KM_PCT,MATCH($A299,'Knowledge - Percentages'!$B:$B,0),'Data - Knowledge'!AG$8)/100</f>
        <v>0.1</v>
      </c>
      <c r="AH299" s="129" cm="1">
        <f t="array" ref="AH299">INDEX(KM_PCT,MATCH($A299,'Knowledge - Percentages'!$B:$B,0),'Data - Knowledge'!AH$8)/100</f>
        <v>0.115</v>
      </c>
      <c r="AI299" s="129" cm="1">
        <f t="array" ref="AI299">INDEX(KM_PCT,MATCH($A299,'Knowledge - Percentages'!$B:$B,0),'Data - Knowledge'!AI$8)/100</f>
        <v>0.14199999999999999</v>
      </c>
    </row>
    <row r="300" spans="1:35">
      <c r="A300" s="86" t="s">
        <v>194</v>
      </c>
      <c r="B300" s="86" t="s">
        <v>754</v>
      </c>
      <c r="C300" s="86" t="s">
        <v>755</v>
      </c>
      <c r="D300" s="86" t="s">
        <v>761</v>
      </c>
      <c r="E300" s="122">
        <f t="shared" si="31"/>
        <v>5.3499423681794202E-2</v>
      </c>
      <c r="F300" s="128">
        <f t="shared" si="26"/>
        <v>2738.4749999999999</v>
      </c>
      <c r="G300" s="122">
        <f t="shared" si="27"/>
        <v>7.2518065833331063E-2</v>
      </c>
      <c r="H300" s="128">
        <f t="shared" si="28"/>
        <v>26390.702000000005</v>
      </c>
      <c r="I300" s="122">
        <f t="shared" si="29"/>
        <v>-0.48517236484446752</v>
      </c>
      <c r="J300" s="128">
        <f t="shared" si="30"/>
        <v>73.773925251608915</v>
      </c>
      <c r="K300" s="129" cm="1">
        <f t="array" ref="K300">INDEX(KM_PCT,MATCH($A300,'Knowledge - Percentages'!$B:$B,0),'Data - Knowledge'!K$8)/100</f>
        <v>1.9E-2</v>
      </c>
      <c r="L300" s="129" cm="1">
        <f t="array" ref="L300">INDEX(KM_PCT,MATCH($A300,'Knowledge - Percentages'!$B:$B,0),'Data - Knowledge'!L$8)/100</f>
        <v>0.01</v>
      </c>
      <c r="M300" s="129" cm="1">
        <f t="array" ref="M300">INDEX(KM_PCT,MATCH($A300,'Knowledge - Percentages'!$B:$B,0),'Data - Knowledge'!M$8)/100</f>
        <v>1.4999999999999999E-2</v>
      </c>
      <c r="N300" s="129" cm="1">
        <f t="array" ref="N300">INDEX(KM_PCT,MATCH($A300,'Knowledge - Percentages'!$B:$B,0),'Data - Knowledge'!N$8)/100</f>
        <v>2.8999999999999998E-2</v>
      </c>
      <c r="O300" s="129" cm="1">
        <f t="array" ref="O300">INDEX(KM_PCT,MATCH($A300,'Knowledge - Percentages'!$B:$B,0),'Data - Knowledge'!O$8)/100</f>
        <v>2.7000000000000003E-2</v>
      </c>
      <c r="P300" s="129" cm="1">
        <f t="array" ref="P300">INDEX(KM_PCT,MATCH($A300,'Knowledge - Percentages'!$B:$B,0),'Data - Knowledge'!P$8)/100</f>
        <v>4.4000000000000004E-2</v>
      </c>
      <c r="Q300" s="129" cm="1">
        <f t="array" ref="Q300">INDEX(KM_PCT,MATCH($A300,'Knowledge - Percentages'!$B:$B,0),'Data - Knowledge'!Q$8)/100</f>
        <v>2.7999999999999997E-2</v>
      </c>
      <c r="R300" s="129" cm="1">
        <f t="array" ref="R300">INDEX(KM_PCT,MATCH($A300,'Knowledge - Percentages'!$B:$B,0),'Data - Knowledge'!R$8)/100</f>
        <v>5.2999999999999999E-2</v>
      </c>
      <c r="S300" s="129" cm="1">
        <f t="array" ref="S300">INDEX(KM_PCT,MATCH($A300,'Knowledge - Percentages'!$B:$B,0),'Data - Knowledge'!S$8)/100</f>
        <v>4.4000000000000004E-2</v>
      </c>
      <c r="T300" s="129" cm="1">
        <f t="array" ref="T300">INDEX(KM_PCT,MATCH($A300,'Knowledge - Percentages'!$B:$B,0),'Data - Knowledge'!T$8)/100</f>
        <v>2.1000000000000001E-2</v>
      </c>
      <c r="U300" s="129" cm="1">
        <f t="array" ref="U300">INDEX(KM_PCT,MATCH($A300,'Knowledge - Percentages'!$B:$B,0),'Data - Knowledge'!U$8)/100</f>
        <v>4.4000000000000004E-2</v>
      </c>
      <c r="V300" s="129" cm="1">
        <f t="array" ref="V300">INDEX(KM_PCT,MATCH($A300,'Knowledge - Percentages'!$B:$B,0),'Data - Knowledge'!V$8)/100</f>
        <v>1.6E-2</v>
      </c>
      <c r="W300" s="129" cm="1">
        <f t="array" ref="W300">INDEX(KM_PCT,MATCH($A300,'Knowledge - Percentages'!$B:$B,0),'Data - Knowledge'!W$8)/100</f>
        <v>0.11199999999999999</v>
      </c>
      <c r="X300" s="129" cm="1">
        <f t="array" ref="X300">INDEX(KM_PCT,MATCH($A300,'Knowledge - Percentages'!$B:$B,0),'Data - Knowledge'!X$8)/100</f>
        <v>3.9E-2</v>
      </c>
      <c r="Y300" s="129" cm="1">
        <f t="array" ref="Y300">INDEX(KM_PCT,MATCH($A300,'Knowledge - Percentages'!$B:$B,0),'Data - Knowledge'!Y$8)/100</f>
        <v>8.3000000000000004E-2</v>
      </c>
      <c r="Z300" s="129" cm="1">
        <f t="array" ref="Z300">INDEX(KM_PCT,MATCH($A300,'Knowledge - Percentages'!$B:$B,0),'Data - Knowledge'!Z$8)/100</f>
        <v>0.111</v>
      </c>
      <c r="AA300" s="129" cm="1">
        <f t="array" ref="AA300">INDEX(KM_PCT,MATCH($A300,'Knowledge - Percentages'!$B:$B,0),'Data - Knowledge'!AA$8)/100</f>
        <v>6.4000000000000001E-2</v>
      </c>
      <c r="AB300" s="129" cm="1">
        <f t="array" ref="AB300">INDEX(KM_PCT,MATCH($A300,'Knowledge - Percentages'!$B:$B,0),'Data - Knowledge'!AB$8)/100</f>
        <v>0.24299999999999999</v>
      </c>
      <c r="AC300" s="129" cm="1">
        <f t="array" ref="AC300">INDEX(KM_PCT,MATCH($A300,'Knowledge - Percentages'!$B:$B,0),'Data - Knowledge'!AC$8)/100</f>
        <v>0.14400000000000002</v>
      </c>
      <c r="AD300" s="129" cm="1">
        <f t="array" ref="AD300">INDEX(KM_PCT,MATCH($A300,'Knowledge - Percentages'!$B:$B,0),'Data - Knowledge'!AD$8)/100</f>
        <v>7.9000000000000001E-2</v>
      </c>
      <c r="AE300" s="129" cm="1">
        <f t="array" ref="AE300">INDEX(KM_PCT,MATCH($A300,'Knowledge - Percentages'!$B:$B,0),'Data - Knowledge'!AE$8)/100</f>
        <v>7.2999999999999995E-2</v>
      </c>
      <c r="AF300" s="129" cm="1">
        <f t="array" ref="AF300">INDEX(KM_PCT,MATCH($A300,'Knowledge - Percentages'!$B:$B,0),'Data - Knowledge'!AF$8)/100</f>
        <v>0.14899999999999999</v>
      </c>
      <c r="AG300" s="129" cm="1">
        <f t="array" ref="AG300">INDEX(KM_PCT,MATCH($A300,'Knowledge - Percentages'!$B:$B,0),'Data - Knowledge'!AG$8)/100</f>
        <v>0.12</v>
      </c>
      <c r="AH300" s="129" cm="1">
        <f t="array" ref="AH300">INDEX(KM_PCT,MATCH($A300,'Knowledge - Percentages'!$B:$B,0),'Data - Knowledge'!AH$8)/100</f>
        <v>0.252</v>
      </c>
      <c r="AI300" s="129" cm="1">
        <f t="array" ref="AI300">INDEX(KM_PCT,MATCH($A300,'Knowledge - Percentages'!$B:$B,0),'Data - Knowledge'!AI$8)/100</f>
        <v>0.19500000000000001</v>
      </c>
    </row>
    <row r="301" spans="1:35">
      <c r="A301" s="86" t="s">
        <v>762</v>
      </c>
      <c r="B301" s="86" t="s">
        <v>754</v>
      </c>
      <c r="C301" s="86" t="s">
        <v>755</v>
      </c>
      <c r="D301" s="86" t="s">
        <v>763</v>
      </c>
      <c r="E301" s="122">
        <f t="shared" si="31"/>
        <v>349.59430465819634</v>
      </c>
      <c r="F301" s="128">
        <f t="shared" si="26"/>
        <v>17894683.672539096</v>
      </c>
      <c r="G301" s="122">
        <f t="shared" si="27"/>
        <v>394.34427822420133</v>
      </c>
      <c r="H301" s="128">
        <f t="shared" si="28"/>
        <v>143509375.38707313</v>
      </c>
      <c r="I301" s="122">
        <f t="shared" si="29"/>
        <v>-0.34132855008096102</v>
      </c>
      <c r="J301" s="128">
        <f t="shared" si="30"/>
        <v>88.652054553061689</v>
      </c>
      <c r="K301" s="129" cm="1">
        <f t="array" ref="K301">INDEX(KM_PCT,MATCH($A301,'Knowledge - Percentages'!$B:$B,0),'Data - Knowledge'!K$8)/100</f>
        <v>139.2051209</v>
      </c>
      <c r="L301" s="129" cm="1">
        <f t="array" ref="L301">INDEX(KM_PCT,MATCH($A301,'Knowledge - Percentages'!$B:$B,0),'Data - Knowledge'!L$8)/100</f>
        <v>233.014287</v>
      </c>
      <c r="M301" s="129" cm="1">
        <f t="array" ref="M301">INDEX(KM_PCT,MATCH($A301,'Knowledge - Percentages'!$B:$B,0),'Data - Knowledge'!M$8)/100</f>
        <v>214.15153730000003</v>
      </c>
      <c r="N301" s="129" cm="1">
        <f t="array" ref="N301">INDEX(KM_PCT,MATCH($A301,'Knowledge - Percentages'!$B:$B,0),'Data - Knowledge'!N$8)/100</f>
        <v>342.94668569999999</v>
      </c>
      <c r="O301" s="129" cm="1">
        <f t="array" ref="O301">INDEX(KM_PCT,MATCH($A301,'Knowledge - Percentages'!$B:$B,0),'Data - Knowledge'!O$8)/100</f>
        <v>358.29969949999997</v>
      </c>
      <c r="P301" s="129" cm="1">
        <f t="array" ref="P301">INDEX(KM_PCT,MATCH($A301,'Knowledge - Percentages'!$B:$B,0),'Data - Knowledge'!P$8)/100</f>
        <v>277.95043010000001</v>
      </c>
      <c r="Q301" s="129" cm="1">
        <f t="array" ref="Q301">INDEX(KM_PCT,MATCH($A301,'Knowledge - Percentages'!$B:$B,0),'Data - Knowledge'!Q$8)/100</f>
        <v>240.3299002</v>
      </c>
      <c r="R301" s="129" cm="1">
        <f t="array" ref="R301">INDEX(KM_PCT,MATCH($A301,'Knowledge - Percentages'!$B:$B,0),'Data - Knowledge'!R$8)/100</f>
        <v>278.3699982</v>
      </c>
      <c r="S301" s="129" cm="1">
        <f t="array" ref="S301">INDEX(KM_PCT,MATCH($A301,'Knowledge - Percentages'!$B:$B,0),'Data - Knowledge'!S$8)/100</f>
        <v>347.31123829999996</v>
      </c>
      <c r="T301" s="129" cm="1">
        <f t="array" ref="T301">INDEX(KM_PCT,MATCH($A301,'Knowledge - Percentages'!$B:$B,0),'Data - Knowledge'!T$8)/100</f>
        <v>303.5523541</v>
      </c>
      <c r="U301" s="129" cm="1">
        <f t="array" ref="U301">INDEX(KM_PCT,MATCH($A301,'Knowledge - Percentages'!$B:$B,0),'Data - Knowledge'!U$8)/100</f>
        <v>323.48296649999997</v>
      </c>
      <c r="V301" s="129" cm="1">
        <f t="array" ref="V301">INDEX(KM_PCT,MATCH($A301,'Knowledge - Percentages'!$B:$B,0),'Data - Knowledge'!V$8)/100</f>
        <v>268.14192589999999</v>
      </c>
      <c r="W301" s="129" cm="1">
        <f t="array" ref="W301">INDEX(KM_PCT,MATCH($A301,'Knowledge - Percentages'!$B:$B,0),'Data - Knowledge'!W$8)/100</f>
        <v>439.62577160000001</v>
      </c>
      <c r="X301" s="129" cm="1">
        <f t="array" ref="X301">INDEX(KM_PCT,MATCH($A301,'Knowledge - Percentages'!$B:$B,0),'Data - Knowledge'!X$8)/100</f>
        <v>362.86604469999997</v>
      </c>
      <c r="Y301" s="129" cm="1">
        <f t="array" ref="Y301">INDEX(KM_PCT,MATCH($A301,'Knowledge - Percentages'!$B:$B,0),'Data - Knowledge'!Y$8)/100</f>
        <v>400.82498500000003</v>
      </c>
      <c r="Z301" s="129" cm="1">
        <f t="array" ref="Z301">INDEX(KM_PCT,MATCH($A301,'Knowledge - Percentages'!$B:$B,0),'Data - Knowledge'!Z$8)/100</f>
        <v>472.44168960000002</v>
      </c>
      <c r="AA301" s="129" cm="1">
        <f t="array" ref="AA301">INDEX(KM_PCT,MATCH($A301,'Knowledge - Percentages'!$B:$B,0),'Data - Knowledge'!AA$8)/100</f>
        <v>439.89592680000004</v>
      </c>
      <c r="AB301" s="129" cm="1">
        <f t="array" ref="AB301">INDEX(KM_PCT,MATCH($A301,'Knowledge - Percentages'!$B:$B,0),'Data - Knowledge'!AB$8)/100</f>
        <v>618.30046289999996</v>
      </c>
      <c r="AC301" s="129" cm="1">
        <f t="array" ref="AC301">INDEX(KM_PCT,MATCH($A301,'Knowledge - Percentages'!$B:$B,0),'Data - Knowledge'!AC$8)/100</f>
        <v>527.73748740000008</v>
      </c>
      <c r="AD301" s="129" cm="1">
        <f t="array" ref="AD301">INDEX(KM_PCT,MATCH($A301,'Knowledge - Percentages'!$B:$B,0),'Data - Knowledge'!AD$8)/100</f>
        <v>418.50304389999997</v>
      </c>
      <c r="AE301" s="129" cm="1">
        <f t="array" ref="AE301">INDEX(KM_PCT,MATCH($A301,'Knowledge - Percentages'!$B:$B,0),'Data - Knowledge'!AE$8)/100</f>
        <v>400.44111380000004</v>
      </c>
      <c r="AF301" s="129" cm="1">
        <f t="array" ref="AF301">INDEX(KM_PCT,MATCH($A301,'Knowledge - Percentages'!$B:$B,0),'Data - Knowledge'!AF$8)/100</f>
        <v>465.77321799999999</v>
      </c>
      <c r="AG301" s="129" cm="1">
        <f t="array" ref="AG301">INDEX(KM_PCT,MATCH($A301,'Knowledge - Percentages'!$B:$B,0),'Data - Knowledge'!AG$8)/100</f>
        <v>511.51039230000003</v>
      </c>
      <c r="AH301" s="129" cm="1">
        <f t="array" ref="AH301">INDEX(KM_PCT,MATCH($A301,'Knowledge - Percentages'!$B:$B,0),'Data - Knowledge'!AH$8)/100</f>
        <v>655.09242270000004</v>
      </c>
      <c r="AI301" s="129" cm="1">
        <f t="array" ref="AI301">INDEX(KM_PCT,MATCH($A301,'Knowledge - Percentages'!$B:$B,0),'Data - Knowledge'!AI$8)/100</f>
        <v>597.06444510000006</v>
      </c>
    </row>
    <row r="302" spans="1:35">
      <c r="A302" s="86" t="s">
        <v>764</v>
      </c>
      <c r="B302" s="86" t="s">
        <v>754</v>
      </c>
      <c r="C302" s="86" t="s">
        <v>765</v>
      </c>
      <c r="D302" s="86" t="s">
        <v>766</v>
      </c>
      <c r="E302" s="122">
        <f t="shared" si="31"/>
        <v>2.7678414441166706E-2</v>
      </c>
      <c r="F302" s="128">
        <f t="shared" si="26"/>
        <v>1416.7750000000001</v>
      </c>
      <c r="G302" s="122">
        <f t="shared" si="27"/>
        <v>2.1782795072529879E-2</v>
      </c>
      <c r="H302" s="128">
        <f t="shared" si="28"/>
        <v>7927.1730000000007</v>
      </c>
      <c r="I302" s="122">
        <f t="shared" si="29"/>
        <v>0.25916266457278708</v>
      </c>
      <c r="J302" s="128">
        <f t="shared" si="30"/>
        <v>127.06548608204899</v>
      </c>
      <c r="K302" s="129" cm="1">
        <f t="array" ref="K302">INDEX(KM_PCT,MATCH($A302,'Knowledge - Percentages'!$B:$B,0),'Data - Knowledge'!K$8)/100</f>
        <v>4.2000000000000003E-2</v>
      </c>
      <c r="L302" s="129" cm="1">
        <f t="array" ref="L302">INDEX(KM_PCT,MATCH($A302,'Knowledge - Percentages'!$B:$B,0),'Data - Knowledge'!L$8)/100</f>
        <v>0.05</v>
      </c>
      <c r="M302" s="129" cm="1">
        <f t="array" ref="M302">INDEX(KM_PCT,MATCH($A302,'Knowledge - Percentages'!$B:$B,0),'Data - Knowledge'!M$8)/100</f>
        <v>6.2E-2</v>
      </c>
      <c r="N302" s="129" cm="1">
        <f t="array" ref="N302">INDEX(KM_PCT,MATCH($A302,'Knowledge - Percentages'!$B:$B,0),'Data - Knowledge'!N$8)/100</f>
        <v>1.8000000000000002E-2</v>
      </c>
      <c r="O302" s="129" cm="1">
        <f t="array" ref="O302">INDEX(KM_PCT,MATCH($A302,'Knowledge - Percentages'!$B:$B,0),'Data - Knowledge'!O$8)/100</f>
        <v>3.6000000000000004E-2</v>
      </c>
      <c r="P302" s="129" cm="1">
        <f t="array" ref="P302">INDEX(KM_PCT,MATCH($A302,'Knowledge - Percentages'!$B:$B,0),'Data - Knowledge'!P$8)/100</f>
        <v>3.2000000000000001E-2</v>
      </c>
      <c r="Q302" s="129" cm="1">
        <f t="array" ref="Q302">INDEX(KM_PCT,MATCH($A302,'Knowledge - Percentages'!$B:$B,0),'Data - Knowledge'!Q$8)/100</f>
        <v>4.8000000000000001E-2</v>
      </c>
      <c r="R302" s="129" cm="1">
        <f t="array" ref="R302">INDEX(KM_PCT,MATCH($A302,'Knowledge - Percentages'!$B:$B,0),'Data - Knowledge'!R$8)/100</f>
        <v>4.2000000000000003E-2</v>
      </c>
      <c r="S302" s="129" cm="1">
        <f t="array" ref="S302">INDEX(KM_PCT,MATCH($A302,'Knowledge - Percentages'!$B:$B,0),'Data - Knowledge'!S$8)/100</f>
        <v>2.8999999999999998E-2</v>
      </c>
      <c r="T302" s="129" cm="1">
        <f t="array" ref="T302">INDEX(KM_PCT,MATCH($A302,'Knowledge - Percentages'!$B:$B,0),'Data - Knowledge'!T$8)/100</f>
        <v>3.2000000000000001E-2</v>
      </c>
      <c r="U302" s="129" cm="1">
        <f t="array" ref="U302">INDEX(KM_PCT,MATCH($A302,'Knowledge - Percentages'!$B:$B,0),'Data - Knowledge'!U$8)/100</f>
        <v>3.2000000000000001E-2</v>
      </c>
      <c r="V302" s="129" cm="1">
        <f t="array" ref="V302">INDEX(KM_PCT,MATCH($A302,'Knowledge - Percentages'!$B:$B,0),'Data - Knowledge'!V$8)/100</f>
        <v>4.0999999999999995E-2</v>
      </c>
      <c r="W302" s="129" cm="1">
        <f t="array" ref="W302">INDEX(KM_PCT,MATCH($A302,'Knowledge - Percentages'!$B:$B,0),'Data - Knowledge'!W$8)/100</f>
        <v>1.3999999999999999E-2</v>
      </c>
      <c r="X302" s="129" cm="1">
        <f t="array" ref="X302">INDEX(KM_PCT,MATCH($A302,'Knowledge - Percentages'!$B:$B,0),'Data - Knowledge'!X$8)/100</f>
        <v>1.9E-2</v>
      </c>
      <c r="Y302" s="129" cm="1">
        <f t="array" ref="Y302">INDEX(KM_PCT,MATCH($A302,'Knowledge - Percentages'!$B:$B,0),'Data - Knowledge'!Y$8)/100</f>
        <v>1.7000000000000001E-2</v>
      </c>
      <c r="Z302" s="129" cm="1">
        <f t="array" ref="Z302">INDEX(KM_PCT,MATCH($A302,'Knowledge - Percentages'!$B:$B,0),'Data - Knowledge'!Z$8)/100</f>
        <v>9.0000000000000011E-3</v>
      </c>
      <c r="AA302" s="129" cm="1">
        <f t="array" ref="AA302">INDEX(KM_PCT,MATCH($A302,'Knowledge - Percentages'!$B:$B,0),'Data - Knowledge'!AA$8)/100</f>
        <v>1.4999999999999999E-2</v>
      </c>
      <c r="AB302" s="129" cm="1">
        <f t="array" ref="AB302">INDEX(KM_PCT,MATCH($A302,'Knowledge - Percentages'!$B:$B,0),'Data - Knowledge'!AB$8)/100</f>
        <v>1.6E-2</v>
      </c>
      <c r="AC302" s="129" cm="1">
        <f t="array" ref="AC302">INDEX(KM_PCT,MATCH($A302,'Knowledge - Percentages'!$B:$B,0),'Data - Knowledge'!AC$8)/100</f>
        <v>8.0000000000000002E-3</v>
      </c>
      <c r="AD302" s="129" cm="1">
        <f t="array" ref="AD302">INDEX(KM_PCT,MATCH($A302,'Knowledge - Percentages'!$B:$B,0),'Data - Knowledge'!AD$8)/100</f>
        <v>8.0000000000000002E-3</v>
      </c>
      <c r="AE302" s="129" cm="1">
        <f t="array" ref="AE302">INDEX(KM_PCT,MATCH($A302,'Knowledge - Percentages'!$B:$B,0),'Data - Knowledge'!AE$8)/100</f>
        <v>8.0000000000000002E-3</v>
      </c>
      <c r="AF302" s="129" cm="1">
        <f t="array" ref="AF302">INDEX(KM_PCT,MATCH($A302,'Knowledge - Percentages'!$B:$B,0),'Data - Knowledge'!AF$8)/100</f>
        <v>8.0000000000000002E-3</v>
      </c>
      <c r="AG302" s="129" cm="1">
        <f t="array" ref="AG302">INDEX(KM_PCT,MATCH($A302,'Knowledge - Percentages'!$B:$B,0),'Data - Knowledge'!AG$8)/100</f>
        <v>8.0000000000000002E-3</v>
      </c>
      <c r="AH302" s="129" cm="1">
        <f t="array" ref="AH302">INDEX(KM_PCT,MATCH($A302,'Knowledge - Percentages'!$B:$B,0),'Data - Knowledge'!AH$8)/100</f>
        <v>6.9999999999999993E-3</v>
      </c>
      <c r="AI302" s="129" cm="1">
        <f t="array" ref="AI302">INDEX(KM_PCT,MATCH($A302,'Knowledge - Percentages'!$B:$B,0),'Data - Knowledge'!AI$8)/100</f>
        <v>6.0000000000000001E-3</v>
      </c>
    </row>
    <row r="303" spans="1:35">
      <c r="A303" s="86" t="s">
        <v>767</v>
      </c>
      <c r="B303" s="86" t="s">
        <v>754</v>
      </c>
      <c r="C303" s="86" t="s">
        <v>765</v>
      </c>
      <c r="D303" s="86" t="s">
        <v>768</v>
      </c>
      <c r="E303" s="122">
        <f t="shared" si="31"/>
        <v>9.9024947740637293E-3</v>
      </c>
      <c r="F303" s="128">
        <f t="shared" si="26"/>
        <v>506.87900000000008</v>
      </c>
      <c r="G303" s="122">
        <f t="shared" si="27"/>
        <v>7.6998315559231607E-3</v>
      </c>
      <c r="H303" s="128">
        <f t="shared" si="28"/>
        <v>2802.1150000000007</v>
      </c>
      <c r="I303" s="122">
        <f t="shared" si="29"/>
        <v>-2.2672327096183019E-2</v>
      </c>
      <c r="J303" s="128">
        <f t="shared" si="30"/>
        <v>128.60664161472664</v>
      </c>
      <c r="K303" s="129" cm="1">
        <f t="array" ref="K303">INDEX(KM_PCT,MATCH($A303,'Knowledge - Percentages'!$B:$B,0),'Data - Knowledge'!K$8)/100</f>
        <v>1.7000000000000001E-2</v>
      </c>
      <c r="L303" s="129" cm="1">
        <f t="array" ref="L303">INDEX(KM_PCT,MATCH($A303,'Knowledge - Percentages'!$B:$B,0),'Data - Knowledge'!L$8)/100</f>
        <v>1.1000000000000001E-2</v>
      </c>
      <c r="M303" s="129" cm="1">
        <f t="array" ref="M303">INDEX(KM_PCT,MATCH($A303,'Knowledge - Percentages'!$B:$B,0),'Data - Knowledge'!M$8)/100</f>
        <v>2.1000000000000001E-2</v>
      </c>
      <c r="N303" s="129" cm="1">
        <f t="array" ref="N303">INDEX(KM_PCT,MATCH($A303,'Knowledge - Percentages'!$B:$B,0),'Data - Knowledge'!N$8)/100</f>
        <v>6.0000000000000001E-3</v>
      </c>
      <c r="O303" s="129" cm="1">
        <f t="array" ref="O303">INDEX(KM_PCT,MATCH($A303,'Knowledge - Percentages'!$B:$B,0),'Data - Knowledge'!O$8)/100</f>
        <v>8.0000000000000002E-3</v>
      </c>
      <c r="P303" s="129" cm="1">
        <f t="array" ref="P303">INDEX(KM_PCT,MATCH($A303,'Knowledge - Percentages'!$B:$B,0),'Data - Knowledge'!P$8)/100</f>
        <v>1.3999999999999999E-2</v>
      </c>
      <c r="Q303" s="129" cm="1">
        <f t="array" ref="Q303">INDEX(KM_PCT,MATCH($A303,'Knowledge - Percentages'!$B:$B,0),'Data - Knowledge'!Q$8)/100</f>
        <v>2.7999999999999997E-2</v>
      </c>
      <c r="R303" s="129" cm="1">
        <f t="array" ref="R303">INDEX(KM_PCT,MATCH($A303,'Knowledge - Percentages'!$B:$B,0),'Data - Knowledge'!R$8)/100</f>
        <v>0.03</v>
      </c>
      <c r="S303" s="129" cm="1">
        <f t="array" ref="S303">INDEX(KM_PCT,MATCH($A303,'Knowledge - Percentages'!$B:$B,0),'Data - Knowledge'!S$8)/100</f>
        <v>1.2E-2</v>
      </c>
      <c r="T303" s="129" cm="1">
        <f t="array" ref="T303">INDEX(KM_PCT,MATCH($A303,'Knowledge - Percentages'!$B:$B,0),'Data - Knowledge'!T$8)/100</f>
        <v>1.3999999999999999E-2</v>
      </c>
      <c r="U303" s="129" cm="1">
        <f t="array" ref="U303">INDEX(KM_PCT,MATCH($A303,'Knowledge - Percentages'!$B:$B,0),'Data - Knowledge'!U$8)/100</f>
        <v>1.3000000000000001E-2</v>
      </c>
      <c r="V303" s="129" cm="1">
        <f t="array" ref="V303">INDEX(KM_PCT,MATCH($A303,'Knowledge - Percentages'!$B:$B,0),'Data - Knowledge'!V$8)/100</f>
        <v>1.3999999999999999E-2</v>
      </c>
      <c r="W303" s="129" cm="1">
        <f t="array" ref="W303">INDEX(KM_PCT,MATCH($A303,'Knowledge - Percentages'!$B:$B,0),'Data - Knowledge'!W$8)/100</f>
        <v>6.9999999999999993E-3</v>
      </c>
      <c r="X303" s="129" cm="1">
        <f t="array" ref="X303">INDEX(KM_PCT,MATCH($A303,'Knowledge - Percentages'!$B:$B,0),'Data - Knowledge'!X$8)/100</f>
        <v>6.0000000000000001E-3</v>
      </c>
      <c r="Y303" s="129" cm="1">
        <f t="array" ref="Y303">INDEX(KM_PCT,MATCH($A303,'Knowledge - Percentages'!$B:$B,0),'Data - Knowledge'!Y$8)/100</f>
        <v>6.0000000000000001E-3</v>
      </c>
      <c r="Z303" s="129" cm="1">
        <f t="array" ref="Z303">INDEX(KM_PCT,MATCH($A303,'Knowledge - Percentages'!$B:$B,0),'Data - Knowledge'!Z$8)/100</f>
        <v>5.0000000000000001E-3</v>
      </c>
      <c r="AA303" s="129" cm="1">
        <f t="array" ref="AA303">INDEX(KM_PCT,MATCH($A303,'Knowledge - Percentages'!$B:$B,0),'Data - Knowledge'!AA$8)/100</f>
        <v>6.0000000000000001E-3</v>
      </c>
      <c r="AB303" s="129" cm="1">
        <f t="array" ref="AB303">INDEX(KM_PCT,MATCH($A303,'Knowledge - Percentages'!$B:$B,0),'Data - Knowledge'!AB$8)/100</f>
        <v>6.0000000000000001E-3</v>
      </c>
      <c r="AC303" s="129" cm="1">
        <f t="array" ref="AC303">INDEX(KM_PCT,MATCH($A303,'Knowledge - Percentages'!$B:$B,0),'Data - Knowledge'!AC$8)/100</f>
        <v>2E-3</v>
      </c>
      <c r="AD303" s="129" cm="1">
        <f t="array" ref="AD303">INDEX(KM_PCT,MATCH($A303,'Knowledge - Percentages'!$B:$B,0),'Data - Knowledge'!AD$8)/100</f>
        <v>3.0000000000000001E-3</v>
      </c>
      <c r="AE303" s="129" cm="1">
        <f t="array" ref="AE303">INDEX(KM_PCT,MATCH($A303,'Knowledge - Percentages'!$B:$B,0),'Data - Knowledge'!AE$8)/100</f>
        <v>0.01</v>
      </c>
      <c r="AF303" s="129" cm="1">
        <f t="array" ref="AF303">INDEX(KM_PCT,MATCH($A303,'Knowledge - Percentages'!$B:$B,0),'Data - Knowledge'!AF$8)/100</f>
        <v>3.0000000000000001E-3</v>
      </c>
      <c r="AG303" s="129" cm="1">
        <f t="array" ref="AG303">INDEX(KM_PCT,MATCH($A303,'Knowledge - Percentages'!$B:$B,0),'Data - Knowledge'!AG$8)/100</f>
        <v>3.0000000000000001E-3</v>
      </c>
      <c r="AH303" s="129" cm="1">
        <f t="array" ref="AH303">INDEX(KM_PCT,MATCH($A303,'Knowledge - Percentages'!$B:$B,0),'Data - Knowledge'!AH$8)/100</f>
        <v>3.0000000000000001E-3</v>
      </c>
      <c r="AI303" s="129" cm="1">
        <f t="array" ref="AI303">INDEX(KM_PCT,MATCH($A303,'Knowledge - Percentages'!$B:$B,0),'Data - Knowledge'!AI$8)/100</f>
        <v>3.0000000000000001E-3</v>
      </c>
    </row>
    <row r="304" spans="1:35">
      <c r="A304" s="86" t="s">
        <v>769</v>
      </c>
      <c r="B304" s="86" t="s">
        <v>754</v>
      </c>
      <c r="C304" s="86" t="s">
        <v>765</v>
      </c>
      <c r="D304" s="86" t="s">
        <v>770</v>
      </c>
      <c r="E304" s="122">
        <f t="shared" si="31"/>
        <v>0.15099583878719203</v>
      </c>
      <c r="F304" s="128">
        <f t="shared" si="26"/>
        <v>7729.0239999999985</v>
      </c>
      <c r="G304" s="122">
        <f t="shared" si="27"/>
        <v>0.14537332483327334</v>
      </c>
      <c r="H304" s="128">
        <f t="shared" si="28"/>
        <v>52904.114999999998</v>
      </c>
      <c r="I304" s="122">
        <f t="shared" si="29"/>
        <v>0.15958193376616026</v>
      </c>
      <c r="J304" s="128">
        <f t="shared" si="30"/>
        <v>103.86763800055276</v>
      </c>
      <c r="K304" s="129" cm="1">
        <f t="array" ref="K304">INDEX(KM_PCT,MATCH($A304,'Knowledge - Percentages'!$B:$B,0),'Data - Knowledge'!K$8)/100</f>
        <v>3.9E-2</v>
      </c>
      <c r="L304" s="129" cm="1">
        <f t="array" ref="L304">INDEX(KM_PCT,MATCH($A304,'Knowledge - Percentages'!$B:$B,0),'Data - Knowledge'!L$8)/100</f>
        <v>0.14899999999999999</v>
      </c>
      <c r="M304" s="129" cm="1">
        <f t="array" ref="M304">INDEX(KM_PCT,MATCH($A304,'Knowledge - Percentages'!$B:$B,0),'Data - Knowledge'!M$8)/100</f>
        <v>0.17199999999999999</v>
      </c>
      <c r="N304" s="129" cm="1">
        <f t="array" ref="N304">INDEX(KM_PCT,MATCH($A304,'Knowledge - Percentages'!$B:$B,0),'Data - Knowledge'!N$8)/100</f>
        <v>0.12300000000000001</v>
      </c>
      <c r="O304" s="129" cm="1">
        <f t="array" ref="O304">INDEX(KM_PCT,MATCH($A304,'Knowledge - Percentages'!$B:$B,0),'Data - Knowledge'!O$8)/100</f>
        <v>0.18</v>
      </c>
      <c r="P304" s="129" cm="1">
        <f t="array" ref="P304">INDEX(KM_PCT,MATCH($A304,'Knowledge - Percentages'!$B:$B,0),'Data - Knowledge'!P$8)/100</f>
        <v>0.18</v>
      </c>
      <c r="Q304" s="129" cm="1">
        <f t="array" ref="Q304">INDEX(KM_PCT,MATCH($A304,'Knowledge - Percentages'!$B:$B,0),'Data - Knowledge'!Q$8)/100</f>
        <v>0.20300000000000001</v>
      </c>
      <c r="R304" s="129" cm="1">
        <f t="array" ref="R304">INDEX(KM_PCT,MATCH($A304,'Knowledge - Percentages'!$B:$B,0),'Data - Knowledge'!R$8)/100</f>
        <v>0.18</v>
      </c>
      <c r="S304" s="129" cm="1">
        <f t="array" ref="S304">INDEX(KM_PCT,MATCH($A304,'Knowledge - Percentages'!$B:$B,0),'Data - Knowledge'!S$8)/100</f>
        <v>0.17100000000000001</v>
      </c>
      <c r="T304" s="129" cm="1">
        <f t="array" ref="T304">INDEX(KM_PCT,MATCH($A304,'Knowledge - Percentages'!$B:$B,0),'Data - Knowledge'!T$8)/100</f>
        <v>0.185</v>
      </c>
      <c r="U304" s="129" cm="1">
        <f t="array" ref="U304">INDEX(KM_PCT,MATCH($A304,'Knowledge - Percentages'!$B:$B,0),'Data - Knowledge'!U$8)/100</f>
        <v>0.188</v>
      </c>
      <c r="V304" s="129" cm="1">
        <f t="array" ref="V304">INDEX(KM_PCT,MATCH($A304,'Knowledge - Percentages'!$B:$B,0),'Data - Knowledge'!V$8)/100</f>
        <v>0.20499999999999999</v>
      </c>
      <c r="W304" s="129" cm="1">
        <f t="array" ref="W304">INDEX(KM_PCT,MATCH($A304,'Knowledge - Percentages'!$B:$B,0),'Data - Knowledge'!W$8)/100</f>
        <v>0.14099999999999999</v>
      </c>
      <c r="X304" s="129" cm="1">
        <f t="array" ref="X304">INDEX(KM_PCT,MATCH($A304,'Knowledge - Percentages'!$B:$B,0),'Data - Knowledge'!X$8)/100</f>
        <v>0.16399999999999998</v>
      </c>
      <c r="Y304" s="129" cm="1">
        <f t="array" ref="Y304">INDEX(KM_PCT,MATCH($A304,'Knowledge - Percentages'!$B:$B,0),'Data - Knowledge'!Y$8)/100</f>
        <v>0.159</v>
      </c>
      <c r="Z304" s="129" cm="1">
        <f t="array" ref="Z304">INDEX(KM_PCT,MATCH($A304,'Knowledge - Percentages'!$B:$B,0),'Data - Knowledge'!Z$8)/100</f>
        <v>0.14699999999999999</v>
      </c>
      <c r="AA304" s="129" cm="1">
        <f t="array" ref="AA304">INDEX(KM_PCT,MATCH($A304,'Knowledge - Percentages'!$B:$B,0),'Data - Knowledge'!AA$8)/100</f>
        <v>0.16300000000000001</v>
      </c>
      <c r="AB304" s="129" cm="1">
        <f t="array" ref="AB304">INDEX(KM_PCT,MATCH($A304,'Knowledge - Percentages'!$B:$B,0),'Data - Knowledge'!AB$8)/100</f>
        <v>7.0999999999999994E-2</v>
      </c>
      <c r="AC304" s="129" cm="1">
        <f t="array" ref="AC304">INDEX(KM_PCT,MATCH($A304,'Knowledge - Percentages'!$B:$B,0),'Data - Knowledge'!AC$8)/100</f>
        <v>0.107</v>
      </c>
      <c r="AD304" s="129" cm="1">
        <f t="array" ref="AD304">INDEX(KM_PCT,MATCH($A304,'Knowledge - Percentages'!$B:$B,0),'Data - Knowledge'!AD$8)/100</f>
        <v>0.124</v>
      </c>
      <c r="AE304" s="129" cm="1">
        <f t="array" ref="AE304">INDEX(KM_PCT,MATCH($A304,'Knowledge - Percentages'!$B:$B,0),'Data - Knowledge'!AE$8)/100</f>
        <v>8.199999999999999E-2</v>
      </c>
      <c r="AF304" s="129" cm="1">
        <f t="array" ref="AF304">INDEX(KM_PCT,MATCH($A304,'Knowledge - Percentages'!$B:$B,0),'Data - Knowledge'!AF$8)/100</f>
        <v>0.124</v>
      </c>
      <c r="AG304" s="129" cm="1">
        <f t="array" ref="AG304">INDEX(KM_PCT,MATCH($A304,'Knowledge - Percentages'!$B:$B,0),'Data - Knowledge'!AG$8)/100</f>
        <v>0.158</v>
      </c>
      <c r="AH304" s="129" cm="1">
        <f t="array" ref="AH304">INDEX(KM_PCT,MATCH($A304,'Knowledge - Percentages'!$B:$B,0),'Data - Knowledge'!AH$8)/100</f>
        <v>0.10199999999999999</v>
      </c>
      <c r="AI304" s="129" cm="1">
        <f t="array" ref="AI304">INDEX(KM_PCT,MATCH($A304,'Knowledge - Percentages'!$B:$B,0),'Data - Knowledge'!AI$8)/100</f>
        <v>0.124</v>
      </c>
    </row>
    <row r="305" spans="1:35">
      <c r="A305" s="86" t="s">
        <v>771</v>
      </c>
      <c r="B305" s="86" t="s">
        <v>754</v>
      </c>
      <c r="C305" s="86" t="s">
        <v>765</v>
      </c>
      <c r="D305" s="86" t="s">
        <v>772</v>
      </c>
      <c r="E305" s="122">
        <f t="shared" si="31"/>
        <v>3.0167210424521845E-2</v>
      </c>
      <c r="F305" s="128">
        <f t="shared" si="26"/>
        <v>1544.1689999999996</v>
      </c>
      <c r="G305" s="122">
        <f t="shared" si="27"/>
        <v>2.4035007790195073E-2</v>
      </c>
      <c r="H305" s="128">
        <f t="shared" si="28"/>
        <v>8746.7960000000003</v>
      </c>
      <c r="I305" s="122">
        <f t="shared" si="29"/>
        <v>0.18719486409932973</v>
      </c>
      <c r="J305" s="128">
        <f t="shared" si="30"/>
        <v>125.51362865306982</v>
      </c>
      <c r="K305" s="129" cm="1">
        <f t="array" ref="K305">INDEX(KM_PCT,MATCH($A305,'Knowledge - Percentages'!$B:$B,0),'Data - Knowledge'!K$8)/100</f>
        <v>3.5000000000000003E-2</v>
      </c>
      <c r="L305" s="129" cm="1">
        <f t="array" ref="L305">INDEX(KM_PCT,MATCH($A305,'Knowledge - Percentages'!$B:$B,0),'Data - Knowledge'!L$8)/100</f>
        <v>3.7999999999999999E-2</v>
      </c>
      <c r="M305" s="129" cm="1">
        <f t="array" ref="M305">INDEX(KM_PCT,MATCH($A305,'Knowledge - Percentages'!$B:$B,0),'Data - Knowledge'!M$8)/100</f>
        <v>6.5000000000000002E-2</v>
      </c>
      <c r="N305" s="129" cm="1">
        <f t="array" ref="N305">INDEX(KM_PCT,MATCH($A305,'Knowledge - Percentages'!$B:$B,0),'Data - Knowledge'!N$8)/100</f>
        <v>1.3000000000000001E-2</v>
      </c>
      <c r="O305" s="129" cm="1">
        <f t="array" ref="O305">INDEX(KM_PCT,MATCH($A305,'Knowledge - Percentages'!$B:$B,0),'Data - Knowledge'!O$8)/100</f>
        <v>1.8000000000000002E-2</v>
      </c>
      <c r="P305" s="129" cm="1">
        <f t="array" ref="P305">INDEX(KM_PCT,MATCH($A305,'Knowledge - Percentages'!$B:$B,0),'Data - Knowledge'!P$8)/100</f>
        <v>0.03</v>
      </c>
      <c r="Q305" s="129" cm="1">
        <f t="array" ref="Q305">INDEX(KM_PCT,MATCH($A305,'Knowledge - Percentages'!$B:$B,0),'Data - Knowledge'!Q$8)/100</f>
        <v>5.5E-2</v>
      </c>
      <c r="R305" s="129" cm="1">
        <f t="array" ref="R305">INDEX(KM_PCT,MATCH($A305,'Knowledge - Percentages'!$B:$B,0),'Data - Knowledge'!R$8)/100</f>
        <v>4.2000000000000003E-2</v>
      </c>
      <c r="S305" s="129" cm="1">
        <f t="array" ref="S305">INDEX(KM_PCT,MATCH($A305,'Knowledge - Percentages'!$B:$B,0),'Data - Knowledge'!S$8)/100</f>
        <v>2.7000000000000003E-2</v>
      </c>
      <c r="T305" s="129" cm="1">
        <f t="array" ref="T305">INDEX(KM_PCT,MATCH($A305,'Knowledge - Percentages'!$B:$B,0),'Data - Knowledge'!T$8)/100</f>
        <v>4.4999999999999998E-2</v>
      </c>
      <c r="U305" s="129" cm="1">
        <f t="array" ref="U305">INDEX(KM_PCT,MATCH($A305,'Knowledge - Percentages'!$B:$B,0),'Data - Knowledge'!U$8)/100</f>
        <v>4.9000000000000002E-2</v>
      </c>
      <c r="V305" s="129" cm="1">
        <f t="array" ref="V305">INDEX(KM_PCT,MATCH($A305,'Knowledge - Percentages'!$B:$B,0),'Data - Knowledge'!V$8)/100</f>
        <v>5.2999999999999999E-2</v>
      </c>
      <c r="W305" s="129" cm="1">
        <f t="array" ref="W305">INDEX(KM_PCT,MATCH($A305,'Knowledge - Percentages'!$B:$B,0),'Data - Knowledge'!W$8)/100</f>
        <v>2.8999999999999998E-2</v>
      </c>
      <c r="X305" s="129" cm="1">
        <f t="array" ref="X305">INDEX(KM_PCT,MATCH($A305,'Knowledge - Percentages'!$B:$B,0),'Data - Knowledge'!X$8)/100</f>
        <v>3.9E-2</v>
      </c>
      <c r="Y305" s="129" cm="1">
        <f t="array" ref="Y305">INDEX(KM_PCT,MATCH($A305,'Knowledge - Percentages'!$B:$B,0),'Data - Knowledge'!Y$8)/100</f>
        <v>2.5000000000000001E-2</v>
      </c>
      <c r="Z305" s="129" cm="1">
        <f t="array" ref="Z305">INDEX(KM_PCT,MATCH($A305,'Knowledge - Percentages'!$B:$B,0),'Data - Knowledge'!Z$8)/100</f>
        <v>1.3999999999999999E-2</v>
      </c>
      <c r="AA305" s="129" cm="1">
        <f t="array" ref="AA305">INDEX(KM_PCT,MATCH($A305,'Knowledge - Percentages'!$B:$B,0),'Data - Knowledge'!AA$8)/100</f>
        <v>1.7000000000000001E-2</v>
      </c>
      <c r="AB305" s="129" cm="1">
        <f t="array" ref="AB305">INDEX(KM_PCT,MATCH($A305,'Knowledge - Percentages'!$B:$B,0),'Data - Knowledge'!AB$8)/100</f>
        <v>1.7000000000000001E-2</v>
      </c>
      <c r="AC305" s="129" cm="1">
        <f t="array" ref="AC305">INDEX(KM_PCT,MATCH($A305,'Knowledge - Percentages'!$B:$B,0),'Data - Knowledge'!AC$8)/100</f>
        <v>1.1000000000000001E-2</v>
      </c>
      <c r="AD305" s="129" cm="1">
        <f t="array" ref="AD305">INDEX(KM_PCT,MATCH($A305,'Knowledge - Percentages'!$B:$B,0),'Data - Knowledge'!AD$8)/100</f>
        <v>1.2E-2</v>
      </c>
      <c r="AE305" s="129" cm="1">
        <f t="array" ref="AE305">INDEX(KM_PCT,MATCH($A305,'Knowledge - Percentages'!$B:$B,0),'Data - Knowledge'!AE$8)/100</f>
        <v>1.2E-2</v>
      </c>
      <c r="AF305" s="129" cm="1">
        <f t="array" ref="AF305">INDEX(KM_PCT,MATCH($A305,'Knowledge - Percentages'!$B:$B,0),'Data - Knowledge'!AF$8)/100</f>
        <v>1.7000000000000001E-2</v>
      </c>
      <c r="AG305" s="129" cm="1">
        <f t="array" ref="AG305">INDEX(KM_PCT,MATCH($A305,'Knowledge - Percentages'!$B:$B,0),'Data - Knowledge'!AG$8)/100</f>
        <v>1.2E-2</v>
      </c>
      <c r="AH305" s="129" cm="1">
        <f t="array" ref="AH305">INDEX(KM_PCT,MATCH($A305,'Knowledge - Percentages'!$B:$B,0),'Data - Knowledge'!AH$8)/100</f>
        <v>6.9999999999999993E-3</v>
      </c>
      <c r="AI305" s="129" cm="1">
        <f t="array" ref="AI305">INDEX(KM_PCT,MATCH($A305,'Knowledge - Percentages'!$B:$B,0),'Data - Knowledge'!AI$8)/100</f>
        <v>0.01</v>
      </c>
    </row>
    <row r="306" spans="1:35">
      <c r="A306" s="86" t="s">
        <v>773</v>
      </c>
      <c r="B306" s="86" t="s">
        <v>754</v>
      </c>
      <c r="C306" s="86" t="s">
        <v>774</v>
      </c>
      <c r="D306" s="86" t="s">
        <v>775</v>
      </c>
      <c r="E306" s="122">
        <f t="shared" si="31"/>
        <v>9.346513763260203E-2</v>
      </c>
      <c r="F306" s="128">
        <f t="shared" si="26"/>
        <v>4784.2</v>
      </c>
      <c r="G306" s="122">
        <f t="shared" si="27"/>
        <v>0.10470251896713278</v>
      </c>
      <c r="H306" s="128">
        <f t="shared" si="28"/>
        <v>38103.235999999997</v>
      </c>
      <c r="I306" s="122">
        <f t="shared" si="29"/>
        <v>-0.38821883085795</v>
      </c>
      <c r="J306" s="128">
        <f t="shared" si="30"/>
        <v>89.26732475456653</v>
      </c>
      <c r="K306" s="129" cm="1">
        <f t="array" ref="K306">INDEX(KM_PCT,MATCH($A306,'Knowledge - Percentages'!$B:$B,0),'Data - Knowledge'!K$8)/100</f>
        <v>5.2000000000000005E-2</v>
      </c>
      <c r="L306" s="129" cm="1">
        <f t="array" ref="L306">INDEX(KM_PCT,MATCH($A306,'Knowledge - Percentages'!$B:$B,0),'Data - Knowledge'!L$8)/100</f>
        <v>5.9000000000000004E-2</v>
      </c>
      <c r="M306" s="129" cm="1">
        <f t="array" ref="M306">INDEX(KM_PCT,MATCH($A306,'Knowledge - Percentages'!$B:$B,0),'Data - Knowledge'!M$8)/100</f>
        <v>5.5E-2</v>
      </c>
      <c r="N306" s="129" cm="1">
        <f t="array" ref="N306">INDEX(KM_PCT,MATCH($A306,'Knowledge - Percentages'!$B:$B,0),'Data - Knowledge'!N$8)/100</f>
        <v>9.9000000000000005E-2</v>
      </c>
      <c r="O306" s="129" cm="1">
        <f t="array" ref="O306">INDEX(KM_PCT,MATCH($A306,'Knowledge - Percentages'!$B:$B,0),'Data - Knowledge'!O$8)/100</f>
        <v>6.6000000000000003E-2</v>
      </c>
      <c r="P306" s="129" cm="1">
        <f t="array" ref="P306">INDEX(KM_PCT,MATCH($A306,'Knowledge - Percentages'!$B:$B,0),'Data - Knowledge'!P$8)/100</f>
        <v>8.4000000000000005E-2</v>
      </c>
      <c r="Q306" s="129" cm="1">
        <f t="array" ref="Q306">INDEX(KM_PCT,MATCH($A306,'Knowledge - Percentages'!$B:$B,0),'Data - Knowledge'!Q$8)/100</f>
        <v>7.0999999999999994E-2</v>
      </c>
      <c r="R306" s="129" cm="1">
        <f t="array" ref="R306">INDEX(KM_PCT,MATCH($A306,'Knowledge - Percentages'!$B:$B,0),'Data - Knowledge'!R$8)/100</f>
        <v>9.6999999999999989E-2</v>
      </c>
      <c r="S306" s="129" cm="1">
        <f t="array" ref="S306">INDEX(KM_PCT,MATCH($A306,'Knowledge - Percentages'!$B:$B,0),'Data - Knowledge'!S$8)/100</f>
        <v>8.5999999999999993E-2</v>
      </c>
      <c r="T306" s="129" cm="1">
        <f t="array" ref="T306">INDEX(KM_PCT,MATCH($A306,'Knowledge - Percentages'!$B:$B,0),'Data - Knowledge'!T$8)/100</f>
        <v>8.5000000000000006E-2</v>
      </c>
      <c r="U306" s="129" cm="1">
        <f t="array" ref="U306">INDEX(KM_PCT,MATCH($A306,'Knowledge - Percentages'!$B:$B,0),'Data - Knowledge'!U$8)/100</f>
        <v>7.8E-2</v>
      </c>
      <c r="V306" s="129" cm="1">
        <f t="array" ref="V306">INDEX(KM_PCT,MATCH($A306,'Knowledge - Percentages'!$B:$B,0),'Data - Knowledge'!V$8)/100</f>
        <v>7.0000000000000007E-2</v>
      </c>
      <c r="W306" s="129" cm="1">
        <f t="array" ref="W306">INDEX(KM_PCT,MATCH($A306,'Knowledge - Percentages'!$B:$B,0),'Data - Knowledge'!W$8)/100</f>
        <v>0.11699999999999999</v>
      </c>
      <c r="X306" s="129" cm="1">
        <f t="array" ref="X306">INDEX(KM_PCT,MATCH($A306,'Knowledge - Percentages'!$B:$B,0),'Data - Knowledge'!X$8)/100</f>
        <v>9.3000000000000013E-2</v>
      </c>
      <c r="Y306" s="129" cm="1">
        <f t="array" ref="Y306">INDEX(KM_PCT,MATCH($A306,'Knowledge - Percentages'!$B:$B,0),'Data - Knowledge'!Y$8)/100</f>
        <v>0.107</v>
      </c>
      <c r="Z306" s="129" cm="1">
        <f t="array" ref="Z306">INDEX(KM_PCT,MATCH($A306,'Knowledge - Percentages'!$B:$B,0),'Data - Knowledge'!Z$8)/100</f>
        <v>0.13</v>
      </c>
      <c r="AA306" s="129" cm="1">
        <f t="array" ref="AA306">INDEX(KM_PCT,MATCH($A306,'Knowledge - Percentages'!$B:$B,0),'Data - Knowledge'!AA$8)/100</f>
        <v>0.107</v>
      </c>
      <c r="AB306" s="129" cm="1">
        <f t="array" ref="AB306">INDEX(KM_PCT,MATCH($A306,'Knowledge - Percentages'!$B:$B,0),'Data - Knowledge'!AB$8)/100</f>
        <v>0.16899999999999998</v>
      </c>
      <c r="AC306" s="129" cm="1">
        <f t="array" ref="AC306">INDEX(KM_PCT,MATCH($A306,'Knowledge - Percentages'!$B:$B,0),'Data - Knowledge'!AC$8)/100</f>
        <v>0.14599999999999999</v>
      </c>
      <c r="AD306" s="129" cm="1">
        <f t="array" ref="AD306">INDEX(KM_PCT,MATCH($A306,'Knowledge - Percentages'!$B:$B,0),'Data - Knowledge'!AD$8)/100</f>
        <v>0.109</v>
      </c>
      <c r="AE306" s="129" cm="1">
        <f t="array" ref="AE306">INDEX(KM_PCT,MATCH($A306,'Knowledge - Percentages'!$B:$B,0),'Data - Knowledge'!AE$8)/100</f>
        <v>0.129</v>
      </c>
      <c r="AF306" s="129" cm="1">
        <f t="array" ref="AF306">INDEX(KM_PCT,MATCH($A306,'Knowledge - Percentages'!$B:$B,0),'Data - Knowledge'!AF$8)/100</f>
        <v>0.13</v>
      </c>
      <c r="AG306" s="129" cm="1">
        <f t="array" ref="AG306">INDEX(KM_PCT,MATCH($A306,'Knowledge - Percentages'!$B:$B,0),'Data - Knowledge'!AG$8)/100</f>
        <v>0.13500000000000001</v>
      </c>
      <c r="AH306" s="129" cm="1">
        <f t="array" ref="AH306">INDEX(KM_PCT,MATCH($A306,'Knowledge - Percentages'!$B:$B,0),'Data - Knowledge'!AH$8)/100</f>
        <v>0.18</v>
      </c>
      <c r="AI306" s="129" cm="1">
        <f t="array" ref="AI306">INDEX(KM_PCT,MATCH($A306,'Knowledge - Percentages'!$B:$B,0),'Data - Knowledge'!AI$8)/100</f>
        <v>0.161</v>
      </c>
    </row>
    <row r="307" spans="1:35">
      <c r="A307" s="86" t="s">
        <v>776</v>
      </c>
      <c r="B307" s="86" t="s">
        <v>754</v>
      </c>
      <c r="C307" s="86" t="s">
        <v>774</v>
      </c>
      <c r="D307" s="86" t="s">
        <v>777</v>
      </c>
      <c r="E307" s="122">
        <f t="shared" si="31"/>
        <v>0.51893978939965224</v>
      </c>
      <c r="F307" s="128">
        <f t="shared" si="26"/>
        <v>26562.971000000001</v>
      </c>
      <c r="G307" s="122">
        <f t="shared" si="27"/>
        <v>0.5304390455018837</v>
      </c>
      <c r="H307" s="128">
        <f t="shared" si="28"/>
        <v>193036.84700000001</v>
      </c>
      <c r="I307" s="122">
        <f t="shared" si="29"/>
        <v>0.14982036153358458</v>
      </c>
      <c r="J307" s="128">
        <f t="shared" si="30"/>
        <v>97.832124878486042</v>
      </c>
      <c r="K307" s="129" cm="1">
        <f t="array" ref="K307">INDEX(KM_PCT,MATCH($A307,'Knowledge - Percentages'!$B:$B,0),'Data - Knowledge'!K$8)/100</f>
        <v>0.45700000000000002</v>
      </c>
      <c r="L307" s="129" cm="1">
        <f t="array" ref="L307">INDEX(KM_PCT,MATCH($A307,'Knowledge - Percentages'!$B:$B,0),'Data - Knowledge'!L$8)/100</f>
        <v>0.499</v>
      </c>
      <c r="M307" s="129" cm="1">
        <f t="array" ref="M307">INDEX(KM_PCT,MATCH($A307,'Knowledge - Percentages'!$B:$B,0),'Data - Knowledge'!M$8)/100</f>
        <v>0.45899999999999996</v>
      </c>
      <c r="N307" s="129" cm="1">
        <f t="array" ref="N307">INDEX(KM_PCT,MATCH($A307,'Knowledge - Percentages'!$B:$B,0),'Data - Knowledge'!N$8)/100</f>
        <v>0.56999999999999995</v>
      </c>
      <c r="O307" s="129" cm="1">
        <f t="array" ref="O307">INDEX(KM_PCT,MATCH($A307,'Knowledge - Percentages'!$B:$B,0),'Data - Knowledge'!O$8)/100</f>
        <v>0.52400000000000002</v>
      </c>
      <c r="P307" s="129" cm="1">
        <f t="array" ref="P307">INDEX(KM_PCT,MATCH($A307,'Knowledge - Percentages'!$B:$B,0),'Data - Knowledge'!P$8)/100</f>
        <v>0.49099999999999999</v>
      </c>
      <c r="Q307" s="129" cm="1">
        <f t="array" ref="Q307">INDEX(KM_PCT,MATCH($A307,'Knowledge - Percentages'!$B:$B,0),'Data - Knowledge'!Q$8)/100</f>
        <v>0.435</v>
      </c>
      <c r="R307" s="129" cm="1">
        <f t="array" ref="R307">INDEX(KM_PCT,MATCH($A307,'Knowledge - Percentages'!$B:$B,0),'Data - Knowledge'!R$8)/100</f>
        <v>0.41799999999999998</v>
      </c>
      <c r="S307" s="129" cm="1">
        <f t="array" ref="S307">INDEX(KM_PCT,MATCH($A307,'Knowledge - Percentages'!$B:$B,0),'Data - Knowledge'!S$8)/100</f>
        <v>0.52600000000000002</v>
      </c>
      <c r="T307" s="129" cm="1">
        <f t="array" ref="T307">INDEX(KM_PCT,MATCH($A307,'Knowledge - Percentages'!$B:$B,0),'Data - Knowledge'!T$8)/100</f>
        <v>0.48899999999999999</v>
      </c>
      <c r="U307" s="129" cm="1">
        <f t="array" ref="U307">INDEX(KM_PCT,MATCH($A307,'Knowledge - Percentages'!$B:$B,0),'Data - Knowledge'!U$8)/100</f>
        <v>0.48399999999999999</v>
      </c>
      <c r="V307" s="129" cm="1">
        <f t="array" ref="V307">INDEX(KM_PCT,MATCH($A307,'Knowledge - Percentages'!$B:$B,0),'Data - Knowledge'!V$8)/100</f>
        <v>0.47399999999999998</v>
      </c>
      <c r="W307" s="129" cm="1">
        <f t="array" ref="W307">INDEX(KM_PCT,MATCH($A307,'Knowledge - Percentages'!$B:$B,0),'Data - Knowledge'!W$8)/100</f>
        <v>0.54700000000000004</v>
      </c>
      <c r="X307" s="129" cm="1">
        <f t="array" ref="X307">INDEX(KM_PCT,MATCH($A307,'Knowledge - Percentages'!$B:$B,0),'Data - Knowledge'!X$8)/100</f>
        <v>0.51400000000000001</v>
      </c>
      <c r="Y307" s="129" cm="1">
        <f t="array" ref="Y307">INDEX(KM_PCT,MATCH($A307,'Knowledge - Percentages'!$B:$B,0),'Data - Knowledge'!Y$8)/100</f>
        <v>0.52400000000000002</v>
      </c>
      <c r="Z307" s="129" cm="1">
        <f t="array" ref="Z307">INDEX(KM_PCT,MATCH($A307,'Knowledge - Percentages'!$B:$B,0),'Data - Knowledge'!Z$8)/100</f>
        <v>0.55399999999999994</v>
      </c>
      <c r="AA307" s="129" cm="1">
        <f t="array" ref="AA307">INDEX(KM_PCT,MATCH($A307,'Knowledge - Percentages'!$B:$B,0),'Data - Knowledge'!AA$8)/100</f>
        <v>0.55100000000000005</v>
      </c>
      <c r="AB307" s="129" cm="1">
        <f t="array" ref="AB307">INDEX(KM_PCT,MATCH($A307,'Knowledge - Percentages'!$B:$B,0),'Data - Knowledge'!AB$8)/100</f>
        <v>0.53500000000000003</v>
      </c>
      <c r="AC307" s="129" cm="1">
        <f t="array" ref="AC307">INDEX(KM_PCT,MATCH($A307,'Knowledge - Percentages'!$B:$B,0),'Data - Knowledge'!AC$8)/100</f>
        <v>0.55200000000000005</v>
      </c>
      <c r="AD307" s="129" cm="1">
        <f t="array" ref="AD307">INDEX(KM_PCT,MATCH($A307,'Knowledge - Percentages'!$B:$B,0),'Data - Knowledge'!AD$8)/100</f>
        <v>0.55000000000000004</v>
      </c>
      <c r="AE307" s="129" cm="1">
        <f t="array" ref="AE307">INDEX(KM_PCT,MATCH($A307,'Knowledge - Percentages'!$B:$B,0),'Data - Knowledge'!AE$8)/100</f>
        <v>0.55399999999999994</v>
      </c>
      <c r="AF307" s="129" cm="1">
        <f t="array" ref="AF307">INDEX(KM_PCT,MATCH($A307,'Knowledge - Percentages'!$B:$B,0),'Data - Knowledge'!AF$8)/100</f>
        <v>0.46</v>
      </c>
      <c r="AG307" s="129" cm="1">
        <f t="array" ref="AG307">INDEX(KM_PCT,MATCH($A307,'Knowledge - Percentages'!$B:$B,0),'Data - Knowledge'!AG$8)/100</f>
        <v>0.54299999999999993</v>
      </c>
      <c r="AH307" s="129" cm="1">
        <f t="array" ref="AH307">INDEX(KM_PCT,MATCH($A307,'Knowledge - Percentages'!$B:$B,0),'Data - Knowledge'!AH$8)/100</f>
        <v>0.56000000000000005</v>
      </c>
      <c r="AI307" s="129" cm="1">
        <f t="array" ref="AI307">INDEX(KM_PCT,MATCH($A307,'Knowledge - Percentages'!$B:$B,0),'Data - Knowledge'!AI$8)/100</f>
        <v>0.57100000000000006</v>
      </c>
    </row>
    <row r="308" spans="1:35">
      <c r="A308" s="86" t="s">
        <v>778</v>
      </c>
      <c r="B308" s="86" t="s">
        <v>754</v>
      </c>
      <c r="C308" s="86" t="s">
        <v>774</v>
      </c>
      <c r="D308" s="86" t="s">
        <v>779</v>
      </c>
      <c r="E308" s="122">
        <f t="shared" si="31"/>
        <v>0.32709207415945452</v>
      </c>
      <c r="F308" s="128">
        <f t="shared" si="26"/>
        <v>16742.861999999997</v>
      </c>
      <c r="G308" s="122">
        <f t="shared" si="27"/>
        <v>0.30243047216550933</v>
      </c>
      <c r="H308" s="128">
        <f t="shared" si="28"/>
        <v>110060.19499999999</v>
      </c>
      <c r="I308" s="122">
        <f t="shared" si="29"/>
        <v>0.14050245187941166</v>
      </c>
      <c r="J308" s="128">
        <f t="shared" si="30"/>
        <v>108.15446995713076</v>
      </c>
      <c r="K308" s="129" cm="1">
        <f t="array" ref="K308">INDEX(KM_PCT,MATCH($A308,'Knowledge - Percentages'!$B:$B,0),'Data - Knowledge'!K$8)/100</f>
        <v>0.436</v>
      </c>
      <c r="L308" s="129" cm="1">
        <f t="array" ref="L308">INDEX(KM_PCT,MATCH($A308,'Knowledge - Percentages'!$B:$B,0),'Data - Knowledge'!L$8)/100</f>
        <v>0.39100000000000001</v>
      </c>
      <c r="M308" s="129" cm="1">
        <f t="array" ref="M308">INDEX(KM_PCT,MATCH($A308,'Knowledge - Percentages'!$B:$B,0),'Data - Knowledge'!M$8)/100</f>
        <v>0.43099999999999999</v>
      </c>
      <c r="N308" s="129" cm="1">
        <f t="array" ref="N308">INDEX(KM_PCT,MATCH($A308,'Knowledge - Percentages'!$B:$B,0),'Data - Knowledge'!N$8)/100</f>
        <v>0.27600000000000002</v>
      </c>
      <c r="O308" s="129" cm="1">
        <f t="array" ref="O308">INDEX(KM_PCT,MATCH($A308,'Knowledge - Percentages'!$B:$B,0),'Data - Knowledge'!O$8)/100</f>
        <v>0.35399999999999998</v>
      </c>
      <c r="P308" s="129" cm="1">
        <f t="array" ref="P308">INDEX(KM_PCT,MATCH($A308,'Knowledge - Percentages'!$B:$B,0),'Data - Knowledge'!P$8)/100</f>
        <v>0.36200000000000004</v>
      </c>
      <c r="Q308" s="129" cm="1">
        <f t="array" ref="Q308">INDEX(KM_PCT,MATCH($A308,'Knowledge - Percentages'!$B:$B,0),'Data - Knowledge'!Q$8)/100</f>
        <v>0.433</v>
      </c>
      <c r="R308" s="129" cm="1">
        <f t="array" ref="R308">INDEX(KM_PCT,MATCH($A308,'Knowledge - Percentages'!$B:$B,0),'Data - Knowledge'!R$8)/100</f>
        <v>0.42200000000000004</v>
      </c>
      <c r="S308" s="129" cm="1">
        <f t="array" ref="S308">INDEX(KM_PCT,MATCH($A308,'Knowledge - Percentages'!$B:$B,0),'Data - Knowledge'!S$8)/100</f>
        <v>0.32100000000000001</v>
      </c>
      <c r="T308" s="129" cm="1">
        <f t="array" ref="T308">INDEX(KM_PCT,MATCH($A308,'Knowledge - Percentages'!$B:$B,0),'Data - Knowledge'!T$8)/100</f>
        <v>0.374</v>
      </c>
      <c r="U308" s="129" cm="1">
        <f t="array" ref="U308">INDEX(KM_PCT,MATCH($A308,'Knowledge - Percentages'!$B:$B,0),'Data - Knowledge'!U$8)/100</f>
        <v>0.377</v>
      </c>
      <c r="V308" s="129" cm="1">
        <f t="array" ref="V308">INDEX(KM_PCT,MATCH($A308,'Knowledge - Percentages'!$B:$B,0),'Data - Knowledge'!V$8)/100</f>
        <v>0.39500000000000002</v>
      </c>
      <c r="W308" s="129" cm="1">
        <f t="array" ref="W308">INDEX(KM_PCT,MATCH($A308,'Knowledge - Percentages'!$B:$B,0),'Data - Knowledge'!W$8)/100</f>
        <v>0.25900000000000001</v>
      </c>
      <c r="X308" s="129" cm="1">
        <f t="array" ref="X308">INDEX(KM_PCT,MATCH($A308,'Knowledge - Percentages'!$B:$B,0),'Data - Knowledge'!X$8)/100</f>
        <v>0.33</v>
      </c>
      <c r="Y308" s="129" cm="1">
        <f t="array" ref="Y308">INDEX(KM_PCT,MATCH($A308,'Knowledge - Percentages'!$B:$B,0),'Data - Knowledge'!Y$8)/100</f>
        <v>0.29699999999999999</v>
      </c>
      <c r="Z308" s="129" cm="1">
        <f t="array" ref="Z308">INDEX(KM_PCT,MATCH($A308,'Knowledge - Percentages'!$B:$B,0),'Data - Knowledge'!Z$8)/100</f>
        <v>0.251</v>
      </c>
      <c r="AA308" s="129" cm="1">
        <f t="array" ref="AA308">INDEX(KM_PCT,MATCH($A308,'Knowledge - Percentages'!$B:$B,0),'Data - Knowledge'!AA$8)/100</f>
        <v>0.27800000000000002</v>
      </c>
      <c r="AB308" s="129" cm="1">
        <f t="array" ref="AB308">INDEX(KM_PCT,MATCH($A308,'Knowledge - Percentages'!$B:$B,0),'Data - Knowledge'!AB$8)/100</f>
        <v>0.22600000000000001</v>
      </c>
      <c r="AC308" s="129" cm="1">
        <f t="array" ref="AC308">INDEX(KM_PCT,MATCH($A308,'Knowledge - Percentages'!$B:$B,0),'Data - Knowledge'!AC$8)/100</f>
        <v>0.23100000000000001</v>
      </c>
      <c r="AD308" s="129" cm="1">
        <f t="array" ref="AD308">INDEX(KM_PCT,MATCH($A308,'Knowledge - Percentages'!$B:$B,0),'Data - Knowledge'!AD$8)/100</f>
        <v>0.27300000000000002</v>
      </c>
      <c r="AE308" s="129" cm="1">
        <f t="array" ref="AE308">INDEX(KM_PCT,MATCH($A308,'Knowledge - Percentages'!$B:$B,0),'Data - Knowledge'!AE$8)/100</f>
        <v>0.255</v>
      </c>
      <c r="AF308" s="129" cm="1">
        <f t="array" ref="AF308">INDEX(KM_PCT,MATCH($A308,'Knowledge - Percentages'!$B:$B,0),'Data - Knowledge'!AF$8)/100</f>
        <v>0.34299999999999997</v>
      </c>
      <c r="AG308" s="129" cm="1">
        <f t="array" ref="AG308">INDEX(KM_PCT,MATCH($A308,'Knowledge - Percentages'!$B:$B,0),'Data - Knowledge'!AG$8)/100</f>
        <v>0.255</v>
      </c>
      <c r="AH308" s="129" cm="1">
        <f t="array" ref="AH308">INDEX(KM_PCT,MATCH($A308,'Knowledge - Percentages'!$B:$B,0),'Data - Knowledge'!AH$8)/100</f>
        <v>0.192</v>
      </c>
      <c r="AI308" s="129" cm="1">
        <f t="array" ref="AI308">INDEX(KM_PCT,MATCH($A308,'Knowledge - Percentages'!$B:$B,0),'Data - Knowledge'!AI$8)/100</f>
        <v>0.20100000000000001</v>
      </c>
    </row>
    <row r="309" spans="1:35">
      <c r="A309" s="86" t="s">
        <v>780</v>
      </c>
      <c r="B309" s="86" t="s">
        <v>754</v>
      </c>
      <c r="C309" s="86" t="s">
        <v>774</v>
      </c>
      <c r="D309" s="86" t="s">
        <v>781</v>
      </c>
      <c r="E309" s="122">
        <f t="shared" si="31"/>
        <v>6.0687127590989896E-2</v>
      </c>
      <c r="F309" s="128">
        <f t="shared" si="26"/>
        <v>3106.3919999999998</v>
      </c>
      <c r="G309" s="122">
        <f t="shared" si="27"/>
        <v>6.2634547797724219E-2</v>
      </c>
      <c r="H309" s="128">
        <f t="shared" si="28"/>
        <v>22793.902000000002</v>
      </c>
      <c r="I309" s="122">
        <f t="shared" si="29"/>
        <v>-0.53879123193170531</v>
      </c>
      <c r="J309" s="128">
        <f t="shared" si="30"/>
        <v>96.890821000219489</v>
      </c>
      <c r="K309" s="129" cm="1">
        <f t="array" ref="K309">INDEX(KM_PCT,MATCH($A309,'Knowledge - Percentages'!$B:$B,0),'Data - Knowledge'!K$8)/100</f>
        <v>5.5999999999999994E-2</v>
      </c>
      <c r="L309" s="129" cm="1">
        <f t="array" ref="L309">INDEX(KM_PCT,MATCH($A309,'Knowledge - Percentages'!$B:$B,0),'Data - Knowledge'!L$8)/100</f>
        <v>5.0999999999999997E-2</v>
      </c>
      <c r="M309" s="129" cm="1">
        <f t="array" ref="M309">INDEX(KM_PCT,MATCH($A309,'Knowledge - Percentages'!$B:$B,0),'Data - Knowledge'!M$8)/100</f>
        <v>5.5999999999999994E-2</v>
      </c>
      <c r="N309" s="129" cm="1">
        <f t="array" ref="N309">INDEX(KM_PCT,MATCH($A309,'Knowledge - Percentages'!$B:$B,0),'Data - Knowledge'!N$8)/100</f>
        <v>5.5999999999999994E-2</v>
      </c>
      <c r="O309" s="129" cm="1">
        <f t="array" ref="O309">INDEX(KM_PCT,MATCH($A309,'Knowledge - Percentages'!$B:$B,0),'Data - Knowledge'!O$8)/100</f>
        <v>5.5999999999999994E-2</v>
      </c>
      <c r="P309" s="129" cm="1">
        <f t="array" ref="P309">INDEX(KM_PCT,MATCH($A309,'Knowledge - Percentages'!$B:$B,0),'Data - Knowledge'!P$8)/100</f>
        <v>6.4000000000000001E-2</v>
      </c>
      <c r="Q309" s="129" cm="1">
        <f t="array" ref="Q309">INDEX(KM_PCT,MATCH($A309,'Knowledge - Percentages'!$B:$B,0),'Data - Knowledge'!Q$8)/100</f>
        <v>6.0999999999999999E-2</v>
      </c>
      <c r="R309" s="129" cm="1">
        <f t="array" ref="R309">INDEX(KM_PCT,MATCH($A309,'Knowledge - Percentages'!$B:$B,0),'Data - Knowledge'!R$8)/100</f>
        <v>6.4000000000000001E-2</v>
      </c>
      <c r="S309" s="129" cm="1">
        <f t="array" ref="S309">INDEX(KM_PCT,MATCH($A309,'Knowledge - Percentages'!$B:$B,0),'Data - Knowledge'!S$8)/100</f>
        <v>6.6000000000000003E-2</v>
      </c>
      <c r="T309" s="129" cm="1">
        <f t="array" ref="T309">INDEX(KM_PCT,MATCH($A309,'Knowledge - Percentages'!$B:$B,0),'Data - Knowledge'!T$8)/100</f>
        <v>5.0999999999999997E-2</v>
      </c>
      <c r="U309" s="129" cm="1">
        <f t="array" ref="U309">INDEX(KM_PCT,MATCH($A309,'Knowledge - Percentages'!$B:$B,0),'Data - Knowledge'!U$8)/100</f>
        <v>6.2E-2</v>
      </c>
      <c r="V309" s="129" cm="1">
        <f t="array" ref="V309">INDEX(KM_PCT,MATCH($A309,'Knowledge - Percentages'!$B:$B,0),'Data - Knowledge'!V$8)/100</f>
        <v>6.0999999999999999E-2</v>
      </c>
      <c r="W309" s="129" cm="1">
        <f t="array" ref="W309">INDEX(KM_PCT,MATCH($A309,'Knowledge - Percentages'!$B:$B,0),'Data - Knowledge'!W$8)/100</f>
        <v>7.6999999999999999E-2</v>
      </c>
      <c r="X309" s="129" cm="1">
        <f t="array" ref="X309">INDEX(KM_PCT,MATCH($A309,'Knowledge - Percentages'!$B:$B,0),'Data - Knowledge'!X$8)/100</f>
        <v>6.3E-2</v>
      </c>
      <c r="Y309" s="129" cm="1">
        <f t="array" ref="Y309">INDEX(KM_PCT,MATCH($A309,'Knowledge - Percentages'!$B:$B,0),'Data - Knowledge'!Y$8)/100</f>
        <v>7.2000000000000008E-2</v>
      </c>
      <c r="Z309" s="129" cm="1">
        <f t="array" ref="Z309">INDEX(KM_PCT,MATCH($A309,'Knowledge - Percentages'!$B:$B,0),'Data - Knowledge'!Z$8)/100</f>
        <v>6.6000000000000003E-2</v>
      </c>
      <c r="AA309" s="129" cm="1">
        <f t="array" ref="AA309">INDEX(KM_PCT,MATCH($A309,'Knowledge - Percentages'!$B:$B,0),'Data - Knowledge'!AA$8)/100</f>
        <v>6.3E-2</v>
      </c>
      <c r="AB309" s="129" cm="1">
        <f t="array" ref="AB309">INDEX(KM_PCT,MATCH($A309,'Knowledge - Percentages'!$B:$B,0),'Data - Knowledge'!AB$8)/100</f>
        <v>6.9000000000000006E-2</v>
      </c>
      <c r="AC309" s="129" cm="1">
        <f t="array" ref="AC309">INDEX(KM_PCT,MATCH($A309,'Knowledge - Percentages'!$B:$B,0),'Data - Knowledge'!AC$8)/100</f>
        <v>7.2000000000000008E-2</v>
      </c>
      <c r="AD309" s="129" cm="1">
        <f t="array" ref="AD309">INDEX(KM_PCT,MATCH($A309,'Knowledge - Percentages'!$B:$B,0),'Data - Knowledge'!AD$8)/100</f>
        <v>6.8000000000000005E-2</v>
      </c>
      <c r="AE309" s="129" cm="1">
        <f t="array" ref="AE309">INDEX(KM_PCT,MATCH($A309,'Knowledge - Percentages'!$B:$B,0),'Data - Knowledge'!AE$8)/100</f>
        <v>6.3E-2</v>
      </c>
      <c r="AF309" s="129" cm="1">
        <f t="array" ref="AF309">INDEX(KM_PCT,MATCH($A309,'Knowledge - Percentages'!$B:$B,0),'Data - Knowledge'!AF$8)/100</f>
        <v>6.7000000000000004E-2</v>
      </c>
      <c r="AG309" s="129" cm="1">
        <f t="array" ref="AG309">INDEX(KM_PCT,MATCH($A309,'Knowledge - Percentages'!$B:$B,0),'Data - Knowledge'!AG$8)/100</f>
        <v>6.7000000000000004E-2</v>
      </c>
      <c r="AH309" s="129" cm="1">
        <f t="array" ref="AH309">INDEX(KM_PCT,MATCH($A309,'Knowledge - Percentages'!$B:$B,0),'Data - Knowledge'!AH$8)/100</f>
        <v>6.9000000000000006E-2</v>
      </c>
      <c r="AI309" s="129" cm="1">
        <f t="array" ref="AI309">INDEX(KM_PCT,MATCH($A309,'Knowledge - Percentages'!$B:$B,0),'Data - Knowledge'!AI$8)/100</f>
        <v>6.7000000000000004E-2</v>
      </c>
    </row>
    <row r="310" spans="1:35">
      <c r="A310" s="86" t="s">
        <v>782</v>
      </c>
      <c r="B310" s="86" t="s">
        <v>754</v>
      </c>
      <c r="C310" s="86" t="s">
        <v>783</v>
      </c>
      <c r="D310" s="86" t="s">
        <v>784</v>
      </c>
      <c r="E310" s="122">
        <f t="shared" si="31"/>
        <v>0.11176396350635906</v>
      </c>
      <c r="F310" s="128">
        <f t="shared" si="26"/>
        <v>5720.862000000001</v>
      </c>
      <c r="G310" s="122">
        <f t="shared" si="27"/>
        <v>0.12220600738076329</v>
      </c>
      <c r="H310" s="128">
        <f t="shared" si="28"/>
        <v>44473.087999999996</v>
      </c>
      <c r="I310" s="122">
        <f t="shared" si="29"/>
        <v>-0.29384523104674215</v>
      </c>
      <c r="J310" s="128">
        <f t="shared" si="30"/>
        <v>91.455375968654778</v>
      </c>
      <c r="K310" s="129" cm="1">
        <f t="array" ref="K310">INDEX(KM_PCT,MATCH($A310,'Knowledge - Percentages'!$B:$B,0),'Data - Knowledge'!K$8)/100</f>
        <v>4.9000000000000002E-2</v>
      </c>
      <c r="L310" s="129" cm="1">
        <f t="array" ref="L310">INDEX(KM_PCT,MATCH($A310,'Knowledge - Percentages'!$B:$B,0),'Data - Knowledge'!L$8)/100</f>
        <v>7.2999999999999995E-2</v>
      </c>
      <c r="M310" s="129" cm="1">
        <f t="array" ref="M310">INDEX(KM_PCT,MATCH($A310,'Knowledge - Percentages'!$B:$B,0),'Data - Knowledge'!M$8)/100</f>
        <v>7.8E-2</v>
      </c>
      <c r="N310" s="129" cm="1">
        <f t="array" ref="N310">INDEX(KM_PCT,MATCH($A310,'Knowledge - Percentages'!$B:$B,0),'Data - Knowledge'!N$8)/100</f>
        <v>0.10099999999999999</v>
      </c>
      <c r="O310" s="129" cm="1">
        <f t="array" ref="O310">INDEX(KM_PCT,MATCH($A310,'Knowledge - Percentages'!$B:$B,0),'Data - Knowledge'!O$8)/100</f>
        <v>0.1</v>
      </c>
      <c r="P310" s="129" cm="1">
        <f t="array" ref="P310">INDEX(KM_PCT,MATCH($A310,'Knowledge - Percentages'!$B:$B,0),'Data - Knowledge'!P$8)/100</f>
        <v>0.10800000000000001</v>
      </c>
      <c r="Q310" s="129" cm="1">
        <f t="array" ref="Q310">INDEX(KM_PCT,MATCH($A310,'Knowledge - Percentages'!$B:$B,0),'Data - Knowledge'!Q$8)/100</f>
        <v>0.09</v>
      </c>
      <c r="R310" s="129" cm="1">
        <f t="array" ref="R310">INDEX(KM_PCT,MATCH($A310,'Knowledge - Percentages'!$B:$B,0),'Data - Knowledge'!R$8)/100</f>
        <v>8.8000000000000009E-2</v>
      </c>
      <c r="S310" s="129" cm="1">
        <f t="array" ref="S310">INDEX(KM_PCT,MATCH($A310,'Knowledge - Percentages'!$B:$B,0),'Data - Knowledge'!S$8)/100</f>
        <v>0.122</v>
      </c>
      <c r="T310" s="129" cm="1">
        <f t="array" ref="T310">INDEX(KM_PCT,MATCH($A310,'Knowledge - Percentages'!$B:$B,0),'Data - Knowledge'!T$8)/100</f>
        <v>0.1</v>
      </c>
      <c r="U310" s="129" cm="1">
        <f t="array" ref="U310">INDEX(KM_PCT,MATCH($A310,'Knowledge - Percentages'!$B:$B,0),'Data - Knowledge'!U$8)/100</f>
        <v>0.111</v>
      </c>
      <c r="V310" s="129" cm="1">
        <f t="array" ref="V310">INDEX(KM_PCT,MATCH($A310,'Knowledge - Percentages'!$B:$B,0),'Data - Knowledge'!V$8)/100</f>
        <v>9.6999999999999989E-2</v>
      </c>
      <c r="W310" s="129" cm="1">
        <f t="array" ref="W310">INDEX(KM_PCT,MATCH($A310,'Knowledge - Percentages'!$B:$B,0),'Data - Knowledge'!W$8)/100</f>
        <v>0.155</v>
      </c>
      <c r="X310" s="129" cm="1">
        <f t="array" ref="X310">INDEX(KM_PCT,MATCH($A310,'Knowledge - Percentages'!$B:$B,0),'Data - Knowledge'!X$8)/100</f>
        <v>0.122</v>
      </c>
      <c r="Y310" s="129" cm="1">
        <f t="array" ref="Y310">INDEX(KM_PCT,MATCH($A310,'Knowledge - Percentages'!$B:$B,0),'Data - Knowledge'!Y$8)/100</f>
        <v>0.13699999999999998</v>
      </c>
      <c r="Z310" s="129" cm="1">
        <f t="array" ref="Z310">INDEX(KM_PCT,MATCH($A310,'Knowledge - Percentages'!$B:$B,0),'Data - Knowledge'!Z$8)/100</f>
        <v>0.14599999999999999</v>
      </c>
      <c r="AA310" s="129" cm="1">
        <f t="array" ref="AA310">INDEX(KM_PCT,MATCH($A310,'Knowledge - Percentages'!$B:$B,0),'Data - Knowledge'!AA$8)/100</f>
        <v>0.13300000000000001</v>
      </c>
      <c r="AB310" s="129" cm="1">
        <f t="array" ref="AB310">INDEX(KM_PCT,MATCH($A310,'Knowledge - Percentages'!$B:$B,0),'Data - Knowledge'!AB$8)/100</f>
        <v>0.13600000000000001</v>
      </c>
      <c r="AC310" s="129" cm="1">
        <f t="array" ref="AC310">INDEX(KM_PCT,MATCH($A310,'Knowledge - Percentages'!$B:$B,0),'Data - Knowledge'!AC$8)/100</f>
        <v>0.14899999999999999</v>
      </c>
      <c r="AD310" s="129" cm="1">
        <f t="array" ref="AD310">INDEX(KM_PCT,MATCH($A310,'Knowledge - Percentages'!$B:$B,0),'Data - Knowledge'!AD$8)/100</f>
        <v>0.13</v>
      </c>
      <c r="AE310" s="129" cm="1">
        <f t="array" ref="AE310">INDEX(KM_PCT,MATCH($A310,'Knowledge - Percentages'!$B:$B,0),'Data - Knowledge'!AE$8)/100</f>
        <v>0.109</v>
      </c>
      <c r="AF310" s="129" cm="1">
        <f t="array" ref="AF310">INDEX(KM_PCT,MATCH($A310,'Knowledge - Percentages'!$B:$B,0),'Data - Knowledge'!AF$8)/100</f>
        <v>0.13100000000000001</v>
      </c>
      <c r="AG310" s="129" cm="1">
        <f t="array" ref="AG310">INDEX(KM_PCT,MATCH($A310,'Knowledge - Percentages'!$B:$B,0),'Data - Knowledge'!AG$8)/100</f>
        <v>0.153</v>
      </c>
      <c r="AH310" s="129" cm="1">
        <f t="array" ref="AH310">INDEX(KM_PCT,MATCH($A310,'Knowledge - Percentages'!$B:$B,0),'Data - Knowledge'!AH$8)/100</f>
        <v>0.184</v>
      </c>
      <c r="AI310" s="129" cm="1">
        <f t="array" ref="AI310">INDEX(KM_PCT,MATCH($A310,'Knowledge - Percentages'!$B:$B,0),'Data - Knowledge'!AI$8)/100</f>
        <v>0.18600000000000003</v>
      </c>
    </row>
    <row r="311" spans="1:35">
      <c r="A311" s="86" t="s">
        <v>785</v>
      </c>
      <c r="B311" s="86" t="s">
        <v>754</v>
      </c>
      <c r="C311" s="86" t="s">
        <v>783</v>
      </c>
      <c r="D311" s="86" t="s">
        <v>786</v>
      </c>
      <c r="E311" s="122">
        <f t="shared" si="31"/>
        <v>0.57455375388282171</v>
      </c>
      <c r="F311" s="128">
        <f t="shared" si="26"/>
        <v>29409.682999999997</v>
      </c>
      <c r="G311" s="122">
        <f t="shared" si="27"/>
        <v>0.5913397514282025</v>
      </c>
      <c r="H311" s="128">
        <f t="shared" si="28"/>
        <v>215199.77100000001</v>
      </c>
      <c r="I311" s="122">
        <f t="shared" si="29"/>
        <v>-0.51941001746442284</v>
      </c>
      <c r="J311" s="128">
        <f t="shared" si="30"/>
        <v>97.161361551487232</v>
      </c>
      <c r="K311" s="129" cm="1">
        <f t="array" ref="K311">INDEX(KM_PCT,MATCH($A311,'Knowledge - Percentages'!$B:$B,0),'Data - Knowledge'!K$8)/100</f>
        <v>0.44500000000000001</v>
      </c>
      <c r="L311" s="129" cm="1">
        <f t="array" ref="L311">INDEX(KM_PCT,MATCH($A311,'Knowledge - Percentages'!$B:$B,0),'Data - Knowledge'!L$8)/100</f>
        <v>0.495</v>
      </c>
      <c r="M311" s="129" cm="1">
        <f t="array" ref="M311">INDEX(KM_PCT,MATCH($A311,'Knowledge - Percentages'!$B:$B,0),'Data - Knowledge'!M$8)/100</f>
        <v>0.501</v>
      </c>
      <c r="N311" s="129" cm="1">
        <f t="array" ref="N311">INDEX(KM_PCT,MATCH($A311,'Knowledge - Percentages'!$B:$B,0),'Data - Knowledge'!N$8)/100</f>
        <v>0.54400000000000004</v>
      </c>
      <c r="O311" s="129" cm="1">
        <f t="array" ref="O311">INDEX(KM_PCT,MATCH($A311,'Knowledge - Percentages'!$B:$B,0),'Data - Knowledge'!O$8)/100</f>
        <v>0.59200000000000008</v>
      </c>
      <c r="P311" s="129" cm="1">
        <f t="array" ref="P311">INDEX(KM_PCT,MATCH($A311,'Knowledge - Percentages'!$B:$B,0),'Data - Knowledge'!P$8)/100</f>
        <v>0.57799999999999996</v>
      </c>
      <c r="Q311" s="129" cm="1">
        <f t="array" ref="Q311">INDEX(KM_PCT,MATCH($A311,'Knowledge - Percentages'!$B:$B,0),'Data - Knowledge'!Q$8)/100</f>
        <v>0.53600000000000003</v>
      </c>
      <c r="R311" s="129" cm="1">
        <f t="array" ref="R311">INDEX(KM_PCT,MATCH($A311,'Knowledge - Percentages'!$B:$B,0),'Data - Knowledge'!R$8)/100</f>
        <v>0.59599999999999997</v>
      </c>
      <c r="S311" s="129" cm="1">
        <f t="array" ref="S311">INDEX(KM_PCT,MATCH($A311,'Knowledge - Percentages'!$B:$B,0),'Data - Knowledge'!S$8)/100</f>
        <v>0.60599999999999998</v>
      </c>
      <c r="T311" s="129" cm="1">
        <f t="array" ref="T311">INDEX(KM_PCT,MATCH($A311,'Knowledge - Percentages'!$B:$B,0),'Data - Knowledge'!T$8)/100</f>
        <v>0.54299999999999993</v>
      </c>
      <c r="U311" s="129" cm="1">
        <f t="array" ref="U311">INDEX(KM_PCT,MATCH($A311,'Knowledge - Percentages'!$B:$B,0),'Data - Knowledge'!U$8)/100</f>
        <v>0.59599999999999997</v>
      </c>
      <c r="V311" s="129" cm="1">
        <f t="array" ref="V311">INDEX(KM_PCT,MATCH($A311,'Knowledge - Percentages'!$B:$B,0),'Data - Knowledge'!V$8)/100</f>
        <v>0.57799999999999996</v>
      </c>
      <c r="W311" s="129" cm="1">
        <f t="array" ref="W311">INDEX(KM_PCT,MATCH($A311,'Knowledge - Percentages'!$B:$B,0),'Data - Knowledge'!W$8)/100</f>
        <v>0.71099999999999997</v>
      </c>
      <c r="X311" s="129" cm="1">
        <f t="array" ref="X311">INDEX(KM_PCT,MATCH($A311,'Knowledge - Percentages'!$B:$B,0),'Data - Knowledge'!X$8)/100</f>
        <v>0.61299999999999999</v>
      </c>
      <c r="Y311" s="129" cm="1">
        <f t="array" ref="Y311">INDEX(KM_PCT,MATCH($A311,'Knowledge - Percentages'!$B:$B,0),'Data - Knowledge'!Y$8)/100</f>
        <v>0.66799999999999993</v>
      </c>
      <c r="Z311" s="129" cm="1">
        <f t="array" ref="Z311">INDEX(KM_PCT,MATCH($A311,'Knowledge - Percentages'!$B:$B,0),'Data - Knowledge'!Z$8)/100</f>
        <v>0.63</v>
      </c>
      <c r="AA311" s="129" cm="1">
        <f t="array" ref="AA311">INDEX(KM_PCT,MATCH($A311,'Knowledge - Percentages'!$B:$B,0),'Data - Knowledge'!AA$8)/100</f>
        <v>0.63400000000000001</v>
      </c>
      <c r="AB311" s="129" cm="1">
        <f t="array" ref="AB311">INDEX(KM_PCT,MATCH($A311,'Knowledge - Percentages'!$B:$B,0),'Data - Knowledge'!AB$8)/100</f>
        <v>0.70599999999999996</v>
      </c>
      <c r="AC311" s="129" cm="1">
        <f t="array" ref="AC311">INDEX(KM_PCT,MATCH($A311,'Knowledge - Percentages'!$B:$B,0),'Data - Knowledge'!AC$8)/100</f>
        <v>0.60699999999999998</v>
      </c>
      <c r="AD311" s="129" cm="1">
        <f t="array" ref="AD311">INDEX(KM_PCT,MATCH($A311,'Knowledge - Percentages'!$B:$B,0),'Data - Knowledge'!AD$8)/100</f>
        <v>0.60699999999999998</v>
      </c>
      <c r="AE311" s="129" cm="1">
        <f t="array" ref="AE311">INDEX(KM_PCT,MATCH($A311,'Knowledge - Percentages'!$B:$B,0),'Data - Knowledge'!AE$8)/100</f>
        <v>0.61899999999999999</v>
      </c>
      <c r="AF311" s="129" cm="1">
        <f t="array" ref="AF311">INDEX(KM_PCT,MATCH($A311,'Knowledge - Percentages'!$B:$B,0),'Data - Knowledge'!AF$8)/100</f>
        <v>0.69400000000000006</v>
      </c>
      <c r="AG311" s="129" cm="1">
        <f t="array" ref="AG311">INDEX(KM_PCT,MATCH($A311,'Knowledge - Percentages'!$B:$B,0),'Data - Knowledge'!AG$8)/100</f>
        <v>0.65400000000000003</v>
      </c>
      <c r="AH311" s="129" cm="1">
        <f t="array" ref="AH311">INDEX(KM_PCT,MATCH($A311,'Knowledge - Percentages'!$B:$B,0),'Data - Knowledge'!AH$8)/100</f>
        <v>0.6409999999999999</v>
      </c>
      <c r="AI311" s="129" cm="1">
        <f t="array" ref="AI311">INDEX(KM_PCT,MATCH($A311,'Knowledge - Percentages'!$B:$B,0),'Data - Knowledge'!AI$8)/100</f>
        <v>0.65</v>
      </c>
    </row>
    <row r="312" spans="1:35">
      <c r="A312" s="86" t="s">
        <v>787</v>
      </c>
      <c r="B312" s="86" t="s">
        <v>754</v>
      </c>
      <c r="C312" s="86" t="s">
        <v>788</v>
      </c>
      <c r="D312" s="86" t="s">
        <v>789</v>
      </c>
      <c r="E312" s="122">
        <f t="shared" si="31"/>
        <v>0.47363371559184941</v>
      </c>
      <c r="F312" s="128">
        <f t="shared" si="26"/>
        <v>24243.888999999996</v>
      </c>
      <c r="G312" s="122">
        <f t="shared" si="27"/>
        <v>0.51605451213044662</v>
      </c>
      <c r="H312" s="128">
        <f t="shared" si="28"/>
        <v>187802.04199999999</v>
      </c>
      <c r="I312" s="122">
        <f t="shared" si="29"/>
        <v>-0.12993064850204628</v>
      </c>
      <c r="J312" s="128">
        <f t="shared" si="30"/>
        <v>91.779783813250688</v>
      </c>
      <c r="K312" s="129" cm="1">
        <f t="array" ref="K312">INDEX(KM_PCT,MATCH($A312,'Knowledge - Percentages'!$B:$B,0),'Data - Knowledge'!K$8)/100</f>
        <v>0.29299999999999998</v>
      </c>
      <c r="L312" s="129" cm="1">
        <f t="array" ref="L312">INDEX(KM_PCT,MATCH($A312,'Knowledge - Percentages'!$B:$B,0),'Data - Knowledge'!L$8)/100</f>
        <v>0.33700000000000002</v>
      </c>
      <c r="M312" s="129" cm="1">
        <f t="array" ref="M312">INDEX(KM_PCT,MATCH($A312,'Knowledge - Percentages'!$B:$B,0),'Data - Knowledge'!M$8)/100</f>
        <v>0.32500000000000001</v>
      </c>
      <c r="N312" s="129" cm="1">
        <f t="array" ref="N312">INDEX(KM_PCT,MATCH($A312,'Knowledge - Percentages'!$B:$B,0),'Data - Knowledge'!N$8)/100</f>
        <v>0.57100000000000006</v>
      </c>
      <c r="O312" s="129" cm="1">
        <f t="array" ref="O312">INDEX(KM_PCT,MATCH($A312,'Knowledge - Percentages'!$B:$B,0),'Data - Knowledge'!O$8)/100</f>
        <v>0.40200000000000002</v>
      </c>
      <c r="P312" s="129" cm="1">
        <f t="array" ref="P312">INDEX(KM_PCT,MATCH($A312,'Knowledge - Percentages'!$B:$B,0),'Data - Knowledge'!P$8)/100</f>
        <v>0.40100000000000002</v>
      </c>
      <c r="Q312" s="129" cm="1">
        <f t="array" ref="Q312">INDEX(KM_PCT,MATCH($A312,'Knowledge - Percentages'!$B:$B,0),'Data - Knowledge'!Q$8)/100</f>
        <v>0.316</v>
      </c>
      <c r="R312" s="129" cm="1">
        <f t="array" ref="R312">INDEX(KM_PCT,MATCH($A312,'Knowledge - Percentages'!$B:$B,0),'Data - Knowledge'!R$8)/100</f>
        <v>0.34700000000000003</v>
      </c>
      <c r="S312" s="129" cm="1">
        <f t="array" ref="S312">INDEX(KM_PCT,MATCH($A312,'Knowledge - Percentages'!$B:$B,0),'Data - Knowledge'!S$8)/100</f>
        <v>0.45799999999999996</v>
      </c>
      <c r="T312" s="129" cm="1">
        <f t="array" ref="T312">INDEX(KM_PCT,MATCH($A312,'Knowledge - Percentages'!$B:$B,0),'Data - Knowledge'!T$8)/100</f>
        <v>0.40700000000000003</v>
      </c>
      <c r="U312" s="129" cm="1">
        <f t="array" ref="U312">INDEX(KM_PCT,MATCH($A312,'Knowledge - Percentages'!$B:$B,0),'Data - Knowledge'!U$8)/100</f>
        <v>0.39899999999999997</v>
      </c>
      <c r="V312" s="129" cm="1">
        <f t="array" ref="V312">INDEX(KM_PCT,MATCH($A312,'Knowledge - Percentages'!$B:$B,0),'Data - Knowledge'!V$8)/100</f>
        <v>0.36099999999999999</v>
      </c>
      <c r="W312" s="129" cm="1">
        <f t="array" ref="W312">INDEX(KM_PCT,MATCH($A312,'Knowledge - Percentages'!$B:$B,0),'Data - Knowledge'!W$8)/100</f>
        <v>0.52400000000000002</v>
      </c>
      <c r="X312" s="129" cm="1">
        <f t="array" ref="X312">INDEX(KM_PCT,MATCH($A312,'Knowledge - Percentages'!$B:$B,0),'Data - Knowledge'!X$8)/100</f>
        <v>0.46500000000000002</v>
      </c>
      <c r="Y312" s="129" cm="1">
        <f t="array" ref="Y312">INDEX(KM_PCT,MATCH($A312,'Knowledge - Percentages'!$B:$B,0),'Data - Knowledge'!Y$8)/100</f>
        <v>0.49399999999999999</v>
      </c>
      <c r="Z312" s="129" cm="1">
        <f t="array" ref="Z312">INDEX(KM_PCT,MATCH($A312,'Knowledge - Percentages'!$B:$B,0),'Data - Knowledge'!Z$8)/100</f>
        <v>0.61699999999999999</v>
      </c>
      <c r="AA312" s="129" cm="1">
        <f t="array" ref="AA312">INDEX(KM_PCT,MATCH($A312,'Knowledge - Percentages'!$B:$B,0),'Data - Knowledge'!AA$8)/100</f>
        <v>0.54299999999999993</v>
      </c>
      <c r="AB312" s="129" cm="1">
        <f t="array" ref="AB312">INDEX(KM_PCT,MATCH($A312,'Knowledge - Percentages'!$B:$B,0),'Data - Knowledge'!AB$8)/100</f>
        <v>0.61699999999999999</v>
      </c>
      <c r="AC312" s="129" cm="1">
        <f t="array" ref="AC312">INDEX(KM_PCT,MATCH($A312,'Knowledge - Percentages'!$B:$B,0),'Data - Knowledge'!AC$8)/100</f>
        <v>0.66400000000000003</v>
      </c>
      <c r="AD312" s="129" cm="1">
        <f t="array" ref="AD312">INDEX(KM_PCT,MATCH($A312,'Knowledge - Percentages'!$B:$B,0),'Data - Knowledge'!AD$8)/100</f>
        <v>0.59499999999999997</v>
      </c>
      <c r="AE312" s="129" cm="1">
        <f t="array" ref="AE312">INDEX(KM_PCT,MATCH($A312,'Knowledge - Percentages'!$B:$B,0),'Data - Knowledge'!AE$8)/100</f>
        <v>0.60299999999999998</v>
      </c>
      <c r="AF312" s="129" cm="1">
        <f t="array" ref="AF312">INDEX(KM_PCT,MATCH($A312,'Knowledge - Percentages'!$B:$B,0),'Data - Knowledge'!AF$8)/100</f>
        <v>0.48700000000000004</v>
      </c>
      <c r="AG312" s="129" cm="1">
        <f t="array" ref="AG312">INDEX(KM_PCT,MATCH($A312,'Knowledge - Percentages'!$B:$B,0),'Data - Knowledge'!AG$8)/100</f>
        <v>0.59799999999999998</v>
      </c>
      <c r="AH312" s="129" cm="1">
        <f t="array" ref="AH312">INDEX(KM_PCT,MATCH($A312,'Knowledge - Percentages'!$B:$B,0),'Data - Knowledge'!AH$8)/100</f>
        <v>0.67700000000000005</v>
      </c>
      <c r="AI312" s="129" cm="1">
        <f t="array" ref="AI312">INDEX(KM_PCT,MATCH($A312,'Knowledge - Percentages'!$B:$B,0),'Data - Knowledge'!AI$8)/100</f>
        <v>0.65799999999999992</v>
      </c>
    </row>
    <row r="313" spans="1:35">
      <c r="A313" s="86" t="s">
        <v>790</v>
      </c>
      <c r="B313" s="86" t="s">
        <v>754</v>
      </c>
      <c r="C313" s="86" t="s">
        <v>788</v>
      </c>
      <c r="D313" s="86" t="s">
        <v>791</v>
      </c>
      <c r="E313" s="122">
        <f t="shared" si="31"/>
        <v>0.17599708910465545</v>
      </c>
      <c r="F313" s="128">
        <f t="shared" si="26"/>
        <v>9008.762999999999</v>
      </c>
      <c r="G313" s="122">
        <f t="shared" si="27"/>
        <v>0.20357036593307853</v>
      </c>
      <c r="H313" s="128">
        <f t="shared" si="28"/>
        <v>74083.124000000011</v>
      </c>
      <c r="I313" s="122">
        <f t="shared" si="29"/>
        <v>-0.26016032289363983</v>
      </c>
      <c r="J313" s="128">
        <f t="shared" si="30"/>
        <v>86.455161731404701</v>
      </c>
      <c r="K313" s="129" cm="1">
        <f t="array" ref="K313">INDEX(KM_PCT,MATCH($A313,'Knowledge - Percentages'!$B:$B,0),'Data - Knowledge'!K$8)/100</f>
        <v>8.900000000000001E-2</v>
      </c>
      <c r="L313" s="129" cm="1">
        <f t="array" ref="L313">INDEX(KM_PCT,MATCH($A313,'Knowledge - Percentages'!$B:$B,0),'Data - Knowledge'!L$8)/100</f>
        <v>9.9000000000000005E-2</v>
      </c>
      <c r="M313" s="129" cm="1">
        <f t="array" ref="M313">INDEX(KM_PCT,MATCH($A313,'Knowledge - Percentages'!$B:$B,0),'Data - Knowledge'!M$8)/100</f>
        <v>9.5000000000000001E-2</v>
      </c>
      <c r="N313" s="129" cm="1">
        <f t="array" ref="N313">INDEX(KM_PCT,MATCH($A313,'Knowledge - Percentages'!$B:$B,0),'Data - Knowledge'!N$8)/100</f>
        <v>0.21100000000000002</v>
      </c>
      <c r="O313" s="129" cm="1">
        <f t="array" ref="O313">INDEX(KM_PCT,MATCH($A313,'Knowledge - Percentages'!$B:$B,0),'Data - Knowledge'!O$8)/100</f>
        <v>0.127</v>
      </c>
      <c r="P313" s="129" cm="1">
        <f t="array" ref="P313">INDEX(KM_PCT,MATCH($A313,'Knowledge - Percentages'!$B:$B,0),'Data - Knowledge'!P$8)/100</f>
        <v>0.13</v>
      </c>
      <c r="Q313" s="129" cm="1">
        <f t="array" ref="Q313">INDEX(KM_PCT,MATCH($A313,'Knowledge - Percentages'!$B:$B,0),'Data - Knowledge'!Q$8)/100</f>
        <v>9.6000000000000002E-2</v>
      </c>
      <c r="R313" s="129" cm="1">
        <f t="array" ref="R313">INDEX(KM_PCT,MATCH($A313,'Knowledge - Percentages'!$B:$B,0),'Data - Knowledge'!R$8)/100</f>
        <v>0.13600000000000001</v>
      </c>
      <c r="S313" s="129" cm="1">
        <f t="array" ref="S313">INDEX(KM_PCT,MATCH($A313,'Knowledge - Percentages'!$B:$B,0),'Data - Knowledge'!S$8)/100</f>
        <v>0.153</v>
      </c>
      <c r="T313" s="129" cm="1">
        <f t="array" ref="T313">INDEX(KM_PCT,MATCH($A313,'Knowledge - Percentages'!$B:$B,0),'Data - Knowledge'!T$8)/100</f>
        <v>0.124</v>
      </c>
      <c r="U313" s="129" cm="1">
        <f t="array" ref="U313">INDEX(KM_PCT,MATCH($A313,'Knowledge - Percentages'!$B:$B,0),'Data - Knowledge'!U$8)/100</f>
        <v>0.126</v>
      </c>
      <c r="V313" s="129" cm="1">
        <f t="array" ref="V313">INDEX(KM_PCT,MATCH($A313,'Knowledge - Percentages'!$B:$B,0),'Data - Knowledge'!V$8)/100</f>
        <v>0.11</v>
      </c>
      <c r="W313" s="129" cm="1">
        <f t="array" ref="W313">INDEX(KM_PCT,MATCH($A313,'Knowledge - Percentages'!$B:$B,0),'Data - Knowledge'!W$8)/100</f>
        <v>0.21</v>
      </c>
      <c r="X313" s="129" cm="1">
        <f t="array" ref="X313">INDEX(KM_PCT,MATCH($A313,'Knowledge - Percentages'!$B:$B,0),'Data - Knowledge'!X$8)/100</f>
        <v>0.17</v>
      </c>
      <c r="Y313" s="129" cm="1">
        <f t="array" ref="Y313">INDEX(KM_PCT,MATCH($A313,'Knowledge - Percentages'!$B:$B,0),'Data - Knowledge'!Y$8)/100</f>
        <v>0.193</v>
      </c>
      <c r="Z313" s="129" cm="1">
        <f t="array" ref="Z313">INDEX(KM_PCT,MATCH($A313,'Knowledge - Percentages'!$B:$B,0),'Data - Knowledge'!Z$8)/100</f>
        <v>0.26600000000000001</v>
      </c>
      <c r="AA313" s="129" cm="1">
        <f t="array" ref="AA313">INDEX(KM_PCT,MATCH($A313,'Knowledge - Percentages'!$B:$B,0),'Data - Knowledge'!AA$8)/100</f>
        <v>0.21</v>
      </c>
      <c r="AB313" s="129" cm="1">
        <f t="array" ref="AB313">INDEX(KM_PCT,MATCH($A313,'Knowledge - Percentages'!$B:$B,0),'Data - Knowledge'!AB$8)/100</f>
        <v>0.32400000000000001</v>
      </c>
      <c r="AC313" s="129" cm="1">
        <f t="array" ref="AC313">INDEX(KM_PCT,MATCH($A313,'Knowledge - Percentages'!$B:$B,0),'Data - Knowledge'!AC$8)/100</f>
        <v>0.308</v>
      </c>
      <c r="AD313" s="129" cm="1">
        <f t="array" ref="AD313">INDEX(KM_PCT,MATCH($A313,'Knowledge - Percentages'!$B:$B,0),'Data - Knowledge'!AD$8)/100</f>
        <v>0.23699999999999999</v>
      </c>
      <c r="AE313" s="129" cm="1">
        <f t="array" ref="AE313">INDEX(KM_PCT,MATCH($A313,'Knowledge - Percentages'!$B:$B,0),'Data - Knowledge'!AE$8)/100</f>
        <v>0.26100000000000001</v>
      </c>
      <c r="AF313" s="129" cm="1">
        <f t="array" ref="AF313">INDEX(KM_PCT,MATCH($A313,'Knowledge - Percentages'!$B:$B,0),'Data - Knowledge'!AF$8)/100</f>
        <v>0.21</v>
      </c>
      <c r="AG313" s="129" cm="1">
        <f t="array" ref="AG313">INDEX(KM_PCT,MATCH($A313,'Knowledge - Percentages'!$B:$B,0),'Data - Knowledge'!AG$8)/100</f>
        <v>0.26600000000000001</v>
      </c>
      <c r="AH313" s="129" cm="1">
        <f t="array" ref="AH313">INDEX(KM_PCT,MATCH($A313,'Knowledge - Percentages'!$B:$B,0),'Data - Knowledge'!AH$8)/100</f>
        <v>0.35</v>
      </c>
      <c r="AI313" s="129" cm="1">
        <f t="array" ref="AI313">INDEX(KM_PCT,MATCH($A313,'Knowledge - Percentages'!$B:$B,0),'Data - Knowledge'!AI$8)/100</f>
        <v>0.32100000000000001</v>
      </c>
    </row>
    <row r="314" spans="1:35">
      <c r="A314" s="86" t="s">
        <v>792</v>
      </c>
      <c r="B314" s="86" t="s">
        <v>754</v>
      </c>
      <c r="C314" s="86" t="s">
        <v>788</v>
      </c>
      <c r="D314" s="86" t="s">
        <v>793</v>
      </c>
      <c r="E314" s="122">
        <f t="shared" si="31"/>
        <v>0.10017352062047005</v>
      </c>
      <c r="F314" s="128">
        <f t="shared" si="26"/>
        <v>5127.5820000000003</v>
      </c>
      <c r="G314" s="122">
        <f t="shared" si="27"/>
        <v>0.12272137206356361</v>
      </c>
      <c r="H314" s="128">
        <f t="shared" si="28"/>
        <v>44660.639000000003</v>
      </c>
      <c r="I314" s="122">
        <f t="shared" si="29"/>
        <v>-0.35210692745665695</v>
      </c>
      <c r="J314" s="128">
        <f t="shared" si="30"/>
        <v>81.626793227658112</v>
      </c>
      <c r="K314" s="129" cm="1">
        <f t="array" ref="K314">INDEX(KM_PCT,MATCH($A314,'Knowledge - Percentages'!$B:$B,0),'Data - Knowledge'!K$8)/100</f>
        <v>4.5999999999999999E-2</v>
      </c>
      <c r="L314" s="129" cm="1">
        <f t="array" ref="L314">INDEX(KM_PCT,MATCH($A314,'Knowledge - Percentages'!$B:$B,0),'Data - Knowledge'!L$8)/100</f>
        <v>4.2000000000000003E-2</v>
      </c>
      <c r="M314" s="129" cm="1">
        <f t="array" ref="M314">INDEX(KM_PCT,MATCH($A314,'Knowledge - Percentages'!$B:$B,0),'Data - Knowledge'!M$8)/100</f>
        <v>4.4999999999999998E-2</v>
      </c>
      <c r="N314" s="129" cm="1">
        <f t="array" ref="N314">INDEX(KM_PCT,MATCH($A314,'Knowledge - Percentages'!$B:$B,0),'Data - Knowledge'!N$8)/100</f>
        <v>0.121</v>
      </c>
      <c r="O314" s="129" cm="1">
        <f t="array" ref="O314">INDEX(KM_PCT,MATCH($A314,'Knowledge - Percentages'!$B:$B,0),'Data - Knowledge'!O$8)/100</f>
        <v>6.8000000000000005E-2</v>
      </c>
      <c r="P314" s="129" cm="1">
        <f t="array" ref="P314">INDEX(KM_PCT,MATCH($A314,'Knowledge - Percentages'!$B:$B,0),'Data - Knowledge'!P$8)/100</f>
        <v>6.3E-2</v>
      </c>
      <c r="Q314" s="129" cm="1">
        <f t="array" ref="Q314">INDEX(KM_PCT,MATCH($A314,'Knowledge - Percentages'!$B:$B,0),'Data - Knowledge'!Q$8)/100</f>
        <v>6.5000000000000002E-2</v>
      </c>
      <c r="R314" s="129" cm="1">
        <f t="array" ref="R314">INDEX(KM_PCT,MATCH($A314,'Knowledge - Percentages'!$B:$B,0),'Data - Knowledge'!R$8)/100</f>
        <v>7.6999999999999999E-2</v>
      </c>
      <c r="S314" s="129" cm="1">
        <f t="array" ref="S314">INDEX(KM_PCT,MATCH($A314,'Knowledge - Percentages'!$B:$B,0),'Data - Knowledge'!S$8)/100</f>
        <v>7.9000000000000001E-2</v>
      </c>
      <c r="T314" s="129" cm="1">
        <f t="array" ref="T314">INDEX(KM_PCT,MATCH($A314,'Knowledge - Percentages'!$B:$B,0),'Data - Knowledge'!T$8)/100</f>
        <v>0.06</v>
      </c>
      <c r="U314" s="129" cm="1">
        <f t="array" ref="U314">INDEX(KM_PCT,MATCH($A314,'Knowledge - Percentages'!$B:$B,0),'Data - Knowledge'!U$8)/100</f>
        <v>8.3000000000000004E-2</v>
      </c>
      <c r="V314" s="129" cm="1">
        <f t="array" ref="V314">INDEX(KM_PCT,MATCH($A314,'Knowledge - Percentages'!$B:$B,0),'Data - Knowledge'!V$8)/100</f>
        <v>5.5E-2</v>
      </c>
      <c r="W314" s="129" cm="1">
        <f t="array" ref="W314">INDEX(KM_PCT,MATCH($A314,'Knowledge - Percentages'!$B:$B,0),'Data - Knowledge'!W$8)/100</f>
        <v>0.11800000000000001</v>
      </c>
      <c r="X314" s="129" cm="1">
        <f t="array" ref="X314">INDEX(KM_PCT,MATCH($A314,'Knowledge - Percentages'!$B:$B,0),'Data - Knowledge'!X$8)/100</f>
        <v>8.199999999999999E-2</v>
      </c>
      <c r="Y314" s="129" cm="1">
        <f t="array" ref="Y314">INDEX(KM_PCT,MATCH($A314,'Knowledge - Percentages'!$B:$B,0),'Data - Knowledge'!Y$8)/100</f>
        <v>0.10400000000000001</v>
      </c>
      <c r="Z314" s="129" cm="1">
        <f t="array" ref="Z314">INDEX(KM_PCT,MATCH($A314,'Knowledge - Percentages'!$B:$B,0),'Data - Knowledge'!Z$8)/100</f>
        <v>0.16300000000000001</v>
      </c>
      <c r="AA314" s="129" cm="1">
        <f t="array" ref="AA314">INDEX(KM_PCT,MATCH($A314,'Knowledge - Percentages'!$B:$B,0),'Data - Knowledge'!AA$8)/100</f>
        <v>0.11599999999999999</v>
      </c>
      <c r="AB314" s="129" cm="1">
        <f t="array" ref="AB314">INDEX(KM_PCT,MATCH($A314,'Knowledge - Percentages'!$B:$B,0),'Data - Knowledge'!AB$8)/100</f>
        <v>0.22699999999999998</v>
      </c>
      <c r="AC314" s="129" cm="1">
        <f t="array" ref="AC314">INDEX(KM_PCT,MATCH($A314,'Knowledge - Percentages'!$B:$B,0),'Data - Knowledge'!AC$8)/100</f>
        <v>0.222</v>
      </c>
      <c r="AD314" s="129" cm="1">
        <f t="array" ref="AD314">INDEX(KM_PCT,MATCH($A314,'Knowledge - Percentages'!$B:$B,0),'Data - Knowledge'!AD$8)/100</f>
        <v>0.13100000000000001</v>
      </c>
      <c r="AE314" s="129" cm="1">
        <f t="array" ref="AE314">INDEX(KM_PCT,MATCH($A314,'Knowledge - Percentages'!$B:$B,0),'Data - Knowledge'!AE$8)/100</f>
        <v>0.17800000000000002</v>
      </c>
      <c r="AF314" s="129" cm="1">
        <f t="array" ref="AF314">INDEX(KM_PCT,MATCH($A314,'Knowledge - Percentages'!$B:$B,0),'Data - Knowledge'!AF$8)/100</f>
        <v>0.151</v>
      </c>
      <c r="AG314" s="129" cm="1">
        <f t="array" ref="AG314">INDEX(KM_PCT,MATCH($A314,'Knowledge - Percentages'!$B:$B,0),'Data - Knowledge'!AG$8)/100</f>
        <v>0.17300000000000001</v>
      </c>
      <c r="AH314" s="129" cm="1">
        <f t="array" ref="AH314">INDEX(KM_PCT,MATCH($A314,'Knowledge - Percentages'!$B:$B,0),'Data - Knowledge'!AH$8)/100</f>
        <v>0.28300000000000003</v>
      </c>
      <c r="AI314" s="129" cm="1">
        <f t="array" ref="AI314">INDEX(KM_PCT,MATCH($A314,'Knowledge - Percentages'!$B:$B,0),'Data - Knowledge'!AI$8)/100</f>
        <v>0.22800000000000001</v>
      </c>
    </row>
    <row r="315" spans="1:35">
      <c r="A315" s="86" t="s">
        <v>794</v>
      </c>
      <c r="B315" s="86" t="s">
        <v>754</v>
      </c>
      <c r="C315" s="86" t="s">
        <v>788</v>
      </c>
      <c r="D315" s="86" t="s">
        <v>795</v>
      </c>
      <c r="E315" s="122">
        <f t="shared" si="31"/>
        <v>0.15871879578799306</v>
      </c>
      <c r="F315" s="128">
        <f t="shared" si="26"/>
        <v>8124.3389999999999</v>
      </c>
      <c r="G315" s="122">
        <f t="shared" si="27"/>
        <v>0.18845990453919692</v>
      </c>
      <c r="H315" s="128">
        <f t="shared" si="28"/>
        <v>68584.14</v>
      </c>
      <c r="I315" s="122">
        <f t="shared" si="29"/>
        <v>-0.34954362199498956</v>
      </c>
      <c r="J315" s="128">
        <f t="shared" si="30"/>
        <v>84.218866700625895</v>
      </c>
      <c r="K315" s="129" cm="1">
        <f t="array" ref="K315">INDEX(KM_PCT,MATCH($A315,'Knowledge - Percentages'!$B:$B,0),'Data - Knowledge'!K$8)/100</f>
        <v>8.3000000000000004E-2</v>
      </c>
      <c r="L315" s="129" cm="1">
        <f t="array" ref="L315">INDEX(KM_PCT,MATCH($A315,'Knowledge - Percentages'!$B:$B,0),'Data - Knowledge'!L$8)/100</f>
        <v>7.400000000000001E-2</v>
      </c>
      <c r="M315" s="129" cm="1">
        <f t="array" ref="M315">INDEX(KM_PCT,MATCH($A315,'Knowledge - Percentages'!$B:$B,0),'Data - Knowledge'!M$8)/100</f>
        <v>7.5999999999999998E-2</v>
      </c>
      <c r="N315" s="129" cm="1">
        <f t="array" ref="N315">INDEX(KM_PCT,MATCH($A315,'Knowledge - Percentages'!$B:$B,0),'Data - Knowledge'!N$8)/100</f>
        <v>0.19699999999999998</v>
      </c>
      <c r="O315" s="129" cm="1">
        <f t="array" ref="O315">INDEX(KM_PCT,MATCH($A315,'Knowledge - Percentages'!$B:$B,0),'Data - Knowledge'!O$8)/100</f>
        <v>0.11199999999999999</v>
      </c>
      <c r="P315" s="129" cm="1">
        <f t="array" ref="P315">INDEX(KM_PCT,MATCH($A315,'Knowledge - Percentages'!$B:$B,0),'Data - Knowledge'!P$8)/100</f>
        <v>0.10800000000000001</v>
      </c>
      <c r="Q315" s="129" cm="1">
        <f t="array" ref="Q315">INDEX(KM_PCT,MATCH($A315,'Knowledge - Percentages'!$B:$B,0),'Data - Knowledge'!Q$8)/100</f>
        <v>0.1</v>
      </c>
      <c r="R315" s="129" cm="1">
        <f t="array" ref="R315">INDEX(KM_PCT,MATCH($A315,'Knowledge - Percentages'!$B:$B,0),'Data - Knowledge'!R$8)/100</f>
        <v>0.127</v>
      </c>
      <c r="S315" s="129" cm="1">
        <f t="array" ref="S315">INDEX(KM_PCT,MATCH($A315,'Knowledge - Percentages'!$B:$B,0),'Data - Knowledge'!S$8)/100</f>
        <v>0.13</v>
      </c>
      <c r="T315" s="129" cm="1">
        <f t="array" ref="T315">INDEX(KM_PCT,MATCH($A315,'Knowledge - Percentages'!$B:$B,0),'Data - Knowledge'!T$8)/100</f>
        <v>9.9000000000000005E-2</v>
      </c>
      <c r="U315" s="129" cm="1">
        <f t="array" ref="U315">INDEX(KM_PCT,MATCH($A315,'Knowledge - Percentages'!$B:$B,0),'Data - Knowledge'!U$8)/100</f>
        <v>0.13100000000000001</v>
      </c>
      <c r="V315" s="129" cm="1">
        <f t="array" ref="V315">INDEX(KM_PCT,MATCH($A315,'Knowledge - Percentages'!$B:$B,0),'Data - Knowledge'!V$8)/100</f>
        <v>9.9000000000000005E-2</v>
      </c>
      <c r="W315" s="129" cm="1">
        <f t="array" ref="W315">INDEX(KM_PCT,MATCH($A315,'Knowledge - Percentages'!$B:$B,0),'Data - Knowledge'!W$8)/100</f>
        <v>0.20300000000000001</v>
      </c>
      <c r="X315" s="129" cm="1">
        <f t="array" ref="X315">INDEX(KM_PCT,MATCH($A315,'Knowledge - Percentages'!$B:$B,0),'Data - Knowledge'!X$8)/100</f>
        <v>0.14000000000000001</v>
      </c>
      <c r="Y315" s="129" cm="1">
        <f t="array" ref="Y315">INDEX(KM_PCT,MATCH($A315,'Knowledge - Percentages'!$B:$B,0),'Data - Knowledge'!Y$8)/100</f>
        <v>0.182</v>
      </c>
      <c r="Z315" s="129" cm="1">
        <f t="array" ref="Z315">INDEX(KM_PCT,MATCH($A315,'Knowledge - Percentages'!$B:$B,0),'Data - Knowledge'!Z$8)/100</f>
        <v>0.253</v>
      </c>
      <c r="AA315" s="129" cm="1">
        <f t="array" ref="AA315">INDEX(KM_PCT,MATCH($A315,'Knowledge - Percentages'!$B:$B,0),'Data - Knowledge'!AA$8)/100</f>
        <v>0.185</v>
      </c>
      <c r="AB315" s="129" cm="1">
        <f t="array" ref="AB315">INDEX(KM_PCT,MATCH($A315,'Knowledge - Percentages'!$B:$B,0),'Data - Knowledge'!AB$8)/100</f>
        <v>0.316</v>
      </c>
      <c r="AC315" s="129" cm="1">
        <f t="array" ref="AC315">INDEX(KM_PCT,MATCH($A315,'Knowledge - Percentages'!$B:$B,0),'Data - Knowledge'!AC$8)/100</f>
        <v>0.313</v>
      </c>
      <c r="AD315" s="129" cm="1">
        <f t="array" ref="AD315">INDEX(KM_PCT,MATCH($A315,'Knowledge - Percentages'!$B:$B,0),'Data - Knowledge'!AD$8)/100</f>
        <v>0.20499999999999999</v>
      </c>
      <c r="AE315" s="129" cm="1">
        <f t="array" ref="AE315">INDEX(KM_PCT,MATCH($A315,'Knowledge - Percentages'!$B:$B,0),'Data - Knowledge'!AE$8)/100</f>
        <v>0.26400000000000001</v>
      </c>
      <c r="AF315" s="129" cm="1">
        <f t="array" ref="AF315">INDEX(KM_PCT,MATCH($A315,'Knowledge - Percentages'!$B:$B,0),'Data - Knowledge'!AF$8)/100</f>
        <v>0.23600000000000002</v>
      </c>
      <c r="AG315" s="129" cm="1">
        <f t="array" ref="AG315">INDEX(KM_PCT,MATCH($A315,'Knowledge - Percentages'!$B:$B,0),'Data - Knowledge'!AG$8)/100</f>
        <v>0.25600000000000001</v>
      </c>
      <c r="AH315" s="129" cm="1">
        <f t="array" ref="AH315">INDEX(KM_PCT,MATCH($A315,'Knowledge - Percentages'!$B:$B,0),'Data - Knowledge'!AH$8)/100</f>
        <v>0.373</v>
      </c>
      <c r="AI315" s="129" cm="1">
        <f t="array" ref="AI315">INDEX(KM_PCT,MATCH($A315,'Knowledge - Percentages'!$B:$B,0),'Data - Knowledge'!AI$8)/100</f>
        <v>0.32</v>
      </c>
    </row>
    <row r="316" spans="1:35">
      <c r="A316" s="86" t="s">
        <v>796</v>
      </c>
      <c r="B316" s="86" t="s">
        <v>754</v>
      </c>
      <c r="C316" s="86" t="s">
        <v>788</v>
      </c>
      <c r="D316" s="86" t="s">
        <v>797</v>
      </c>
      <c r="E316" s="122">
        <f t="shared" si="31"/>
        <v>7.8694922538925891E-2</v>
      </c>
      <c r="F316" s="128">
        <f t="shared" si="26"/>
        <v>4028.1569999999997</v>
      </c>
      <c r="G316" s="122">
        <f t="shared" si="27"/>
        <v>8.0270747061846184E-2</v>
      </c>
      <c r="H316" s="128">
        <f t="shared" si="28"/>
        <v>29212.05</v>
      </c>
      <c r="I316" s="122">
        <f t="shared" si="29"/>
        <v>-0.41016986627753205</v>
      </c>
      <c r="J316" s="128">
        <f t="shared" si="30"/>
        <v>98.036863265136716</v>
      </c>
      <c r="K316" s="129" cm="1">
        <f t="array" ref="K316">INDEX(KM_PCT,MATCH($A316,'Knowledge - Percentages'!$B:$B,0),'Data - Knowledge'!K$8)/100</f>
        <v>0.06</v>
      </c>
      <c r="L316" s="129" cm="1">
        <f t="array" ref="L316">INDEX(KM_PCT,MATCH($A316,'Knowledge - Percentages'!$B:$B,0),'Data - Knowledge'!L$8)/100</f>
        <v>6.0999999999999999E-2</v>
      </c>
      <c r="M316" s="129" cm="1">
        <f t="array" ref="M316">INDEX(KM_PCT,MATCH($A316,'Knowledge - Percentages'!$B:$B,0),'Data - Knowledge'!M$8)/100</f>
        <v>6.6000000000000003E-2</v>
      </c>
      <c r="N316" s="129" cm="1">
        <f t="array" ref="N316">INDEX(KM_PCT,MATCH($A316,'Knowledge - Percentages'!$B:$B,0),'Data - Knowledge'!N$8)/100</f>
        <v>6.7000000000000004E-2</v>
      </c>
      <c r="O316" s="129" cm="1">
        <f t="array" ref="O316">INDEX(KM_PCT,MATCH($A316,'Knowledge - Percentages'!$B:$B,0),'Data - Knowledge'!O$8)/100</f>
        <v>6.6000000000000003E-2</v>
      </c>
      <c r="P316" s="129" cm="1">
        <f t="array" ref="P316">INDEX(KM_PCT,MATCH($A316,'Knowledge - Percentages'!$B:$B,0),'Data - Knowledge'!P$8)/100</f>
        <v>8.5000000000000006E-2</v>
      </c>
      <c r="Q316" s="129" cm="1">
        <f t="array" ref="Q316">INDEX(KM_PCT,MATCH($A316,'Knowledge - Percentages'!$B:$B,0),'Data - Knowledge'!Q$8)/100</f>
        <v>8.199999999999999E-2</v>
      </c>
      <c r="R316" s="129" cm="1">
        <f t="array" ref="R316">INDEX(KM_PCT,MATCH($A316,'Knowledge - Percentages'!$B:$B,0),'Data - Knowledge'!R$8)/100</f>
        <v>8.3000000000000004E-2</v>
      </c>
      <c r="S316" s="129" cm="1">
        <f t="array" ref="S316">INDEX(KM_PCT,MATCH($A316,'Knowledge - Percentages'!$B:$B,0),'Data - Knowledge'!S$8)/100</f>
        <v>9.5000000000000001E-2</v>
      </c>
      <c r="T316" s="129" cm="1">
        <f t="array" ref="T316">INDEX(KM_PCT,MATCH($A316,'Knowledge - Percentages'!$B:$B,0),'Data - Knowledge'!T$8)/100</f>
        <v>7.9000000000000001E-2</v>
      </c>
      <c r="U316" s="129" cm="1">
        <f t="array" ref="U316">INDEX(KM_PCT,MATCH($A316,'Knowledge - Percentages'!$B:$B,0),'Data - Knowledge'!U$8)/100</f>
        <v>8.5000000000000006E-2</v>
      </c>
      <c r="V316" s="129" cm="1">
        <f t="array" ref="V316">INDEX(KM_PCT,MATCH($A316,'Knowledge - Percentages'!$B:$B,0),'Data - Knowledge'!V$8)/100</f>
        <v>8.1000000000000003E-2</v>
      </c>
      <c r="W316" s="129" cm="1">
        <f t="array" ref="W316">INDEX(KM_PCT,MATCH($A316,'Knowledge - Percentages'!$B:$B,0),'Data - Knowledge'!W$8)/100</f>
        <v>9.4E-2</v>
      </c>
      <c r="X316" s="129" cm="1">
        <f t="array" ref="X316">INDEX(KM_PCT,MATCH($A316,'Knowledge - Percentages'!$B:$B,0),'Data - Knowledge'!X$8)/100</f>
        <v>9.1999999999999998E-2</v>
      </c>
      <c r="Y316" s="129" cm="1">
        <f t="array" ref="Y316">INDEX(KM_PCT,MATCH($A316,'Knowledge - Percentages'!$B:$B,0),'Data - Knowledge'!Y$8)/100</f>
        <v>0.1</v>
      </c>
      <c r="Z316" s="129" cm="1">
        <f t="array" ref="Z316">INDEX(KM_PCT,MATCH($A316,'Knowledge - Percentages'!$B:$B,0),'Data - Knowledge'!Z$8)/100</f>
        <v>8.4000000000000005E-2</v>
      </c>
      <c r="AA316" s="129" cm="1">
        <f t="array" ref="AA316">INDEX(KM_PCT,MATCH($A316,'Knowledge - Percentages'!$B:$B,0),'Data - Knowledge'!AA$8)/100</f>
        <v>9.1999999999999998E-2</v>
      </c>
      <c r="AB316" s="129" cm="1">
        <f t="array" ref="AB316">INDEX(KM_PCT,MATCH($A316,'Knowledge - Percentages'!$B:$B,0),'Data - Knowledge'!AB$8)/100</f>
        <v>0.12300000000000001</v>
      </c>
      <c r="AC316" s="129" cm="1">
        <f t="array" ref="AC316">INDEX(KM_PCT,MATCH($A316,'Knowledge - Percentages'!$B:$B,0),'Data - Knowledge'!AC$8)/100</f>
        <v>7.5999999999999998E-2</v>
      </c>
      <c r="AD316" s="129" cm="1">
        <f t="array" ref="AD316">INDEX(KM_PCT,MATCH($A316,'Knowledge - Percentages'!$B:$B,0),'Data - Knowledge'!AD$8)/100</f>
        <v>8.5000000000000006E-2</v>
      </c>
      <c r="AE316" s="129" cm="1">
        <f t="array" ref="AE316">INDEX(KM_PCT,MATCH($A316,'Knowledge - Percentages'!$B:$B,0),'Data - Knowledge'!AE$8)/100</f>
        <v>7.0999999999999994E-2</v>
      </c>
      <c r="AF316" s="129" cm="1">
        <f t="array" ref="AF316">INDEX(KM_PCT,MATCH($A316,'Knowledge - Percentages'!$B:$B,0),'Data - Knowledge'!AF$8)/100</f>
        <v>9.0999999999999998E-2</v>
      </c>
      <c r="AG316" s="129" cm="1">
        <f t="array" ref="AG316">INDEX(KM_PCT,MATCH($A316,'Knowledge - Percentages'!$B:$B,0),'Data - Knowledge'!AG$8)/100</f>
        <v>9.5000000000000001E-2</v>
      </c>
      <c r="AH316" s="129" cm="1">
        <f t="array" ref="AH316">INDEX(KM_PCT,MATCH($A316,'Knowledge - Percentages'!$B:$B,0),'Data - Knowledge'!AH$8)/100</f>
        <v>8.1000000000000003E-2</v>
      </c>
      <c r="AI316" s="129" cm="1">
        <f t="array" ref="AI316">INDEX(KM_PCT,MATCH($A316,'Knowledge - Percentages'!$B:$B,0),'Data - Knowledge'!AI$8)/100</f>
        <v>8.6999999999999994E-2</v>
      </c>
    </row>
    <row r="317" spans="1:35">
      <c r="A317" s="86" t="s">
        <v>798</v>
      </c>
      <c r="B317" s="86" t="s">
        <v>754</v>
      </c>
      <c r="C317" s="86" t="s">
        <v>788</v>
      </c>
      <c r="D317" s="86" t="s">
        <v>799</v>
      </c>
      <c r="E317" s="122">
        <f t="shared" si="31"/>
        <v>0.32376199034911207</v>
      </c>
      <c r="F317" s="128">
        <f t="shared" si="26"/>
        <v>16572.404999999999</v>
      </c>
      <c r="G317" s="122">
        <f t="shared" si="27"/>
        <v>0.36695281917129913</v>
      </c>
      <c r="H317" s="128">
        <f t="shared" si="28"/>
        <v>133541.103</v>
      </c>
      <c r="I317" s="122">
        <f t="shared" si="29"/>
        <v>-9.6970480998413197E-2</v>
      </c>
      <c r="J317" s="128">
        <f t="shared" si="30"/>
        <v>88.229868646403574</v>
      </c>
      <c r="K317" s="129" cm="1">
        <f t="array" ref="K317">INDEX(KM_PCT,MATCH($A317,'Knowledge - Percentages'!$B:$B,0),'Data - Knowledge'!K$8)/100</f>
        <v>0.17499999999999999</v>
      </c>
      <c r="L317" s="129" cm="1">
        <f t="array" ref="L317">INDEX(KM_PCT,MATCH($A317,'Knowledge - Percentages'!$B:$B,0),'Data - Knowledge'!L$8)/100</f>
        <v>0.20800000000000002</v>
      </c>
      <c r="M317" s="129" cm="1">
        <f t="array" ref="M317">INDEX(KM_PCT,MATCH($A317,'Knowledge - Percentages'!$B:$B,0),'Data - Knowledge'!M$8)/100</f>
        <v>0.185</v>
      </c>
      <c r="N317" s="129" cm="1">
        <f t="array" ref="N317">INDEX(KM_PCT,MATCH($A317,'Knowledge - Percentages'!$B:$B,0),'Data - Knowledge'!N$8)/100</f>
        <v>0.42899999999999999</v>
      </c>
      <c r="O317" s="129" cm="1">
        <f t="array" ref="O317">INDEX(KM_PCT,MATCH($A317,'Knowledge - Percentages'!$B:$B,0),'Data - Knowledge'!O$8)/100</f>
        <v>0.26400000000000001</v>
      </c>
      <c r="P317" s="129" cm="1">
        <f t="array" ref="P317">INDEX(KM_PCT,MATCH($A317,'Knowledge - Percentages'!$B:$B,0),'Data - Knowledge'!P$8)/100</f>
        <v>0.23</v>
      </c>
      <c r="Q317" s="129" cm="1">
        <f t="array" ref="Q317">INDEX(KM_PCT,MATCH($A317,'Knowledge - Percentages'!$B:$B,0),'Data - Knowledge'!Q$8)/100</f>
        <v>0.17399999999999999</v>
      </c>
      <c r="R317" s="129" cm="1">
        <f t="array" ref="R317">INDEX(KM_PCT,MATCH($A317,'Knowledge - Percentages'!$B:$B,0),'Data - Knowledge'!R$8)/100</f>
        <v>0.20300000000000001</v>
      </c>
      <c r="S317" s="129" cm="1">
        <f t="array" ref="S317">INDEX(KM_PCT,MATCH($A317,'Knowledge - Percentages'!$B:$B,0),'Data - Knowledge'!S$8)/100</f>
        <v>0.27899999999999997</v>
      </c>
      <c r="T317" s="129" cm="1">
        <f t="array" ref="T317">INDEX(KM_PCT,MATCH($A317,'Knowledge - Percentages'!$B:$B,0),'Data - Knowledge'!T$8)/100</f>
        <v>0.249</v>
      </c>
      <c r="U317" s="129" cm="1">
        <f t="array" ref="U317">INDEX(KM_PCT,MATCH($A317,'Knowledge - Percentages'!$B:$B,0),'Data - Knowledge'!U$8)/100</f>
        <v>0.23800000000000002</v>
      </c>
      <c r="V317" s="129" cm="1">
        <f t="array" ref="V317">INDEX(KM_PCT,MATCH($A317,'Knowledge - Percentages'!$B:$B,0),'Data - Knowledge'!V$8)/100</f>
        <v>0.20800000000000002</v>
      </c>
      <c r="W317" s="129" cm="1">
        <f t="array" ref="W317">INDEX(KM_PCT,MATCH($A317,'Knowledge - Percentages'!$B:$B,0),'Data - Knowledge'!W$8)/100</f>
        <v>0.34899999999999998</v>
      </c>
      <c r="X317" s="129" cm="1">
        <f t="array" ref="X317">INDEX(KM_PCT,MATCH($A317,'Knowledge - Percentages'!$B:$B,0),'Data - Knowledge'!X$8)/100</f>
        <v>0.29799999999999999</v>
      </c>
      <c r="Y317" s="129" cm="1">
        <f t="array" ref="Y317">INDEX(KM_PCT,MATCH($A317,'Knowledge - Percentages'!$B:$B,0),'Data - Knowledge'!Y$8)/100</f>
        <v>0.31</v>
      </c>
      <c r="Z317" s="129" cm="1">
        <f t="array" ref="Z317">INDEX(KM_PCT,MATCH($A317,'Knowledge - Percentages'!$B:$B,0),'Data - Knowledge'!Z$8)/100</f>
        <v>0.47100000000000003</v>
      </c>
      <c r="AA317" s="129" cm="1">
        <f t="array" ref="AA317">INDEX(KM_PCT,MATCH($A317,'Knowledge - Percentages'!$B:$B,0),'Data - Knowledge'!AA$8)/100</f>
        <v>0.38</v>
      </c>
      <c r="AB317" s="129" cm="1">
        <f t="array" ref="AB317">INDEX(KM_PCT,MATCH($A317,'Knowledge - Percentages'!$B:$B,0),'Data - Knowledge'!AB$8)/100</f>
        <v>0.42</v>
      </c>
      <c r="AC317" s="129" cm="1">
        <f t="array" ref="AC317">INDEX(KM_PCT,MATCH($A317,'Knowledge - Percentages'!$B:$B,0),'Data - Knowledge'!AC$8)/100</f>
        <v>0.53900000000000003</v>
      </c>
      <c r="AD317" s="129" cm="1">
        <f t="array" ref="AD317">INDEX(KM_PCT,MATCH($A317,'Knowledge - Percentages'!$B:$B,0),'Data - Knowledge'!AD$8)/100</f>
        <v>0.43799999999999994</v>
      </c>
      <c r="AE317" s="129" cm="1">
        <f t="array" ref="AE317">INDEX(KM_PCT,MATCH($A317,'Knowledge - Percentages'!$B:$B,0),'Data - Knowledge'!AE$8)/100</f>
        <v>0.47</v>
      </c>
      <c r="AF317" s="129" cm="1">
        <f t="array" ref="AF317">INDEX(KM_PCT,MATCH($A317,'Knowledge - Percentages'!$B:$B,0),'Data - Knowledge'!AF$8)/100</f>
        <v>0.32200000000000001</v>
      </c>
      <c r="AG317" s="129" cm="1">
        <f t="array" ref="AG317">INDEX(KM_PCT,MATCH($A317,'Knowledge - Percentages'!$B:$B,0),'Data - Knowledge'!AG$8)/100</f>
        <v>0.42700000000000005</v>
      </c>
      <c r="AH317" s="129" cm="1">
        <f t="array" ref="AH317">INDEX(KM_PCT,MATCH($A317,'Knowledge - Percentages'!$B:$B,0),'Data - Knowledge'!AH$8)/100</f>
        <v>0.55500000000000005</v>
      </c>
      <c r="AI317" s="129" cm="1">
        <f t="array" ref="AI317">INDEX(KM_PCT,MATCH($A317,'Knowledge - Percentages'!$B:$B,0),'Data - Knowledge'!AI$8)/100</f>
        <v>0.50900000000000001</v>
      </c>
    </row>
    <row r="318" spans="1:35">
      <c r="A318" s="86" t="s">
        <v>800</v>
      </c>
      <c r="B318" s="86" t="s">
        <v>754</v>
      </c>
      <c r="C318" s="86" t="s">
        <v>801</v>
      </c>
      <c r="D318" s="86" t="s">
        <v>802</v>
      </c>
      <c r="E318" s="122">
        <f t="shared" si="31"/>
        <v>0.9056494227049835</v>
      </c>
      <c r="F318" s="128">
        <f t="shared" si="26"/>
        <v>46357.476999999992</v>
      </c>
      <c r="G318" s="122">
        <f t="shared" si="27"/>
        <v>0.90403907462924438</v>
      </c>
      <c r="H318" s="128">
        <f t="shared" si="28"/>
        <v>328996.99599999998</v>
      </c>
      <c r="I318" s="122">
        <f t="shared" si="29"/>
        <v>0.51804040358445314</v>
      </c>
      <c r="J318" s="128">
        <f t="shared" si="30"/>
        <v>100.1781281496488</v>
      </c>
      <c r="K318" s="129" cm="1">
        <f t="array" ref="K318">INDEX(KM_PCT,MATCH($A318,'Knowledge - Percentages'!$B:$B,0),'Data - Knowledge'!K$8)/100</f>
        <v>0.92299999999999993</v>
      </c>
      <c r="L318" s="129" cm="1">
        <f t="array" ref="L318">INDEX(KM_PCT,MATCH($A318,'Knowledge - Percentages'!$B:$B,0),'Data - Knowledge'!L$8)/100</f>
        <v>0.91200000000000003</v>
      </c>
      <c r="M318" s="129" cm="1">
        <f t="array" ref="M318">INDEX(KM_PCT,MATCH($A318,'Knowledge - Percentages'!$B:$B,0),'Data - Knowledge'!M$8)/100</f>
        <v>0.91200000000000003</v>
      </c>
      <c r="N318" s="129" cm="1">
        <f t="array" ref="N318">INDEX(KM_PCT,MATCH($A318,'Knowledge - Percentages'!$B:$B,0),'Data - Knowledge'!N$8)/100</f>
        <v>0.91200000000000003</v>
      </c>
      <c r="O318" s="129" cm="1">
        <f t="array" ref="O318">INDEX(KM_PCT,MATCH($A318,'Knowledge - Percentages'!$B:$B,0),'Data - Knowledge'!O$8)/100</f>
        <v>0.91200000000000003</v>
      </c>
      <c r="P318" s="129" cm="1">
        <f t="array" ref="P318">INDEX(KM_PCT,MATCH($A318,'Knowledge - Percentages'!$B:$B,0),'Data - Knowledge'!P$8)/100</f>
        <v>0.90099999999999991</v>
      </c>
      <c r="Q318" s="129" cm="1">
        <f t="array" ref="Q318">INDEX(KM_PCT,MATCH($A318,'Knowledge - Percentages'!$B:$B,0),'Data - Knowledge'!Q$8)/100</f>
        <v>0.89700000000000002</v>
      </c>
      <c r="R318" s="129" cm="1">
        <f t="array" ref="R318">INDEX(KM_PCT,MATCH($A318,'Knowledge - Percentages'!$B:$B,0),'Data - Knowledge'!R$8)/100</f>
        <v>0.879</v>
      </c>
      <c r="S318" s="129" cm="1">
        <f t="array" ref="S318">INDEX(KM_PCT,MATCH($A318,'Knowledge - Percentages'!$B:$B,0),'Data - Knowledge'!S$8)/100</f>
        <v>0.90799999999999992</v>
      </c>
      <c r="T318" s="129" cm="1">
        <f t="array" ref="T318">INDEX(KM_PCT,MATCH($A318,'Knowledge - Percentages'!$B:$B,0),'Data - Knowledge'!T$8)/100</f>
        <v>0.90099999999999991</v>
      </c>
      <c r="U318" s="129" cm="1">
        <f t="array" ref="U318">INDEX(KM_PCT,MATCH($A318,'Knowledge - Percentages'!$B:$B,0),'Data - Knowledge'!U$8)/100</f>
        <v>0.9</v>
      </c>
      <c r="V318" s="129" cm="1">
        <f t="array" ref="V318">INDEX(KM_PCT,MATCH($A318,'Knowledge - Percentages'!$B:$B,0),'Data - Knowledge'!V$8)/100</f>
        <v>0.90799999999999992</v>
      </c>
      <c r="W318" s="129" cm="1">
        <f t="array" ref="W318">INDEX(KM_PCT,MATCH($A318,'Knowledge - Percentages'!$B:$B,0),'Data - Knowledge'!W$8)/100</f>
        <v>0.90099999999999991</v>
      </c>
      <c r="X318" s="129" cm="1">
        <f t="array" ref="X318">INDEX(KM_PCT,MATCH($A318,'Knowledge - Percentages'!$B:$B,0),'Data - Knowledge'!X$8)/100</f>
        <v>0.90300000000000002</v>
      </c>
      <c r="Y318" s="129" cm="1">
        <f t="array" ref="Y318">INDEX(KM_PCT,MATCH($A318,'Knowledge - Percentages'!$B:$B,0),'Data - Knowledge'!Y$8)/100</f>
        <v>0.89700000000000002</v>
      </c>
      <c r="Z318" s="129" cm="1">
        <f t="array" ref="Z318">INDEX(KM_PCT,MATCH($A318,'Knowledge - Percentages'!$B:$B,0),'Data - Knowledge'!Z$8)/100</f>
        <v>0.9</v>
      </c>
      <c r="AA318" s="129" cm="1">
        <f t="array" ref="AA318">INDEX(KM_PCT,MATCH($A318,'Knowledge - Percentages'!$B:$B,0),'Data - Knowledge'!AA$8)/100</f>
        <v>0.90300000000000002</v>
      </c>
      <c r="AB318" s="129" cm="1">
        <f t="array" ref="AB318">INDEX(KM_PCT,MATCH($A318,'Knowledge - Percentages'!$B:$B,0),'Data - Knowledge'!AB$8)/100</f>
        <v>0.9</v>
      </c>
      <c r="AC318" s="129" cm="1">
        <f t="array" ref="AC318">INDEX(KM_PCT,MATCH($A318,'Knowledge - Percentages'!$B:$B,0),'Data - Knowledge'!AC$8)/100</f>
        <v>0.89900000000000002</v>
      </c>
      <c r="AD318" s="129" cm="1">
        <f t="array" ref="AD318">INDEX(KM_PCT,MATCH($A318,'Knowledge - Percentages'!$B:$B,0),'Data - Knowledge'!AD$8)/100</f>
        <v>0.91200000000000003</v>
      </c>
      <c r="AE318" s="129" cm="1">
        <f t="array" ref="AE318">INDEX(KM_PCT,MATCH($A318,'Knowledge - Percentages'!$B:$B,0),'Data - Knowledge'!AE$8)/100</f>
        <v>0.89599999999999991</v>
      </c>
      <c r="AF318" s="129" cm="1">
        <f t="array" ref="AF318">INDEX(KM_PCT,MATCH($A318,'Knowledge - Percentages'!$B:$B,0),'Data - Knowledge'!AF$8)/100</f>
        <v>0.89700000000000002</v>
      </c>
      <c r="AG318" s="129" cm="1">
        <f t="array" ref="AG318">INDEX(KM_PCT,MATCH($A318,'Knowledge - Percentages'!$B:$B,0),'Data - Knowledge'!AG$8)/100</f>
        <v>0.89300000000000002</v>
      </c>
      <c r="AH318" s="129" cm="1">
        <f t="array" ref="AH318">INDEX(KM_PCT,MATCH($A318,'Knowledge - Percentages'!$B:$B,0),'Data - Knowledge'!AH$8)/100</f>
        <v>0.88800000000000001</v>
      </c>
      <c r="AI318" s="129" cm="1">
        <f t="array" ref="AI318">INDEX(KM_PCT,MATCH($A318,'Knowledge - Percentages'!$B:$B,0),'Data - Knowledge'!AI$8)/100</f>
        <v>0.8909999999999999</v>
      </c>
    </row>
    <row r="319" spans="1:35">
      <c r="A319" s="86" t="s">
        <v>803</v>
      </c>
      <c r="B319" s="86" t="s">
        <v>754</v>
      </c>
      <c r="C319" s="86" t="s">
        <v>801</v>
      </c>
      <c r="D319" s="86" t="s">
        <v>804</v>
      </c>
      <c r="E319" s="122">
        <f t="shared" si="31"/>
        <v>0.53517256334616214</v>
      </c>
      <c r="F319" s="128">
        <f t="shared" si="26"/>
        <v>27393.878000000004</v>
      </c>
      <c r="G319" s="122">
        <f t="shared" si="27"/>
        <v>0.56741834858855966</v>
      </c>
      <c r="H319" s="128">
        <f t="shared" si="28"/>
        <v>206494.31800000003</v>
      </c>
      <c r="I319" s="122">
        <f t="shared" si="29"/>
        <v>-6.9389479115718786E-2</v>
      </c>
      <c r="J319" s="128">
        <f t="shared" si="30"/>
        <v>94.317105655358489</v>
      </c>
      <c r="K319" s="129" cm="1">
        <f t="array" ref="K319">INDEX(KM_PCT,MATCH($A319,'Knowledge - Percentages'!$B:$B,0),'Data - Knowledge'!K$8)/100</f>
        <v>0.43799999999999994</v>
      </c>
      <c r="L319" s="129" cm="1">
        <f t="array" ref="L319">INDEX(KM_PCT,MATCH($A319,'Knowledge - Percentages'!$B:$B,0),'Data - Knowledge'!L$8)/100</f>
        <v>0.43200000000000005</v>
      </c>
      <c r="M319" s="129" cm="1">
        <f t="array" ref="M319">INDEX(KM_PCT,MATCH($A319,'Knowledge - Percentages'!$B:$B,0),'Data - Knowledge'!M$8)/100</f>
        <v>0.41499999999999998</v>
      </c>
      <c r="N319" s="129" cm="1">
        <f t="array" ref="N319">INDEX(KM_PCT,MATCH($A319,'Knowledge - Percentages'!$B:$B,0),'Data - Knowledge'!N$8)/100</f>
        <v>0.63500000000000001</v>
      </c>
      <c r="O319" s="129" cm="1">
        <f t="array" ref="O319">INDEX(KM_PCT,MATCH($A319,'Knowledge - Percentages'!$B:$B,0),'Data - Knowledge'!O$8)/100</f>
        <v>0.51900000000000002</v>
      </c>
      <c r="P319" s="129" cm="1">
        <f t="array" ref="P319">INDEX(KM_PCT,MATCH($A319,'Knowledge - Percentages'!$B:$B,0),'Data - Knowledge'!P$8)/100</f>
        <v>0.47899999999999998</v>
      </c>
      <c r="Q319" s="129" cm="1">
        <f t="array" ref="Q319">INDEX(KM_PCT,MATCH($A319,'Knowledge - Percentages'!$B:$B,0),'Data - Knowledge'!Q$8)/100</f>
        <v>0.39600000000000002</v>
      </c>
      <c r="R319" s="129" cm="1">
        <f t="array" ref="R319">INDEX(KM_PCT,MATCH($A319,'Knowledge - Percentages'!$B:$B,0),'Data - Knowledge'!R$8)/100</f>
        <v>0.39700000000000002</v>
      </c>
      <c r="S319" s="129" cm="1">
        <f t="array" ref="S319">INDEX(KM_PCT,MATCH($A319,'Knowledge - Percentages'!$B:$B,0),'Data - Knowledge'!S$8)/100</f>
        <v>0.52500000000000002</v>
      </c>
      <c r="T319" s="129" cm="1">
        <f t="array" ref="T319">INDEX(KM_PCT,MATCH($A319,'Knowledge - Percentages'!$B:$B,0),'Data - Knowledge'!T$8)/100</f>
        <v>0.45799999999999996</v>
      </c>
      <c r="U319" s="129" cm="1">
        <f t="array" ref="U319">INDEX(KM_PCT,MATCH($A319,'Knowledge - Percentages'!$B:$B,0),'Data - Knowledge'!U$8)/100</f>
        <v>0.44799999999999995</v>
      </c>
      <c r="V319" s="129" cm="1">
        <f t="array" ref="V319">INDEX(KM_PCT,MATCH($A319,'Knowledge - Percentages'!$B:$B,0),'Data - Knowledge'!V$8)/100</f>
        <v>0.45399999999999996</v>
      </c>
      <c r="W319" s="129" cm="1">
        <f t="array" ref="W319">INDEX(KM_PCT,MATCH($A319,'Knowledge - Percentages'!$B:$B,0),'Data - Knowledge'!W$8)/100</f>
        <v>0.60499999999999998</v>
      </c>
      <c r="X319" s="129" cm="1">
        <f t="array" ref="X319">INDEX(KM_PCT,MATCH($A319,'Knowledge - Percentages'!$B:$B,0),'Data - Knowledge'!X$8)/100</f>
        <v>0.53100000000000003</v>
      </c>
      <c r="Y319" s="129" cm="1">
        <f t="array" ref="Y319">INDEX(KM_PCT,MATCH($A319,'Knowledge - Percentages'!$B:$B,0),'Data - Knowledge'!Y$8)/100</f>
        <v>0.54500000000000004</v>
      </c>
      <c r="Z319" s="129" cm="1">
        <f t="array" ref="Z319">INDEX(KM_PCT,MATCH($A319,'Knowledge - Percentages'!$B:$B,0),'Data - Knowledge'!Z$8)/100</f>
        <v>0.6409999999999999</v>
      </c>
      <c r="AA319" s="129" cm="1">
        <f t="array" ref="AA319">INDEX(KM_PCT,MATCH($A319,'Knowledge - Percentages'!$B:$B,0),'Data - Knowledge'!AA$8)/100</f>
        <v>0.57999999999999996</v>
      </c>
      <c r="AB319" s="129" cm="1">
        <f t="array" ref="AB319">INDEX(KM_PCT,MATCH($A319,'Knowledge - Percentages'!$B:$B,0),'Data - Knowledge'!AB$8)/100</f>
        <v>0.623</v>
      </c>
      <c r="AC319" s="129" cm="1">
        <f t="array" ref="AC319">INDEX(KM_PCT,MATCH($A319,'Knowledge - Percentages'!$B:$B,0),'Data - Knowledge'!AC$8)/100</f>
        <v>0.68500000000000005</v>
      </c>
      <c r="AD319" s="129" cm="1">
        <f t="array" ref="AD319">INDEX(KM_PCT,MATCH($A319,'Knowledge - Percentages'!$B:$B,0),'Data - Knowledge'!AD$8)/100</f>
        <v>0.622</v>
      </c>
      <c r="AE319" s="129" cm="1">
        <f t="array" ref="AE319">INDEX(KM_PCT,MATCH($A319,'Knowledge - Percentages'!$B:$B,0),'Data - Knowledge'!AE$8)/100</f>
        <v>0.63</v>
      </c>
      <c r="AF319" s="129" cm="1">
        <f t="array" ref="AF319">INDEX(KM_PCT,MATCH($A319,'Knowledge - Percentages'!$B:$B,0),'Data - Knowledge'!AF$8)/100</f>
        <v>0.502</v>
      </c>
      <c r="AG319" s="129" cm="1">
        <f t="array" ref="AG319">INDEX(KM_PCT,MATCH($A319,'Knowledge - Percentages'!$B:$B,0),'Data - Knowledge'!AG$8)/100</f>
        <v>0.61599999999999999</v>
      </c>
      <c r="AH319" s="129" cm="1">
        <f t="array" ref="AH319">INDEX(KM_PCT,MATCH($A319,'Knowledge - Percentages'!$B:$B,0),'Data - Knowledge'!AH$8)/100</f>
        <v>0.67599999999999993</v>
      </c>
      <c r="AI319" s="129" cm="1">
        <f t="array" ref="AI319">INDEX(KM_PCT,MATCH($A319,'Knowledge - Percentages'!$B:$B,0),'Data - Knowledge'!AI$8)/100</f>
        <v>0.65799999999999992</v>
      </c>
    </row>
    <row r="320" spans="1:35">
      <c r="A320" s="86" t="s">
        <v>805</v>
      </c>
      <c r="B320" s="86" t="s">
        <v>754</v>
      </c>
      <c r="C320" s="86" t="s">
        <v>801</v>
      </c>
      <c r="D320" s="86" t="s">
        <v>806</v>
      </c>
      <c r="E320" s="122">
        <f t="shared" si="31"/>
        <v>0.84137536874597063</v>
      </c>
      <c r="F320" s="128">
        <f t="shared" si="26"/>
        <v>43067.481</v>
      </c>
      <c r="G320" s="122">
        <f t="shared" si="27"/>
        <v>0.85822757261918181</v>
      </c>
      <c r="H320" s="128">
        <f t="shared" si="28"/>
        <v>312325.32</v>
      </c>
      <c r="I320" s="122">
        <f t="shared" si="29"/>
        <v>0.36537213057225737</v>
      </c>
      <c r="J320" s="128">
        <f t="shared" si="30"/>
        <v>98.036394493621231</v>
      </c>
      <c r="K320" s="129" cm="1">
        <f t="array" ref="K320">INDEX(KM_PCT,MATCH($A320,'Knowledge - Percentages'!$B:$B,0),'Data - Knowledge'!K$8)/100</f>
        <v>0.71099999999999997</v>
      </c>
      <c r="L320" s="129" cm="1">
        <f t="array" ref="L320">INDEX(KM_PCT,MATCH($A320,'Knowledge - Percentages'!$B:$B,0),'Data - Knowledge'!L$8)/100</f>
        <v>0.81200000000000006</v>
      </c>
      <c r="M320" s="129" cm="1">
        <f t="array" ref="M320">INDEX(KM_PCT,MATCH($A320,'Knowledge - Percentages'!$B:$B,0),'Data - Knowledge'!M$8)/100</f>
        <v>0.753</v>
      </c>
      <c r="N320" s="129" cm="1">
        <f t="array" ref="N320">INDEX(KM_PCT,MATCH($A320,'Knowledge - Percentages'!$B:$B,0),'Data - Knowledge'!N$8)/100</f>
        <v>0.91</v>
      </c>
      <c r="O320" s="129" cm="1">
        <f t="array" ref="O320">INDEX(KM_PCT,MATCH($A320,'Knowledge - Percentages'!$B:$B,0),'Data - Knowledge'!O$8)/100</f>
        <v>0.87</v>
      </c>
      <c r="P320" s="129" cm="1">
        <f t="array" ref="P320">INDEX(KM_PCT,MATCH($A320,'Knowledge - Percentages'!$B:$B,0),'Data - Knowledge'!P$8)/100</f>
        <v>0.79400000000000004</v>
      </c>
      <c r="Q320" s="129" cm="1">
        <f t="array" ref="Q320">INDEX(KM_PCT,MATCH($A320,'Knowledge - Percentages'!$B:$B,0),'Data - Knowledge'!Q$8)/100</f>
        <v>0.74</v>
      </c>
      <c r="R320" s="129" cm="1">
        <f t="array" ref="R320">INDEX(KM_PCT,MATCH($A320,'Knowledge - Percentages'!$B:$B,0),'Data - Knowledge'!R$8)/100</f>
        <v>0.61899999999999999</v>
      </c>
      <c r="S320" s="129" cm="1">
        <f t="array" ref="S320">INDEX(KM_PCT,MATCH($A320,'Knowledge - Percentages'!$B:$B,0),'Data - Knowledge'!S$8)/100</f>
        <v>0.83400000000000007</v>
      </c>
      <c r="T320" s="129" cm="1">
        <f t="array" ref="T320">INDEX(KM_PCT,MATCH($A320,'Knowledge - Percentages'!$B:$B,0),'Data - Knowledge'!T$8)/100</f>
        <v>0.84099999999999997</v>
      </c>
      <c r="U320" s="129" cm="1">
        <f t="array" ref="U320">INDEX(KM_PCT,MATCH($A320,'Knowledge - Percentages'!$B:$B,0),'Data - Knowledge'!U$8)/100</f>
        <v>0.77400000000000002</v>
      </c>
      <c r="V320" s="129" cm="1">
        <f t="array" ref="V320">INDEX(KM_PCT,MATCH($A320,'Knowledge - Percentages'!$B:$B,0),'Data - Knowledge'!V$8)/100</f>
        <v>0.79299999999999993</v>
      </c>
      <c r="W320" s="129" cm="1">
        <f t="array" ref="W320">INDEX(KM_PCT,MATCH($A320,'Knowledge - Percentages'!$B:$B,0),'Data - Knowledge'!W$8)/100</f>
        <v>0.82200000000000006</v>
      </c>
      <c r="X320" s="129" cm="1">
        <f t="array" ref="X320">INDEX(KM_PCT,MATCH($A320,'Knowledge - Percentages'!$B:$B,0),'Data - Knowledge'!X$8)/100</f>
        <v>0.84799999999999998</v>
      </c>
      <c r="Y320" s="129" cm="1">
        <f t="array" ref="Y320">INDEX(KM_PCT,MATCH($A320,'Knowledge - Percentages'!$B:$B,0),'Data - Knowledge'!Y$8)/100</f>
        <v>0.79299999999999993</v>
      </c>
      <c r="Z320" s="129" cm="1">
        <f t="array" ref="Z320">INDEX(KM_PCT,MATCH($A320,'Knowledge - Percentages'!$B:$B,0),'Data - Knowledge'!Z$8)/100</f>
        <v>0.89700000000000002</v>
      </c>
      <c r="AA320" s="129" cm="1">
        <f t="array" ref="AA320">INDEX(KM_PCT,MATCH($A320,'Knowledge - Percentages'!$B:$B,0),'Data - Knowledge'!AA$8)/100</f>
        <v>0.88800000000000001</v>
      </c>
      <c r="AB320" s="129" cm="1">
        <f t="array" ref="AB320">INDEX(KM_PCT,MATCH($A320,'Knowledge - Percentages'!$B:$B,0),'Data - Knowledge'!AB$8)/100</f>
        <v>0.83499999999999996</v>
      </c>
      <c r="AC320" s="129" cm="1">
        <f t="array" ref="AC320">INDEX(KM_PCT,MATCH($A320,'Knowledge - Percentages'!$B:$B,0),'Data - Knowledge'!AC$8)/100</f>
        <v>0.9</v>
      </c>
      <c r="AD320" s="129" cm="1">
        <f t="array" ref="AD320">INDEX(KM_PCT,MATCH($A320,'Knowledge - Percentages'!$B:$B,0),'Data - Knowledge'!AD$8)/100</f>
        <v>0.90900000000000003</v>
      </c>
      <c r="AE320" s="129" cm="1">
        <f t="array" ref="AE320">INDEX(KM_PCT,MATCH($A320,'Knowledge - Percentages'!$B:$B,0),'Data - Knowledge'!AE$8)/100</f>
        <v>0.85099999999999998</v>
      </c>
      <c r="AF320" s="129" cm="1">
        <f t="array" ref="AF320">INDEX(KM_PCT,MATCH($A320,'Knowledge - Percentages'!$B:$B,0),'Data - Knowledge'!AF$8)/100</f>
        <v>0.70299999999999996</v>
      </c>
      <c r="AG320" s="129" cm="1">
        <f t="array" ref="AG320">INDEX(KM_PCT,MATCH($A320,'Knowledge - Percentages'!$B:$B,0),'Data - Knowledge'!AG$8)/100</f>
        <v>0.85499999999999998</v>
      </c>
      <c r="AH320" s="129" cm="1">
        <f t="array" ref="AH320">INDEX(KM_PCT,MATCH($A320,'Knowledge - Percentages'!$B:$B,0),'Data - Knowledge'!AH$8)/100</f>
        <v>0.87400000000000011</v>
      </c>
      <c r="AI320" s="129" cm="1">
        <f t="array" ref="AI320">INDEX(KM_PCT,MATCH($A320,'Knowledge - Percentages'!$B:$B,0),'Data - Knowledge'!AI$8)/100</f>
        <v>0.878</v>
      </c>
    </row>
    <row r="321" spans="1:35">
      <c r="A321" s="86" t="s">
        <v>807</v>
      </c>
      <c r="B321" s="86" t="s">
        <v>754</v>
      </c>
      <c r="C321" s="86" t="s">
        <v>801</v>
      </c>
      <c r="D321" s="86" t="s">
        <v>808</v>
      </c>
      <c r="E321" s="122">
        <f t="shared" si="31"/>
        <v>0.59696127923105469</v>
      </c>
      <c r="F321" s="128">
        <f t="shared" si="26"/>
        <v>30556.656999999996</v>
      </c>
      <c r="G321" s="122">
        <f t="shared" si="27"/>
        <v>0.61312471181773975</v>
      </c>
      <c r="H321" s="128">
        <f t="shared" si="28"/>
        <v>223127.73200000002</v>
      </c>
      <c r="I321" s="122">
        <f t="shared" si="29"/>
        <v>-5.2488768908849799E-2</v>
      </c>
      <c r="J321" s="128">
        <f t="shared" si="30"/>
        <v>97.363761030155658</v>
      </c>
      <c r="K321" s="129" cm="1">
        <f t="array" ref="K321">INDEX(KM_PCT,MATCH($A321,'Knowledge - Percentages'!$B:$B,0),'Data - Knowledge'!K$8)/100</f>
        <v>0.47499999999999998</v>
      </c>
      <c r="L321" s="129" cm="1">
        <f t="array" ref="L321">INDEX(KM_PCT,MATCH($A321,'Knowledge - Percentages'!$B:$B,0),'Data - Knowledge'!L$8)/100</f>
        <v>0.54299999999999993</v>
      </c>
      <c r="M321" s="129" cm="1">
        <f t="array" ref="M321">INDEX(KM_PCT,MATCH($A321,'Knowledge - Percentages'!$B:$B,0),'Data - Knowledge'!M$8)/100</f>
        <v>0.52800000000000002</v>
      </c>
      <c r="N321" s="129" cm="1">
        <f t="array" ref="N321">INDEX(KM_PCT,MATCH($A321,'Knowledge - Percentages'!$B:$B,0),'Data - Knowledge'!N$8)/100</f>
        <v>0.58499999999999996</v>
      </c>
      <c r="O321" s="129" cm="1">
        <f t="array" ref="O321">INDEX(KM_PCT,MATCH($A321,'Knowledge - Percentages'!$B:$B,0),'Data - Knowledge'!O$8)/100</f>
        <v>0.59200000000000008</v>
      </c>
      <c r="P321" s="129" cm="1">
        <f t="array" ref="P321">INDEX(KM_PCT,MATCH($A321,'Knowledge - Percentages'!$B:$B,0),'Data - Knowledge'!P$8)/100</f>
        <v>0.59200000000000008</v>
      </c>
      <c r="Q321" s="129" cm="1">
        <f t="array" ref="Q321">INDEX(KM_PCT,MATCH($A321,'Knowledge - Percentages'!$B:$B,0),'Data - Knowledge'!Q$8)/100</f>
        <v>0.53700000000000003</v>
      </c>
      <c r="R321" s="129" cm="1">
        <f t="array" ref="R321">INDEX(KM_PCT,MATCH($A321,'Knowledge - Percentages'!$B:$B,0),'Data - Knowledge'!R$8)/100</f>
        <v>0.48100000000000004</v>
      </c>
      <c r="S321" s="129" cm="1">
        <f t="array" ref="S321">INDEX(KM_PCT,MATCH($A321,'Knowledge - Percentages'!$B:$B,0),'Data - Knowledge'!S$8)/100</f>
        <v>0.629</v>
      </c>
      <c r="T321" s="129" cm="1">
        <f t="array" ref="T321">INDEX(KM_PCT,MATCH($A321,'Knowledge - Percentages'!$B:$B,0),'Data - Knowledge'!T$8)/100</f>
        <v>0.59699999999999998</v>
      </c>
      <c r="U321" s="129" cm="1">
        <f t="array" ref="U321">INDEX(KM_PCT,MATCH($A321,'Knowledge - Percentages'!$B:$B,0),'Data - Knowledge'!U$8)/100</f>
        <v>0.58599999999999997</v>
      </c>
      <c r="V321" s="129" cm="1">
        <f t="array" ref="V321">INDEX(KM_PCT,MATCH($A321,'Knowledge - Percentages'!$B:$B,0),'Data - Knowledge'!V$8)/100</f>
        <v>0.55700000000000005</v>
      </c>
      <c r="W321" s="129" cm="1">
        <f t="array" ref="W321">INDEX(KM_PCT,MATCH($A321,'Knowledge - Percentages'!$B:$B,0),'Data - Knowledge'!W$8)/100</f>
        <v>0.6409999999999999</v>
      </c>
      <c r="X321" s="129" cm="1">
        <f t="array" ref="X321">INDEX(KM_PCT,MATCH($A321,'Knowledge - Percentages'!$B:$B,0),'Data - Knowledge'!X$8)/100</f>
        <v>0.621</v>
      </c>
      <c r="Y321" s="129" cm="1">
        <f t="array" ref="Y321">INDEX(KM_PCT,MATCH($A321,'Knowledge - Percentages'!$B:$B,0),'Data - Knowledge'!Y$8)/100</f>
        <v>0.61</v>
      </c>
      <c r="Z321" s="129" cm="1">
        <f t="array" ref="Z321">INDEX(KM_PCT,MATCH($A321,'Knowledge - Percentages'!$B:$B,0),'Data - Knowledge'!Z$8)/100</f>
        <v>0.64900000000000002</v>
      </c>
      <c r="AA321" s="129" cm="1">
        <f t="array" ref="AA321">INDEX(KM_PCT,MATCH($A321,'Knowledge - Percentages'!$B:$B,0),'Data - Knowledge'!AA$8)/100</f>
        <v>0.65599999999999992</v>
      </c>
      <c r="AB321" s="129" cm="1">
        <f t="array" ref="AB321">INDEX(KM_PCT,MATCH($A321,'Knowledge - Percentages'!$B:$B,0),'Data - Knowledge'!AB$8)/100</f>
        <v>0.67200000000000004</v>
      </c>
      <c r="AC321" s="129" cm="1">
        <f t="array" ref="AC321">INDEX(KM_PCT,MATCH($A321,'Knowledge - Percentages'!$B:$B,0),'Data - Knowledge'!AC$8)/100</f>
        <v>0.6409999999999999</v>
      </c>
      <c r="AD321" s="129" cm="1">
        <f t="array" ref="AD321">INDEX(KM_PCT,MATCH($A321,'Knowledge - Percentages'!$B:$B,0),'Data - Knowledge'!AD$8)/100</f>
        <v>0.63500000000000001</v>
      </c>
      <c r="AE321" s="129" cm="1">
        <f t="array" ref="AE321">INDEX(KM_PCT,MATCH($A321,'Knowledge - Percentages'!$B:$B,0),'Data - Knowledge'!AE$8)/100</f>
        <v>0.57899999999999996</v>
      </c>
      <c r="AF321" s="129" cm="1">
        <f t="array" ref="AF321">INDEX(KM_PCT,MATCH($A321,'Knowledge - Percentages'!$B:$B,0),'Data - Knowledge'!AF$8)/100</f>
        <v>0.56499999999999995</v>
      </c>
      <c r="AG321" s="129" cm="1">
        <f t="array" ref="AG321">INDEX(KM_PCT,MATCH($A321,'Knowledge - Percentages'!$B:$B,0),'Data - Knowledge'!AG$8)/100</f>
        <v>0.65400000000000003</v>
      </c>
      <c r="AH321" s="129" cm="1">
        <f t="array" ref="AH321">INDEX(KM_PCT,MATCH($A321,'Knowledge - Percentages'!$B:$B,0),'Data - Knowledge'!AH$8)/100</f>
        <v>0.67599999999999993</v>
      </c>
      <c r="AI321" s="129" cm="1">
        <f t="array" ref="AI321">INDEX(KM_PCT,MATCH($A321,'Knowledge - Percentages'!$B:$B,0),'Data - Knowledge'!AI$8)/100</f>
        <v>0.68299999999999994</v>
      </c>
    </row>
    <row r="322" spans="1:35">
      <c r="A322" s="86" t="s">
        <v>809</v>
      </c>
      <c r="B322" s="86" t="s">
        <v>754</v>
      </c>
      <c r="C322" s="86" t="s">
        <v>801</v>
      </c>
      <c r="D322" s="86" t="s">
        <v>810</v>
      </c>
      <c r="E322" s="122">
        <f t="shared" si="31"/>
        <v>0.40266315666087099</v>
      </c>
      <c r="F322" s="128">
        <f t="shared" si="26"/>
        <v>20611.119000000002</v>
      </c>
      <c r="G322" s="122">
        <f t="shared" si="27"/>
        <v>0.4241461918723673</v>
      </c>
      <c r="H322" s="128">
        <f t="shared" si="28"/>
        <v>154354.85800000004</v>
      </c>
      <c r="I322" s="122">
        <f t="shared" si="29"/>
        <v>-0.14465352696493675</v>
      </c>
      <c r="J322" s="128">
        <f t="shared" si="30"/>
        <v>94.934992787118816</v>
      </c>
      <c r="K322" s="129" cm="1">
        <f t="array" ref="K322">INDEX(KM_PCT,MATCH($A322,'Knowledge - Percentages'!$B:$B,0),'Data - Knowledge'!K$8)/100</f>
        <v>0.314</v>
      </c>
      <c r="L322" s="129" cm="1">
        <f t="array" ref="L322">INDEX(KM_PCT,MATCH($A322,'Knowledge - Percentages'!$B:$B,0),'Data - Knowledge'!L$8)/100</f>
        <v>0.32200000000000001</v>
      </c>
      <c r="M322" s="129" cm="1">
        <f t="array" ref="M322">INDEX(KM_PCT,MATCH($A322,'Knowledge - Percentages'!$B:$B,0),'Data - Knowledge'!M$8)/100</f>
        <v>0.314</v>
      </c>
      <c r="N322" s="129" cm="1">
        <f t="array" ref="N322">INDEX(KM_PCT,MATCH($A322,'Knowledge - Percentages'!$B:$B,0),'Data - Knowledge'!N$8)/100</f>
        <v>0.46100000000000002</v>
      </c>
      <c r="O322" s="129" cm="1">
        <f t="array" ref="O322">INDEX(KM_PCT,MATCH($A322,'Knowledge - Percentages'!$B:$B,0),'Data - Knowledge'!O$8)/100</f>
        <v>0.39700000000000002</v>
      </c>
      <c r="P322" s="129" cm="1">
        <f t="array" ref="P322">INDEX(KM_PCT,MATCH($A322,'Knowledge - Percentages'!$B:$B,0),'Data - Knowledge'!P$8)/100</f>
        <v>0.375</v>
      </c>
      <c r="Q322" s="129" cm="1">
        <f t="array" ref="Q322">INDEX(KM_PCT,MATCH($A322,'Knowledge - Percentages'!$B:$B,0),'Data - Knowledge'!Q$8)/100</f>
        <v>0.314</v>
      </c>
      <c r="R322" s="129" cm="1">
        <f t="array" ref="R322">INDEX(KM_PCT,MATCH($A322,'Knowledge - Percentages'!$B:$B,0),'Data - Knowledge'!R$8)/100</f>
        <v>0.30199999999999999</v>
      </c>
      <c r="S322" s="129" cm="1">
        <f t="array" ref="S322">INDEX(KM_PCT,MATCH($A322,'Knowledge - Percentages'!$B:$B,0),'Data - Knowledge'!S$8)/100</f>
        <v>0.40500000000000003</v>
      </c>
      <c r="T322" s="129" cm="1">
        <f t="array" ref="T322">INDEX(KM_PCT,MATCH($A322,'Knowledge - Percentages'!$B:$B,0),'Data - Knowledge'!T$8)/100</f>
        <v>0.35100000000000003</v>
      </c>
      <c r="U322" s="129" cm="1">
        <f t="array" ref="U322">INDEX(KM_PCT,MATCH($A322,'Knowledge - Percentages'!$B:$B,0),'Data - Knowledge'!U$8)/100</f>
        <v>0.36299999999999999</v>
      </c>
      <c r="V322" s="129" cm="1">
        <f t="array" ref="V322">INDEX(KM_PCT,MATCH($A322,'Knowledge - Percentages'!$B:$B,0),'Data - Knowledge'!V$8)/100</f>
        <v>0.35299999999999998</v>
      </c>
      <c r="W322" s="129" cm="1">
        <f t="array" ref="W322">INDEX(KM_PCT,MATCH($A322,'Knowledge - Percentages'!$B:$B,0),'Data - Knowledge'!W$8)/100</f>
        <v>0.47799999999999998</v>
      </c>
      <c r="X322" s="129" cm="1">
        <f t="array" ref="X322">INDEX(KM_PCT,MATCH($A322,'Knowledge - Percentages'!$B:$B,0),'Data - Knowledge'!X$8)/100</f>
        <v>0.41399999999999998</v>
      </c>
      <c r="Y322" s="129" cm="1">
        <f t="array" ref="Y322">INDEX(KM_PCT,MATCH($A322,'Knowledge - Percentages'!$B:$B,0),'Data - Knowledge'!Y$8)/100</f>
        <v>0.434</v>
      </c>
      <c r="Z322" s="129" cm="1">
        <f t="array" ref="Z322">INDEX(KM_PCT,MATCH($A322,'Knowledge - Percentages'!$B:$B,0),'Data - Knowledge'!Z$8)/100</f>
        <v>0.47499999999999998</v>
      </c>
      <c r="AA322" s="129" cm="1">
        <f t="array" ref="AA322">INDEX(KM_PCT,MATCH($A322,'Knowledge - Percentages'!$B:$B,0),'Data - Knowledge'!AA$8)/100</f>
        <v>0.436</v>
      </c>
      <c r="AB322" s="129" cm="1">
        <f t="array" ref="AB322">INDEX(KM_PCT,MATCH($A322,'Knowledge - Percentages'!$B:$B,0),'Data - Knowledge'!AB$8)/100</f>
        <v>0.49099999999999999</v>
      </c>
      <c r="AC322" s="129" cm="1">
        <f t="array" ref="AC322">INDEX(KM_PCT,MATCH($A322,'Knowledge - Percentages'!$B:$B,0),'Data - Knowledge'!AC$8)/100</f>
        <v>0.48899999999999999</v>
      </c>
      <c r="AD322" s="129" cm="1">
        <f t="array" ref="AD322">INDEX(KM_PCT,MATCH($A322,'Knowledge - Percentages'!$B:$B,0),'Data - Knowledge'!AD$8)/100</f>
        <v>0.46</v>
      </c>
      <c r="AE322" s="129" cm="1">
        <f t="array" ref="AE322">INDEX(KM_PCT,MATCH($A322,'Knowledge - Percentages'!$B:$B,0),'Data - Knowledge'!AE$8)/100</f>
        <v>0.46299999999999997</v>
      </c>
      <c r="AF322" s="129" cm="1">
        <f t="array" ref="AF322">INDEX(KM_PCT,MATCH($A322,'Knowledge - Percentages'!$B:$B,0),'Data - Knowledge'!AF$8)/100</f>
        <v>0.40100000000000002</v>
      </c>
      <c r="AG322" s="129" cm="1">
        <f t="array" ref="AG322">INDEX(KM_PCT,MATCH($A322,'Knowledge - Percentages'!$B:$B,0),'Data - Knowledge'!AG$8)/100</f>
        <v>0.46500000000000002</v>
      </c>
      <c r="AH322" s="129" cm="1">
        <f t="array" ref="AH322">INDEX(KM_PCT,MATCH($A322,'Knowledge - Percentages'!$B:$B,0),'Data - Knowledge'!AH$8)/100</f>
        <v>0.48299999999999998</v>
      </c>
      <c r="AI322" s="129" cm="1">
        <f t="array" ref="AI322">INDEX(KM_PCT,MATCH($A322,'Knowledge - Percentages'!$B:$B,0),'Data - Knowledge'!AI$8)/100</f>
        <v>0.49700000000000005</v>
      </c>
    </row>
    <row r="323" spans="1:35">
      <c r="A323" s="86" t="s">
        <v>811</v>
      </c>
      <c r="B323" s="86" t="s">
        <v>754</v>
      </c>
      <c r="C323" s="86" t="s">
        <v>801</v>
      </c>
      <c r="D323" s="86" t="s">
        <v>812</v>
      </c>
      <c r="E323" s="122">
        <f t="shared" si="31"/>
        <v>0.2562315822376775</v>
      </c>
      <c r="F323" s="128">
        <f t="shared" si="26"/>
        <v>13115.725999999999</v>
      </c>
      <c r="G323" s="122">
        <f t="shared" si="27"/>
        <v>0.27158335783512266</v>
      </c>
      <c r="H323" s="128">
        <f t="shared" si="28"/>
        <v>98834.344000000012</v>
      </c>
      <c r="I323" s="122">
        <f t="shared" si="29"/>
        <v>-3.3185792725035745E-2</v>
      </c>
      <c r="J323" s="128">
        <f t="shared" si="30"/>
        <v>94.347306212052516</v>
      </c>
      <c r="K323" s="129" cm="1">
        <f t="array" ref="K323">INDEX(KM_PCT,MATCH($A323,'Knowledge - Percentages'!$B:$B,0),'Data - Knowledge'!K$8)/100</f>
        <v>0.21299999999999999</v>
      </c>
      <c r="L323" s="129" cm="1">
        <f t="array" ref="L323">INDEX(KM_PCT,MATCH($A323,'Knowledge - Percentages'!$B:$B,0),'Data - Knowledge'!L$8)/100</f>
        <v>0.20199999999999999</v>
      </c>
      <c r="M323" s="129" cm="1">
        <f t="array" ref="M323">INDEX(KM_PCT,MATCH($A323,'Knowledge - Percentages'!$B:$B,0),'Data - Knowledge'!M$8)/100</f>
        <v>0.191</v>
      </c>
      <c r="N323" s="129" cm="1">
        <f t="array" ref="N323">INDEX(KM_PCT,MATCH($A323,'Knowledge - Percentages'!$B:$B,0),'Data - Knowledge'!N$8)/100</f>
        <v>0.311</v>
      </c>
      <c r="O323" s="129" cm="1">
        <f t="array" ref="O323">INDEX(KM_PCT,MATCH($A323,'Knowledge - Percentages'!$B:$B,0),'Data - Knowledge'!O$8)/100</f>
        <v>0.24100000000000002</v>
      </c>
      <c r="P323" s="129" cm="1">
        <f t="array" ref="P323">INDEX(KM_PCT,MATCH($A323,'Knowledge - Percentages'!$B:$B,0),'Data - Knowledge'!P$8)/100</f>
        <v>0.22699999999999998</v>
      </c>
      <c r="Q323" s="129" cm="1">
        <f t="array" ref="Q323">INDEX(KM_PCT,MATCH($A323,'Knowledge - Percentages'!$B:$B,0),'Data - Knowledge'!Q$8)/100</f>
        <v>0.187</v>
      </c>
      <c r="R323" s="129" cm="1">
        <f t="array" ref="R323">INDEX(KM_PCT,MATCH($A323,'Knowledge - Percentages'!$B:$B,0),'Data - Knowledge'!R$8)/100</f>
        <v>0.17100000000000001</v>
      </c>
      <c r="S323" s="129" cm="1">
        <f t="array" ref="S323">INDEX(KM_PCT,MATCH($A323,'Knowledge - Percentages'!$B:$B,0),'Data - Knowledge'!S$8)/100</f>
        <v>0.248</v>
      </c>
      <c r="T323" s="129" cm="1">
        <f t="array" ref="T323">INDEX(KM_PCT,MATCH($A323,'Knowledge - Percentages'!$B:$B,0),'Data - Knowledge'!T$8)/100</f>
        <v>0.22399999999999998</v>
      </c>
      <c r="U323" s="129" cm="1">
        <f t="array" ref="U323">INDEX(KM_PCT,MATCH($A323,'Knowledge - Percentages'!$B:$B,0),'Data - Knowledge'!U$8)/100</f>
        <v>0.21899999999999997</v>
      </c>
      <c r="V323" s="129" cm="1">
        <f t="array" ref="V323">INDEX(KM_PCT,MATCH($A323,'Knowledge - Percentages'!$B:$B,0),'Data - Knowledge'!V$8)/100</f>
        <v>0.21100000000000002</v>
      </c>
      <c r="W323" s="129" cm="1">
        <f t="array" ref="W323">INDEX(KM_PCT,MATCH($A323,'Knowledge - Percentages'!$B:$B,0),'Data - Knowledge'!W$8)/100</f>
        <v>0.27699999999999997</v>
      </c>
      <c r="X323" s="129" cm="1">
        <f t="array" ref="X323">INDEX(KM_PCT,MATCH($A323,'Knowledge - Percentages'!$B:$B,0),'Data - Knowledge'!X$8)/100</f>
        <v>0.25700000000000001</v>
      </c>
      <c r="Y323" s="129" cm="1">
        <f t="array" ref="Y323">INDEX(KM_PCT,MATCH($A323,'Knowledge - Percentages'!$B:$B,0),'Data - Knowledge'!Y$8)/100</f>
        <v>0.25800000000000001</v>
      </c>
      <c r="Z323" s="129" cm="1">
        <f t="array" ref="Z323">INDEX(KM_PCT,MATCH($A323,'Knowledge - Percentages'!$B:$B,0),'Data - Knowledge'!Z$8)/100</f>
        <v>0.30399999999999999</v>
      </c>
      <c r="AA323" s="129" cm="1">
        <f t="array" ref="AA323">INDEX(KM_PCT,MATCH($A323,'Knowledge - Percentages'!$B:$B,0),'Data - Knowledge'!AA$8)/100</f>
        <v>0.28399999999999997</v>
      </c>
      <c r="AB323" s="129" cm="1">
        <f t="array" ref="AB323">INDEX(KM_PCT,MATCH($A323,'Knowledge - Percentages'!$B:$B,0),'Data - Knowledge'!AB$8)/100</f>
        <v>0.29499999999999998</v>
      </c>
      <c r="AC323" s="129" cm="1">
        <f t="array" ref="AC323">INDEX(KM_PCT,MATCH($A323,'Knowledge - Percentages'!$B:$B,0),'Data - Knowledge'!AC$8)/100</f>
        <v>0.32200000000000001</v>
      </c>
      <c r="AD323" s="129" cm="1">
        <f t="array" ref="AD323">INDEX(KM_PCT,MATCH($A323,'Knowledge - Percentages'!$B:$B,0),'Data - Knowledge'!AD$8)/100</f>
        <v>0.3</v>
      </c>
      <c r="AE323" s="129" cm="1">
        <f t="array" ref="AE323">INDEX(KM_PCT,MATCH($A323,'Knowledge - Percentages'!$B:$B,0),'Data - Knowledge'!AE$8)/100</f>
        <v>0.30499999999999999</v>
      </c>
      <c r="AF323" s="129" cm="1">
        <f t="array" ref="AF323">INDEX(KM_PCT,MATCH($A323,'Knowledge - Percentages'!$B:$B,0),'Data - Knowledge'!AF$8)/100</f>
        <v>0.254</v>
      </c>
      <c r="AG323" s="129" cm="1">
        <f t="array" ref="AG323">INDEX(KM_PCT,MATCH($A323,'Knowledge - Percentages'!$B:$B,0),'Data - Knowledge'!AG$8)/100</f>
        <v>0.3</v>
      </c>
      <c r="AH323" s="129" cm="1">
        <f t="array" ref="AH323">INDEX(KM_PCT,MATCH($A323,'Knowledge - Percentages'!$B:$B,0),'Data - Knowledge'!AH$8)/100</f>
        <v>0.30499999999999999</v>
      </c>
      <c r="AI323" s="129" cm="1">
        <f t="array" ref="AI323">INDEX(KM_PCT,MATCH($A323,'Knowledge - Percentages'!$B:$B,0),'Data - Knowledge'!AI$8)/100</f>
        <v>0.33100000000000002</v>
      </c>
    </row>
    <row r="324" spans="1:35">
      <c r="A324" s="86" t="s">
        <v>813</v>
      </c>
      <c r="B324" s="86" t="s">
        <v>754</v>
      </c>
      <c r="C324" s="86" t="s">
        <v>801</v>
      </c>
      <c r="D324" s="86" t="s">
        <v>814</v>
      </c>
      <c r="E324" s="122">
        <f t="shared" si="31"/>
        <v>7.7915349600484476E-2</v>
      </c>
      <c r="F324" s="128">
        <f t="shared" si="26"/>
        <v>3988.2529999999992</v>
      </c>
      <c r="G324" s="122">
        <f t="shared" si="27"/>
        <v>9.4461979176684918E-2</v>
      </c>
      <c r="H324" s="128">
        <f t="shared" si="28"/>
        <v>34376.508999999998</v>
      </c>
      <c r="I324" s="122">
        <f t="shared" si="29"/>
        <v>-0.33460295258306461</v>
      </c>
      <c r="J324" s="128">
        <f t="shared" si="30"/>
        <v>82.48329145713636</v>
      </c>
      <c r="K324" s="129" cm="1">
        <f t="array" ref="K324">INDEX(KM_PCT,MATCH($A324,'Knowledge - Percentages'!$B:$B,0),'Data - Knowledge'!K$8)/100</f>
        <v>4.4000000000000004E-2</v>
      </c>
      <c r="L324" s="129" cm="1">
        <f t="array" ref="L324">INDEX(KM_PCT,MATCH($A324,'Knowledge - Percentages'!$B:$B,0),'Data - Knowledge'!L$8)/100</f>
        <v>3.1E-2</v>
      </c>
      <c r="M324" s="129" cm="1">
        <f t="array" ref="M324">INDEX(KM_PCT,MATCH($A324,'Knowledge - Percentages'!$B:$B,0),'Data - Knowledge'!M$8)/100</f>
        <v>3.3000000000000002E-2</v>
      </c>
      <c r="N324" s="129" cm="1">
        <f t="array" ref="N324">INDEX(KM_PCT,MATCH($A324,'Knowledge - Percentages'!$B:$B,0),'Data - Knowledge'!N$8)/100</f>
        <v>0.10099999999999999</v>
      </c>
      <c r="O324" s="129" cm="1">
        <f t="array" ref="O324">INDEX(KM_PCT,MATCH($A324,'Knowledge - Percentages'!$B:$B,0),'Data - Knowledge'!O$8)/100</f>
        <v>5.2999999999999999E-2</v>
      </c>
      <c r="P324" s="129" cm="1">
        <f t="array" ref="P324">INDEX(KM_PCT,MATCH($A324,'Knowledge - Percentages'!$B:$B,0),'Data - Knowledge'!P$8)/100</f>
        <v>5.0999999999999997E-2</v>
      </c>
      <c r="Q324" s="129" cm="1">
        <f t="array" ref="Q324">INDEX(KM_PCT,MATCH($A324,'Knowledge - Percentages'!$B:$B,0),'Data - Knowledge'!Q$8)/100</f>
        <v>3.3000000000000002E-2</v>
      </c>
      <c r="R324" s="129" cm="1">
        <f t="array" ref="R324">INDEX(KM_PCT,MATCH($A324,'Knowledge - Percentages'!$B:$B,0),'Data - Knowledge'!R$8)/100</f>
        <v>6.2E-2</v>
      </c>
      <c r="S324" s="129" cm="1">
        <f t="array" ref="S324">INDEX(KM_PCT,MATCH($A324,'Knowledge - Percentages'!$B:$B,0),'Data - Knowledge'!S$8)/100</f>
        <v>6.4000000000000001E-2</v>
      </c>
      <c r="T324" s="129" cm="1">
        <f t="array" ref="T324">INDEX(KM_PCT,MATCH($A324,'Knowledge - Percentages'!$B:$B,0),'Data - Knowledge'!T$8)/100</f>
        <v>4.4999999999999998E-2</v>
      </c>
      <c r="U324" s="129" cm="1">
        <f t="array" ref="U324">INDEX(KM_PCT,MATCH($A324,'Knowledge - Percentages'!$B:$B,0),'Data - Knowledge'!U$8)/100</f>
        <v>5.5999999999999994E-2</v>
      </c>
      <c r="V324" s="129" cm="1">
        <f t="array" ref="V324">INDEX(KM_PCT,MATCH($A324,'Knowledge - Percentages'!$B:$B,0),'Data - Knowledge'!V$8)/100</f>
        <v>0.05</v>
      </c>
      <c r="W324" s="129" cm="1">
        <f t="array" ref="W324">INDEX(KM_PCT,MATCH($A324,'Knowledge - Percentages'!$B:$B,0),'Data - Knowledge'!W$8)/100</f>
        <v>0.105</v>
      </c>
      <c r="X324" s="129" cm="1">
        <f t="array" ref="X324">INDEX(KM_PCT,MATCH($A324,'Knowledge - Percentages'!$B:$B,0),'Data - Knowledge'!X$8)/100</f>
        <v>7.0000000000000007E-2</v>
      </c>
      <c r="Y324" s="129" cm="1">
        <f t="array" ref="Y324">INDEX(KM_PCT,MATCH($A324,'Knowledge - Percentages'!$B:$B,0),'Data - Knowledge'!Y$8)/100</f>
        <v>8.4000000000000005E-2</v>
      </c>
      <c r="Z324" s="129" cm="1">
        <f t="array" ref="Z324">INDEX(KM_PCT,MATCH($A324,'Knowledge - Percentages'!$B:$B,0),'Data - Knowledge'!Z$8)/100</f>
        <v>0.127</v>
      </c>
      <c r="AA324" s="129" cm="1">
        <f t="array" ref="AA324">INDEX(KM_PCT,MATCH($A324,'Knowledge - Percentages'!$B:$B,0),'Data - Knowledge'!AA$8)/100</f>
        <v>0.09</v>
      </c>
      <c r="AB324" s="129" cm="1">
        <f t="array" ref="AB324">INDEX(KM_PCT,MATCH($A324,'Knowledge - Percentages'!$B:$B,0),'Data - Knowledge'!AB$8)/100</f>
        <v>0.16800000000000001</v>
      </c>
      <c r="AC324" s="129" cm="1">
        <f t="array" ref="AC324">INDEX(KM_PCT,MATCH($A324,'Knowledge - Percentages'!$B:$B,0),'Data - Knowledge'!AC$8)/100</f>
        <v>0.16500000000000001</v>
      </c>
      <c r="AD324" s="129" cm="1">
        <f t="array" ref="AD324">INDEX(KM_PCT,MATCH($A324,'Knowledge - Percentages'!$B:$B,0),'Data - Knowledge'!AD$8)/100</f>
        <v>0.11199999999999999</v>
      </c>
      <c r="AE324" s="129" cm="1">
        <f t="array" ref="AE324">INDEX(KM_PCT,MATCH($A324,'Knowledge - Percentages'!$B:$B,0),'Data - Knowledge'!AE$8)/100</f>
        <v>0.13</v>
      </c>
      <c r="AF324" s="129" cm="1">
        <f t="array" ref="AF324">INDEX(KM_PCT,MATCH($A324,'Knowledge - Percentages'!$B:$B,0),'Data - Knowledge'!AF$8)/100</f>
        <v>0.114</v>
      </c>
      <c r="AG324" s="129" cm="1">
        <f t="array" ref="AG324">INDEX(KM_PCT,MATCH($A324,'Knowledge - Percentages'!$B:$B,0),'Data - Knowledge'!AG$8)/100</f>
        <v>0.122</v>
      </c>
      <c r="AH324" s="129" cm="1">
        <f t="array" ref="AH324">INDEX(KM_PCT,MATCH($A324,'Knowledge - Percentages'!$B:$B,0),'Data - Knowledge'!AH$8)/100</f>
        <v>0.20699999999999999</v>
      </c>
      <c r="AI324" s="129" cm="1">
        <f t="array" ref="AI324">INDEX(KM_PCT,MATCH($A324,'Knowledge - Percentages'!$B:$B,0),'Data - Knowledge'!AI$8)/100</f>
        <v>0.156</v>
      </c>
    </row>
    <row r="325" spans="1:35">
      <c r="A325" s="86" t="s">
        <v>815</v>
      </c>
      <c r="B325" s="86" t="s">
        <v>754</v>
      </c>
      <c r="C325" s="86" t="s">
        <v>801</v>
      </c>
      <c r="D325" s="86" t="s">
        <v>816</v>
      </c>
      <c r="E325" s="122">
        <f t="shared" si="31"/>
        <v>9.3959013030652325E-3</v>
      </c>
      <c r="F325" s="128">
        <f t="shared" si="26"/>
        <v>480.94800000000009</v>
      </c>
      <c r="G325" s="122">
        <f t="shared" si="27"/>
        <v>1.1720687845372186E-2</v>
      </c>
      <c r="H325" s="128">
        <f t="shared" si="28"/>
        <v>4265.3810000000003</v>
      </c>
      <c r="I325" s="122">
        <f t="shared" si="29"/>
        <v>-0.45295090299489854</v>
      </c>
      <c r="J325" s="128">
        <f t="shared" si="30"/>
        <v>80.165101460108616</v>
      </c>
      <c r="K325" s="129" cm="1">
        <f t="array" ref="K325">INDEX(KM_PCT,MATCH($A325,'Knowledge - Percentages'!$B:$B,0),'Data - Knowledge'!K$8)/100</f>
        <v>6.0000000000000001E-3</v>
      </c>
      <c r="L325" s="129" cm="1">
        <f t="array" ref="L325">INDEX(KM_PCT,MATCH($A325,'Knowledge - Percentages'!$B:$B,0),'Data - Knowledge'!L$8)/100</f>
        <v>4.0000000000000001E-3</v>
      </c>
      <c r="M325" s="129" cm="1">
        <f t="array" ref="M325">INDEX(KM_PCT,MATCH($A325,'Knowledge - Percentages'!$B:$B,0),'Data - Knowledge'!M$8)/100</f>
        <v>5.0000000000000001E-3</v>
      </c>
      <c r="N325" s="129" cm="1">
        <f t="array" ref="N325">INDEX(KM_PCT,MATCH($A325,'Knowledge - Percentages'!$B:$B,0),'Data - Knowledge'!N$8)/100</f>
        <v>8.0000000000000002E-3</v>
      </c>
      <c r="O325" s="129" cm="1">
        <f t="array" ref="O325">INDEX(KM_PCT,MATCH($A325,'Knowledge - Percentages'!$B:$B,0),'Data - Knowledge'!O$8)/100</f>
        <v>5.0000000000000001E-3</v>
      </c>
      <c r="P325" s="129" cm="1">
        <f t="array" ref="P325">INDEX(KM_PCT,MATCH($A325,'Knowledge - Percentages'!$B:$B,0),'Data - Knowledge'!P$8)/100</f>
        <v>8.0000000000000002E-3</v>
      </c>
      <c r="Q325" s="129" cm="1">
        <f t="array" ref="Q325">INDEX(KM_PCT,MATCH($A325,'Knowledge - Percentages'!$B:$B,0),'Data - Knowledge'!Q$8)/100</f>
        <v>8.0000000000000002E-3</v>
      </c>
      <c r="R325" s="129" cm="1">
        <f t="array" ref="R325">INDEX(KM_PCT,MATCH($A325,'Knowledge - Percentages'!$B:$B,0),'Data - Knowledge'!R$8)/100</f>
        <v>9.0000000000000011E-3</v>
      </c>
      <c r="S325" s="129" cm="1">
        <f t="array" ref="S325">INDEX(KM_PCT,MATCH($A325,'Knowledge - Percentages'!$B:$B,0),'Data - Knowledge'!S$8)/100</f>
        <v>8.0000000000000002E-3</v>
      </c>
      <c r="T325" s="129" cm="1">
        <f t="array" ref="T325">INDEX(KM_PCT,MATCH($A325,'Knowledge - Percentages'!$B:$B,0),'Data - Knowledge'!T$8)/100</f>
        <v>6.0000000000000001E-3</v>
      </c>
      <c r="U325" s="129" cm="1">
        <f t="array" ref="U325">INDEX(KM_PCT,MATCH($A325,'Knowledge - Percentages'!$B:$B,0),'Data - Knowledge'!U$8)/100</f>
        <v>8.0000000000000002E-3</v>
      </c>
      <c r="V325" s="129" cm="1">
        <f t="array" ref="V325">INDEX(KM_PCT,MATCH($A325,'Knowledge - Percentages'!$B:$B,0),'Data - Knowledge'!V$8)/100</f>
        <v>6.0000000000000001E-3</v>
      </c>
      <c r="W325" s="129" cm="1">
        <f t="array" ref="W325">INDEX(KM_PCT,MATCH($A325,'Knowledge - Percentages'!$B:$B,0),'Data - Knowledge'!W$8)/100</f>
        <v>0.01</v>
      </c>
      <c r="X325" s="129" cm="1">
        <f t="array" ref="X325">INDEX(KM_PCT,MATCH($A325,'Knowledge - Percentages'!$B:$B,0),'Data - Knowledge'!X$8)/100</f>
        <v>8.0000000000000002E-3</v>
      </c>
      <c r="Y325" s="129" cm="1">
        <f t="array" ref="Y325">INDEX(KM_PCT,MATCH($A325,'Knowledge - Percentages'!$B:$B,0),'Data - Knowledge'!Y$8)/100</f>
        <v>1.2E-2</v>
      </c>
      <c r="Z325" s="129" cm="1">
        <f t="array" ref="Z325">INDEX(KM_PCT,MATCH($A325,'Knowledge - Percentages'!$B:$B,0),'Data - Knowledge'!Z$8)/100</f>
        <v>1.4999999999999999E-2</v>
      </c>
      <c r="AA325" s="129" cm="1">
        <f t="array" ref="AA325">INDEX(KM_PCT,MATCH($A325,'Knowledge - Percentages'!$B:$B,0),'Data - Knowledge'!AA$8)/100</f>
        <v>0.01</v>
      </c>
      <c r="AB325" s="129" cm="1">
        <f t="array" ref="AB325">INDEX(KM_PCT,MATCH($A325,'Knowledge - Percentages'!$B:$B,0),'Data - Knowledge'!AB$8)/100</f>
        <v>0.03</v>
      </c>
      <c r="AC325" s="129" cm="1">
        <f t="array" ref="AC325">INDEX(KM_PCT,MATCH($A325,'Knowledge - Percentages'!$B:$B,0),'Data - Knowledge'!AC$8)/100</f>
        <v>2.2000000000000002E-2</v>
      </c>
      <c r="AD325" s="129" cm="1">
        <f t="array" ref="AD325">INDEX(KM_PCT,MATCH($A325,'Knowledge - Percentages'!$B:$B,0),'Data - Knowledge'!AD$8)/100</f>
        <v>1.2E-2</v>
      </c>
      <c r="AE325" s="129" cm="1">
        <f t="array" ref="AE325">INDEX(KM_PCT,MATCH($A325,'Knowledge - Percentages'!$B:$B,0),'Data - Knowledge'!AE$8)/100</f>
        <v>1.8000000000000002E-2</v>
      </c>
      <c r="AF325" s="129" cm="1">
        <f t="array" ref="AF325">INDEX(KM_PCT,MATCH($A325,'Knowledge - Percentages'!$B:$B,0),'Data - Knowledge'!AF$8)/100</f>
        <v>1.9E-2</v>
      </c>
      <c r="AG325" s="129" cm="1">
        <f t="array" ref="AG325">INDEX(KM_PCT,MATCH($A325,'Knowledge - Percentages'!$B:$B,0),'Data - Knowledge'!AG$8)/100</f>
        <v>1.4999999999999999E-2</v>
      </c>
      <c r="AH325" s="129" cm="1">
        <f t="array" ref="AH325">INDEX(KM_PCT,MATCH($A325,'Knowledge - Percentages'!$B:$B,0),'Data - Knowledge'!AH$8)/100</f>
        <v>3.9E-2</v>
      </c>
      <c r="AI325" s="129" cm="1">
        <f t="array" ref="AI325">INDEX(KM_PCT,MATCH($A325,'Knowledge - Percentages'!$B:$B,0),'Data - Knowledge'!AI$8)/100</f>
        <v>0.02</v>
      </c>
    </row>
    <row r="326" spans="1:35">
      <c r="A326" s="86" t="s">
        <v>817</v>
      </c>
      <c r="B326" s="86" t="s">
        <v>754</v>
      </c>
      <c r="C326" s="86" t="s">
        <v>801</v>
      </c>
      <c r="D326" s="86" t="s">
        <v>818</v>
      </c>
      <c r="E326" s="122">
        <f t="shared" si="31"/>
        <v>7.0422001680114102E-2</v>
      </c>
      <c r="F326" s="128">
        <f t="shared" si="26"/>
        <v>3604.6910000000003</v>
      </c>
      <c r="G326" s="122">
        <f t="shared" si="27"/>
        <v>8.7018166130375163E-2</v>
      </c>
      <c r="H326" s="128">
        <f t="shared" si="28"/>
        <v>31667.563999999998</v>
      </c>
      <c r="I326" s="122">
        <f t="shared" si="29"/>
        <v>-0.26313934813026613</v>
      </c>
      <c r="J326" s="128">
        <f t="shared" si="30"/>
        <v>80.927931271964724</v>
      </c>
      <c r="K326" s="129" cm="1">
        <f t="array" ref="K326">INDEX(KM_PCT,MATCH($A326,'Knowledge - Percentages'!$B:$B,0),'Data - Knowledge'!K$8)/100</f>
        <v>3.2000000000000001E-2</v>
      </c>
      <c r="L326" s="129" cm="1">
        <f t="array" ref="L326">INDEX(KM_PCT,MATCH($A326,'Knowledge - Percentages'!$B:$B,0),'Data - Knowledge'!L$8)/100</f>
        <v>3.6000000000000004E-2</v>
      </c>
      <c r="M326" s="129" cm="1">
        <f t="array" ref="M326">INDEX(KM_PCT,MATCH($A326,'Knowledge - Percentages'!$B:$B,0),'Data - Knowledge'!M$8)/100</f>
        <v>0.03</v>
      </c>
      <c r="N326" s="129" cm="1">
        <f t="array" ref="N326">INDEX(KM_PCT,MATCH($A326,'Knowledge - Percentages'!$B:$B,0),'Data - Knowledge'!N$8)/100</f>
        <v>8.5999999999999993E-2</v>
      </c>
      <c r="O326" s="129" cm="1">
        <f t="array" ref="O326">INDEX(KM_PCT,MATCH($A326,'Knowledge - Percentages'!$B:$B,0),'Data - Knowledge'!O$8)/100</f>
        <v>4.4999999999999998E-2</v>
      </c>
      <c r="P326" s="129" cm="1">
        <f t="array" ref="P326">INDEX(KM_PCT,MATCH($A326,'Knowledge - Percentages'!$B:$B,0),'Data - Knowledge'!P$8)/100</f>
        <v>4.2000000000000003E-2</v>
      </c>
      <c r="Q326" s="129" cm="1">
        <f t="array" ref="Q326">INDEX(KM_PCT,MATCH($A326,'Knowledge - Percentages'!$B:$B,0),'Data - Knowledge'!Q$8)/100</f>
        <v>3.1E-2</v>
      </c>
      <c r="R326" s="129" cm="1">
        <f t="array" ref="R326">INDEX(KM_PCT,MATCH($A326,'Knowledge - Percentages'!$B:$B,0),'Data - Knowledge'!R$8)/100</f>
        <v>4.4999999999999998E-2</v>
      </c>
      <c r="S326" s="129" cm="1">
        <f t="array" ref="S326">INDEX(KM_PCT,MATCH($A326,'Knowledge - Percentages'!$B:$B,0),'Data - Knowledge'!S$8)/100</f>
        <v>5.2000000000000005E-2</v>
      </c>
      <c r="T326" s="129" cm="1">
        <f t="array" ref="T326">INDEX(KM_PCT,MATCH($A326,'Knowledge - Percentages'!$B:$B,0),'Data - Knowledge'!T$8)/100</f>
        <v>0.04</v>
      </c>
      <c r="U326" s="129" cm="1">
        <f t="array" ref="U326">INDEX(KM_PCT,MATCH($A326,'Knowledge - Percentages'!$B:$B,0),'Data - Knowledge'!U$8)/100</f>
        <v>4.5999999999999999E-2</v>
      </c>
      <c r="V326" s="129" cm="1">
        <f t="array" ref="V326">INDEX(KM_PCT,MATCH($A326,'Knowledge - Percentages'!$B:$B,0),'Data - Knowledge'!V$8)/100</f>
        <v>3.9E-2</v>
      </c>
      <c r="W326" s="129" cm="1">
        <f t="array" ref="W326">INDEX(KM_PCT,MATCH($A326,'Knowledge - Percentages'!$B:$B,0),'Data - Knowledge'!W$8)/100</f>
        <v>0.08</v>
      </c>
      <c r="X326" s="129" cm="1">
        <f t="array" ref="X326">INDEX(KM_PCT,MATCH($A326,'Knowledge - Percentages'!$B:$B,0),'Data - Knowledge'!X$8)/100</f>
        <v>5.9000000000000004E-2</v>
      </c>
      <c r="Y326" s="129" cm="1">
        <f t="array" ref="Y326">INDEX(KM_PCT,MATCH($A326,'Knowledge - Percentages'!$B:$B,0),'Data - Knowledge'!Y$8)/100</f>
        <v>7.0000000000000007E-2</v>
      </c>
      <c r="Z326" s="129" cm="1">
        <f t="array" ref="Z326">INDEX(KM_PCT,MATCH($A326,'Knowledge - Percentages'!$B:$B,0),'Data - Knowledge'!Z$8)/100</f>
        <v>0.114</v>
      </c>
      <c r="AA326" s="129" cm="1">
        <f t="array" ref="AA326">INDEX(KM_PCT,MATCH($A326,'Knowledge - Percentages'!$B:$B,0),'Data - Knowledge'!AA$8)/100</f>
        <v>7.6999999999999999E-2</v>
      </c>
      <c r="AB326" s="129" cm="1">
        <f t="array" ref="AB326">INDEX(KM_PCT,MATCH($A326,'Knowledge - Percentages'!$B:$B,0),'Data - Knowledge'!AB$8)/100</f>
        <v>0.13600000000000001</v>
      </c>
      <c r="AC326" s="129" cm="1">
        <f t="array" ref="AC326">INDEX(KM_PCT,MATCH($A326,'Knowledge - Percentages'!$B:$B,0),'Data - Knowledge'!AC$8)/100</f>
        <v>0.16600000000000001</v>
      </c>
      <c r="AD326" s="129" cm="1">
        <f t="array" ref="AD326">INDEX(KM_PCT,MATCH($A326,'Knowledge - Percentages'!$B:$B,0),'Data - Knowledge'!AD$8)/100</f>
        <v>0.106</v>
      </c>
      <c r="AE326" s="129" cm="1">
        <f t="array" ref="AE326">INDEX(KM_PCT,MATCH($A326,'Knowledge - Percentages'!$B:$B,0),'Data - Knowledge'!AE$8)/100</f>
        <v>0.129</v>
      </c>
      <c r="AF326" s="129" cm="1">
        <f t="array" ref="AF326">INDEX(KM_PCT,MATCH($A326,'Knowledge - Percentages'!$B:$B,0),'Data - Knowledge'!AF$8)/100</f>
        <v>0.09</v>
      </c>
      <c r="AG326" s="129" cm="1">
        <f t="array" ref="AG326">INDEX(KM_PCT,MATCH($A326,'Knowledge - Percentages'!$B:$B,0),'Data - Knowledge'!AG$8)/100</f>
        <v>0.11</v>
      </c>
      <c r="AH326" s="129" cm="1">
        <f t="array" ref="AH326">INDEX(KM_PCT,MATCH($A326,'Knowledge - Percentages'!$B:$B,0),'Data - Knowledge'!AH$8)/100</f>
        <v>0.2</v>
      </c>
      <c r="AI326" s="129" cm="1">
        <f t="array" ref="AI326">INDEX(KM_PCT,MATCH($A326,'Knowledge - Percentages'!$B:$B,0),'Data - Knowledge'!AI$8)/100</f>
        <v>0.14800000000000002</v>
      </c>
    </row>
    <row r="327" spans="1:35">
      <c r="A327" s="86" t="s">
        <v>819</v>
      </c>
      <c r="B327" s="86" t="s">
        <v>754</v>
      </c>
      <c r="C327" s="86" t="s">
        <v>801</v>
      </c>
      <c r="D327" s="86" t="s">
        <v>820</v>
      </c>
      <c r="E327" s="122">
        <f t="shared" si="31"/>
        <v>2.1413308066501262E-2</v>
      </c>
      <c r="F327" s="128">
        <f t="shared" si="26"/>
        <v>1096.0830000000001</v>
      </c>
      <c r="G327" s="122">
        <f t="shared" si="27"/>
        <v>2.461495552581756E-2</v>
      </c>
      <c r="H327" s="128">
        <f t="shared" si="28"/>
        <v>8957.85</v>
      </c>
      <c r="I327" s="122">
        <f t="shared" si="29"/>
        <v>-0.28976241567686484</v>
      </c>
      <c r="J327" s="128">
        <f t="shared" si="30"/>
        <v>86.993080462980203</v>
      </c>
      <c r="K327" s="129" cm="1">
        <f t="array" ref="K327">INDEX(KM_PCT,MATCH($A327,'Knowledge - Percentages'!$B:$B,0),'Data - Knowledge'!K$8)/100</f>
        <v>1.3999999999999999E-2</v>
      </c>
      <c r="L327" s="129" cm="1">
        <f t="array" ref="L327">INDEX(KM_PCT,MATCH($A327,'Knowledge - Percentages'!$B:$B,0),'Data - Knowledge'!L$8)/100</f>
        <v>1.2E-2</v>
      </c>
      <c r="M327" s="129" cm="1">
        <f t="array" ref="M327">INDEX(KM_PCT,MATCH($A327,'Knowledge - Percentages'!$B:$B,0),'Data - Knowledge'!M$8)/100</f>
        <v>1.3999999999999999E-2</v>
      </c>
      <c r="N327" s="129" cm="1">
        <f t="array" ref="N327">INDEX(KM_PCT,MATCH($A327,'Knowledge - Percentages'!$B:$B,0),'Data - Knowledge'!N$8)/100</f>
        <v>0.03</v>
      </c>
      <c r="O327" s="129" cm="1">
        <f t="array" ref="O327">INDEX(KM_PCT,MATCH($A327,'Knowledge - Percentages'!$B:$B,0),'Data - Knowledge'!O$8)/100</f>
        <v>1.4999999999999999E-2</v>
      </c>
      <c r="P327" s="129" cm="1">
        <f t="array" ref="P327">INDEX(KM_PCT,MATCH($A327,'Knowledge - Percentages'!$B:$B,0),'Data - Knowledge'!P$8)/100</f>
        <v>1.6E-2</v>
      </c>
      <c r="Q327" s="129" cm="1">
        <f t="array" ref="Q327">INDEX(KM_PCT,MATCH($A327,'Knowledge - Percentages'!$B:$B,0),'Data - Knowledge'!Q$8)/100</f>
        <v>1.6E-2</v>
      </c>
      <c r="R327" s="129" cm="1">
        <f t="array" ref="R327">INDEX(KM_PCT,MATCH($A327,'Knowledge - Percentages'!$B:$B,0),'Data - Knowledge'!R$8)/100</f>
        <v>1.6E-2</v>
      </c>
      <c r="S327" s="129" cm="1">
        <f t="array" ref="S327">INDEX(KM_PCT,MATCH($A327,'Knowledge - Percentages'!$B:$B,0),'Data - Knowledge'!S$8)/100</f>
        <v>1.6E-2</v>
      </c>
      <c r="T327" s="129" cm="1">
        <f t="array" ref="T327">INDEX(KM_PCT,MATCH($A327,'Knowledge - Percentages'!$B:$B,0),'Data - Knowledge'!T$8)/100</f>
        <v>1.3999999999999999E-2</v>
      </c>
      <c r="U327" s="129" cm="1">
        <f t="array" ref="U327">INDEX(KM_PCT,MATCH($A327,'Knowledge - Percentages'!$B:$B,0),'Data - Knowledge'!U$8)/100</f>
        <v>1.6E-2</v>
      </c>
      <c r="V327" s="129" cm="1">
        <f t="array" ref="V327">INDEX(KM_PCT,MATCH($A327,'Knowledge - Percentages'!$B:$B,0),'Data - Knowledge'!V$8)/100</f>
        <v>1.2E-2</v>
      </c>
      <c r="W327" s="129" cm="1">
        <f t="array" ref="W327">INDEX(KM_PCT,MATCH($A327,'Knowledge - Percentages'!$B:$B,0),'Data - Knowledge'!W$8)/100</f>
        <v>0.02</v>
      </c>
      <c r="X327" s="129" cm="1">
        <f t="array" ref="X327">INDEX(KM_PCT,MATCH($A327,'Knowledge - Percentages'!$B:$B,0),'Data - Knowledge'!X$8)/100</f>
        <v>1.7000000000000001E-2</v>
      </c>
      <c r="Y327" s="129" cm="1">
        <f t="array" ref="Y327">INDEX(KM_PCT,MATCH($A327,'Knowledge - Percentages'!$B:$B,0),'Data - Knowledge'!Y$8)/100</f>
        <v>2.3E-2</v>
      </c>
      <c r="Z327" s="129" cm="1">
        <f t="array" ref="Z327">INDEX(KM_PCT,MATCH($A327,'Knowledge - Percentages'!$B:$B,0),'Data - Knowledge'!Z$8)/100</f>
        <v>3.1E-2</v>
      </c>
      <c r="AA327" s="129" cm="1">
        <f t="array" ref="AA327">INDEX(KM_PCT,MATCH($A327,'Knowledge - Percentages'!$B:$B,0),'Data - Knowledge'!AA$8)/100</f>
        <v>2.3E-2</v>
      </c>
      <c r="AB327" s="129" cm="1">
        <f t="array" ref="AB327">INDEX(KM_PCT,MATCH($A327,'Knowledge - Percentages'!$B:$B,0),'Data - Knowledge'!AB$8)/100</f>
        <v>4.2999999999999997E-2</v>
      </c>
      <c r="AC327" s="129" cm="1">
        <f t="array" ref="AC327">INDEX(KM_PCT,MATCH($A327,'Knowledge - Percentages'!$B:$B,0),'Data - Knowledge'!AC$8)/100</f>
        <v>3.7999999999999999E-2</v>
      </c>
      <c r="AD327" s="129" cm="1">
        <f t="array" ref="AD327">INDEX(KM_PCT,MATCH($A327,'Knowledge - Percentages'!$B:$B,0),'Data - Knowledge'!AD$8)/100</f>
        <v>0.03</v>
      </c>
      <c r="AE327" s="129" cm="1">
        <f t="array" ref="AE327">INDEX(KM_PCT,MATCH($A327,'Knowledge - Percentages'!$B:$B,0),'Data - Knowledge'!AE$8)/100</f>
        <v>3.4000000000000002E-2</v>
      </c>
      <c r="AF327" s="129" cm="1">
        <f t="array" ref="AF327">INDEX(KM_PCT,MATCH($A327,'Knowledge - Percentages'!$B:$B,0),'Data - Knowledge'!AF$8)/100</f>
        <v>3.3000000000000002E-2</v>
      </c>
      <c r="AG327" s="129" cm="1">
        <f t="array" ref="AG327">INDEX(KM_PCT,MATCH($A327,'Knowledge - Percentages'!$B:$B,0),'Data - Knowledge'!AG$8)/100</f>
        <v>2.7000000000000003E-2</v>
      </c>
      <c r="AH327" s="129" cm="1">
        <f t="array" ref="AH327">INDEX(KM_PCT,MATCH($A327,'Knowledge - Percentages'!$B:$B,0),'Data - Knowledge'!AH$8)/100</f>
        <v>4.8000000000000001E-2</v>
      </c>
      <c r="AI327" s="129" cm="1">
        <f t="array" ref="AI327">INDEX(KM_PCT,MATCH($A327,'Knowledge - Percentages'!$B:$B,0),'Data - Knowledge'!AI$8)/100</f>
        <v>3.9E-2</v>
      </c>
    </row>
    <row r="328" spans="1:35">
      <c r="A328" s="86" t="s">
        <v>821</v>
      </c>
      <c r="B328" s="86" t="s">
        <v>754</v>
      </c>
      <c r="C328" s="86" t="s">
        <v>801</v>
      </c>
      <c r="D328" s="86" t="s">
        <v>822</v>
      </c>
      <c r="E328" s="122">
        <f t="shared" si="31"/>
        <v>0.15824357747084219</v>
      </c>
      <c r="F328" s="128">
        <f t="shared" si="26"/>
        <v>8100.0139999999992</v>
      </c>
      <c r="G328" s="122">
        <f t="shared" si="27"/>
        <v>0.18476017465424999</v>
      </c>
      <c r="H328" s="128">
        <f t="shared" si="28"/>
        <v>67237.737999999998</v>
      </c>
      <c r="I328" s="122">
        <f t="shared" si="29"/>
        <v>3.390174302188062E-2</v>
      </c>
      <c r="J328" s="128">
        <f t="shared" si="30"/>
        <v>85.648099092226175</v>
      </c>
      <c r="K328" s="129" cm="1">
        <f t="array" ref="K328">INDEX(KM_PCT,MATCH($A328,'Knowledge - Percentages'!$B:$B,0),'Data - Knowledge'!K$8)/100</f>
        <v>0.105</v>
      </c>
      <c r="L328" s="129" cm="1">
        <f t="array" ref="L328">INDEX(KM_PCT,MATCH($A328,'Knowledge - Percentages'!$B:$B,0),'Data - Knowledge'!L$8)/100</f>
        <v>0.10300000000000001</v>
      </c>
      <c r="M328" s="129" cm="1">
        <f t="array" ref="M328">INDEX(KM_PCT,MATCH($A328,'Knowledge - Percentages'!$B:$B,0),'Data - Knowledge'!M$8)/100</f>
        <v>7.8E-2</v>
      </c>
      <c r="N328" s="129" cm="1">
        <f t="array" ref="N328">INDEX(KM_PCT,MATCH($A328,'Knowledge - Percentages'!$B:$B,0),'Data - Knowledge'!N$8)/100</f>
        <v>0.24100000000000002</v>
      </c>
      <c r="O328" s="129" cm="1">
        <f t="array" ref="O328">INDEX(KM_PCT,MATCH($A328,'Knowledge - Percentages'!$B:$B,0),'Data - Knowledge'!O$8)/100</f>
        <v>0.154</v>
      </c>
      <c r="P328" s="129" cm="1">
        <f t="array" ref="P328">INDEX(KM_PCT,MATCH($A328,'Knowledge - Percentages'!$B:$B,0),'Data - Knowledge'!P$8)/100</f>
        <v>8.5999999999999993E-2</v>
      </c>
      <c r="Q328" s="129" cm="1">
        <f t="array" ref="Q328">INDEX(KM_PCT,MATCH($A328,'Knowledge - Percentages'!$B:$B,0),'Data - Knowledge'!Q$8)/100</f>
        <v>5.5999999999999994E-2</v>
      </c>
      <c r="R328" s="129" cm="1">
        <f t="array" ref="R328">INDEX(KM_PCT,MATCH($A328,'Knowledge - Percentages'!$B:$B,0),'Data - Knowledge'!R$8)/100</f>
        <v>0.06</v>
      </c>
      <c r="S328" s="129" cm="1">
        <f t="array" ref="S328">INDEX(KM_PCT,MATCH($A328,'Knowledge - Percentages'!$B:$B,0),'Data - Knowledge'!S$8)/100</f>
        <v>0.11</v>
      </c>
      <c r="T328" s="129" cm="1">
        <f t="array" ref="T328">INDEX(KM_PCT,MATCH($A328,'Knowledge - Percentages'!$B:$B,0),'Data - Knowledge'!T$8)/100</f>
        <v>9.6000000000000002E-2</v>
      </c>
      <c r="U328" s="129" cm="1">
        <f t="array" ref="U328">INDEX(KM_PCT,MATCH($A328,'Knowledge - Percentages'!$B:$B,0),'Data - Knowledge'!U$8)/100</f>
        <v>8.8000000000000009E-2</v>
      </c>
      <c r="V328" s="129" cm="1">
        <f t="array" ref="V328">INDEX(KM_PCT,MATCH($A328,'Knowledge - Percentages'!$B:$B,0),'Data - Knowledge'!V$8)/100</f>
        <v>9.6000000000000002E-2</v>
      </c>
      <c r="W328" s="129" cm="1">
        <f t="array" ref="W328">INDEX(KM_PCT,MATCH($A328,'Knowledge - Percentages'!$B:$B,0),'Data - Knowledge'!W$8)/100</f>
        <v>0.13200000000000001</v>
      </c>
      <c r="X328" s="129" cm="1">
        <f t="array" ref="X328">INDEX(KM_PCT,MATCH($A328,'Knowledge - Percentages'!$B:$B,0),'Data - Knowledge'!X$8)/100</f>
        <v>0.13800000000000001</v>
      </c>
      <c r="Y328" s="129" cm="1">
        <f t="array" ref="Y328">INDEX(KM_PCT,MATCH($A328,'Knowledge - Percentages'!$B:$B,0),'Data - Knowledge'!Y$8)/100</f>
        <v>0.128</v>
      </c>
      <c r="Z328" s="129" cm="1">
        <f t="array" ref="Z328">INDEX(KM_PCT,MATCH($A328,'Knowledge - Percentages'!$B:$B,0),'Data - Knowledge'!Z$8)/100</f>
        <v>0.24399999999999999</v>
      </c>
      <c r="AA328" s="129" cm="1">
        <f t="array" ref="AA328">INDEX(KM_PCT,MATCH($A328,'Knowledge - Percentages'!$B:$B,0),'Data - Knowledge'!AA$8)/100</f>
        <v>0.185</v>
      </c>
      <c r="AB328" s="129" cm="1">
        <f t="array" ref="AB328">INDEX(KM_PCT,MATCH($A328,'Knowledge - Percentages'!$B:$B,0),'Data - Knowledge'!AB$8)/100</f>
        <v>0.161</v>
      </c>
      <c r="AC328" s="129" cm="1">
        <f t="array" ref="AC328">INDEX(KM_PCT,MATCH($A328,'Knowledge - Percentages'!$B:$B,0),'Data - Knowledge'!AC$8)/100</f>
        <v>0.30399999999999999</v>
      </c>
      <c r="AD328" s="129" cm="1">
        <f t="array" ref="AD328">INDEX(KM_PCT,MATCH($A328,'Knowledge - Percentages'!$B:$B,0),'Data - Knowledge'!AD$8)/100</f>
        <v>0.22399999999999998</v>
      </c>
      <c r="AE328" s="129" cm="1">
        <f t="array" ref="AE328">INDEX(KM_PCT,MATCH($A328,'Knowledge - Percentages'!$B:$B,0),'Data - Knowledge'!AE$8)/100</f>
        <v>0.27100000000000002</v>
      </c>
      <c r="AF328" s="129" cm="1">
        <f t="array" ref="AF328">INDEX(KM_PCT,MATCH($A328,'Knowledge - Percentages'!$B:$B,0),'Data - Knowledge'!AF$8)/100</f>
        <v>0.109</v>
      </c>
      <c r="AG328" s="129" cm="1">
        <f t="array" ref="AG328">INDEX(KM_PCT,MATCH($A328,'Knowledge - Percentages'!$B:$B,0),'Data - Knowledge'!AG$8)/100</f>
        <v>0.20499999999999999</v>
      </c>
      <c r="AH328" s="129" cm="1">
        <f t="array" ref="AH328">INDEX(KM_PCT,MATCH($A328,'Knowledge - Percentages'!$B:$B,0),'Data - Knowledge'!AH$8)/100</f>
        <v>0.28999999999999998</v>
      </c>
      <c r="AI328" s="129" cm="1">
        <f t="array" ref="AI328">INDEX(KM_PCT,MATCH($A328,'Knowledge - Percentages'!$B:$B,0),'Data - Knowledge'!AI$8)/100</f>
        <v>0.24100000000000002</v>
      </c>
    </row>
    <row r="329" spans="1:35">
      <c r="A329" s="86" t="s">
        <v>823</v>
      </c>
      <c r="B329" s="86" t="s">
        <v>754</v>
      </c>
      <c r="C329" s="86" t="s">
        <v>801</v>
      </c>
      <c r="D329" s="86" t="s">
        <v>824</v>
      </c>
      <c r="E329" s="122">
        <f t="shared" si="31"/>
        <v>0.1615930802742884</v>
      </c>
      <c r="F329" s="128">
        <f t="shared" ref="F329:F392" si="32">SUMPRODUCT($K$2:$AI$2,$K329:$AI329)</f>
        <v>8271.4650000000001</v>
      </c>
      <c r="G329" s="122">
        <f t="shared" ref="G329:G392" si="33">SUMPRODUCT($K$3:$AI$3,$K329:$AI329)/$J$3</f>
        <v>0.19147998593093524</v>
      </c>
      <c r="H329" s="128">
        <f t="shared" ref="H329:H392" si="34">SUMPRODUCT($K$3:$AI$3,$K329:$AI329)</f>
        <v>69683.205000000016</v>
      </c>
      <c r="I329" s="122">
        <f t="shared" ref="I329:I392" si="35">CORREL($K$4:$AI$4,$K329:$AI329)</f>
        <v>-0.32580743937550166</v>
      </c>
      <c r="J329" s="128">
        <f t="shared" si="30"/>
        <v>84.391629489973568</v>
      </c>
      <c r="K329" s="129" cm="1">
        <f t="array" ref="K329">INDEX(KM_PCT,MATCH($A329,'Knowledge - Percentages'!$B:$B,0),'Data - Knowledge'!K$8)/100</f>
        <v>0.08</v>
      </c>
      <c r="L329" s="129" cm="1">
        <f t="array" ref="L329">INDEX(KM_PCT,MATCH($A329,'Knowledge - Percentages'!$B:$B,0),'Data - Knowledge'!L$8)/100</f>
        <v>0.08</v>
      </c>
      <c r="M329" s="129" cm="1">
        <f t="array" ref="M329">INDEX(KM_PCT,MATCH($A329,'Knowledge - Percentages'!$B:$B,0),'Data - Knowledge'!M$8)/100</f>
        <v>8.1000000000000003E-2</v>
      </c>
      <c r="N329" s="129" cm="1">
        <f t="array" ref="N329">INDEX(KM_PCT,MATCH($A329,'Knowledge - Percentages'!$B:$B,0),'Data - Knowledge'!N$8)/100</f>
        <v>0.20600000000000002</v>
      </c>
      <c r="O329" s="129" cm="1">
        <f t="array" ref="O329">INDEX(KM_PCT,MATCH($A329,'Knowledge - Percentages'!$B:$B,0),'Data - Knowledge'!O$8)/100</f>
        <v>0.113</v>
      </c>
      <c r="P329" s="129" cm="1">
        <f t="array" ref="P329">INDEX(KM_PCT,MATCH($A329,'Knowledge - Percentages'!$B:$B,0),'Data - Knowledge'!P$8)/100</f>
        <v>0.113</v>
      </c>
      <c r="Q329" s="129" cm="1">
        <f t="array" ref="Q329">INDEX(KM_PCT,MATCH($A329,'Knowledge - Percentages'!$B:$B,0),'Data - Knowledge'!Q$8)/100</f>
        <v>8.900000000000001E-2</v>
      </c>
      <c r="R329" s="129" cm="1">
        <f t="array" ref="R329">INDEX(KM_PCT,MATCH($A329,'Knowledge - Percentages'!$B:$B,0),'Data - Knowledge'!R$8)/100</f>
        <v>0.128</v>
      </c>
      <c r="S329" s="129" cm="1">
        <f t="array" ref="S329">INDEX(KM_PCT,MATCH($A329,'Knowledge - Percentages'!$B:$B,0),'Data - Knowledge'!S$8)/100</f>
        <v>0.13900000000000001</v>
      </c>
      <c r="T329" s="129" cm="1">
        <f t="array" ref="T329">INDEX(KM_PCT,MATCH($A329,'Knowledge - Percentages'!$B:$B,0),'Data - Knowledge'!T$8)/100</f>
        <v>9.6999999999999989E-2</v>
      </c>
      <c r="U329" s="129" cm="1">
        <f t="array" ref="U329">INDEX(KM_PCT,MATCH($A329,'Knowledge - Percentages'!$B:$B,0),'Data - Knowledge'!U$8)/100</f>
        <v>0.127</v>
      </c>
      <c r="V329" s="129" cm="1">
        <f t="array" ref="V329">INDEX(KM_PCT,MATCH($A329,'Knowledge - Percentages'!$B:$B,0),'Data - Knowledge'!V$8)/100</f>
        <v>0.10199999999999999</v>
      </c>
      <c r="W329" s="129" cm="1">
        <f t="array" ref="W329">INDEX(KM_PCT,MATCH($A329,'Knowledge - Percentages'!$B:$B,0),'Data - Knowledge'!W$8)/100</f>
        <v>0.214</v>
      </c>
      <c r="X329" s="129" cm="1">
        <f t="array" ref="X329">INDEX(KM_PCT,MATCH($A329,'Knowledge - Percentages'!$B:$B,0),'Data - Knowledge'!X$8)/100</f>
        <v>0.14199999999999999</v>
      </c>
      <c r="Y329" s="129" cm="1">
        <f t="array" ref="Y329">INDEX(KM_PCT,MATCH($A329,'Knowledge - Percentages'!$B:$B,0),'Data - Knowledge'!Y$8)/100</f>
        <v>0.17600000000000002</v>
      </c>
      <c r="Z329" s="129" cm="1">
        <f t="array" ref="Z329">INDEX(KM_PCT,MATCH($A329,'Knowledge - Percentages'!$B:$B,0),'Data - Knowledge'!Z$8)/100</f>
        <v>0.252</v>
      </c>
      <c r="AA329" s="129" cm="1">
        <f t="array" ref="AA329">INDEX(KM_PCT,MATCH($A329,'Knowledge - Percentages'!$B:$B,0),'Data - Knowledge'!AA$8)/100</f>
        <v>0.185</v>
      </c>
      <c r="AB329" s="129" cm="1">
        <f t="array" ref="AB329">INDEX(KM_PCT,MATCH($A329,'Knowledge - Percentages'!$B:$B,0),'Data - Knowledge'!AB$8)/100</f>
        <v>0.33399999999999996</v>
      </c>
      <c r="AC329" s="129" cm="1">
        <f t="array" ref="AC329">INDEX(KM_PCT,MATCH($A329,'Knowledge - Percentages'!$B:$B,0),'Data - Knowledge'!AC$8)/100</f>
        <v>0.32</v>
      </c>
      <c r="AD329" s="129" cm="1">
        <f t="array" ref="AD329">INDEX(KM_PCT,MATCH($A329,'Knowledge - Percentages'!$B:$B,0),'Data - Knowledge'!AD$8)/100</f>
        <v>0.222</v>
      </c>
      <c r="AE329" s="129" cm="1">
        <f t="array" ref="AE329">INDEX(KM_PCT,MATCH($A329,'Knowledge - Percentages'!$B:$B,0),'Data - Knowledge'!AE$8)/100</f>
        <v>0.26400000000000001</v>
      </c>
      <c r="AF329" s="129" cm="1">
        <f t="array" ref="AF329">INDEX(KM_PCT,MATCH($A329,'Knowledge - Percentages'!$B:$B,0),'Data - Knowledge'!AF$8)/100</f>
        <v>0.223</v>
      </c>
      <c r="AG329" s="129" cm="1">
        <f t="array" ref="AG329">INDEX(KM_PCT,MATCH($A329,'Knowledge - Percentages'!$B:$B,0),'Data - Knowledge'!AG$8)/100</f>
        <v>0.24100000000000002</v>
      </c>
      <c r="AH329" s="129" cm="1">
        <f t="array" ref="AH329">INDEX(KM_PCT,MATCH($A329,'Knowledge - Percentages'!$B:$B,0),'Data - Knowledge'!AH$8)/100</f>
        <v>0.38600000000000001</v>
      </c>
      <c r="AI329" s="129" cm="1">
        <f t="array" ref="AI329">INDEX(KM_PCT,MATCH($A329,'Knowledge - Percentages'!$B:$B,0),'Data - Knowledge'!AI$8)/100</f>
        <v>0.307</v>
      </c>
    </row>
    <row r="330" spans="1:35">
      <c r="A330" s="86" t="s">
        <v>825</v>
      </c>
      <c r="B330" s="86" t="s">
        <v>754</v>
      </c>
      <c r="C330" s="86" t="s">
        <v>801</v>
      </c>
      <c r="D330" s="86" t="s">
        <v>826</v>
      </c>
      <c r="E330" s="122">
        <f t="shared" si="31"/>
        <v>4.4356379549494993E-2</v>
      </c>
      <c r="F330" s="128">
        <f t="shared" si="32"/>
        <v>2270.4700000000003</v>
      </c>
      <c r="G330" s="122">
        <f t="shared" si="33"/>
        <v>5.6460734394192122E-2</v>
      </c>
      <c r="H330" s="128">
        <f t="shared" si="34"/>
        <v>20547.134000000002</v>
      </c>
      <c r="I330" s="122">
        <f t="shared" si="35"/>
        <v>-0.32609155259473688</v>
      </c>
      <c r="J330" s="128">
        <f t="shared" ref="J330:J393" si="36">$E330/$G330*100</f>
        <v>78.56146404297877</v>
      </c>
      <c r="K330" s="129" cm="1">
        <f t="array" ref="K330">INDEX(KM_PCT,MATCH($A330,'Knowledge - Percentages'!$B:$B,0),'Data - Knowledge'!K$8)/100</f>
        <v>2.5000000000000001E-2</v>
      </c>
      <c r="L330" s="129" cm="1">
        <f t="array" ref="L330">INDEX(KM_PCT,MATCH($A330,'Knowledge - Percentages'!$B:$B,0),'Data - Knowledge'!L$8)/100</f>
        <v>1.7000000000000001E-2</v>
      </c>
      <c r="M330" s="129" cm="1">
        <f t="array" ref="M330">INDEX(KM_PCT,MATCH($A330,'Knowledge - Percentages'!$B:$B,0),'Data - Knowledge'!M$8)/100</f>
        <v>1.7000000000000001E-2</v>
      </c>
      <c r="N330" s="129" cm="1">
        <f t="array" ref="N330">INDEX(KM_PCT,MATCH($A330,'Knowledge - Percentages'!$B:$B,0),'Data - Knowledge'!N$8)/100</f>
        <v>5.7000000000000002E-2</v>
      </c>
      <c r="O330" s="129" cm="1">
        <f t="array" ref="O330">INDEX(KM_PCT,MATCH($A330,'Knowledge - Percentages'!$B:$B,0),'Data - Knowledge'!O$8)/100</f>
        <v>2.7000000000000003E-2</v>
      </c>
      <c r="P330" s="129" cm="1">
        <f t="array" ref="P330">INDEX(KM_PCT,MATCH($A330,'Knowledge - Percentages'!$B:$B,0),'Data - Knowledge'!P$8)/100</f>
        <v>2.7000000000000003E-2</v>
      </c>
      <c r="Q330" s="129" cm="1">
        <f t="array" ref="Q330">INDEX(KM_PCT,MATCH($A330,'Knowledge - Percentages'!$B:$B,0),'Data - Knowledge'!Q$8)/100</f>
        <v>1.8000000000000002E-2</v>
      </c>
      <c r="R330" s="129" cm="1">
        <f t="array" ref="R330">INDEX(KM_PCT,MATCH($A330,'Knowledge - Percentages'!$B:$B,0),'Data - Knowledge'!R$8)/100</f>
        <v>2.7999999999999997E-2</v>
      </c>
      <c r="S330" s="129" cm="1">
        <f t="array" ref="S330">INDEX(KM_PCT,MATCH($A330,'Knowledge - Percentages'!$B:$B,0),'Data - Knowledge'!S$8)/100</f>
        <v>2.7000000000000003E-2</v>
      </c>
      <c r="T330" s="129" cm="1">
        <f t="array" ref="T330">INDEX(KM_PCT,MATCH($A330,'Knowledge - Percentages'!$B:$B,0),'Data - Knowledge'!T$8)/100</f>
        <v>2.3E-2</v>
      </c>
      <c r="U330" s="129" cm="1">
        <f t="array" ref="U330">INDEX(KM_PCT,MATCH($A330,'Knowledge - Percentages'!$B:$B,0),'Data - Knowledge'!U$8)/100</f>
        <v>2.6000000000000002E-2</v>
      </c>
      <c r="V330" s="129" cm="1">
        <f t="array" ref="V330">INDEX(KM_PCT,MATCH($A330,'Knowledge - Percentages'!$B:$B,0),'Data - Knowledge'!V$8)/100</f>
        <v>2.1000000000000001E-2</v>
      </c>
      <c r="W330" s="129" cm="1">
        <f t="array" ref="W330">INDEX(KM_PCT,MATCH($A330,'Knowledge - Percentages'!$B:$B,0),'Data - Knowledge'!W$8)/100</f>
        <v>4.8000000000000001E-2</v>
      </c>
      <c r="X330" s="129" cm="1">
        <f t="array" ref="X330">INDEX(KM_PCT,MATCH($A330,'Knowledge - Percentages'!$B:$B,0),'Data - Knowledge'!X$8)/100</f>
        <v>3.6000000000000004E-2</v>
      </c>
      <c r="Y330" s="129" cm="1">
        <f t="array" ref="Y330">INDEX(KM_PCT,MATCH($A330,'Knowledge - Percentages'!$B:$B,0),'Data - Knowledge'!Y$8)/100</f>
        <v>4.0999999999999995E-2</v>
      </c>
      <c r="Z330" s="129" cm="1">
        <f t="array" ref="Z330">INDEX(KM_PCT,MATCH($A330,'Knowledge - Percentages'!$B:$B,0),'Data - Knowledge'!Z$8)/100</f>
        <v>7.5999999999999998E-2</v>
      </c>
      <c r="AA330" s="129" cm="1">
        <f t="array" ref="AA330">INDEX(KM_PCT,MATCH($A330,'Knowledge - Percentages'!$B:$B,0),'Data - Knowledge'!AA$8)/100</f>
        <v>4.8000000000000001E-2</v>
      </c>
      <c r="AB330" s="129" cm="1">
        <f t="array" ref="AB330">INDEX(KM_PCT,MATCH($A330,'Knowledge - Percentages'!$B:$B,0),'Data - Knowledge'!AB$8)/100</f>
        <v>0.13</v>
      </c>
      <c r="AC330" s="129" cm="1">
        <f t="array" ref="AC330">INDEX(KM_PCT,MATCH($A330,'Knowledge - Percentages'!$B:$B,0),'Data - Knowledge'!AC$8)/100</f>
        <v>0.113</v>
      </c>
      <c r="AD330" s="129" cm="1">
        <f t="array" ref="AD330">INDEX(KM_PCT,MATCH($A330,'Knowledge - Percentages'!$B:$B,0),'Data - Knowledge'!AD$8)/100</f>
        <v>6.5000000000000002E-2</v>
      </c>
      <c r="AE330" s="129" cm="1">
        <f t="array" ref="AE330">INDEX(KM_PCT,MATCH($A330,'Knowledge - Percentages'!$B:$B,0),'Data - Knowledge'!AE$8)/100</f>
        <v>8.6999999999999994E-2</v>
      </c>
      <c r="AF330" s="129" cm="1">
        <f t="array" ref="AF330">INDEX(KM_PCT,MATCH($A330,'Knowledge - Percentages'!$B:$B,0),'Data - Knowledge'!AF$8)/100</f>
        <v>7.2000000000000008E-2</v>
      </c>
      <c r="AG330" s="129" cm="1">
        <f t="array" ref="AG330">INDEX(KM_PCT,MATCH($A330,'Knowledge - Percentages'!$B:$B,0),'Data - Knowledge'!AG$8)/100</f>
        <v>6.7000000000000004E-2</v>
      </c>
      <c r="AH330" s="129" cm="1">
        <f t="array" ref="AH330">INDEX(KM_PCT,MATCH($A330,'Knowledge - Percentages'!$B:$B,0),'Data - Knowledge'!AH$8)/100</f>
        <v>0.159</v>
      </c>
      <c r="AI330" s="129" cm="1">
        <f t="array" ref="AI330">INDEX(KM_PCT,MATCH($A330,'Knowledge - Percentages'!$B:$B,0),'Data - Knowledge'!AI$8)/100</f>
        <v>0.10800000000000001</v>
      </c>
    </row>
    <row r="331" spans="1:35">
      <c r="A331" s="86" t="s">
        <v>827</v>
      </c>
      <c r="B331" s="86" t="s">
        <v>754</v>
      </c>
      <c r="C331" s="86" t="s">
        <v>801</v>
      </c>
      <c r="D331" s="86" t="s">
        <v>828</v>
      </c>
      <c r="E331" s="122">
        <f t="shared" ref="E331:E394" si="37">SUMPRODUCT($K$2:$AI$2,$K331:$AI331)/$J$2</f>
        <v>0.13804909449664954</v>
      </c>
      <c r="F331" s="128">
        <f t="shared" si="32"/>
        <v>7066.3189999999995</v>
      </c>
      <c r="G331" s="122">
        <f t="shared" si="33"/>
        <v>0.13488981614040488</v>
      </c>
      <c r="H331" s="128">
        <f t="shared" si="34"/>
        <v>49088.967000000004</v>
      </c>
      <c r="I331" s="122">
        <f t="shared" si="35"/>
        <v>0.50963145511669383</v>
      </c>
      <c r="J331" s="128">
        <f t="shared" si="36"/>
        <v>102.3421177718533</v>
      </c>
      <c r="K331" s="129" cm="1">
        <f t="array" ref="K331">INDEX(KM_PCT,MATCH($A331,'Knowledge - Percentages'!$B:$B,0),'Data - Knowledge'!K$8)/100</f>
        <v>0.14599999999999999</v>
      </c>
      <c r="L331" s="129" cm="1">
        <f t="array" ref="L331">INDEX(KM_PCT,MATCH($A331,'Knowledge - Percentages'!$B:$B,0),'Data - Knowledge'!L$8)/100</f>
        <v>0.14499999999999999</v>
      </c>
      <c r="M331" s="129" cm="1">
        <f t="array" ref="M331">INDEX(KM_PCT,MATCH($A331,'Knowledge - Percentages'!$B:$B,0),'Data - Knowledge'!M$8)/100</f>
        <v>0.14499999999999999</v>
      </c>
      <c r="N331" s="129" cm="1">
        <f t="array" ref="N331">INDEX(KM_PCT,MATCH($A331,'Knowledge - Percentages'!$B:$B,0),'Data - Knowledge'!N$8)/100</f>
        <v>0.14000000000000001</v>
      </c>
      <c r="O331" s="129" cm="1">
        <f t="array" ref="O331">INDEX(KM_PCT,MATCH($A331,'Knowledge - Percentages'!$B:$B,0),'Data - Knowledge'!O$8)/100</f>
        <v>0.156</v>
      </c>
      <c r="P331" s="129" cm="1">
        <f t="array" ref="P331">INDEX(KM_PCT,MATCH($A331,'Knowledge - Percentages'!$B:$B,0),'Data - Knowledge'!P$8)/100</f>
        <v>0.151</v>
      </c>
      <c r="Q331" s="129" cm="1">
        <f t="array" ref="Q331">INDEX(KM_PCT,MATCH($A331,'Knowledge - Percentages'!$B:$B,0),'Data - Knowledge'!Q$8)/100</f>
        <v>0.13400000000000001</v>
      </c>
      <c r="R331" s="129" cm="1">
        <f t="array" ref="R331">INDEX(KM_PCT,MATCH($A331,'Knowledge - Percentages'!$B:$B,0),'Data - Knowledge'!R$8)/100</f>
        <v>0.11699999999999999</v>
      </c>
      <c r="S331" s="129" cm="1">
        <f t="array" ref="S331">INDEX(KM_PCT,MATCH($A331,'Knowledge - Percentages'!$B:$B,0),'Data - Knowledge'!S$8)/100</f>
        <v>0.14699999999999999</v>
      </c>
      <c r="T331" s="129" cm="1">
        <f t="array" ref="T331">INDEX(KM_PCT,MATCH($A331,'Knowledge - Percentages'!$B:$B,0),'Data - Knowledge'!T$8)/100</f>
        <v>0.13500000000000001</v>
      </c>
      <c r="U331" s="129" cm="1">
        <f t="array" ref="U331">INDEX(KM_PCT,MATCH($A331,'Knowledge - Percentages'!$B:$B,0),'Data - Knowledge'!U$8)/100</f>
        <v>0.129</v>
      </c>
      <c r="V331" s="129" cm="1">
        <f t="array" ref="V331">INDEX(KM_PCT,MATCH($A331,'Knowledge - Percentages'!$B:$B,0),'Data - Knowledge'!V$8)/100</f>
        <v>0.14300000000000002</v>
      </c>
      <c r="W331" s="129" cm="1">
        <f t="array" ref="W331">INDEX(KM_PCT,MATCH($A331,'Knowledge - Percentages'!$B:$B,0),'Data - Knowledge'!W$8)/100</f>
        <v>0.13600000000000001</v>
      </c>
      <c r="X331" s="129" cm="1">
        <f t="array" ref="X331">INDEX(KM_PCT,MATCH($A331,'Knowledge - Percentages'!$B:$B,0),'Data - Knowledge'!X$8)/100</f>
        <v>0.14400000000000002</v>
      </c>
      <c r="Y331" s="129" cm="1">
        <f t="array" ref="Y331">INDEX(KM_PCT,MATCH($A331,'Knowledge - Percentages'!$B:$B,0),'Data - Knowledge'!Y$8)/100</f>
        <v>0.13699999999999998</v>
      </c>
      <c r="Z331" s="129" cm="1">
        <f t="array" ref="Z331">INDEX(KM_PCT,MATCH($A331,'Knowledge - Percentages'!$B:$B,0),'Data - Knowledge'!Z$8)/100</f>
        <v>0.13400000000000001</v>
      </c>
      <c r="AA331" s="129" cm="1">
        <f t="array" ref="AA331">INDEX(KM_PCT,MATCH($A331,'Knowledge - Percentages'!$B:$B,0),'Data - Knowledge'!AA$8)/100</f>
        <v>0.13699999999999998</v>
      </c>
      <c r="AB331" s="129" cm="1">
        <f t="array" ref="AB331">INDEX(KM_PCT,MATCH($A331,'Knowledge - Percentages'!$B:$B,0),'Data - Knowledge'!AB$8)/100</f>
        <v>0.11199999999999999</v>
      </c>
      <c r="AC331" s="129" cm="1">
        <f t="array" ref="AC331">INDEX(KM_PCT,MATCH($A331,'Knowledge - Percentages'!$B:$B,0),'Data - Knowledge'!AC$8)/100</f>
        <v>0.11699999999999999</v>
      </c>
      <c r="AD331" s="129" cm="1">
        <f t="array" ref="AD331">INDEX(KM_PCT,MATCH($A331,'Knowledge - Percentages'!$B:$B,0),'Data - Knowledge'!AD$8)/100</f>
        <v>0.129</v>
      </c>
      <c r="AE331" s="129" cm="1">
        <f t="array" ref="AE331">INDEX(KM_PCT,MATCH($A331,'Knowledge - Percentages'!$B:$B,0),'Data - Knowledge'!AE$8)/100</f>
        <v>0.11699999999999999</v>
      </c>
      <c r="AF331" s="129" cm="1">
        <f t="array" ref="AF331">INDEX(KM_PCT,MATCH($A331,'Knowledge - Percentages'!$B:$B,0),'Data - Knowledge'!AF$8)/100</f>
        <v>9.8000000000000004E-2</v>
      </c>
      <c r="AG331" s="129" cm="1">
        <f t="array" ref="AG331">INDEX(KM_PCT,MATCH($A331,'Knowledge - Percentages'!$B:$B,0),'Data - Knowledge'!AG$8)/100</f>
        <v>0.128</v>
      </c>
      <c r="AH331" s="129" cm="1">
        <f t="array" ref="AH331">INDEX(KM_PCT,MATCH($A331,'Knowledge - Percentages'!$B:$B,0),'Data - Knowledge'!AH$8)/100</f>
        <v>0.109</v>
      </c>
      <c r="AI331" s="129" cm="1">
        <f t="array" ref="AI331">INDEX(KM_PCT,MATCH($A331,'Knowledge - Percentages'!$B:$B,0),'Data - Knowledge'!AI$8)/100</f>
        <v>0.11599999999999999</v>
      </c>
    </row>
    <row r="332" spans="1:35">
      <c r="A332" s="86" t="s">
        <v>829</v>
      </c>
      <c r="B332" s="86" t="s">
        <v>754</v>
      </c>
      <c r="C332" s="86" t="s">
        <v>801</v>
      </c>
      <c r="D332" s="86" t="s">
        <v>830</v>
      </c>
      <c r="E332" s="122">
        <f t="shared" si="37"/>
        <v>0.10526616133002518</v>
      </c>
      <c r="F332" s="128">
        <f t="shared" si="32"/>
        <v>5388.2589999999991</v>
      </c>
      <c r="G332" s="122">
        <f t="shared" si="33"/>
        <v>0.10595561374921342</v>
      </c>
      <c r="H332" s="128">
        <f t="shared" si="34"/>
        <v>38559.260999999999</v>
      </c>
      <c r="I332" s="122">
        <f t="shared" si="35"/>
        <v>0.14212528226183707</v>
      </c>
      <c r="J332" s="128">
        <f t="shared" si="36"/>
        <v>99.349300716788733</v>
      </c>
      <c r="K332" s="129" cm="1">
        <f t="array" ref="K332">INDEX(KM_PCT,MATCH($A332,'Knowledge - Percentages'!$B:$B,0),'Data - Knowledge'!K$8)/100</f>
        <v>0.10400000000000001</v>
      </c>
      <c r="L332" s="129" cm="1">
        <f t="array" ref="L332">INDEX(KM_PCT,MATCH($A332,'Knowledge - Percentages'!$B:$B,0),'Data - Knowledge'!L$8)/100</f>
        <v>9.9000000000000005E-2</v>
      </c>
      <c r="M332" s="129" cm="1">
        <f t="array" ref="M332">INDEX(KM_PCT,MATCH($A332,'Knowledge - Percentages'!$B:$B,0),'Data - Knowledge'!M$8)/100</f>
        <v>9.3000000000000013E-2</v>
      </c>
      <c r="N332" s="129" cm="1">
        <f t="array" ref="N332">INDEX(KM_PCT,MATCH($A332,'Knowledge - Percentages'!$B:$B,0),'Data - Knowledge'!N$8)/100</f>
        <v>0.10300000000000001</v>
      </c>
      <c r="O332" s="129" cm="1">
        <f t="array" ref="O332">INDEX(KM_PCT,MATCH($A332,'Knowledge - Percentages'!$B:$B,0),'Data - Knowledge'!O$8)/100</f>
        <v>0.11599999999999999</v>
      </c>
      <c r="P332" s="129" cm="1">
        <f t="array" ref="P332">INDEX(KM_PCT,MATCH($A332,'Knowledge - Percentages'!$B:$B,0),'Data - Knowledge'!P$8)/100</f>
        <v>0.10199999999999999</v>
      </c>
      <c r="Q332" s="129" cm="1">
        <f t="array" ref="Q332">INDEX(KM_PCT,MATCH($A332,'Knowledge - Percentages'!$B:$B,0),'Data - Knowledge'!Q$8)/100</f>
        <v>9.4E-2</v>
      </c>
      <c r="R332" s="129" cm="1">
        <f t="array" ref="R332">INDEX(KM_PCT,MATCH($A332,'Knowledge - Percentages'!$B:$B,0),'Data - Knowledge'!R$8)/100</f>
        <v>7.4999999999999997E-2</v>
      </c>
      <c r="S332" s="129" cm="1">
        <f t="array" ref="S332">INDEX(KM_PCT,MATCH($A332,'Knowledge - Percentages'!$B:$B,0),'Data - Knowledge'!S$8)/100</f>
        <v>0.122</v>
      </c>
      <c r="T332" s="129" cm="1">
        <f t="array" ref="T332">INDEX(KM_PCT,MATCH($A332,'Knowledge - Percentages'!$B:$B,0),'Data - Knowledge'!T$8)/100</f>
        <v>0.10099999999999999</v>
      </c>
      <c r="U332" s="129" cm="1">
        <f t="array" ref="U332">INDEX(KM_PCT,MATCH($A332,'Knowledge - Percentages'!$B:$B,0),'Data - Knowledge'!U$8)/100</f>
        <v>0.10099999999999999</v>
      </c>
      <c r="V332" s="129" cm="1">
        <f t="array" ref="V332">INDEX(KM_PCT,MATCH($A332,'Knowledge - Percentages'!$B:$B,0),'Data - Knowledge'!V$8)/100</f>
        <v>0.10400000000000001</v>
      </c>
      <c r="W332" s="129" cm="1">
        <f t="array" ref="W332">INDEX(KM_PCT,MATCH($A332,'Knowledge - Percentages'!$B:$B,0),'Data - Knowledge'!W$8)/100</f>
        <v>0.13100000000000001</v>
      </c>
      <c r="X332" s="129" cm="1">
        <f t="array" ref="X332">INDEX(KM_PCT,MATCH($A332,'Knowledge - Percentages'!$B:$B,0),'Data - Knowledge'!X$8)/100</f>
        <v>0.115</v>
      </c>
      <c r="Y332" s="129" cm="1">
        <f t="array" ref="Y332">INDEX(KM_PCT,MATCH($A332,'Knowledge - Percentages'!$B:$B,0),'Data - Knowledge'!Y$8)/100</f>
        <v>0.114</v>
      </c>
      <c r="Z332" s="129" cm="1">
        <f t="array" ref="Z332">INDEX(KM_PCT,MATCH($A332,'Knowledge - Percentages'!$B:$B,0),'Data - Knowledge'!Z$8)/100</f>
        <v>0.109</v>
      </c>
      <c r="AA332" s="129" cm="1">
        <f t="array" ref="AA332">INDEX(KM_PCT,MATCH($A332,'Knowledge - Percentages'!$B:$B,0),'Data - Knowledge'!AA$8)/100</f>
        <v>0.11199999999999999</v>
      </c>
      <c r="AB332" s="129" cm="1">
        <f t="array" ref="AB332">INDEX(KM_PCT,MATCH($A332,'Knowledge - Percentages'!$B:$B,0),'Data - Knowledge'!AB$8)/100</f>
        <v>9.8000000000000004E-2</v>
      </c>
      <c r="AC332" s="129" cm="1">
        <f t="array" ref="AC332">INDEX(KM_PCT,MATCH($A332,'Knowledge - Percentages'!$B:$B,0),'Data - Knowledge'!AC$8)/100</f>
        <v>0.10099999999999999</v>
      </c>
      <c r="AD332" s="129" cm="1">
        <f t="array" ref="AD332">INDEX(KM_PCT,MATCH($A332,'Knowledge - Percentages'!$B:$B,0),'Data - Knowledge'!AD$8)/100</f>
        <v>0.10400000000000001</v>
      </c>
      <c r="AE332" s="129" cm="1">
        <f t="array" ref="AE332">INDEX(KM_PCT,MATCH($A332,'Knowledge - Percentages'!$B:$B,0),'Data - Knowledge'!AE$8)/100</f>
        <v>0.10199999999999999</v>
      </c>
      <c r="AF332" s="129" cm="1">
        <f t="array" ref="AF332">INDEX(KM_PCT,MATCH($A332,'Knowledge - Percentages'!$B:$B,0),'Data - Knowledge'!AF$8)/100</f>
        <v>0.09</v>
      </c>
      <c r="AG332" s="129" cm="1">
        <f t="array" ref="AG332">INDEX(KM_PCT,MATCH($A332,'Knowledge - Percentages'!$B:$B,0),'Data - Knowledge'!AG$8)/100</f>
        <v>0.11199999999999999</v>
      </c>
      <c r="AH332" s="129" cm="1">
        <f t="array" ref="AH332">INDEX(KM_PCT,MATCH($A332,'Knowledge - Percentages'!$B:$B,0),'Data - Knowledge'!AH$8)/100</f>
        <v>9.6999999999999989E-2</v>
      </c>
      <c r="AI332" s="129" cm="1">
        <f t="array" ref="AI332">INDEX(KM_PCT,MATCH($A332,'Knowledge - Percentages'!$B:$B,0),'Data - Knowledge'!AI$8)/100</f>
        <v>0.10099999999999999</v>
      </c>
    </row>
    <row r="333" spans="1:35">
      <c r="A333" s="86" t="s">
        <v>831</v>
      </c>
      <c r="B333" s="86" t="s">
        <v>754</v>
      </c>
      <c r="C333" s="86" t="s">
        <v>801</v>
      </c>
      <c r="D333" s="86" t="s">
        <v>832</v>
      </c>
      <c r="E333" s="122">
        <f t="shared" si="37"/>
        <v>0.1198919061480454</v>
      </c>
      <c r="F333" s="128">
        <f t="shared" si="32"/>
        <v>6136.9070000000002</v>
      </c>
      <c r="G333" s="122">
        <f t="shared" si="33"/>
        <v>0.12589385000508357</v>
      </c>
      <c r="H333" s="128">
        <f t="shared" si="34"/>
        <v>45815.164000000004</v>
      </c>
      <c r="I333" s="122">
        <f t="shared" si="35"/>
        <v>-7.0334901611746492E-2</v>
      </c>
      <c r="J333" s="128">
        <f t="shared" si="36"/>
        <v>95.232536095451991</v>
      </c>
      <c r="K333" s="129" cm="1">
        <f t="array" ref="K333">INDEX(KM_PCT,MATCH($A333,'Knowledge - Percentages'!$B:$B,0),'Data - Knowledge'!K$8)/100</f>
        <v>0.09</v>
      </c>
      <c r="L333" s="129" cm="1">
        <f t="array" ref="L333">INDEX(KM_PCT,MATCH($A333,'Knowledge - Percentages'!$B:$B,0),'Data - Knowledge'!L$8)/100</f>
        <v>0.09</v>
      </c>
      <c r="M333" s="129" cm="1">
        <f t="array" ref="M333">INDEX(KM_PCT,MATCH($A333,'Knowledge - Percentages'!$B:$B,0),'Data - Knowledge'!M$8)/100</f>
        <v>8.6999999999999994E-2</v>
      </c>
      <c r="N333" s="129" cm="1">
        <f t="array" ref="N333">INDEX(KM_PCT,MATCH($A333,'Knowledge - Percentages'!$B:$B,0),'Data - Knowledge'!N$8)/100</f>
        <v>0.14199999999999999</v>
      </c>
      <c r="O333" s="129" cm="1">
        <f t="array" ref="O333">INDEX(KM_PCT,MATCH($A333,'Knowledge - Percentages'!$B:$B,0),'Data - Knowledge'!O$8)/100</f>
        <v>0.105</v>
      </c>
      <c r="P333" s="129" cm="1">
        <f t="array" ref="P333">INDEX(KM_PCT,MATCH($A333,'Knowledge - Percentages'!$B:$B,0),'Data - Knowledge'!P$8)/100</f>
        <v>0.114</v>
      </c>
      <c r="Q333" s="129" cm="1">
        <f t="array" ref="Q333">INDEX(KM_PCT,MATCH($A333,'Knowledge - Percentages'!$B:$B,0),'Data - Knowledge'!Q$8)/100</f>
        <v>9.1999999999999998E-2</v>
      </c>
      <c r="R333" s="129" cm="1">
        <f t="array" ref="R333">INDEX(KM_PCT,MATCH($A333,'Knowledge - Percentages'!$B:$B,0),'Data - Knowledge'!R$8)/100</f>
        <v>9.3000000000000013E-2</v>
      </c>
      <c r="S333" s="129" cm="1">
        <f t="array" ref="S333">INDEX(KM_PCT,MATCH($A333,'Knowledge - Percentages'!$B:$B,0),'Data - Knowledge'!S$8)/100</f>
        <v>0.12300000000000001</v>
      </c>
      <c r="T333" s="129" cm="1">
        <f t="array" ref="T333">INDEX(KM_PCT,MATCH($A333,'Knowledge - Percentages'!$B:$B,0),'Data - Knowledge'!T$8)/100</f>
        <v>0.115</v>
      </c>
      <c r="U333" s="129" cm="1">
        <f t="array" ref="U333">INDEX(KM_PCT,MATCH($A333,'Knowledge - Percentages'!$B:$B,0),'Data - Knowledge'!U$8)/100</f>
        <v>0.109</v>
      </c>
      <c r="V333" s="129" cm="1">
        <f t="array" ref="V333">INDEX(KM_PCT,MATCH($A333,'Knowledge - Percentages'!$B:$B,0),'Data - Knowledge'!V$8)/100</f>
        <v>0.10199999999999999</v>
      </c>
      <c r="W333" s="129" cm="1">
        <f t="array" ref="W333">INDEX(KM_PCT,MATCH($A333,'Knowledge - Percentages'!$B:$B,0),'Data - Knowledge'!W$8)/100</f>
        <v>0.14699999999999999</v>
      </c>
      <c r="X333" s="129" cm="1">
        <f t="array" ref="X333">INDEX(KM_PCT,MATCH($A333,'Knowledge - Percentages'!$B:$B,0),'Data - Knowledge'!X$8)/100</f>
        <v>0.127</v>
      </c>
      <c r="Y333" s="129" cm="1">
        <f t="array" ref="Y333">INDEX(KM_PCT,MATCH($A333,'Knowledge - Percentages'!$B:$B,0),'Data - Knowledge'!Y$8)/100</f>
        <v>0.13300000000000001</v>
      </c>
      <c r="Z333" s="129" cm="1">
        <f t="array" ref="Z333">INDEX(KM_PCT,MATCH($A333,'Knowledge - Percentages'!$B:$B,0),'Data - Knowledge'!Z$8)/100</f>
        <v>0.14199999999999999</v>
      </c>
      <c r="AA333" s="129" cm="1">
        <f t="array" ref="AA333">INDEX(KM_PCT,MATCH($A333,'Knowledge - Percentages'!$B:$B,0),'Data - Knowledge'!AA$8)/100</f>
        <v>0.13300000000000001</v>
      </c>
      <c r="AB333" s="129" cm="1">
        <f t="array" ref="AB333">INDEX(KM_PCT,MATCH($A333,'Knowledge - Percentages'!$B:$B,0),'Data - Knowledge'!AB$8)/100</f>
        <v>0.126</v>
      </c>
      <c r="AC333" s="129" cm="1">
        <f t="array" ref="AC333">INDEX(KM_PCT,MATCH($A333,'Knowledge - Percentages'!$B:$B,0),'Data - Knowledge'!AC$8)/100</f>
        <v>0.14400000000000002</v>
      </c>
      <c r="AD333" s="129" cm="1">
        <f t="array" ref="AD333">INDEX(KM_PCT,MATCH($A333,'Knowledge - Percentages'!$B:$B,0),'Data - Knowledge'!AD$8)/100</f>
        <v>0.13900000000000001</v>
      </c>
      <c r="AE333" s="129" cm="1">
        <f t="array" ref="AE333">INDEX(KM_PCT,MATCH($A333,'Knowledge - Percentages'!$B:$B,0),'Data - Knowledge'!AE$8)/100</f>
        <v>0.13600000000000001</v>
      </c>
      <c r="AF333" s="129" cm="1">
        <f t="array" ref="AF333">INDEX(KM_PCT,MATCH($A333,'Knowledge - Percentages'!$B:$B,0),'Data - Knowledge'!AF$8)/100</f>
        <v>0.126</v>
      </c>
      <c r="AG333" s="129" cm="1">
        <f t="array" ref="AG333">INDEX(KM_PCT,MATCH($A333,'Knowledge - Percentages'!$B:$B,0),'Data - Knowledge'!AG$8)/100</f>
        <v>0.13900000000000001</v>
      </c>
      <c r="AH333" s="129" cm="1">
        <f t="array" ref="AH333">INDEX(KM_PCT,MATCH($A333,'Knowledge - Percentages'!$B:$B,0),'Data - Knowledge'!AH$8)/100</f>
        <v>0.13200000000000001</v>
      </c>
      <c r="AI333" s="129" cm="1">
        <f t="array" ref="AI333">INDEX(KM_PCT,MATCH($A333,'Knowledge - Percentages'!$B:$B,0),'Data - Knowledge'!AI$8)/100</f>
        <v>0.13900000000000001</v>
      </c>
    </row>
    <row r="334" spans="1:35">
      <c r="A334" s="86" t="s">
        <v>833</v>
      </c>
      <c r="B334" s="86" t="s">
        <v>754</v>
      </c>
      <c r="C334" s="86" t="s">
        <v>801</v>
      </c>
      <c r="D334" s="86" t="s">
        <v>834</v>
      </c>
      <c r="E334" s="122">
        <f t="shared" si="37"/>
        <v>0.1717505225936273</v>
      </c>
      <c r="F334" s="128">
        <f t="shared" si="32"/>
        <v>8791.3940000000002</v>
      </c>
      <c r="G334" s="122">
        <f t="shared" si="33"/>
        <v>0.20051888744473359</v>
      </c>
      <c r="H334" s="128">
        <f t="shared" si="34"/>
        <v>72972.633000000002</v>
      </c>
      <c r="I334" s="122">
        <f t="shared" si="35"/>
        <v>-0.17706184300393546</v>
      </c>
      <c r="J334" s="128">
        <f t="shared" si="36"/>
        <v>85.653039861875698</v>
      </c>
      <c r="K334" s="129" cm="1">
        <f t="array" ref="K334">INDEX(KM_PCT,MATCH($A334,'Knowledge - Percentages'!$B:$B,0),'Data - Knowledge'!K$8)/100</f>
        <v>9.8000000000000004E-2</v>
      </c>
      <c r="L334" s="129" cm="1">
        <f t="array" ref="L334">INDEX(KM_PCT,MATCH($A334,'Knowledge - Percentages'!$B:$B,0),'Data - Knowledge'!L$8)/100</f>
        <v>9.8000000000000004E-2</v>
      </c>
      <c r="M334" s="129" cm="1">
        <f t="array" ref="M334">INDEX(KM_PCT,MATCH($A334,'Knowledge - Percentages'!$B:$B,0),'Data - Knowledge'!M$8)/100</f>
        <v>8.900000000000001E-2</v>
      </c>
      <c r="N334" s="129" cm="1">
        <f t="array" ref="N334">INDEX(KM_PCT,MATCH($A334,'Knowledge - Percentages'!$B:$B,0),'Data - Knowledge'!N$8)/100</f>
        <v>0.25</v>
      </c>
      <c r="O334" s="129" cm="1">
        <f t="array" ref="O334">INDEX(KM_PCT,MATCH($A334,'Knowledge - Percentages'!$B:$B,0),'Data - Knowledge'!O$8)/100</f>
        <v>0.14300000000000002</v>
      </c>
      <c r="P334" s="129" cm="1">
        <f t="array" ref="P334">INDEX(KM_PCT,MATCH($A334,'Knowledge - Percentages'!$B:$B,0),'Data - Knowledge'!P$8)/100</f>
        <v>0.113</v>
      </c>
      <c r="Q334" s="129" cm="1">
        <f t="array" ref="Q334">INDEX(KM_PCT,MATCH($A334,'Knowledge - Percentages'!$B:$B,0),'Data - Knowledge'!Q$8)/100</f>
        <v>7.5999999999999998E-2</v>
      </c>
      <c r="R334" s="129" cm="1">
        <f t="array" ref="R334">INDEX(KM_PCT,MATCH($A334,'Knowledge - Percentages'!$B:$B,0),'Data - Knowledge'!R$8)/100</f>
        <v>0.113</v>
      </c>
      <c r="S334" s="129" cm="1">
        <f t="array" ref="S334">INDEX(KM_PCT,MATCH($A334,'Knowledge - Percentages'!$B:$B,0),'Data - Knowledge'!S$8)/100</f>
        <v>0.13300000000000001</v>
      </c>
      <c r="T334" s="129" cm="1">
        <f t="array" ref="T334">INDEX(KM_PCT,MATCH($A334,'Knowledge - Percentages'!$B:$B,0),'Data - Knowledge'!T$8)/100</f>
        <v>0.107</v>
      </c>
      <c r="U334" s="129" cm="1">
        <f t="array" ref="U334">INDEX(KM_PCT,MATCH($A334,'Knowledge - Percentages'!$B:$B,0),'Data - Knowledge'!U$8)/100</f>
        <v>0.109</v>
      </c>
      <c r="V334" s="129" cm="1">
        <f t="array" ref="V334">INDEX(KM_PCT,MATCH($A334,'Knowledge - Percentages'!$B:$B,0),'Data - Knowledge'!V$8)/100</f>
        <v>0.105</v>
      </c>
      <c r="W334" s="129" cm="1">
        <f t="array" ref="W334">INDEX(KM_PCT,MATCH($A334,'Knowledge - Percentages'!$B:$B,0),'Data - Knowledge'!W$8)/100</f>
        <v>0.191</v>
      </c>
      <c r="X334" s="129" cm="1">
        <f t="array" ref="X334">INDEX(KM_PCT,MATCH($A334,'Knowledge - Percentages'!$B:$B,0),'Data - Knowledge'!X$8)/100</f>
        <v>0.14400000000000002</v>
      </c>
      <c r="Y334" s="129" cm="1">
        <f t="array" ref="Y334">INDEX(KM_PCT,MATCH($A334,'Knowledge - Percentages'!$B:$B,0),'Data - Knowledge'!Y$8)/100</f>
        <v>0.16200000000000001</v>
      </c>
      <c r="Z334" s="129" cm="1">
        <f t="array" ref="Z334">INDEX(KM_PCT,MATCH($A334,'Knowledge - Percentages'!$B:$B,0),'Data - Knowledge'!Z$8)/100</f>
        <v>0.255</v>
      </c>
      <c r="AA334" s="129" cm="1">
        <f t="array" ref="AA334">INDEX(KM_PCT,MATCH($A334,'Knowledge - Percentages'!$B:$B,0),'Data - Knowledge'!AA$8)/100</f>
        <v>0.19699999999999998</v>
      </c>
      <c r="AB334" s="129" cm="1">
        <f t="array" ref="AB334">INDEX(KM_PCT,MATCH($A334,'Knowledge - Percentages'!$B:$B,0),'Data - Knowledge'!AB$8)/100</f>
        <v>0.28800000000000003</v>
      </c>
      <c r="AC334" s="129" cm="1">
        <f t="array" ref="AC334">INDEX(KM_PCT,MATCH($A334,'Knowledge - Percentages'!$B:$B,0),'Data - Knowledge'!AC$8)/100</f>
        <v>0.32299999999999995</v>
      </c>
      <c r="AD334" s="129" cm="1">
        <f t="array" ref="AD334">INDEX(KM_PCT,MATCH($A334,'Knowledge - Percentages'!$B:$B,0),'Data - Knowledge'!AD$8)/100</f>
        <v>0.25</v>
      </c>
      <c r="AE334" s="129" cm="1">
        <f t="array" ref="AE334">INDEX(KM_PCT,MATCH($A334,'Knowledge - Percentages'!$B:$B,0),'Data - Knowledge'!AE$8)/100</f>
        <v>0.27600000000000002</v>
      </c>
      <c r="AF334" s="129" cm="1">
        <f t="array" ref="AF334">INDEX(KM_PCT,MATCH($A334,'Knowledge - Percentages'!$B:$B,0),'Data - Knowledge'!AF$8)/100</f>
        <v>0.188</v>
      </c>
      <c r="AG334" s="129" cm="1">
        <f t="array" ref="AG334">INDEX(KM_PCT,MATCH($A334,'Knowledge - Percentages'!$B:$B,0),'Data - Knowledge'!AG$8)/100</f>
        <v>0.23699999999999999</v>
      </c>
      <c r="AH334" s="129" cm="1">
        <f t="array" ref="AH334">INDEX(KM_PCT,MATCH($A334,'Knowledge - Percentages'!$B:$B,0),'Data - Knowledge'!AH$8)/100</f>
        <v>0.33799999999999997</v>
      </c>
      <c r="AI334" s="129" cm="1">
        <f t="array" ref="AI334">INDEX(KM_PCT,MATCH($A334,'Knowledge - Percentages'!$B:$B,0),'Data - Knowledge'!AI$8)/100</f>
        <v>0.30199999999999999</v>
      </c>
    </row>
    <row r="335" spans="1:35">
      <c r="A335" s="86" t="s">
        <v>835</v>
      </c>
      <c r="B335" s="86" t="s">
        <v>754</v>
      </c>
      <c r="C335" s="86" t="s">
        <v>836</v>
      </c>
      <c r="D335" s="86" t="s">
        <v>837</v>
      </c>
      <c r="E335" s="122">
        <f t="shared" si="37"/>
        <v>0.11713524918436322</v>
      </c>
      <c r="F335" s="128">
        <f t="shared" si="32"/>
        <v>5995.8019999999997</v>
      </c>
      <c r="G335" s="122">
        <f t="shared" si="33"/>
        <v>0.12238502798699713</v>
      </c>
      <c r="H335" s="128">
        <f t="shared" si="34"/>
        <v>44538.237000000008</v>
      </c>
      <c r="I335" s="122">
        <f t="shared" si="35"/>
        <v>6.6596961147240591E-2</v>
      </c>
      <c r="J335" s="128">
        <f t="shared" si="36"/>
        <v>95.710440330011863</v>
      </c>
      <c r="K335" s="129" cm="1">
        <f t="array" ref="K335">INDEX(KM_PCT,MATCH($A335,'Knowledge - Percentages'!$B:$B,0),'Data - Knowledge'!K$8)/100</f>
        <v>6.4000000000000001E-2</v>
      </c>
      <c r="L335" s="129" cm="1">
        <f t="array" ref="L335">INDEX(KM_PCT,MATCH($A335,'Knowledge - Percentages'!$B:$B,0),'Data - Knowledge'!L$8)/100</f>
        <v>9.9000000000000005E-2</v>
      </c>
      <c r="M335" s="129" cm="1">
        <f t="array" ref="M335">INDEX(KM_PCT,MATCH($A335,'Knowledge - Percentages'!$B:$B,0),'Data - Knowledge'!M$8)/100</f>
        <v>9.3000000000000013E-2</v>
      </c>
      <c r="N335" s="129" cm="1">
        <f t="array" ref="N335">INDEX(KM_PCT,MATCH($A335,'Knowledge - Percentages'!$B:$B,0),'Data - Knowledge'!N$8)/100</f>
        <v>0.115</v>
      </c>
      <c r="O335" s="129" cm="1">
        <f t="array" ref="O335">INDEX(KM_PCT,MATCH($A335,'Knowledge - Percentages'!$B:$B,0),'Data - Knowledge'!O$8)/100</f>
        <v>9.9000000000000005E-2</v>
      </c>
      <c r="P335" s="129" cm="1">
        <f t="array" ref="P335">INDEX(KM_PCT,MATCH($A335,'Knowledge - Percentages'!$B:$B,0),'Data - Knowledge'!P$8)/100</f>
        <v>0.115</v>
      </c>
      <c r="Q335" s="129" cm="1">
        <f t="array" ref="Q335">INDEX(KM_PCT,MATCH($A335,'Knowledge - Percentages'!$B:$B,0),'Data - Knowledge'!Q$8)/100</f>
        <v>0.106</v>
      </c>
      <c r="R335" s="129" cm="1">
        <f t="array" ref="R335">INDEX(KM_PCT,MATCH($A335,'Knowledge - Percentages'!$B:$B,0),'Data - Knowledge'!R$8)/100</f>
        <v>9.6000000000000002E-2</v>
      </c>
      <c r="S335" s="129" cm="1">
        <f t="array" ref="S335">INDEX(KM_PCT,MATCH($A335,'Knowledge - Percentages'!$B:$B,0),'Data - Knowledge'!S$8)/100</f>
        <v>0.125</v>
      </c>
      <c r="T335" s="129" cm="1">
        <f t="array" ref="T335">INDEX(KM_PCT,MATCH($A335,'Knowledge - Percentages'!$B:$B,0),'Data - Knowledge'!T$8)/100</f>
        <v>0.113</v>
      </c>
      <c r="U335" s="129" cm="1">
        <f t="array" ref="U335">INDEX(KM_PCT,MATCH($A335,'Knowledge - Percentages'!$B:$B,0),'Data - Knowledge'!U$8)/100</f>
        <v>0.10099999999999999</v>
      </c>
      <c r="V335" s="129" cm="1">
        <f t="array" ref="V335">INDEX(KM_PCT,MATCH($A335,'Knowledge - Percentages'!$B:$B,0),'Data - Knowledge'!V$8)/100</f>
        <v>0.10300000000000001</v>
      </c>
      <c r="W335" s="129" cm="1">
        <f t="array" ref="W335">INDEX(KM_PCT,MATCH($A335,'Knowledge - Percentages'!$B:$B,0),'Data - Knowledge'!W$8)/100</f>
        <v>0.115</v>
      </c>
      <c r="X335" s="129" cm="1">
        <f t="array" ref="X335">INDEX(KM_PCT,MATCH($A335,'Knowledge - Percentages'!$B:$B,0),'Data - Knowledge'!X$8)/100</f>
        <v>0.128</v>
      </c>
      <c r="Y335" s="129" cm="1">
        <f t="array" ref="Y335">INDEX(KM_PCT,MATCH($A335,'Knowledge - Percentages'!$B:$B,0),'Data - Knowledge'!Y$8)/100</f>
        <v>0.124</v>
      </c>
      <c r="Z335" s="129" cm="1">
        <f t="array" ref="Z335">INDEX(KM_PCT,MATCH($A335,'Knowledge - Percentages'!$B:$B,0),'Data - Knowledge'!Z$8)/100</f>
        <v>0.13500000000000001</v>
      </c>
      <c r="AA335" s="129" cm="1">
        <f t="array" ref="AA335">INDEX(KM_PCT,MATCH($A335,'Knowledge - Percentages'!$B:$B,0),'Data - Knowledge'!AA$8)/100</f>
        <v>0.14000000000000001</v>
      </c>
      <c r="AB335" s="129" cm="1">
        <f t="array" ref="AB335">INDEX(KM_PCT,MATCH($A335,'Knowledge - Percentages'!$B:$B,0),'Data - Knowledge'!AB$8)/100</f>
        <v>0.129</v>
      </c>
      <c r="AC335" s="129" cm="1">
        <f t="array" ref="AC335">INDEX(KM_PCT,MATCH($A335,'Knowledge - Percentages'!$B:$B,0),'Data - Knowledge'!AC$8)/100</f>
        <v>0.129</v>
      </c>
      <c r="AD335" s="129" cm="1">
        <f t="array" ref="AD335">INDEX(KM_PCT,MATCH($A335,'Knowledge - Percentages'!$B:$B,0),'Data - Knowledge'!AD$8)/100</f>
        <v>0.13600000000000001</v>
      </c>
      <c r="AE335" s="129" cm="1">
        <f t="array" ref="AE335">INDEX(KM_PCT,MATCH($A335,'Knowledge - Percentages'!$B:$B,0),'Data - Knowledge'!AE$8)/100</f>
        <v>0.109</v>
      </c>
      <c r="AF335" s="129" cm="1">
        <f t="array" ref="AF335">INDEX(KM_PCT,MATCH($A335,'Knowledge - Percentages'!$B:$B,0),'Data - Knowledge'!AF$8)/100</f>
        <v>0.1</v>
      </c>
      <c r="AG335" s="129" cm="1">
        <f t="array" ref="AG335">INDEX(KM_PCT,MATCH($A335,'Knowledge - Percentages'!$B:$B,0),'Data - Knowledge'!AG$8)/100</f>
        <v>0.14499999999999999</v>
      </c>
      <c r="AH335" s="129" cm="1">
        <f t="array" ref="AH335">INDEX(KM_PCT,MATCH($A335,'Knowledge - Percentages'!$B:$B,0),'Data - Knowledge'!AH$8)/100</f>
        <v>0.129</v>
      </c>
      <c r="AI335" s="129" cm="1">
        <f t="array" ref="AI335">INDEX(KM_PCT,MATCH($A335,'Knowledge - Percentages'!$B:$B,0),'Data - Knowledge'!AI$8)/100</f>
        <v>0.154</v>
      </c>
    </row>
    <row r="336" spans="1:35">
      <c r="A336" s="86" t="s">
        <v>838</v>
      </c>
      <c r="B336" s="86" t="s">
        <v>754</v>
      </c>
      <c r="C336" s="86" t="s">
        <v>836</v>
      </c>
      <c r="D336" s="86" t="s">
        <v>839</v>
      </c>
      <c r="E336" s="122">
        <f t="shared" si="37"/>
        <v>6.5783870904721917E-2</v>
      </c>
      <c r="F336" s="128">
        <f t="shared" si="32"/>
        <v>3367.2790000000005</v>
      </c>
      <c r="G336" s="122">
        <f t="shared" si="33"/>
        <v>6.7138857822757261E-2</v>
      </c>
      <c r="H336" s="128">
        <f t="shared" si="34"/>
        <v>24433.106</v>
      </c>
      <c r="I336" s="122">
        <f t="shared" si="35"/>
        <v>0.20272775161246087</v>
      </c>
      <c r="J336" s="128">
        <f t="shared" si="36"/>
        <v>97.981814165483073</v>
      </c>
      <c r="K336" s="129" cm="1">
        <f t="array" ref="K336">INDEX(KM_PCT,MATCH($A336,'Knowledge - Percentages'!$B:$B,0),'Data - Knowledge'!K$8)/100</f>
        <v>0.04</v>
      </c>
      <c r="L336" s="129" cm="1">
        <f t="array" ref="L336">INDEX(KM_PCT,MATCH($A336,'Knowledge - Percentages'!$B:$B,0),'Data - Knowledge'!L$8)/100</f>
        <v>5.7999999999999996E-2</v>
      </c>
      <c r="M336" s="129" cm="1">
        <f t="array" ref="M336">INDEX(KM_PCT,MATCH($A336,'Knowledge - Percentages'!$B:$B,0),'Data - Knowledge'!M$8)/100</f>
        <v>5.4000000000000006E-2</v>
      </c>
      <c r="N336" s="129" cm="1">
        <f t="array" ref="N336">INDEX(KM_PCT,MATCH($A336,'Knowledge - Percentages'!$B:$B,0),'Data - Knowledge'!N$8)/100</f>
        <v>6.5000000000000002E-2</v>
      </c>
      <c r="O336" s="129" cm="1">
        <f t="array" ref="O336">INDEX(KM_PCT,MATCH($A336,'Knowledge - Percentages'!$B:$B,0),'Data - Knowledge'!O$8)/100</f>
        <v>5.9000000000000004E-2</v>
      </c>
      <c r="P336" s="129" cm="1">
        <f t="array" ref="P336">INDEX(KM_PCT,MATCH($A336,'Knowledge - Percentages'!$B:$B,0),'Data - Knowledge'!P$8)/100</f>
        <v>7.0000000000000007E-2</v>
      </c>
      <c r="Q336" s="129" cm="1">
        <f t="array" ref="Q336">INDEX(KM_PCT,MATCH($A336,'Knowledge - Percentages'!$B:$B,0),'Data - Knowledge'!Q$8)/100</f>
        <v>6.6000000000000003E-2</v>
      </c>
      <c r="R336" s="129" cm="1">
        <f t="array" ref="R336">INDEX(KM_PCT,MATCH($A336,'Knowledge - Percentages'!$B:$B,0),'Data - Knowledge'!R$8)/100</f>
        <v>5.5E-2</v>
      </c>
      <c r="S336" s="129" cm="1">
        <f t="array" ref="S336">INDEX(KM_PCT,MATCH($A336,'Knowledge - Percentages'!$B:$B,0),'Data - Knowledge'!S$8)/100</f>
        <v>7.4999999999999997E-2</v>
      </c>
      <c r="T336" s="129" cm="1">
        <f t="array" ref="T336">INDEX(KM_PCT,MATCH($A336,'Knowledge - Percentages'!$B:$B,0),'Data - Knowledge'!T$8)/100</f>
        <v>6.6000000000000003E-2</v>
      </c>
      <c r="U336" s="129" cm="1">
        <f t="array" ref="U336">INDEX(KM_PCT,MATCH($A336,'Knowledge - Percentages'!$B:$B,0),'Data - Knowledge'!U$8)/100</f>
        <v>5.9000000000000004E-2</v>
      </c>
      <c r="V336" s="129" cm="1">
        <f t="array" ref="V336">INDEX(KM_PCT,MATCH($A336,'Knowledge - Percentages'!$B:$B,0),'Data - Knowledge'!V$8)/100</f>
        <v>6.0999999999999999E-2</v>
      </c>
      <c r="W336" s="129" cm="1">
        <f t="array" ref="W336">INDEX(KM_PCT,MATCH($A336,'Knowledge - Percentages'!$B:$B,0),'Data - Knowledge'!W$8)/100</f>
        <v>6.6000000000000003E-2</v>
      </c>
      <c r="X336" s="129" cm="1">
        <f t="array" ref="X336">INDEX(KM_PCT,MATCH($A336,'Knowledge - Percentages'!$B:$B,0),'Data - Knowledge'!X$8)/100</f>
        <v>7.2000000000000008E-2</v>
      </c>
      <c r="Y336" s="129" cm="1">
        <f t="array" ref="Y336">INDEX(KM_PCT,MATCH($A336,'Knowledge - Percentages'!$B:$B,0),'Data - Knowledge'!Y$8)/100</f>
        <v>7.0000000000000007E-2</v>
      </c>
      <c r="Z336" s="129" cm="1">
        <f t="array" ref="Z336">INDEX(KM_PCT,MATCH($A336,'Knowledge - Percentages'!$B:$B,0),'Data - Knowledge'!Z$8)/100</f>
        <v>7.2999999999999995E-2</v>
      </c>
      <c r="AA336" s="129" cm="1">
        <f t="array" ref="AA336">INDEX(KM_PCT,MATCH($A336,'Knowledge - Percentages'!$B:$B,0),'Data - Knowledge'!AA$8)/100</f>
        <v>7.6999999999999999E-2</v>
      </c>
      <c r="AB336" s="129" cm="1">
        <f t="array" ref="AB336">INDEX(KM_PCT,MATCH($A336,'Knowledge - Percentages'!$B:$B,0),'Data - Knowledge'!AB$8)/100</f>
        <v>6.4000000000000001E-2</v>
      </c>
      <c r="AC336" s="129" cm="1">
        <f t="array" ref="AC336">INDEX(KM_PCT,MATCH($A336,'Knowledge - Percentages'!$B:$B,0),'Data - Knowledge'!AC$8)/100</f>
        <v>6.6000000000000003E-2</v>
      </c>
      <c r="AD336" s="129" cm="1">
        <f t="array" ref="AD336">INDEX(KM_PCT,MATCH($A336,'Knowledge - Percentages'!$B:$B,0),'Data - Knowledge'!AD$8)/100</f>
        <v>7.0999999999999994E-2</v>
      </c>
      <c r="AE336" s="129" cm="1">
        <f t="array" ref="AE336">INDEX(KM_PCT,MATCH($A336,'Knowledge - Percentages'!$B:$B,0),'Data - Knowledge'!AE$8)/100</f>
        <v>5.7999999999999996E-2</v>
      </c>
      <c r="AF336" s="129" cm="1">
        <f t="array" ref="AF336">INDEX(KM_PCT,MATCH($A336,'Knowledge - Percentages'!$B:$B,0),'Data - Knowledge'!AF$8)/100</f>
        <v>5.9000000000000004E-2</v>
      </c>
      <c r="AG336" s="129" cm="1">
        <f t="array" ref="AG336">INDEX(KM_PCT,MATCH($A336,'Knowledge - Percentages'!$B:$B,0),'Data - Knowledge'!AG$8)/100</f>
        <v>7.2999999999999995E-2</v>
      </c>
      <c r="AH336" s="129" cm="1">
        <f t="array" ref="AH336">INDEX(KM_PCT,MATCH($A336,'Knowledge - Percentages'!$B:$B,0),'Data - Knowledge'!AH$8)/100</f>
        <v>6.0999999999999999E-2</v>
      </c>
      <c r="AI336" s="129" cm="1">
        <f t="array" ref="AI336">INDEX(KM_PCT,MATCH($A336,'Knowledge - Percentages'!$B:$B,0),'Data - Knowledge'!AI$8)/100</f>
        <v>7.2999999999999995E-2</v>
      </c>
    </row>
    <row r="337" spans="1:35">
      <c r="A337" s="86" t="s">
        <v>840</v>
      </c>
      <c r="B337" s="86" t="s">
        <v>754</v>
      </c>
      <c r="C337" s="86" t="s">
        <v>836</v>
      </c>
      <c r="D337" s="86" t="s">
        <v>841</v>
      </c>
      <c r="E337" s="122">
        <f t="shared" si="37"/>
        <v>2.3470920350870336E-2</v>
      </c>
      <c r="F337" s="128">
        <f t="shared" si="32"/>
        <v>1201.4059999999999</v>
      </c>
      <c r="G337" s="122">
        <f t="shared" si="33"/>
        <v>2.4486069702323868E-2</v>
      </c>
      <c r="H337" s="128">
        <f t="shared" si="34"/>
        <v>8910.9459999999999</v>
      </c>
      <c r="I337" s="122">
        <f t="shared" si="35"/>
        <v>-0.34845238778244536</v>
      </c>
      <c r="J337" s="128">
        <f t="shared" si="36"/>
        <v>95.854176011933873</v>
      </c>
      <c r="K337" s="129" cm="1">
        <f t="array" ref="K337">INDEX(KM_PCT,MATCH($A337,'Knowledge - Percentages'!$B:$B,0),'Data - Knowledge'!K$8)/100</f>
        <v>1.3999999999999999E-2</v>
      </c>
      <c r="L337" s="129" cm="1">
        <f t="array" ref="L337">INDEX(KM_PCT,MATCH($A337,'Knowledge - Percentages'!$B:$B,0),'Data - Knowledge'!L$8)/100</f>
        <v>1.7000000000000001E-2</v>
      </c>
      <c r="M337" s="129" cm="1">
        <f t="array" ref="M337">INDEX(KM_PCT,MATCH($A337,'Knowledge - Percentages'!$B:$B,0),'Data - Knowledge'!M$8)/100</f>
        <v>1.9E-2</v>
      </c>
      <c r="N337" s="129" cm="1">
        <f t="array" ref="N337">INDEX(KM_PCT,MATCH($A337,'Knowledge - Percentages'!$B:$B,0),'Data - Knowledge'!N$8)/100</f>
        <v>0.02</v>
      </c>
      <c r="O337" s="129" cm="1">
        <f t="array" ref="O337">INDEX(KM_PCT,MATCH($A337,'Knowledge - Percentages'!$B:$B,0),'Data - Knowledge'!O$8)/100</f>
        <v>1.9E-2</v>
      </c>
      <c r="P337" s="129" cm="1">
        <f t="array" ref="P337">INDEX(KM_PCT,MATCH($A337,'Knowledge - Percentages'!$B:$B,0),'Data - Knowledge'!P$8)/100</f>
        <v>2.5000000000000001E-2</v>
      </c>
      <c r="Q337" s="129" cm="1">
        <f t="array" ref="Q337">INDEX(KM_PCT,MATCH($A337,'Knowledge - Percentages'!$B:$B,0),'Data - Knowledge'!Q$8)/100</f>
        <v>2.5000000000000001E-2</v>
      </c>
      <c r="R337" s="129" cm="1">
        <f t="array" ref="R337">INDEX(KM_PCT,MATCH($A337,'Knowledge - Percentages'!$B:$B,0),'Data - Knowledge'!R$8)/100</f>
        <v>2.5000000000000001E-2</v>
      </c>
      <c r="S337" s="129" cm="1">
        <f t="array" ref="S337">INDEX(KM_PCT,MATCH($A337,'Knowledge - Percentages'!$B:$B,0),'Data - Knowledge'!S$8)/100</f>
        <v>2.5000000000000001E-2</v>
      </c>
      <c r="T337" s="129" cm="1">
        <f t="array" ref="T337">INDEX(KM_PCT,MATCH($A337,'Knowledge - Percentages'!$B:$B,0),'Data - Knowledge'!T$8)/100</f>
        <v>2.5000000000000001E-2</v>
      </c>
      <c r="U337" s="129" cm="1">
        <f t="array" ref="U337">INDEX(KM_PCT,MATCH($A337,'Knowledge - Percentages'!$B:$B,0),'Data - Knowledge'!U$8)/100</f>
        <v>2.5000000000000001E-2</v>
      </c>
      <c r="V337" s="129" cm="1">
        <f t="array" ref="V337">INDEX(KM_PCT,MATCH($A337,'Knowledge - Percentages'!$B:$B,0),'Data - Knowledge'!V$8)/100</f>
        <v>2.1000000000000001E-2</v>
      </c>
      <c r="W337" s="129" cm="1">
        <f t="array" ref="W337">INDEX(KM_PCT,MATCH($A337,'Knowledge - Percentages'!$B:$B,0),'Data - Knowledge'!W$8)/100</f>
        <v>2.6000000000000002E-2</v>
      </c>
      <c r="X337" s="129" cm="1">
        <f t="array" ref="X337">INDEX(KM_PCT,MATCH($A337,'Knowledge - Percentages'!$B:$B,0),'Data - Knowledge'!X$8)/100</f>
        <v>2.7000000000000003E-2</v>
      </c>
      <c r="Y337" s="129" cm="1">
        <f t="array" ref="Y337">INDEX(KM_PCT,MATCH($A337,'Knowledge - Percentages'!$B:$B,0),'Data - Knowledge'!Y$8)/100</f>
        <v>2.7000000000000003E-2</v>
      </c>
      <c r="Z337" s="129" cm="1">
        <f t="array" ref="Z337">INDEX(KM_PCT,MATCH($A337,'Knowledge - Percentages'!$B:$B,0),'Data - Knowledge'!Z$8)/100</f>
        <v>2.7000000000000003E-2</v>
      </c>
      <c r="AA337" s="129" cm="1">
        <f t="array" ref="AA337">INDEX(KM_PCT,MATCH($A337,'Knowledge - Percentages'!$B:$B,0),'Data - Knowledge'!AA$8)/100</f>
        <v>2.8999999999999998E-2</v>
      </c>
      <c r="AB337" s="129" cm="1">
        <f t="array" ref="AB337">INDEX(KM_PCT,MATCH($A337,'Knowledge - Percentages'!$B:$B,0),'Data - Knowledge'!AB$8)/100</f>
        <v>3.5000000000000003E-2</v>
      </c>
      <c r="AC337" s="129" cm="1">
        <f t="array" ref="AC337">INDEX(KM_PCT,MATCH($A337,'Knowledge - Percentages'!$B:$B,0),'Data - Knowledge'!AC$8)/100</f>
        <v>2.5000000000000001E-2</v>
      </c>
      <c r="AD337" s="129" cm="1">
        <f t="array" ref="AD337">INDEX(KM_PCT,MATCH($A337,'Knowledge - Percentages'!$B:$B,0),'Data - Knowledge'!AD$8)/100</f>
        <v>2.7000000000000003E-2</v>
      </c>
      <c r="AE337" s="129" cm="1">
        <f t="array" ref="AE337">INDEX(KM_PCT,MATCH($A337,'Knowledge - Percentages'!$B:$B,0),'Data - Knowledge'!AE$8)/100</f>
        <v>2.1000000000000001E-2</v>
      </c>
      <c r="AF337" s="129" cm="1">
        <f t="array" ref="AF337">INDEX(KM_PCT,MATCH($A337,'Knowledge - Percentages'!$B:$B,0),'Data - Knowledge'!AF$8)/100</f>
        <v>2.7000000000000003E-2</v>
      </c>
      <c r="AG337" s="129" cm="1">
        <f t="array" ref="AG337">INDEX(KM_PCT,MATCH($A337,'Knowledge - Percentages'!$B:$B,0),'Data - Knowledge'!AG$8)/100</f>
        <v>0.03</v>
      </c>
      <c r="AH337" s="129" cm="1">
        <f t="array" ref="AH337">INDEX(KM_PCT,MATCH($A337,'Knowledge - Percentages'!$B:$B,0),'Data - Knowledge'!AH$8)/100</f>
        <v>2.7000000000000003E-2</v>
      </c>
      <c r="AI337" s="129" cm="1">
        <f t="array" ref="AI337">INDEX(KM_PCT,MATCH($A337,'Knowledge - Percentages'!$B:$B,0),'Data - Knowledge'!AI$8)/100</f>
        <v>3.1E-2</v>
      </c>
    </row>
    <row r="338" spans="1:35">
      <c r="A338" s="86" t="s">
        <v>842</v>
      </c>
      <c r="B338" s="86" t="s">
        <v>754</v>
      </c>
      <c r="C338" s="86" t="s">
        <v>836</v>
      </c>
      <c r="D338" s="86" t="s">
        <v>843</v>
      </c>
      <c r="E338" s="122">
        <f t="shared" si="37"/>
        <v>1.0236388145427551E-2</v>
      </c>
      <c r="F338" s="128">
        <f t="shared" si="32"/>
        <v>523.97</v>
      </c>
      <c r="G338" s="122">
        <f t="shared" si="33"/>
        <v>1.1470368406156315E-2</v>
      </c>
      <c r="H338" s="128">
        <f t="shared" si="34"/>
        <v>4174.2849999999999</v>
      </c>
      <c r="I338" s="122">
        <f t="shared" si="35"/>
        <v>-4.4681383697904795E-2</v>
      </c>
      <c r="J338" s="128">
        <f t="shared" si="36"/>
        <v>89.242017195659827</v>
      </c>
      <c r="K338" s="129" cm="1">
        <f t="array" ref="K338">INDEX(KM_PCT,MATCH($A338,'Knowledge - Percentages'!$B:$B,0),'Data - Knowledge'!K$8)/100</f>
        <v>4.0000000000000001E-3</v>
      </c>
      <c r="L338" s="129" cm="1">
        <f t="array" ref="L338">INDEX(KM_PCT,MATCH($A338,'Knowledge - Percentages'!$B:$B,0),'Data - Knowledge'!L$8)/100</f>
        <v>6.9999999999999993E-3</v>
      </c>
      <c r="M338" s="129" cm="1">
        <f t="array" ref="M338">INDEX(KM_PCT,MATCH($A338,'Knowledge - Percentages'!$B:$B,0),'Data - Knowledge'!M$8)/100</f>
        <v>6.0000000000000001E-3</v>
      </c>
      <c r="N338" s="129" cm="1">
        <f t="array" ref="N338">INDEX(KM_PCT,MATCH($A338,'Knowledge - Percentages'!$B:$B,0),'Data - Knowledge'!N$8)/100</f>
        <v>0.01</v>
      </c>
      <c r="O338" s="129" cm="1">
        <f t="array" ref="O338">INDEX(KM_PCT,MATCH($A338,'Knowledge - Percentages'!$B:$B,0),'Data - Knowledge'!O$8)/100</f>
        <v>6.9999999999999993E-3</v>
      </c>
      <c r="P338" s="129" cm="1">
        <f t="array" ref="P338">INDEX(KM_PCT,MATCH($A338,'Knowledge - Percentages'!$B:$B,0),'Data - Knowledge'!P$8)/100</f>
        <v>9.0000000000000011E-3</v>
      </c>
      <c r="Q338" s="129" cm="1">
        <f t="array" ref="Q338">INDEX(KM_PCT,MATCH($A338,'Knowledge - Percentages'!$B:$B,0),'Data - Knowledge'!Q$8)/100</f>
        <v>6.9999999999999993E-3</v>
      </c>
      <c r="R338" s="129" cm="1">
        <f t="array" ref="R338">INDEX(KM_PCT,MATCH($A338,'Knowledge - Percentages'!$B:$B,0),'Data - Knowledge'!R$8)/100</f>
        <v>6.9999999999999993E-3</v>
      </c>
      <c r="S338" s="129" cm="1">
        <f t="array" ref="S338">INDEX(KM_PCT,MATCH($A338,'Knowledge - Percentages'!$B:$B,0),'Data - Knowledge'!S$8)/100</f>
        <v>9.0000000000000011E-3</v>
      </c>
      <c r="T338" s="129" cm="1">
        <f t="array" ref="T338">INDEX(KM_PCT,MATCH($A338,'Knowledge - Percentages'!$B:$B,0),'Data - Knowledge'!T$8)/100</f>
        <v>9.0000000000000011E-3</v>
      </c>
      <c r="U338" s="129" cm="1">
        <f t="array" ref="U338">INDEX(KM_PCT,MATCH($A338,'Knowledge - Percentages'!$B:$B,0),'Data - Knowledge'!U$8)/100</f>
        <v>9.0000000000000011E-3</v>
      </c>
      <c r="V338" s="129" cm="1">
        <f t="array" ref="V338">INDEX(KM_PCT,MATCH($A338,'Knowledge - Percentages'!$B:$B,0),'Data - Knowledge'!V$8)/100</f>
        <v>6.9999999999999993E-3</v>
      </c>
      <c r="W338" s="129" cm="1">
        <f t="array" ref="W338">INDEX(KM_PCT,MATCH($A338,'Knowledge - Percentages'!$B:$B,0),'Data - Knowledge'!W$8)/100</f>
        <v>0.01</v>
      </c>
      <c r="X338" s="129" cm="1">
        <f t="array" ref="X338">INDEX(KM_PCT,MATCH($A338,'Knowledge - Percentages'!$B:$B,0),'Data - Knowledge'!X$8)/100</f>
        <v>1.1000000000000001E-2</v>
      </c>
      <c r="Y338" s="129" cm="1">
        <f t="array" ref="Y338">INDEX(KM_PCT,MATCH($A338,'Knowledge - Percentages'!$B:$B,0),'Data - Knowledge'!Y$8)/100</f>
        <v>0.01</v>
      </c>
      <c r="Z338" s="129" cm="1">
        <f t="array" ref="Z338">INDEX(KM_PCT,MATCH($A338,'Knowledge - Percentages'!$B:$B,0),'Data - Knowledge'!Z$8)/100</f>
        <v>1.6E-2</v>
      </c>
      <c r="AA338" s="129" cm="1">
        <f t="array" ref="AA338">INDEX(KM_PCT,MATCH($A338,'Knowledge - Percentages'!$B:$B,0),'Data - Knowledge'!AA$8)/100</f>
        <v>1.3999999999999999E-2</v>
      </c>
      <c r="AB338" s="129" cm="1">
        <f t="array" ref="AB338">INDEX(KM_PCT,MATCH($A338,'Knowledge - Percentages'!$B:$B,0),'Data - Knowledge'!AB$8)/100</f>
        <v>1.2E-2</v>
      </c>
      <c r="AC338" s="129" cm="1">
        <f t="array" ref="AC338">INDEX(KM_PCT,MATCH($A338,'Knowledge - Percentages'!$B:$B,0),'Data - Knowledge'!AC$8)/100</f>
        <v>1.4999999999999999E-2</v>
      </c>
      <c r="AD338" s="129" cm="1">
        <f t="array" ref="AD338">INDEX(KM_PCT,MATCH($A338,'Knowledge - Percentages'!$B:$B,0),'Data - Knowledge'!AD$8)/100</f>
        <v>1.3999999999999999E-2</v>
      </c>
      <c r="AE338" s="129" cm="1">
        <f t="array" ref="AE338">INDEX(KM_PCT,MATCH($A338,'Knowledge - Percentages'!$B:$B,0),'Data - Knowledge'!AE$8)/100</f>
        <v>1.1000000000000001E-2</v>
      </c>
      <c r="AF338" s="129" cm="1">
        <f t="array" ref="AF338">INDEX(KM_PCT,MATCH($A338,'Knowledge - Percentages'!$B:$B,0),'Data - Knowledge'!AF$8)/100</f>
        <v>9.0000000000000011E-3</v>
      </c>
      <c r="AG338" s="129" cm="1">
        <f t="array" ref="AG338">INDEX(KM_PCT,MATCH($A338,'Knowledge - Percentages'!$B:$B,0),'Data - Knowledge'!AG$8)/100</f>
        <v>1.7000000000000001E-2</v>
      </c>
      <c r="AH338" s="129" cm="1">
        <f t="array" ref="AH338">INDEX(KM_PCT,MATCH($A338,'Knowledge - Percentages'!$B:$B,0),'Data - Knowledge'!AH$8)/100</f>
        <v>1.3999999999999999E-2</v>
      </c>
      <c r="AI338" s="129" cm="1">
        <f t="array" ref="AI338">INDEX(KM_PCT,MATCH($A338,'Knowledge - Percentages'!$B:$B,0),'Data - Knowledge'!AI$8)/100</f>
        <v>1.4999999999999999E-2</v>
      </c>
    </row>
    <row r="339" spans="1:35">
      <c r="A339" s="86" t="s">
        <v>844</v>
      </c>
      <c r="B339" s="86" t="s">
        <v>754</v>
      </c>
      <c r="C339" s="86" t="s">
        <v>845</v>
      </c>
      <c r="D339" s="86" t="s">
        <v>846</v>
      </c>
      <c r="E339" s="122">
        <f t="shared" si="37"/>
        <v>3.3903198077636899E-2</v>
      </c>
      <c r="F339" s="128">
        <f t="shared" si="32"/>
        <v>1735.4029999999998</v>
      </c>
      <c r="G339" s="122">
        <f t="shared" si="33"/>
        <v>3.8770325264688016E-2</v>
      </c>
      <c r="H339" s="128">
        <f t="shared" si="34"/>
        <v>14109.257999999998</v>
      </c>
      <c r="I339" s="122">
        <f t="shared" si="35"/>
        <v>-0.50608371701165866</v>
      </c>
      <c r="J339" s="128">
        <f t="shared" si="36"/>
        <v>87.446256502046708</v>
      </c>
      <c r="K339" s="129" cm="1">
        <f t="array" ref="K339">INDEX(KM_PCT,MATCH($A339,'Knowledge - Percentages'!$B:$B,0),'Data - Knowledge'!K$8)/100</f>
        <v>1.8000000000000002E-2</v>
      </c>
      <c r="L339" s="129" cm="1">
        <f t="array" ref="L339">INDEX(KM_PCT,MATCH($A339,'Knowledge - Percentages'!$B:$B,0),'Data - Knowledge'!L$8)/100</f>
        <v>0.02</v>
      </c>
      <c r="M339" s="129" cm="1">
        <f t="array" ref="M339">INDEX(KM_PCT,MATCH($A339,'Knowledge - Percentages'!$B:$B,0),'Data - Knowledge'!M$8)/100</f>
        <v>1.8000000000000002E-2</v>
      </c>
      <c r="N339" s="129" cm="1">
        <f t="array" ref="N339">INDEX(KM_PCT,MATCH($A339,'Knowledge - Percentages'!$B:$B,0),'Data - Knowledge'!N$8)/100</f>
        <v>0.04</v>
      </c>
      <c r="O339" s="129" cm="1">
        <f t="array" ref="O339">INDEX(KM_PCT,MATCH($A339,'Knowledge - Percentages'!$B:$B,0),'Data - Knowledge'!O$8)/100</f>
        <v>3.1E-2</v>
      </c>
      <c r="P339" s="129" cm="1">
        <f t="array" ref="P339">INDEX(KM_PCT,MATCH($A339,'Knowledge - Percentages'!$B:$B,0),'Data - Knowledge'!P$8)/100</f>
        <v>2.3E-2</v>
      </c>
      <c r="Q339" s="129" cm="1">
        <f t="array" ref="Q339">INDEX(KM_PCT,MATCH($A339,'Knowledge - Percentages'!$B:$B,0),'Data - Knowledge'!Q$8)/100</f>
        <v>1.8000000000000002E-2</v>
      </c>
      <c r="R339" s="129" cm="1">
        <f t="array" ref="R339">INDEX(KM_PCT,MATCH($A339,'Knowledge - Percentages'!$B:$B,0),'Data - Knowledge'!R$8)/100</f>
        <v>4.2000000000000003E-2</v>
      </c>
      <c r="S339" s="129" cm="1">
        <f t="array" ref="S339">INDEX(KM_PCT,MATCH($A339,'Knowledge - Percentages'!$B:$B,0),'Data - Knowledge'!S$8)/100</f>
        <v>3.6000000000000004E-2</v>
      </c>
      <c r="T339" s="129" cm="1">
        <f t="array" ref="T339">INDEX(KM_PCT,MATCH($A339,'Knowledge - Percentages'!$B:$B,0),'Data - Knowledge'!T$8)/100</f>
        <v>2.3E-2</v>
      </c>
      <c r="U339" s="129" cm="1">
        <f t="array" ref="U339">INDEX(KM_PCT,MATCH($A339,'Knowledge - Percentages'!$B:$B,0),'Data - Knowledge'!U$8)/100</f>
        <v>3.4000000000000002E-2</v>
      </c>
      <c r="V339" s="129" cm="1">
        <f t="array" ref="V339">INDEX(KM_PCT,MATCH($A339,'Knowledge - Percentages'!$B:$B,0),'Data - Knowledge'!V$8)/100</f>
        <v>2.5000000000000001E-2</v>
      </c>
      <c r="W339" s="129" cm="1">
        <f t="array" ref="W339">INDEX(KM_PCT,MATCH($A339,'Knowledge - Percentages'!$B:$B,0),'Data - Knowledge'!W$8)/100</f>
        <v>5.9000000000000004E-2</v>
      </c>
      <c r="X339" s="129" cm="1">
        <f t="array" ref="X339">INDEX(KM_PCT,MATCH($A339,'Knowledge - Percentages'!$B:$B,0),'Data - Knowledge'!X$8)/100</f>
        <v>3.5000000000000003E-2</v>
      </c>
      <c r="Y339" s="129" cm="1">
        <f t="array" ref="Y339">INDEX(KM_PCT,MATCH($A339,'Knowledge - Percentages'!$B:$B,0),'Data - Knowledge'!Y$8)/100</f>
        <v>4.8000000000000001E-2</v>
      </c>
      <c r="Z339" s="129" cm="1">
        <f t="array" ref="Z339">INDEX(KM_PCT,MATCH($A339,'Knowledge - Percentages'!$B:$B,0),'Data - Knowledge'!Z$8)/100</f>
        <v>4.5999999999999999E-2</v>
      </c>
      <c r="AA339" s="129" cm="1">
        <f t="array" ref="AA339">INDEX(KM_PCT,MATCH($A339,'Knowledge - Percentages'!$B:$B,0),'Data - Knowledge'!AA$8)/100</f>
        <v>3.9E-2</v>
      </c>
      <c r="AB339" s="129" cm="1">
        <f t="array" ref="AB339">INDEX(KM_PCT,MATCH($A339,'Knowledge - Percentages'!$B:$B,0),'Data - Knowledge'!AB$8)/100</f>
        <v>0.10800000000000001</v>
      </c>
      <c r="AC339" s="129" cm="1">
        <f t="array" ref="AC339">INDEX(KM_PCT,MATCH($A339,'Knowledge - Percentages'!$B:$B,0),'Data - Knowledge'!AC$8)/100</f>
        <v>5.7000000000000002E-2</v>
      </c>
      <c r="AD339" s="129" cm="1">
        <f t="array" ref="AD339">INDEX(KM_PCT,MATCH($A339,'Knowledge - Percentages'!$B:$B,0),'Data - Knowledge'!AD$8)/100</f>
        <v>3.7999999999999999E-2</v>
      </c>
      <c r="AE339" s="129" cm="1">
        <f t="array" ref="AE339">INDEX(KM_PCT,MATCH($A339,'Knowledge - Percentages'!$B:$B,0),'Data - Knowledge'!AE$8)/100</f>
        <v>0.05</v>
      </c>
      <c r="AF339" s="129" cm="1">
        <f t="array" ref="AF339">INDEX(KM_PCT,MATCH($A339,'Knowledge - Percentages'!$B:$B,0),'Data - Knowledge'!AF$8)/100</f>
        <v>7.4999999999999997E-2</v>
      </c>
      <c r="AG339" s="129" cm="1">
        <f t="array" ref="AG339">INDEX(KM_PCT,MATCH($A339,'Knowledge - Percentages'!$B:$B,0),'Data - Knowledge'!AG$8)/100</f>
        <v>5.2999999999999999E-2</v>
      </c>
      <c r="AH339" s="129" cm="1">
        <f t="array" ref="AH339">INDEX(KM_PCT,MATCH($A339,'Knowledge - Percentages'!$B:$B,0),'Data - Knowledge'!AH$8)/100</f>
        <v>7.0999999999999994E-2</v>
      </c>
      <c r="AI339" s="129" cm="1">
        <f t="array" ref="AI339">INDEX(KM_PCT,MATCH($A339,'Knowledge - Percentages'!$B:$B,0),'Data - Knowledge'!AI$8)/100</f>
        <v>5.4000000000000006E-2</v>
      </c>
    </row>
    <row r="340" spans="1:35">
      <c r="A340" s="86" t="s">
        <v>847</v>
      </c>
      <c r="B340" s="86" t="s">
        <v>754</v>
      </c>
      <c r="C340" s="86" t="s">
        <v>845</v>
      </c>
      <c r="D340" s="86" t="s">
        <v>848</v>
      </c>
      <c r="E340" s="122">
        <f t="shared" si="37"/>
        <v>3.1313790610897299E-2</v>
      </c>
      <c r="F340" s="128">
        <f t="shared" si="32"/>
        <v>1602.8589999999999</v>
      </c>
      <c r="G340" s="122">
        <f t="shared" si="33"/>
        <v>3.6966105094815058E-2</v>
      </c>
      <c r="H340" s="128">
        <f t="shared" si="34"/>
        <v>13452.668000000001</v>
      </c>
      <c r="I340" s="122">
        <f t="shared" si="35"/>
        <v>-0.51436858718172906</v>
      </c>
      <c r="J340" s="128">
        <f t="shared" si="36"/>
        <v>84.709467039007677</v>
      </c>
      <c r="K340" s="129" cm="1">
        <f t="array" ref="K340">INDEX(KM_PCT,MATCH($A340,'Knowledge - Percentages'!$B:$B,0),'Data - Knowledge'!K$8)/100</f>
        <v>0.01</v>
      </c>
      <c r="L340" s="129" cm="1">
        <f t="array" ref="L340">INDEX(KM_PCT,MATCH($A340,'Knowledge - Percentages'!$B:$B,0),'Data - Knowledge'!L$8)/100</f>
        <v>1.7000000000000001E-2</v>
      </c>
      <c r="M340" s="129" cm="1">
        <f t="array" ref="M340">INDEX(KM_PCT,MATCH($A340,'Knowledge - Percentages'!$B:$B,0),'Data - Knowledge'!M$8)/100</f>
        <v>1.6E-2</v>
      </c>
      <c r="N340" s="129" cm="1">
        <f t="array" ref="N340">INDEX(KM_PCT,MATCH($A340,'Knowledge - Percentages'!$B:$B,0),'Data - Knowledge'!N$8)/100</f>
        <v>2.6000000000000002E-2</v>
      </c>
      <c r="O340" s="129" cm="1">
        <f t="array" ref="O340">INDEX(KM_PCT,MATCH($A340,'Knowledge - Percentages'!$B:$B,0),'Data - Knowledge'!O$8)/100</f>
        <v>3.2000000000000001E-2</v>
      </c>
      <c r="P340" s="129" cm="1">
        <f t="array" ref="P340">INDEX(KM_PCT,MATCH($A340,'Knowledge - Percentages'!$B:$B,0),'Data - Knowledge'!P$8)/100</f>
        <v>1.9E-2</v>
      </c>
      <c r="Q340" s="129" cm="1">
        <f t="array" ref="Q340">INDEX(KM_PCT,MATCH($A340,'Knowledge - Percentages'!$B:$B,0),'Data - Knowledge'!Q$8)/100</f>
        <v>1.7000000000000001E-2</v>
      </c>
      <c r="R340" s="129" cm="1">
        <f t="array" ref="R340">INDEX(KM_PCT,MATCH($A340,'Knowledge - Percentages'!$B:$B,0),'Data - Knowledge'!R$8)/100</f>
        <v>0.04</v>
      </c>
      <c r="S340" s="129" cm="1">
        <f t="array" ref="S340">INDEX(KM_PCT,MATCH($A340,'Knowledge - Percentages'!$B:$B,0),'Data - Knowledge'!S$8)/100</f>
        <v>3.3000000000000002E-2</v>
      </c>
      <c r="T340" s="129" cm="1">
        <f t="array" ref="T340">INDEX(KM_PCT,MATCH($A340,'Knowledge - Percentages'!$B:$B,0),'Data - Knowledge'!T$8)/100</f>
        <v>2.1000000000000001E-2</v>
      </c>
      <c r="U340" s="129" cm="1">
        <f t="array" ref="U340">INDEX(KM_PCT,MATCH($A340,'Knowledge - Percentages'!$B:$B,0),'Data - Knowledge'!U$8)/100</f>
        <v>3.2000000000000001E-2</v>
      </c>
      <c r="V340" s="129" cm="1">
        <f t="array" ref="V340">INDEX(KM_PCT,MATCH($A340,'Knowledge - Percentages'!$B:$B,0),'Data - Knowledge'!V$8)/100</f>
        <v>2.4E-2</v>
      </c>
      <c r="W340" s="129" cm="1">
        <f t="array" ref="W340">INDEX(KM_PCT,MATCH($A340,'Knowledge - Percentages'!$B:$B,0),'Data - Knowledge'!W$8)/100</f>
        <v>6.3E-2</v>
      </c>
      <c r="X340" s="129" cm="1">
        <f t="array" ref="X340">INDEX(KM_PCT,MATCH($A340,'Knowledge - Percentages'!$B:$B,0),'Data - Knowledge'!X$8)/100</f>
        <v>3.4000000000000002E-2</v>
      </c>
      <c r="Y340" s="129" cm="1">
        <f t="array" ref="Y340">INDEX(KM_PCT,MATCH($A340,'Knowledge - Percentages'!$B:$B,0),'Data - Knowledge'!Y$8)/100</f>
        <v>0.05</v>
      </c>
      <c r="Z340" s="129" cm="1">
        <f t="array" ref="Z340">INDEX(KM_PCT,MATCH($A340,'Knowledge - Percentages'!$B:$B,0),'Data - Knowledge'!Z$8)/100</f>
        <v>4.4000000000000004E-2</v>
      </c>
      <c r="AA340" s="129" cm="1">
        <f t="array" ref="AA340">INDEX(KM_PCT,MATCH($A340,'Knowledge - Percentages'!$B:$B,0),'Data - Knowledge'!AA$8)/100</f>
        <v>0.04</v>
      </c>
      <c r="AB340" s="129" cm="1">
        <f t="array" ref="AB340">INDEX(KM_PCT,MATCH($A340,'Knowledge - Percentages'!$B:$B,0),'Data - Knowledge'!AB$8)/100</f>
        <v>8.199999999999999E-2</v>
      </c>
      <c r="AC340" s="129" cm="1">
        <f t="array" ref="AC340">INDEX(KM_PCT,MATCH($A340,'Knowledge - Percentages'!$B:$B,0),'Data - Knowledge'!AC$8)/100</f>
        <v>5.0999999999999997E-2</v>
      </c>
      <c r="AD340" s="129" cm="1">
        <f t="array" ref="AD340">INDEX(KM_PCT,MATCH($A340,'Knowledge - Percentages'!$B:$B,0),'Data - Knowledge'!AD$8)/100</f>
        <v>3.3000000000000002E-2</v>
      </c>
      <c r="AE340" s="129" cm="1">
        <f t="array" ref="AE340">INDEX(KM_PCT,MATCH($A340,'Knowledge - Percentages'!$B:$B,0),'Data - Knowledge'!AE$8)/100</f>
        <v>3.4000000000000002E-2</v>
      </c>
      <c r="AF340" s="129" cm="1">
        <f t="array" ref="AF340">INDEX(KM_PCT,MATCH($A340,'Knowledge - Percentages'!$B:$B,0),'Data - Knowledge'!AF$8)/100</f>
        <v>6.2E-2</v>
      </c>
      <c r="AG340" s="129" cm="1">
        <f t="array" ref="AG340">INDEX(KM_PCT,MATCH($A340,'Knowledge - Percentages'!$B:$B,0),'Data - Knowledge'!AG$8)/100</f>
        <v>0.06</v>
      </c>
      <c r="AH340" s="129" cm="1">
        <f t="array" ref="AH340">INDEX(KM_PCT,MATCH($A340,'Knowledge - Percentages'!$B:$B,0),'Data - Knowledge'!AH$8)/100</f>
        <v>8.5000000000000006E-2</v>
      </c>
      <c r="AI340" s="129" cm="1">
        <f t="array" ref="AI340">INDEX(KM_PCT,MATCH($A340,'Knowledge - Percentages'!$B:$B,0),'Data - Knowledge'!AI$8)/100</f>
        <v>7.5999999999999998E-2</v>
      </c>
    </row>
    <row r="341" spans="1:35">
      <c r="A341" s="86" t="s">
        <v>849</v>
      </c>
      <c r="B341" s="86" t="s">
        <v>754</v>
      </c>
      <c r="C341" s="86" t="s">
        <v>845</v>
      </c>
      <c r="D341" s="86" t="s">
        <v>850</v>
      </c>
      <c r="E341" s="122">
        <f t="shared" si="37"/>
        <v>0.33414189149588763</v>
      </c>
      <c r="F341" s="128">
        <f t="shared" si="32"/>
        <v>17103.721000000001</v>
      </c>
      <c r="G341" s="122">
        <f t="shared" si="33"/>
        <v>0.34046004468027224</v>
      </c>
      <c r="H341" s="128">
        <f t="shared" si="34"/>
        <v>123899.879</v>
      </c>
      <c r="I341" s="122">
        <f t="shared" si="35"/>
        <v>0.26253920386791579</v>
      </c>
      <c r="J341" s="128">
        <f t="shared" si="36"/>
        <v>98.144230642301054</v>
      </c>
      <c r="K341" s="129" cm="1">
        <f t="array" ref="K341">INDEX(KM_PCT,MATCH($A341,'Knowledge - Percentages'!$B:$B,0),'Data - Knowledge'!K$8)/100</f>
        <v>0.314</v>
      </c>
      <c r="L341" s="129" cm="1">
        <f t="array" ref="L341">INDEX(KM_PCT,MATCH($A341,'Knowledge - Percentages'!$B:$B,0),'Data - Knowledge'!L$8)/100</f>
        <v>0.32400000000000001</v>
      </c>
      <c r="M341" s="129" cm="1">
        <f t="array" ref="M341">INDEX(KM_PCT,MATCH($A341,'Knowledge - Percentages'!$B:$B,0),'Data - Knowledge'!M$8)/100</f>
        <v>0.308</v>
      </c>
      <c r="N341" s="129" cm="1">
        <f t="array" ref="N341">INDEX(KM_PCT,MATCH($A341,'Knowledge - Percentages'!$B:$B,0),'Data - Knowledge'!N$8)/100</f>
        <v>0.32400000000000001</v>
      </c>
      <c r="O341" s="129" cm="1">
        <f t="array" ref="O341">INDEX(KM_PCT,MATCH($A341,'Knowledge - Percentages'!$B:$B,0),'Data - Knowledge'!O$8)/100</f>
        <v>0.34</v>
      </c>
      <c r="P341" s="129" cm="1">
        <f t="array" ref="P341">INDEX(KM_PCT,MATCH($A341,'Knowledge - Percentages'!$B:$B,0),'Data - Knowledge'!P$8)/100</f>
        <v>0.311</v>
      </c>
      <c r="Q341" s="129" cm="1">
        <f t="array" ref="Q341">INDEX(KM_PCT,MATCH($A341,'Knowledge - Percentages'!$B:$B,0),'Data - Knowledge'!Q$8)/100</f>
        <v>0.30299999999999999</v>
      </c>
      <c r="R341" s="129" cm="1">
        <f t="array" ref="R341">INDEX(KM_PCT,MATCH($A341,'Knowledge - Percentages'!$B:$B,0),'Data - Knowledge'!R$8)/100</f>
        <v>0.23800000000000002</v>
      </c>
      <c r="S341" s="129" cm="1">
        <f t="array" ref="S341">INDEX(KM_PCT,MATCH($A341,'Knowledge - Percentages'!$B:$B,0),'Data - Knowledge'!S$8)/100</f>
        <v>0.32500000000000001</v>
      </c>
      <c r="T341" s="129" cm="1">
        <f t="array" ref="T341">INDEX(KM_PCT,MATCH($A341,'Knowledge - Percentages'!$B:$B,0),'Data - Knowledge'!T$8)/100</f>
        <v>0.34299999999999997</v>
      </c>
      <c r="U341" s="129" cm="1">
        <f t="array" ref="U341">INDEX(KM_PCT,MATCH($A341,'Knowledge - Percentages'!$B:$B,0),'Data - Knowledge'!U$8)/100</f>
        <v>0.32299999999999995</v>
      </c>
      <c r="V341" s="129" cm="1">
        <f t="array" ref="V341">INDEX(KM_PCT,MATCH($A341,'Knowledge - Percentages'!$B:$B,0),'Data - Knowledge'!V$8)/100</f>
        <v>0.307</v>
      </c>
      <c r="W341" s="129" cm="1">
        <f t="array" ref="W341">INDEX(KM_PCT,MATCH($A341,'Knowledge - Percentages'!$B:$B,0),'Data - Knowledge'!W$8)/100</f>
        <v>0.28499999999999998</v>
      </c>
      <c r="X341" s="129" cm="1">
        <f t="array" ref="X341">INDEX(KM_PCT,MATCH($A341,'Knowledge - Percentages'!$B:$B,0),'Data - Knowledge'!X$8)/100</f>
        <v>0.35</v>
      </c>
      <c r="Y341" s="129" cm="1">
        <f t="array" ref="Y341">INDEX(KM_PCT,MATCH($A341,'Knowledge - Percentages'!$B:$B,0),'Data - Knowledge'!Y$8)/100</f>
        <v>0.33299999999999996</v>
      </c>
      <c r="Z341" s="129" cm="1">
        <f t="array" ref="Z341">INDEX(KM_PCT,MATCH($A341,'Knowledge - Percentages'!$B:$B,0),'Data - Knowledge'!Z$8)/100</f>
        <v>0.36200000000000004</v>
      </c>
      <c r="AA341" s="129" cm="1">
        <f t="array" ref="AA341">INDEX(KM_PCT,MATCH($A341,'Knowledge - Percentages'!$B:$B,0),'Data - Knowledge'!AA$8)/100</f>
        <v>0.37</v>
      </c>
      <c r="AB341" s="129" cm="1">
        <f t="array" ref="AB341">INDEX(KM_PCT,MATCH($A341,'Knowledge - Percentages'!$B:$B,0),'Data - Knowledge'!AB$8)/100</f>
        <v>0.35</v>
      </c>
      <c r="AC341" s="129" cm="1">
        <f t="array" ref="AC341">INDEX(KM_PCT,MATCH($A341,'Knowledge - Percentages'!$B:$B,0),'Data - Knowledge'!AC$8)/100</f>
        <v>0.34100000000000003</v>
      </c>
      <c r="AD341" s="129" cm="1">
        <f t="array" ref="AD341">INDEX(KM_PCT,MATCH($A341,'Knowledge - Percentages'!$B:$B,0),'Data - Knowledge'!AD$8)/100</f>
        <v>0.34100000000000003</v>
      </c>
      <c r="AE341" s="129" cm="1">
        <f t="array" ref="AE341">INDEX(KM_PCT,MATCH($A341,'Knowledge - Percentages'!$B:$B,0),'Data - Knowledge'!AE$8)/100</f>
        <v>0.29799999999999999</v>
      </c>
      <c r="AF341" s="129" cm="1">
        <f t="array" ref="AF341">INDEX(KM_PCT,MATCH($A341,'Knowledge - Percentages'!$B:$B,0),'Data - Knowledge'!AF$8)/100</f>
        <v>0.28199999999999997</v>
      </c>
      <c r="AG341" s="129" cm="1">
        <f t="array" ref="AG341">INDEX(KM_PCT,MATCH($A341,'Knowledge - Percentages'!$B:$B,0),'Data - Knowledge'!AG$8)/100</f>
        <v>0.36099999999999999</v>
      </c>
      <c r="AH341" s="129" cm="1">
        <f t="array" ref="AH341">INDEX(KM_PCT,MATCH($A341,'Knowledge - Percentages'!$B:$B,0),'Data - Knowledge'!AH$8)/100</f>
        <v>0.36299999999999999</v>
      </c>
      <c r="AI341" s="129" cm="1">
        <f t="array" ref="AI341">INDEX(KM_PCT,MATCH($A341,'Knowledge - Percentages'!$B:$B,0),'Data - Knowledge'!AI$8)/100</f>
        <v>0.38700000000000001</v>
      </c>
    </row>
    <row r="342" spans="1:35">
      <c r="A342" s="86" t="s">
        <v>851</v>
      </c>
      <c r="B342" s="86" t="s">
        <v>754</v>
      </c>
      <c r="C342" s="86" t="s">
        <v>845</v>
      </c>
      <c r="D342" s="86" t="s">
        <v>852</v>
      </c>
      <c r="E342" s="122">
        <f t="shared" si="37"/>
        <v>0.23984562486568858</v>
      </c>
      <c r="F342" s="128">
        <f t="shared" si="32"/>
        <v>12276.978000000001</v>
      </c>
      <c r="G342" s="122">
        <f t="shared" si="33"/>
        <v>0.24097147167364164</v>
      </c>
      <c r="H342" s="128">
        <f t="shared" si="34"/>
        <v>87694.096999999994</v>
      </c>
      <c r="I342" s="122">
        <f t="shared" si="35"/>
        <v>0.44358274126103925</v>
      </c>
      <c r="J342" s="128">
        <f t="shared" si="36"/>
        <v>99.532788342066553</v>
      </c>
      <c r="K342" s="129" cm="1">
        <f t="array" ref="K342">INDEX(KM_PCT,MATCH($A342,'Knowledge - Percentages'!$B:$B,0),'Data - Knowledge'!K$8)/100</f>
        <v>0.24299999999999999</v>
      </c>
      <c r="L342" s="129" cm="1">
        <f t="array" ref="L342">INDEX(KM_PCT,MATCH($A342,'Knowledge - Percentages'!$B:$B,0),'Data - Knowledge'!L$8)/100</f>
        <v>0.245</v>
      </c>
      <c r="M342" s="129" cm="1">
        <f t="array" ref="M342">INDEX(KM_PCT,MATCH($A342,'Knowledge - Percentages'!$B:$B,0),'Data - Knowledge'!M$8)/100</f>
        <v>0.23899999999999999</v>
      </c>
      <c r="N342" s="129" cm="1">
        <f t="array" ref="N342">INDEX(KM_PCT,MATCH($A342,'Knowledge - Percentages'!$B:$B,0),'Data - Knowledge'!N$8)/100</f>
        <v>0.23600000000000002</v>
      </c>
      <c r="O342" s="129" cm="1">
        <f t="array" ref="O342">INDEX(KM_PCT,MATCH($A342,'Knowledge - Percentages'!$B:$B,0),'Data - Knowledge'!O$8)/100</f>
        <v>0.255</v>
      </c>
      <c r="P342" s="129" cm="1">
        <f t="array" ref="P342">INDEX(KM_PCT,MATCH($A342,'Knowledge - Percentages'!$B:$B,0),'Data - Knowledge'!P$8)/100</f>
        <v>0.22699999999999998</v>
      </c>
      <c r="Q342" s="129" cm="1">
        <f t="array" ref="Q342">INDEX(KM_PCT,MATCH($A342,'Knowledge - Percentages'!$B:$B,0),'Data - Knowledge'!Q$8)/100</f>
        <v>0.22800000000000001</v>
      </c>
      <c r="R342" s="129" cm="1">
        <f t="array" ref="R342">INDEX(KM_PCT,MATCH($A342,'Knowledge - Percentages'!$B:$B,0),'Data - Knowledge'!R$8)/100</f>
        <v>0.17800000000000002</v>
      </c>
      <c r="S342" s="129" cm="1">
        <f t="array" ref="S342">INDEX(KM_PCT,MATCH($A342,'Knowledge - Percentages'!$B:$B,0),'Data - Knowledge'!S$8)/100</f>
        <v>0.22800000000000001</v>
      </c>
      <c r="T342" s="129" cm="1">
        <f t="array" ref="T342">INDEX(KM_PCT,MATCH($A342,'Knowledge - Percentages'!$B:$B,0),'Data - Knowledge'!T$8)/100</f>
        <v>0.24299999999999999</v>
      </c>
      <c r="U342" s="129" cm="1">
        <f t="array" ref="U342">INDEX(KM_PCT,MATCH($A342,'Knowledge - Percentages'!$B:$B,0),'Data - Knowledge'!U$8)/100</f>
        <v>0.251</v>
      </c>
      <c r="V342" s="129" cm="1">
        <f t="array" ref="V342">INDEX(KM_PCT,MATCH($A342,'Knowledge - Percentages'!$B:$B,0),'Data - Knowledge'!V$8)/100</f>
        <v>0.22800000000000001</v>
      </c>
      <c r="W342" s="129" cm="1">
        <f t="array" ref="W342">INDEX(KM_PCT,MATCH($A342,'Knowledge - Percentages'!$B:$B,0),'Data - Knowledge'!W$8)/100</f>
        <v>0.192</v>
      </c>
      <c r="X342" s="129" cm="1">
        <f t="array" ref="X342">INDEX(KM_PCT,MATCH($A342,'Knowledge - Percentages'!$B:$B,0),'Data - Knowledge'!X$8)/100</f>
        <v>0.24600000000000002</v>
      </c>
      <c r="Y342" s="129" cm="1">
        <f t="array" ref="Y342">INDEX(KM_PCT,MATCH($A342,'Knowledge - Percentages'!$B:$B,0),'Data - Knowledge'!Y$8)/100</f>
        <v>0.22899999999999998</v>
      </c>
      <c r="Z342" s="129" cm="1">
        <f t="array" ref="Z342">INDEX(KM_PCT,MATCH($A342,'Knowledge - Percentages'!$B:$B,0),'Data - Knowledge'!Z$8)/100</f>
        <v>0.253</v>
      </c>
      <c r="AA342" s="129" cm="1">
        <f t="array" ref="AA342">INDEX(KM_PCT,MATCH($A342,'Knowledge - Percentages'!$B:$B,0),'Data - Knowledge'!AA$8)/100</f>
        <v>0.253</v>
      </c>
      <c r="AB342" s="129" cm="1">
        <f t="array" ref="AB342">INDEX(KM_PCT,MATCH($A342,'Knowledge - Percentages'!$B:$B,0),'Data - Knowledge'!AB$8)/100</f>
        <v>0.22500000000000001</v>
      </c>
      <c r="AC342" s="129" cm="1">
        <f t="array" ref="AC342">INDEX(KM_PCT,MATCH($A342,'Knowledge - Percentages'!$B:$B,0),'Data - Knowledge'!AC$8)/100</f>
        <v>0.23600000000000002</v>
      </c>
      <c r="AD342" s="129" cm="1">
        <f t="array" ref="AD342">INDEX(KM_PCT,MATCH($A342,'Knowledge - Percentages'!$B:$B,0),'Data - Knowledge'!AD$8)/100</f>
        <v>0.23600000000000002</v>
      </c>
      <c r="AE342" s="129" cm="1">
        <f t="array" ref="AE342">INDEX(KM_PCT,MATCH($A342,'Knowledge - Percentages'!$B:$B,0),'Data - Knowledge'!AE$8)/100</f>
        <v>0.19899999999999998</v>
      </c>
      <c r="AF342" s="129" cm="1">
        <f t="array" ref="AF342">INDEX(KM_PCT,MATCH($A342,'Knowledge - Percentages'!$B:$B,0),'Data - Knowledge'!AF$8)/100</f>
        <v>0.2</v>
      </c>
      <c r="AG342" s="129" cm="1">
        <f t="array" ref="AG342">INDEX(KM_PCT,MATCH($A342,'Knowledge - Percentages'!$B:$B,0),'Data - Knowledge'!AG$8)/100</f>
        <v>0.247</v>
      </c>
      <c r="AH342" s="129" cm="1">
        <f t="array" ref="AH342">INDEX(KM_PCT,MATCH($A342,'Knowledge - Percentages'!$B:$B,0),'Data - Knowledge'!AH$8)/100</f>
        <v>0.23600000000000002</v>
      </c>
      <c r="AI342" s="129" cm="1">
        <f t="array" ref="AI342">INDEX(KM_PCT,MATCH($A342,'Knowledge - Percentages'!$B:$B,0),'Data - Knowledge'!AI$8)/100</f>
        <v>0.26</v>
      </c>
    </row>
    <row r="343" spans="1:35">
      <c r="A343" s="86" t="s">
        <v>853</v>
      </c>
      <c r="B343" s="86" t="s">
        <v>754</v>
      </c>
      <c r="C343" s="86" t="s">
        <v>845</v>
      </c>
      <c r="D343" s="86" t="s">
        <v>854</v>
      </c>
      <c r="E343" s="122">
        <f t="shared" si="37"/>
        <v>0.3322466641920801</v>
      </c>
      <c r="F343" s="128">
        <f t="shared" si="32"/>
        <v>17006.710000000003</v>
      </c>
      <c r="G343" s="122">
        <f t="shared" si="33"/>
        <v>0.33621750719253463</v>
      </c>
      <c r="H343" s="128">
        <f t="shared" si="34"/>
        <v>122355.939</v>
      </c>
      <c r="I343" s="122">
        <f t="shared" si="35"/>
        <v>-0.2157637198651729</v>
      </c>
      <c r="J343" s="128">
        <f t="shared" si="36"/>
        <v>98.818966021843522</v>
      </c>
      <c r="K343" s="129" cm="1">
        <f t="array" ref="K343">INDEX(KM_PCT,MATCH($A343,'Knowledge - Percentages'!$B:$B,0),'Data - Knowledge'!K$8)/100</f>
        <v>0.21100000000000002</v>
      </c>
      <c r="L343" s="129" cm="1">
        <f t="array" ref="L343">INDEX(KM_PCT,MATCH($A343,'Knowledge - Percentages'!$B:$B,0),'Data - Knowledge'!L$8)/100</f>
        <v>0.28100000000000003</v>
      </c>
      <c r="M343" s="129" cm="1">
        <f t="array" ref="M343">INDEX(KM_PCT,MATCH($A343,'Knowledge - Percentages'!$B:$B,0),'Data - Knowledge'!M$8)/100</f>
        <v>0.29299999999999998</v>
      </c>
      <c r="N343" s="129" cm="1">
        <f t="array" ref="N343">INDEX(KM_PCT,MATCH($A343,'Knowledge - Percentages'!$B:$B,0),'Data - Knowledge'!N$8)/100</f>
        <v>0.28000000000000003</v>
      </c>
      <c r="O343" s="129" cm="1">
        <f t="array" ref="O343">INDEX(KM_PCT,MATCH($A343,'Knowledge - Percentages'!$B:$B,0),'Data - Knowledge'!O$8)/100</f>
        <v>0.34100000000000003</v>
      </c>
      <c r="P343" s="129" cm="1">
        <f t="array" ref="P343">INDEX(KM_PCT,MATCH($A343,'Knowledge - Percentages'!$B:$B,0),'Data - Knowledge'!P$8)/100</f>
        <v>0.36399999999999999</v>
      </c>
      <c r="Q343" s="129" cm="1">
        <f t="array" ref="Q343">INDEX(KM_PCT,MATCH($A343,'Knowledge - Percentages'!$B:$B,0),'Data - Knowledge'!Q$8)/100</f>
        <v>0.34700000000000003</v>
      </c>
      <c r="R343" s="129" cm="1">
        <f t="array" ref="R343">INDEX(KM_PCT,MATCH($A343,'Knowledge - Percentages'!$B:$B,0),'Data - Knowledge'!R$8)/100</f>
        <v>0.30599999999999999</v>
      </c>
      <c r="S343" s="129" cm="1">
        <f t="array" ref="S343">INDEX(KM_PCT,MATCH($A343,'Knowledge - Percentages'!$B:$B,0),'Data - Knowledge'!S$8)/100</f>
        <v>0.39700000000000002</v>
      </c>
      <c r="T343" s="129" cm="1">
        <f t="array" ref="T343">INDEX(KM_PCT,MATCH($A343,'Knowledge - Percentages'!$B:$B,0),'Data - Knowledge'!T$8)/100</f>
        <v>0.35399999999999998</v>
      </c>
      <c r="U343" s="129" cm="1">
        <f t="array" ref="U343">INDEX(KM_PCT,MATCH($A343,'Knowledge - Percentages'!$B:$B,0),'Data - Knowledge'!U$8)/100</f>
        <v>0.36399999999999999</v>
      </c>
      <c r="V343" s="129" cm="1">
        <f t="array" ref="V343">INDEX(KM_PCT,MATCH($A343,'Knowledge - Percentages'!$B:$B,0),'Data - Knowledge'!V$8)/100</f>
        <v>0.33500000000000002</v>
      </c>
      <c r="W343" s="129" cm="1">
        <f t="array" ref="W343">INDEX(KM_PCT,MATCH($A343,'Knowledge - Percentages'!$B:$B,0),'Data - Knowledge'!W$8)/100</f>
        <v>0.41</v>
      </c>
      <c r="X343" s="129" cm="1">
        <f t="array" ref="X343">INDEX(KM_PCT,MATCH($A343,'Knowledge - Percentages'!$B:$B,0),'Data - Knowledge'!X$8)/100</f>
        <v>0.37200000000000005</v>
      </c>
      <c r="Y343" s="129" cm="1">
        <f t="array" ref="Y343">INDEX(KM_PCT,MATCH($A343,'Knowledge - Percentages'!$B:$B,0),'Data - Knowledge'!Y$8)/100</f>
        <v>0.37200000000000005</v>
      </c>
      <c r="Z343" s="129" cm="1">
        <f t="array" ref="Z343">INDEX(KM_PCT,MATCH($A343,'Knowledge - Percentages'!$B:$B,0),'Data - Knowledge'!Z$8)/100</f>
        <v>0.35399999999999998</v>
      </c>
      <c r="AA343" s="129" cm="1">
        <f t="array" ref="AA343">INDEX(KM_PCT,MATCH($A343,'Knowledge - Percentages'!$B:$B,0),'Data - Knowledge'!AA$8)/100</f>
        <v>0.38799999999999996</v>
      </c>
      <c r="AB343" s="129" cm="1">
        <f t="array" ref="AB343">INDEX(KM_PCT,MATCH($A343,'Knowledge - Percentages'!$B:$B,0),'Data - Knowledge'!AB$8)/100</f>
        <v>0.37200000000000005</v>
      </c>
      <c r="AC343" s="129" cm="1">
        <f t="array" ref="AC343">INDEX(KM_PCT,MATCH($A343,'Knowledge - Percentages'!$B:$B,0),'Data - Knowledge'!AC$8)/100</f>
        <v>0.28499999999999998</v>
      </c>
      <c r="AD343" s="129" cm="1">
        <f t="array" ref="AD343">INDEX(KM_PCT,MATCH($A343,'Knowledge - Percentages'!$B:$B,0),'Data - Knowledge'!AD$8)/100</f>
        <v>0.34299999999999997</v>
      </c>
      <c r="AE343" s="129" cm="1">
        <f t="array" ref="AE343">INDEX(KM_PCT,MATCH($A343,'Knowledge - Percentages'!$B:$B,0),'Data - Knowledge'!AE$8)/100</f>
        <v>0.28199999999999997</v>
      </c>
      <c r="AF343" s="129" cm="1">
        <f t="array" ref="AF343">INDEX(KM_PCT,MATCH($A343,'Knowledge - Percentages'!$B:$B,0),'Data - Knowledge'!AF$8)/100</f>
        <v>0.34600000000000003</v>
      </c>
      <c r="AG343" s="129" cm="1">
        <f t="array" ref="AG343">INDEX(KM_PCT,MATCH($A343,'Knowledge - Percentages'!$B:$B,0),'Data - Knowledge'!AG$8)/100</f>
        <v>0.39899999999999997</v>
      </c>
      <c r="AH343" s="129" cm="1">
        <f t="array" ref="AH343">INDEX(KM_PCT,MATCH($A343,'Knowledge - Percentages'!$B:$B,0),'Data - Knowledge'!AH$8)/100</f>
        <v>0.33500000000000002</v>
      </c>
      <c r="AI343" s="129" cm="1">
        <f t="array" ref="AI343">INDEX(KM_PCT,MATCH($A343,'Knowledge - Percentages'!$B:$B,0),'Data - Knowledge'!AI$8)/100</f>
        <v>0.379</v>
      </c>
    </row>
    <row r="344" spans="1:35">
      <c r="A344" s="86" t="s">
        <v>855</v>
      </c>
      <c r="B344" s="86" t="s">
        <v>754</v>
      </c>
      <c r="C344" s="86" t="s">
        <v>845</v>
      </c>
      <c r="D344" s="86" t="s">
        <v>856</v>
      </c>
      <c r="E344" s="122">
        <f t="shared" si="37"/>
        <v>5.4033953933615972E-2</v>
      </c>
      <c r="F344" s="128">
        <f t="shared" si="32"/>
        <v>2765.8360000000007</v>
      </c>
      <c r="G344" s="122">
        <f t="shared" si="33"/>
        <v>5.8213319447459472E-2</v>
      </c>
      <c r="H344" s="128">
        <f t="shared" si="34"/>
        <v>21184.933000000005</v>
      </c>
      <c r="I344" s="122">
        <f t="shared" si="35"/>
        <v>-0.48968138207316314</v>
      </c>
      <c r="J344" s="128">
        <f t="shared" si="36"/>
        <v>92.820602649853029</v>
      </c>
      <c r="K344" s="129" cm="1">
        <f t="array" ref="K344">INDEX(KM_PCT,MATCH($A344,'Knowledge - Percentages'!$B:$B,0),'Data - Knowledge'!K$8)/100</f>
        <v>3.5000000000000003E-2</v>
      </c>
      <c r="L344" s="129" cm="1">
        <f t="array" ref="L344">INDEX(KM_PCT,MATCH($A344,'Knowledge - Percentages'!$B:$B,0),'Data - Knowledge'!L$8)/100</f>
        <v>0.04</v>
      </c>
      <c r="M344" s="129" cm="1">
        <f t="array" ref="M344">INDEX(KM_PCT,MATCH($A344,'Knowledge - Percentages'!$B:$B,0),'Data - Knowledge'!M$8)/100</f>
        <v>0.04</v>
      </c>
      <c r="N344" s="129" cm="1">
        <f t="array" ref="N344">INDEX(KM_PCT,MATCH($A344,'Knowledge - Percentages'!$B:$B,0),'Data - Knowledge'!N$8)/100</f>
        <v>5.0999999999999997E-2</v>
      </c>
      <c r="O344" s="129" cm="1">
        <f t="array" ref="O344">INDEX(KM_PCT,MATCH($A344,'Knowledge - Percentages'!$B:$B,0),'Data - Knowledge'!O$8)/100</f>
        <v>4.5999999999999999E-2</v>
      </c>
      <c r="P344" s="129" cm="1">
        <f t="array" ref="P344">INDEX(KM_PCT,MATCH($A344,'Knowledge - Percentages'!$B:$B,0),'Data - Knowledge'!P$8)/100</f>
        <v>5.5999999999999994E-2</v>
      </c>
      <c r="Q344" s="129" cm="1">
        <f t="array" ref="Q344">INDEX(KM_PCT,MATCH($A344,'Knowledge - Percentages'!$B:$B,0),'Data - Knowledge'!Q$8)/100</f>
        <v>5.2000000000000005E-2</v>
      </c>
      <c r="R344" s="129" cm="1">
        <f t="array" ref="R344">INDEX(KM_PCT,MATCH($A344,'Knowledge - Percentages'!$B:$B,0),'Data - Knowledge'!R$8)/100</f>
        <v>5.2999999999999999E-2</v>
      </c>
      <c r="S344" s="129" cm="1">
        <f t="array" ref="S344">INDEX(KM_PCT,MATCH($A344,'Knowledge - Percentages'!$B:$B,0),'Data - Knowledge'!S$8)/100</f>
        <v>6.0999999999999999E-2</v>
      </c>
      <c r="T344" s="129" cm="1">
        <f t="array" ref="T344">INDEX(KM_PCT,MATCH($A344,'Knowledge - Percentages'!$B:$B,0),'Data - Knowledge'!T$8)/100</f>
        <v>4.4999999999999998E-2</v>
      </c>
      <c r="U344" s="129" cm="1">
        <f t="array" ref="U344">INDEX(KM_PCT,MATCH($A344,'Knowledge - Percentages'!$B:$B,0),'Data - Knowledge'!U$8)/100</f>
        <v>5.5999999999999994E-2</v>
      </c>
      <c r="V344" s="129" cm="1">
        <f t="array" ref="V344">INDEX(KM_PCT,MATCH($A344,'Knowledge - Percentages'!$B:$B,0),'Data - Knowledge'!V$8)/100</f>
        <v>4.9000000000000002E-2</v>
      </c>
      <c r="W344" s="129" cm="1">
        <f t="array" ref="W344">INDEX(KM_PCT,MATCH($A344,'Knowledge - Percentages'!$B:$B,0),'Data - Knowledge'!W$8)/100</f>
        <v>6.4000000000000001E-2</v>
      </c>
      <c r="X344" s="129" cm="1">
        <f t="array" ref="X344">INDEX(KM_PCT,MATCH($A344,'Knowledge - Percentages'!$B:$B,0),'Data - Knowledge'!X$8)/100</f>
        <v>5.4000000000000006E-2</v>
      </c>
      <c r="Y344" s="129" cm="1">
        <f t="array" ref="Y344">INDEX(KM_PCT,MATCH($A344,'Knowledge - Percentages'!$B:$B,0),'Data - Knowledge'!Y$8)/100</f>
        <v>0.06</v>
      </c>
      <c r="Z344" s="129" cm="1">
        <f t="array" ref="Z344">INDEX(KM_PCT,MATCH($A344,'Knowledge - Percentages'!$B:$B,0),'Data - Knowledge'!Z$8)/100</f>
        <v>6.4000000000000001E-2</v>
      </c>
      <c r="AA344" s="129" cm="1">
        <f t="array" ref="AA344">INDEX(KM_PCT,MATCH($A344,'Knowledge - Percentages'!$B:$B,0),'Data - Knowledge'!AA$8)/100</f>
        <v>0.06</v>
      </c>
      <c r="AB344" s="129" cm="1">
        <f t="array" ref="AB344">INDEX(KM_PCT,MATCH($A344,'Knowledge - Percentages'!$B:$B,0),'Data - Knowledge'!AB$8)/100</f>
        <v>9.5000000000000001E-2</v>
      </c>
      <c r="AC344" s="129" cm="1">
        <f t="array" ref="AC344">INDEX(KM_PCT,MATCH($A344,'Knowledge - Percentages'!$B:$B,0),'Data - Knowledge'!AC$8)/100</f>
        <v>7.2999999999999995E-2</v>
      </c>
      <c r="AD344" s="129" cm="1">
        <f t="array" ref="AD344">INDEX(KM_PCT,MATCH($A344,'Knowledge - Percentages'!$B:$B,0),'Data - Knowledge'!AD$8)/100</f>
        <v>6.0999999999999999E-2</v>
      </c>
      <c r="AE344" s="129" cm="1">
        <f t="array" ref="AE344">INDEX(KM_PCT,MATCH($A344,'Knowledge - Percentages'!$B:$B,0),'Data - Knowledge'!AE$8)/100</f>
        <v>6.8000000000000005E-2</v>
      </c>
      <c r="AF344" s="129" cm="1">
        <f t="array" ref="AF344">INDEX(KM_PCT,MATCH($A344,'Knowledge - Percentages'!$B:$B,0),'Data - Knowledge'!AF$8)/100</f>
        <v>7.2999999999999995E-2</v>
      </c>
      <c r="AG344" s="129" cm="1">
        <f t="array" ref="AG344">INDEX(KM_PCT,MATCH($A344,'Knowledge - Percentages'!$B:$B,0),'Data - Knowledge'!AG$8)/100</f>
        <v>7.400000000000001E-2</v>
      </c>
      <c r="AH344" s="129" cm="1">
        <f t="array" ref="AH344">INDEX(KM_PCT,MATCH($A344,'Knowledge - Percentages'!$B:$B,0),'Data - Knowledge'!AH$8)/100</f>
        <v>8.199999999999999E-2</v>
      </c>
      <c r="AI344" s="129" cm="1">
        <f t="array" ref="AI344">INDEX(KM_PCT,MATCH($A344,'Knowledge - Percentages'!$B:$B,0),'Data - Knowledge'!AI$8)/100</f>
        <v>7.9000000000000001E-2</v>
      </c>
    </row>
    <row r="345" spans="1:35">
      <c r="A345" s="86" t="s">
        <v>857</v>
      </c>
      <c r="B345" s="86" t="s">
        <v>754</v>
      </c>
      <c r="C345" s="86" t="s">
        <v>845</v>
      </c>
      <c r="D345" s="86" t="s">
        <v>858</v>
      </c>
      <c r="E345" s="122">
        <f t="shared" si="37"/>
        <v>0.16014607224490596</v>
      </c>
      <c r="F345" s="128">
        <f t="shared" si="32"/>
        <v>8197.3970000000008</v>
      </c>
      <c r="G345" s="122">
        <f t="shared" si="33"/>
        <v>0.17368733426943911</v>
      </c>
      <c r="H345" s="128">
        <f t="shared" si="34"/>
        <v>63208.121000000014</v>
      </c>
      <c r="I345" s="122">
        <f t="shared" si="35"/>
        <v>-0.48988702794406919</v>
      </c>
      <c r="J345" s="128">
        <f t="shared" si="36"/>
        <v>92.20365602276631</v>
      </c>
      <c r="K345" s="129" cm="1">
        <f t="array" ref="K345">INDEX(KM_PCT,MATCH($A345,'Knowledge - Percentages'!$B:$B,0),'Data - Knowledge'!K$8)/100</f>
        <v>9.4E-2</v>
      </c>
      <c r="L345" s="129" cm="1">
        <f t="array" ref="L345">INDEX(KM_PCT,MATCH($A345,'Knowledge - Percentages'!$B:$B,0),'Data - Knowledge'!L$8)/100</f>
        <v>0.109</v>
      </c>
      <c r="M345" s="129" cm="1">
        <f t="array" ref="M345">INDEX(KM_PCT,MATCH($A345,'Knowledge - Percentages'!$B:$B,0),'Data - Knowledge'!M$8)/100</f>
        <v>0.115</v>
      </c>
      <c r="N345" s="129" cm="1">
        <f t="array" ref="N345">INDEX(KM_PCT,MATCH($A345,'Knowledge - Percentages'!$B:$B,0),'Data - Knowledge'!N$8)/100</f>
        <v>0.14800000000000002</v>
      </c>
      <c r="O345" s="129" cm="1">
        <f t="array" ref="O345">INDEX(KM_PCT,MATCH($A345,'Knowledge - Percentages'!$B:$B,0),'Data - Knowledge'!O$8)/100</f>
        <v>0.13200000000000001</v>
      </c>
      <c r="P345" s="129" cm="1">
        <f t="array" ref="P345">INDEX(KM_PCT,MATCH($A345,'Knowledge - Percentages'!$B:$B,0),'Data - Knowledge'!P$8)/100</f>
        <v>0.154</v>
      </c>
      <c r="Q345" s="129" cm="1">
        <f t="array" ref="Q345">INDEX(KM_PCT,MATCH($A345,'Knowledge - Percentages'!$B:$B,0),'Data - Knowledge'!Q$8)/100</f>
        <v>0.13600000000000001</v>
      </c>
      <c r="R345" s="129" cm="1">
        <f t="array" ref="R345">INDEX(KM_PCT,MATCH($A345,'Knowledge - Percentages'!$B:$B,0),'Data - Knowledge'!R$8)/100</f>
        <v>0.16399999999999998</v>
      </c>
      <c r="S345" s="129" cm="1">
        <f t="array" ref="S345">INDEX(KM_PCT,MATCH($A345,'Knowledge - Percentages'!$B:$B,0),'Data - Knowledge'!S$8)/100</f>
        <v>0.183</v>
      </c>
      <c r="T345" s="129" cm="1">
        <f t="array" ref="T345">INDEX(KM_PCT,MATCH($A345,'Knowledge - Percentages'!$B:$B,0),'Data - Knowledge'!T$8)/100</f>
        <v>0.13300000000000001</v>
      </c>
      <c r="U345" s="129" cm="1">
        <f t="array" ref="U345">INDEX(KM_PCT,MATCH($A345,'Knowledge - Percentages'!$B:$B,0),'Data - Knowledge'!U$8)/100</f>
        <v>0.16800000000000001</v>
      </c>
      <c r="V345" s="129" cm="1">
        <f t="array" ref="V345">INDEX(KM_PCT,MATCH($A345,'Knowledge - Percentages'!$B:$B,0),'Data - Knowledge'!V$8)/100</f>
        <v>0.13900000000000001</v>
      </c>
      <c r="W345" s="129" cm="1">
        <f t="array" ref="W345">INDEX(KM_PCT,MATCH($A345,'Knowledge - Percentages'!$B:$B,0),'Data - Knowledge'!W$8)/100</f>
        <v>0.23300000000000001</v>
      </c>
      <c r="X345" s="129" cm="1">
        <f t="array" ref="X345">INDEX(KM_PCT,MATCH($A345,'Knowledge - Percentages'!$B:$B,0),'Data - Knowledge'!X$8)/100</f>
        <v>0.17</v>
      </c>
      <c r="Y345" s="129" cm="1">
        <f t="array" ref="Y345">INDEX(KM_PCT,MATCH($A345,'Knowledge - Percentages'!$B:$B,0),'Data - Knowledge'!Y$8)/100</f>
        <v>0.20499999999999999</v>
      </c>
      <c r="Z345" s="129" cm="1">
        <f t="array" ref="Z345">INDEX(KM_PCT,MATCH($A345,'Knowledge - Percentages'!$B:$B,0),'Data - Knowledge'!Z$8)/100</f>
        <v>0.2</v>
      </c>
      <c r="AA345" s="129" cm="1">
        <f t="array" ref="AA345">INDEX(KM_PCT,MATCH($A345,'Knowledge - Percentages'!$B:$B,0),'Data - Knowledge'!AA$8)/100</f>
        <v>0.18600000000000003</v>
      </c>
      <c r="AB345" s="129" cm="1">
        <f t="array" ref="AB345">INDEX(KM_PCT,MATCH($A345,'Knowledge - Percentages'!$B:$B,0),'Data - Knowledge'!AB$8)/100</f>
        <v>0.27500000000000002</v>
      </c>
      <c r="AC345" s="129" cm="1">
        <f t="array" ref="AC345">INDEX(KM_PCT,MATCH($A345,'Knowledge - Percentages'!$B:$B,0),'Data - Knowledge'!AC$8)/100</f>
        <v>0.215</v>
      </c>
      <c r="AD345" s="129" cm="1">
        <f t="array" ref="AD345">INDEX(KM_PCT,MATCH($A345,'Knowledge - Percentages'!$B:$B,0),'Data - Knowledge'!AD$8)/100</f>
        <v>0.188</v>
      </c>
      <c r="AE345" s="129" cm="1">
        <f t="array" ref="AE345">INDEX(KM_PCT,MATCH($A345,'Knowledge - Percentages'!$B:$B,0),'Data - Knowledge'!AE$8)/100</f>
        <v>0.183</v>
      </c>
      <c r="AF345" s="129" cm="1">
        <f t="array" ref="AF345">INDEX(KM_PCT,MATCH($A345,'Knowledge - Percentages'!$B:$B,0),'Data - Knowledge'!AF$8)/100</f>
        <v>0.23</v>
      </c>
      <c r="AG345" s="129" cm="1">
        <f t="array" ref="AG345">INDEX(KM_PCT,MATCH($A345,'Knowledge - Percentages'!$B:$B,0),'Data - Knowledge'!AG$8)/100</f>
        <v>0.221</v>
      </c>
      <c r="AH345" s="129" cm="1">
        <f t="array" ref="AH345">INDEX(KM_PCT,MATCH($A345,'Knowledge - Percentages'!$B:$B,0),'Data - Knowledge'!AH$8)/100</f>
        <v>0.249</v>
      </c>
      <c r="AI345" s="129" cm="1">
        <f t="array" ref="AI345">INDEX(KM_PCT,MATCH($A345,'Knowledge - Percentages'!$B:$B,0),'Data - Knowledge'!AI$8)/100</f>
        <v>0.23300000000000001</v>
      </c>
    </row>
    <row r="346" spans="1:35">
      <c r="A346" s="86" t="s">
        <v>859</v>
      </c>
      <c r="B346" s="86" t="s">
        <v>754</v>
      </c>
      <c r="C346" s="86" t="s">
        <v>860</v>
      </c>
      <c r="D346" s="86" t="s">
        <v>861</v>
      </c>
      <c r="E346" s="122">
        <f t="shared" si="37"/>
        <v>4.9427081094809235E-2</v>
      </c>
      <c r="F346" s="128">
        <f t="shared" si="32"/>
        <v>2530.0240000000003</v>
      </c>
      <c r="G346" s="122">
        <f t="shared" si="33"/>
        <v>5.1474141223733845E-2</v>
      </c>
      <c r="H346" s="128">
        <f t="shared" si="34"/>
        <v>18732.417999999998</v>
      </c>
      <c r="I346" s="122">
        <f t="shared" si="35"/>
        <v>-0.64247884361936414</v>
      </c>
      <c r="J346" s="128">
        <f t="shared" si="36"/>
        <v>96.023129128027591</v>
      </c>
      <c r="K346" s="129" cm="1">
        <f t="array" ref="K346">INDEX(KM_PCT,MATCH($A346,'Knowledge - Percentages'!$B:$B,0),'Data - Knowledge'!K$8)/100</f>
        <v>3.9E-2</v>
      </c>
      <c r="L346" s="129" cm="1">
        <f t="array" ref="L346">INDEX(KM_PCT,MATCH($A346,'Knowledge - Percentages'!$B:$B,0),'Data - Knowledge'!L$8)/100</f>
        <v>3.6000000000000004E-2</v>
      </c>
      <c r="M346" s="129" cm="1">
        <f t="array" ref="M346">INDEX(KM_PCT,MATCH($A346,'Knowledge - Percentages'!$B:$B,0),'Data - Knowledge'!M$8)/100</f>
        <v>4.0999999999999995E-2</v>
      </c>
      <c r="N346" s="129" cm="1">
        <f t="array" ref="N346">INDEX(KM_PCT,MATCH($A346,'Knowledge - Percentages'!$B:$B,0),'Data - Knowledge'!N$8)/100</f>
        <v>4.0999999999999995E-2</v>
      </c>
      <c r="O346" s="129" cm="1">
        <f t="array" ref="O346">INDEX(KM_PCT,MATCH($A346,'Knowledge - Percentages'!$B:$B,0),'Data - Knowledge'!O$8)/100</f>
        <v>4.0999999999999995E-2</v>
      </c>
      <c r="P346" s="129" cm="1">
        <f t="array" ref="P346">INDEX(KM_PCT,MATCH($A346,'Knowledge - Percentages'!$B:$B,0),'Data - Knowledge'!P$8)/100</f>
        <v>5.5999999999999994E-2</v>
      </c>
      <c r="Q346" s="129" cm="1">
        <f t="array" ref="Q346">INDEX(KM_PCT,MATCH($A346,'Knowledge - Percentages'!$B:$B,0),'Data - Knowledge'!Q$8)/100</f>
        <v>5.5E-2</v>
      </c>
      <c r="R346" s="129" cm="1">
        <f t="array" ref="R346">INDEX(KM_PCT,MATCH($A346,'Knowledge - Percentages'!$B:$B,0),'Data - Knowledge'!R$8)/100</f>
        <v>8.3000000000000004E-2</v>
      </c>
      <c r="S346" s="129" cm="1">
        <f t="array" ref="S346">INDEX(KM_PCT,MATCH($A346,'Knowledge - Percentages'!$B:$B,0),'Data - Knowledge'!S$8)/100</f>
        <v>5.4000000000000006E-2</v>
      </c>
      <c r="T346" s="129" cm="1">
        <f t="array" ref="T346">INDEX(KM_PCT,MATCH($A346,'Knowledge - Percentages'!$B:$B,0),'Data - Knowledge'!T$8)/100</f>
        <v>0.05</v>
      </c>
      <c r="U346" s="129" cm="1">
        <f t="array" ref="U346">INDEX(KM_PCT,MATCH($A346,'Knowledge - Percentages'!$B:$B,0),'Data - Knowledge'!U$8)/100</f>
        <v>5.7999999999999996E-2</v>
      </c>
      <c r="V346" s="129" cm="1">
        <f t="array" ref="V346">INDEX(KM_PCT,MATCH($A346,'Knowledge - Percentages'!$B:$B,0),'Data - Knowledge'!V$8)/100</f>
        <v>4.9000000000000002E-2</v>
      </c>
      <c r="W346" s="129" cm="1">
        <f t="array" ref="W346">INDEX(KM_PCT,MATCH($A346,'Knowledge - Percentages'!$B:$B,0),'Data - Knowledge'!W$8)/100</f>
        <v>7.2999999999999995E-2</v>
      </c>
      <c r="X346" s="129" cm="1">
        <f t="array" ref="X346">INDEX(KM_PCT,MATCH($A346,'Knowledge - Percentages'!$B:$B,0),'Data - Knowledge'!X$8)/100</f>
        <v>4.9000000000000002E-2</v>
      </c>
      <c r="Y346" s="129" cm="1">
        <f t="array" ref="Y346">INDEX(KM_PCT,MATCH($A346,'Knowledge - Percentages'!$B:$B,0),'Data - Knowledge'!Y$8)/100</f>
        <v>7.2000000000000008E-2</v>
      </c>
      <c r="Z346" s="129" cm="1">
        <f t="array" ref="Z346">INDEX(KM_PCT,MATCH($A346,'Knowledge - Percentages'!$B:$B,0),'Data - Knowledge'!Z$8)/100</f>
        <v>5.5999999999999994E-2</v>
      </c>
      <c r="AA346" s="129" cm="1">
        <f t="array" ref="AA346">INDEX(KM_PCT,MATCH($A346,'Knowledge - Percentages'!$B:$B,0),'Data - Knowledge'!AA$8)/100</f>
        <v>4.9000000000000002E-2</v>
      </c>
      <c r="AB346" s="129" cm="1">
        <f t="array" ref="AB346">INDEX(KM_PCT,MATCH($A346,'Knowledge - Percentages'!$B:$B,0),'Data - Knowledge'!AB$8)/100</f>
        <v>0.13600000000000001</v>
      </c>
      <c r="AC346" s="129" cm="1">
        <f t="array" ref="AC346">INDEX(KM_PCT,MATCH($A346,'Knowledge - Percentages'!$B:$B,0),'Data - Knowledge'!AC$8)/100</f>
        <v>5.5999999999999994E-2</v>
      </c>
      <c r="AD346" s="129" cm="1">
        <f t="array" ref="AD346">INDEX(KM_PCT,MATCH($A346,'Knowledge - Percentages'!$B:$B,0),'Data - Knowledge'!AD$8)/100</f>
        <v>4.8000000000000001E-2</v>
      </c>
      <c r="AE346" s="129" cm="1">
        <f t="array" ref="AE346">INDEX(KM_PCT,MATCH($A346,'Knowledge - Percentages'!$B:$B,0),'Data - Knowledge'!AE$8)/100</f>
        <v>6.8000000000000005E-2</v>
      </c>
      <c r="AF346" s="129" cm="1">
        <f t="array" ref="AF346">INDEX(KM_PCT,MATCH($A346,'Knowledge - Percentages'!$B:$B,0),'Data - Knowledge'!AF$8)/100</f>
        <v>9.9000000000000005E-2</v>
      </c>
      <c r="AG346" s="129" cm="1">
        <f t="array" ref="AG346">INDEX(KM_PCT,MATCH($A346,'Knowledge - Percentages'!$B:$B,0),'Data - Knowledge'!AG$8)/100</f>
        <v>6.8000000000000005E-2</v>
      </c>
      <c r="AH346" s="129" cm="1">
        <f t="array" ref="AH346">INDEX(KM_PCT,MATCH($A346,'Knowledge - Percentages'!$B:$B,0),'Data - Knowledge'!AH$8)/100</f>
        <v>6.8000000000000005E-2</v>
      </c>
      <c r="AI346" s="129" cm="1">
        <f t="array" ref="AI346">INDEX(KM_PCT,MATCH($A346,'Knowledge - Percentages'!$B:$B,0),'Data - Knowledge'!AI$8)/100</f>
        <v>6.8000000000000005E-2</v>
      </c>
    </row>
    <row r="347" spans="1:35">
      <c r="A347" s="86" t="s">
        <v>862</v>
      </c>
      <c r="B347" s="86" t="s">
        <v>754</v>
      </c>
      <c r="C347" s="86" t="s">
        <v>860</v>
      </c>
      <c r="D347" s="86" t="s">
        <v>863</v>
      </c>
      <c r="E347" s="122">
        <f t="shared" si="37"/>
        <v>4.2803114071932331E-2</v>
      </c>
      <c r="F347" s="128">
        <f t="shared" si="32"/>
        <v>2190.9630000000002</v>
      </c>
      <c r="G347" s="122">
        <f t="shared" si="33"/>
        <v>4.3733218106226941E-2</v>
      </c>
      <c r="H347" s="128">
        <f t="shared" si="34"/>
        <v>15915.349000000002</v>
      </c>
      <c r="I347" s="122">
        <f t="shared" si="35"/>
        <v>-0.62596441935749547</v>
      </c>
      <c r="J347" s="128">
        <f t="shared" si="36"/>
        <v>97.873232122924477</v>
      </c>
      <c r="K347" s="129" cm="1">
        <f t="array" ref="K347">INDEX(KM_PCT,MATCH($A347,'Knowledge - Percentages'!$B:$B,0),'Data - Knowledge'!K$8)/100</f>
        <v>3.5000000000000003E-2</v>
      </c>
      <c r="L347" s="129" cm="1">
        <f t="array" ref="L347">INDEX(KM_PCT,MATCH($A347,'Knowledge - Percentages'!$B:$B,0),'Data - Knowledge'!L$8)/100</f>
        <v>3.3000000000000002E-2</v>
      </c>
      <c r="M347" s="129" cm="1">
        <f t="array" ref="M347">INDEX(KM_PCT,MATCH($A347,'Knowledge - Percentages'!$B:$B,0),'Data - Knowledge'!M$8)/100</f>
        <v>3.5000000000000003E-2</v>
      </c>
      <c r="N347" s="129" cm="1">
        <f t="array" ref="N347">INDEX(KM_PCT,MATCH($A347,'Knowledge - Percentages'!$B:$B,0),'Data - Knowledge'!N$8)/100</f>
        <v>3.5000000000000003E-2</v>
      </c>
      <c r="O347" s="129" cm="1">
        <f t="array" ref="O347">INDEX(KM_PCT,MATCH($A347,'Knowledge - Percentages'!$B:$B,0),'Data - Knowledge'!O$8)/100</f>
        <v>3.5000000000000003E-2</v>
      </c>
      <c r="P347" s="129" cm="1">
        <f t="array" ref="P347">INDEX(KM_PCT,MATCH($A347,'Knowledge - Percentages'!$B:$B,0),'Data - Knowledge'!P$8)/100</f>
        <v>4.7E-2</v>
      </c>
      <c r="Q347" s="129" cm="1">
        <f t="array" ref="Q347">INDEX(KM_PCT,MATCH($A347,'Knowledge - Percentages'!$B:$B,0),'Data - Knowledge'!Q$8)/100</f>
        <v>4.7E-2</v>
      </c>
      <c r="R347" s="129" cm="1">
        <f t="array" ref="R347">INDEX(KM_PCT,MATCH($A347,'Knowledge - Percentages'!$B:$B,0),'Data - Knowledge'!R$8)/100</f>
        <v>6.0999999999999999E-2</v>
      </c>
      <c r="S347" s="129" cm="1">
        <f t="array" ref="S347">INDEX(KM_PCT,MATCH($A347,'Knowledge - Percentages'!$B:$B,0),'Data - Knowledge'!S$8)/100</f>
        <v>0.05</v>
      </c>
      <c r="T347" s="129" cm="1">
        <f t="array" ref="T347">INDEX(KM_PCT,MATCH($A347,'Knowledge - Percentages'!$B:$B,0),'Data - Knowledge'!T$8)/100</f>
        <v>4.4999999999999998E-2</v>
      </c>
      <c r="U347" s="129" cm="1">
        <f t="array" ref="U347">INDEX(KM_PCT,MATCH($A347,'Knowledge - Percentages'!$B:$B,0),'Data - Knowledge'!U$8)/100</f>
        <v>0.05</v>
      </c>
      <c r="V347" s="129" cm="1">
        <f t="array" ref="V347">INDEX(KM_PCT,MATCH($A347,'Knowledge - Percentages'!$B:$B,0),'Data - Knowledge'!V$8)/100</f>
        <v>4.2000000000000003E-2</v>
      </c>
      <c r="W347" s="129" cm="1">
        <f t="array" ref="W347">INDEX(KM_PCT,MATCH($A347,'Knowledge - Percentages'!$B:$B,0),'Data - Knowledge'!W$8)/100</f>
        <v>7.5999999999999998E-2</v>
      </c>
      <c r="X347" s="129" cm="1">
        <f t="array" ref="X347">INDEX(KM_PCT,MATCH($A347,'Knowledge - Percentages'!$B:$B,0),'Data - Knowledge'!X$8)/100</f>
        <v>4.7E-2</v>
      </c>
      <c r="Y347" s="129" cm="1">
        <f t="array" ref="Y347">INDEX(KM_PCT,MATCH($A347,'Knowledge - Percentages'!$B:$B,0),'Data - Knowledge'!Y$8)/100</f>
        <v>6.4000000000000001E-2</v>
      </c>
      <c r="Z347" s="129" cm="1">
        <f t="array" ref="Z347">INDEX(KM_PCT,MATCH($A347,'Knowledge - Percentages'!$B:$B,0),'Data - Knowledge'!Z$8)/100</f>
        <v>4.4999999999999998E-2</v>
      </c>
      <c r="AA347" s="129" cm="1">
        <f t="array" ref="AA347">INDEX(KM_PCT,MATCH($A347,'Knowledge - Percentages'!$B:$B,0),'Data - Knowledge'!AA$8)/100</f>
        <v>4.4999999999999998E-2</v>
      </c>
      <c r="AB347" s="129" cm="1">
        <f t="array" ref="AB347">INDEX(KM_PCT,MATCH($A347,'Knowledge - Percentages'!$B:$B,0),'Data - Knowledge'!AB$8)/100</f>
        <v>0.107</v>
      </c>
      <c r="AC347" s="129" cm="1">
        <f t="array" ref="AC347">INDEX(KM_PCT,MATCH($A347,'Knowledge - Percentages'!$B:$B,0),'Data - Knowledge'!AC$8)/100</f>
        <v>4.2000000000000003E-2</v>
      </c>
      <c r="AD347" s="129" cm="1">
        <f t="array" ref="AD347">INDEX(KM_PCT,MATCH($A347,'Knowledge - Percentages'!$B:$B,0),'Data - Knowledge'!AD$8)/100</f>
        <v>3.7000000000000005E-2</v>
      </c>
      <c r="AE347" s="129" cm="1">
        <f t="array" ref="AE347">INDEX(KM_PCT,MATCH($A347,'Knowledge - Percentages'!$B:$B,0),'Data - Knowledge'!AE$8)/100</f>
        <v>5.4000000000000006E-2</v>
      </c>
      <c r="AF347" s="129" cm="1">
        <f t="array" ref="AF347">INDEX(KM_PCT,MATCH($A347,'Knowledge - Percentages'!$B:$B,0),'Data - Knowledge'!AF$8)/100</f>
        <v>8.1000000000000003E-2</v>
      </c>
      <c r="AG347" s="129" cm="1">
        <f t="array" ref="AG347">INDEX(KM_PCT,MATCH($A347,'Knowledge - Percentages'!$B:$B,0),'Data - Knowledge'!AG$8)/100</f>
        <v>5.7999999999999996E-2</v>
      </c>
      <c r="AH347" s="129" cm="1">
        <f t="array" ref="AH347">INDEX(KM_PCT,MATCH($A347,'Knowledge - Percentages'!$B:$B,0),'Data - Knowledge'!AH$8)/100</f>
        <v>5.7000000000000002E-2</v>
      </c>
      <c r="AI347" s="129" cm="1">
        <f t="array" ref="AI347">INDEX(KM_PCT,MATCH($A347,'Knowledge - Percentages'!$B:$B,0),'Data - Knowledge'!AI$8)/100</f>
        <v>5.4000000000000006E-2</v>
      </c>
    </row>
    <row r="348" spans="1:35">
      <c r="A348" s="86" t="s">
        <v>864</v>
      </c>
      <c r="B348" s="86" t="s">
        <v>865</v>
      </c>
      <c r="C348" s="86" t="s">
        <v>866</v>
      </c>
      <c r="D348" s="86" t="s">
        <v>867</v>
      </c>
      <c r="E348" s="122">
        <f t="shared" si="37"/>
        <v>0.39865041905171228</v>
      </c>
      <c r="F348" s="128">
        <f t="shared" si="32"/>
        <v>20405.718999999997</v>
      </c>
      <c r="G348" s="122">
        <f t="shared" si="33"/>
        <v>0.39106298104798048</v>
      </c>
      <c r="H348" s="128">
        <f t="shared" si="34"/>
        <v>142315.24900000001</v>
      </c>
      <c r="I348" s="122">
        <f t="shared" si="35"/>
        <v>8.0510785420865788E-2</v>
      </c>
      <c r="J348" s="128">
        <f t="shared" si="36"/>
        <v>101.94020870587106</v>
      </c>
      <c r="K348" s="129" cm="1">
        <f t="array" ref="K348">INDEX(KM_PCT,MATCH($A348,'Knowledge - Percentages'!$B:$B,0),'Data - Knowledge'!K$8)/100</f>
        <v>0.40700000000000003</v>
      </c>
      <c r="L348" s="129" cm="1">
        <f t="array" ref="L348">INDEX(KM_PCT,MATCH($A348,'Knowledge - Percentages'!$B:$B,0),'Data - Knowledge'!L$8)/100</f>
        <v>0.42399999999999999</v>
      </c>
      <c r="M348" s="129" cm="1">
        <f t="array" ref="M348">INDEX(KM_PCT,MATCH($A348,'Knowledge - Percentages'!$B:$B,0),'Data - Knowledge'!M$8)/100</f>
        <v>0.41</v>
      </c>
      <c r="N348" s="129" cm="1">
        <f t="array" ref="N348">INDEX(KM_PCT,MATCH($A348,'Knowledge - Percentages'!$B:$B,0),'Data - Knowledge'!N$8)/100</f>
        <v>0.40799999999999997</v>
      </c>
      <c r="O348" s="129" cm="1">
        <f t="array" ref="O348">INDEX(KM_PCT,MATCH($A348,'Knowledge - Percentages'!$B:$B,0),'Data - Knowledge'!O$8)/100</f>
        <v>0.40899999999999997</v>
      </c>
      <c r="P348" s="129" cm="1">
        <f t="array" ref="P348">INDEX(KM_PCT,MATCH($A348,'Knowledge - Percentages'!$B:$B,0),'Data - Knowledge'!P$8)/100</f>
        <v>0.42499999999999999</v>
      </c>
      <c r="Q348" s="129" cm="1">
        <f t="array" ref="Q348">INDEX(KM_PCT,MATCH($A348,'Knowledge - Percentages'!$B:$B,0),'Data - Knowledge'!Q$8)/100</f>
        <v>0.43799999999999994</v>
      </c>
      <c r="R348" s="129" cm="1">
        <f t="array" ref="R348">INDEX(KM_PCT,MATCH($A348,'Knowledge - Percentages'!$B:$B,0),'Data - Knowledge'!R$8)/100</f>
        <v>0.42100000000000004</v>
      </c>
      <c r="S348" s="129" cm="1">
        <f t="array" ref="S348">INDEX(KM_PCT,MATCH($A348,'Knowledge - Percentages'!$B:$B,0),'Data - Knowledge'!S$8)/100</f>
        <v>0.40200000000000002</v>
      </c>
      <c r="T348" s="129" cm="1">
        <f t="array" ref="T348">INDEX(KM_PCT,MATCH($A348,'Knowledge - Percentages'!$B:$B,0),'Data - Knowledge'!T$8)/100</f>
        <v>0.41399999999999998</v>
      </c>
      <c r="U348" s="129" cm="1">
        <f t="array" ref="U348">INDEX(KM_PCT,MATCH($A348,'Knowledge - Percentages'!$B:$B,0),'Data - Knowledge'!U$8)/100</f>
        <v>0.40899999999999997</v>
      </c>
      <c r="V348" s="129" cm="1">
        <f t="array" ref="V348">INDEX(KM_PCT,MATCH($A348,'Knowledge - Percentages'!$B:$B,0),'Data - Knowledge'!V$8)/100</f>
        <v>0.40200000000000002</v>
      </c>
      <c r="W348" s="129" cm="1">
        <f t="array" ref="W348">INDEX(KM_PCT,MATCH($A348,'Knowledge - Percentages'!$B:$B,0),'Data - Knowledge'!W$8)/100</f>
        <v>0.4</v>
      </c>
      <c r="X348" s="129" cm="1">
        <f t="array" ref="X348">INDEX(KM_PCT,MATCH($A348,'Knowledge - Percentages'!$B:$B,0),'Data - Knowledge'!X$8)/100</f>
        <v>0.40100000000000002</v>
      </c>
      <c r="Y348" s="129" cm="1">
        <f t="array" ref="Y348">INDEX(KM_PCT,MATCH($A348,'Knowledge - Percentages'!$B:$B,0),'Data - Knowledge'!Y$8)/100</f>
        <v>0.40799999999999997</v>
      </c>
      <c r="Z348" s="129" cm="1">
        <f t="array" ref="Z348">INDEX(KM_PCT,MATCH($A348,'Knowledge - Percentages'!$B:$B,0),'Data - Knowledge'!Z$8)/100</f>
        <v>0.35799999999999998</v>
      </c>
      <c r="AA348" s="129" cm="1">
        <f t="array" ref="AA348">INDEX(KM_PCT,MATCH($A348,'Knowledge - Percentages'!$B:$B,0),'Data - Knowledge'!AA$8)/100</f>
        <v>0.38</v>
      </c>
      <c r="AB348" s="129" cm="1">
        <f t="array" ref="AB348">INDEX(KM_PCT,MATCH($A348,'Knowledge - Percentages'!$B:$B,0),'Data - Knowledge'!AB$8)/100</f>
        <v>0.40200000000000002</v>
      </c>
      <c r="AC348" s="129" cm="1">
        <f t="array" ref="AC348">INDEX(KM_PCT,MATCH($A348,'Knowledge - Percentages'!$B:$B,0),'Data - Knowledge'!AC$8)/100</f>
        <v>0.37200000000000005</v>
      </c>
      <c r="AD348" s="129" cm="1">
        <f t="array" ref="AD348">INDEX(KM_PCT,MATCH($A348,'Knowledge - Percentages'!$B:$B,0),'Data - Knowledge'!AD$8)/100</f>
        <v>0.36200000000000004</v>
      </c>
      <c r="AE348" s="129" cm="1">
        <f t="array" ref="AE348">INDEX(KM_PCT,MATCH($A348,'Knowledge - Percentages'!$B:$B,0),'Data - Knowledge'!AE$8)/100</f>
        <v>0.38700000000000001</v>
      </c>
      <c r="AF348" s="129" cm="1">
        <f t="array" ref="AF348">INDEX(KM_PCT,MATCH($A348,'Knowledge - Percentages'!$B:$B,0),'Data - Knowledge'!AF$8)/100</f>
        <v>0.39</v>
      </c>
      <c r="AG348" s="129" cm="1">
        <f t="array" ref="AG348">INDEX(KM_PCT,MATCH($A348,'Knowledge - Percentages'!$B:$B,0),'Data - Knowledge'!AG$8)/100</f>
        <v>0.371</v>
      </c>
      <c r="AH348" s="129" cm="1">
        <f t="array" ref="AH348">INDEX(KM_PCT,MATCH($A348,'Knowledge - Percentages'!$B:$B,0),'Data - Knowledge'!AH$8)/100</f>
        <v>0.35799999999999998</v>
      </c>
      <c r="AI348" s="129" cm="1">
        <f t="array" ref="AI348">INDEX(KM_PCT,MATCH($A348,'Knowledge - Percentages'!$B:$B,0),'Data - Knowledge'!AI$8)/100</f>
        <v>0.373</v>
      </c>
    </row>
    <row r="349" spans="1:35">
      <c r="A349" s="86" t="s">
        <v>868</v>
      </c>
      <c r="B349" s="86" t="s">
        <v>865</v>
      </c>
      <c r="C349" s="86" t="s">
        <v>866</v>
      </c>
      <c r="D349" s="86" t="s">
        <v>869</v>
      </c>
      <c r="E349" s="122">
        <f t="shared" si="37"/>
        <v>0.37624332350010742</v>
      </c>
      <c r="F349" s="128">
        <f t="shared" si="32"/>
        <v>19258.767</v>
      </c>
      <c r="G349" s="122">
        <f t="shared" si="33"/>
        <v>0.38534063074475366</v>
      </c>
      <c r="H349" s="128">
        <f t="shared" si="34"/>
        <v>140232.777</v>
      </c>
      <c r="I349" s="122">
        <f t="shared" si="35"/>
        <v>0.20262237558908164</v>
      </c>
      <c r="J349" s="128">
        <f t="shared" si="36"/>
        <v>97.63915182599257</v>
      </c>
      <c r="K349" s="129" cm="1">
        <f t="array" ref="K349">INDEX(KM_PCT,MATCH($A349,'Knowledge - Percentages'!$B:$B,0),'Data - Knowledge'!K$8)/100</f>
        <v>0.35200000000000004</v>
      </c>
      <c r="L349" s="129" cm="1">
        <f t="array" ref="L349">INDEX(KM_PCT,MATCH($A349,'Knowledge - Percentages'!$B:$B,0),'Data - Knowledge'!L$8)/100</f>
        <v>0.36599999999999999</v>
      </c>
      <c r="M349" s="129" cm="1">
        <f t="array" ref="M349">INDEX(KM_PCT,MATCH($A349,'Knowledge - Percentages'!$B:$B,0),'Data - Knowledge'!M$8)/100</f>
        <v>0.35700000000000004</v>
      </c>
      <c r="N349" s="129" cm="1">
        <f t="array" ref="N349">INDEX(KM_PCT,MATCH($A349,'Knowledge - Percentages'!$B:$B,0),'Data - Knowledge'!N$8)/100</f>
        <v>0.377</v>
      </c>
      <c r="O349" s="129" cm="1">
        <f t="array" ref="O349">INDEX(KM_PCT,MATCH($A349,'Knowledge - Percentages'!$B:$B,0),'Data - Knowledge'!O$8)/100</f>
        <v>0.36599999999999999</v>
      </c>
      <c r="P349" s="129" cm="1">
        <f t="array" ref="P349">INDEX(KM_PCT,MATCH($A349,'Knowledge - Percentages'!$B:$B,0),'Data - Knowledge'!P$8)/100</f>
        <v>0.34799999999999998</v>
      </c>
      <c r="Q349" s="129" cm="1">
        <f t="array" ref="Q349">INDEX(KM_PCT,MATCH($A349,'Knowledge - Percentages'!$B:$B,0),'Data - Knowledge'!Q$8)/100</f>
        <v>0.32299999999999995</v>
      </c>
      <c r="R349" s="129" cm="1">
        <f t="array" ref="R349">INDEX(KM_PCT,MATCH($A349,'Knowledge - Percentages'!$B:$B,0),'Data - Knowledge'!R$8)/100</f>
        <v>0.32100000000000001</v>
      </c>
      <c r="S349" s="129" cm="1">
        <f t="array" ref="S349">INDEX(KM_PCT,MATCH($A349,'Knowledge - Percentages'!$B:$B,0),'Data - Knowledge'!S$8)/100</f>
        <v>0.36299999999999999</v>
      </c>
      <c r="T349" s="129" cm="1">
        <f t="array" ref="T349">INDEX(KM_PCT,MATCH($A349,'Knowledge - Percentages'!$B:$B,0),'Data - Knowledge'!T$8)/100</f>
        <v>0.35200000000000004</v>
      </c>
      <c r="U349" s="129" cm="1">
        <f t="array" ref="U349">INDEX(KM_PCT,MATCH($A349,'Knowledge - Percentages'!$B:$B,0),'Data - Knowledge'!U$8)/100</f>
        <v>0.34899999999999998</v>
      </c>
      <c r="V349" s="129" cm="1">
        <f t="array" ref="V349">INDEX(KM_PCT,MATCH($A349,'Knowledge - Percentages'!$B:$B,0),'Data - Knowledge'!V$8)/100</f>
        <v>0.34499999999999997</v>
      </c>
      <c r="W349" s="129" cm="1">
        <f t="array" ref="W349">INDEX(KM_PCT,MATCH($A349,'Knowledge - Percentages'!$B:$B,0),'Data - Knowledge'!W$8)/100</f>
        <v>0.376</v>
      </c>
      <c r="X349" s="129" cm="1">
        <f t="array" ref="X349">INDEX(KM_PCT,MATCH($A349,'Knowledge - Percentages'!$B:$B,0),'Data - Knowledge'!X$8)/100</f>
        <v>0.373</v>
      </c>
      <c r="Y349" s="129" cm="1">
        <f t="array" ref="Y349">INDEX(KM_PCT,MATCH($A349,'Knowledge - Percentages'!$B:$B,0),'Data - Knowledge'!Y$8)/100</f>
        <v>0.37</v>
      </c>
      <c r="Z349" s="129" cm="1">
        <f t="array" ref="Z349">INDEX(KM_PCT,MATCH($A349,'Knowledge - Percentages'!$B:$B,0),'Data - Knowledge'!Z$8)/100</f>
        <v>0.41</v>
      </c>
      <c r="AA349" s="129" cm="1">
        <f t="array" ref="AA349">INDEX(KM_PCT,MATCH($A349,'Knowledge - Percentages'!$B:$B,0),'Data - Knowledge'!AA$8)/100</f>
        <v>0.40100000000000002</v>
      </c>
      <c r="AB349" s="129" cm="1">
        <f t="array" ref="AB349">INDEX(KM_PCT,MATCH($A349,'Knowledge - Percentages'!$B:$B,0),'Data - Knowledge'!AB$8)/100</f>
        <v>0.34</v>
      </c>
      <c r="AC349" s="129" cm="1">
        <f t="array" ref="AC349">INDEX(KM_PCT,MATCH($A349,'Knowledge - Percentages'!$B:$B,0),'Data - Knowledge'!AC$8)/100</f>
        <v>0.41299999999999998</v>
      </c>
      <c r="AD349" s="129" cm="1">
        <f t="array" ref="AD349">INDEX(KM_PCT,MATCH($A349,'Knowledge - Percentages'!$B:$B,0),'Data - Knowledge'!AD$8)/100</f>
        <v>0.41899999999999998</v>
      </c>
      <c r="AE349" s="129" cm="1">
        <f t="array" ref="AE349">INDEX(KM_PCT,MATCH($A349,'Knowledge - Percentages'!$B:$B,0),'Data - Knowledge'!AE$8)/100</f>
        <v>0.40500000000000003</v>
      </c>
      <c r="AF349" s="129" cm="1">
        <f t="array" ref="AF349">INDEX(KM_PCT,MATCH($A349,'Knowledge - Percentages'!$B:$B,0),'Data - Knowledge'!AF$8)/100</f>
        <v>0.34899999999999998</v>
      </c>
      <c r="AG349" s="129" cm="1">
        <f t="array" ref="AG349">INDEX(KM_PCT,MATCH($A349,'Knowledge - Percentages'!$B:$B,0),'Data - Knowledge'!AG$8)/100</f>
        <v>0.40500000000000003</v>
      </c>
      <c r="AH349" s="129" cm="1">
        <f t="array" ref="AH349">INDEX(KM_PCT,MATCH($A349,'Knowledge - Percentages'!$B:$B,0),'Data - Knowledge'!AH$8)/100</f>
        <v>0.40200000000000002</v>
      </c>
      <c r="AI349" s="129" cm="1">
        <f t="array" ref="AI349">INDEX(KM_PCT,MATCH($A349,'Knowledge - Percentages'!$B:$B,0),'Data - Knowledge'!AI$8)/100</f>
        <v>0.40700000000000003</v>
      </c>
    </row>
    <row r="350" spans="1:35">
      <c r="A350" s="86" t="s">
        <v>870</v>
      </c>
      <c r="B350" s="86" t="s">
        <v>865</v>
      </c>
      <c r="C350" s="86" t="s">
        <v>866</v>
      </c>
      <c r="D350" s="86" t="s">
        <v>871</v>
      </c>
      <c r="E350" s="122">
        <f t="shared" si="37"/>
        <v>0.11698144060015236</v>
      </c>
      <c r="F350" s="128">
        <f t="shared" si="32"/>
        <v>5987.9289999999992</v>
      </c>
      <c r="G350" s="122">
        <f t="shared" si="33"/>
        <v>0.11618854470362909</v>
      </c>
      <c r="H350" s="128">
        <f t="shared" si="34"/>
        <v>42283.218999999997</v>
      </c>
      <c r="I350" s="122">
        <f t="shared" si="35"/>
        <v>-0.56462135216017284</v>
      </c>
      <c r="J350" s="128">
        <f t="shared" si="36"/>
        <v>100.68242174695085</v>
      </c>
      <c r="K350" s="129" cm="1">
        <f t="array" ref="K350">INDEX(KM_PCT,MATCH($A350,'Knowledge - Percentages'!$B:$B,0),'Data - Knowledge'!K$8)/100</f>
        <v>0.122</v>
      </c>
      <c r="L350" s="129" cm="1">
        <f t="array" ref="L350">INDEX(KM_PCT,MATCH($A350,'Knowledge - Percentages'!$B:$B,0),'Data - Knowledge'!L$8)/100</f>
        <v>9.6999999999999989E-2</v>
      </c>
      <c r="M350" s="129" cm="1">
        <f t="array" ref="M350">INDEX(KM_PCT,MATCH($A350,'Knowledge - Percentages'!$B:$B,0),'Data - Knowledge'!M$8)/100</f>
        <v>0.122</v>
      </c>
      <c r="N350" s="129" cm="1">
        <f t="array" ref="N350">INDEX(KM_PCT,MATCH($A350,'Knowledge - Percentages'!$B:$B,0),'Data - Knowledge'!N$8)/100</f>
        <v>0.11199999999999999</v>
      </c>
      <c r="O350" s="129" cm="1">
        <f t="array" ref="O350">INDEX(KM_PCT,MATCH($A350,'Knowledge - Percentages'!$B:$B,0),'Data - Knowledge'!O$8)/100</f>
        <v>0.11199999999999999</v>
      </c>
      <c r="P350" s="129" cm="1">
        <f t="array" ref="P350">INDEX(KM_PCT,MATCH($A350,'Knowledge - Percentages'!$B:$B,0),'Data - Knowledge'!P$8)/100</f>
        <v>0.12300000000000001</v>
      </c>
      <c r="Q350" s="129" cm="1">
        <f t="array" ref="Q350">INDEX(KM_PCT,MATCH($A350,'Knowledge - Percentages'!$B:$B,0),'Data - Knowledge'!Q$8)/100</f>
        <v>0.13</v>
      </c>
      <c r="R350" s="129" cm="1">
        <f t="array" ref="R350">INDEX(KM_PCT,MATCH($A350,'Knowledge - Percentages'!$B:$B,0),'Data - Knowledge'!R$8)/100</f>
        <v>0.14400000000000002</v>
      </c>
      <c r="S350" s="129" cm="1">
        <f t="array" ref="S350">INDEX(KM_PCT,MATCH($A350,'Knowledge - Percentages'!$B:$B,0),'Data - Knowledge'!S$8)/100</f>
        <v>0.124</v>
      </c>
      <c r="T350" s="129" cm="1">
        <f t="array" ref="T350">INDEX(KM_PCT,MATCH($A350,'Knowledge - Percentages'!$B:$B,0),'Data - Knowledge'!T$8)/100</f>
        <v>0.126</v>
      </c>
      <c r="U350" s="129" cm="1">
        <f t="array" ref="U350">INDEX(KM_PCT,MATCH($A350,'Knowledge - Percentages'!$B:$B,0),'Data - Knowledge'!U$8)/100</f>
        <v>0.13</v>
      </c>
      <c r="V350" s="129" cm="1">
        <f t="array" ref="V350">INDEX(KM_PCT,MATCH($A350,'Knowledge - Percentages'!$B:$B,0),'Data - Knowledge'!V$8)/100</f>
        <v>0.13500000000000001</v>
      </c>
      <c r="W350" s="129" cm="1">
        <f t="array" ref="W350">INDEX(KM_PCT,MATCH($A350,'Knowledge - Percentages'!$B:$B,0),'Data - Knowledge'!W$8)/100</f>
        <v>0.12</v>
      </c>
      <c r="X350" s="129" cm="1">
        <f t="array" ref="X350">INDEX(KM_PCT,MATCH($A350,'Knowledge - Percentages'!$B:$B,0),'Data - Knowledge'!X$8)/100</f>
        <v>0.126</v>
      </c>
      <c r="Y350" s="129" cm="1">
        <f t="array" ref="Y350">INDEX(KM_PCT,MATCH($A350,'Knowledge - Percentages'!$B:$B,0),'Data - Knowledge'!Y$8)/100</f>
        <v>0.12300000000000001</v>
      </c>
      <c r="Z350" s="129" cm="1">
        <f t="array" ref="Z350">INDEX(KM_PCT,MATCH($A350,'Knowledge - Percentages'!$B:$B,0),'Data - Knowledge'!Z$8)/100</f>
        <v>0.12</v>
      </c>
      <c r="AA350" s="129" cm="1">
        <f t="array" ref="AA350">INDEX(KM_PCT,MATCH($A350,'Knowledge - Percentages'!$B:$B,0),'Data - Knowledge'!AA$8)/100</f>
        <v>0.11199999999999999</v>
      </c>
      <c r="AB350" s="129" cm="1">
        <f t="array" ref="AB350">INDEX(KM_PCT,MATCH($A350,'Knowledge - Percentages'!$B:$B,0),'Data - Knowledge'!AB$8)/100</f>
        <v>0.14300000000000002</v>
      </c>
      <c r="AC350" s="129" cm="1">
        <f t="array" ref="AC350">INDEX(KM_PCT,MATCH($A350,'Knowledge - Percentages'!$B:$B,0),'Data - Knowledge'!AC$8)/100</f>
        <v>0.114</v>
      </c>
      <c r="AD350" s="129" cm="1">
        <f t="array" ref="AD350">INDEX(KM_PCT,MATCH($A350,'Knowledge - Percentages'!$B:$B,0),'Data - Knowledge'!AD$8)/100</f>
        <v>0.105</v>
      </c>
      <c r="AE350" s="129" cm="1">
        <f t="array" ref="AE350">INDEX(KM_PCT,MATCH($A350,'Knowledge - Percentages'!$B:$B,0),'Data - Knowledge'!AE$8)/100</f>
        <v>0.10800000000000001</v>
      </c>
      <c r="AF350" s="129" cm="1">
        <f t="array" ref="AF350">INDEX(KM_PCT,MATCH($A350,'Knowledge - Percentages'!$B:$B,0),'Data - Knowledge'!AF$8)/100</f>
        <v>0.14199999999999999</v>
      </c>
      <c r="AG350" s="129" cm="1">
        <f t="array" ref="AG350">INDEX(KM_PCT,MATCH($A350,'Knowledge - Percentages'!$B:$B,0),'Data - Knowledge'!AG$8)/100</f>
        <v>0.11699999999999999</v>
      </c>
      <c r="AH350" s="129" cm="1">
        <f t="array" ref="AH350">INDEX(KM_PCT,MATCH($A350,'Knowledge - Percentages'!$B:$B,0),'Data - Knowledge'!AH$8)/100</f>
        <v>0.13300000000000001</v>
      </c>
      <c r="AI350" s="129" cm="1">
        <f t="array" ref="AI350">INDEX(KM_PCT,MATCH($A350,'Knowledge - Percentages'!$B:$B,0),'Data - Knowledge'!AI$8)/100</f>
        <v>0.11699999999999999</v>
      </c>
    </row>
    <row r="351" spans="1:35">
      <c r="A351" s="86" t="s">
        <v>872</v>
      </c>
      <c r="B351" s="86" t="s">
        <v>865</v>
      </c>
      <c r="C351" s="86" t="s">
        <v>866</v>
      </c>
      <c r="D351" s="86" t="s">
        <v>873</v>
      </c>
      <c r="E351" s="122">
        <f t="shared" si="37"/>
        <v>5.2161095590677324E-2</v>
      </c>
      <c r="F351" s="128">
        <f t="shared" si="32"/>
        <v>2669.9700000000003</v>
      </c>
      <c r="G351" s="122">
        <f t="shared" si="33"/>
        <v>5.1013335385071946E-2</v>
      </c>
      <c r="H351" s="128">
        <f t="shared" si="34"/>
        <v>18564.721999999998</v>
      </c>
      <c r="I351" s="122">
        <f t="shared" si="35"/>
        <v>-0.29934814344652011</v>
      </c>
      <c r="J351" s="128">
        <f t="shared" si="36"/>
        <v>102.24992190167836</v>
      </c>
      <c r="K351" s="129" cm="1">
        <f t="array" ref="K351">INDEX(KM_PCT,MATCH($A351,'Knowledge - Percentages'!$B:$B,0),'Data - Knowledge'!K$8)/100</f>
        <v>0.06</v>
      </c>
      <c r="L351" s="129" cm="1">
        <f t="array" ref="L351">INDEX(KM_PCT,MATCH($A351,'Knowledge - Percentages'!$B:$B,0),'Data - Knowledge'!L$8)/100</f>
        <v>5.2000000000000005E-2</v>
      </c>
      <c r="M351" s="129" cm="1">
        <f t="array" ref="M351">INDEX(KM_PCT,MATCH($A351,'Knowledge - Percentages'!$B:$B,0),'Data - Knowledge'!M$8)/100</f>
        <v>5.5E-2</v>
      </c>
      <c r="N351" s="129" cm="1">
        <f t="array" ref="N351">INDEX(KM_PCT,MATCH($A351,'Knowledge - Percentages'!$B:$B,0),'Data - Knowledge'!N$8)/100</f>
        <v>4.8000000000000001E-2</v>
      </c>
      <c r="O351" s="129" cm="1">
        <f t="array" ref="O351">INDEX(KM_PCT,MATCH($A351,'Knowledge - Percentages'!$B:$B,0),'Data - Knowledge'!O$8)/100</f>
        <v>5.5999999999999994E-2</v>
      </c>
      <c r="P351" s="129" cm="1">
        <f t="array" ref="P351">INDEX(KM_PCT,MATCH($A351,'Knowledge - Percentages'!$B:$B,0),'Data - Knowledge'!P$8)/100</f>
        <v>5.7000000000000002E-2</v>
      </c>
      <c r="Q351" s="129" cm="1">
        <f t="array" ref="Q351">INDEX(KM_PCT,MATCH($A351,'Knowledge - Percentages'!$B:$B,0),'Data - Knowledge'!Q$8)/100</f>
        <v>5.4000000000000006E-2</v>
      </c>
      <c r="R351" s="129" cm="1">
        <f t="array" ref="R351">INDEX(KM_PCT,MATCH($A351,'Knowledge - Percentages'!$B:$B,0),'Data - Knowledge'!R$8)/100</f>
        <v>6.5000000000000002E-2</v>
      </c>
      <c r="S351" s="129" cm="1">
        <f t="array" ref="S351">INDEX(KM_PCT,MATCH($A351,'Knowledge - Percentages'!$B:$B,0),'Data - Knowledge'!S$8)/100</f>
        <v>5.4000000000000006E-2</v>
      </c>
      <c r="T351" s="129" cm="1">
        <f t="array" ref="T351">INDEX(KM_PCT,MATCH($A351,'Knowledge - Percentages'!$B:$B,0),'Data - Knowledge'!T$8)/100</f>
        <v>5.9000000000000004E-2</v>
      </c>
      <c r="U351" s="129" cm="1">
        <f t="array" ref="U351">INDEX(KM_PCT,MATCH($A351,'Knowledge - Percentages'!$B:$B,0),'Data - Knowledge'!U$8)/100</f>
        <v>5.7000000000000002E-2</v>
      </c>
      <c r="V351" s="129" cm="1">
        <f t="array" ref="V351">INDEX(KM_PCT,MATCH($A351,'Knowledge - Percentages'!$B:$B,0),'Data - Knowledge'!V$8)/100</f>
        <v>5.7000000000000002E-2</v>
      </c>
      <c r="W351" s="129" cm="1">
        <f t="array" ref="W351">INDEX(KM_PCT,MATCH($A351,'Knowledge - Percentages'!$B:$B,0),'Data - Knowledge'!W$8)/100</f>
        <v>4.9000000000000002E-2</v>
      </c>
      <c r="X351" s="129" cm="1">
        <f t="array" ref="X351">INDEX(KM_PCT,MATCH($A351,'Knowledge - Percentages'!$B:$B,0),'Data - Knowledge'!X$8)/100</f>
        <v>0.05</v>
      </c>
      <c r="Y351" s="129" cm="1">
        <f t="array" ref="Y351">INDEX(KM_PCT,MATCH($A351,'Knowledge - Percentages'!$B:$B,0),'Data - Knowledge'!Y$8)/100</f>
        <v>5.0999999999999997E-2</v>
      </c>
      <c r="Z351" s="129" cm="1">
        <f t="array" ref="Z351">INDEX(KM_PCT,MATCH($A351,'Knowledge - Percentages'!$B:$B,0),'Data - Knowledge'!Z$8)/100</f>
        <v>5.4000000000000006E-2</v>
      </c>
      <c r="AA351" s="129" cm="1">
        <f t="array" ref="AA351">INDEX(KM_PCT,MATCH($A351,'Knowledge - Percentages'!$B:$B,0),'Data - Knowledge'!AA$8)/100</f>
        <v>5.2000000000000005E-2</v>
      </c>
      <c r="AB351" s="129" cm="1">
        <f t="array" ref="AB351">INDEX(KM_PCT,MATCH($A351,'Knowledge - Percentages'!$B:$B,0),'Data - Knowledge'!AB$8)/100</f>
        <v>6.0999999999999999E-2</v>
      </c>
      <c r="AC351" s="129" cm="1">
        <f t="array" ref="AC351">INDEX(KM_PCT,MATCH($A351,'Knowledge - Percentages'!$B:$B,0),'Data - Knowledge'!AC$8)/100</f>
        <v>4.4000000000000004E-2</v>
      </c>
      <c r="AD351" s="129" cm="1">
        <f t="array" ref="AD351">INDEX(KM_PCT,MATCH($A351,'Knowledge - Percentages'!$B:$B,0),'Data - Knowledge'!AD$8)/100</f>
        <v>4.4999999999999998E-2</v>
      </c>
      <c r="AE351" s="129" cm="1">
        <f t="array" ref="AE351">INDEX(KM_PCT,MATCH($A351,'Knowledge - Percentages'!$B:$B,0),'Data - Knowledge'!AE$8)/100</f>
        <v>5.5E-2</v>
      </c>
      <c r="AF351" s="129" cm="1">
        <f t="array" ref="AF351">INDEX(KM_PCT,MATCH($A351,'Knowledge - Percentages'!$B:$B,0),'Data - Knowledge'!AF$8)/100</f>
        <v>5.4000000000000006E-2</v>
      </c>
      <c r="AG351" s="129" cm="1">
        <f t="array" ref="AG351">INDEX(KM_PCT,MATCH($A351,'Knowledge - Percentages'!$B:$B,0),'Data - Knowledge'!AG$8)/100</f>
        <v>4.7E-2</v>
      </c>
      <c r="AH351" s="129" cm="1">
        <f t="array" ref="AH351">INDEX(KM_PCT,MATCH($A351,'Knowledge - Percentages'!$B:$B,0),'Data - Knowledge'!AH$8)/100</f>
        <v>5.2999999999999999E-2</v>
      </c>
      <c r="AI351" s="129" cm="1">
        <f t="array" ref="AI351">INDEX(KM_PCT,MATCH($A351,'Knowledge - Percentages'!$B:$B,0),'Data - Knowledge'!AI$8)/100</f>
        <v>4.5999999999999999E-2</v>
      </c>
    </row>
    <row r="352" spans="1:35">
      <c r="A352" s="86" t="s">
        <v>874</v>
      </c>
      <c r="B352" s="86" t="s">
        <v>865</v>
      </c>
      <c r="C352" s="86" t="s">
        <v>866</v>
      </c>
      <c r="D352" s="86" t="s">
        <v>875</v>
      </c>
      <c r="E352" s="122">
        <f t="shared" si="37"/>
        <v>5.5706605192724717E-2</v>
      </c>
      <c r="F352" s="128">
        <f t="shared" si="32"/>
        <v>2851.4540000000002</v>
      </c>
      <c r="G352" s="122">
        <f t="shared" si="33"/>
        <v>5.6267103393887095E-2</v>
      </c>
      <c r="H352" s="128">
        <f t="shared" si="34"/>
        <v>20476.667999999998</v>
      </c>
      <c r="I352" s="122">
        <f t="shared" si="35"/>
        <v>6.8375468043477133E-2</v>
      </c>
      <c r="J352" s="128">
        <f t="shared" si="36"/>
        <v>99.003861639653422</v>
      </c>
      <c r="K352" s="129" cm="1">
        <f t="array" ref="K352">INDEX(KM_PCT,MATCH($A352,'Knowledge - Percentages'!$B:$B,0),'Data - Knowledge'!K$8)/100</f>
        <v>5.9000000000000004E-2</v>
      </c>
      <c r="L352" s="129" cm="1">
        <f t="array" ref="L352">INDEX(KM_PCT,MATCH($A352,'Knowledge - Percentages'!$B:$B,0),'Data - Knowledge'!L$8)/100</f>
        <v>6.0999999999999999E-2</v>
      </c>
      <c r="M352" s="129" cm="1">
        <f t="array" ref="M352">INDEX(KM_PCT,MATCH($A352,'Knowledge - Percentages'!$B:$B,0),'Data - Knowledge'!M$8)/100</f>
        <v>5.5E-2</v>
      </c>
      <c r="N352" s="129" cm="1">
        <f t="array" ref="N352">INDEX(KM_PCT,MATCH($A352,'Knowledge - Percentages'!$B:$B,0),'Data - Knowledge'!N$8)/100</f>
        <v>5.4000000000000006E-2</v>
      </c>
      <c r="O352" s="129" cm="1">
        <f t="array" ref="O352">INDEX(KM_PCT,MATCH($A352,'Knowledge - Percentages'!$B:$B,0),'Data - Knowledge'!O$8)/100</f>
        <v>5.5999999999999994E-2</v>
      </c>
      <c r="P352" s="129" cm="1">
        <f t="array" ref="P352">INDEX(KM_PCT,MATCH($A352,'Knowledge - Percentages'!$B:$B,0),'Data - Knowledge'!P$8)/100</f>
        <v>4.5999999999999999E-2</v>
      </c>
      <c r="Q352" s="129" cm="1">
        <f t="array" ref="Q352">INDEX(KM_PCT,MATCH($A352,'Knowledge - Percentages'!$B:$B,0),'Data - Knowledge'!Q$8)/100</f>
        <v>5.5E-2</v>
      </c>
      <c r="R352" s="129" cm="1">
        <f t="array" ref="R352">INDEX(KM_PCT,MATCH($A352,'Knowledge - Percentages'!$B:$B,0),'Data - Knowledge'!R$8)/100</f>
        <v>4.9000000000000002E-2</v>
      </c>
      <c r="S352" s="129" cm="1">
        <f t="array" ref="S352">INDEX(KM_PCT,MATCH($A352,'Knowledge - Percentages'!$B:$B,0),'Data - Knowledge'!S$8)/100</f>
        <v>5.7000000000000002E-2</v>
      </c>
      <c r="T352" s="129" cm="1">
        <f t="array" ref="T352">INDEX(KM_PCT,MATCH($A352,'Knowledge - Percentages'!$B:$B,0),'Data - Knowledge'!T$8)/100</f>
        <v>4.9000000000000002E-2</v>
      </c>
      <c r="U352" s="129" cm="1">
        <f t="array" ref="U352">INDEX(KM_PCT,MATCH($A352,'Knowledge - Percentages'!$B:$B,0),'Data - Knowledge'!U$8)/100</f>
        <v>5.5E-2</v>
      </c>
      <c r="V352" s="129" cm="1">
        <f t="array" ref="V352">INDEX(KM_PCT,MATCH($A352,'Knowledge - Percentages'!$B:$B,0),'Data - Knowledge'!V$8)/100</f>
        <v>6.0999999999999999E-2</v>
      </c>
      <c r="W352" s="129" cm="1">
        <f t="array" ref="W352">INDEX(KM_PCT,MATCH($A352,'Knowledge - Percentages'!$B:$B,0),'Data - Knowledge'!W$8)/100</f>
        <v>5.5E-2</v>
      </c>
      <c r="X352" s="129" cm="1">
        <f t="array" ref="X352">INDEX(KM_PCT,MATCH($A352,'Knowledge - Percentages'!$B:$B,0),'Data - Knowledge'!X$8)/100</f>
        <v>0.05</v>
      </c>
      <c r="Y352" s="129" cm="1">
        <f t="array" ref="Y352">INDEX(KM_PCT,MATCH($A352,'Knowledge - Percentages'!$B:$B,0),'Data - Knowledge'!Y$8)/100</f>
        <v>4.8000000000000001E-2</v>
      </c>
      <c r="Z352" s="129" cm="1">
        <f t="array" ref="Z352">INDEX(KM_PCT,MATCH($A352,'Knowledge - Percentages'!$B:$B,0),'Data - Knowledge'!Z$8)/100</f>
        <v>5.7000000000000002E-2</v>
      </c>
      <c r="AA352" s="129" cm="1">
        <f t="array" ref="AA352">INDEX(KM_PCT,MATCH($A352,'Knowledge - Percentages'!$B:$B,0),'Data - Knowledge'!AA$8)/100</f>
        <v>5.5E-2</v>
      </c>
      <c r="AB352" s="129" cm="1">
        <f t="array" ref="AB352">INDEX(KM_PCT,MATCH($A352,'Knowledge - Percentages'!$B:$B,0),'Data - Knowledge'!AB$8)/100</f>
        <v>5.4000000000000006E-2</v>
      </c>
      <c r="AC352" s="129" cm="1">
        <f t="array" ref="AC352">INDEX(KM_PCT,MATCH($A352,'Knowledge - Percentages'!$B:$B,0),'Data - Knowledge'!AC$8)/100</f>
        <v>5.7999999999999996E-2</v>
      </c>
      <c r="AD352" s="129" cm="1">
        <f t="array" ref="AD352">INDEX(KM_PCT,MATCH($A352,'Knowledge - Percentages'!$B:$B,0),'Data - Knowledge'!AD$8)/100</f>
        <v>6.9000000000000006E-2</v>
      </c>
      <c r="AE352" s="129" cm="1">
        <f t="array" ref="AE352">INDEX(KM_PCT,MATCH($A352,'Knowledge - Percentages'!$B:$B,0),'Data - Knowledge'!AE$8)/100</f>
        <v>4.4999999999999998E-2</v>
      </c>
      <c r="AF352" s="129" cm="1">
        <f t="array" ref="AF352">INDEX(KM_PCT,MATCH($A352,'Knowledge - Percentages'!$B:$B,0),'Data - Knowledge'!AF$8)/100</f>
        <v>6.5000000000000002E-2</v>
      </c>
      <c r="AG352" s="129" cm="1">
        <f t="array" ref="AG352">INDEX(KM_PCT,MATCH($A352,'Knowledge - Percentages'!$B:$B,0),'Data - Knowledge'!AG$8)/100</f>
        <v>0.06</v>
      </c>
      <c r="AH352" s="129" cm="1">
        <f t="array" ref="AH352">INDEX(KM_PCT,MATCH($A352,'Knowledge - Percentages'!$B:$B,0),'Data - Knowledge'!AH$8)/100</f>
        <v>5.5E-2</v>
      </c>
      <c r="AI352" s="129" cm="1">
        <f t="array" ref="AI352">INDEX(KM_PCT,MATCH($A352,'Knowledge - Percentages'!$B:$B,0),'Data - Knowledge'!AI$8)/100</f>
        <v>5.7000000000000002E-2</v>
      </c>
    </row>
    <row r="353" spans="1:35">
      <c r="A353" s="86" t="s">
        <v>876</v>
      </c>
      <c r="B353" s="86" t="s">
        <v>865</v>
      </c>
      <c r="C353" s="86" t="s">
        <v>877</v>
      </c>
      <c r="D353" s="86" t="s">
        <v>867</v>
      </c>
      <c r="E353" s="122">
        <f t="shared" si="37"/>
        <v>0.15196512786449684</v>
      </c>
      <c r="F353" s="128">
        <f t="shared" si="32"/>
        <v>7778.6389999999992</v>
      </c>
      <c r="G353" s="122">
        <f t="shared" si="33"/>
        <v>0.14517617656676349</v>
      </c>
      <c r="H353" s="128">
        <f t="shared" si="34"/>
        <v>52832.369000000006</v>
      </c>
      <c r="I353" s="122">
        <f t="shared" si="35"/>
        <v>-6.5871969047788054E-2</v>
      </c>
      <c r="J353" s="128">
        <f t="shared" si="36"/>
        <v>104.67635355764536</v>
      </c>
      <c r="K353" s="129" cm="1">
        <f t="array" ref="K353">INDEX(KM_PCT,MATCH($A353,'Knowledge - Percentages'!$B:$B,0),'Data - Knowledge'!K$8)/100</f>
        <v>0.20499999999999999</v>
      </c>
      <c r="L353" s="129" cm="1">
        <f t="array" ref="L353">INDEX(KM_PCT,MATCH($A353,'Knowledge - Percentages'!$B:$B,0),'Data - Knowledge'!L$8)/100</f>
        <v>0.17300000000000001</v>
      </c>
      <c r="M353" s="129" cm="1">
        <f t="array" ref="M353">INDEX(KM_PCT,MATCH($A353,'Knowledge - Percentages'!$B:$B,0),'Data - Knowledge'!M$8)/100</f>
        <v>0.16899999999999998</v>
      </c>
      <c r="N353" s="129" cm="1">
        <f t="array" ref="N353">INDEX(KM_PCT,MATCH($A353,'Knowledge - Percentages'!$B:$B,0),'Data - Knowledge'!N$8)/100</f>
        <v>0.14499999999999999</v>
      </c>
      <c r="O353" s="129" cm="1">
        <f t="array" ref="O353">INDEX(KM_PCT,MATCH($A353,'Knowledge - Percentages'!$B:$B,0),'Data - Knowledge'!O$8)/100</f>
        <v>0.14099999999999999</v>
      </c>
      <c r="P353" s="129" cm="1">
        <f t="array" ref="P353">INDEX(KM_PCT,MATCH($A353,'Knowledge - Percentages'!$B:$B,0),'Data - Knowledge'!P$8)/100</f>
        <v>0.158</v>
      </c>
      <c r="Q353" s="129" cm="1">
        <f t="array" ref="Q353">INDEX(KM_PCT,MATCH($A353,'Knowledge - Percentages'!$B:$B,0),'Data - Knowledge'!Q$8)/100</f>
        <v>0.16600000000000001</v>
      </c>
      <c r="R353" s="129" cm="1">
        <f t="array" ref="R353">INDEX(KM_PCT,MATCH($A353,'Knowledge - Percentages'!$B:$B,0),'Data - Knowledge'!R$8)/100</f>
        <v>0.185</v>
      </c>
      <c r="S353" s="129" cm="1">
        <f t="array" ref="S353">INDEX(KM_PCT,MATCH($A353,'Knowledge - Percentages'!$B:$B,0),'Data - Knowledge'!S$8)/100</f>
        <v>0.151</v>
      </c>
      <c r="T353" s="129" cm="1">
        <f t="array" ref="T353">INDEX(KM_PCT,MATCH($A353,'Knowledge - Percentages'!$B:$B,0),'Data - Knowledge'!T$8)/100</f>
        <v>0.17699999999999999</v>
      </c>
      <c r="U353" s="129" cm="1">
        <f t="array" ref="U353">INDEX(KM_PCT,MATCH($A353,'Knowledge - Percentages'!$B:$B,0),'Data - Knowledge'!U$8)/100</f>
        <v>0.15</v>
      </c>
      <c r="V353" s="129" cm="1">
        <f t="array" ref="V353">INDEX(KM_PCT,MATCH($A353,'Knowledge - Percentages'!$B:$B,0),'Data - Knowledge'!V$8)/100</f>
        <v>0.16200000000000001</v>
      </c>
      <c r="W353" s="129" cm="1">
        <f t="array" ref="W353">INDEX(KM_PCT,MATCH($A353,'Knowledge - Percentages'!$B:$B,0),'Data - Knowledge'!W$8)/100</f>
        <v>0.154</v>
      </c>
      <c r="X353" s="129" cm="1">
        <f t="array" ref="X353">INDEX(KM_PCT,MATCH($A353,'Knowledge - Percentages'!$B:$B,0),'Data - Knowledge'!X$8)/100</f>
        <v>0.14400000000000002</v>
      </c>
      <c r="Y353" s="129" cm="1">
        <f t="array" ref="Y353">INDEX(KM_PCT,MATCH($A353,'Knowledge - Percentages'!$B:$B,0),'Data - Knowledge'!Y$8)/100</f>
        <v>0.151</v>
      </c>
      <c r="Z353" s="129" cm="1">
        <f t="array" ref="Z353">INDEX(KM_PCT,MATCH($A353,'Knowledge - Percentages'!$B:$B,0),'Data - Knowledge'!Z$8)/100</f>
        <v>0.127</v>
      </c>
      <c r="AA353" s="129" cm="1">
        <f t="array" ref="AA353">INDEX(KM_PCT,MATCH($A353,'Knowledge - Percentages'!$B:$B,0),'Data - Knowledge'!AA$8)/100</f>
        <v>0.13100000000000001</v>
      </c>
      <c r="AB353" s="129" cm="1">
        <f t="array" ref="AB353">INDEX(KM_PCT,MATCH($A353,'Knowledge - Percentages'!$B:$B,0),'Data - Knowledge'!AB$8)/100</f>
        <v>0.16600000000000001</v>
      </c>
      <c r="AC353" s="129" cm="1">
        <f t="array" ref="AC353">INDEX(KM_PCT,MATCH($A353,'Knowledge - Percentages'!$B:$B,0),'Data - Knowledge'!AC$8)/100</f>
        <v>0.127</v>
      </c>
      <c r="AD353" s="129" cm="1">
        <f t="array" ref="AD353">INDEX(KM_PCT,MATCH($A353,'Knowledge - Percentages'!$B:$B,0),'Data - Knowledge'!AD$8)/100</f>
        <v>0.13800000000000001</v>
      </c>
      <c r="AE353" s="129" cm="1">
        <f t="array" ref="AE353">INDEX(KM_PCT,MATCH($A353,'Knowledge - Percentages'!$B:$B,0),'Data - Knowledge'!AE$8)/100</f>
        <v>0.14499999999999999</v>
      </c>
      <c r="AF353" s="129" cm="1">
        <f t="array" ref="AF353">INDEX(KM_PCT,MATCH($A353,'Knowledge - Percentages'!$B:$B,0),'Data - Knowledge'!AF$8)/100</f>
        <v>0.17399999999999999</v>
      </c>
      <c r="AG353" s="129" cm="1">
        <f t="array" ref="AG353">INDEX(KM_PCT,MATCH($A353,'Knowledge - Percentages'!$B:$B,0),'Data - Knowledge'!AG$8)/100</f>
        <v>0.13</v>
      </c>
      <c r="AH353" s="129" cm="1">
        <f t="array" ref="AH353">INDEX(KM_PCT,MATCH($A353,'Knowledge - Percentages'!$B:$B,0),'Data - Knowledge'!AH$8)/100</f>
        <v>0.13</v>
      </c>
      <c r="AI353" s="129" cm="1">
        <f t="array" ref="AI353">INDEX(KM_PCT,MATCH($A353,'Knowledge - Percentages'!$B:$B,0),'Data - Knowledge'!AI$8)/100</f>
        <v>0.127</v>
      </c>
    </row>
    <row r="354" spans="1:35">
      <c r="A354" s="86" t="s">
        <v>878</v>
      </c>
      <c r="B354" s="86" t="s">
        <v>865</v>
      </c>
      <c r="C354" s="86" t="s">
        <v>877</v>
      </c>
      <c r="D354" s="86" t="s">
        <v>869</v>
      </c>
      <c r="E354" s="122">
        <f t="shared" si="37"/>
        <v>0.37143362572528177</v>
      </c>
      <c r="F354" s="128">
        <f t="shared" si="32"/>
        <v>19012.572999999997</v>
      </c>
      <c r="G354" s="122">
        <f t="shared" si="33"/>
        <v>0.37931508110321249</v>
      </c>
      <c r="H354" s="128">
        <f t="shared" si="34"/>
        <v>138039.965</v>
      </c>
      <c r="I354" s="122">
        <f t="shared" si="35"/>
        <v>-0.33572681622617168</v>
      </c>
      <c r="J354" s="128">
        <f t="shared" si="36"/>
        <v>97.922187708696413</v>
      </c>
      <c r="K354" s="129" cm="1">
        <f t="array" ref="K354">INDEX(KM_PCT,MATCH($A354,'Knowledge - Percentages'!$B:$B,0),'Data - Knowledge'!K$8)/100</f>
        <v>0.30199999999999999</v>
      </c>
      <c r="L354" s="129" cm="1">
        <f t="array" ref="L354">INDEX(KM_PCT,MATCH($A354,'Knowledge - Percentages'!$B:$B,0),'Data - Knowledge'!L$8)/100</f>
        <v>0.33799999999999997</v>
      </c>
      <c r="M354" s="129" cm="1">
        <f t="array" ref="M354">INDEX(KM_PCT,MATCH($A354,'Knowledge - Percentages'!$B:$B,0),'Data - Knowledge'!M$8)/100</f>
        <v>0.34200000000000003</v>
      </c>
      <c r="N354" s="129" cm="1">
        <f t="array" ref="N354">INDEX(KM_PCT,MATCH($A354,'Knowledge - Percentages'!$B:$B,0),'Data - Knowledge'!N$8)/100</f>
        <v>0.36</v>
      </c>
      <c r="O354" s="129" cm="1">
        <f t="array" ref="O354">INDEX(KM_PCT,MATCH($A354,'Knowledge - Percentages'!$B:$B,0),'Data - Knowledge'!O$8)/100</f>
        <v>0.36</v>
      </c>
      <c r="P354" s="129" cm="1">
        <f t="array" ref="P354">INDEX(KM_PCT,MATCH($A354,'Knowledge - Percentages'!$B:$B,0),'Data - Knowledge'!P$8)/100</f>
        <v>0.36799999999999999</v>
      </c>
      <c r="Q354" s="129" cm="1">
        <f t="array" ref="Q354">INDEX(KM_PCT,MATCH($A354,'Knowledge - Percentages'!$B:$B,0),'Data - Knowledge'!Q$8)/100</f>
        <v>0.35499999999999998</v>
      </c>
      <c r="R354" s="129" cm="1">
        <f t="array" ref="R354">INDEX(KM_PCT,MATCH($A354,'Knowledge - Percentages'!$B:$B,0),'Data - Knowledge'!R$8)/100</f>
        <v>0.371</v>
      </c>
      <c r="S354" s="129" cm="1">
        <f t="array" ref="S354">INDEX(KM_PCT,MATCH($A354,'Knowledge - Percentages'!$B:$B,0),'Data - Knowledge'!S$8)/100</f>
        <v>0.38799999999999996</v>
      </c>
      <c r="T354" s="129" cm="1">
        <f t="array" ref="T354">INDEX(KM_PCT,MATCH($A354,'Knowledge - Percentages'!$B:$B,0),'Data - Knowledge'!T$8)/100</f>
        <v>0.36499999999999999</v>
      </c>
      <c r="U354" s="129" cm="1">
        <f t="array" ref="U354">INDEX(KM_PCT,MATCH($A354,'Knowledge - Percentages'!$B:$B,0),'Data - Knowledge'!U$8)/100</f>
        <v>0.36299999999999999</v>
      </c>
      <c r="V354" s="129" cm="1">
        <f t="array" ref="V354">INDEX(KM_PCT,MATCH($A354,'Knowledge - Percentages'!$B:$B,0),'Data - Knowledge'!V$8)/100</f>
        <v>0.36</v>
      </c>
      <c r="W354" s="129" cm="1">
        <f t="array" ref="W354">INDEX(KM_PCT,MATCH($A354,'Knowledge - Percentages'!$B:$B,0),'Data - Knowledge'!W$8)/100</f>
        <v>0.42700000000000005</v>
      </c>
      <c r="X354" s="129" cm="1">
        <f t="array" ref="X354">INDEX(KM_PCT,MATCH($A354,'Knowledge - Percentages'!$B:$B,0),'Data - Knowledge'!X$8)/100</f>
        <v>0.38</v>
      </c>
      <c r="Y354" s="129" cm="1">
        <f t="array" ref="Y354">INDEX(KM_PCT,MATCH($A354,'Knowledge - Percentages'!$B:$B,0),'Data - Knowledge'!Y$8)/100</f>
        <v>0.40200000000000002</v>
      </c>
      <c r="Z354" s="129" cm="1">
        <f t="array" ref="Z354">INDEX(KM_PCT,MATCH($A354,'Knowledge - Percentages'!$B:$B,0),'Data - Knowledge'!Z$8)/100</f>
        <v>0.4</v>
      </c>
      <c r="AA354" s="129" cm="1">
        <f t="array" ref="AA354">INDEX(KM_PCT,MATCH($A354,'Knowledge - Percentages'!$B:$B,0),'Data - Knowledge'!AA$8)/100</f>
        <v>0.4</v>
      </c>
      <c r="AB354" s="129" cm="1">
        <f t="array" ref="AB354">INDEX(KM_PCT,MATCH($A354,'Knowledge - Percentages'!$B:$B,0),'Data - Knowledge'!AB$8)/100</f>
        <v>0.41100000000000003</v>
      </c>
      <c r="AC354" s="129" cm="1">
        <f t="array" ref="AC354">INDEX(KM_PCT,MATCH($A354,'Knowledge - Percentages'!$B:$B,0),'Data - Knowledge'!AC$8)/100</f>
        <v>0.39500000000000002</v>
      </c>
      <c r="AD354" s="129" cm="1">
        <f t="array" ref="AD354">INDEX(KM_PCT,MATCH($A354,'Knowledge - Percentages'!$B:$B,0),'Data - Knowledge'!AD$8)/100</f>
        <v>0.38299999999999995</v>
      </c>
      <c r="AE354" s="129" cm="1">
        <f t="array" ref="AE354">INDEX(KM_PCT,MATCH($A354,'Knowledge - Percentages'!$B:$B,0),'Data - Knowledge'!AE$8)/100</f>
        <v>0.377</v>
      </c>
      <c r="AF354" s="129" cm="1">
        <f t="array" ref="AF354">INDEX(KM_PCT,MATCH($A354,'Knowledge - Percentages'!$B:$B,0),'Data - Knowledge'!AF$8)/100</f>
        <v>0.39399999999999996</v>
      </c>
      <c r="AG354" s="129" cm="1">
        <f t="array" ref="AG354">INDEX(KM_PCT,MATCH($A354,'Knowledge - Percentages'!$B:$B,0),'Data - Knowledge'!AG$8)/100</f>
        <v>0.40899999999999997</v>
      </c>
      <c r="AH354" s="129" cm="1">
        <f t="array" ref="AH354">INDEX(KM_PCT,MATCH($A354,'Knowledge - Percentages'!$B:$B,0),'Data - Knowledge'!AH$8)/100</f>
        <v>0.41100000000000003</v>
      </c>
      <c r="AI354" s="129" cm="1">
        <f t="array" ref="AI354">INDEX(KM_PCT,MATCH($A354,'Knowledge - Percentages'!$B:$B,0),'Data - Knowledge'!AI$8)/100</f>
        <v>0.41899999999999998</v>
      </c>
    </row>
    <row r="355" spans="1:35">
      <c r="A355" s="86" t="s">
        <v>879</v>
      </c>
      <c r="B355" s="86" t="s">
        <v>865</v>
      </c>
      <c r="C355" s="86" t="s">
        <v>877</v>
      </c>
      <c r="D355" s="86" t="s">
        <v>871</v>
      </c>
      <c r="E355" s="122">
        <f t="shared" si="37"/>
        <v>0.20603293805067699</v>
      </c>
      <c r="F355" s="128">
        <f t="shared" si="32"/>
        <v>10546.208000000002</v>
      </c>
      <c r="G355" s="122">
        <f t="shared" si="33"/>
        <v>0.21037309126481443</v>
      </c>
      <c r="H355" s="128">
        <f t="shared" si="34"/>
        <v>76558.764999999999</v>
      </c>
      <c r="I355" s="122">
        <f t="shared" si="35"/>
        <v>0.22537064467219212</v>
      </c>
      <c r="J355" s="128">
        <f t="shared" si="36"/>
        <v>97.93692568377287</v>
      </c>
      <c r="K355" s="129" cm="1">
        <f t="array" ref="K355">INDEX(KM_PCT,MATCH($A355,'Knowledge - Percentages'!$B:$B,0),'Data - Knowledge'!K$8)/100</f>
        <v>0.20300000000000001</v>
      </c>
      <c r="L355" s="129" cm="1">
        <f t="array" ref="L355">INDEX(KM_PCT,MATCH($A355,'Knowledge - Percentages'!$B:$B,0),'Data - Knowledge'!L$8)/100</f>
        <v>0.20800000000000002</v>
      </c>
      <c r="M355" s="129" cm="1">
        <f t="array" ref="M355">INDEX(KM_PCT,MATCH($A355,'Knowledge - Percentages'!$B:$B,0),'Data - Knowledge'!M$8)/100</f>
        <v>0.19500000000000001</v>
      </c>
      <c r="N355" s="129" cm="1">
        <f t="array" ref="N355">INDEX(KM_PCT,MATCH($A355,'Knowledge - Percentages'!$B:$B,0),'Data - Knowledge'!N$8)/100</f>
        <v>0.24399999999999999</v>
      </c>
      <c r="O355" s="129" cm="1">
        <f t="array" ref="O355">INDEX(KM_PCT,MATCH($A355,'Knowledge - Percentages'!$B:$B,0),'Data - Knowledge'!O$8)/100</f>
        <v>0.20600000000000002</v>
      </c>
      <c r="P355" s="129" cm="1">
        <f t="array" ref="P355">INDEX(KM_PCT,MATCH($A355,'Knowledge - Percentages'!$B:$B,0),'Data - Knowledge'!P$8)/100</f>
        <v>0.182</v>
      </c>
      <c r="Q355" s="129" cm="1">
        <f t="array" ref="Q355">INDEX(KM_PCT,MATCH($A355,'Knowledge - Percentages'!$B:$B,0),'Data - Knowledge'!Q$8)/100</f>
        <v>0.185</v>
      </c>
      <c r="R355" s="129" cm="1">
        <f t="array" ref="R355">INDEX(KM_PCT,MATCH($A355,'Knowledge - Percentages'!$B:$B,0),'Data - Knowledge'!R$8)/100</f>
        <v>0.19699999999999998</v>
      </c>
      <c r="S355" s="129" cm="1">
        <f t="array" ref="S355">INDEX(KM_PCT,MATCH($A355,'Knowledge - Percentages'!$B:$B,0),'Data - Knowledge'!S$8)/100</f>
        <v>0.187</v>
      </c>
      <c r="T355" s="129" cm="1">
        <f t="array" ref="T355">INDEX(KM_PCT,MATCH($A355,'Knowledge - Percentages'!$B:$B,0),'Data - Knowledge'!T$8)/100</f>
        <v>0.183</v>
      </c>
      <c r="U355" s="129" cm="1">
        <f t="array" ref="U355">INDEX(KM_PCT,MATCH($A355,'Knowledge - Percentages'!$B:$B,0),'Data - Knowledge'!U$8)/100</f>
        <v>0.19899999999999998</v>
      </c>
      <c r="V355" s="129" cm="1">
        <f t="array" ref="V355">INDEX(KM_PCT,MATCH($A355,'Knowledge - Percentages'!$B:$B,0),'Data - Knowledge'!V$8)/100</f>
        <v>0.19800000000000001</v>
      </c>
      <c r="W355" s="129" cm="1">
        <f t="array" ref="W355">INDEX(KM_PCT,MATCH($A355,'Knowledge - Percentages'!$B:$B,0),'Data - Knowledge'!W$8)/100</f>
        <v>0.17300000000000001</v>
      </c>
      <c r="X355" s="129" cm="1">
        <f t="array" ref="X355">INDEX(KM_PCT,MATCH($A355,'Knowledge - Percentages'!$B:$B,0),'Data - Knowledge'!X$8)/100</f>
        <v>0.19800000000000001</v>
      </c>
      <c r="Y355" s="129" cm="1">
        <f t="array" ref="Y355">INDEX(KM_PCT,MATCH($A355,'Knowledge - Percentages'!$B:$B,0),'Data - Knowledge'!Y$8)/100</f>
        <v>0.185</v>
      </c>
      <c r="Z355" s="129" cm="1">
        <f t="array" ref="Z355">INDEX(KM_PCT,MATCH($A355,'Knowledge - Percentages'!$B:$B,0),'Data - Knowledge'!Z$8)/100</f>
        <v>0.217</v>
      </c>
      <c r="AA355" s="129" cm="1">
        <f t="array" ref="AA355">INDEX(KM_PCT,MATCH($A355,'Knowledge - Percentages'!$B:$B,0),'Data - Knowledge'!AA$8)/100</f>
        <v>0.193</v>
      </c>
      <c r="AB355" s="129" cm="1">
        <f t="array" ref="AB355">INDEX(KM_PCT,MATCH($A355,'Knowledge - Percentages'!$B:$B,0),'Data - Knowledge'!AB$8)/100</f>
        <v>0.182</v>
      </c>
      <c r="AC355" s="129" cm="1">
        <f t="array" ref="AC355">INDEX(KM_PCT,MATCH($A355,'Knowledge - Percentages'!$B:$B,0),'Data - Knowledge'!AC$8)/100</f>
        <v>0.24199999999999999</v>
      </c>
      <c r="AD355" s="129" cm="1">
        <f t="array" ref="AD355">INDEX(KM_PCT,MATCH($A355,'Knowledge - Percentages'!$B:$B,0),'Data - Knowledge'!AD$8)/100</f>
        <v>0.22399999999999998</v>
      </c>
      <c r="AE355" s="129" cm="1">
        <f t="array" ref="AE355">INDEX(KM_PCT,MATCH($A355,'Knowledge - Percentages'!$B:$B,0),'Data - Knowledge'!AE$8)/100</f>
        <v>0.24</v>
      </c>
      <c r="AF355" s="129" cm="1">
        <f t="array" ref="AF355">INDEX(KM_PCT,MATCH($A355,'Knowledge - Percentages'!$B:$B,0),'Data - Knowledge'!AF$8)/100</f>
        <v>0.18899999999999997</v>
      </c>
      <c r="AG355" s="129" cm="1">
        <f t="array" ref="AG355">INDEX(KM_PCT,MATCH($A355,'Knowledge - Percentages'!$B:$B,0),'Data - Knowledge'!AG$8)/100</f>
        <v>0.20699999999999999</v>
      </c>
      <c r="AH355" s="129" cm="1">
        <f t="array" ref="AH355">INDEX(KM_PCT,MATCH($A355,'Knowledge - Percentages'!$B:$B,0),'Data - Knowledge'!AH$8)/100</f>
        <v>0.22600000000000001</v>
      </c>
      <c r="AI355" s="129" cm="1">
        <f t="array" ref="AI355">INDEX(KM_PCT,MATCH($A355,'Knowledge - Percentages'!$B:$B,0),'Data - Knowledge'!AI$8)/100</f>
        <v>0.19899999999999998</v>
      </c>
    </row>
    <row r="356" spans="1:35">
      <c r="A356" s="86" t="s">
        <v>880</v>
      </c>
      <c r="B356" s="86" t="s">
        <v>865</v>
      </c>
      <c r="C356" s="86" t="s">
        <v>877</v>
      </c>
      <c r="D356" s="86" t="s">
        <v>873</v>
      </c>
      <c r="E356" s="122">
        <f t="shared" si="37"/>
        <v>9.3673901576572169E-2</v>
      </c>
      <c r="F356" s="128">
        <f t="shared" si="32"/>
        <v>4794.8859999999995</v>
      </c>
      <c r="G356" s="122">
        <f t="shared" si="33"/>
        <v>8.6904687581577225E-2</v>
      </c>
      <c r="H356" s="128">
        <f t="shared" si="34"/>
        <v>31626.267000000003</v>
      </c>
      <c r="I356" s="122">
        <f t="shared" si="35"/>
        <v>9.1343254606901167E-2</v>
      </c>
      <c r="J356" s="128">
        <f t="shared" si="36"/>
        <v>107.78923920374342</v>
      </c>
      <c r="K356" s="129" cm="1">
        <f t="array" ref="K356">INDEX(KM_PCT,MATCH($A356,'Knowledge - Percentages'!$B:$B,0),'Data - Knowledge'!K$8)/100</f>
        <v>0.16600000000000001</v>
      </c>
      <c r="L356" s="129" cm="1">
        <f t="array" ref="L356">INDEX(KM_PCT,MATCH($A356,'Knowledge - Percentages'!$B:$B,0),'Data - Knowledge'!L$8)/100</f>
        <v>0.11599999999999999</v>
      </c>
      <c r="M356" s="129" cm="1">
        <f t="array" ref="M356">INDEX(KM_PCT,MATCH($A356,'Knowledge - Percentages'!$B:$B,0),'Data - Knowledge'!M$8)/100</f>
        <v>0.12</v>
      </c>
      <c r="N356" s="129" cm="1">
        <f t="array" ref="N356">INDEX(KM_PCT,MATCH($A356,'Knowledge - Percentages'!$B:$B,0),'Data - Knowledge'!N$8)/100</f>
        <v>9.0999999999999998E-2</v>
      </c>
      <c r="O356" s="129" cm="1">
        <f t="array" ref="O356">INDEX(KM_PCT,MATCH($A356,'Knowledge - Percentages'!$B:$B,0),'Data - Knowledge'!O$8)/100</f>
        <v>0.113</v>
      </c>
      <c r="P356" s="129" cm="1">
        <f t="array" ref="P356">INDEX(KM_PCT,MATCH($A356,'Knowledge - Percentages'!$B:$B,0),'Data - Knowledge'!P$8)/100</f>
        <v>9.3000000000000013E-2</v>
      </c>
      <c r="Q356" s="129" cm="1">
        <f t="array" ref="Q356">INDEX(KM_PCT,MATCH($A356,'Knowledge - Percentages'!$B:$B,0),'Data - Knowledge'!Q$8)/100</f>
        <v>0.111</v>
      </c>
      <c r="R356" s="129" cm="1">
        <f t="array" ref="R356">INDEX(KM_PCT,MATCH($A356,'Knowledge - Percentages'!$B:$B,0),'Data - Knowledge'!R$8)/100</f>
        <v>0.105</v>
      </c>
      <c r="S356" s="129" cm="1">
        <f t="array" ref="S356">INDEX(KM_PCT,MATCH($A356,'Knowledge - Percentages'!$B:$B,0),'Data - Knowledge'!S$8)/100</f>
        <v>8.5999999999999993E-2</v>
      </c>
      <c r="T356" s="129" cm="1">
        <f t="array" ref="T356">INDEX(KM_PCT,MATCH($A356,'Knowledge - Percentages'!$B:$B,0),'Data - Knowledge'!T$8)/100</f>
        <v>9.3000000000000013E-2</v>
      </c>
      <c r="U356" s="129" cm="1">
        <f t="array" ref="U356">INDEX(KM_PCT,MATCH($A356,'Knowledge - Percentages'!$B:$B,0),'Data - Knowledge'!U$8)/100</f>
        <v>0.121</v>
      </c>
      <c r="V356" s="129" cm="1">
        <f t="array" ref="V356">INDEX(KM_PCT,MATCH($A356,'Knowledge - Percentages'!$B:$B,0),'Data - Knowledge'!V$8)/100</f>
        <v>0.107</v>
      </c>
      <c r="W356" s="129" cm="1">
        <f t="array" ref="W356">INDEX(KM_PCT,MATCH($A356,'Knowledge - Percentages'!$B:$B,0),'Data - Knowledge'!W$8)/100</f>
        <v>7.0000000000000007E-2</v>
      </c>
      <c r="X356" s="129" cm="1">
        <f t="array" ref="X356">INDEX(KM_PCT,MATCH($A356,'Knowledge - Percentages'!$B:$B,0),'Data - Knowledge'!X$8)/100</f>
        <v>9.3000000000000013E-2</v>
      </c>
      <c r="Y356" s="129" cm="1">
        <f t="array" ref="Y356">INDEX(KM_PCT,MATCH($A356,'Knowledge - Percentages'!$B:$B,0),'Data - Knowledge'!Y$8)/100</f>
        <v>8.4000000000000005E-2</v>
      </c>
      <c r="Z356" s="129" cm="1">
        <f t="array" ref="Z356">INDEX(KM_PCT,MATCH($A356,'Knowledge - Percentages'!$B:$B,0),'Data - Knowledge'!Z$8)/100</f>
        <v>7.2000000000000008E-2</v>
      </c>
      <c r="AA356" s="129" cm="1">
        <f t="array" ref="AA356">INDEX(KM_PCT,MATCH($A356,'Knowledge - Percentages'!$B:$B,0),'Data - Knowledge'!AA$8)/100</f>
        <v>7.4999999999999997E-2</v>
      </c>
      <c r="AB356" s="129" cm="1">
        <f t="array" ref="AB356">INDEX(KM_PCT,MATCH($A356,'Knowledge - Percentages'!$B:$B,0),'Data - Knowledge'!AB$8)/100</f>
        <v>0.08</v>
      </c>
      <c r="AC356" s="129" cm="1">
        <f t="array" ref="AC356">INDEX(KM_PCT,MATCH($A356,'Knowledge - Percentages'!$B:$B,0),'Data - Knowledge'!AC$8)/100</f>
        <v>6.8000000000000005E-2</v>
      </c>
      <c r="AD356" s="129" cm="1">
        <f t="array" ref="AD356">INDEX(KM_PCT,MATCH($A356,'Knowledge - Percentages'!$B:$B,0),'Data - Knowledge'!AD$8)/100</f>
        <v>7.4999999999999997E-2</v>
      </c>
      <c r="AE356" s="129" cm="1">
        <f t="array" ref="AE356">INDEX(KM_PCT,MATCH($A356,'Knowledge - Percentages'!$B:$B,0),'Data - Knowledge'!AE$8)/100</f>
        <v>7.4999999999999997E-2</v>
      </c>
      <c r="AF356" s="129" cm="1">
        <f t="array" ref="AF356">INDEX(KM_PCT,MATCH($A356,'Knowledge - Percentages'!$B:$B,0),'Data - Knowledge'!AF$8)/100</f>
        <v>9.3000000000000013E-2</v>
      </c>
      <c r="AG356" s="129" cm="1">
        <f t="array" ref="AG356">INDEX(KM_PCT,MATCH($A356,'Knowledge - Percentages'!$B:$B,0),'Data - Knowledge'!AG$8)/100</f>
        <v>6.5000000000000002E-2</v>
      </c>
      <c r="AH356" s="129" cm="1">
        <f t="array" ref="AH356">INDEX(KM_PCT,MATCH($A356,'Knowledge - Percentages'!$B:$B,0),'Data - Knowledge'!AH$8)/100</f>
        <v>6.4000000000000001E-2</v>
      </c>
      <c r="AI356" s="129" cm="1">
        <f t="array" ref="AI356">INDEX(KM_PCT,MATCH($A356,'Knowledge - Percentages'!$B:$B,0),'Data - Knowledge'!AI$8)/100</f>
        <v>6.2E-2</v>
      </c>
    </row>
    <row r="357" spans="1:35">
      <c r="A357" s="86" t="s">
        <v>881</v>
      </c>
      <c r="B357" s="86" t="s">
        <v>865</v>
      </c>
      <c r="C357" s="86" t="s">
        <v>877</v>
      </c>
      <c r="D357" s="86" t="s">
        <v>875</v>
      </c>
      <c r="E357" s="122">
        <f t="shared" si="37"/>
        <v>0.17682925352140191</v>
      </c>
      <c r="F357" s="128">
        <f t="shared" si="32"/>
        <v>9051.3590000000004</v>
      </c>
      <c r="G357" s="122">
        <f t="shared" si="33"/>
        <v>0.17808674182991271</v>
      </c>
      <c r="H357" s="128">
        <f t="shared" si="34"/>
        <v>64809.149000000005</v>
      </c>
      <c r="I357" s="122">
        <f t="shared" si="35"/>
        <v>0.25742790337194571</v>
      </c>
      <c r="J357" s="128">
        <f t="shared" si="36"/>
        <v>99.293889991141612</v>
      </c>
      <c r="K357" s="129" cm="1">
        <f t="array" ref="K357">INDEX(KM_PCT,MATCH($A357,'Knowledge - Percentages'!$B:$B,0),'Data - Knowledge'!K$8)/100</f>
        <v>0.124</v>
      </c>
      <c r="L357" s="129" cm="1">
        <f t="array" ref="L357">INDEX(KM_PCT,MATCH($A357,'Knowledge - Percentages'!$B:$B,0),'Data - Knowledge'!L$8)/100</f>
        <v>0.16399999999999998</v>
      </c>
      <c r="M357" s="129" cm="1">
        <f t="array" ref="M357">INDEX(KM_PCT,MATCH($A357,'Knowledge - Percentages'!$B:$B,0),'Data - Knowledge'!M$8)/100</f>
        <v>0.17399999999999999</v>
      </c>
      <c r="N357" s="129" cm="1">
        <f t="array" ref="N357">INDEX(KM_PCT,MATCH($A357,'Knowledge - Percentages'!$B:$B,0),'Data - Knowledge'!N$8)/100</f>
        <v>0.161</v>
      </c>
      <c r="O357" s="129" cm="1">
        <f t="array" ref="O357">INDEX(KM_PCT,MATCH($A357,'Knowledge - Percentages'!$B:$B,0),'Data - Knowledge'!O$8)/100</f>
        <v>0.17899999999999999</v>
      </c>
      <c r="P357" s="129" cm="1">
        <f t="array" ref="P357">INDEX(KM_PCT,MATCH($A357,'Knowledge - Percentages'!$B:$B,0),'Data - Knowledge'!P$8)/100</f>
        <v>0.19899999999999998</v>
      </c>
      <c r="Q357" s="129" cm="1">
        <f t="array" ref="Q357">INDEX(KM_PCT,MATCH($A357,'Knowledge - Percentages'!$B:$B,0),'Data - Knowledge'!Q$8)/100</f>
        <v>0.183</v>
      </c>
      <c r="R357" s="129" cm="1">
        <f t="array" ref="R357">INDEX(KM_PCT,MATCH($A357,'Knowledge - Percentages'!$B:$B,0),'Data - Knowledge'!R$8)/100</f>
        <v>0.14300000000000002</v>
      </c>
      <c r="S357" s="129" cm="1">
        <f t="array" ref="S357">INDEX(KM_PCT,MATCH($A357,'Knowledge - Percentages'!$B:$B,0),'Data - Knowledge'!S$8)/100</f>
        <v>0.187</v>
      </c>
      <c r="T357" s="129" cm="1">
        <f t="array" ref="T357">INDEX(KM_PCT,MATCH($A357,'Knowledge - Percentages'!$B:$B,0),'Data - Knowledge'!T$8)/100</f>
        <v>0.183</v>
      </c>
      <c r="U357" s="129" cm="1">
        <f t="array" ref="U357">INDEX(KM_PCT,MATCH($A357,'Knowledge - Percentages'!$B:$B,0),'Data - Knowledge'!U$8)/100</f>
        <v>0.16600000000000001</v>
      </c>
      <c r="V357" s="129" cm="1">
        <f t="array" ref="V357">INDEX(KM_PCT,MATCH($A357,'Knowledge - Percentages'!$B:$B,0),'Data - Knowledge'!V$8)/100</f>
        <v>0.17399999999999999</v>
      </c>
      <c r="W357" s="129" cm="1">
        <f t="array" ref="W357">INDEX(KM_PCT,MATCH($A357,'Knowledge - Percentages'!$B:$B,0),'Data - Knowledge'!W$8)/100</f>
        <v>0.17499999999999999</v>
      </c>
      <c r="X357" s="129" cm="1">
        <f t="array" ref="X357">INDEX(KM_PCT,MATCH($A357,'Knowledge - Percentages'!$B:$B,0),'Data - Knowledge'!X$8)/100</f>
        <v>0.18600000000000003</v>
      </c>
      <c r="Y357" s="129" cm="1">
        <f t="array" ref="Y357">INDEX(KM_PCT,MATCH($A357,'Knowledge - Percentages'!$B:$B,0),'Data - Knowledge'!Y$8)/100</f>
        <v>0.17699999999999999</v>
      </c>
      <c r="Z357" s="129" cm="1">
        <f t="array" ref="Z357">INDEX(KM_PCT,MATCH($A357,'Knowledge - Percentages'!$B:$B,0),'Data - Knowledge'!Z$8)/100</f>
        <v>0.183</v>
      </c>
      <c r="AA357" s="129" cm="1">
        <f t="array" ref="AA357">INDEX(KM_PCT,MATCH($A357,'Knowledge - Percentages'!$B:$B,0),'Data - Knowledge'!AA$8)/100</f>
        <v>0.2</v>
      </c>
      <c r="AB357" s="129" cm="1">
        <f t="array" ref="AB357">INDEX(KM_PCT,MATCH($A357,'Knowledge - Percentages'!$B:$B,0),'Data - Knowledge'!AB$8)/100</f>
        <v>0.16200000000000001</v>
      </c>
      <c r="AC357" s="129" cm="1">
        <f t="array" ref="AC357">INDEX(KM_PCT,MATCH($A357,'Knowledge - Percentages'!$B:$B,0),'Data - Knowledge'!AC$8)/100</f>
        <v>0.16800000000000001</v>
      </c>
      <c r="AD357" s="129" cm="1">
        <f t="array" ref="AD357">INDEX(KM_PCT,MATCH($A357,'Knowledge - Percentages'!$B:$B,0),'Data - Knowledge'!AD$8)/100</f>
        <v>0.18</v>
      </c>
      <c r="AE357" s="129" cm="1">
        <f t="array" ref="AE357">INDEX(KM_PCT,MATCH($A357,'Knowledge - Percentages'!$B:$B,0),'Data - Knowledge'!AE$8)/100</f>
        <v>0.16399999999999998</v>
      </c>
      <c r="AF357" s="129" cm="1">
        <f t="array" ref="AF357">INDEX(KM_PCT,MATCH($A357,'Knowledge - Percentages'!$B:$B,0),'Data - Knowledge'!AF$8)/100</f>
        <v>0.15</v>
      </c>
      <c r="AG357" s="129" cm="1">
        <f t="array" ref="AG357">INDEX(KM_PCT,MATCH($A357,'Knowledge - Percentages'!$B:$B,0),'Data - Knowledge'!AG$8)/100</f>
        <v>0.188</v>
      </c>
      <c r="AH357" s="129" cm="1">
        <f t="array" ref="AH357">INDEX(KM_PCT,MATCH($A357,'Knowledge - Percentages'!$B:$B,0),'Data - Knowledge'!AH$8)/100</f>
        <v>0.16899999999999998</v>
      </c>
      <c r="AI357" s="129" cm="1">
        <f t="array" ref="AI357">INDEX(KM_PCT,MATCH($A357,'Knowledge - Percentages'!$B:$B,0),'Data - Knowledge'!AI$8)/100</f>
        <v>0.193</v>
      </c>
    </row>
    <row r="358" spans="1:35">
      <c r="A358" s="86" t="s">
        <v>882</v>
      </c>
      <c r="B358" s="86" t="s">
        <v>865</v>
      </c>
      <c r="C358" s="86" t="s">
        <v>883</v>
      </c>
      <c r="D358" s="86" t="s">
        <v>867</v>
      </c>
      <c r="E358" s="122">
        <f t="shared" si="37"/>
        <v>0.63989120284447232</v>
      </c>
      <c r="F358" s="128">
        <f t="shared" si="32"/>
        <v>32754.111000000004</v>
      </c>
      <c r="G358" s="122">
        <f t="shared" si="33"/>
        <v>0.6264177550498875</v>
      </c>
      <c r="H358" s="128">
        <f t="shared" si="34"/>
        <v>227965.323</v>
      </c>
      <c r="I358" s="122">
        <f t="shared" si="35"/>
        <v>0.68555317236487168</v>
      </c>
      <c r="J358" s="128">
        <f t="shared" si="36"/>
        <v>102.15087259037089</v>
      </c>
      <c r="K358" s="129" cm="1">
        <f t="array" ref="K358">INDEX(KM_PCT,MATCH($A358,'Knowledge - Percentages'!$B:$B,0),'Data - Knowledge'!K$8)/100</f>
        <v>0.52600000000000002</v>
      </c>
      <c r="L358" s="129" cm="1">
        <f t="array" ref="L358">INDEX(KM_PCT,MATCH($A358,'Knowledge - Percentages'!$B:$B,0),'Data - Knowledge'!L$8)/100</f>
        <v>0.68400000000000005</v>
      </c>
      <c r="M358" s="129" cm="1">
        <f t="array" ref="M358">INDEX(KM_PCT,MATCH($A358,'Knowledge - Percentages'!$B:$B,0),'Data - Knowledge'!M$8)/100</f>
        <v>0.66599999999999993</v>
      </c>
      <c r="N358" s="129" cm="1">
        <f t="array" ref="N358">INDEX(KM_PCT,MATCH($A358,'Knowledge - Percentages'!$B:$B,0),'Data - Knowledge'!N$8)/100</f>
        <v>0.64900000000000002</v>
      </c>
      <c r="O358" s="129" cm="1">
        <f t="array" ref="O358">INDEX(KM_PCT,MATCH($A358,'Knowledge - Percentages'!$B:$B,0),'Data - Knowledge'!O$8)/100</f>
        <v>0.63800000000000001</v>
      </c>
      <c r="P358" s="129" cm="1">
        <f t="array" ref="P358">INDEX(KM_PCT,MATCH($A358,'Knowledge - Percentages'!$B:$B,0),'Data - Knowledge'!P$8)/100</f>
        <v>0.65900000000000003</v>
      </c>
      <c r="Q358" s="129" cm="1">
        <f t="array" ref="Q358">INDEX(KM_PCT,MATCH($A358,'Knowledge - Percentages'!$B:$B,0),'Data - Knowledge'!Q$8)/100</f>
        <v>0.65099999999999991</v>
      </c>
      <c r="R358" s="129" cm="1">
        <f t="array" ref="R358">INDEX(KM_PCT,MATCH($A358,'Knowledge - Percentages'!$B:$B,0),'Data - Knowledge'!R$8)/100</f>
        <v>0.52</v>
      </c>
      <c r="S358" s="129" cm="1">
        <f t="array" ref="S358">INDEX(KM_PCT,MATCH($A358,'Knowledge - Percentages'!$B:$B,0),'Data - Knowledge'!S$8)/100</f>
        <v>0.64200000000000002</v>
      </c>
      <c r="T358" s="129" cm="1">
        <f t="array" ref="T358">INDEX(KM_PCT,MATCH($A358,'Knowledge - Percentages'!$B:$B,0),'Data - Knowledge'!T$8)/100</f>
        <v>0.72099999999999997</v>
      </c>
      <c r="U358" s="129" cm="1">
        <f t="array" ref="U358">INDEX(KM_PCT,MATCH($A358,'Knowledge - Percentages'!$B:$B,0),'Data - Knowledge'!U$8)/100</f>
        <v>0.60299999999999998</v>
      </c>
      <c r="V358" s="129" cm="1">
        <f t="array" ref="V358">INDEX(KM_PCT,MATCH($A358,'Knowledge - Percentages'!$B:$B,0),'Data - Knowledge'!V$8)/100</f>
        <v>0.65400000000000003</v>
      </c>
      <c r="W358" s="129" cm="1">
        <f t="array" ref="W358">INDEX(KM_PCT,MATCH($A358,'Knowledge - Percentages'!$B:$B,0),'Data - Knowledge'!W$8)/100</f>
        <v>0.58499999999999996</v>
      </c>
      <c r="X358" s="129" cm="1">
        <f t="array" ref="X358">INDEX(KM_PCT,MATCH($A358,'Knowledge - Percentages'!$B:$B,0),'Data - Knowledge'!X$8)/100</f>
        <v>0.64599999999999991</v>
      </c>
      <c r="Y358" s="129" cm="1">
        <f t="array" ref="Y358">INDEX(KM_PCT,MATCH($A358,'Knowledge - Percentages'!$B:$B,0),'Data - Knowledge'!Y$8)/100</f>
        <v>0.60099999999999998</v>
      </c>
      <c r="Z358" s="129" cm="1">
        <f t="array" ref="Z358">INDEX(KM_PCT,MATCH($A358,'Knowledge - Percentages'!$B:$B,0),'Data - Knowledge'!Z$8)/100</f>
        <v>0.629</v>
      </c>
      <c r="AA358" s="129" cm="1">
        <f t="array" ref="AA358">INDEX(KM_PCT,MATCH($A358,'Knowledge - Percentages'!$B:$B,0),'Data - Knowledge'!AA$8)/100</f>
        <v>0.66799999999999993</v>
      </c>
      <c r="AB358" s="129" cm="1">
        <f t="array" ref="AB358">INDEX(KM_PCT,MATCH($A358,'Knowledge - Percentages'!$B:$B,0),'Data - Knowledge'!AB$8)/100</f>
        <v>0.56600000000000006</v>
      </c>
      <c r="AC358" s="129" cm="1">
        <f t="array" ref="AC358">INDEX(KM_PCT,MATCH($A358,'Knowledge - Percentages'!$B:$B,0),'Data - Knowledge'!AC$8)/100</f>
        <v>0.55100000000000005</v>
      </c>
      <c r="AD358" s="129" cm="1">
        <f t="array" ref="AD358">INDEX(KM_PCT,MATCH($A358,'Knowledge - Percentages'!$B:$B,0),'Data - Knowledge'!AD$8)/100</f>
        <v>0.60199999999999998</v>
      </c>
      <c r="AE358" s="129" cm="1">
        <f t="array" ref="AE358">INDEX(KM_PCT,MATCH($A358,'Knowledge - Percentages'!$B:$B,0),'Data - Knowledge'!AE$8)/100</f>
        <v>0.54100000000000004</v>
      </c>
      <c r="AF358" s="129" cm="1">
        <f t="array" ref="AF358">INDEX(KM_PCT,MATCH($A358,'Knowledge - Percentages'!$B:$B,0),'Data - Knowledge'!AF$8)/100</f>
        <v>0.51700000000000002</v>
      </c>
      <c r="AG358" s="129" cm="1">
        <f t="array" ref="AG358">INDEX(KM_PCT,MATCH($A358,'Knowledge - Percentages'!$B:$B,0),'Data - Knowledge'!AG$8)/100</f>
        <v>0.59899999999999998</v>
      </c>
      <c r="AH358" s="129" cm="1">
        <f t="array" ref="AH358">INDEX(KM_PCT,MATCH($A358,'Knowledge - Percentages'!$B:$B,0),'Data - Knowledge'!AH$8)/100</f>
        <v>0.53900000000000003</v>
      </c>
      <c r="AI358" s="129" cm="1">
        <f t="array" ref="AI358">INDEX(KM_PCT,MATCH($A358,'Knowledge - Percentages'!$B:$B,0),'Data - Knowledge'!AI$8)/100</f>
        <v>0.56200000000000006</v>
      </c>
    </row>
    <row r="359" spans="1:35">
      <c r="A359" s="86" t="s">
        <v>884</v>
      </c>
      <c r="B359" s="86" t="s">
        <v>865</v>
      </c>
      <c r="C359" s="86" t="s">
        <v>883</v>
      </c>
      <c r="D359" s="86" t="s">
        <v>869</v>
      </c>
      <c r="E359" s="122">
        <f t="shared" si="37"/>
        <v>9.3754468908121225E-2</v>
      </c>
      <c r="F359" s="128">
        <f t="shared" si="32"/>
        <v>4799.0100000000011</v>
      </c>
      <c r="G359" s="122">
        <f t="shared" si="33"/>
        <v>9.8662853547080556E-2</v>
      </c>
      <c r="H359" s="128">
        <f t="shared" si="34"/>
        <v>35905.287000000011</v>
      </c>
      <c r="I359" s="122">
        <f t="shared" si="35"/>
        <v>-0.36430438530866338</v>
      </c>
      <c r="J359" s="128">
        <f t="shared" si="36"/>
        <v>95.02509357625955</v>
      </c>
      <c r="K359" s="129" cm="1">
        <f t="array" ref="K359">INDEX(KM_PCT,MATCH($A359,'Knowledge - Percentages'!$B:$B,0),'Data - Knowledge'!K$8)/100</f>
        <v>9.6999999999999989E-2</v>
      </c>
      <c r="L359" s="129" cm="1">
        <f t="array" ref="L359">INDEX(KM_PCT,MATCH($A359,'Knowledge - Percentages'!$B:$B,0),'Data - Knowledge'!L$8)/100</f>
        <v>0.08</v>
      </c>
      <c r="M359" s="129" cm="1">
        <f t="array" ref="M359">INDEX(KM_PCT,MATCH($A359,'Knowledge - Percentages'!$B:$B,0),'Data - Knowledge'!M$8)/100</f>
        <v>8.5000000000000006E-2</v>
      </c>
      <c r="N359" s="129" cm="1">
        <f t="array" ref="N359">INDEX(KM_PCT,MATCH($A359,'Knowledge - Percentages'!$B:$B,0),'Data - Knowledge'!N$8)/100</f>
        <v>9.9000000000000005E-2</v>
      </c>
      <c r="O359" s="129" cm="1">
        <f t="array" ref="O359">INDEX(KM_PCT,MATCH($A359,'Knowledge - Percentages'!$B:$B,0),'Data - Knowledge'!O$8)/100</f>
        <v>7.6999999999999999E-2</v>
      </c>
      <c r="P359" s="129" cm="1">
        <f t="array" ref="P359">INDEX(KM_PCT,MATCH($A359,'Knowledge - Percentages'!$B:$B,0),'Data - Knowledge'!P$8)/100</f>
        <v>8.5000000000000006E-2</v>
      </c>
      <c r="Q359" s="129" cm="1">
        <f t="array" ref="Q359">INDEX(KM_PCT,MATCH($A359,'Knowledge - Percentages'!$B:$B,0),'Data - Knowledge'!Q$8)/100</f>
        <v>7.0999999999999994E-2</v>
      </c>
      <c r="R359" s="129" cm="1">
        <f t="array" ref="R359">INDEX(KM_PCT,MATCH($A359,'Knowledge - Percentages'!$B:$B,0),'Data - Knowledge'!R$8)/100</f>
        <v>0.121</v>
      </c>
      <c r="S359" s="129" cm="1">
        <f t="array" ref="S359">INDEX(KM_PCT,MATCH($A359,'Knowledge - Percentages'!$B:$B,0),'Data - Knowledge'!S$8)/100</f>
        <v>8.8000000000000009E-2</v>
      </c>
      <c r="T359" s="129" cm="1">
        <f t="array" ref="T359">INDEX(KM_PCT,MATCH($A359,'Knowledge - Percentages'!$B:$B,0),'Data - Knowledge'!T$8)/100</f>
        <v>6.7000000000000004E-2</v>
      </c>
      <c r="U359" s="129" cm="1">
        <f t="array" ref="U359">INDEX(KM_PCT,MATCH($A359,'Knowledge - Percentages'!$B:$B,0),'Data - Knowledge'!U$8)/100</f>
        <v>8.8000000000000009E-2</v>
      </c>
      <c r="V359" s="129" cm="1">
        <f t="array" ref="V359">INDEX(KM_PCT,MATCH($A359,'Knowledge - Percentages'!$B:$B,0),'Data - Knowledge'!V$8)/100</f>
        <v>8.4000000000000005E-2</v>
      </c>
      <c r="W359" s="129" cm="1">
        <f t="array" ref="W359">INDEX(KM_PCT,MATCH($A359,'Knowledge - Percentages'!$B:$B,0),'Data - Knowledge'!W$8)/100</f>
        <v>9.6999999999999989E-2</v>
      </c>
      <c r="X359" s="129" cm="1">
        <f t="array" ref="X359">INDEX(KM_PCT,MATCH($A359,'Knowledge - Percentages'!$B:$B,0),'Data - Knowledge'!X$8)/100</f>
        <v>9.4E-2</v>
      </c>
      <c r="Y359" s="129" cm="1">
        <f t="array" ref="Y359">INDEX(KM_PCT,MATCH($A359,'Knowledge - Percentages'!$B:$B,0),'Data - Knowledge'!Y$8)/100</f>
        <v>0.10300000000000001</v>
      </c>
      <c r="Z359" s="129" cm="1">
        <f t="array" ref="Z359">INDEX(KM_PCT,MATCH($A359,'Knowledge - Percentages'!$B:$B,0),'Data - Knowledge'!Z$8)/100</f>
        <v>0.105</v>
      </c>
      <c r="AA359" s="129" cm="1">
        <f t="array" ref="AA359">INDEX(KM_PCT,MATCH($A359,'Knowledge - Percentages'!$B:$B,0),'Data - Knowledge'!AA$8)/100</f>
        <v>9.4E-2</v>
      </c>
      <c r="AB359" s="129" cm="1">
        <f t="array" ref="AB359">INDEX(KM_PCT,MATCH($A359,'Knowledge - Percentages'!$B:$B,0),'Data - Knowledge'!AB$8)/100</f>
        <v>0.114</v>
      </c>
      <c r="AC359" s="129" cm="1">
        <f t="array" ref="AC359">INDEX(KM_PCT,MATCH($A359,'Knowledge - Percentages'!$B:$B,0),'Data - Knowledge'!AC$8)/100</f>
        <v>0.12300000000000001</v>
      </c>
      <c r="AD359" s="129" cm="1">
        <f t="array" ref="AD359">INDEX(KM_PCT,MATCH($A359,'Knowledge - Percentages'!$B:$B,0),'Data - Knowledge'!AD$8)/100</f>
        <v>0.10099999999999999</v>
      </c>
      <c r="AE359" s="129" cm="1">
        <f t="array" ref="AE359">INDEX(KM_PCT,MATCH($A359,'Knowledge - Percentages'!$B:$B,0),'Data - Knowledge'!AE$8)/100</f>
        <v>0.13900000000000001</v>
      </c>
      <c r="AF359" s="129" cm="1">
        <f t="array" ref="AF359">INDEX(KM_PCT,MATCH($A359,'Knowledge - Percentages'!$B:$B,0),'Data - Knowledge'!AF$8)/100</f>
        <v>0.105</v>
      </c>
      <c r="AG359" s="129" cm="1">
        <f t="array" ref="AG359">INDEX(KM_PCT,MATCH($A359,'Knowledge - Percentages'!$B:$B,0),'Data - Knowledge'!AG$8)/100</f>
        <v>0.10400000000000001</v>
      </c>
      <c r="AH359" s="129" cm="1">
        <f t="array" ref="AH359">INDEX(KM_PCT,MATCH($A359,'Knowledge - Percentages'!$B:$B,0),'Data - Knowledge'!AH$8)/100</f>
        <v>0.126</v>
      </c>
      <c r="AI359" s="129" cm="1">
        <f t="array" ref="AI359">INDEX(KM_PCT,MATCH($A359,'Knowledge - Percentages'!$B:$B,0),'Data - Knowledge'!AI$8)/100</f>
        <v>0.13400000000000001</v>
      </c>
    </row>
    <row r="360" spans="1:35">
      <c r="A360" s="86" t="s">
        <v>885</v>
      </c>
      <c r="B360" s="86" t="s">
        <v>865</v>
      </c>
      <c r="C360" s="86" t="s">
        <v>883</v>
      </c>
      <c r="D360" s="86" t="s">
        <v>871</v>
      </c>
      <c r="E360" s="122">
        <f t="shared" si="37"/>
        <v>0.16941063160568115</v>
      </c>
      <c r="F360" s="128">
        <f t="shared" si="32"/>
        <v>8671.6220000000012</v>
      </c>
      <c r="G360" s="122">
        <f t="shared" si="33"/>
        <v>0.17866565911645174</v>
      </c>
      <c r="H360" s="128">
        <f t="shared" si="34"/>
        <v>65019.828000000001</v>
      </c>
      <c r="I360" s="122">
        <f t="shared" si="35"/>
        <v>-0.69641320142034269</v>
      </c>
      <c r="J360" s="128">
        <f t="shared" si="36"/>
        <v>94.819918076848623</v>
      </c>
      <c r="K360" s="129" cm="1">
        <f t="array" ref="K360">INDEX(KM_PCT,MATCH($A360,'Knowledge - Percentages'!$B:$B,0),'Data - Knowledge'!K$8)/100</f>
        <v>0.184</v>
      </c>
      <c r="L360" s="129" cm="1">
        <f t="array" ref="L360">INDEX(KM_PCT,MATCH($A360,'Knowledge - Percentages'!$B:$B,0),'Data - Knowledge'!L$8)/100</f>
        <v>0.14599999999999999</v>
      </c>
      <c r="M360" s="129" cm="1">
        <f t="array" ref="M360">INDEX(KM_PCT,MATCH($A360,'Knowledge - Percentages'!$B:$B,0),'Data - Knowledge'!M$8)/100</f>
        <v>0.14899999999999999</v>
      </c>
      <c r="N360" s="129" cm="1">
        <f t="array" ref="N360">INDEX(KM_PCT,MATCH($A360,'Knowledge - Percentages'!$B:$B,0),'Data - Knowledge'!N$8)/100</f>
        <v>0.16200000000000001</v>
      </c>
      <c r="O360" s="129" cm="1">
        <f t="array" ref="O360">INDEX(KM_PCT,MATCH($A360,'Knowledge - Percentages'!$B:$B,0),'Data - Knowledge'!O$8)/100</f>
        <v>0.183</v>
      </c>
      <c r="P360" s="129" cm="1">
        <f t="array" ref="P360">INDEX(KM_PCT,MATCH($A360,'Knowledge - Percentages'!$B:$B,0),'Data - Knowledge'!P$8)/100</f>
        <v>0.16200000000000001</v>
      </c>
      <c r="Q360" s="129" cm="1">
        <f t="array" ref="Q360">INDEX(KM_PCT,MATCH($A360,'Knowledge - Percentages'!$B:$B,0),'Data - Knowledge'!Q$8)/100</f>
        <v>0.16300000000000001</v>
      </c>
      <c r="R360" s="129" cm="1">
        <f t="array" ref="R360">INDEX(KM_PCT,MATCH($A360,'Knowledge - Percentages'!$B:$B,0),'Data - Knowledge'!R$8)/100</f>
        <v>0.23899999999999999</v>
      </c>
      <c r="S360" s="129" cm="1">
        <f t="array" ref="S360">INDEX(KM_PCT,MATCH($A360,'Knowledge - Percentages'!$B:$B,0),'Data - Knowledge'!S$8)/100</f>
        <v>0.17499999999999999</v>
      </c>
      <c r="T360" s="129" cm="1">
        <f t="array" ref="T360">INDEX(KM_PCT,MATCH($A360,'Knowledge - Percentages'!$B:$B,0),'Data - Knowledge'!T$8)/100</f>
        <v>0.13400000000000001</v>
      </c>
      <c r="U360" s="129" cm="1">
        <f t="array" ref="U360">INDEX(KM_PCT,MATCH($A360,'Knowledge - Percentages'!$B:$B,0),'Data - Knowledge'!U$8)/100</f>
        <v>0.17899999999999999</v>
      </c>
      <c r="V360" s="129" cm="1">
        <f t="array" ref="V360">INDEX(KM_PCT,MATCH($A360,'Knowledge - Percentages'!$B:$B,0),'Data - Knowledge'!V$8)/100</f>
        <v>0.154</v>
      </c>
      <c r="W360" s="129" cm="1">
        <f t="array" ref="W360">INDEX(KM_PCT,MATCH($A360,'Knowledge - Percentages'!$B:$B,0),'Data - Knowledge'!W$8)/100</f>
        <v>0.20600000000000002</v>
      </c>
      <c r="X360" s="129" cm="1">
        <f t="array" ref="X360">INDEX(KM_PCT,MATCH($A360,'Knowledge - Percentages'!$B:$B,0),'Data - Knowledge'!X$8)/100</f>
        <v>0.16699999999999998</v>
      </c>
      <c r="Y360" s="129" cm="1">
        <f t="array" ref="Y360">INDEX(KM_PCT,MATCH($A360,'Knowledge - Percentages'!$B:$B,0),'Data - Knowledge'!Y$8)/100</f>
        <v>0.19800000000000001</v>
      </c>
      <c r="Z360" s="129" cm="1">
        <f t="array" ref="Z360">INDEX(KM_PCT,MATCH($A360,'Knowledge - Percentages'!$B:$B,0),'Data - Knowledge'!Z$8)/100</f>
        <v>0.17600000000000002</v>
      </c>
      <c r="AA360" s="129" cm="1">
        <f t="array" ref="AA360">INDEX(KM_PCT,MATCH($A360,'Knowledge - Percentages'!$B:$B,0),'Data - Knowledge'!AA$8)/100</f>
        <v>0.158</v>
      </c>
      <c r="AB360" s="129" cm="1">
        <f t="array" ref="AB360">INDEX(KM_PCT,MATCH($A360,'Knowledge - Percentages'!$B:$B,0),'Data - Knowledge'!AB$8)/100</f>
        <v>0.20800000000000002</v>
      </c>
      <c r="AC360" s="129" cm="1">
        <f t="array" ref="AC360">INDEX(KM_PCT,MATCH($A360,'Knowledge - Percentages'!$B:$B,0),'Data - Knowledge'!AC$8)/100</f>
        <v>0.221</v>
      </c>
      <c r="AD360" s="129" cm="1">
        <f t="array" ref="AD360">INDEX(KM_PCT,MATCH($A360,'Knowledge - Percentages'!$B:$B,0),'Data - Knowledge'!AD$8)/100</f>
        <v>0.19699999999999998</v>
      </c>
      <c r="AE360" s="129" cm="1">
        <f t="array" ref="AE360">INDEX(KM_PCT,MATCH($A360,'Knowledge - Percentages'!$B:$B,0),'Data - Knowledge'!AE$8)/100</f>
        <v>0.19899999999999998</v>
      </c>
      <c r="AF360" s="129" cm="1">
        <f t="array" ref="AF360">INDEX(KM_PCT,MATCH($A360,'Knowledge - Percentages'!$B:$B,0),'Data - Knowledge'!AF$8)/100</f>
        <v>0.252</v>
      </c>
      <c r="AG360" s="129" cm="1">
        <f t="array" ref="AG360">INDEX(KM_PCT,MATCH($A360,'Knowledge - Percentages'!$B:$B,0),'Data - Knowledge'!AG$8)/100</f>
        <v>0.20399999999999999</v>
      </c>
      <c r="AH360" s="129" cm="1">
        <f t="array" ref="AH360">INDEX(KM_PCT,MATCH($A360,'Knowledge - Percentages'!$B:$B,0),'Data - Knowledge'!AH$8)/100</f>
        <v>0.23199999999999998</v>
      </c>
      <c r="AI360" s="129" cm="1">
        <f t="array" ref="AI360">INDEX(KM_PCT,MATCH($A360,'Knowledge - Percentages'!$B:$B,0),'Data - Knowledge'!AI$8)/100</f>
        <v>0.217</v>
      </c>
    </row>
    <row r="361" spans="1:35">
      <c r="A361" s="86" t="s">
        <v>886</v>
      </c>
      <c r="B361" s="86" t="s">
        <v>865</v>
      </c>
      <c r="C361" s="86" t="s">
        <v>883</v>
      </c>
      <c r="D361" s="86" t="s">
        <v>873</v>
      </c>
      <c r="E361" s="122">
        <f t="shared" si="37"/>
        <v>5.9136987907085804E-2</v>
      </c>
      <c r="F361" s="128">
        <f t="shared" si="32"/>
        <v>3027.045000000001</v>
      </c>
      <c r="G361" s="122">
        <f t="shared" si="33"/>
        <v>5.7743761661248796E-2</v>
      </c>
      <c r="H361" s="128">
        <f t="shared" si="34"/>
        <v>21014.052</v>
      </c>
      <c r="I361" s="122">
        <f t="shared" si="35"/>
        <v>-0.38034695430875698</v>
      </c>
      <c r="J361" s="128">
        <f t="shared" si="36"/>
        <v>102.41277361528734</v>
      </c>
      <c r="K361" s="129" cm="1">
        <f t="array" ref="K361">INDEX(KM_PCT,MATCH($A361,'Knowledge - Percentages'!$B:$B,0),'Data - Knowledge'!K$8)/100</f>
        <v>0.13600000000000001</v>
      </c>
      <c r="L361" s="129" cm="1">
        <f t="array" ref="L361">INDEX(KM_PCT,MATCH($A361,'Knowledge - Percentages'!$B:$B,0),'Data - Knowledge'!L$8)/100</f>
        <v>0.05</v>
      </c>
      <c r="M361" s="129" cm="1">
        <f t="array" ref="M361">INDEX(KM_PCT,MATCH($A361,'Knowledge - Percentages'!$B:$B,0),'Data - Knowledge'!M$8)/100</f>
        <v>6.4000000000000001E-2</v>
      </c>
      <c r="N361" s="129" cm="1">
        <f t="array" ref="N361">INDEX(KM_PCT,MATCH($A361,'Knowledge - Percentages'!$B:$B,0),'Data - Knowledge'!N$8)/100</f>
        <v>5.9000000000000004E-2</v>
      </c>
      <c r="O361" s="129" cm="1">
        <f t="array" ref="O361">INDEX(KM_PCT,MATCH($A361,'Knowledge - Percentages'!$B:$B,0),'Data - Knowledge'!O$8)/100</f>
        <v>6.2E-2</v>
      </c>
      <c r="P361" s="129" cm="1">
        <f t="array" ref="P361">INDEX(KM_PCT,MATCH($A361,'Knowledge - Percentages'!$B:$B,0),'Data - Knowledge'!P$8)/100</f>
        <v>5.7999999999999996E-2</v>
      </c>
      <c r="Q361" s="129" cm="1">
        <f t="array" ref="Q361">INDEX(KM_PCT,MATCH($A361,'Knowledge - Percentages'!$B:$B,0),'Data - Knowledge'!Q$8)/100</f>
        <v>8.6999999999999994E-2</v>
      </c>
      <c r="R361" s="129" cm="1">
        <f t="array" ref="R361">INDEX(KM_PCT,MATCH($A361,'Knowledge - Percentages'!$B:$B,0),'Data - Knowledge'!R$8)/100</f>
        <v>7.2999999999999995E-2</v>
      </c>
      <c r="S361" s="129" cm="1">
        <f t="array" ref="S361">INDEX(KM_PCT,MATCH($A361,'Knowledge - Percentages'!$B:$B,0),'Data - Knowledge'!S$8)/100</f>
        <v>5.5999999999999994E-2</v>
      </c>
      <c r="T361" s="129" cm="1">
        <f t="array" ref="T361">INDEX(KM_PCT,MATCH($A361,'Knowledge - Percentages'!$B:$B,0),'Data - Knowledge'!T$8)/100</f>
        <v>4.4000000000000004E-2</v>
      </c>
      <c r="U361" s="129" cm="1">
        <f t="array" ref="U361">INDEX(KM_PCT,MATCH($A361,'Knowledge - Percentages'!$B:$B,0),'Data - Knowledge'!U$8)/100</f>
        <v>9.4E-2</v>
      </c>
      <c r="V361" s="129" cm="1">
        <f t="array" ref="V361">INDEX(KM_PCT,MATCH($A361,'Knowledge - Percentages'!$B:$B,0),'Data - Knowledge'!V$8)/100</f>
        <v>7.4999999999999997E-2</v>
      </c>
      <c r="W361" s="129" cm="1">
        <f t="array" ref="W361">INDEX(KM_PCT,MATCH($A361,'Knowledge - Percentages'!$B:$B,0),'Data - Knowledge'!W$8)/100</f>
        <v>6.2E-2</v>
      </c>
      <c r="X361" s="129" cm="1">
        <f t="array" ref="X361">INDEX(KM_PCT,MATCH($A361,'Knowledge - Percentages'!$B:$B,0),'Data - Knowledge'!X$8)/100</f>
        <v>5.4000000000000006E-2</v>
      </c>
      <c r="Y361" s="129" cm="1">
        <f t="array" ref="Y361">INDEX(KM_PCT,MATCH($A361,'Knowledge - Percentages'!$B:$B,0),'Data - Knowledge'!Y$8)/100</f>
        <v>5.7000000000000002E-2</v>
      </c>
      <c r="Z361" s="129" cm="1">
        <f t="array" ref="Z361">INDEX(KM_PCT,MATCH($A361,'Knowledge - Percentages'!$B:$B,0),'Data - Knowledge'!Z$8)/100</f>
        <v>5.2000000000000005E-2</v>
      </c>
      <c r="AA361" s="129" cm="1">
        <f t="array" ref="AA361">INDEX(KM_PCT,MATCH($A361,'Knowledge - Percentages'!$B:$B,0),'Data - Knowledge'!AA$8)/100</f>
        <v>4.7E-2</v>
      </c>
      <c r="AB361" s="129" cm="1">
        <f t="array" ref="AB361">INDEX(KM_PCT,MATCH($A361,'Knowledge - Percentages'!$B:$B,0),'Data - Knowledge'!AB$8)/100</f>
        <v>6.2E-2</v>
      </c>
      <c r="AC361" s="129" cm="1">
        <f t="array" ref="AC361">INDEX(KM_PCT,MATCH($A361,'Knowledge - Percentages'!$B:$B,0),'Data - Knowledge'!AC$8)/100</f>
        <v>6.2E-2</v>
      </c>
      <c r="AD361" s="129" cm="1">
        <f t="array" ref="AD361">INDEX(KM_PCT,MATCH($A361,'Knowledge - Percentages'!$B:$B,0),'Data - Knowledge'!AD$8)/100</f>
        <v>5.9000000000000004E-2</v>
      </c>
      <c r="AE361" s="129" cm="1">
        <f t="array" ref="AE361">INDEX(KM_PCT,MATCH($A361,'Knowledge - Percentages'!$B:$B,0),'Data - Knowledge'!AE$8)/100</f>
        <v>7.0000000000000007E-2</v>
      </c>
      <c r="AF361" s="129" cm="1">
        <f t="array" ref="AF361">INDEX(KM_PCT,MATCH($A361,'Knowledge - Percentages'!$B:$B,0),'Data - Knowledge'!AF$8)/100</f>
        <v>7.6999999999999999E-2</v>
      </c>
      <c r="AG361" s="129" cm="1">
        <f t="array" ref="AG361">INDEX(KM_PCT,MATCH($A361,'Knowledge - Percentages'!$B:$B,0),'Data - Knowledge'!AG$8)/100</f>
        <v>0.05</v>
      </c>
      <c r="AH361" s="129" cm="1">
        <f t="array" ref="AH361">INDEX(KM_PCT,MATCH($A361,'Knowledge - Percentages'!$B:$B,0),'Data - Knowledge'!AH$8)/100</f>
        <v>6.0999999999999999E-2</v>
      </c>
      <c r="AI361" s="129" cm="1">
        <f t="array" ref="AI361">INDEX(KM_PCT,MATCH($A361,'Knowledge - Percentages'!$B:$B,0),'Data - Knowledge'!AI$8)/100</f>
        <v>5.2000000000000005E-2</v>
      </c>
    </row>
    <row r="362" spans="1:35">
      <c r="A362" s="86" t="s">
        <v>887</v>
      </c>
      <c r="B362" s="86" t="s">
        <v>865</v>
      </c>
      <c r="C362" s="86" t="s">
        <v>883</v>
      </c>
      <c r="D362" s="86" t="s">
        <v>875</v>
      </c>
      <c r="E362" s="122">
        <f t="shared" si="37"/>
        <v>9.7498583624748471E-3</v>
      </c>
      <c r="F362" s="128">
        <f t="shared" si="32"/>
        <v>499.06599999999997</v>
      </c>
      <c r="G362" s="122">
        <f t="shared" si="33"/>
        <v>9.3542409162478482E-3</v>
      </c>
      <c r="H362" s="128">
        <f t="shared" si="34"/>
        <v>3404.1860000000006</v>
      </c>
      <c r="I362" s="122">
        <f t="shared" si="35"/>
        <v>-0.16285701968731628</v>
      </c>
      <c r="J362" s="128">
        <f t="shared" si="36"/>
        <v>104.22928434032346</v>
      </c>
      <c r="K362" s="129" cm="1">
        <f t="array" ref="K362">INDEX(KM_PCT,MATCH($A362,'Knowledge - Percentages'!$B:$B,0),'Data - Knowledge'!K$8)/100</f>
        <v>2.5000000000000001E-2</v>
      </c>
      <c r="L362" s="129" cm="1">
        <f t="array" ref="L362">INDEX(KM_PCT,MATCH($A362,'Knowledge - Percentages'!$B:$B,0),'Data - Knowledge'!L$8)/100</f>
        <v>1.2E-2</v>
      </c>
      <c r="M362" s="129" cm="1">
        <f t="array" ref="M362">INDEX(KM_PCT,MATCH($A362,'Knowledge - Percentages'!$B:$B,0),'Data - Knowledge'!M$8)/100</f>
        <v>1.3000000000000001E-2</v>
      </c>
      <c r="N362" s="129" cm="1">
        <f t="array" ref="N362">INDEX(KM_PCT,MATCH($A362,'Knowledge - Percentages'!$B:$B,0),'Data - Knowledge'!N$8)/100</f>
        <v>0.01</v>
      </c>
      <c r="O362" s="129" cm="1">
        <f t="array" ref="O362">INDEX(KM_PCT,MATCH($A362,'Knowledge - Percentages'!$B:$B,0),'Data - Knowledge'!O$8)/100</f>
        <v>9.0000000000000011E-3</v>
      </c>
      <c r="P362" s="129" cm="1">
        <f t="array" ref="P362">INDEX(KM_PCT,MATCH($A362,'Knowledge - Percentages'!$B:$B,0),'Data - Knowledge'!P$8)/100</f>
        <v>9.0000000000000011E-3</v>
      </c>
      <c r="Q362" s="129" cm="1">
        <f t="array" ref="Q362">INDEX(KM_PCT,MATCH($A362,'Knowledge - Percentages'!$B:$B,0),'Data - Knowledge'!Q$8)/100</f>
        <v>0.01</v>
      </c>
      <c r="R362" s="129" cm="1">
        <f t="array" ref="R362">INDEX(KM_PCT,MATCH($A362,'Knowledge - Percentages'!$B:$B,0),'Data - Knowledge'!R$8)/100</f>
        <v>1.3999999999999999E-2</v>
      </c>
      <c r="S362" s="129" cm="1">
        <f t="array" ref="S362">INDEX(KM_PCT,MATCH($A362,'Knowledge - Percentages'!$B:$B,0),'Data - Knowledge'!S$8)/100</f>
        <v>9.0000000000000011E-3</v>
      </c>
      <c r="T362" s="129" cm="1">
        <f t="array" ref="T362">INDEX(KM_PCT,MATCH($A362,'Knowledge - Percentages'!$B:$B,0),'Data - Knowledge'!T$8)/100</f>
        <v>6.9999999999999993E-3</v>
      </c>
      <c r="U362" s="129" cm="1">
        <f t="array" ref="U362">INDEX(KM_PCT,MATCH($A362,'Knowledge - Percentages'!$B:$B,0),'Data - Knowledge'!U$8)/100</f>
        <v>9.0000000000000011E-3</v>
      </c>
      <c r="V362" s="129" cm="1">
        <f t="array" ref="V362">INDEX(KM_PCT,MATCH($A362,'Knowledge - Percentages'!$B:$B,0),'Data - Knowledge'!V$8)/100</f>
        <v>6.0000000000000001E-3</v>
      </c>
      <c r="W362" s="129" cm="1">
        <f t="array" ref="W362">INDEX(KM_PCT,MATCH($A362,'Knowledge - Percentages'!$B:$B,0),'Data - Knowledge'!W$8)/100</f>
        <v>9.0000000000000011E-3</v>
      </c>
      <c r="X362" s="129" cm="1">
        <f t="array" ref="X362">INDEX(KM_PCT,MATCH($A362,'Knowledge - Percentages'!$B:$B,0),'Data - Knowledge'!X$8)/100</f>
        <v>8.0000000000000002E-3</v>
      </c>
      <c r="Y362" s="129" cm="1">
        <f t="array" ref="Y362">INDEX(KM_PCT,MATCH($A362,'Knowledge - Percentages'!$B:$B,0),'Data - Knowledge'!Y$8)/100</f>
        <v>8.0000000000000002E-3</v>
      </c>
      <c r="Z362" s="129" cm="1">
        <f t="array" ref="Z362">INDEX(KM_PCT,MATCH($A362,'Knowledge - Percentages'!$B:$B,0),'Data - Knowledge'!Z$8)/100</f>
        <v>8.0000000000000002E-3</v>
      </c>
      <c r="AA362" s="129" cm="1">
        <f t="array" ref="AA362">INDEX(KM_PCT,MATCH($A362,'Knowledge - Percentages'!$B:$B,0),'Data - Knowledge'!AA$8)/100</f>
        <v>6.9999999999999993E-3</v>
      </c>
      <c r="AB362" s="129" cm="1">
        <f t="array" ref="AB362">INDEX(KM_PCT,MATCH($A362,'Knowledge - Percentages'!$B:$B,0),'Data - Knowledge'!AB$8)/100</f>
        <v>1.4999999999999999E-2</v>
      </c>
      <c r="AC362" s="129" cm="1">
        <f t="array" ref="AC362">INDEX(KM_PCT,MATCH($A362,'Knowledge - Percentages'!$B:$B,0),'Data - Knowledge'!AC$8)/100</f>
        <v>0.01</v>
      </c>
      <c r="AD362" s="129" cm="1">
        <f t="array" ref="AD362">INDEX(KM_PCT,MATCH($A362,'Knowledge - Percentages'!$B:$B,0),'Data - Knowledge'!AD$8)/100</f>
        <v>9.0000000000000011E-3</v>
      </c>
      <c r="AE362" s="129" cm="1">
        <f t="array" ref="AE362">INDEX(KM_PCT,MATCH($A362,'Knowledge - Percentages'!$B:$B,0),'Data - Knowledge'!AE$8)/100</f>
        <v>9.0000000000000011E-3</v>
      </c>
      <c r="AF362" s="129" cm="1">
        <f t="array" ref="AF362">INDEX(KM_PCT,MATCH($A362,'Knowledge - Percentages'!$B:$B,0),'Data - Knowledge'!AF$8)/100</f>
        <v>1.2E-2</v>
      </c>
      <c r="AG362" s="129" cm="1">
        <f t="array" ref="AG362">INDEX(KM_PCT,MATCH($A362,'Knowledge - Percentages'!$B:$B,0),'Data - Knowledge'!AG$8)/100</f>
        <v>8.0000000000000002E-3</v>
      </c>
      <c r="AH362" s="129" cm="1">
        <f t="array" ref="AH362">INDEX(KM_PCT,MATCH($A362,'Knowledge - Percentages'!$B:$B,0),'Data - Knowledge'!AH$8)/100</f>
        <v>1.1000000000000001E-2</v>
      </c>
      <c r="AI362" s="129" cm="1">
        <f t="array" ref="AI362">INDEX(KM_PCT,MATCH($A362,'Knowledge - Percentages'!$B:$B,0),'Data - Knowledge'!AI$8)/100</f>
        <v>9.0000000000000011E-3</v>
      </c>
    </row>
    <row r="363" spans="1:35">
      <c r="A363" s="86" t="s">
        <v>888</v>
      </c>
      <c r="B363" s="86" t="s">
        <v>865</v>
      </c>
      <c r="C363" s="86" t="s">
        <v>883</v>
      </c>
      <c r="D363" s="86" t="s">
        <v>889</v>
      </c>
      <c r="E363" s="122">
        <f t="shared" si="37"/>
        <v>2.8005411530271355E-2</v>
      </c>
      <c r="F363" s="128">
        <f t="shared" si="32"/>
        <v>1433.5129999999999</v>
      </c>
      <c r="G363" s="122">
        <f t="shared" si="33"/>
        <v>2.9214709866756054E-2</v>
      </c>
      <c r="H363" s="128">
        <f t="shared" si="34"/>
        <v>10631.787999999997</v>
      </c>
      <c r="I363" s="122">
        <f t="shared" si="35"/>
        <v>-0.48182296499939786</v>
      </c>
      <c r="J363" s="128">
        <f t="shared" si="36"/>
        <v>95.86065258905488</v>
      </c>
      <c r="K363" s="129" cm="1">
        <f t="array" ref="K363">INDEX(KM_PCT,MATCH($A363,'Knowledge - Percentages'!$B:$B,0),'Data - Knowledge'!K$8)/100</f>
        <v>3.2000000000000001E-2</v>
      </c>
      <c r="L363" s="129" cm="1">
        <f t="array" ref="L363">INDEX(KM_PCT,MATCH($A363,'Knowledge - Percentages'!$B:$B,0),'Data - Knowledge'!L$8)/100</f>
        <v>2.7000000000000003E-2</v>
      </c>
      <c r="M363" s="129" cm="1">
        <f t="array" ref="M363">INDEX(KM_PCT,MATCH($A363,'Knowledge - Percentages'!$B:$B,0),'Data - Knowledge'!M$8)/100</f>
        <v>2.3E-2</v>
      </c>
      <c r="N363" s="129" cm="1">
        <f t="array" ref="N363">INDEX(KM_PCT,MATCH($A363,'Knowledge - Percentages'!$B:$B,0),'Data - Knowledge'!N$8)/100</f>
        <v>2.1000000000000001E-2</v>
      </c>
      <c r="O363" s="129" cm="1">
        <f t="array" ref="O363">INDEX(KM_PCT,MATCH($A363,'Knowledge - Percentages'!$B:$B,0),'Data - Knowledge'!O$8)/100</f>
        <v>3.1E-2</v>
      </c>
      <c r="P363" s="129" cm="1">
        <f t="array" ref="P363">INDEX(KM_PCT,MATCH($A363,'Knowledge - Percentages'!$B:$B,0),'Data - Knowledge'!P$8)/100</f>
        <v>2.6000000000000002E-2</v>
      </c>
      <c r="Q363" s="129" cm="1">
        <f t="array" ref="Q363">INDEX(KM_PCT,MATCH($A363,'Knowledge - Percentages'!$B:$B,0),'Data - Knowledge'!Q$8)/100</f>
        <v>1.7000000000000001E-2</v>
      </c>
      <c r="R363" s="129" cm="1">
        <f t="array" ref="R363">INDEX(KM_PCT,MATCH($A363,'Knowledge - Percentages'!$B:$B,0),'Data - Knowledge'!R$8)/100</f>
        <v>3.3000000000000002E-2</v>
      </c>
      <c r="S363" s="129" cm="1">
        <f t="array" ref="S363">INDEX(KM_PCT,MATCH($A363,'Knowledge - Percentages'!$B:$B,0),'Data - Knowledge'!S$8)/100</f>
        <v>0.03</v>
      </c>
      <c r="T363" s="129" cm="1">
        <f t="array" ref="T363">INDEX(KM_PCT,MATCH($A363,'Knowledge - Percentages'!$B:$B,0),'Data - Knowledge'!T$8)/100</f>
        <v>2.7999999999999997E-2</v>
      </c>
      <c r="U363" s="129" cm="1">
        <f t="array" ref="U363">INDEX(KM_PCT,MATCH($A363,'Knowledge - Percentages'!$B:$B,0),'Data - Knowledge'!U$8)/100</f>
        <v>2.7000000000000003E-2</v>
      </c>
      <c r="V363" s="129" cm="1">
        <f t="array" ref="V363">INDEX(KM_PCT,MATCH($A363,'Knowledge - Percentages'!$B:$B,0),'Data - Knowledge'!V$8)/100</f>
        <v>2.7000000000000003E-2</v>
      </c>
      <c r="W363" s="129" cm="1">
        <f t="array" ref="W363">INDEX(KM_PCT,MATCH($A363,'Knowledge - Percentages'!$B:$B,0),'Data - Knowledge'!W$8)/100</f>
        <v>4.0999999999999995E-2</v>
      </c>
      <c r="X363" s="129" cm="1">
        <f t="array" ref="X363">INDEX(KM_PCT,MATCH($A363,'Knowledge - Percentages'!$B:$B,0),'Data - Knowledge'!X$8)/100</f>
        <v>3.1E-2</v>
      </c>
      <c r="Y363" s="129" cm="1">
        <f t="array" ref="Y363">INDEX(KM_PCT,MATCH($A363,'Knowledge - Percentages'!$B:$B,0),'Data - Knowledge'!Y$8)/100</f>
        <v>3.3000000000000002E-2</v>
      </c>
      <c r="Z363" s="129" cm="1">
        <f t="array" ref="Z363">INDEX(KM_PCT,MATCH($A363,'Knowledge - Percentages'!$B:$B,0),'Data - Knowledge'!Z$8)/100</f>
        <v>0.03</v>
      </c>
      <c r="AA363" s="129" cm="1">
        <f t="array" ref="AA363">INDEX(KM_PCT,MATCH($A363,'Knowledge - Percentages'!$B:$B,0),'Data - Knowledge'!AA$8)/100</f>
        <v>2.7000000000000003E-2</v>
      </c>
      <c r="AB363" s="129" cm="1">
        <f t="array" ref="AB363">INDEX(KM_PCT,MATCH($A363,'Knowledge - Percentages'!$B:$B,0),'Data - Knowledge'!AB$8)/100</f>
        <v>3.5000000000000003E-2</v>
      </c>
      <c r="AC363" s="129" cm="1">
        <f t="array" ref="AC363">INDEX(KM_PCT,MATCH($A363,'Knowledge - Percentages'!$B:$B,0),'Data - Knowledge'!AC$8)/100</f>
        <v>3.4000000000000002E-2</v>
      </c>
      <c r="AD363" s="129" cm="1">
        <f t="array" ref="AD363">INDEX(KM_PCT,MATCH($A363,'Knowledge - Percentages'!$B:$B,0),'Data - Knowledge'!AD$8)/100</f>
        <v>3.2000000000000001E-2</v>
      </c>
      <c r="AE363" s="129" cm="1">
        <f t="array" ref="AE363">INDEX(KM_PCT,MATCH($A363,'Knowledge - Percentages'!$B:$B,0),'Data - Knowledge'!AE$8)/100</f>
        <v>4.0999999999999995E-2</v>
      </c>
      <c r="AF363" s="129" cm="1">
        <f t="array" ref="AF363">INDEX(KM_PCT,MATCH($A363,'Knowledge - Percentages'!$B:$B,0),'Data - Knowledge'!AF$8)/100</f>
        <v>3.7999999999999999E-2</v>
      </c>
      <c r="AG363" s="129" cm="1">
        <f t="array" ref="AG363">INDEX(KM_PCT,MATCH($A363,'Knowledge - Percentages'!$B:$B,0),'Data - Knowledge'!AG$8)/100</f>
        <v>3.5000000000000003E-2</v>
      </c>
      <c r="AH363" s="129" cm="1">
        <f t="array" ref="AH363">INDEX(KM_PCT,MATCH($A363,'Knowledge - Percentages'!$B:$B,0),'Data - Knowledge'!AH$8)/100</f>
        <v>3.1E-2</v>
      </c>
      <c r="AI363" s="129" cm="1">
        <f t="array" ref="AI363">INDEX(KM_PCT,MATCH($A363,'Knowledge - Percentages'!$B:$B,0),'Data - Knowledge'!AI$8)/100</f>
        <v>2.5000000000000001E-2</v>
      </c>
    </row>
    <row r="364" spans="1:35">
      <c r="A364" s="86" t="s">
        <v>890</v>
      </c>
      <c r="B364" s="86" t="s">
        <v>865</v>
      </c>
      <c r="C364" s="86" t="s">
        <v>891</v>
      </c>
      <c r="D364" s="86" t="s">
        <v>892</v>
      </c>
      <c r="E364" s="122">
        <f t="shared" si="37"/>
        <v>0.58967487838709032</v>
      </c>
      <c r="F364" s="128">
        <f t="shared" si="32"/>
        <v>30183.687999999995</v>
      </c>
      <c r="G364" s="122">
        <f t="shared" si="33"/>
        <v>0.58083954396445359</v>
      </c>
      <c r="H364" s="128">
        <f t="shared" si="34"/>
        <v>211378.546</v>
      </c>
      <c r="I364" s="122">
        <f t="shared" si="35"/>
        <v>0.3190683477307763</v>
      </c>
      <c r="J364" s="128">
        <f t="shared" si="36"/>
        <v>101.52113169883927</v>
      </c>
      <c r="K364" s="129" cm="1">
        <f t="array" ref="K364">INDEX(KM_PCT,MATCH($A364,'Knowledge - Percentages'!$B:$B,0),'Data - Knowledge'!K$8)/100</f>
        <v>0.66900000000000004</v>
      </c>
      <c r="L364" s="129" cm="1">
        <f t="array" ref="L364">INDEX(KM_PCT,MATCH($A364,'Knowledge - Percentages'!$B:$B,0),'Data - Knowledge'!L$8)/100</f>
        <v>0.61399999999999999</v>
      </c>
      <c r="M364" s="129" cm="1">
        <f t="array" ref="M364">INDEX(KM_PCT,MATCH($A364,'Knowledge - Percentages'!$B:$B,0),'Data - Knowledge'!M$8)/100</f>
        <v>0.61399999999999999</v>
      </c>
      <c r="N364" s="129" cm="1">
        <f t="array" ref="N364">INDEX(KM_PCT,MATCH($A364,'Knowledge - Percentages'!$B:$B,0),'Data - Knowledge'!N$8)/100</f>
        <v>0.60899999999999999</v>
      </c>
      <c r="O364" s="129" cm="1">
        <f t="array" ref="O364">INDEX(KM_PCT,MATCH($A364,'Knowledge - Percentages'!$B:$B,0),'Data - Knowledge'!O$8)/100</f>
        <v>0.61399999999999999</v>
      </c>
      <c r="P364" s="129" cm="1">
        <f t="array" ref="P364">INDEX(KM_PCT,MATCH($A364,'Knowledge - Percentages'!$B:$B,0),'Data - Knowledge'!P$8)/100</f>
        <v>0.58899999999999997</v>
      </c>
      <c r="Q364" s="129" cm="1">
        <f t="array" ref="Q364">INDEX(KM_PCT,MATCH($A364,'Knowledge - Percentages'!$B:$B,0),'Data - Knowledge'!Q$8)/100</f>
        <v>0.59499999999999997</v>
      </c>
      <c r="R364" s="129" cm="1">
        <f t="array" ref="R364">INDEX(KM_PCT,MATCH($A364,'Knowledge - Percentages'!$B:$B,0),'Data - Knowledge'!R$8)/100</f>
        <v>0.58200000000000007</v>
      </c>
      <c r="S364" s="129" cm="1">
        <f t="array" ref="S364">INDEX(KM_PCT,MATCH($A364,'Knowledge - Percentages'!$B:$B,0),'Data - Knowledge'!S$8)/100</f>
        <v>0.58899999999999997</v>
      </c>
      <c r="T364" s="129" cm="1">
        <f t="array" ref="T364">INDEX(KM_PCT,MATCH($A364,'Knowledge - Percentages'!$B:$B,0),'Data - Knowledge'!T$8)/100</f>
        <v>0.60499999999999998</v>
      </c>
      <c r="U364" s="129" cm="1">
        <f t="array" ref="U364">INDEX(KM_PCT,MATCH($A364,'Knowledge - Percentages'!$B:$B,0),'Data - Knowledge'!U$8)/100</f>
        <v>0.58899999999999997</v>
      </c>
      <c r="V364" s="129" cm="1">
        <f t="array" ref="V364">INDEX(KM_PCT,MATCH($A364,'Knowledge - Percentages'!$B:$B,0),'Data - Knowledge'!V$8)/100</f>
        <v>0.60399999999999998</v>
      </c>
      <c r="W364" s="129" cm="1">
        <f t="array" ref="W364">INDEX(KM_PCT,MATCH($A364,'Knowledge - Percentages'!$B:$B,0),'Data - Knowledge'!W$8)/100</f>
        <v>0.55500000000000005</v>
      </c>
      <c r="X364" s="129" cm="1">
        <f t="array" ref="X364">INDEX(KM_PCT,MATCH($A364,'Knowledge - Percentages'!$B:$B,0),'Data - Knowledge'!X$8)/100</f>
        <v>0.57100000000000006</v>
      </c>
      <c r="Y364" s="129" cm="1">
        <f t="array" ref="Y364">INDEX(KM_PCT,MATCH($A364,'Knowledge - Percentages'!$B:$B,0),'Data - Knowledge'!Y$8)/100</f>
        <v>0.57299999999999995</v>
      </c>
      <c r="Z364" s="129" cm="1">
        <f t="array" ref="Z364">INDEX(KM_PCT,MATCH($A364,'Knowledge - Percentages'!$B:$B,0),'Data - Knowledge'!Z$8)/100</f>
        <v>0.56499999999999995</v>
      </c>
      <c r="AA364" s="129" cm="1">
        <f t="array" ref="AA364">INDEX(KM_PCT,MATCH($A364,'Knowledge - Percentages'!$B:$B,0),'Data - Knowledge'!AA$8)/100</f>
        <v>0.56600000000000006</v>
      </c>
      <c r="AB364" s="129" cm="1">
        <f t="array" ref="AB364">INDEX(KM_PCT,MATCH($A364,'Knowledge - Percentages'!$B:$B,0),'Data - Knowledge'!AB$8)/100</f>
        <v>0.53600000000000003</v>
      </c>
      <c r="AC364" s="129" cm="1">
        <f t="array" ref="AC364">INDEX(KM_PCT,MATCH($A364,'Knowledge - Percentages'!$B:$B,0),'Data - Knowledge'!AC$8)/100</f>
        <v>0.56000000000000005</v>
      </c>
      <c r="AD364" s="129" cm="1">
        <f t="array" ref="AD364">INDEX(KM_PCT,MATCH($A364,'Knowledge - Percentages'!$B:$B,0),'Data - Knowledge'!AD$8)/100</f>
        <v>0.58200000000000007</v>
      </c>
      <c r="AE364" s="129" cm="1">
        <f t="array" ref="AE364">INDEX(KM_PCT,MATCH($A364,'Knowledge - Percentages'!$B:$B,0),'Data - Knowledge'!AE$8)/100</f>
        <v>0.56000000000000005</v>
      </c>
      <c r="AF364" s="129" cm="1">
        <f t="array" ref="AF364">INDEX(KM_PCT,MATCH($A364,'Knowledge - Percentages'!$B:$B,0),'Data - Knowledge'!AF$8)/100</f>
        <v>0.60199999999999998</v>
      </c>
      <c r="AG364" s="129" cm="1">
        <f t="array" ref="AG364">INDEX(KM_PCT,MATCH($A364,'Knowledge - Percentages'!$B:$B,0),'Data - Knowledge'!AG$8)/100</f>
        <v>0.53799999999999992</v>
      </c>
      <c r="AH364" s="129" cm="1">
        <f t="array" ref="AH364">INDEX(KM_PCT,MATCH($A364,'Knowledge - Percentages'!$B:$B,0),'Data - Knowledge'!AH$8)/100</f>
        <v>0.52</v>
      </c>
      <c r="AI364" s="129" cm="1">
        <f t="array" ref="AI364">INDEX(KM_PCT,MATCH($A364,'Knowledge - Percentages'!$B:$B,0),'Data - Knowledge'!AI$8)/100</f>
        <v>0.53100000000000003</v>
      </c>
    </row>
    <row r="365" spans="1:35">
      <c r="A365" s="86" t="s">
        <v>893</v>
      </c>
      <c r="B365" s="86" t="s">
        <v>865</v>
      </c>
      <c r="C365" s="86" t="s">
        <v>891</v>
      </c>
      <c r="D365" s="86" t="s">
        <v>869</v>
      </c>
      <c r="E365" s="122">
        <f t="shared" si="37"/>
        <v>0.54353613222107167</v>
      </c>
      <c r="F365" s="128">
        <f t="shared" si="32"/>
        <v>27821.983999999997</v>
      </c>
      <c r="G365" s="122">
        <f t="shared" si="33"/>
        <v>0.56960809685671832</v>
      </c>
      <c r="H365" s="128">
        <f t="shared" si="34"/>
        <v>207291.20900000009</v>
      </c>
      <c r="I365" s="122">
        <f t="shared" si="35"/>
        <v>-0.35023363391505719</v>
      </c>
      <c r="J365" s="128">
        <f t="shared" si="36"/>
        <v>95.422824082115369</v>
      </c>
      <c r="K365" s="129" cm="1">
        <f t="array" ref="K365">INDEX(KM_PCT,MATCH($A365,'Knowledge - Percentages'!$B:$B,0),'Data - Knowledge'!K$8)/100</f>
        <v>0.34899999999999998</v>
      </c>
      <c r="L365" s="129" cm="1">
        <f t="array" ref="L365">INDEX(KM_PCT,MATCH($A365,'Knowledge - Percentages'!$B:$B,0),'Data - Knowledge'!L$8)/100</f>
        <v>0.441</v>
      </c>
      <c r="M365" s="129" cm="1">
        <f t="array" ref="M365">INDEX(KM_PCT,MATCH($A365,'Knowledge - Percentages'!$B:$B,0),'Data - Knowledge'!M$8)/100</f>
        <v>0.45700000000000002</v>
      </c>
      <c r="N365" s="129" cm="1">
        <f t="array" ref="N365">INDEX(KM_PCT,MATCH($A365,'Knowledge - Percentages'!$B:$B,0),'Data - Knowledge'!N$8)/100</f>
        <v>0.52</v>
      </c>
      <c r="O365" s="129" cm="1">
        <f t="array" ref="O365">INDEX(KM_PCT,MATCH($A365,'Knowledge - Percentages'!$B:$B,0),'Data - Knowledge'!O$8)/100</f>
        <v>0.51900000000000002</v>
      </c>
      <c r="P365" s="129" cm="1">
        <f t="array" ref="P365">INDEX(KM_PCT,MATCH($A365,'Knowledge - Percentages'!$B:$B,0),'Data - Knowledge'!P$8)/100</f>
        <v>0.55100000000000005</v>
      </c>
      <c r="Q365" s="129" cm="1">
        <f t="array" ref="Q365">INDEX(KM_PCT,MATCH($A365,'Knowledge - Percentages'!$B:$B,0),'Data - Knowledge'!Q$8)/100</f>
        <v>0.48200000000000004</v>
      </c>
      <c r="R365" s="129" cm="1">
        <f t="array" ref="R365">INDEX(KM_PCT,MATCH($A365,'Knowledge - Percentages'!$B:$B,0),'Data - Knowledge'!R$8)/100</f>
        <v>0.495</v>
      </c>
      <c r="S365" s="129" cm="1">
        <f t="array" ref="S365">INDEX(KM_PCT,MATCH($A365,'Knowledge - Percentages'!$B:$B,0),'Data - Knowledge'!S$8)/100</f>
        <v>0.58099999999999996</v>
      </c>
      <c r="T365" s="129" cm="1">
        <f t="array" ref="T365">INDEX(KM_PCT,MATCH($A365,'Knowledge - Percentages'!$B:$B,0),'Data - Knowledge'!T$8)/100</f>
        <v>0.52400000000000002</v>
      </c>
      <c r="U365" s="129" cm="1">
        <f t="array" ref="U365">INDEX(KM_PCT,MATCH($A365,'Knowledge - Percentages'!$B:$B,0),'Data - Knowledge'!U$8)/100</f>
        <v>0.52200000000000002</v>
      </c>
      <c r="V365" s="129" cm="1">
        <f t="array" ref="V365">INDEX(KM_PCT,MATCH($A365,'Knowledge - Percentages'!$B:$B,0),'Data - Knowledge'!V$8)/100</f>
        <v>0.51400000000000001</v>
      </c>
      <c r="W365" s="129" cm="1">
        <f t="array" ref="W365">INDEX(KM_PCT,MATCH($A365,'Knowledge - Percentages'!$B:$B,0),'Data - Knowledge'!W$8)/100</f>
        <v>0.69099999999999995</v>
      </c>
      <c r="X365" s="129" cm="1">
        <f t="array" ref="X365">INDEX(KM_PCT,MATCH($A365,'Knowledge - Percentages'!$B:$B,0),'Data - Knowledge'!X$8)/100</f>
        <v>0.55600000000000005</v>
      </c>
      <c r="Y365" s="129" cm="1">
        <f t="array" ref="Y365">INDEX(KM_PCT,MATCH($A365,'Knowledge - Percentages'!$B:$B,0),'Data - Knowledge'!Y$8)/100</f>
        <v>0.6</v>
      </c>
      <c r="Z365" s="129" cm="1">
        <f t="array" ref="Z365">INDEX(KM_PCT,MATCH($A365,'Knowledge - Percentages'!$B:$B,0),'Data - Knowledge'!Z$8)/100</f>
        <v>0.63900000000000001</v>
      </c>
      <c r="AA365" s="129" cm="1">
        <f t="array" ref="AA365">INDEX(KM_PCT,MATCH($A365,'Knowledge - Percentages'!$B:$B,0),'Data - Knowledge'!AA$8)/100</f>
        <v>0.6</v>
      </c>
      <c r="AB365" s="129" cm="1">
        <f t="array" ref="AB365">INDEX(KM_PCT,MATCH($A365,'Knowledge - Percentages'!$B:$B,0),'Data - Knowledge'!AB$8)/100</f>
        <v>0.73499999999999999</v>
      </c>
      <c r="AC365" s="129" cm="1">
        <f t="array" ref="AC365">INDEX(KM_PCT,MATCH($A365,'Knowledge - Percentages'!$B:$B,0),'Data - Knowledge'!AC$8)/100</f>
        <v>0.63900000000000001</v>
      </c>
      <c r="AD365" s="129" cm="1">
        <f t="array" ref="AD365">INDEX(KM_PCT,MATCH($A365,'Knowledge - Percentages'!$B:$B,0),'Data - Knowledge'!AD$8)/100</f>
        <v>0.59499999999999997</v>
      </c>
      <c r="AE365" s="129" cm="1">
        <f t="array" ref="AE365">INDEX(KM_PCT,MATCH($A365,'Knowledge - Percentages'!$B:$B,0),'Data - Knowledge'!AE$8)/100</f>
        <v>0.57200000000000006</v>
      </c>
      <c r="AF365" s="129" cm="1">
        <f t="array" ref="AF365">INDEX(KM_PCT,MATCH($A365,'Knowledge - Percentages'!$B:$B,0),'Data - Knowledge'!AF$8)/100</f>
        <v>0.60399999999999998</v>
      </c>
      <c r="AG365" s="129" cm="1">
        <f t="array" ref="AG365">INDEX(KM_PCT,MATCH($A365,'Knowledge - Percentages'!$B:$B,0),'Data - Knowledge'!AG$8)/100</f>
        <v>0.65200000000000002</v>
      </c>
      <c r="AH365" s="129" cm="1">
        <f t="array" ref="AH365">INDEX(KM_PCT,MATCH($A365,'Knowledge - Percentages'!$B:$B,0),'Data - Knowledge'!AH$8)/100</f>
        <v>0.69900000000000007</v>
      </c>
      <c r="AI365" s="129" cm="1">
        <f t="array" ref="AI365">INDEX(KM_PCT,MATCH($A365,'Knowledge - Percentages'!$B:$B,0),'Data - Knowledge'!AI$8)/100</f>
        <v>0.68400000000000005</v>
      </c>
    </row>
    <row r="366" spans="1:35">
      <c r="A366" s="86" t="s">
        <v>894</v>
      </c>
      <c r="B366" s="86" t="s">
        <v>865</v>
      </c>
      <c r="C366" s="86" t="s">
        <v>891</v>
      </c>
      <c r="D366" s="86" t="s">
        <v>895</v>
      </c>
      <c r="E366" s="122">
        <f t="shared" si="37"/>
        <v>0.35376957039873408</v>
      </c>
      <c r="F366" s="128">
        <f t="shared" si="32"/>
        <v>18108.403000000002</v>
      </c>
      <c r="G366" s="122">
        <f t="shared" si="33"/>
        <v>0.3635523179608649</v>
      </c>
      <c r="H366" s="128">
        <f t="shared" si="34"/>
        <v>132303.59599999999</v>
      </c>
      <c r="I366" s="122">
        <f t="shared" si="35"/>
        <v>-0.4537943794227362</v>
      </c>
      <c r="J366" s="128">
        <f t="shared" si="36"/>
        <v>97.309122489714426</v>
      </c>
      <c r="K366" s="129" cm="1">
        <f t="array" ref="K366">INDEX(KM_PCT,MATCH($A366,'Knowledge - Percentages'!$B:$B,0),'Data - Knowledge'!K$8)/100</f>
        <v>0.21899999999999997</v>
      </c>
      <c r="L366" s="129" cm="1">
        <f t="array" ref="L366">INDEX(KM_PCT,MATCH($A366,'Knowledge - Percentages'!$B:$B,0),'Data - Knowledge'!L$8)/100</f>
        <v>0.29499999999999998</v>
      </c>
      <c r="M366" s="129" cm="1">
        <f t="array" ref="M366">INDEX(KM_PCT,MATCH($A366,'Knowledge - Percentages'!$B:$B,0),'Data - Knowledge'!M$8)/100</f>
        <v>0.316</v>
      </c>
      <c r="N366" s="129" cm="1">
        <f t="array" ref="N366">INDEX(KM_PCT,MATCH($A366,'Knowledge - Percentages'!$B:$B,0),'Data - Knowledge'!N$8)/100</f>
        <v>0.29100000000000004</v>
      </c>
      <c r="O366" s="129" cm="1">
        <f t="array" ref="O366">INDEX(KM_PCT,MATCH($A366,'Knowledge - Percentages'!$B:$B,0),'Data - Knowledge'!O$8)/100</f>
        <v>0.34700000000000003</v>
      </c>
      <c r="P366" s="129" cm="1">
        <f t="array" ref="P366">INDEX(KM_PCT,MATCH($A366,'Knowledge - Percentages'!$B:$B,0),'Data - Knowledge'!P$8)/100</f>
        <v>0.38500000000000001</v>
      </c>
      <c r="Q366" s="129" cm="1">
        <f t="array" ref="Q366">INDEX(KM_PCT,MATCH($A366,'Knowledge - Percentages'!$B:$B,0),'Data - Knowledge'!Q$8)/100</f>
        <v>0.36</v>
      </c>
      <c r="R366" s="129" cm="1">
        <f t="array" ref="R366">INDEX(KM_PCT,MATCH($A366,'Knowledge - Percentages'!$B:$B,0),'Data - Knowledge'!R$8)/100</f>
        <v>0.34499999999999997</v>
      </c>
      <c r="S366" s="129" cm="1">
        <f t="array" ref="S366">INDEX(KM_PCT,MATCH($A366,'Knowledge - Percentages'!$B:$B,0),'Data - Knowledge'!S$8)/100</f>
        <v>0.40700000000000003</v>
      </c>
      <c r="T366" s="129" cm="1">
        <f t="array" ref="T366">INDEX(KM_PCT,MATCH($A366,'Knowledge - Percentages'!$B:$B,0),'Data - Knowledge'!T$8)/100</f>
        <v>0.34700000000000003</v>
      </c>
      <c r="U366" s="129" cm="1">
        <f t="array" ref="U366">INDEX(KM_PCT,MATCH($A366,'Knowledge - Percentages'!$B:$B,0),'Data - Knowledge'!U$8)/100</f>
        <v>0.38100000000000001</v>
      </c>
      <c r="V366" s="129" cm="1">
        <f t="array" ref="V366">INDEX(KM_PCT,MATCH($A366,'Knowledge - Percentages'!$B:$B,0),'Data - Knowledge'!V$8)/100</f>
        <v>0.36899999999999999</v>
      </c>
      <c r="W366" s="129" cm="1">
        <f t="array" ref="W366">INDEX(KM_PCT,MATCH($A366,'Knowledge - Percentages'!$B:$B,0),'Data - Knowledge'!W$8)/100</f>
        <v>0.49200000000000005</v>
      </c>
      <c r="X366" s="129" cm="1">
        <f t="array" ref="X366">INDEX(KM_PCT,MATCH($A366,'Knowledge - Percentages'!$B:$B,0),'Data - Knowledge'!X$8)/100</f>
        <v>0.38200000000000001</v>
      </c>
      <c r="Y366" s="129" cm="1">
        <f t="array" ref="Y366">INDEX(KM_PCT,MATCH($A366,'Knowledge - Percentages'!$B:$B,0),'Data - Knowledge'!Y$8)/100</f>
        <v>0.43200000000000005</v>
      </c>
      <c r="Z366" s="129" cm="1">
        <f t="array" ref="Z366">INDEX(KM_PCT,MATCH($A366,'Knowledge - Percentages'!$B:$B,0),'Data - Knowledge'!Z$8)/100</f>
        <v>0.39500000000000002</v>
      </c>
      <c r="AA366" s="129" cm="1">
        <f t="array" ref="AA366">INDEX(KM_PCT,MATCH($A366,'Knowledge - Percentages'!$B:$B,0),'Data - Knowledge'!AA$8)/100</f>
        <v>0.40200000000000002</v>
      </c>
      <c r="AB366" s="129" cm="1">
        <f t="array" ref="AB366">INDEX(KM_PCT,MATCH($A366,'Knowledge - Percentages'!$B:$B,0),'Data - Knowledge'!AB$8)/100</f>
        <v>0.48799999999999999</v>
      </c>
      <c r="AC366" s="129" cm="1">
        <f t="array" ref="AC366">INDEX(KM_PCT,MATCH($A366,'Knowledge - Percentages'!$B:$B,0),'Data - Knowledge'!AC$8)/100</f>
        <v>0.36599999999999999</v>
      </c>
      <c r="AD366" s="129" cm="1">
        <f t="array" ref="AD366">INDEX(KM_PCT,MATCH($A366,'Knowledge - Percentages'!$B:$B,0),'Data - Knowledge'!AD$8)/100</f>
        <v>0.35</v>
      </c>
      <c r="AE366" s="129" cm="1">
        <f t="array" ref="AE366">INDEX(KM_PCT,MATCH($A366,'Knowledge - Percentages'!$B:$B,0),'Data - Knowledge'!AE$8)/100</f>
        <v>0.32200000000000001</v>
      </c>
      <c r="AF366" s="129" cm="1">
        <f t="array" ref="AF366">INDEX(KM_PCT,MATCH($A366,'Knowledge - Percentages'!$B:$B,0),'Data - Knowledge'!AF$8)/100</f>
        <v>0.435</v>
      </c>
      <c r="AG366" s="129" cm="1">
        <f t="array" ref="AG366">INDEX(KM_PCT,MATCH($A366,'Knowledge - Percentages'!$B:$B,0),'Data - Knowledge'!AG$8)/100</f>
        <v>0.435</v>
      </c>
      <c r="AH366" s="129" cm="1">
        <f t="array" ref="AH366">INDEX(KM_PCT,MATCH($A366,'Knowledge - Percentages'!$B:$B,0),'Data - Knowledge'!AH$8)/100</f>
        <v>0.41</v>
      </c>
      <c r="AI366" s="129" cm="1">
        <f t="array" ref="AI366">INDEX(KM_PCT,MATCH($A366,'Knowledge - Percentages'!$B:$B,0),'Data - Knowledge'!AI$8)/100</f>
        <v>0.43200000000000005</v>
      </c>
    </row>
    <row r="367" spans="1:35">
      <c r="A367" s="86" t="s">
        <v>896</v>
      </c>
      <c r="B367" s="86" t="s">
        <v>865</v>
      </c>
      <c r="C367" s="86" t="s">
        <v>891</v>
      </c>
      <c r="D367" s="86" t="s">
        <v>897</v>
      </c>
      <c r="E367" s="122">
        <f t="shared" si="37"/>
        <v>0.35327389766933009</v>
      </c>
      <c r="F367" s="128">
        <f t="shared" si="32"/>
        <v>18083.030999999999</v>
      </c>
      <c r="G367" s="122">
        <f t="shared" si="33"/>
        <v>0.38423599482302373</v>
      </c>
      <c r="H367" s="128">
        <f t="shared" si="34"/>
        <v>139830.77899999998</v>
      </c>
      <c r="I367" s="122">
        <f t="shared" si="35"/>
        <v>-0.29176692622542788</v>
      </c>
      <c r="J367" s="128">
        <f t="shared" si="36"/>
        <v>91.941906127781039</v>
      </c>
      <c r="K367" s="129" cm="1">
        <f t="array" ref="K367">INDEX(KM_PCT,MATCH($A367,'Knowledge - Percentages'!$B:$B,0),'Data - Knowledge'!K$8)/100</f>
        <v>0.22</v>
      </c>
      <c r="L367" s="129" cm="1">
        <f t="array" ref="L367">INDEX(KM_PCT,MATCH($A367,'Knowledge - Percentages'!$B:$B,0),'Data - Knowledge'!L$8)/100</f>
        <v>0.255</v>
      </c>
      <c r="M367" s="129" cm="1">
        <f t="array" ref="M367">INDEX(KM_PCT,MATCH($A367,'Knowledge - Percentages'!$B:$B,0),'Data - Knowledge'!M$8)/100</f>
        <v>0.24600000000000002</v>
      </c>
      <c r="N367" s="129" cm="1">
        <f t="array" ref="N367">INDEX(KM_PCT,MATCH($A367,'Knowledge - Percentages'!$B:$B,0),'Data - Knowledge'!N$8)/100</f>
        <v>0.38200000000000001</v>
      </c>
      <c r="O367" s="129" cm="1">
        <f t="array" ref="O367">INDEX(KM_PCT,MATCH($A367,'Knowledge - Percentages'!$B:$B,0),'Data - Knowledge'!O$8)/100</f>
        <v>0.314</v>
      </c>
      <c r="P367" s="129" cm="1">
        <f t="array" ref="P367">INDEX(KM_PCT,MATCH($A367,'Knowledge - Percentages'!$B:$B,0),'Data - Knowledge'!P$8)/100</f>
        <v>0.33</v>
      </c>
      <c r="Q367" s="129" cm="1">
        <f t="array" ref="Q367">INDEX(KM_PCT,MATCH($A367,'Knowledge - Percentages'!$B:$B,0),'Data - Knowledge'!Q$8)/100</f>
        <v>0.23800000000000002</v>
      </c>
      <c r="R367" s="129" cm="1">
        <f t="array" ref="R367">INDEX(KM_PCT,MATCH($A367,'Knowledge - Percentages'!$B:$B,0),'Data - Knowledge'!R$8)/100</f>
        <v>0.311</v>
      </c>
      <c r="S367" s="129" cm="1">
        <f t="array" ref="S367">INDEX(KM_PCT,MATCH($A367,'Knowledge - Percentages'!$B:$B,0),'Data - Knowledge'!S$8)/100</f>
        <v>0.35399999999999998</v>
      </c>
      <c r="T367" s="129" cm="1">
        <f t="array" ref="T367">INDEX(KM_PCT,MATCH($A367,'Knowledge - Percentages'!$B:$B,0),'Data - Knowledge'!T$8)/100</f>
        <v>0.31900000000000001</v>
      </c>
      <c r="U367" s="129" cm="1">
        <f t="array" ref="U367">INDEX(KM_PCT,MATCH($A367,'Knowledge - Percentages'!$B:$B,0),'Data - Knowledge'!U$8)/100</f>
        <v>0.29899999999999999</v>
      </c>
      <c r="V367" s="129" cm="1">
        <f t="array" ref="V367">INDEX(KM_PCT,MATCH($A367,'Knowledge - Percentages'!$B:$B,0),'Data - Knowledge'!V$8)/100</f>
        <v>0.29399999999999998</v>
      </c>
      <c r="W367" s="129" cm="1">
        <f t="array" ref="W367">INDEX(KM_PCT,MATCH($A367,'Knowledge - Percentages'!$B:$B,0),'Data - Knowledge'!W$8)/100</f>
        <v>0.47499999999999998</v>
      </c>
      <c r="X367" s="129" cm="1">
        <f t="array" ref="X367">INDEX(KM_PCT,MATCH($A367,'Knowledge - Percentages'!$B:$B,0),'Data - Knowledge'!X$8)/100</f>
        <v>0.34600000000000003</v>
      </c>
      <c r="Y367" s="129" cm="1">
        <f t="array" ref="Y367">INDEX(KM_PCT,MATCH($A367,'Knowledge - Percentages'!$B:$B,0),'Data - Knowledge'!Y$8)/100</f>
        <v>0.38900000000000001</v>
      </c>
      <c r="Z367" s="129" cm="1">
        <f t="array" ref="Z367">INDEX(KM_PCT,MATCH($A367,'Knowledge - Percentages'!$B:$B,0),'Data - Knowledge'!Z$8)/100</f>
        <v>0.46200000000000002</v>
      </c>
      <c r="AA367" s="129" cm="1">
        <f t="array" ref="AA367">INDEX(KM_PCT,MATCH($A367,'Knowledge - Percentages'!$B:$B,0),'Data - Knowledge'!AA$8)/100</f>
        <v>0.39799999999999996</v>
      </c>
      <c r="AB367" s="129" cm="1">
        <f t="array" ref="AB367">INDEX(KM_PCT,MATCH($A367,'Knowledge - Percentages'!$B:$B,0),'Data - Knowledge'!AB$8)/100</f>
        <v>0.54500000000000004</v>
      </c>
      <c r="AC367" s="129" cm="1">
        <f t="array" ref="AC367">INDEX(KM_PCT,MATCH($A367,'Knowledge - Percentages'!$B:$B,0),'Data - Knowledge'!AC$8)/100</f>
        <v>0.49</v>
      </c>
      <c r="AD367" s="129" cm="1">
        <f t="array" ref="AD367">INDEX(KM_PCT,MATCH($A367,'Knowledge - Percentages'!$B:$B,0),'Data - Knowledge'!AD$8)/100</f>
        <v>0.43099999999999999</v>
      </c>
      <c r="AE367" s="129" cm="1">
        <f t="array" ref="AE367">INDEX(KM_PCT,MATCH($A367,'Knowledge - Percentages'!$B:$B,0),'Data - Knowledge'!AE$8)/100</f>
        <v>0.42299999999999999</v>
      </c>
      <c r="AF367" s="129" cm="1">
        <f t="array" ref="AF367">INDEX(KM_PCT,MATCH($A367,'Knowledge - Percentages'!$B:$B,0),'Data - Knowledge'!AF$8)/100</f>
        <v>0.37799999999999995</v>
      </c>
      <c r="AG367" s="129" cm="1">
        <f t="array" ref="AG367">INDEX(KM_PCT,MATCH($A367,'Knowledge - Percentages'!$B:$B,0),'Data - Knowledge'!AG$8)/100</f>
        <v>0.45299999999999996</v>
      </c>
      <c r="AH367" s="129" cm="1">
        <f t="array" ref="AH367">INDEX(KM_PCT,MATCH($A367,'Knowledge - Percentages'!$B:$B,0),'Data - Knowledge'!AH$8)/100</f>
        <v>0.53299999999999992</v>
      </c>
      <c r="AI367" s="129" cm="1">
        <f t="array" ref="AI367">INDEX(KM_PCT,MATCH($A367,'Knowledge - Percentages'!$B:$B,0),'Data - Knowledge'!AI$8)/100</f>
        <v>0.49399999999999999</v>
      </c>
    </row>
    <row r="368" spans="1:35">
      <c r="A368" s="86" t="s">
        <v>898</v>
      </c>
      <c r="B368" s="86" t="s">
        <v>865</v>
      </c>
      <c r="C368" s="86" t="s">
        <v>891</v>
      </c>
      <c r="D368" s="86" t="s">
        <v>871</v>
      </c>
      <c r="E368" s="122">
        <f t="shared" si="37"/>
        <v>6.2625686209389103E-2</v>
      </c>
      <c r="F368" s="128">
        <f t="shared" si="32"/>
        <v>3205.6210000000001</v>
      </c>
      <c r="G368" s="122">
        <f t="shared" si="33"/>
        <v>6.5751826642741942E-2</v>
      </c>
      <c r="H368" s="128">
        <f t="shared" si="34"/>
        <v>23928.339000000004</v>
      </c>
      <c r="I368" s="122">
        <f t="shared" si="35"/>
        <v>-0.57980125531430105</v>
      </c>
      <c r="J368" s="128">
        <f t="shared" si="36"/>
        <v>95.245545876103932</v>
      </c>
      <c r="K368" s="129" cm="1">
        <f t="array" ref="K368">INDEX(KM_PCT,MATCH($A368,'Knowledge - Percentages'!$B:$B,0),'Data - Knowledge'!K$8)/100</f>
        <v>4.8000000000000001E-2</v>
      </c>
      <c r="L368" s="129" cm="1">
        <f t="array" ref="L368">INDEX(KM_PCT,MATCH($A368,'Knowledge - Percentages'!$B:$B,0),'Data - Knowledge'!L$8)/100</f>
        <v>4.7E-2</v>
      </c>
      <c r="M368" s="129" cm="1">
        <f t="array" ref="M368">INDEX(KM_PCT,MATCH($A368,'Knowledge - Percentages'!$B:$B,0),'Data - Knowledge'!M$8)/100</f>
        <v>5.2999999999999999E-2</v>
      </c>
      <c r="N368" s="129" cm="1">
        <f t="array" ref="N368">INDEX(KM_PCT,MATCH($A368,'Knowledge - Percentages'!$B:$B,0),'Data - Knowledge'!N$8)/100</f>
        <v>5.5E-2</v>
      </c>
      <c r="O368" s="129" cm="1">
        <f t="array" ref="O368">INDEX(KM_PCT,MATCH($A368,'Knowledge - Percentages'!$B:$B,0),'Data - Knowledge'!O$8)/100</f>
        <v>5.5999999999999994E-2</v>
      </c>
      <c r="P368" s="129" cm="1">
        <f t="array" ref="P368">INDEX(KM_PCT,MATCH($A368,'Knowledge - Percentages'!$B:$B,0),'Data - Knowledge'!P$8)/100</f>
        <v>6.0999999999999999E-2</v>
      </c>
      <c r="Q368" s="129" cm="1">
        <f t="array" ref="Q368">INDEX(KM_PCT,MATCH($A368,'Knowledge - Percentages'!$B:$B,0),'Data - Knowledge'!Q$8)/100</f>
        <v>5.9000000000000004E-2</v>
      </c>
      <c r="R368" s="129" cm="1">
        <f t="array" ref="R368">INDEX(KM_PCT,MATCH($A368,'Knowledge - Percentages'!$B:$B,0),'Data - Knowledge'!R$8)/100</f>
        <v>6.8000000000000005E-2</v>
      </c>
      <c r="S368" s="129" cm="1">
        <f t="array" ref="S368">INDEX(KM_PCT,MATCH($A368,'Knowledge - Percentages'!$B:$B,0),'Data - Knowledge'!S$8)/100</f>
        <v>6.8000000000000005E-2</v>
      </c>
      <c r="T368" s="129" cm="1">
        <f t="array" ref="T368">INDEX(KM_PCT,MATCH($A368,'Knowledge - Percentages'!$B:$B,0),'Data - Knowledge'!T$8)/100</f>
        <v>6.3E-2</v>
      </c>
      <c r="U368" s="129" cm="1">
        <f t="array" ref="U368">INDEX(KM_PCT,MATCH($A368,'Knowledge - Percentages'!$B:$B,0),'Data - Knowledge'!U$8)/100</f>
        <v>6.8000000000000005E-2</v>
      </c>
      <c r="V368" s="129" cm="1">
        <f t="array" ref="V368">INDEX(KM_PCT,MATCH($A368,'Knowledge - Percentages'!$B:$B,0),'Data - Knowledge'!V$8)/100</f>
        <v>6.3E-2</v>
      </c>
      <c r="W368" s="129" cm="1">
        <f t="array" ref="W368">INDEX(KM_PCT,MATCH($A368,'Knowledge - Percentages'!$B:$B,0),'Data - Knowledge'!W$8)/100</f>
        <v>9.1999999999999998E-2</v>
      </c>
      <c r="X368" s="129" cm="1">
        <f t="array" ref="X368">INDEX(KM_PCT,MATCH($A368,'Knowledge - Percentages'!$B:$B,0),'Data - Knowledge'!X$8)/100</f>
        <v>6.4000000000000001E-2</v>
      </c>
      <c r="Y368" s="129" cm="1">
        <f t="array" ref="Y368">INDEX(KM_PCT,MATCH($A368,'Knowledge - Percentages'!$B:$B,0),'Data - Knowledge'!Y$8)/100</f>
        <v>8.6999999999999994E-2</v>
      </c>
      <c r="Z368" s="129" cm="1">
        <f t="array" ref="Z368">INDEX(KM_PCT,MATCH($A368,'Knowledge - Percentages'!$B:$B,0),'Data - Knowledge'!Z$8)/100</f>
        <v>7.0999999999999994E-2</v>
      </c>
      <c r="AA368" s="129" cm="1">
        <f t="array" ref="AA368">INDEX(KM_PCT,MATCH($A368,'Knowledge - Percentages'!$B:$B,0),'Data - Knowledge'!AA$8)/100</f>
        <v>6.3E-2</v>
      </c>
      <c r="AB368" s="129" cm="1">
        <f t="array" ref="AB368">INDEX(KM_PCT,MATCH($A368,'Knowledge - Percentages'!$B:$B,0),'Data - Knowledge'!AB$8)/100</f>
        <v>0.125</v>
      </c>
      <c r="AC368" s="129" cm="1">
        <f t="array" ref="AC368">INDEX(KM_PCT,MATCH($A368,'Knowledge - Percentages'!$B:$B,0),'Data - Knowledge'!AC$8)/100</f>
        <v>7.8E-2</v>
      </c>
      <c r="AD368" s="129" cm="1">
        <f t="array" ref="AD368">INDEX(KM_PCT,MATCH($A368,'Knowledge - Percentages'!$B:$B,0),'Data - Knowledge'!AD$8)/100</f>
        <v>6.7000000000000004E-2</v>
      </c>
      <c r="AE368" s="129" cm="1">
        <f t="array" ref="AE368">INDEX(KM_PCT,MATCH($A368,'Knowledge - Percentages'!$B:$B,0),'Data - Knowledge'!AE$8)/100</f>
        <v>6.8000000000000005E-2</v>
      </c>
      <c r="AF368" s="129" cm="1">
        <f t="array" ref="AF368">INDEX(KM_PCT,MATCH($A368,'Knowledge - Percentages'!$B:$B,0),'Data - Knowledge'!AF$8)/100</f>
        <v>9.6999999999999989E-2</v>
      </c>
      <c r="AG368" s="129" cm="1">
        <f t="array" ref="AG368">INDEX(KM_PCT,MATCH($A368,'Knowledge - Percentages'!$B:$B,0),'Data - Knowledge'!AG$8)/100</f>
        <v>8.4000000000000005E-2</v>
      </c>
      <c r="AH368" s="129" cm="1">
        <f t="array" ref="AH368">INDEX(KM_PCT,MATCH($A368,'Knowledge - Percentages'!$B:$B,0),'Data - Knowledge'!AH$8)/100</f>
        <v>0.08</v>
      </c>
      <c r="AI368" s="129" cm="1">
        <f t="array" ref="AI368">INDEX(KM_PCT,MATCH($A368,'Knowledge - Percentages'!$B:$B,0),'Data - Knowledge'!AI$8)/100</f>
        <v>0.08</v>
      </c>
    </row>
    <row r="369" spans="1:35">
      <c r="A369" s="86" t="s">
        <v>899</v>
      </c>
      <c r="B369" s="86" t="s">
        <v>865</v>
      </c>
      <c r="C369" s="86" t="s">
        <v>891</v>
      </c>
      <c r="D369" s="86" t="s">
        <v>873</v>
      </c>
      <c r="E369" s="122">
        <f t="shared" si="37"/>
        <v>0.27160275069841944</v>
      </c>
      <c r="F369" s="128">
        <f t="shared" si="32"/>
        <v>13902.529999999997</v>
      </c>
      <c r="G369" s="122">
        <f t="shared" si="33"/>
        <v>0.26363027486885821</v>
      </c>
      <c r="H369" s="128">
        <f t="shared" si="34"/>
        <v>95940.066000000006</v>
      </c>
      <c r="I369" s="122">
        <f t="shared" si="35"/>
        <v>0.58963600073432665</v>
      </c>
      <c r="J369" s="128">
        <f t="shared" si="36"/>
        <v>103.02411239889922</v>
      </c>
      <c r="K369" s="129" cm="1">
        <f t="array" ref="K369">INDEX(KM_PCT,MATCH($A369,'Knowledge - Percentages'!$B:$B,0),'Data - Knowledge'!K$8)/100</f>
        <v>0.308</v>
      </c>
      <c r="L369" s="129" cm="1">
        <f t="array" ref="L369">INDEX(KM_PCT,MATCH($A369,'Knowledge - Percentages'!$B:$B,0),'Data - Knowledge'!L$8)/100</f>
        <v>0.32299999999999995</v>
      </c>
      <c r="M369" s="129" cm="1">
        <f t="array" ref="M369">INDEX(KM_PCT,MATCH($A369,'Knowledge - Percentages'!$B:$B,0),'Data - Knowledge'!M$8)/100</f>
        <v>0.30199999999999999</v>
      </c>
      <c r="N369" s="129" cm="1">
        <f t="array" ref="N369">INDEX(KM_PCT,MATCH($A369,'Knowledge - Percentages'!$B:$B,0),'Data - Knowledge'!N$8)/100</f>
        <v>0.308</v>
      </c>
      <c r="O369" s="129" cm="1">
        <f t="array" ref="O369">INDEX(KM_PCT,MATCH($A369,'Knowledge - Percentages'!$B:$B,0),'Data - Knowledge'!O$8)/100</f>
        <v>0.31</v>
      </c>
      <c r="P369" s="129" cm="1">
        <f t="array" ref="P369">INDEX(KM_PCT,MATCH($A369,'Knowledge - Percentages'!$B:$B,0),'Data - Knowledge'!P$8)/100</f>
        <v>0.26400000000000001</v>
      </c>
      <c r="Q369" s="129" cm="1">
        <f t="array" ref="Q369">INDEX(KM_PCT,MATCH($A369,'Knowledge - Percentages'!$B:$B,0),'Data - Knowledge'!Q$8)/100</f>
        <v>0.27100000000000002</v>
      </c>
      <c r="R369" s="129" cm="1">
        <f t="array" ref="R369">INDEX(KM_PCT,MATCH($A369,'Knowledge - Percentages'!$B:$B,0),'Data - Knowledge'!R$8)/100</f>
        <v>0.22500000000000001</v>
      </c>
      <c r="S369" s="129" cm="1">
        <f t="array" ref="S369">INDEX(KM_PCT,MATCH($A369,'Knowledge - Percentages'!$B:$B,0),'Data - Knowledge'!S$8)/100</f>
        <v>0.249</v>
      </c>
      <c r="T369" s="129" cm="1">
        <f t="array" ref="T369">INDEX(KM_PCT,MATCH($A369,'Knowledge - Percentages'!$B:$B,0),'Data - Knowledge'!T$8)/100</f>
        <v>0.27800000000000002</v>
      </c>
      <c r="U369" s="129" cm="1">
        <f t="array" ref="U369">INDEX(KM_PCT,MATCH($A369,'Knowledge - Percentages'!$B:$B,0),'Data - Knowledge'!U$8)/100</f>
        <v>0.26100000000000001</v>
      </c>
      <c r="V369" s="129" cm="1">
        <f t="array" ref="V369">INDEX(KM_PCT,MATCH($A369,'Knowledge - Percentages'!$B:$B,0),'Data - Knowledge'!V$8)/100</f>
        <v>0.3</v>
      </c>
      <c r="W369" s="129" cm="1">
        <f t="array" ref="W369">INDEX(KM_PCT,MATCH($A369,'Knowledge - Percentages'!$B:$B,0),'Data - Knowledge'!W$8)/100</f>
        <v>0.18600000000000003</v>
      </c>
      <c r="X369" s="129" cm="1">
        <f t="array" ref="X369">INDEX(KM_PCT,MATCH($A369,'Knowledge - Percentages'!$B:$B,0),'Data - Knowledge'!X$8)/100</f>
        <v>0.24600000000000002</v>
      </c>
      <c r="Y369" s="129" cm="1">
        <f t="array" ref="Y369">INDEX(KM_PCT,MATCH($A369,'Knowledge - Percentages'!$B:$B,0),'Data - Knowledge'!Y$8)/100</f>
        <v>0.21600000000000003</v>
      </c>
      <c r="Z369" s="129" cm="1">
        <f t="array" ref="Z369">INDEX(KM_PCT,MATCH($A369,'Knowledge - Percentages'!$B:$B,0),'Data - Knowledge'!Z$8)/100</f>
        <v>0.23899999999999999</v>
      </c>
      <c r="AA369" s="129" cm="1">
        <f t="array" ref="AA369">INDEX(KM_PCT,MATCH($A369,'Knowledge - Percentages'!$B:$B,0),'Data - Knowledge'!AA$8)/100</f>
        <v>0.24199999999999999</v>
      </c>
      <c r="AB369" s="129" cm="1">
        <f t="array" ref="AB369">INDEX(KM_PCT,MATCH($A369,'Knowledge - Percentages'!$B:$B,0),'Data - Knowledge'!AB$8)/100</f>
        <v>0.13699999999999998</v>
      </c>
      <c r="AC369" s="129" cm="1">
        <f t="array" ref="AC369">INDEX(KM_PCT,MATCH($A369,'Knowledge - Percentages'!$B:$B,0),'Data - Knowledge'!AC$8)/100</f>
        <v>0.25</v>
      </c>
      <c r="AD369" s="129" cm="1">
        <f t="array" ref="AD369">INDEX(KM_PCT,MATCH($A369,'Knowledge - Percentages'!$B:$B,0),'Data - Knowledge'!AD$8)/100</f>
        <v>0.27300000000000002</v>
      </c>
      <c r="AE369" s="129" cm="1">
        <f t="array" ref="AE369">INDEX(KM_PCT,MATCH($A369,'Knowledge - Percentages'!$B:$B,0),'Data - Knowledge'!AE$8)/100</f>
        <v>0.24100000000000002</v>
      </c>
      <c r="AF369" s="129" cm="1">
        <f t="array" ref="AF369">INDEX(KM_PCT,MATCH($A369,'Knowledge - Percentages'!$B:$B,0),'Data - Knowledge'!AF$8)/100</f>
        <v>0.17100000000000001</v>
      </c>
      <c r="AG369" s="129" cm="1">
        <f t="array" ref="AG369">INDEX(KM_PCT,MATCH($A369,'Knowledge - Percentages'!$B:$B,0),'Data - Knowledge'!AG$8)/100</f>
        <v>0.20899999999999999</v>
      </c>
      <c r="AH369" s="129" cm="1">
        <f t="array" ref="AH369">INDEX(KM_PCT,MATCH($A369,'Knowledge - Percentages'!$B:$B,0),'Data - Knowledge'!AH$8)/100</f>
        <v>0.222</v>
      </c>
      <c r="AI369" s="129" cm="1">
        <f t="array" ref="AI369">INDEX(KM_PCT,MATCH($A369,'Knowledge - Percentages'!$B:$B,0),'Data - Knowledge'!AI$8)/100</f>
        <v>0.21</v>
      </c>
    </row>
    <row r="370" spans="1:35">
      <c r="A370" s="86" t="s">
        <v>900</v>
      </c>
      <c r="B370" s="86" t="s">
        <v>865</v>
      </c>
      <c r="C370" s="86" t="s">
        <v>901</v>
      </c>
      <c r="D370" s="86" t="s">
        <v>892</v>
      </c>
      <c r="E370" s="122">
        <f t="shared" si="37"/>
        <v>0.18328147771895203</v>
      </c>
      <c r="F370" s="128">
        <f t="shared" si="32"/>
        <v>9381.6289999999972</v>
      </c>
      <c r="G370" s="122">
        <f t="shared" si="33"/>
        <v>0.18357977187231228</v>
      </c>
      <c r="H370" s="128">
        <f t="shared" si="34"/>
        <v>66808.167000000016</v>
      </c>
      <c r="I370" s="122">
        <f t="shared" si="35"/>
        <v>0.52307752896748738</v>
      </c>
      <c r="J370" s="128">
        <f t="shared" si="36"/>
        <v>99.837512515503221</v>
      </c>
      <c r="K370" s="129" cm="1">
        <f t="array" ref="K370">INDEX(KM_PCT,MATCH($A370,'Knowledge - Percentages'!$B:$B,0),'Data - Knowledge'!K$8)/100</f>
        <v>0.185</v>
      </c>
      <c r="L370" s="129" cm="1">
        <f t="array" ref="L370">INDEX(KM_PCT,MATCH($A370,'Knowledge - Percentages'!$B:$B,0),'Data - Knowledge'!L$8)/100</f>
        <v>0.17899999999999999</v>
      </c>
      <c r="M370" s="129" cm="1">
        <f t="array" ref="M370">INDEX(KM_PCT,MATCH($A370,'Knowledge - Percentages'!$B:$B,0),'Data - Knowledge'!M$8)/100</f>
        <v>0.17499999999999999</v>
      </c>
      <c r="N370" s="129" cm="1">
        <f t="array" ref="N370">INDEX(KM_PCT,MATCH($A370,'Knowledge - Percentages'!$B:$B,0),'Data - Knowledge'!N$8)/100</f>
        <v>0.21899999999999997</v>
      </c>
      <c r="O370" s="129" cm="1">
        <f t="array" ref="O370">INDEX(KM_PCT,MATCH($A370,'Knowledge - Percentages'!$B:$B,0),'Data - Knowledge'!O$8)/100</f>
        <v>0.191</v>
      </c>
      <c r="P370" s="129" cm="1">
        <f t="array" ref="P370">INDEX(KM_PCT,MATCH($A370,'Knowledge - Percentages'!$B:$B,0),'Data - Knowledge'!P$8)/100</f>
        <v>0.17199999999999999</v>
      </c>
      <c r="Q370" s="129" cm="1">
        <f t="array" ref="Q370">INDEX(KM_PCT,MATCH($A370,'Knowledge - Percentages'!$B:$B,0),'Data - Knowledge'!Q$8)/100</f>
        <v>0.17300000000000001</v>
      </c>
      <c r="R370" s="129" cm="1">
        <f t="array" ref="R370">INDEX(KM_PCT,MATCH($A370,'Knowledge - Percentages'!$B:$B,0),'Data - Knowledge'!R$8)/100</f>
        <v>0.13600000000000001</v>
      </c>
      <c r="S370" s="129" cm="1">
        <f t="array" ref="S370">INDEX(KM_PCT,MATCH($A370,'Knowledge - Percentages'!$B:$B,0),'Data - Knowledge'!S$8)/100</f>
        <v>0.183</v>
      </c>
      <c r="T370" s="129" cm="1">
        <f t="array" ref="T370">INDEX(KM_PCT,MATCH($A370,'Knowledge - Percentages'!$B:$B,0),'Data - Knowledge'!T$8)/100</f>
        <v>0.17199999999999999</v>
      </c>
      <c r="U370" s="129" cm="1">
        <f t="array" ref="U370">INDEX(KM_PCT,MATCH($A370,'Knowledge - Percentages'!$B:$B,0),'Data - Knowledge'!U$8)/100</f>
        <v>0.17600000000000002</v>
      </c>
      <c r="V370" s="129" cm="1">
        <f t="array" ref="V370">INDEX(KM_PCT,MATCH($A370,'Knowledge - Percentages'!$B:$B,0),'Data - Knowledge'!V$8)/100</f>
        <v>0.17300000000000001</v>
      </c>
      <c r="W370" s="129" cm="1">
        <f t="array" ref="W370">INDEX(KM_PCT,MATCH($A370,'Knowledge - Percentages'!$B:$B,0),'Data - Knowledge'!W$8)/100</f>
        <v>0.16300000000000001</v>
      </c>
      <c r="X370" s="129" cm="1">
        <f t="array" ref="X370">INDEX(KM_PCT,MATCH($A370,'Knowledge - Percentages'!$B:$B,0),'Data - Knowledge'!X$8)/100</f>
        <v>0.17600000000000002</v>
      </c>
      <c r="Y370" s="129" cm="1">
        <f t="array" ref="Y370">INDEX(KM_PCT,MATCH($A370,'Knowledge - Percentages'!$B:$B,0),'Data - Knowledge'!Y$8)/100</f>
        <v>0.16899999999999998</v>
      </c>
      <c r="Z370" s="129" cm="1">
        <f t="array" ref="Z370">INDEX(KM_PCT,MATCH($A370,'Knowledge - Percentages'!$B:$B,0),'Data - Knowledge'!Z$8)/100</f>
        <v>0.18600000000000003</v>
      </c>
      <c r="AA370" s="129" cm="1">
        <f t="array" ref="AA370">INDEX(KM_PCT,MATCH($A370,'Knowledge - Percentages'!$B:$B,0),'Data - Knowledge'!AA$8)/100</f>
        <v>0.17600000000000002</v>
      </c>
      <c r="AB370" s="129" cm="1">
        <f t="array" ref="AB370">INDEX(KM_PCT,MATCH($A370,'Knowledge - Percentages'!$B:$B,0),'Data - Knowledge'!AB$8)/100</f>
        <v>0.17499999999999999</v>
      </c>
      <c r="AC370" s="129" cm="1">
        <f t="array" ref="AC370">INDEX(KM_PCT,MATCH($A370,'Knowledge - Percentages'!$B:$B,0),'Data - Knowledge'!AC$8)/100</f>
        <v>0.18600000000000003</v>
      </c>
      <c r="AD370" s="129" cm="1">
        <f t="array" ref="AD370">INDEX(KM_PCT,MATCH($A370,'Knowledge - Percentages'!$B:$B,0),'Data - Knowledge'!AD$8)/100</f>
        <v>0.19899999999999998</v>
      </c>
      <c r="AE370" s="129" cm="1">
        <f t="array" ref="AE370">INDEX(KM_PCT,MATCH($A370,'Knowledge - Percentages'!$B:$B,0),'Data - Knowledge'!AE$8)/100</f>
        <v>0.19399999999999998</v>
      </c>
      <c r="AF370" s="129" cm="1">
        <f t="array" ref="AF370">INDEX(KM_PCT,MATCH($A370,'Knowledge - Percentages'!$B:$B,0),'Data - Knowledge'!AF$8)/100</f>
        <v>0.152</v>
      </c>
      <c r="AG370" s="129" cm="1">
        <f t="array" ref="AG370">INDEX(KM_PCT,MATCH($A370,'Knowledge - Percentages'!$B:$B,0),'Data - Knowledge'!AG$8)/100</f>
        <v>0.17499999999999999</v>
      </c>
      <c r="AH370" s="129" cm="1">
        <f t="array" ref="AH370">INDEX(KM_PCT,MATCH($A370,'Knowledge - Percentages'!$B:$B,0),'Data - Knowledge'!AH$8)/100</f>
        <v>0.152</v>
      </c>
      <c r="AI370" s="129" cm="1">
        <f t="array" ref="AI370">INDEX(KM_PCT,MATCH($A370,'Knowledge - Percentages'!$B:$B,0),'Data - Knowledge'!AI$8)/100</f>
        <v>0.17600000000000002</v>
      </c>
    </row>
    <row r="371" spans="1:35">
      <c r="A371" s="86" t="s">
        <v>902</v>
      </c>
      <c r="B371" s="86" t="s">
        <v>865</v>
      </c>
      <c r="C371" s="86" t="s">
        <v>901</v>
      </c>
      <c r="D371" s="86" t="s">
        <v>869</v>
      </c>
      <c r="E371" s="122">
        <f t="shared" si="37"/>
        <v>0.30331951472053448</v>
      </c>
      <c r="F371" s="128">
        <f t="shared" si="32"/>
        <v>15526.016</v>
      </c>
      <c r="G371" s="122">
        <f t="shared" si="33"/>
        <v>0.33012110936774397</v>
      </c>
      <c r="H371" s="128">
        <f t="shared" si="34"/>
        <v>120137.34400000001</v>
      </c>
      <c r="I371" s="122">
        <f t="shared" si="35"/>
        <v>-0.31329483185387652</v>
      </c>
      <c r="J371" s="128">
        <f t="shared" si="36"/>
        <v>91.881284205502467</v>
      </c>
      <c r="K371" s="129" cm="1">
        <f t="array" ref="K371">INDEX(KM_PCT,MATCH($A371,'Knowledge - Percentages'!$B:$B,0),'Data - Knowledge'!K$8)/100</f>
        <v>0.19600000000000001</v>
      </c>
      <c r="L371" s="129" cm="1">
        <f t="array" ref="L371">INDEX(KM_PCT,MATCH($A371,'Knowledge - Percentages'!$B:$B,0),'Data - Knowledge'!L$8)/100</f>
        <v>0.20600000000000002</v>
      </c>
      <c r="M371" s="129" cm="1">
        <f t="array" ref="M371">INDEX(KM_PCT,MATCH($A371,'Knowledge - Percentages'!$B:$B,0),'Data - Knowledge'!M$8)/100</f>
        <v>0.21199999999999999</v>
      </c>
      <c r="N371" s="129" cm="1">
        <f t="array" ref="N371">INDEX(KM_PCT,MATCH($A371,'Knowledge - Percentages'!$B:$B,0),'Data - Knowledge'!N$8)/100</f>
        <v>0.32400000000000001</v>
      </c>
      <c r="O371" s="129" cm="1">
        <f t="array" ref="O371">INDEX(KM_PCT,MATCH($A371,'Knowledge - Percentages'!$B:$B,0),'Data - Knowledge'!O$8)/100</f>
        <v>0.27200000000000002</v>
      </c>
      <c r="P371" s="129" cm="1">
        <f t="array" ref="P371">INDEX(KM_PCT,MATCH($A371,'Knowledge - Percentages'!$B:$B,0),'Data - Knowledge'!P$8)/100</f>
        <v>0.27800000000000002</v>
      </c>
      <c r="Q371" s="129" cm="1">
        <f t="array" ref="Q371">INDEX(KM_PCT,MATCH($A371,'Knowledge - Percentages'!$B:$B,0),'Data - Knowledge'!Q$8)/100</f>
        <v>0.218</v>
      </c>
      <c r="R371" s="129" cm="1">
        <f t="array" ref="R371">INDEX(KM_PCT,MATCH($A371,'Knowledge - Percentages'!$B:$B,0),'Data - Knowledge'!R$8)/100</f>
        <v>0.247</v>
      </c>
      <c r="S371" s="129" cm="1">
        <f t="array" ref="S371">INDEX(KM_PCT,MATCH($A371,'Knowledge - Percentages'!$B:$B,0),'Data - Knowledge'!S$8)/100</f>
        <v>0.32100000000000001</v>
      </c>
      <c r="T371" s="129" cm="1">
        <f t="array" ref="T371">INDEX(KM_PCT,MATCH($A371,'Knowledge - Percentages'!$B:$B,0),'Data - Knowledge'!T$8)/100</f>
        <v>0.24199999999999999</v>
      </c>
      <c r="U371" s="129" cm="1">
        <f t="array" ref="U371">INDEX(KM_PCT,MATCH($A371,'Knowledge - Percentages'!$B:$B,0),'Data - Knowledge'!U$8)/100</f>
        <v>0.26500000000000001</v>
      </c>
      <c r="V371" s="129" cm="1">
        <f t="array" ref="V371">INDEX(KM_PCT,MATCH($A371,'Knowledge - Percentages'!$B:$B,0),'Data - Knowledge'!V$8)/100</f>
        <v>0.25</v>
      </c>
      <c r="W371" s="129" cm="1">
        <f t="array" ref="W371">INDEX(KM_PCT,MATCH($A371,'Knowledge - Percentages'!$B:$B,0),'Data - Knowledge'!W$8)/100</f>
        <v>0.433</v>
      </c>
      <c r="X371" s="129" cm="1">
        <f t="array" ref="X371">INDEX(KM_PCT,MATCH($A371,'Knowledge - Percentages'!$B:$B,0),'Data - Knowledge'!X$8)/100</f>
        <v>0.308</v>
      </c>
      <c r="Y371" s="129" cm="1">
        <f t="array" ref="Y371">INDEX(KM_PCT,MATCH($A371,'Knowledge - Percentages'!$B:$B,0),'Data - Knowledge'!Y$8)/100</f>
        <v>0.34899999999999998</v>
      </c>
      <c r="Z371" s="129" cm="1">
        <f t="array" ref="Z371">INDEX(KM_PCT,MATCH($A371,'Knowledge - Percentages'!$B:$B,0),'Data - Knowledge'!Z$8)/100</f>
        <v>0.39700000000000002</v>
      </c>
      <c r="AA371" s="129" cm="1">
        <f t="array" ref="AA371">INDEX(KM_PCT,MATCH($A371,'Knowledge - Percentages'!$B:$B,0),'Data - Knowledge'!AA$8)/100</f>
        <v>0.34799999999999998</v>
      </c>
      <c r="AB371" s="129" cm="1">
        <f t="array" ref="AB371">INDEX(KM_PCT,MATCH($A371,'Knowledge - Percentages'!$B:$B,0),'Data - Knowledge'!AB$8)/100</f>
        <v>0.435</v>
      </c>
      <c r="AC371" s="129" cm="1">
        <f t="array" ref="AC371">INDEX(KM_PCT,MATCH($A371,'Knowledge - Percentages'!$B:$B,0),'Data - Knowledge'!AC$8)/100</f>
        <v>0.41499999999999998</v>
      </c>
      <c r="AD371" s="129" cm="1">
        <f t="array" ref="AD371">INDEX(KM_PCT,MATCH($A371,'Knowledge - Percentages'!$B:$B,0),'Data - Knowledge'!AD$8)/100</f>
        <v>0.36</v>
      </c>
      <c r="AE371" s="129" cm="1">
        <f t="array" ref="AE371">INDEX(KM_PCT,MATCH($A371,'Knowledge - Percentages'!$B:$B,0),'Data - Knowledge'!AE$8)/100</f>
        <v>0.37799999999999995</v>
      </c>
      <c r="AF371" s="129" cm="1">
        <f t="array" ref="AF371">INDEX(KM_PCT,MATCH($A371,'Knowledge - Percentages'!$B:$B,0),'Data - Knowledge'!AF$8)/100</f>
        <v>0.34399999999999997</v>
      </c>
      <c r="AG371" s="129" cm="1">
        <f t="array" ref="AG371">INDEX(KM_PCT,MATCH($A371,'Knowledge - Percentages'!$B:$B,0),'Data - Knowledge'!AG$8)/100</f>
        <v>0.39799999999999996</v>
      </c>
      <c r="AH371" s="129" cm="1">
        <f t="array" ref="AH371">INDEX(KM_PCT,MATCH($A371,'Knowledge - Percentages'!$B:$B,0),'Data - Knowledge'!AH$8)/100</f>
        <v>0.45500000000000002</v>
      </c>
      <c r="AI371" s="129" cm="1">
        <f t="array" ref="AI371">INDEX(KM_PCT,MATCH($A371,'Knowledge - Percentages'!$B:$B,0),'Data - Knowledge'!AI$8)/100</f>
        <v>0.44600000000000001</v>
      </c>
    </row>
    <row r="372" spans="1:35">
      <c r="A372" s="86" t="s">
        <v>903</v>
      </c>
      <c r="B372" s="86" t="s">
        <v>865</v>
      </c>
      <c r="C372" s="86" t="s">
        <v>901</v>
      </c>
      <c r="D372" s="86" t="s">
        <v>895</v>
      </c>
      <c r="E372" s="122">
        <f t="shared" si="37"/>
        <v>0.17286787660929531</v>
      </c>
      <c r="F372" s="128">
        <f t="shared" si="32"/>
        <v>8848.5879999999997</v>
      </c>
      <c r="G372" s="122">
        <f t="shared" si="33"/>
        <v>0.18283930490026626</v>
      </c>
      <c r="H372" s="128">
        <f t="shared" si="34"/>
        <v>66538.697</v>
      </c>
      <c r="I372" s="122">
        <f t="shared" si="35"/>
        <v>-0.44293456712816903</v>
      </c>
      <c r="J372" s="128">
        <f t="shared" si="36"/>
        <v>94.546343141913553</v>
      </c>
      <c r="K372" s="129" cm="1">
        <f t="array" ref="K372">INDEX(KM_PCT,MATCH($A372,'Knowledge - Percentages'!$B:$B,0),'Data - Knowledge'!K$8)/100</f>
        <v>9.6999999999999989E-2</v>
      </c>
      <c r="L372" s="129" cm="1">
        <f t="array" ref="L372">INDEX(KM_PCT,MATCH($A372,'Knowledge - Percentages'!$B:$B,0),'Data - Knowledge'!L$8)/100</f>
        <v>0.125</v>
      </c>
      <c r="M372" s="129" cm="1">
        <f t="array" ref="M372">INDEX(KM_PCT,MATCH($A372,'Knowledge - Percentages'!$B:$B,0),'Data - Knowledge'!M$8)/100</f>
        <v>0.13500000000000001</v>
      </c>
      <c r="N372" s="129" cm="1">
        <f t="array" ref="N372">INDEX(KM_PCT,MATCH($A372,'Knowledge - Percentages'!$B:$B,0),'Data - Knowledge'!N$8)/100</f>
        <v>0.161</v>
      </c>
      <c r="O372" s="129" cm="1">
        <f t="array" ref="O372">INDEX(KM_PCT,MATCH($A372,'Knowledge - Percentages'!$B:$B,0),'Data - Knowledge'!O$8)/100</f>
        <v>0.152</v>
      </c>
      <c r="P372" s="129" cm="1">
        <f t="array" ref="P372">INDEX(KM_PCT,MATCH($A372,'Knowledge - Percentages'!$B:$B,0),'Data - Knowledge'!P$8)/100</f>
        <v>0.18600000000000003</v>
      </c>
      <c r="Q372" s="129" cm="1">
        <f t="array" ref="Q372">INDEX(KM_PCT,MATCH($A372,'Knowledge - Percentages'!$B:$B,0),'Data - Knowledge'!Q$8)/100</f>
        <v>0.152</v>
      </c>
      <c r="R372" s="129" cm="1">
        <f t="array" ref="R372">INDEX(KM_PCT,MATCH($A372,'Knowledge - Percentages'!$B:$B,0),'Data - Knowledge'!R$8)/100</f>
        <v>0.17399999999999999</v>
      </c>
      <c r="S372" s="129" cm="1">
        <f t="array" ref="S372">INDEX(KM_PCT,MATCH($A372,'Knowledge - Percentages'!$B:$B,0),'Data - Knowledge'!S$8)/100</f>
        <v>0.20100000000000001</v>
      </c>
      <c r="T372" s="129" cm="1">
        <f t="array" ref="T372">INDEX(KM_PCT,MATCH($A372,'Knowledge - Percentages'!$B:$B,0),'Data - Knowledge'!T$8)/100</f>
        <v>0.152</v>
      </c>
      <c r="U372" s="129" cm="1">
        <f t="array" ref="U372">INDEX(KM_PCT,MATCH($A372,'Knowledge - Percentages'!$B:$B,0),'Data - Knowledge'!U$8)/100</f>
        <v>0.17399999999999999</v>
      </c>
      <c r="V372" s="129" cm="1">
        <f t="array" ref="V372">INDEX(KM_PCT,MATCH($A372,'Knowledge - Percentages'!$B:$B,0),'Data - Knowledge'!V$8)/100</f>
        <v>0.155</v>
      </c>
      <c r="W372" s="129" cm="1">
        <f t="array" ref="W372">INDEX(KM_PCT,MATCH($A372,'Knowledge - Percentages'!$B:$B,0),'Data - Knowledge'!W$8)/100</f>
        <v>0.27500000000000002</v>
      </c>
      <c r="X372" s="129" cm="1">
        <f t="array" ref="X372">INDEX(KM_PCT,MATCH($A372,'Knowledge - Percentages'!$B:$B,0),'Data - Knowledge'!X$8)/100</f>
        <v>0.18</v>
      </c>
      <c r="Y372" s="129" cm="1">
        <f t="array" ref="Y372">INDEX(KM_PCT,MATCH($A372,'Knowledge - Percentages'!$B:$B,0),'Data - Knowledge'!Y$8)/100</f>
        <v>0.223</v>
      </c>
      <c r="Z372" s="129" cm="1">
        <f t="array" ref="Z372">INDEX(KM_PCT,MATCH($A372,'Knowledge - Percentages'!$B:$B,0),'Data - Knowledge'!Z$8)/100</f>
        <v>0.20300000000000001</v>
      </c>
      <c r="AA372" s="129" cm="1">
        <f t="array" ref="AA372">INDEX(KM_PCT,MATCH($A372,'Knowledge - Percentages'!$B:$B,0),'Data - Knowledge'!AA$8)/100</f>
        <v>0.20199999999999999</v>
      </c>
      <c r="AB372" s="129" cm="1">
        <f t="array" ref="AB372">INDEX(KM_PCT,MATCH($A372,'Knowledge - Percentages'!$B:$B,0),'Data - Knowledge'!AB$8)/100</f>
        <v>0.254</v>
      </c>
      <c r="AC372" s="129" cm="1">
        <f t="array" ref="AC372">INDEX(KM_PCT,MATCH($A372,'Knowledge - Percentages'!$B:$B,0),'Data - Knowledge'!AC$8)/100</f>
        <v>0.20300000000000001</v>
      </c>
      <c r="AD372" s="129" cm="1">
        <f t="array" ref="AD372">INDEX(KM_PCT,MATCH($A372,'Knowledge - Percentages'!$B:$B,0),'Data - Knowledge'!AD$8)/100</f>
        <v>0.19</v>
      </c>
      <c r="AE372" s="129" cm="1">
        <f t="array" ref="AE372">INDEX(KM_PCT,MATCH($A372,'Knowledge - Percentages'!$B:$B,0),'Data - Knowledge'!AE$8)/100</f>
        <v>0.187</v>
      </c>
      <c r="AF372" s="129" cm="1">
        <f t="array" ref="AF372">INDEX(KM_PCT,MATCH($A372,'Knowledge - Percentages'!$B:$B,0),'Data - Knowledge'!AF$8)/100</f>
        <v>0.214</v>
      </c>
      <c r="AG372" s="129" cm="1">
        <f t="array" ref="AG372">INDEX(KM_PCT,MATCH($A372,'Knowledge - Percentages'!$B:$B,0),'Data - Knowledge'!AG$8)/100</f>
        <v>0.22500000000000001</v>
      </c>
      <c r="AH372" s="129" cm="1">
        <f t="array" ref="AH372">INDEX(KM_PCT,MATCH($A372,'Knowledge - Percentages'!$B:$B,0),'Data - Knowledge'!AH$8)/100</f>
        <v>0.22600000000000001</v>
      </c>
      <c r="AI372" s="129" cm="1">
        <f t="array" ref="AI372">INDEX(KM_PCT,MATCH($A372,'Knowledge - Percentages'!$B:$B,0),'Data - Knowledge'!AI$8)/100</f>
        <v>0.24600000000000002</v>
      </c>
    </row>
    <row r="373" spans="1:35">
      <c r="A373" s="86" t="s">
        <v>904</v>
      </c>
      <c r="B373" s="86" t="s">
        <v>865</v>
      </c>
      <c r="C373" s="86" t="s">
        <v>901</v>
      </c>
      <c r="D373" s="86" t="s">
        <v>897</v>
      </c>
      <c r="E373" s="122">
        <f t="shared" si="37"/>
        <v>0.17807921933303378</v>
      </c>
      <c r="F373" s="128">
        <f t="shared" si="32"/>
        <v>9115.3410000000003</v>
      </c>
      <c r="G373" s="122">
        <f t="shared" si="33"/>
        <v>0.19988106419285612</v>
      </c>
      <c r="H373" s="128">
        <f t="shared" si="34"/>
        <v>72740.517000000007</v>
      </c>
      <c r="I373" s="122">
        <f t="shared" si="35"/>
        <v>-0.26996598562496871</v>
      </c>
      <c r="J373" s="128">
        <f t="shared" si="36"/>
        <v>89.092591162719287</v>
      </c>
      <c r="K373" s="129" cm="1">
        <f t="array" ref="K373">INDEX(KM_PCT,MATCH($A373,'Knowledge - Percentages'!$B:$B,0),'Data - Knowledge'!K$8)/100</f>
        <v>0.13</v>
      </c>
      <c r="L373" s="129" cm="1">
        <f t="array" ref="L373">INDEX(KM_PCT,MATCH($A373,'Knowledge - Percentages'!$B:$B,0),'Data - Knowledge'!L$8)/100</f>
        <v>0.11</v>
      </c>
      <c r="M373" s="129" cm="1">
        <f t="array" ref="M373">INDEX(KM_PCT,MATCH($A373,'Knowledge - Percentages'!$B:$B,0),'Data - Knowledge'!M$8)/100</f>
        <v>0.109</v>
      </c>
      <c r="N373" s="129" cm="1">
        <f t="array" ref="N373">INDEX(KM_PCT,MATCH($A373,'Knowledge - Percentages'!$B:$B,0),'Data - Knowledge'!N$8)/100</f>
        <v>0.20600000000000002</v>
      </c>
      <c r="O373" s="129" cm="1">
        <f t="array" ref="O373">INDEX(KM_PCT,MATCH($A373,'Knowledge - Percentages'!$B:$B,0),'Data - Knowledge'!O$8)/100</f>
        <v>0.157</v>
      </c>
      <c r="P373" s="129" cm="1">
        <f t="array" ref="P373">INDEX(KM_PCT,MATCH($A373,'Knowledge - Percentages'!$B:$B,0),'Data - Knowledge'!P$8)/100</f>
        <v>0.14199999999999999</v>
      </c>
      <c r="Q373" s="129" cm="1">
        <f t="array" ref="Q373">INDEX(KM_PCT,MATCH($A373,'Knowledge - Percentages'!$B:$B,0),'Data - Knowledge'!Q$8)/100</f>
        <v>0.10400000000000001</v>
      </c>
      <c r="R373" s="129" cm="1">
        <f t="array" ref="R373">INDEX(KM_PCT,MATCH($A373,'Knowledge - Percentages'!$B:$B,0),'Data - Knowledge'!R$8)/100</f>
        <v>0.125</v>
      </c>
      <c r="S373" s="129" cm="1">
        <f t="array" ref="S373">INDEX(KM_PCT,MATCH($A373,'Knowledge - Percentages'!$B:$B,0),'Data - Knowledge'!S$8)/100</f>
        <v>0.17499999999999999</v>
      </c>
      <c r="T373" s="129" cm="1">
        <f t="array" ref="T373">INDEX(KM_PCT,MATCH($A373,'Knowledge - Percentages'!$B:$B,0),'Data - Knowledge'!T$8)/100</f>
        <v>0.125</v>
      </c>
      <c r="U373" s="129" cm="1">
        <f t="array" ref="U373">INDEX(KM_PCT,MATCH($A373,'Knowledge - Percentages'!$B:$B,0),'Data - Knowledge'!U$8)/100</f>
        <v>0.14599999999999999</v>
      </c>
      <c r="V373" s="129" cm="1">
        <f t="array" ref="V373">INDEX(KM_PCT,MATCH($A373,'Knowledge - Percentages'!$B:$B,0),'Data - Knowledge'!V$8)/100</f>
        <v>0.13500000000000001</v>
      </c>
      <c r="W373" s="129" cm="1">
        <f t="array" ref="W373">INDEX(KM_PCT,MATCH($A373,'Knowledge - Percentages'!$B:$B,0),'Data - Knowledge'!W$8)/100</f>
        <v>0.24399999999999999</v>
      </c>
      <c r="X373" s="129" cm="1">
        <f t="array" ref="X373">INDEX(KM_PCT,MATCH($A373,'Knowledge - Percentages'!$B:$B,0),'Data - Knowledge'!X$8)/100</f>
        <v>0.17699999999999999</v>
      </c>
      <c r="Y373" s="129" cm="1">
        <f t="array" ref="Y373">INDEX(KM_PCT,MATCH($A373,'Knowledge - Percentages'!$B:$B,0),'Data - Knowledge'!Y$8)/100</f>
        <v>0.193</v>
      </c>
      <c r="Z373" s="129" cm="1">
        <f t="array" ref="Z373">INDEX(KM_PCT,MATCH($A373,'Knowledge - Percentages'!$B:$B,0),'Data - Knowledge'!Z$8)/100</f>
        <v>0.251</v>
      </c>
      <c r="AA373" s="129" cm="1">
        <f t="array" ref="AA373">INDEX(KM_PCT,MATCH($A373,'Knowledge - Percentages'!$B:$B,0),'Data - Knowledge'!AA$8)/100</f>
        <v>0.2</v>
      </c>
      <c r="AB373" s="129" cm="1">
        <f t="array" ref="AB373">INDEX(KM_PCT,MATCH($A373,'Knowledge - Percentages'!$B:$B,0),'Data - Knowledge'!AB$8)/100</f>
        <v>0.26300000000000001</v>
      </c>
      <c r="AC373" s="129" cm="1">
        <f t="array" ref="AC373">INDEX(KM_PCT,MATCH($A373,'Knowledge - Percentages'!$B:$B,0),'Data - Knowledge'!AC$8)/100</f>
        <v>0.28199999999999997</v>
      </c>
      <c r="AD373" s="129" cm="1">
        <f t="array" ref="AD373">INDEX(KM_PCT,MATCH($A373,'Knowledge - Percentages'!$B:$B,0),'Data - Knowledge'!AD$8)/100</f>
        <v>0.23</v>
      </c>
      <c r="AE373" s="129" cm="1">
        <f t="array" ref="AE373">INDEX(KM_PCT,MATCH($A373,'Knowledge - Percentages'!$B:$B,0),'Data - Knowledge'!AE$8)/100</f>
        <v>0.25</v>
      </c>
      <c r="AF373" s="129" cm="1">
        <f t="array" ref="AF373">INDEX(KM_PCT,MATCH($A373,'Knowledge - Percentages'!$B:$B,0),'Data - Knowledge'!AF$8)/100</f>
        <v>0.20100000000000001</v>
      </c>
      <c r="AG373" s="129" cm="1">
        <f t="array" ref="AG373">INDEX(KM_PCT,MATCH($A373,'Knowledge - Percentages'!$B:$B,0),'Data - Knowledge'!AG$8)/100</f>
        <v>0.25</v>
      </c>
      <c r="AH373" s="129" cm="1">
        <f t="array" ref="AH373">INDEX(KM_PCT,MATCH($A373,'Knowledge - Percentages'!$B:$B,0),'Data - Knowledge'!AH$8)/100</f>
        <v>0.30299999999999999</v>
      </c>
      <c r="AI373" s="129" cm="1">
        <f t="array" ref="AI373">INDEX(KM_PCT,MATCH($A373,'Knowledge - Percentages'!$B:$B,0),'Data - Knowledge'!AI$8)/100</f>
        <v>0.27600000000000002</v>
      </c>
    </row>
    <row r="374" spans="1:35">
      <c r="A374" s="86" t="s">
        <v>905</v>
      </c>
      <c r="B374" s="86" t="s">
        <v>865</v>
      </c>
      <c r="C374" s="86" t="s">
        <v>901</v>
      </c>
      <c r="D374" s="86" t="s">
        <v>871</v>
      </c>
      <c r="E374" s="122">
        <f t="shared" si="37"/>
        <v>7.7799343583331695E-2</v>
      </c>
      <c r="F374" s="128">
        <f t="shared" si="32"/>
        <v>3982.3149999999996</v>
      </c>
      <c r="G374" s="122">
        <f t="shared" si="33"/>
        <v>7.9163316562202019E-2</v>
      </c>
      <c r="H374" s="128">
        <f t="shared" si="34"/>
        <v>28809.034999999996</v>
      </c>
      <c r="I374" s="122">
        <f t="shared" si="35"/>
        <v>-0.46877831315433183</v>
      </c>
      <c r="J374" s="128">
        <f t="shared" si="36"/>
        <v>98.27701385173954</v>
      </c>
      <c r="K374" s="129" cm="1">
        <f t="array" ref="K374">INDEX(KM_PCT,MATCH($A374,'Knowledge - Percentages'!$B:$B,0),'Data - Knowledge'!K$8)/100</f>
        <v>0.09</v>
      </c>
      <c r="L374" s="129" cm="1">
        <f t="array" ref="L374">INDEX(KM_PCT,MATCH($A374,'Knowledge - Percentages'!$B:$B,0),'Data - Knowledge'!L$8)/100</f>
        <v>6.9000000000000006E-2</v>
      </c>
      <c r="M374" s="129" cm="1">
        <f t="array" ref="M374">INDEX(KM_PCT,MATCH($A374,'Knowledge - Percentages'!$B:$B,0),'Data - Knowledge'!M$8)/100</f>
        <v>7.4999999999999997E-2</v>
      </c>
      <c r="N374" s="129" cm="1">
        <f t="array" ref="N374">INDEX(KM_PCT,MATCH($A374,'Knowledge - Percentages'!$B:$B,0),'Data - Knowledge'!N$8)/100</f>
        <v>7.9000000000000001E-2</v>
      </c>
      <c r="O374" s="129" cm="1">
        <f t="array" ref="O374">INDEX(KM_PCT,MATCH($A374,'Knowledge - Percentages'!$B:$B,0),'Data - Knowledge'!O$8)/100</f>
        <v>0.08</v>
      </c>
      <c r="P374" s="129" cm="1">
        <f t="array" ref="P374">INDEX(KM_PCT,MATCH($A374,'Knowledge - Percentages'!$B:$B,0),'Data - Knowledge'!P$8)/100</f>
        <v>7.400000000000001E-2</v>
      </c>
      <c r="Q374" s="129" cm="1">
        <f t="array" ref="Q374">INDEX(KM_PCT,MATCH($A374,'Knowledge - Percentages'!$B:$B,0),'Data - Knowledge'!Q$8)/100</f>
        <v>6.5000000000000002E-2</v>
      </c>
      <c r="R374" s="129" cm="1">
        <f t="array" ref="R374">INDEX(KM_PCT,MATCH($A374,'Knowledge - Percentages'!$B:$B,0),'Data - Knowledge'!R$8)/100</f>
        <v>7.6999999999999999E-2</v>
      </c>
      <c r="S374" s="129" cm="1">
        <f t="array" ref="S374">INDEX(KM_PCT,MATCH($A374,'Knowledge - Percentages'!$B:$B,0),'Data - Knowledge'!S$8)/100</f>
        <v>0.08</v>
      </c>
      <c r="T374" s="129" cm="1">
        <f t="array" ref="T374">INDEX(KM_PCT,MATCH($A374,'Knowledge - Percentages'!$B:$B,0),'Data - Knowledge'!T$8)/100</f>
        <v>7.5999999999999998E-2</v>
      </c>
      <c r="U374" s="129" cm="1">
        <f t="array" ref="U374">INDEX(KM_PCT,MATCH($A374,'Knowledge - Percentages'!$B:$B,0),'Data - Knowledge'!U$8)/100</f>
        <v>7.5999999999999998E-2</v>
      </c>
      <c r="V374" s="129" cm="1">
        <f t="array" ref="V374">INDEX(KM_PCT,MATCH($A374,'Knowledge - Percentages'!$B:$B,0),'Data - Knowledge'!V$8)/100</f>
        <v>7.5999999999999998E-2</v>
      </c>
      <c r="W374" s="129" cm="1">
        <f t="array" ref="W374">INDEX(KM_PCT,MATCH($A374,'Knowledge - Percentages'!$B:$B,0),'Data - Knowledge'!W$8)/100</f>
        <v>0.09</v>
      </c>
      <c r="X374" s="129" cm="1">
        <f t="array" ref="X374">INDEX(KM_PCT,MATCH($A374,'Knowledge - Percentages'!$B:$B,0),'Data - Knowledge'!X$8)/100</f>
        <v>8.1000000000000003E-2</v>
      </c>
      <c r="Y374" s="129" cm="1">
        <f t="array" ref="Y374">INDEX(KM_PCT,MATCH($A374,'Knowledge - Percentages'!$B:$B,0),'Data - Knowledge'!Y$8)/100</f>
        <v>8.4000000000000005E-2</v>
      </c>
      <c r="Z374" s="129" cm="1">
        <f t="array" ref="Z374">INDEX(KM_PCT,MATCH($A374,'Knowledge - Percentages'!$B:$B,0),'Data - Knowledge'!Z$8)/100</f>
        <v>7.9000000000000001E-2</v>
      </c>
      <c r="AA374" s="129" cm="1">
        <f t="array" ref="AA374">INDEX(KM_PCT,MATCH($A374,'Knowledge - Percentages'!$B:$B,0),'Data - Knowledge'!AA$8)/100</f>
        <v>7.2000000000000008E-2</v>
      </c>
      <c r="AB374" s="129" cm="1">
        <f t="array" ref="AB374">INDEX(KM_PCT,MATCH($A374,'Knowledge - Percentages'!$B:$B,0),'Data - Knowledge'!AB$8)/100</f>
        <v>0.127</v>
      </c>
      <c r="AC374" s="129" cm="1">
        <f t="array" ref="AC374">INDEX(KM_PCT,MATCH($A374,'Knowledge - Percentages'!$B:$B,0),'Data - Knowledge'!AC$8)/100</f>
        <v>8.5999999999999993E-2</v>
      </c>
      <c r="AD374" s="129" cm="1">
        <f t="array" ref="AD374">INDEX(KM_PCT,MATCH($A374,'Knowledge - Percentages'!$B:$B,0),'Data - Knowledge'!AD$8)/100</f>
        <v>7.8E-2</v>
      </c>
      <c r="AE374" s="129" cm="1">
        <f t="array" ref="AE374">INDEX(KM_PCT,MATCH($A374,'Knowledge - Percentages'!$B:$B,0),'Data - Knowledge'!AE$8)/100</f>
        <v>8.5999999999999993E-2</v>
      </c>
      <c r="AF374" s="129" cm="1">
        <f t="array" ref="AF374">INDEX(KM_PCT,MATCH($A374,'Knowledge - Percentages'!$B:$B,0),'Data - Knowledge'!AF$8)/100</f>
        <v>9.4E-2</v>
      </c>
      <c r="AG374" s="129" cm="1">
        <f t="array" ref="AG374">INDEX(KM_PCT,MATCH($A374,'Knowledge - Percentages'!$B:$B,0),'Data - Knowledge'!AG$8)/100</f>
        <v>8.5999999999999993E-2</v>
      </c>
      <c r="AH374" s="129" cm="1">
        <f t="array" ref="AH374">INDEX(KM_PCT,MATCH($A374,'Knowledge - Percentages'!$B:$B,0),'Data - Knowledge'!AH$8)/100</f>
        <v>8.900000000000001E-2</v>
      </c>
      <c r="AI374" s="129" cm="1">
        <f t="array" ref="AI374">INDEX(KM_PCT,MATCH($A374,'Knowledge - Percentages'!$B:$B,0),'Data - Knowledge'!AI$8)/100</f>
        <v>8.5000000000000006E-2</v>
      </c>
    </row>
    <row r="375" spans="1:35">
      <c r="A375" s="86" t="s">
        <v>906</v>
      </c>
      <c r="B375" s="86" t="s">
        <v>865</v>
      </c>
      <c r="C375" s="86" t="s">
        <v>901</v>
      </c>
      <c r="D375" s="86" t="s">
        <v>873</v>
      </c>
      <c r="E375" s="122">
        <f t="shared" si="37"/>
        <v>0.10394486881434738</v>
      </c>
      <c r="F375" s="128">
        <f t="shared" si="32"/>
        <v>5320.6259999999993</v>
      </c>
      <c r="G375" s="122">
        <f t="shared" si="33"/>
        <v>0.10760590955679698</v>
      </c>
      <c r="H375" s="128">
        <f t="shared" si="34"/>
        <v>39159.834999999999</v>
      </c>
      <c r="I375" s="122">
        <f t="shared" si="35"/>
        <v>0.35271594776382953</v>
      </c>
      <c r="J375" s="128">
        <f t="shared" si="36"/>
        <v>96.597732636126992</v>
      </c>
      <c r="K375" s="129" cm="1">
        <f t="array" ref="K375">INDEX(KM_PCT,MATCH($A375,'Knowledge - Percentages'!$B:$B,0),'Data - Knowledge'!K$8)/100</f>
        <v>0.106</v>
      </c>
      <c r="L375" s="129" cm="1">
        <f t="array" ref="L375">INDEX(KM_PCT,MATCH($A375,'Knowledge - Percentages'!$B:$B,0),'Data - Knowledge'!L$8)/100</f>
        <v>9.9000000000000005E-2</v>
      </c>
      <c r="M375" s="129" cm="1">
        <f t="array" ref="M375">INDEX(KM_PCT,MATCH($A375,'Knowledge - Percentages'!$B:$B,0),'Data - Knowledge'!M$8)/100</f>
        <v>9.1999999999999998E-2</v>
      </c>
      <c r="N375" s="129" cm="1">
        <f t="array" ref="N375">INDEX(KM_PCT,MATCH($A375,'Knowledge - Percentages'!$B:$B,0),'Data - Knowledge'!N$8)/100</f>
        <v>0.13800000000000001</v>
      </c>
      <c r="O375" s="129" cm="1">
        <f t="array" ref="O375">INDEX(KM_PCT,MATCH($A375,'Knowledge - Percentages'!$B:$B,0),'Data - Knowledge'!O$8)/100</f>
        <v>0.11199999999999999</v>
      </c>
      <c r="P375" s="129" cm="1">
        <f t="array" ref="P375">INDEX(KM_PCT,MATCH($A375,'Knowledge - Percentages'!$B:$B,0),'Data - Knowledge'!P$8)/100</f>
        <v>8.3000000000000004E-2</v>
      </c>
      <c r="Q375" s="129" cm="1">
        <f t="array" ref="Q375">INDEX(KM_PCT,MATCH($A375,'Knowledge - Percentages'!$B:$B,0),'Data - Knowledge'!Q$8)/100</f>
        <v>0.09</v>
      </c>
      <c r="R375" s="129" cm="1">
        <f t="array" ref="R375">INDEX(KM_PCT,MATCH($A375,'Knowledge - Percentages'!$B:$B,0),'Data - Knowledge'!R$8)/100</f>
        <v>5.4000000000000006E-2</v>
      </c>
      <c r="S375" s="129" cm="1">
        <f t="array" ref="S375">INDEX(KM_PCT,MATCH($A375,'Knowledge - Percentages'!$B:$B,0),'Data - Knowledge'!S$8)/100</f>
        <v>9.4E-2</v>
      </c>
      <c r="T375" s="129" cm="1">
        <f t="array" ref="T375">INDEX(KM_PCT,MATCH($A375,'Knowledge - Percentages'!$B:$B,0),'Data - Knowledge'!T$8)/100</f>
        <v>8.5999999999999993E-2</v>
      </c>
      <c r="U375" s="129" cm="1">
        <f t="array" ref="U375">INDEX(KM_PCT,MATCH($A375,'Knowledge - Percentages'!$B:$B,0),'Data - Knowledge'!U$8)/100</f>
        <v>9.6000000000000002E-2</v>
      </c>
      <c r="V375" s="129" cm="1">
        <f t="array" ref="V375">INDEX(KM_PCT,MATCH($A375,'Knowledge - Percentages'!$B:$B,0),'Data - Knowledge'!V$8)/100</f>
        <v>9.3000000000000013E-2</v>
      </c>
      <c r="W375" s="129" cm="1">
        <f t="array" ref="W375">INDEX(KM_PCT,MATCH($A375,'Knowledge - Percentages'!$B:$B,0),'Data - Knowledge'!W$8)/100</f>
        <v>8.199999999999999E-2</v>
      </c>
      <c r="X375" s="129" cm="1">
        <f t="array" ref="X375">INDEX(KM_PCT,MATCH($A375,'Knowledge - Percentages'!$B:$B,0),'Data - Knowledge'!X$8)/100</f>
        <v>9.5000000000000001E-2</v>
      </c>
      <c r="Y375" s="129" cm="1">
        <f t="array" ref="Y375">INDEX(KM_PCT,MATCH($A375,'Knowledge - Percentages'!$B:$B,0),'Data - Knowledge'!Y$8)/100</f>
        <v>9.4E-2</v>
      </c>
      <c r="Z375" s="129" cm="1">
        <f t="array" ref="Z375">INDEX(KM_PCT,MATCH($A375,'Knowledge - Percentages'!$B:$B,0),'Data - Knowledge'!Z$8)/100</f>
        <v>0.109</v>
      </c>
      <c r="AA375" s="129" cm="1">
        <f t="array" ref="AA375">INDEX(KM_PCT,MATCH($A375,'Knowledge - Percentages'!$B:$B,0),'Data - Knowledge'!AA$8)/100</f>
        <v>9.8000000000000004E-2</v>
      </c>
      <c r="AB375" s="129" cm="1">
        <f t="array" ref="AB375">INDEX(KM_PCT,MATCH($A375,'Knowledge - Percentages'!$B:$B,0),'Data - Knowledge'!AB$8)/100</f>
        <v>8.199999999999999E-2</v>
      </c>
      <c r="AC375" s="129" cm="1">
        <f t="array" ref="AC375">INDEX(KM_PCT,MATCH($A375,'Knowledge - Percentages'!$B:$B,0),'Data - Knowledge'!AC$8)/100</f>
        <v>0.13100000000000001</v>
      </c>
      <c r="AD375" s="129" cm="1">
        <f t="array" ref="AD375">INDEX(KM_PCT,MATCH($A375,'Knowledge - Percentages'!$B:$B,0),'Data - Knowledge'!AD$8)/100</f>
        <v>0.122</v>
      </c>
      <c r="AE375" s="129" cm="1">
        <f t="array" ref="AE375">INDEX(KM_PCT,MATCH($A375,'Knowledge - Percentages'!$B:$B,0),'Data - Knowledge'!AE$8)/100</f>
        <v>0.12</v>
      </c>
      <c r="AF375" s="129" cm="1">
        <f t="array" ref="AF375">INDEX(KM_PCT,MATCH($A375,'Knowledge - Percentages'!$B:$B,0),'Data - Knowledge'!AF$8)/100</f>
        <v>7.8E-2</v>
      </c>
      <c r="AG375" s="129" cm="1">
        <f t="array" ref="AG375">INDEX(KM_PCT,MATCH($A375,'Knowledge - Percentages'!$B:$B,0),'Data - Knowledge'!AG$8)/100</f>
        <v>0.1</v>
      </c>
      <c r="AH375" s="129" cm="1">
        <f t="array" ref="AH375">INDEX(KM_PCT,MATCH($A375,'Knowledge - Percentages'!$B:$B,0),'Data - Knowledge'!AH$8)/100</f>
        <v>0.111</v>
      </c>
      <c r="AI375" s="129" cm="1">
        <f t="array" ref="AI375">INDEX(KM_PCT,MATCH($A375,'Knowledge - Percentages'!$B:$B,0),'Data - Knowledge'!AI$8)/100</f>
        <v>0.107</v>
      </c>
    </row>
    <row r="376" spans="1:35">
      <c r="A376" s="86" t="s">
        <v>907</v>
      </c>
      <c r="B376" s="86" t="s">
        <v>865</v>
      </c>
      <c r="C376" s="86" t="s">
        <v>908</v>
      </c>
      <c r="D376" s="86" t="s">
        <v>892</v>
      </c>
      <c r="E376" s="122">
        <f t="shared" si="37"/>
        <v>3.5251684998144059E-2</v>
      </c>
      <c r="F376" s="128">
        <f t="shared" si="32"/>
        <v>1804.4280000000001</v>
      </c>
      <c r="G376" s="122">
        <f t="shared" si="33"/>
        <v>3.3926313273008553E-2</v>
      </c>
      <c r="H376" s="128">
        <f t="shared" si="34"/>
        <v>12346.429999999998</v>
      </c>
      <c r="I376" s="122">
        <f t="shared" si="35"/>
        <v>-0.12353640494876673</v>
      </c>
      <c r="J376" s="128">
        <f t="shared" si="36"/>
        <v>103.90661877838036</v>
      </c>
      <c r="K376" s="129" cm="1">
        <f t="array" ref="K376">INDEX(KM_PCT,MATCH($A376,'Knowledge - Percentages'!$B:$B,0),'Data - Knowledge'!K$8)/100</f>
        <v>4.2000000000000003E-2</v>
      </c>
      <c r="L376" s="129" cm="1">
        <f t="array" ref="L376">INDEX(KM_PCT,MATCH($A376,'Knowledge - Percentages'!$B:$B,0),'Data - Knowledge'!L$8)/100</f>
        <v>3.5000000000000003E-2</v>
      </c>
      <c r="M376" s="129" cm="1">
        <f t="array" ref="M376">INDEX(KM_PCT,MATCH($A376,'Knowledge - Percentages'!$B:$B,0),'Data - Knowledge'!M$8)/100</f>
        <v>3.5000000000000003E-2</v>
      </c>
      <c r="N376" s="129" cm="1">
        <f t="array" ref="N376">INDEX(KM_PCT,MATCH($A376,'Knowledge - Percentages'!$B:$B,0),'Data - Knowledge'!N$8)/100</f>
        <v>3.4000000000000002E-2</v>
      </c>
      <c r="O376" s="129" cm="1">
        <f t="array" ref="O376">INDEX(KM_PCT,MATCH($A376,'Knowledge - Percentages'!$B:$B,0),'Data - Knowledge'!O$8)/100</f>
        <v>3.4000000000000002E-2</v>
      </c>
      <c r="P376" s="129" cm="1">
        <f t="array" ref="P376">INDEX(KM_PCT,MATCH($A376,'Knowledge - Percentages'!$B:$B,0),'Data - Knowledge'!P$8)/100</f>
        <v>4.8000000000000001E-2</v>
      </c>
      <c r="Q376" s="129" cm="1">
        <f t="array" ref="Q376">INDEX(KM_PCT,MATCH($A376,'Knowledge - Percentages'!$B:$B,0),'Data - Knowledge'!Q$8)/100</f>
        <v>4.0999999999999995E-2</v>
      </c>
      <c r="R376" s="129" cm="1">
        <f t="array" ref="R376">INDEX(KM_PCT,MATCH($A376,'Knowledge - Percentages'!$B:$B,0),'Data - Knowledge'!R$8)/100</f>
        <v>3.9E-2</v>
      </c>
      <c r="S376" s="129" cm="1">
        <f t="array" ref="S376">INDEX(KM_PCT,MATCH($A376,'Knowledge - Percentages'!$B:$B,0),'Data - Knowledge'!S$8)/100</f>
        <v>3.9E-2</v>
      </c>
      <c r="T376" s="129" cm="1">
        <f t="array" ref="T376">INDEX(KM_PCT,MATCH($A376,'Knowledge - Percentages'!$B:$B,0),'Data - Knowledge'!T$8)/100</f>
        <v>4.2999999999999997E-2</v>
      </c>
      <c r="U376" s="129" cm="1">
        <f t="array" ref="U376">INDEX(KM_PCT,MATCH($A376,'Knowledge - Percentages'!$B:$B,0),'Data - Knowledge'!U$8)/100</f>
        <v>3.9E-2</v>
      </c>
      <c r="V376" s="129" cm="1">
        <f t="array" ref="V376">INDEX(KM_PCT,MATCH($A376,'Knowledge - Percentages'!$B:$B,0),'Data - Knowledge'!V$8)/100</f>
        <v>3.9E-2</v>
      </c>
      <c r="W376" s="129" cm="1">
        <f t="array" ref="W376">INDEX(KM_PCT,MATCH($A376,'Knowledge - Percentages'!$B:$B,0),'Data - Knowledge'!W$8)/100</f>
        <v>3.3000000000000002E-2</v>
      </c>
      <c r="X376" s="129" cm="1">
        <f t="array" ref="X376">INDEX(KM_PCT,MATCH($A376,'Knowledge - Percentages'!$B:$B,0),'Data - Knowledge'!X$8)/100</f>
        <v>3.5000000000000003E-2</v>
      </c>
      <c r="Y376" s="129" cm="1">
        <f t="array" ref="Y376">INDEX(KM_PCT,MATCH($A376,'Knowledge - Percentages'!$B:$B,0),'Data - Knowledge'!Y$8)/100</f>
        <v>3.5000000000000003E-2</v>
      </c>
      <c r="Z376" s="129" cm="1">
        <f t="array" ref="Z376">INDEX(KM_PCT,MATCH($A376,'Knowledge - Percentages'!$B:$B,0),'Data - Knowledge'!Z$8)/100</f>
        <v>3.1E-2</v>
      </c>
      <c r="AA376" s="129" cm="1">
        <f t="array" ref="AA376">INDEX(KM_PCT,MATCH($A376,'Knowledge - Percentages'!$B:$B,0),'Data - Knowledge'!AA$8)/100</f>
        <v>3.3000000000000002E-2</v>
      </c>
      <c r="AB376" s="129" cm="1">
        <f t="array" ref="AB376">INDEX(KM_PCT,MATCH($A376,'Knowledge - Percentages'!$B:$B,0),'Data - Knowledge'!AB$8)/100</f>
        <v>4.2000000000000003E-2</v>
      </c>
      <c r="AC376" s="129" cm="1">
        <f t="array" ref="AC376">INDEX(KM_PCT,MATCH($A376,'Knowledge - Percentages'!$B:$B,0),'Data - Knowledge'!AC$8)/100</f>
        <v>0.03</v>
      </c>
      <c r="AD376" s="129" cm="1">
        <f t="array" ref="AD376">INDEX(KM_PCT,MATCH($A376,'Knowledge - Percentages'!$B:$B,0),'Data - Knowledge'!AD$8)/100</f>
        <v>3.1E-2</v>
      </c>
      <c r="AE376" s="129" cm="1">
        <f t="array" ref="AE376">INDEX(KM_PCT,MATCH($A376,'Knowledge - Percentages'!$B:$B,0),'Data - Knowledge'!AE$8)/100</f>
        <v>3.1E-2</v>
      </c>
      <c r="AF376" s="129" cm="1">
        <f t="array" ref="AF376">INDEX(KM_PCT,MATCH($A376,'Knowledge - Percentages'!$B:$B,0),'Data - Knowledge'!AF$8)/100</f>
        <v>3.9E-2</v>
      </c>
      <c r="AG376" s="129" cm="1">
        <f t="array" ref="AG376">INDEX(KM_PCT,MATCH($A376,'Knowledge - Percentages'!$B:$B,0),'Data - Knowledge'!AG$8)/100</f>
        <v>2.8999999999999998E-2</v>
      </c>
      <c r="AH376" s="129" cm="1">
        <f t="array" ref="AH376">INDEX(KM_PCT,MATCH($A376,'Knowledge - Percentages'!$B:$B,0),'Data - Knowledge'!AH$8)/100</f>
        <v>2.8999999999999998E-2</v>
      </c>
      <c r="AI376" s="129" cm="1">
        <f t="array" ref="AI376">INDEX(KM_PCT,MATCH($A376,'Knowledge - Percentages'!$B:$B,0),'Data - Knowledge'!AI$8)/100</f>
        <v>2.7999999999999997E-2</v>
      </c>
    </row>
    <row r="377" spans="1:35">
      <c r="A377" s="86" t="s">
        <v>909</v>
      </c>
      <c r="B377" s="86" t="s">
        <v>865</v>
      </c>
      <c r="C377" s="86" t="s">
        <v>908</v>
      </c>
      <c r="D377" s="86" t="s">
        <v>869</v>
      </c>
      <c r="E377" s="122">
        <f t="shared" si="37"/>
        <v>0.34374419286146868</v>
      </c>
      <c r="F377" s="128">
        <f t="shared" si="32"/>
        <v>17595.233999999997</v>
      </c>
      <c r="G377" s="122">
        <f t="shared" si="33"/>
        <v>0.35961214446071793</v>
      </c>
      <c r="H377" s="128">
        <f t="shared" si="34"/>
        <v>130869.69200000001</v>
      </c>
      <c r="I377" s="122">
        <f t="shared" si="35"/>
        <v>-0.30204284727062652</v>
      </c>
      <c r="J377" s="128">
        <f t="shared" si="36"/>
        <v>95.587481723386972</v>
      </c>
      <c r="K377" s="129" cm="1">
        <f t="array" ref="K377">INDEX(KM_PCT,MATCH($A377,'Knowledge - Percentages'!$B:$B,0),'Data - Knowledge'!K$8)/100</f>
        <v>0.20100000000000001</v>
      </c>
      <c r="L377" s="129" cm="1">
        <f t="array" ref="L377">INDEX(KM_PCT,MATCH($A377,'Knowledge - Percentages'!$B:$B,0),'Data - Knowledge'!L$8)/100</f>
        <v>0.27600000000000002</v>
      </c>
      <c r="M377" s="129" cm="1">
        <f t="array" ref="M377">INDEX(KM_PCT,MATCH($A377,'Knowledge - Percentages'!$B:$B,0),'Data - Knowledge'!M$8)/100</f>
        <v>0.29100000000000004</v>
      </c>
      <c r="N377" s="129" cm="1">
        <f t="array" ref="N377">INDEX(KM_PCT,MATCH($A377,'Knowledge - Percentages'!$B:$B,0),'Data - Knowledge'!N$8)/100</f>
        <v>0.316</v>
      </c>
      <c r="O377" s="129" cm="1">
        <f t="array" ref="O377">INDEX(KM_PCT,MATCH($A377,'Knowledge - Percentages'!$B:$B,0),'Data - Knowledge'!O$8)/100</f>
        <v>0.31900000000000001</v>
      </c>
      <c r="P377" s="129" cm="1">
        <f t="array" ref="P377">INDEX(KM_PCT,MATCH($A377,'Knowledge - Percentages'!$B:$B,0),'Data - Knowledge'!P$8)/100</f>
        <v>0.35799999999999998</v>
      </c>
      <c r="Q377" s="129" cm="1">
        <f t="array" ref="Q377">INDEX(KM_PCT,MATCH($A377,'Knowledge - Percentages'!$B:$B,0),'Data - Knowledge'!Q$8)/100</f>
        <v>0.316</v>
      </c>
      <c r="R377" s="129" cm="1">
        <f t="array" ref="R377">INDEX(KM_PCT,MATCH($A377,'Knowledge - Percentages'!$B:$B,0),'Data - Knowledge'!R$8)/100</f>
        <v>0.28800000000000003</v>
      </c>
      <c r="S377" s="129" cm="1">
        <f t="array" ref="S377">INDEX(KM_PCT,MATCH($A377,'Knowledge - Percentages'!$B:$B,0),'Data - Knowledge'!S$8)/100</f>
        <v>0.38400000000000001</v>
      </c>
      <c r="T377" s="129" cm="1">
        <f t="array" ref="T377">INDEX(KM_PCT,MATCH($A377,'Knowledge - Percentages'!$B:$B,0),'Data - Knowledge'!T$8)/100</f>
        <v>0.33399999999999996</v>
      </c>
      <c r="U377" s="129" cm="1">
        <f t="array" ref="U377">INDEX(KM_PCT,MATCH($A377,'Knowledge - Percentages'!$B:$B,0),'Data - Knowledge'!U$8)/100</f>
        <v>0.32500000000000001</v>
      </c>
      <c r="V377" s="129" cm="1">
        <f t="array" ref="V377">INDEX(KM_PCT,MATCH($A377,'Knowledge - Percentages'!$B:$B,0),'Data - Knowledge'!V$8)/100</f>
        <v>0.318</v>
      </c>
      <c r="W377" s="129" cm="1">
        <f t="array" ref="W377">INDEX(KM_PCT,MATCH($A377,'Knowledge - Percentages'!$B:$B,0),'Data - Knowledge'!W$8)/100</f>
        <v>0.46100000000000002</v>
      </c>
      <c r="X377" s="129" cm="1">
        <f t="array" ref="X377">INDEX(KM_PCT,MATCH($A377,'Knowledge - Percentages'!$B:$B,0),'Data - Knowledge'!X$8)/100</f>
        <v>0.36099999999999999</v>
      </c>
      <c r="Y377" s="129" cm="1">
        <f t="array" ref="Y377">INDEX(KM_PCT,MATCH($A377,'Knowledge - Percentages'!$B:$B,0),'Data - Knowledge'!Y$8)/100</f>
        <v>0.38900000000000001</v>
      </c>
      <c r="Z377" s="129" cm="1">
        <f t="array" ref="Z377">INDEX(KM_PCT,MATCH($A377,'Knowledge - Percentages'!$B:$B,0),'Data - Knowledge'!Z$8)/100</f>
        <v>0.39500000000000002</v>
      </c>
      <c r="AA377" s="129" cm="1">
        <f t="array" ref="AA377">INDEX(KM_PCT,MATCH($A377,'Knowledge - Percentages'!$B:$B,0),'Data - Knowledge'!AA$8)/100</f>
        <v>0.38500000000000001</v>
      </c>
      <c r="AB377" s="129" cm="1">
        <f t="array" ref="AB377">INDEX(KM_PCT,MATCH($A377,'Knowledge - Percentages'!$B:$B,0),'Data - Knowledge'!AB$8)/100</f>
        <v>0.47499999999999998</v>
      </c>
      <c r="AC377" s="129" cm="1">
        <f t="array" ref="AC377">INDEX(KM_PCT,MATCH($A377,'Knowledge - Percentages'!$B:$B,0),'Data - Knowledge'!AC$8)/100</f>
        <v>0.39700000000000002</v>
      </c>
      <c r="AD377" s="129" cm="1">
        <f t="array" ref="AD377">INDEX(KM_PCT,MATCH($A377,'Knowledge - Percentages'!$B:$B,0),'Data - Knowledge'!AD$8)/100</f>
        <v>0.37200000000000005</v>
      </c>
      <c r="AE377" s="129" cm="1">
        <f t="array" ref="AE377">INDEX(KM_PCT,MATCH($A377,'Knowledge - Percentages'!$B:$B,0),'Data - Knowledge'!AE$8)/100</f>
        <v>0.35299999999999998</v>
      </c>
      <c r="AF377" s="129" cm="1">
        <f t="array" ref="AF377">INDEX(KM_PCT,MATCH($A377,'Knowledge - Percentages'!$B:$B,0),'Data - Knowledge'!AF$8)/100</f>
        <v>0.36</v>
      </c>
      <c r="AG377" s="129" cm="1">
        <f t="array" ref="AG377">INDEX(KM_PCT,MATCH($A377,'Knowledge - Percentages'!$B:$B,0),'Data - Knowledge'!AG$8)/100</f>
        <v>0.41499999999999998</v>
      </c>
      <c r="AH377" s="129" cm="1">
        <f t="array" ref="AH377">INDEX(KM_PCT,MATCH($A377,'Knowledge - Percentages'!$B:$B,0),'Data - Knowledge'!AH$8)/100</f>
        <v>0.44900000000000001</v>
      </c>
      <c r="AI377" s="129" cm="1">
        <f t="array" ref="AI377">INDEX(KM_PCT,MATCH($A377,'Knowledge - Percentages'!$B:$B,0),'Data - Knowledge'!AI$8)/100</f>
        <v>0.439</v>
      </c>
    </row>
    <row r="378" spans="1:35">
      <c r="A378" s="86" t="s">
        <v>910</v>
      </c>
      <c r="B378" s="86" t="s">
        <v>865</v>
      </c>
      <c r="C378" s="86" t="s">
        <v>908</v>
      </c>
      <c r="D378" s="86" t="s">
        <v>895</v>
      </c>
      <c r="E378" s="122">
        <f t="shared" si="37"/>
        <v>0.23251255201516008</v>
      </c>
      <c r="F378" s="128">
        <f t="shared" si="32"/>
        <v>11901.619999999999</v>
      </c>
      <c r="G378" s="122">
        <f t="shared" si="33"/>
        <v>0.23826382519186959</v>
      </c>
      <c r="H378" s="128">
        <f t="shared" si="34"/>
        <v>86708.732999999993</v>
      </c>
      <c r="I378" s="122">
        <f t="shared" si="35"/>
        <v>-0.314271088520999</v>
      </c>
      <c r="J378" s="128">
        <f t="shared" si="36"/>
        <v>97.58617441314135</v>
      </c>
      <c r="K378" s="129" cm="1">
        <f t="array" ref="K378">INDEX(KM_PCT,MATCH($A378,'Knowledge - Percentages'!$B:$B,0),'Data - Knowledge'!K$8)/100</f>
        <v>0.13</v>
      </c>
      <c r="L378" s="129" cm="1">
        <f t="array" ref="L378">INDEX(KM_PCT,MATCH($A378,'Knowledge - Percentages'!$B:$B,0),'Data - Knowledge'!L$8)/100</f>
        <v>0.19500000000000001</v>
      </c>
      <c r="M378" s="129" cm="1">
        <f t="array" ref="M378">INDEX(KM_PCT,MATCH($A378,'Knowledge - Percentages'!$B:$B,0),'Data - Knowledge'!M$8)/100</f>
        <v>0.20399999999999999</v>
      </c>
      <c r="N378" s="129" cm="1">
        <f t="array" ref="N378">INDEX(KM_PCT,MATCH($A378,'Knowledge - Percentages'!$B:$B,0),'Data - Knowledge'!N$8)/100</f>
        <v>0.192</v>
      </c>
      <c r="O378" s="129" cm="1">
        <f t="array" ref="O378">INDEX(KM_PCT,MATCH($A378,'Knowledge - Percentages'!$B:$B,0),'Data - Knowledge'!O$8)/100</f>
        <v>0.223</v>
      </c>
      <c r="P378" s="129" cm="1">
        <f t="array" ref="P378">INDEX(KM_PCT,MATCH($A378,'Knowledge - Percentages'!$B:$B,0),'Data - Knowledge'!P$8)/100</f>
        <v>0.253</v>
      </c>
      <c r="Q378" s="129" cm="1">
        <f t="array" ref="Q378">INDEX(KM_PCT,MATCH($A378,'Knowledge - Percentages'!$B:$B,0),'Data - Knowledge'!Q$8)/100</f>
        <v>0.247</v>
      </c>
      <c r="R378" s="129" cm="1">
        <f t="array" ref="R378">INDEX(KM_PCT,MATCH($A378,'Knowledge - Percentages'!$B:$B,0),'Data - Knowledge'!R$8)/100</f>
        <v>0.20100000000000001</v>
      </c>
      <c r="S378" s="129" cm="1">
        <f t="array" ref="S378">INDEX(KM_PCT,MATCH($A378,'Knowledge - Percentages'!$B:$B,0),'Data - Knowledge'!S$8)/100</f>
        <v>0.27300000000000002</v>
      </c>
      <c r="T378" s="129" cm="1">
        <f t="array" ref="T378">INDEX(KM_PCT,MATCH($A378,'Knowledge - Percentages'!$B:$B,0),'Data - Knowledge'!T$8)/100</f>
        <v>0.23899999999999999</v>
      </c>
      <c r="U378" s="129" cm="1">
        <f t="array" ref="U378">INDEX(KM_PCT,MATCH($A378,'Knowledge - Percentages'!$B:$B,0),'Data - Knowledge'!U$8)/100</f>
        <v>0.24100000000000002</v>
      </c>
      <c r="V378" s="129" cm="1">
        <f t="array" ref="V378">INDEX(KM_PCT,MATCH($A378,'Knowledge - Percentages'!$B:$B,0),'Data - Knowledge'!V$8)/100</f>
        <v>0.23300000000000001</v>
      </c>
      <c r="W378" s="129" cm="1">
        <f t="array" ref="W378">INDEX(KM_PCT,MATCH($A378,'Knowledge - Percentages'!$B:$B,0),'Data - Knowledge'!W$8)/100</f>
        <v>0.32799999999999996</v>
      </c>
      <c r="X378" s="129" cm="1">
        <f t="array" ref="X378">INDEX(KM_PCT,MATCH($A378,'Knowledge - Percentages'!$B:$B,0),'Data - Knowledge'!X$8)/100</f>
        <v>0.253</v>
      </c>
      <c r="Y378" s="129" cm="1">
        <f t="array" ref="Y378">INDEX(KM_PCT,MATCH($A378,'Knowledge - Percentages'!$B:$B,0),'Data - Knowledge'!Y$8)/100</f>
        <v>0.28499999999999998</v>
      </c>
      <c r="Z378" s="129" cm="1">
        <f t="array" ref="Z378">INDEX(KM_PCT,MATCH($A378,'Knowledge - Percentages'!$B:$B,0),'Data - Knowledge'!Z$8)/100</f>
        <v>0.25800000000000001</v>
      </c>
      <c r="AA378" s="129" cm="1">
        <f t="array" ref="AA378">INDEX(KM_PCT,MATCH($A378,'Knowledge - Percentages'!$B:$B,0),'Data - Knowledge'!AA$8)/100</f>
        <v>0.26600000000000001</v>
      </c>
      <c r="AB378" s="129" cm="1">
        <f t="array" ref="AB378">INDEX(KM_PCT,MATCH($A378,'Knowledge - Percentages'!$B:$B,0),'Data - Knowledge'!AB$8)/100</f>
        <v>0.29699999999999999</v>
      </c>
      <c r="AC378" s="129" cm="1">
        <f t="array" ref="AC378">INDEX(KM_PCT,MATCH($A378,'Knowledge - Percentages'!$B:$B,0),'Data - Knowledge'!AC$8)/100</f>
        <v>0.23399999999999999</v>
      </c>
      <c r="AD378" s="129" cm="1">
        <f t="array" ref="AD378">INDEX(KM_PCT,MATCH($A378,'Knowledge - Percentages'!$B:$B,0),'Data - Knowledge'!AD$8)/100</f>
        <v>0.23</v>
      </c>
      <c r="AE378" s="129" cm="1">
        <f t="array" ref="AE378">INDEX(KM_PCT,MATCH($A378,'Knowledge - Percentages'!$B:$B,0),'Data - Knowledge'!AE$8)/100</f>
        <v>0.20499999999999999</v>
      </c>
      <c r="AF378" s="129" cm="1">
        <f t="array" ref="AF378">INDEX(KM_PCT,MATCH($A378,'Knowledge - Percentages'!$B:$B,0),'Data - Knowledge'!AF$8)/100</f>
        <v>0.253</v>
      </c>
      <c r="AG378" s="129" cm="1">
        <f t="array" ref="AG378">INDEX(KM_PCT,MATCH($A378,'Knowledge - Percentages'!$B:$B,0),'Data - Knowledge'!AG$8)/100</f>
        <v>0.28300000000000003</v>
      </c>
      <c r="AH378" s="129" cm="1">
        <f t="array" ref="AH378">INDEX(KM_PCT,MATCH($A378,'Knowledge - Percentages'!$B:$B,0),'Data - Knowledge'!AH$8)/100</f>
        <v>0.27</v>
      </c>
      <c r="AI378" s="129" cm="1">
        <f t="array" ref="AI378">INDEX(KM_PCT,MATCH($A378,'Knowledge - Percentages'!$B:$B,0),'Data - Knowledge'!AI$8)/100</f>
        <v>0.27800000000000002</v>
      </c>
    </row>
    <row r="379" spans="1:35">
      <c r="A379" s="86" t="s">
        <v>911</v>
      </c>
      <c r="B379" s="86" t="s">
        <v>865</v>
      </c>
      <c r="C379" s="86" t="s">
        <v>908</v>
      </c>
      <c r="D379" s="86" t="s">
        <v>897</v>
      </c>
      <c r="E379" s="122">
        <f t="shared" si="37"/>
        <v>0.14156381503116028</v>
      </c>
      <c r="F379" s="128">
        <f t="shared" si="32"/>
        <v>7246.2270000000008</v>
      </c>
      <c r="G379" s="122">
        <f t="shared" si="33"/>
        <v>0.15357613919581009</v>
      </c>
      <c r="H379" s="128">
        <f t="shared" si="34"/>
        <v>55889.275000000016</v>
      </c>
      <c r="I379" s="122">
        <f t="shared" si="35"/>
        <v>-0.21754154941045317</v>
      </c>
      <c r="J379" s="128">
        <f t="shared" si="36"/>
        <v>92.178261396886612</v>
      </c>
      <c r="K379" s="129" cm="1">
        <f t="array" ref="K379">INDEX(KM_PCT,MATCH($A379,'Knowledge - Percentages'!$B:$B,0),'Data - Knowledge'!K$8)/100</f>
        <v>9.3000000000000013E-2</v>
      </c>
      <c r="L379" s="129" cm="1">
        <f t="array" ref="L379">INDEX(KM_PCT,MATCH($A379,'Knowledge - Percentages'!$B:$B,0),'Data - Knowledge'!L$8)/100</f>
        <v>0.10099999999999999</v>
      </c>
      <c r="M379" s="129" cm="1">
        <f t="array" ref="M379">INDEX(KM_PCT,MATCH($A379,'Knowledge - Percentages'!$B:$B,0),'Data - Knowledge'!M$8)/100</f>
        <v>0.10199999999999999</v>
      </c>
      <c r="N379" s="129" cm="1">
        <f t="array" ref="N379">INDEX(KM_PCT,MATCH($A379,'Knowledge - Percentages'!$B:$B,0),'Data - Knowledge'!N$8)/100</f>
        <v>0.158</v>
      </c>
      <c r="O379" s="129" cm="1">
        <f t="array" ref="O379">INDEX(KM_PCT,MATCH($A379,'Knowledge - Percentages'!$B:$B,0),'Data - Knowledge'!O$8)/100</f>
        <v>0.12</v>
      </c>
      <c r="P379" s="129" cm="1">
        <f t="array" ref="P379">INDEX(KM_PCT,MATCH($A379,'Knowledge - Percentages'!$B:$B,0),'Data - Knowledge'!P$8)/100</f>
        <v>0.129</v>
      </c>
      <c r="Q379" s="129" cm="1">
        <f t="array" ref="Q379">INDEX(KM_PCT,MATCH($A379,'Knowledge - Percentages'!$B:$B,0),'Data - Knowledge'!Q$8)/100</f>
        <v>9.1999999999999998E-2</v>
      </c>
      <c r="R379" s="129" cm="1">
        <f t="array" ref="R379">INDEX(KM_PCT,MATCH($A379,'Knowledge - Percentages'!$B:$B,0),'Data - Knowledge'!R$8)/100</f>
        <v>0.11699999999999999</v>
      </c>
      <c r="S379" s="129" cm="1">
        <f t="array" ref="S379">INDEX(KM_PCT,MATCH($A379,'Knowledge - Percentages'!$B:$B,0),'Data - Knowledge'!S$8)/100</f>
        <v>0.14300000000000002</v>
      </c>
      <c r="T379" s="129" cm="1">
        <f t="array" ref="T379">INDEX(KM_PCT,MATCH($A379,'Knowledge - Percentages'!$B:$B,0),'Data - Knowledge'!T$8)/100</f>
        <v>0.127</v>
      </c>
      <c r="U379" s="129" cm="1">
        <f t="array" ref="U379">INDEX(KM_PCT,MATCH($A379,'Knowledge - Percentages'!$B:$B,0),'Data - Knowledge'!U$8)/100</f>
        <v>0.111</v>
      </c>
      <c r="V379" s="129" cm="1">
        <f t="array" ref="V379">INDEX(KM_PCT,MATCH($A379,'Knowledge - Percentages'!$B:$B,0),'Data - Knowledge'!V$8)/100</f>
        <v>0.113</v>
      </c>
      <c r="W379" s="129" cm="1">
        <f t="array" ref="W379">INDEX(KM_PCT,MATCH($A379,'Knowledge - Percentages'!$B:$B,0),'Data - Knowledge'!W$8)/100</f>
        <v>0.17899999999999999</v>
      </c>
      <c r="X379" s="129" cm="1">
        <f t="array" ref="X379">INDEX(KM_PCT,MATCH($A379,'Knowledge - Percentages'!$B:$B,0),'Data - Knowledge'!X$8)/100</f>
        <v>0.14400000000000002</v>
      </c>
      <c r="Y379" s="129" cm="1">
        <f t="array" ref="Y379">INDEX(KM_PCT,MATCH($A379,'Knowledge - Percentages'!$B:$B,0),'Data - Knowledge'!Y$8)/100</f>
        <v>0.14599999999999999</v>
      </c>
      <c r="Z379" s="129" cm="1">
        <f t="array" ref="Z379">INDEX(KM_PCT,MATCH($A379,'Knowledge - Percentages'!$B:$B,0),'Data - Knowledge'!Z$8)/100</f>
        <v>0.18</v>
      </c>
      <c r="AA379" s="129" cm="1">
        <f t="array" ref="AA379">INDEX(KM_PCT,MATCH($A379,'Knowledge - Percentages'!$B:$B,0),'Data - Knowledge'!AA$8)/100</f>
        <v>0.153</v>
      </c>
      <c r="AB379" s="129" cm="1">
        <f t="array" ref="AB379">INDEX(KM_PCT,MATCH($A379,'Knowledge - Percentages'!$B:$B,0),'Data - Knowledge'!AB$8)/100</f>
        <v>0.20800000000000002</v>
      </c>
      <c r="AC379" s="129" cm="1">
        <f t="array" ref="AC379">INDEX(KM_PCT,MATCH($A379,'Knowledge - Percentages'!$B:$B,0),'Data - Knowledge'!AC$8)/100</f>
        <v>0.19800000000000001</v>
      </c>
      <c r="AD379" s="129" cm="1">
        <f t="array" ref="AD379">INDEX(KM_PCT,MATCH($A379,'Knowledge - Percentages'!$B:$B,0),'Data - Knowledge'!AD$8)/100</f>
        <v>0.17199999999999999</v>
      </c>
      <c r="AE379" s="129" cm="1">
        <f t="array" ref="AE379">INDEX(KM_PCT,MATCH($A379,'Knowledge - Percentages'!$B:$B,0),'Data - Knowledge'!AE$8)/100</f>
        <v>0.17899999999999999</v>
      </c>
      <c r="AF379" s="129" cm="1">
        <f t="array" ref="AF379">INDEX(KM_PCT,MATCH($A379,'Knowledge - Percentages'!$B:$B,0),'Data - Knowledge'!AF$8)/100</f>
        <v>0.14400000000000002</v>
      </c>
      <c r="AG379" s="129" cm="1">
        <f t="array" ref="AG379">INDEX(KM_PCT,MATCH($A379,'Knowledge - Percentages'!$B:$B,0),'Data - Knowledge'!AG$8)/100</f>
        <v>0.17499999999999999</v>
      </c>
      <c r="AH379" s="129" cm="1">
        <f t="array" ref="AH379">INDEX(KM_PCT,MATCH($A379,'Knowledge - Percentages'!$B:$B,0),'Data - Knowledge'!AH$8)/100</f>
        <v>0.217</v>
      </c>
      <c r="AI379" s="129" cm="1">
        <f t="array" ref="AI379">INDEX(KM_PCT,MATCH($A379,'Knowledge - Percentages'!$B:$B,0),'Data - Knowledge'!AI$8)/100</f>
        <v>0.20100000000000001</v>
      </c>
    </row>
    <row r="380" spans="1:35">
      <c r="A380" s="86" t="s">
        <v>912</v>
      </c>
      <c r="B380" s="86" t="s">
        <v>865</v>
      </c>
      <c r="C380" s="86" t="s">
        <v>908</v>
      </c>
      <c r="D380" s="86" t="s">
        <v>871</v>
      </c>
      <c r="E380" s="122">
        <f t="shared" si="37"/>
        <v>1.1321116689784519E-2</v>
      </c>
      <c r="F380" s="128">
        <f t="shared" si="32"/>
        <v>579.49400000000014</v>
      </c>
      <c r="G380" s="122">
        <f t="shared" si="33"/>
        <v>1.1511091753934258E-2</v>
      </c>
      <c r="H380" s="128">
        <f t="shared" si="34"/>
        <v>4189.1050000000014</v>
      </c>
      <c r="I380" s="122">
        <f t="shared" si="35"/>
        <v>-0.59904680346931483</v>
      </c>
      <c r="J380" s="128">
        <f t="shared" si="36"/>
        <v>98.349634698335109</v>
      </c>
      <c r="K380" s="129" cm="1">
        <f t="array" ref="K380">INDEX(KM_PCT,MATCH($A380,'Knowledge - Percentages'!$B:$B,0),'Data - Knowledge'!K$8)/100</f>
        <v>9.0000000000000011E-3</v>
      </c>
      <c r="L380" s="129" cm="1">
        <f t="array" ref="L380">INDEX(KM_PCT,MATCH($A380,'Knowledge - Percentages'!$B:$B,0),'Data - Knowledge'!L$8)/100</f>
        <v>9.0000000000000011E-3</v>
      </c>
      <c r="M380" s="129" cm="1">
        <f t="array" ref="M380">INDEX(KM_PCT,MATCH($A380,'Knowledge - Percentages'!$B:$B,0),'Data - Knowledge'!M$8)/100</f>
        <v>9.0000000000000011E-3</v>
      </c>
      <c r="N380" s="129" cm="1">
        <f t="array" ref="N380">INDEX(KM_PCT,MATCH($A380,'Knowledge - Percentages'!$B:$B,0),'Data - Knowledge'!N$8)/100</f>
        <v>9.0000000000000011E-3</v>
      </c>
      <c r="O380" s="129" cm="1">
        <f t="array" ref="O380">INDEX(KM_PCT,MATCH($A380,'Knowledge - Percentages'!$B:$B,0),'Data - Knowledge'!O$8)/100</f>
        <v>9.0000000000000011E-3</v>
      </c>
      <c r="P380" s="129" cm="1">
        <f t="array" ref="P380">INDEX(KM_PCT,MATCH($A380,'Knowledge - Percentages'!$B:$B,0),'Data - Knowledge'!P$8)/100</f>
        <v>1.3000000000000001E-2</v>
      </c>
      <c r="Q380" s="129" cm="1">
        <f t="array" ref="Q380">INDEX(KM_PCT,MATCH($A380,'Knowledge - Percentages'!$B:$B,0),'Data - Knowledge'!Q$8)/100</f>
        <v>1.3000000000000001E-2</v>
      </c>
      <c r="R380" s="129" cm="1">
        <f t="array" ref="R380">INDEX(KM_PCT,MATCH($A380,'Knowledge - Percentages'!$B:$B,0),'Data - Knowledge'!R$8)/100</f>
        <v>1.3000000000000001E-2</v>
      </c>
      <c r="S380" s="129" cm="1">
        <f t="array" ref="S380">INDEX(KM_PCT,MATCH($A380,'Knowledge - Percentages'!$B:$B,0),'Data - Knowledge'!S$8)/100</f>
        <v>1.3000000000000001E-2</v>
      </c>
      <c r="T380" s="129" cm="1">
        <f t="array" ref="T380">INDEX(KM_PCT,MATCH($A380,'Knowledge - Percentages'!$B:$B,0),'Data - Knowledge'!T$8)/100</f>
        <v>1.3000000000000001E-2</v>
      </c>
      <c r="U380" s="129" cm="1">
        <f t="array" ref="U380">INDEX(KM_PCT,MATCH($A380,'Knowledge - Percentages'!$B:$B,0),'Data - Knowledge'!U$8)/100</f>
        <v>1.3999999999999999E-2</v>
      </c>
      <c r="V380" s="129" cm="1">
        <f t="array" ref="V380">INDEX(KM_PCT,MATCH($A380,'Knowledge - Percentages'!$B:$B,0),'Data - Knowledge'!V$8)/100</f>
        <v>1.1000000000000001E-2</v>
      </c>
      <c r="W380" s="129" cm="1">
        <f t="array" ref="W380">INDEX(KM_PCT,MATCH($A380,'Knowledge - Percentages'!$B:$B,0),'Data - Knowledge'!W$8)/100</f>
        <v>1.8000000000000002E-2</v>
      </c>
      <c r="X380" s="129" cm="1">
        <f t="array" ref="X380">INDEX(KM_PCT,MATCH($A380,'Knowledge - Percentages'!$B:$B,0),'Data - Knowledge'!X$8)/100</f>
        <v>1.2E-2</v>
      </c>
      <c r="Y380" s="129" cm="1">
        <f t="array" ref="Y380">INDEX(KM_PCT,MATCH($A380,'Knowledge - Percentages'!$B:$B,0),'Data - Knowledge'!Y$8)/100</f>
        <v>1.7000000000000001E-2</v>
      </c>
      <c r="Z380" s="129" cm="1">
        <f t="array" ref="Z380">INDEX(KM_PCT,MATCH($A380,'Knowledge - Percentages'!$B:$B,0),'Data - Knowledge'!Z$8)/100</f>
        <v>1.3000000000000001E-2</v>
      </c>
      <c r="AA380" s="129" cm="1">
        <f t="array" ref="AA380">INDEX(KM_PCT,MATCH($A380,'Knowledge - Percentages'!$B:$B,0),'Data - Knowledge'!AA$8)/100</f>
        <v>1.1000000000000001E-2</v>
      </c>
      <c r="AB380" s="129" cm="1">
        <f t="array" ref="AB380">INDEX(KM_PCT,MATCH($A380,'Knowledge - Percentages'!$B:$B,0),'Data - Knowledge'!AB$8)/100</f>
        <v>2.3E-2</v>
      </c>
      <c r="AC380" s="129" cm="1">
        <f t="array" ref="AC380">INDEX(KM_PCT,MATCH($A380,'Knowledge - Percentages'!$B:$B,0),'Data - Knowledge'!AC$8)/100</f>
        <v>1.1000000000000001E-2</v>
      </c>
      <c r="AD380" s="129" cm="1">
        <f t="array" ref="AD380">INDEX(KM_PCT,MATCH($A380,'Knowledge - Percentages'!$B:$B,0),'Data - Knowledge'!AD$8)/100</f>
        <v>1.1000000000000001E-2</v>
      </c>
      <c r="AE380" s="129" cm="1">
        <f t="array" ref="AE380">INDEX(KM_PCT,MATCH($A380,'Knowledge - Percentages'!$B:$B,0),'Data - Knowledge'!AE$8)/100</f>
        <v>1.3000000000000001E-2</v>
      </c>
      <c r="AF380" s="129" cm="1">
        <f t="array" ref="AF380">INDEX(KM_PCT,MATCH($A380,'Knowledge - Percentages'!$B:$B,0),'Data - Knowledge'!AF$8)/100</f>
        <v>1.8000000000000002E-2</v>
      </c>
      <c r="AG380" s="129" cm="1">
        <f t="array" ref="AG380">INDEX(KM_PCT,MATCH($A380,'Knowledge - Percentages'!$B:$B,0),'Data - Knowledge'!AG$8)/100</f>
        <v>1.4999999999999999E-2</v>
      </c>
      <c r="AH380" s="129" cm="1">
        <f t="array" ref="AH380">INDEX(KM_PCT,MATCH($A380,'Knowledge - Percentages'!$B:$B,0),'Data - Knowledge'!AH$8)/100</f>
        <v>1.3000000000000001E-2</v>
      </c>
      <c r="AI380" s="129" cm="1">
        <f t="array" ref="AI380">INDEX(KM_PCT,MATCH($A380,'Knowledge - Percentages'!$B:$B,0),'Data - Knowledge'!AI$8)/100</f>
        <v>1.3000000000000001E-2</v>
      </c>
    </row>
    <row r="381" spans="1:35">
      <c r="A381" s="86" t="s">
        <v>913</v>
      </c>
      <c r="B381" s="86" t="s">
        <v>865</v>
      </c>
      <c r="C381" s="86" t="s">
        <v>914</v>
      </c>
      <c r="D381" s="86" t="s">
        <v>915</v>
      </c>
      <c r="E381" s="122">
        <f t="shared" si="37"/>
        <v>4.0689518237052376</v>
      </c>
      <c r="F381" s="128">
        <f t="shared" si="32"/>
        <v>208277.43700000001</v>
      </c>
      <c r="G381" s="122">
        <f t="shared" si="33"/>
        <v>4.5243311533610511</v>
      </c>
      <c r="H381" s="128">
        <f t="shared" si="34"/>
        <v>1646490.0690000004</v>
      </c>
      <c r="I381" s="122">
        <f t="shared" si="35"/>
        <v>-0.42364067540103567</v>
      </c>
      <c r="J381" s="128">
        <f t="shared" si="36"/>
        <v>89.934880665896443</v>
      </c>
      <c r="K381" s="129" cm="1">
        <f t="array" ref="K381">INDEX(KM_PCT,MATCH($A381,'Knowledge - Percentages'!$B:$B,0),'Data - Knowledge'!K$8)/100</f>
        <v>2.0580000000000003</v>
      </c>
      <c r="L381" s="129" cm="1">
        <f t="array" ref="L381">INDEX(KM_PCT,MATCH($A381,'Knowledge - Percentages'!$B:$B,0),'Data - Knowledge'!L$8)/100</f>
        <v>2.9260000000000002</v>
      </c>
      <c r="M381" s="129" cm="1">
        <f t="array" ref="M381">INDEX(KM_PCT,MATCH($A381,'Knowledge - Percentages'!$B:$B,0),'Data - Knowledge'!M$8)/100</f>
        <v>2.8610000000000002</v>
      </c>
      <c r="N381" s="129" cm="1">
        <f t="array" ref="N381">INDEX(KM_PCT,MATCH($A381,'Knowledge - Percentages'!$B:$B,0),'Data - Knowledge'!N$8)/100</f>
        <v>3.988</v>
      </c>
      <c r="O381" s="129" cm="1">
        <f t="array" ref="O381">INDEX(KM_PCT,MATCH($A381,'Knowledge - Percentages'!$B:$B,0),'Data - Knowledge'!O$8)/100</f>
        <v>4.1289999999999996</v>
      </c>
      <c r="P381" s="129" cm="1">
        <f t="array" ref="P381">INDEX(KM_PCT,MATCH($A381,'Knowledge - Percentages'!$B:$B,0),'Data - Knowledge'!P$8)/100</f>
        <v>3.4410000000000003</v>
      </c>
      <c r="Q381" s="129" cm="1">
        <f t="array" ref="Q381">INDEX(KM_PCT,MATCH($A381,'Knowledge - Percentages'!$B:$B,0),'Data - Knowledge'!Q$8)/100</f>
        <v>3.4330000000000003</v>
      </c>
      <c r="R381" s="129" cm="1">
        <f t="array" ref="R381">INDEX(KM_PCT,MATCH($A381,'Knowledge - Percentages'!$B:$B,0),'Data - Knowledge'!R$8)/100</f>
        <v>3.9660000000000002</v>
      </c>
      <c r="S381" s="129" cm="1">
        <f t="array" ref="S381">INDEX(KM_PCT,MATCH($A381,'Knowledge - Percentages'!$B:$B,0),'Data - Knowledge'!S$8)/100</f>
        <v>3.8839999999999999</v>
      </c>
      <c r="T381" s="129" cm="1">
        <f t="array" ref="T381">INDEX(KM_PCT,MATCH($A381,'Knowledge - Percentages'!$B:$B,0),'Data - Knowledge'!T$8)/100</f>
        <v>3.6680000000000001</v>
      </c>
      <c r="U381" s="129" cm="1">
        <f t="array" ref="U381">INDEX(KM_PCT,MATCH($A381,'Knowledge - Percentages'!$B:$B,0),'Data - Knowledge'!U$8)/100</f>
        <v>4.0430000000000001</v>
      </c>
      <c r="V381" s="129" cm="1">
        <f t="array" ref="V381">INDEX(KM_PCT,MATCH($A381,'Knowledge - Percentages'!$B:$B,0),'Data - Knowledge'!V$8)/100</f>
        <v>3.2330000000000001</v>
      </c>
      <c r="W381" s="129" cm="1">
        <f t="array" ref="W381">INDEX(KM_PCT,MATCH($A381,'Knowledge - Percentages'!$B:$B,0),'Data - Knowledge'!W$8)/100</f>
        <v>5.4120000000000008</v>
      </c>
      <c r="X381" s="129" cm="1">
        <f t="array" ref="X381">INDEX(KM_PCT,MATCH($A381,'Knowledge - Percentages'!$B:$B,0),'Data - Knowledge'!X$8)/100</f>
        <v>3.9710000000000001</v>
      </c>
      <c r="Y381" s="129" cm="1">
        <f t="array" ref="Y381">INDEX(KM_PCT,MATCH($A381,'Knowledge - Percentages'!$B:$B,0),'Data - Knowledge'!Y$8)/100</f>
        <v>4.617</v>
      </c>
      <c r="Z381" s="129" cm="1">
        <f t="array" ref="Z381">INDEX(KM_PCT,MATCH($A381,'Knowledge - Percentages'!$B:$B,0),'Data - Knowledge'!Z$8)/100</f>
        <v>5.359</v>
      </c>
      <c r="AA381" s="129" cm="1">
        <f t="array" ref="AA381">INDEX(KM_PCT,MATCH($A381,'Knowledge - Percentages'!$B:$B,0),'Data - Knowledge'!AA$8)/100</f>
        <v>4.6619999999999999</v>
      </c>
      <c r="AB381" s="129" cm="1">
        <f t="array" ref="AB381">INDEX(KM_PCT,MATCH($A381,'Knowledge - Percentages'!$B:$B,0),'Data - Knowledge'!AB$8)/100</f>
        <v>7.6520000000000001</v>
      </c>
      <c r="AC381" s="129" cm="1">
        <f t="array" ref="AC381">INDEX(KM_PCT,MATCH($A381,'Knowledge - Percentages'!$B:$B,0),'Data - Knowledge'!AC$8)/100</f>
        <v>6.1059999999999999</v>
      </c>
      <c r="AD381" s="129" cm="1">
        <f t="array" ref="AD381">INDEX(KM_PCT,MATCH($A381,'Knowledge - Percentages'!$B:$B,0),'Data - Knowledge'!AD$8)/100</f>
        <v>4.72</v>
      </c>
      <c r="AE381" s="129" cm="1">
        <f t="array" ref="AE381">INDEX(KM_PCT,MATCH($A381,'Knowledge - Percentages'!$B:$B,0),'Data - Knowledge'!AE$8)/100</f>
        <v>4.4110000000000005</v>
      </c>
      <c r="AF381" s="129" cm="1">
        <f t="array" ref="AF381">INDEX(KM_PCT,MATCH($A381,'Knowledge - Percentages'!$B:$B,0),'Data - Knowledge'!AF$8)/100</f>
        <v>5.34</v>
      </c>
      <c r="AG381" s="129" cm="1">
        <f t="array" ref="AG381">INDEX(KM_PCT,MATCH($A381,'Knowledge - Percentages'!$B:$B,0),'Data - Knowledge'!AG$8)/100</f>
        <v>5.43</v>
      </c>
      <c r="AH381" s="129" cm="1">
        <f t="array" ref="AH381">INDEX(KM_PCT,MATCH($A381,'Knowledge - Percentages'!$B:$B,0),'Data - Knowledge'!AH$8)/100</f>
        <v>8.0289999999999999</v>
      </c>
      <c r="AI381" s="129" cm="1">
        <f t="array" ref="AI381">INDEX(KM_PCT,MATCH($A381,'Knowledge - Percentages'!$B:$B,0),'Data - Knowledge'!AI$8)/100</f>
        <v>6.5410000000000004</v>
      </c>
    </row>
    <row r="382" spans="1:35">
      <c r="A382" s="86" t="s">
        <v>916</v>
      </c>
      <c r="B382" s="86" t="s">
        <v>865</v>
      </c>
      <c r="C382" s="86" t="s">
        <v>914</v>
      </c>
      <c r="D382" s="86" t="s">
        <v>917</v>
      </c>
      <c r="E382" s="122">
        <f t="shared" si="37"/>
        <v>0.54453408091898337</v>
      </c>
      <c r="F382" s="128">
        <f t="shared" si="32"/>
        <v>27873.066000000003</v>
      </c>
      <c r="G382" s="122">
        <f t="shared" si="33"/>
        <v>0.58166082837114863</v>
      </c>
      <c r="H382" s="128">
        <f t="shared" si="34"/>
        <v>211677.42700000003</v>
      </c>
      <c r="I382" s="122">
        <f t="shared" si="35"/>
        <v>-0.31779872780336155</v>
      </c>
      <c r="J382" s="128">
        <f t="shared" si="36"/>
        <v>93.61711402225022</v>
      </c>
      <c r="K382" s="129" cm="1">
        <f t="array" ref="K382">INDEX(KM_PCT,MATCH($A382,'Knowledge - Percentages'!$B:$B,0),'Data - Knowledge'!K$8)/100</f>
        <v>0.34</v>
      </c>
      <c r="L382" s="129" cm="1">
        <f t="array" ref="L382">INDEX(KM_PCT,MATCH($A382,'Knowledge - Percentages'!$B:$B,0),'Data - Knowledge'!L$8)/100</f>
        <v>0.44500000000000001</v>
      </c>
      <c r="M382" s="129" cm="1">
        <f t="array" ref="M382">INDEX(KM_PCT,MATCH($A382,'Knowledge - Percentages'!$B:$B,0),'Data - Knowledge'!M$8)/100</f>
        <v>0.44799999999999995</v>
      </c>
      <c r="N382" s="129" cm="1">
        <f t="array" ref="N382">INDEX(KM_PCT,MATCH($A382,'Knowledge - Percentages'!$B:$B,0),'Data - Knowledge'!N$8)/100</f>
        <v>0.52700000000000002</v>
      </c>
      <c r="O382" s="129" cm="1">
        <f t="array" ref="O382">INDEX(KM_PCT,MATCH($A382,'Knowledge - Percentages'!$B:$B,0),'Data - Knowledge'!O$8)/100</f>
        <v>0.57200000000000006</v>
      </c>
      <c r="P382" s="129" cm="1">
        <f t="array" ref="P382">INDEX(KM_PCT,MATCH($A382,'Knowledge - Percentages'!$B:$B,0),'Data - Knowledge'!P$8)/100</f>
        <v>0.48700000000000004</v>
      </c>
      <c r="Q382" s="129" cm="1">
        <f t="array" ref="Q382">INDEX(KM_PCT,MATCH($A382,'Knowledge - Percentages'!$B:$B,0),'Data - Knowledge'!Q$8)/100</f>
        <v>0.54200000000000004</v>
      </c>
      <c r="R382" s="129" cm="1">
        <f t="array" ref="R382">INDEX(KM_PCT,MATCH($A382,'Knowledge - Percentages'!$B:$B,0),'Data - Knowledge'!R$8)/100</f>
        <v>0.51900000000000002</v>
      </c>
      <c r="S382" s="129" cm="1">
        <f t="array" ref="S382">INDEX(KM_PCT,MATCH($A382,'Knowledge - Percentages'!$B:$B,0),'Data - Knowledge'!S$8)/100</f>
        <v>0.501</v>
      </c>
      <c r="T382" s="129" cm="1">
        <f t="array" ref="T382">INDEX(KM_PCT,MATCH($A382,'Knowledge - Percentages'!$B:$B,0),'Data - Knowledge'!T$8)/100</f>
        <v>0.52300000000000002</v>
      </c>
      <c r="U382" s="129" cm="1">
        <f t="array" ref="U382">INDEX(KM_PCT,MATCH($A382,'Knowledge - Percentages'!$B:$B,0),'Data - Knowledge'!U$8)/100</f>
        <v>0.56899999999999995</v>
      </c>
      <c r="V382" s="129" cm="1">
        <f t="array" ref="V382">INDEX(KM_PCT,MATCH($A382,'Knowledge - Percentages'!$B:$B,0),'Data - Knowledge'!V$8)/100</f>
        <v>0.48899999999999999</v>
      </c>
      <c r="W382" s="129" cm="1">
        <f t="array" ref="W382">INDEX(KM_PCT,MATCH($A382,'Knowledge - Percentages'!$B:$B,0),'Data - Knowledge'!W$8)/100</f>
        <v>0.56999999999999995</v>
      </c>
      <c r="X382" s="129" cm="1">
        <f t="array" ref="X382">INDEX(KM_PCT,MATCH($A382,'Knowledge - Percentages'!$B:$B,0),'Data - Knowledge'!X$8)/100</f>
        <v>0.53500000000000003</v>
      </c>
      <c r="Y382" s="129" cm="1">
        <f t="array" ref="Y382">INDEX(KM_PCT,MATCH($A382,'Knowledge - Percentages'!$B:$B,0),'Data - Knowledge'!Y$8)/100</f>
        <v>0.55899999999999994</v>
      </c>
      <c r="Z382" s="129" cm="1">
        <f t="array" ref="Z382">INDEX(KM_PCT,MATCH($A382,'Knowledge - Percentages'!$B:$B,0),'Data - Knowledge'!Z$8)/100</f>
        <v>0.67599999999999993</v>
      </c>
      <c r="AA382" s="129" cm="1">
        <f t="array" ref="AA382">INDEX(KM_PCT,MATCH($A382,'Knowledge - Percentages'!$B:$B,0),'Data - Knowledge'!AA$8)/100</f>
        <v>0.61099999999999999</v>
      </c>
      <c r="AB382" s="129" cm="1">
        <f t="array" ref="AB382">INDEX(KM_PCT,MATCH($A382,'Knowledge - Percentages'!$B:$B,0),'Data - Knowledge'!AB$8)/100</f>
        <v>0.67200000000000004</v>
      </c>
      <c r="AC382" s="129" cm="1">
        <f t="array" ref="AC382">INDEX(KM_PCT,MATCH($A382,'Knowledge - Percentages'!$B:$B,0),'Data - Knowledge'!AC$8)/100</f>
        <v>0.69799999999999995</v>
      </c>
      <c r="AD382" s="129" cm="1">
        <f t="array" ref="AD382">INDEX(KM_PCT,MATCH($A382,'Knowledge - Percentages'!$B:$B,0),'Data - Knowledge'!AD$8)/100</f>
        <v>0.60699999999999998</v>
      </c>
      <c r="AE382" s="129" cm="1">
        <f t="array" ref="AE382">INDEX(KM_PCT,MATCH($A382,'Knowledge - Percentages'!$B:$B,0),'Data - Knowledge'!AE$8)/100</f>
        <v>0.55899999999999994</v>
      </c>
      <c r="AF382" s="129" cm="1">
        <f t="array" ref="AF382">INDEX(KM_PCT,MATCH($A382,'Knowledge - Percentages'!$B:$B,0),'Data - Knowledge'!AF$8)/100</f>
        <v>0.58700000000000008</v>
      </c>
      <c r="AG382" s="129" cm="1">
        <f t="array" ref="AG382">INDEX(KM_PCT,MATCH($A382,'Knowledge - Percentages'!$B:$B,0),'Data - Knowledge'!AG$8)/100</f>
        <v>0.65700000000000003</v>
      </c>
      <c r="AH382" s="129" cm="1">
        <f t="array" ref="AH382">INDEX(KM_PCT,MATCH($A382,'Knowledge - Percentages'!$B:$B,0),'Data - Knowledge'!AH$8)/100</f>
        <v>0.81200000000000006</v>
      </c>
      <c r="AI382" s="129" cm="1">
        <f t="array" ref="AI382">INDEX(KM_PCT,MATCH($A382,'Knowledge - Percentages'!$B:$B,0),'Data - Knowledge'!AI$8)/100</f>
        <v>0.76300000000000001</v>
      </c>
    </row>
    <row r="383" spans="1:35">
      <c r="A383" s="86" t="s">
        <v>918</v>
      </c>
      <c r="B383" s="86" t="s">
        <v>865</v>
      </c>
      <c r="C383" s="86" t="s">
        <v>914</v>
      </c>
      <c r="D383" s="86" t="s">
        <v>919</v>
      </c>
      <c r="E383" s="122">
        <f t="shared" si="37"/>
        <v>7.3496493250239325E-2</v>
      </c>
      <c r="F383" s="128">
        <f t="shared" si="32"/>
        <v>3762.0650000000005</v>
      </c>
      <c r="G383" s="122">
        <f t="shared" si="33"/>
        <v>8.2965319205647411E-2</v>
      </c>
      <c r="H383" s="128">
        <f t="shared" si="34"/>
        <v>30192.655999999999</v>
      </c>
      <c r="I383" s="122">
        <f t="shared" si="35"/>
        <v>-0.15601051762989032</v>
      </c>
      <c r="J383" s="128">
        <f t="shared" si="36"/>
        <v>88.587007142180013</v>
      </c>
      <c r="K383" s="129" cm="1">
        <f t="array" ref="K383">INDEX(KM_PCT,MATCH($A383,'Knowledge - Percentages'!$B:$B,0),'Data - Knowledge'!K$8)/100</f>
        <v>3.7000000000000005E-2</v>
      </c>
      <c r="L383" s="129" cm="1">
        <f t="array" ref="L383">INDEX(KM_PCT,MATCH($A383,'Knowledge - Percentages'!$B:$B,0),'Data - Knowledge'!L$8)/100</f>
        <v>5.7000000000000002E-2</v>
      </c>
      <c r="M383" s="129" cm="1">
        <f t="array" ref="M383">INDEX(KM_PCT,MATCH($A383,'Knowledge - Percentages'!$B:$B,0),'Data - Knowledge'!M$8)/100</f>
        <v>5.0999999999999997E-2</v>
      </c>
      <c r="N383" s="129" cm="1">
        <f t="array" ref="N383">INDEX(KM_PCT,MATCH($A383,'Knowledge - Percentages'!$B:$B,0),'Data - Knowledge'!N$8)/100</f>
        <v>7.0999999999999994E-2</v>
      </c>
      <c r="O383" s="129" cm="1">
        <f t="array" ref="O383">INDEX(KM_PCT,MATCH($A383,'Knowledge - Percentages'!$B:$B,0),'Data - Knowledge'!O$8)/100</f>
        <v>8.1000000000000003E-2</v>
      </c>
      <c r="P383" s="129" cm="1">
        <f t="array" ref="P383">INDEX(KM_PCT,MATCH($A383,'Knowledge - Percentages'!$B:$B,0),'Data - Knowledge'!P$8)/100</f>
        <v>6.0999999999999999E-2</v>
      </c>
      <c r="Q383" s="129" cm="1">
        <f t="array" ref="Q383">INDEX(KM_PCT,MATCH($A383,'Knowledge - Percentages'!$B:$B,0),'Data - Knowledge'!Q$8)/100</f>
        <v>5.2999999999999999E-2</v>
      </c>
      <c r="R383" s="129" cm="1">
        <f t="array" ref="R383">INDEX(KM_PCT,MATCH($A383,'Knowledge - Percentages'!$B:$B,0),'Data - Knowledge'!R$8)/100</f>
        <v>3.5000000000000003E-2</v>
      </c>
      <c r="S383" s="129" cm="1">
        <f t="array" ref="S383">INDEX(KM_PCT,MATCH($A383,'Knowledge - Percentages'!$B:$B,0),'Data - Knowledge'!S$8)/100</f>
        <v>6.4000000000000001E-2</v>
      </c>
      <c r="T383" s="129" cm="1">
        <f t="array" ref="T383">INDEX(KM_PCT,MATCH($A383,'Knowledge - Percentages'!$B:$B,0),'Data - Knowledge'!T$8)/100</f>
        <v>6.5000000000000002E-2</v>
      </c>
      <c r="U383" s="129" cm="1">
        <f t="array" ref="U383">INDEX(KM_PCT,MATCH($A383,'Knowledge - Percentages'!$B:$B,0),'Data - Knowledge'!U$8)/100</f>
        <v>5.9000000000000004E-2</v>
      </c>
      <c r="V383" s="129" cm="1">
        <f t="array" ref="V383">INDEX(KM_PCT,MATCH($A383,'Knowledge - Percentages'!$B:$B,0),'Data - Knowledge'!V$8)/100</f>
        <v>5.2999999999999999E-2</v>
      </c>
      <c r="W383" s="129" cm="1">
        <f t="array" ref="W383">INDEX(KM_PCT,MATCH($A383,'Knowledge - Percentages'!$B:$B,0),'Data - Knowledge'!W$8)/100</f>
        <v>7.6999999999999999E-2</v>
      </c>
      <c r="X383" s="129" cm="1">
        <f t="array" ref="X383">INDEX(KM_PCT,MATCH($A383,'Knowledge - Percentages'!$B:$B,0),'Data - Knowledge'!X$8)/100</f>
        <v>6.8000000000000005E-2</v>
      </c>
      <c r="Y383" s="129" cm="1">
        <f t="array" ref="Y383">INDEX(KM_PCT,MATCH($A383,'Knowledge - Percentages'!$B:$B,0),'Data - Knowledge'!Y$8)/100</f>
        <v>6.8000000000000005E-2</v>
      </c>
      <c r="Z383" s="129" cm="1">
        <f t="array" ref="Z383">INDEX(KM_PCT,MATCH($A383,'Knowledge - Percentages'!$B:$B,0),'Data - Knowledge'!Z$8)/100</f>
        <v>0.105</v>
      </c>
      <c r="AA383" s="129" cm="1">
        <f t="array" ref="AA383">INDEX(KM_PCT,MATCH($A383,'Knowledge - Percentages'!$B:$B,0),'Data - Knowledge'!AA$8)/100</f>
        <v>8.8000000000000009E-2</v>
      </c>
      <c r="AB383" s="129" cm="1">
        <f t="array" ref="AB383">INDEX(KM_PCT,MATCH($A383,'Knowledge - Percentages'!$B:$B,0),'Data - Knowledge'!AB$8)/100</f>
        <v>0.11599999999999999</v>
      </c>
      <c r="AC383" s="129" cm="1">
        <f t="array" ref="AC383">INDEX(KM_PCT,MATCH($A383,'Knowledge - Percentages'!$B:$B,0),'Data - Knowledge'!AC$8)/100</f>
        <v>0.121</v>
      </c>
      <c r="AD383" s="129" cm="1">
        <f t="array" ref="AD383">INDEX(KM_PCT,MATCH($A383,'Knowledge - Percentages'!$B:$B,0),'Data - Knowledge'!AD$8)/100</f>
        <v>9.5000000000000001E-2</v>
      </c>
      <c r="AE383" s="129" cm="1">
        <f t="array" ref="AE383">INDEX(KM_PCT,MATCH($A383,'Knowledge - Percentages'!$B:$B,0),'Data - Knowledge'!AE$8)/100</f>
        <v>7.400000000000001E-2</v>
      </c>
      <c r="AF383" s="129" cm="1">
        <f t="array" ref="AF383">INDEX(KM_PCT,MATCH($A383,'Knowledge - Percentages'!$B:$B,0),'Data - Knowledge'!AF$8)/100</f>
        <v>7.6999999999999999E-2</v>
      </c>
      <c r="AG383" s="129" cm="1">
        <f t="array" ref="AG383">INDEX(KM_PCT,MATCH($A383,'Knowledge - Percentages'!$B:$B,0),'Data - Knowledge'!AG$8)/100</f>
        <v>8.900000000000001E-2</v>
      </c>
      <c r="AH383" s="129" cm="1">
        <f t="array" ref="AH383">INDEX(KM_PCT,MATCH($A383,'Knowledge - Percentages'!$B:$B,0),'Data - Knowledge'!AH$8)/100</f>
        <v>0.13800000000000001</v>
      </c>
      <c r="AI383" s="129" cm="1">
        <f t="array" ref="AI383">INDEX(KM_PCT,MATCH($A383,'Knowledge - Percentages'!$B:$B,0),'Data - Knowledge'!AI$8)/100</f>
        <v>0.11699999999999999</v>
      </c>
    </row>
    <row r="384" spans="1:35">
      <c r="A384" s="86" t="s">
        <v>920</v>
      </c>
      <c r="B384" s="86" t="s">
        <v>865</v>
      </c>
      <c r="C384" s="86" t="s">
        <v>914</v>
      </c>
      <c r="D384" s="86" t="s">
        <v>921</v>
      </c>
      <c r="E384" s="122">
        <f t="shared" si="37"/>
        <v>4.562506105065741E-2</v>
      </c>
      <c r="F384" s="128">
        <f t="shared" si="32"/>
        <v>2335.4100000000008</v>
      </c>
      <c r="G384" s="122">
        <f t="shared" si="33"/>
        <v>3.9868720786768473E-2</v>
      </c>
      <c r="H384" s="128">
        <f t="shared" si="34"/>
        <v>14508.984999999995</v>
      </c>
      <c r="I384" s="122">
        <f t="shared" si="35"/>
        <v>0.24118883522600057</v>
      </c>
      <c r="J384" s="128">
        <f t="shared" si="36"/>
        <v>114.43823666847956</v>
      </c>
      <c r="K384" s="129" cm="1">
        <f t="array" ref="K384">INDEX(KM_PCT,MATCH($A384,'Knowledge - Percentages'!$B:$B,0),'Data - Knowledge'!K$8)/100</f>
        <v>4.9000000000000002E-2</v>
      </c>
      <c r="L384" s="129" cm="1">
        <f t="array" ref="L384">INDEX(KM_PCT,MATCH($A384,'Knowledge - Percentages'!$B:$B,0),'Data - Knowledge'!L$8)/100</f>
        <v>5.5999999999999994E-2</v>
      </c>
      <c r="M384" s="129" cm="1">
        <f t="array" ref="M384">INDEX(KM_PCT,MATCH($A384,'Knowledge - Percentages'!$B:$B,0),'Data - Knowledge'!M$8)/100</f>
        <v>6.6000000000000003E-2</v>
      </c>
      <c r="N384" s="129" cm="1">
        <f t="array" ref="N384">INDEX(KM_PCT,MATCH($A384,'Knowledge - Percentages'!$B:$B,0),'Data - Knowledge'!N$8)/100</f>
        <v>2.8999999999999998E-2</v>
      </c>
      <c r="O384" s="129" cm="1">
        <f t="array" ref="O384">INDEX(KM_PCT,MATCH($A384,'Knowledge - Percentages'!$B:$B,0),'Data - Knowledge'!O$8)/100</f>
        <v>4.9000000000000002E-2</v>
      </c>
      <c r="P384" s="129" cm="1">
        <f t="array" ref="P384">INDEX(KM_PCT,MATCH($A384,'Knowledge - Percentages'!$B:$B,0),'Data - Knowledge'!P$8)/100</f>
        <v>5.9000000000000004E-2</v>
      </c>
      <c r="Q384" s="129" cm="1">
        <f t="array" ref="Q384">INDEX(KM_PCT,MATCH($A384,'Knowledge - Percentages'!$B:$B,0),'Data - Knowledge'!Q$8)/100</f>
        <v>8.4000000000000005E-2</v>
      </c>
      <c r="R384" s="129" cm="1">
        <f t="array" ref="R384">INDEX(KM_PCT,MATCH($A384,'Knowledge - Percentages'!$B:$B,0),'Data - Knowledge'!R$8)/100</f>
        <v>4.2000000000000003E-2</v>
      </c>
      <c r="S384" s="129" cm="1">
        <f t="array" ref="S384">INDEX(KM_PCT,MATCH($A384,'Knowledge - Percentages'!$B:$B,0),'Data - Knowledge'!S$8)/100</f>
        <v>4.5999999999999999E-2</v>
      </c>
      <c r="T384" s="129" cm="1">
        <f t="array" ref="T384">INDEX(KM_PCT,MATCH($A384,'Knowledge - Percentages'!$B:$B,0),'Data - Knowledge'!T$8)/100</f>
        <v>6.6000000000000003E-2</v>
      </c>
      <c r="U384" s="129" cm="1">
        <f t="array" ref="U384">INDEX(KM_PCT,MATCH($A384,'Knowledge - Percentages'!$B:$B,0),'Data - Knowledge'!U$8)/100</f>
        <v>6.6000000000000003E-2</v>
      </c>
      <c r="V384" s="129" cm="1">
        <f t="array" ref="V384">INDEX(KM_PCT,MATCH($A384,'Knowledge - Percentages'!$B:$B,0),'Data - Knowledge'!V$8)/100</f>
        <v>6.6000000000000003E-2</v>
      </c>
      <c r="W384" s="129" cm="1">
        <f t="array" ref="W384">INDEX(KM_PCT,MATCH($A384,'Knowledge - Percentages'!$B:$B,0),'Data - Knowledge'!W$8)/100</f>
        <v>2.7000000000000003E-2</v>
      </c>
      <c r="X384" s="129" cm="1">
        <f t="array" ref="X384">INDEX(KM_PCT,MATCH($A384,'Knowledge - Percentages'!$B:$B,0),'Data - Knowledge'!X$8)/100</f>
        <v>5.2999999999999999E-2</v>
      </c>
      <c r="Y384" s="129" cm="1">
        <f t="array" ref="Y384">INDEX(KM_PCT,MATCH($A384,'Knowledge - Percentages'!$B:$B,0),'Data - Knowledge'!Y$8)/100</f>
        <v>3.7999999999999999E-2</v>
      </c>
      <c r="Z384" s="129" cm="1">
        <f t="array" ref="Z384">INDEX(KM_PCT,MATCH($A384,'Knowledge - Percentages'!$B:$B,0),'Data - Knowledge'!Z$8)/100</f>
        <v>2.4E-2</v>
      </c>
      <c r="AA384" s="129" cm="1">
        <f t="array" ref="AA384">INDEX(KM_PCT,MATCH($A384,'Knowledge - Percentages'!$B:$B,0),'Data - Knowledge'!AA$8)/100</f>
        <v>3.9E-2</v>
      </c>
      <c r="AB384" s="129" cm="1">
        <f t="array" ref="AB384">INDEX(KM_PCT,MATCH($A384,'Knowledge - Percentages'!$B:$B,0),'Data - Knowledge'!AB$8)/100</f>
        <v>2.1000000000000001E-2</v>
      </c>
      <c r="AC384" s="129" cm="1">
        <f t="array" ref="AC384">INDEX(KM_PCT,MATCH($A384,'Knowledge - Percentages'!$B:$B,0),'Data - Knowledge'!AC$8)/100</f>
        <v>0.02</v>
      </c>
      <c r="AD384" s="129" cm="1">
        <f t="array" ref="AD384">INDEX(KM_PCT,MATCH($A384,'Knowledge - Percentages'!$B:$B,0),'Data - Knowledge'!AD$8)/100</f>
        <v>3.2000000000000001E-2</v>
      </c>
      <c r="AE384" s="129" cm="1">
        <f t="array" ref="AE384">INDEX(KM_PCT,MATCH($A384,'Knowledge - Percentages'!$B:$B,0),'Data - Knowledge'!AE$8)/100</f>
        <v>2.3E-2</v>
      </c>
      <c r="AF384" s="129" cm="1">
        <f t="array" ref="AF384">INDEX(KM_PCT,MATCH($A384,'Knowledge - Percentages'!$B:$B,0),'Data - Knowledge'!AF$8)/100</f>
        <v>2.8999999999999998E-2</v>
      </c>
      <c r="AG384" s="129" cm="1">
        <f t="array" ref="AG384">INDEX(KM_PCT,MATCH($A384,'Knowledge - Percentages'!$B:$B,0),'Data - Knowledge'!AG$8)/100</f>
        <v>2.7999999999999997E-2</v>
      </c>
      <c r="AH384" s="129" cm="1">
        <f t="array" ref="AH384">INDEX(KM_PCT,MATCH($A384,'Knowledge - Percentages'!$B:$B,0),'Data - Knowledge'!AH$8)/100</f>
        <v>1.7000000000000001E-2</v>
      </c>
      <c r="AI384" s="129" cm="1">
        <f t="array" ref="AI384">INDEX(KM_PCT,MATCH($A384,'Knowledge - Percentages'!$B:$B,0),'Data - Knowledge'!AI$8)/100</f>
        <v>2.2000000000000002E-2</v>
      </c>
    </row>
    <row r="385" spans="1:35">
      <c r="A385" s="86" t="s">
        <v>922</v>
      </c>
      <c r="B385" s="86" t="s">
        <v>865</v>
      </c>
      <c r="C385" s="86" t="s">
        <v>914</v>
      </c>
      <c r="D385" s="86" t="s">
        <v>923</v>
      </c>
      <c r="E385" s="122">
        <f t="shared" si="37"/>
        <v>0.20356549514525171</v>
      </c>
      <c r="F385" s="128">
        <f t="shared" si="32"/>
        <v>10419.906999999999</v>
      </c>
      <c r="G385" s="122">
        <f t="shared" si="33"/>
        <v>0.22604714785433017</v>
      </c>
      <c r="H385" s="128">
        <f t="shared" si="34"/>
        <v>82262.851999999984</v>
      </c>
      <c r="I385" s="122">
        <f t="shared" si="35"/>
        <v>-0.43356806674616377</v>
      </c>
      <c r="J385" s="128">
        <f t="shared" si="36"/>
        <v>90.054440888780363</v>
      </c>
      <c r="K385" s="129" cm="1">
        <f t="array" ref="K385">INDEX(KM_PCT,MATCH($A385,'Knowledge - Percentages'!$B:$B,0),'Data - Knowledge'!K$8)/100</f>
        <v>0.08</v>
      </c>
      <c r="L385" s="129" cm="1">
        <f t="array" ref="L385">INDEX(KM_PCT,MATCH($A385,'Knowledge - Percentages'!$B:$B,0),'Data - Knowledge'!L$8)/100</f>
        <v>0.13100000000000001</v>
      </c>
      <c r="M385" s="129" cm="1">
        <f t="array" ref="M385">INDEX(KM_PCT,MATCH($A385,'Knowledge - Percentages'!$B:$B,0),'Data - Knowledge'!M$8)/100</f>
        <v>0.13800000000000001</v>
      </c>
      <c r="N385" s="129" cm="1">
        <f t="array" ref="N385">INDEX(KM_PCT,MATCH($A385,'Knowledge - Percentages'!$B:$B,0),'Data - Knowledge'!N$8)/100</f>
        <v>0.18899999999999997</v>
      </c>
      <c r="O385" s="129" cm="1">
        <f t="array" ref="O385">INDEX(KM_PCT,MATCH($A385,'Knowledge - Percentages'!$B:$B,0),'Data - Knowledge'!O$8)/100</f>
        <v>0.20600000000000002</v>
      </c>
      <c r="P385" s="129" cm="1">
        <f t="array" ref="P385">INDEX(KM_PCT,MATCH($A385,'Knowledge - Percentages'!$B:$B,0),'Data - Knowledge'!P$8)/100</f>
        <v>0.16500000000000001</v>
      </c>
      <c r="Q385" s="129" cm="1">
        <f t="array" ref="Q385">INDEX(KM_PCT,MATCH($A385,'Knowledge - Percentages'!$B:$B,0),'Data - Knowledge'!Q$8)/100</f>
        <v>0.185</v>
      </c>
      <c r="R385" s="129" cm="1">
        <f t="array" ref="R385">INDEX(KM_PCT,MATCH($A385,'Knowledge - Percentages'!$B:$B,0),'Data - Knowledge'!R$8)/100</f>
        <v>0.218</v>
      </c>
      <c r="S385" s="129" cm="1">
        <f t="array" ref="S385">INDEX(KM_PCT,MATCH($A385,'Knowledge - Percentages'!$B:$B,0),'Data - Knowledge'!S$8)/100</f>
        <v>0.19399999999999998</v>
      </c>
      <c r="T385" s="129" cm="1">
        <f t="array" ref="T385">INDEX(KM_PCT,MATCH($A385,'Knowledge - Percentages'!$B:$B,0),'Data - Knowledge'!T$8)/100</f>
        <v>0.2</v>
      </c>
      <c r="U385" s="129" cm="1">
        <f t="array" ref="U385">INDEX(KM_PCT,MATCH($A385,'Knowledge - Percentages'!$B:$B,0),'Data - Knowledge'!U$8)/100</f>
        <v>0.22899999999999998</v>
      </c>
      <c r="V385" s="129" cm="1">
        <f t="array" ref="V385">INDEX(KM_PCT,MATCH($A385,'Knowledge - Percentages'!$B:$B,0),'Data - Knowledge'!V$8)/100</f>
        <v>0.16500000000000001</v>
      </c>
      <c r="W385" s="129" cm="1">
        <f t="array" ref="W385">INDEX(KM_PCT,MATCH($A385,'Knowledge - Percentages'!$B:$B,0),'Data - Knowledge'!W$8)/100</f>
        <v>0.23800000000000002</v>
      </c>
      <c r="X385" s="129" cm="1">
        <f t="array" ref="X385">INDEX(KM_PCT,MATCH($A385,'Knowledge - Percentages'!$B:$B,0),'Data - Knowledge'!X$8)/100</f>
        <v>0.20899999999999999</v>
      </c>
      <c r="Y385" s="129" cm="1">
        <f t="array" ref="Y385">INDEX(KM_PCT,MATCH($A385,'Knowledge - Percentages'!$B:$B,0),'Data - Knowledge'!Y$8)/100</f>
        <v>0.23800000000000002</v>
      </c>
      <c r="Z385" s="129" cm="1">
        <f t="array" ref="Z385">INDEX(KM_PCT,MATCH($A385,'Knowledge - Percentages'!$B:$B,0),'Data - Knowledge'!Z$8)/100</f>
        <v>0.27</v>
      </c>
      <c r="AA385" s="129" cm="1">
        <f t="array" ref="AA385">INDEX(KM_PCT,MATCH($A385,'Knowledge - Percentages'!$B:$B,0),'Data - Knowledge'!AA$8)/100</f>
        <v>0.249</v>
      </c>
      <c r="AB385" s="129" cm="1">
        <f t="array" ref="AB385">INDEX(KM_PCT,MATCH($A385,'Knowledge - Percentages'!$B:$B,0),'Data - Knowledge'!AB$8)/100</f>
        <v>0.41</v>
      </c>
      <c r="AC385" s="129" cm="1">
        <f t="array" ref="AC385">INDEX(KM_PCT,MATCH($A385,'Knowledge - Percentages'!$B:$B,0),'Data - Knowledge'!AC$8)/100</f>
        <v>0.27899999999999997</v>
      </c>
      <c r="AD385" s="129" cm="1">
        <f t="array" ref="AD385">INDEX(KM_PCT,MATCH($A385,'Knowledge - Percentages'!$B:$B,0),'Data - Knowledge'!AD$8)/100</f>
        <v>0.24</v>
      </c>
      <c r="AE385" s="129" cm="1">
        <f t="array" ref="AE385">INDEX(KM_PCT,MATCH($A385,'Knowledge - Percentages'!$B:$B,0),'Data - Knowledge'!AE$8)/100</f>
        <v>0.20600000000000002</v>
      </c>
      <c r="AF385" s="129" cm="1">
        <f t="array" ref="AF385">INDEX(KM_PCT,MATCH($A385,'Knowledge - Percentages'!$B:$B,0),'Data - Knowledge'!AF$8)/100</f>
        <v>0.27500000000000002</v>
      </c>
      <c r="AG385" s="129" cm="1">
        <f t="array" ref="AG385">INDEX(KM_PCT,MATCH($A385,'Knowledge - Percentages'!$B:$B,0),'Data - Knowledge'!AG$8)/100</f>
        <v>0.29699999999999999</v>
      </c>
      <c r="AH385" s="129" cm="1">
        <f t="array" ref="AH385">INDEX(KM_PCT,MATCH($A385,'Knowledge - Percentages'!$B:$B,0),'Data - Knowledge'!AH$8)/100</f>
        <v>0.373</v>
      </c>
      <c r="AI385" s="129" cm="1">
        <f t="array" ref="AI385">INDEX(KM_PCT,MATCH($A385,'Knowledge - Percentages'!$B:$B,0),'Data - Knowledge'!AI$8)/100</f>
        <v>0.36299999999999999</v>
      </c>
    </row>
    <row r="386" spans="1:35">
      <c r="A386" s="86" t="s">
        <v>924</v>
      </c>
      <c r="B386" s="86" t="s">
        <v>865</v>
      </c>
      <c r="C386" s="86" t="s">
        <v>914</v>
      </c>
      <c r="D386" s="86" t="s">
        <v>925</v>
      </c>
      <c r="E386" s="122">
        <f t="shared" si="37"/>
        <v>0.64908240373532367</v>
      </c>
      <c r="F386" s="128">
        <f t="shared" si="32"/>
        <v>33224.581000000013</v>
      </c>
      <c r="G386" s="122">
        <f t="shared" si="33"/>
        <v>0.6548502826178354</v>
      </c>
      <c r="H386" s="128">
        <f t="shared" si="34"/>
        <v>238312.46000000002</v>
      </c>
      <c r="I386" s="122">
        <f t="shared" si="35"/>
        <v>-0.64829526721556696</v>
      </c>
      <c r="J386" s="128">
        <f t="shared" si="36"/>
        <v>99.11920647579872</v>
      </c>
      <c r="K386" s="129" cm="1">
        <f t="array" ref="K386">INDEX(KM_PCT,MATCH($A386,'Knowledge - Percentages'!$B:$B,0),'Data - Knowledge'!K$8)/100</f>
        <v>0.60199999999999998</v>
      </c>
      <c r="L386" s="129" cm="1">
        <f t="array" ref="L386">INDEX(KM_PCT,MATCH($A386,'Knowledge - Percentages'!$B:$B,0),'Data - Knowledge'!L$8)/100</f>
        <v>0.59</v>
      </c>
      <c r="M386" s="129" cm="1">
        <f t="array" ref="M386">INDEX(KM_PCT,MATCH($A386,'Knowledge - Percentages'!$B:$B,0),'Data - Knowledge'!M$8)/100</f>
        <v>0.65900000000000003</v>
      </c>
      <c r="N386" s="129" cm="1">
        <f t="array" ref="N386">INDEX(KM_PCT,MATCH($A386,'Knowledge - Percentages'!$B:$B,0),'Data - Knowledge'!N$8)/100</f>
        <v>0.56700000000000006</v>
      </c>
      <c r="O386" s="129" cm="1">
        <f t="array" ref="O386">INDEX(KM_PCT,MATCH($A386,'Knowledge - Percentages'!$B:$B,0),'Data - Knowledge'!O$8)/100</f>
        <v>0.628</v>
      </c>
      <c r="P386" s="129" cm="1">
        <f t="array" ref="P386">INDEX(KM_PCT,MATCH($A386,'Knowledge - Percentages'!$B:$B,0),'Data - Knowledge'!P$8)/100</f>
        <v>0.67400000000000004</v>
      </c>
      <c r="Q386" s="129" cm="1">
        <f t="array" ref="Q386">INDEX(KM_PCT,MATCH($A386,'Knowledge - Percentages'!$B:$B,0),'Data - Knowledge'!Q$8)/100</f>
        <v>0.74199999999999999</v>
      </c>
      <c r="R386" s="129" cm="1">
        <f t="array" ref="R386">INDEX(KM_PCT,MATCH($A386,'Knowledge - Percentages'!$B:$B,0),'Data - Knowledge'!R$8)/100</f>
        <v>1.2570000000000001</v>
      </c>
      <c r="S386" s="129" cm="1">
        <f t="array" ref="S386">INDEX(KM_PCT,MATCH($A386,'Knowledge - Percentages'!$B:$B,0),'Data - Knowledge'!S$8)/100</f>
        <v>0.71900000000000008</v>
      </c>
      <c r="T386" s="129" cm="1">
        <f t="array" ref="T386">INDEX(KM_PCT,MATCH($A386,'Knowledge - Percentages'!$B:$B,0),'Data - Knowledge'!T$8)/100</f>
        <v>0.63100000000000001</v>
      </c>
      <c r="U386" s="129" cm="1">
        <f t="array" ref="U386">INDEX(KM_PCT,MATCH($A386,'Knowledge - Percentages'!$B:$B,0),'Data - Knowledge'!U$8)/100</f>
        <v>0.81799999999999995</v>
      </c>
      <c r="V386" s="129" cm="1">
        <f t="array" ref="V386">INDEX(KM_PCT,MATCH($A386,'Knowledge - Percentages'!$B:$B,0),'Data - Knowledge'!V$8)/100</f>
        <v>0.69</v>
      </c>
      <c r="W386" s="129" cm="1">
        <f t="array" ref="W386">INDEX(KM_PCT,MATCH($A386,'Knowledge - Percentages'!$B:$B,0),'Data - Knowledge'!W$8)/100</f>
        <v>1.244</v>
      </c>
      <c r="X386" s="129" cm="1">
        <f t="array" ref="X386">INDEX(KM_PCT,MATCH($A386,'Knowledge - Percentages'!$B:$B,0),'Data - Knowledge'!X$8)/100</f>
        <v>0.66700000000000004</v>
      </c>
      <c r="Y386" s="129" cm="1">
        <f t="array" ref="Y386">INDEX(KM_PCT,MATCH($A386,'Knowledge - Percentages'!$B:$B,0),'Data - Knowledge'!Y$8)/100</f>
        <v>0.91299999999999992</v>
      </c>
      <c r="Z386" s="129" cm="1">
        <f t="array" ref="Z386">INDEX(KM_PCT,MATCH($A386,'Knowledge - Percentages'!$B:$B,0),'Data - Knowledge'!Z$8)/100</f>
        <v>0.57700000000000007</v>
      </c>
      <c r="AA386" s="129" cm="1">
        <f t="array" ref="AA386">INDEX(KM_PCT,MATCH($A386,'Knowledge - Percentages'!$B:$B,0),'Data - Knowledge'!AA$8)/100</f>
        <v>0.57999999999999996</v>
      </c>
      <c r="AB386" s="129" cm="1">
        <f t="array" ref="AB386">INDEX(KM_PCT,MATCH($A386,'Knowledge - Percentages'!$B:$B,0),'Data - Knowledge'!AB$8)/100</f>
        <v>1.6259999999999999</v>
      </c>
      <c r="AC386" s="129" cm="1">
        <f t="array" ref="AC386">INDEX(KM_PCT,MATCH($A386,'Knowledge - Percentages'!$B:$B,0),'Data - Knowledge'!AC$8)/100</f>
        <v>0.70400000000000007</v>
      </c>
      <c r="AD386" s="129" cm="1">
        <f t="array" ref="AD386">INDEX(KM_PCT,MATCH($A386,'Knowledge - Percentages'!$B:$B,0),'Data - Knowledge'!AD$8)/100</f>
        <v>0.58599999999999997</v>
      </c>
      <c r="AE386" s="129" cm="1">
        <f t="array" ref="AE386">INDEX(KM_PCT,MATCH($A386,'Knowledge - Percentages'!$B:$B,0),'Data - Knowledge'!AE$8)/100</f>
        <v>0.66400000000000003</v>
      </c>
      <c r="AF386" s="129" cm="1">
        <f t="array" ref="AF386">INDEX(KM_PCT,MATCH($A386,'Knowledge - Percentages'!$B:$B,0),'Data - Knowledge'!AF$8)/100</f>
        <v>1.298</v>
      </c>
      <c r="AG386" s="129" cm="1">
        <f t="array" ref="AG386">INDEX(KM_PCT,MATCH($A386,'Knowledge - Percentages'!$B:$B,0),'Data - Knowledge'!AG$8)/100</f>
        <v>0.77099999999999991</v>
      </c>
      <c r="AH386" s="129" cm="1">
        <f t="array" ref="AH386">INDEX(KM_PCT,MATCH($A386,'Knowledge - Percentages'!$B:$B,0),'Data - Knowledge'!AH$8)/100</f>
        <v>0.91</v>
      </c>
      <c r="AI386" s="129" cm="1">
        <f t="array" ref="AI386">INDEX(KM_PCT,MATCH($A386,'Knowledge - Percentages'!$B:$B,0),'Data - Knowledge'!AI$8)/100</f>
        <v>0.67500000000000004</v>
      </c>
    </row>
    <row r="387" spans="1:35">
      <c r="A387" s="86" t="s">
        <v>926</v>
      </c>
      <c r="B387" s="86" t="s">
        <v>865</v>
      </c>
      <c r="C387" s="86" t="s">
        <v>914</v>
      </c>
      <c r="D387" s="86" t="s">
        <v>927</v>
      </c>
      <c r="E387" s="122">
        <f t="shared" si="37"/>
        <v>0.3203885556879677</v>
      </c>
      <c r="F387" s="128">
        <f t="shared" si="32"/>
        <v>16399.729000000003</v>
      </c>
      <c r="G387" s="122">
        <f t="shared" si="33"/>
        <v>0.36810414405403402</v>
      </c>
      <c r="H387" s="128">
        <f t="shared" si="34"/>
        <v>133960.092</v>
      </c>
      <c r="I387" s="122">
        <f t="shared" si="35"/>
        <v>-0.21954563350081988</v>
      </c>
      <c r="J387" s="128">
        <f t="shared" si="36"/>
        <v>87.037475905443173</v>
      </c>
      <c r="K387" s="129" cm="1">
        <f t="array" ref="K387">INDEX(KM_PCT,MATCH($A387,'Knowledge - Percentages'!$B:$B,0),'Data - Knowledge'!K$8)/100</f>
        <v>0.13900000000000001</v>
      </c>
      <c r="L387" s="129" cm="1">
        <f t="array" ref="L387">INDEX(KM_PCT,MATCH($A387,'Knowledge - Percentages'!$B:$B,0),'Data - Knowledge'!L$8)/100</f>
        <v>0.21299999999999999</v>
      </c>
      <c r="M387" s="129" cm="1">
        <f t="array" ref="M387">INDEX(KM_PCT,MATCH($A387,'Knowledge - Percentages'!$B:$B,0),'Data - Knowledge'!M$8)/100</f>
        <v>0.185</v>
      </c>
      <c r="N387" s="129" cm="1">
        <f t="array" ref="N387">INDEX(KM_PCT,MATCH($A387,'Knowledge - Percentages'!$B:$B,0),'Data - Knowledge'!N$8)/100</f>
        <v>0.373</v>
      </c>
      <c r="O387" s="129" cm="1">
        <f t="array" ref="O387">INDEX(KM_PCT,MATCH($A387,'Knowledge - Percentages'!$B:$B,0),'Data - Knowledge'!O$8)/100</f>
        <v>0.32200000000000001</v>
      </c>
      <c r="P387" s="129" cm="1">
        <f t="array" ref="P387">INDEX(KM_PCT,MATCH($A387,'Knowledge - Percentages'!$B:$B,0),'Data - Knowledge'!P$8)/100</f>
        <v>0.255</v>
      </c>
      <c r="Q387" s="129" cm="1">
        <f t="array" ref="Q387">INDEX(KM_PCT,MATCH($A387,'Knowledge - Percentages'!$B:$B,0),'Data - Knowledge'!Q$8)/100</f>
        <v>0.223</v>
      </c>
      <c r="R387" s="129" cm="1">
        <f t="array" ref="R387">INDEX(KM_PCT,MATCH($A387,'Knowledge - Percentages'!$B:$B,0),'Data - Knowledge'!R$8)/100</f>
        <v>0.191</v>
      </c>
      <c r="S387" s="129" cm="1">
        <f t="array" ref="S387">INDEX(KM_PCT,MATCH($A387,'Knowledge - Percentages'!$B:$B,0),'Data - Knowledge'!S$8)/100</f>
        <v>0.28800000000000003</v>
      </c>
      <c r="T387" s="129" cm="1">
        <f t="array" ref="T387">INDEX(KM_PCT,MATCH($A387,'Knowledge - Percentages'!$B:$B,0),'Data - Knowledge'!T$8)/100</f>
        <v>0.26400000000000001</v>
      </c>
      <c r="U387" s="129" cm="1">
        <f t="array" ref="U387">INDEX(KM_PCT,MATCH($A387,'Knowledge - Percentages'!$B:$B,0),'Data - Knowledge'!U$8)/100</f>
        <v>0.26</v>
      </c>
      <c r="V387" s="129" cm="1">
        <f t="array" ref="V387">INDEX(KM_PCT,MATCH($A387,'Knowledge - Percentages'!$B:$B,0),'Data - Knowledge'!V$8)/100</f>
        <v>0.23</v>
      </c>
      <c r="W387" s="129" cm="1">
        <f t="array" ref="W387">INDEX(KM_PCT,MATCH($A387,'Knowledge - Percentages'!$B:$B,0),'Data - Knowledge'!W$8)/100</f>
        <v>0.32799999999999996</v>
      </c>
      <c r="X387" s="129" cm="1">
        <f t="array" ref="X387">INDEX(KM_PCT,MATCH($A387,'Knowledge - Percentages'!$B:$B,0),'Data - Knowledge'!X$8)/100</f>
        <v>0.29199999999999998</v>
      </c>
      <c r="Y387" s="129" cm="1">
        <f t="array" ref="Y387">INDEX(KM_PCT,MATCH($A387,'Knowledge - Percentages'!$B:$B,0),'Data - Knowledge'!Y$8)/100</f>
        <v>0.30199999999999999</v>
      </c>
      <c r="Z387" s="129" cm="1">
        <f t="array" ref="Z387">INDEX(KM_PCT,MATCH($A387,'Knowledge - Percentages'!$B:$B,0),'Data - Knowledge'!Z$8)/100</f>
        <v>0.45600000000000002</v>
      </c>
      <c r="AA387" s="129" cm="1">
        <f t="array" ref="AA387">INDEX(KM_PCT,MATCH($A387,'Knowledge - Percentages'!$B:$B,0),'Data - Knowledge'!AA$8)/100</f>
        <v>0.371</v>
      </c>
      <c r="AB387" s="129" cm="1">
        <f t="array" ref="AB387">INDEX(KM_PCT,MATCH($A387,'Knowledge - Percentages'!$B:$B,0),'Data - Knowledge'!AB$8)/100</f>
        <v>0.53500000000000003</v>
      </c>
      <c r="AC387" s="129" cm="1">
        <f t="array" ref="AC387">INDEX(KM_PCT,MATCH($A387,'Knowledge - Percentages'!$B:$B,0),'Data - Knowledge'!AC$8)/100</f>
        <v>0.53700000000000003</v>
      </c>
      <c r="AD387" s="129" cm="1">
        <f t="array" ref="AD387">INDEX(KM_PCT,MATCH($A387,'Knowledge - Percentages'!$B:$B,0),'Data - Knowledge'!AD$8)/100</f>
        <v>0.39899999999999997</v>
      </c>
      <c r="AE387" s="129" cm="1">
        <f t="array" ref="AE387">INDEX(KM_PCT,MATCH($A387,'Knowledge - Percentages'!$B:$B,0),'Data - Knowledge'!AE$8)/100</f>
        <v>0.39</v>
      </c>
      <c r="AF387" s="129" cm="1">
        <f t="array" ref="AF387">INDEX(KM_PCT,MATCH($A387,'Knowledge - Percentages'!$B:$B,0),'Data - Knowledge'!AF$8)/100</f>
        <v>0.32299999999999995</v>
      </c>
      <c r="AG387" s="129" cm="1">
        <f t="array" ref="AG387">INDEX(KM_PCT,MATCH($A387,'Knowledge - Percentages'!$B:$B,0),'Data - Knowledge'!AG$8)/100</f>
        <v>0.42599999999999999</v>
      </c>
      <c r="AH387" s="129" cm="1">
        <f t="array" ref="AH387">INDEX(KM_PCT,MATCH($A387,'Knowledge - Percentages'!$B:$B,0),'Data - Knowledge'!AH$8)/100</f>
        <v>0.752</v>
      </c>
      <c r="AI387" s="129" cm="1">
        <f t="array" ref="AI387">INDEX(KM_PCT,MATCH($A387,'Knowledge - Percentages'!$B:$B,0),'Data - Knowledge'!AI$8)/100</f>
        <v>0.58099999999999996</v>
      </c>
    </row>
    <row r="388" spans="1:35">
      <c r="A388" s="86" t="s">
        <v>928</v>
      </c>
      <c r="B388" s="86" t="s">
        <v>865</v>
      </c>
      <c r="C388" s="86" t="s">
        <v>914</v>
      </c>
      <c r="D388" s="86" t="s">
        <v>929</v>
      </c>
      <c r="E388" s="122">
        <f t="shared" si="37"/>
        <v>2.1228241545704963E-3</v>
      </c>
      <c r="F388" s="128">
        <f t="shared" si="32"/>
        <v>108.661</v>
      </c>
      <c r="G388" s="122">
        <f t="shared" si="33"/>
        <v>2.355018561822823E-3</v>
      </c>
      <c r="H388" s="128">
        <f t="shared" si="34"/>
        <v>857.03599999999994</v>
      </c>
      <c r="I388" s="122">
        <f t="shared" si="35"/>
        <v>-0.15845583799670326</v>
      </c>
      <c r="J388" s="128">
        <f t="shared" si="36"/>
        <v>90.140442584341912</v>
      </c>
      <c r="K388" s="129" cm="1">
        <f t="array" ref="K388">INDEX(KM_PCT,MATCH($A388,'Knowledge - Percentages'!$B:$B,0),'Data - Knowledge'!K$8)/100</f>
        <v>0</v>
      </c>
      <c r="L388" s="129" cm="1">
        <f t="array" ref="L388">INDEX(KM_PCT,MATCH($A388,'Knowledge - Percentages'!$B:$B,0),'Data - Knowledge'!L$8)/100</f>
        <v>1E-3</v>
      </c>
      <c r="M388" s="129" cm="1">
        <f t="array" ref="M388">INDEX(KM_PCT,MATCH($A388,'Knowledge - Percentages'!$B:$B,0),'Data - Knowledge'!M$8)/100</f>
        <v>1E-3</v>
      </c>
      <c r="N388" s="129" cm="1">
        <f t="array" ref="N388">INDEX(KM_PCT,MATCH($A388,'Knowledge - Percentages'!$B:$B,0),'Data - Knowledge'!N$8)/100</f>
        <v>2E-3</v>
      </c>
      <c r="O388" s="129" cm="1">
        <f t="array" ref="O388">INDEX(KM_PCT,MATCH($A388,'Knowledge - Percentages'!$B:$B,0),'Data - Knowledge'!O$8)/100</f>
        <v>3.0000000000000001E-3</v>
      </c>
      <c r="P388" s="129" cm="1">
        <f t="array" ref="P388">INDEX(KM_PCT,MATCH($A388,'Knowledge - Percentages'!$B:$B,0),'Data - Knowledge'!P$8)/100</f>
        <v>3.0000000000000001E-3</v>
      </c>
      <c r="Q388" s="129" cm="1">
        <f t="array" ref="Q388">INDEX(KM_PCT,MATCH($A388,'Knowledge - Percentages'!$B:$B,0),'Data - Knowledge'!Q$8)/100</f>
        <v>1E-3</v>
      </c>
      <c r="R388" s="129" cm="1">
        <f t="array" ref="R388">INDEX(KM_PCT,MATCH($A388,'Knowledge - Percentages'!$B:$B,0),'Data - Knowledge'!R$8)/100</f>
        <v>2E-3</v>
      </c>
      <c r="S388" s="129" cm="1">
        <f t="array" ref="S388">INDEX(KM_PCT,MATCH($A388,'Knowledge - Percentages'!$B:$B,0),'Data - Knowledge'!S$8)/100</f>
        <v>3.0000000000000001E-3</v>
      </c>
      <c r="T388" s="129" cm="1">
        <f t="array" ref="T388">INDEX(KM_PCT,MATCH($A388,'Knowledge - Percentages'!$B:$B,0),'Data - Knowledge'!T$8)/100</f>
        <v>2E-3</v>
      </c>
      <c r="U388" s="129" cm="1">
        <f t="array" ref="U388">INDEX(KM_PCT,MATCH($A388,'Knowledge - Percentages'!$B:$B,0),'Data - Knowledge'!U$8)/100</f>
        <v>2E-3</v>
      </c>
      <c r="V388" s="129" cm="1">
        <f t="array" ref="V388">INDEX(KM_PCT,MATCH($A388,'Knowledge - Percentages'!$B:$B,0),'Data - Knowledge'!V$8)/100</f>
        <v>1E-3</v>
      </c>
      <c r="W388" s="129" cm="1">
        <f t="array" ref="W388">INDEX(KM_PCT,MATCH($A388,'Knowledge - Percentages'!$B:$B,0),'Data - Knowledge'!W$8)/100</f>
        <v>3.0000000000000001E-3</v>
      </c>
      <c r="X388" s="129" cm="1">
        <f t="array" ref="X388">INDEX(KM_PCT,MATCH($A388,'Knowledge - Percentages'!$B:$B,0),'Data - Knowledge'!X$8)/100</f>
        <v>3.0000000000000001E-3</v>
      </c>
      <c r="Y388" s="129" cm="1">
        <f t="array" ref="Y388">INDEX(KM_PCT,MATCH($A388,'Knowledge - Percentages'!$B:$B,0),'Data - Knowledge'!Y$8)/100</f>
        <v>3.0000000000000001E-3</v>
      </c>
      <c r="Z388" s="129" cm="1">
        <f t="array" ref="Z388">INDEX(KM_PCT,MATCH($A388,'Knowledge - Percentages'!$B:$B,0),'Data - Knowledge'!Z$8)/100</f>
        <v>2E-3</v>
      </c>
      <c r="AA388" s="129" cm="1">
        <f t="array" ref="AA388">INDEX(KM_PCT,MATCH($A388,'Knowledge - Percentages'!$B:$B,0),'Data - Knowledge'!AA$8)/100</f>
        <v>3.0000000000000001E-3</v>
      </c>
      <c r="AB388" s="129" cm="1">
        <f t="array" ref="AB388">INDEX(KM_PCT,MATCH($A388,'Knowledge - Percentages'!$B:$B,0),'Data - Knowledge'!AB$8)/100</f>
        <v>2E-3</v>
      </c>
      <c r="AC388" s="129" cm="1">
        <f t="array" ref="AC388">INDEX(KM_PCT,MATCH($A388,'Knowledge - Percentages'!$B:$B,0),'Data - Knowledge'!AC$8)/100</f>
        <v>2E-3</v>
      </c>
      <c r="AD388" s="129" cm="1">
        <f t="array" ref="AD388">INDEX(KM_PCT,MATCH($A388,'Knowledge - Percentages'!$B:$B,0),'Data - Knowledge'!AD$8)/100</f>
        <v>3.0000000000000001E-3</v>
      </c>
      <c r="AE388" s="129" cm="1">
        <f t="array" ref="AE388">INDEX(KM_PCT,MATCH($A388,'Knowledge - Percentages'!$B:$B,0),'Data - Knowledge'!AE$8)/100</f>
        <v>2E-3</v>
      </c>
      <c r="AF388" s="129" cm="1">
        <f t="array" ref="AF388">INDEX(KM_PCT,MATCH($A388,'Knowledge - Percentages'!$B:$B,0),'Data - Knowledge'!AF$8)/100</f>
        <v>2E-3</v>
      </c>
      <c r="AG388" s="129" cm="1">
        <f t="array" ref="AG388">INDEX(KM_PCT,MATCH($A388,'Knowledge - Percentages'!$B:$B,0),'Data - Knowledge'!AG$8)/100</f>
        <v>3.0000000000000001E-3</v>
      </c>
      <c r="AH388" s="129" cm="1">
        <f t="array" ref="AH388">INDEX(KM_PCT,MATCH($A388,'Knowledge - Percentages'!$B:$B,0),'Data - Knowledge'!AH$8)/100</f>
        <v>3.0000000000000001E-3</v>
      </c>
      <c r="AI388" s="129" cm="1">
        <f t="array" ref="AI388">INDEX(KM_PCT,MATCH($A388,'Knowledge - Percentages'!$B:$B,0),'Data - Knowledge'!AI$8)/100</f>
        <v>4.0000000000000001E-3</v>
      </c>
    </row>
    <row r="389" spans="1:35">
      <c r="A389" s="86" t="s">
        <v>930</v>
      </c>
      <c r="B389" s="86" t="s">
        <v>865</v>
      </c>
      <c r="C389" s="86" t="s">
        <v>914</v>
      </c>
      <c r="D389" s="86" t="s">
        <v>931</v>
      </c>
      <c r="E389" s="122">
        <f t="shared" si="37"/>
        <v>1.3123312559829648E-2</v>
      </c>
      <c r="F389" s="128">
        <f t="shared" si="32"/>
        <v>671.74300000000017</v>
      </c>
      <c r="G389" s="122">
        <f t="shared" si="33"/>
        <v>1.4643766882190816E-2</v>
      </c>
      <c r="H389" s="128">
        <f t="shared" si="34"/>
        <v>5329.1449999999995</v>
      </c>
      <c r="I389" s="122">
        <f t="shared" si="35"/>
        <v>-0.3986863636560774</v>
      </c>
      <c r="J389" s="128">
        <f t="shared" si="36"/>
        <v>89.617054583064373</v>
      </c>
      <c r="K389" s="129" cm="1">
        <f t="array" ref="K389">INDEX(KM_PCT,MATCH($A389,'Knowledge - Percentages'!$B:$B,0),'Data - Knowledge'!K$8)/100</f>
        <v>8.0000000000000002E-3</v>
      </c>
      <c r="L389" s="129" cm="1">
        <f t="array" ref="L389">INDEX(KM_PCT,MATCH($A389,'Knowledge - Percentages'!$B:$B,0),'Data - Knowledge'!L$8)/100</f>
        <v>0.01</v>
      </c>
      <c r="M389" s="129" cm="1">
        <f t="array" ref="M389">INDEX(KM_PCT,MATCH($A389,'Knowledge - Percentages'!$B:$B,0),'Data - Knowledge'!M$8)/100</f>
        <v>9.0000000000000011E-3</v>
      </c>
      <c r="N389" s="129" cm="1">
        <f t="array" ref="N389">INDEX(KM_PCT,MATCH($A389,'Knowledge - Percentages'!$B:$B,0),'Data - Knowledge'!N$8)/100</f>
        <v>1.3000000000000001E-2</v>
      </c>
      <c r="O389" s="129" cm="1">
        <f t="array" ref="O389">INDEX(KM_PCT,MATCH($A389,'Knowledge - Percentages'!$B:$B,0),'Data - Knowledge'!O$8)/100</f>
        <v>1.3999999999999999E-2</v>
      </c>
      <c r="P389" s="129" cm="1">
        <f t="array" ref="P389">INDEX(KM_PCT,MATCH($A389,'Knowledge - Percentages'!$B:$B,0),'Data - Knowledge'!P$8)/100</f>
        <v>1.1000000000000001E-2</v>
      </c>
      <c r="Q389" s="129" cm="1">
        <f t="array" ref="Q389">INDEX(KM_PCT,MATCH($A389,'Knowledge - Percentages'!$B:$B,0),'Data - Knowledge'!Q$8)/100</f>
        <v>1.1000000000000001E-2</v>
      </c>
      <c r="R389" s="129" cm="1">
        <f t="array" ref="R389">INDEX(KM_PCT,MATCH($A389,'Knowledge - Percentages'!$B:$B,0),'Data - Knowledge'!R$8)/100</f>
        <v>1.6E-2</v>
      </c>
      <c r="S389" s="129" cm="1">
        <f t="array" ref="S389">INDEX(KM_PCT,MATCH($A389,'Knowledge - Percentages'!$B:$B,0),'Data - Knowledge'!S$8)/100</f>
        <v>1.2E-2</v>
      </c>
      <c r="T389" s="129" cm="1">
        <f t="array" ref="T389">INDEX(KM_PCT,MATCH($A389,'Knowledge - Percentages'!$B:$B,0),'Data - Knowledge'!T$8)/100</f>
        <v>1.1000000000000001E-2</v>
      </c>
      <c r="U389" s="129" cm="1">
        <f t="array" ref="U389">INDEX(KM_PCT,MATCH($A389,'Knowledge - Percentages'!$B:$B,0),'Data - Knowledge'!U$8)/100</f>
        <v>1.2E-2</v>
      </c>
      <c r="V389" s="129" cm="1">
        <f t="array" ref="V389">INDEX(KM_PCT,MATCH($A389,'Knowledge - Percentages'!$B:$B,0),'Data - Knowledge'!V$8)/100</f>
        <v>1.1000000000000001E-2</v>
      </c>
      <c r="W389" s="129" cm="1">
        <f t="array" ref="W389">INDEX(KM_PCT,MATCH($A389,'Knowledge - Percentages'!$B:$B,0),'Data - Knowledge'!W$8)/100</f>
        <v>1.7000000000000001E-2</v>
      </c>
      <c r="X389" s="129" cm="1">
        <f t="array" ref="X389">INDEX(KM_PCT,MATCH($A389,'Knowledge - Percentages'!$B:$B,0),'Data - Knowledge'!X$8)/100</f>
        <v>1.2E-2</v>
      </c>
      <c r="Y389" s="129" cm="1">
        <f t="array" ref="Y389">INDEX(KM_PCT,MATCH($A389,'Knowledge - Percentages'!$B:$B,0),'Data - Knowledge'!Y$8)/100</f>
        <v>1.3000000000000001E-2</v>
      </c>
      <c r="Z389" s="129" cm="1">
        <f t="array" ref="Z389">INDEX(KM_PCT,MATCH($A389,'Knowledge - Percentages'!$B:$B,0),'Data - Knowledge'!Z$8)/100</f>
        <v>1.7000000000000001E-2</v>
      </c>
      <c r="AA389" s="129" cm="1">
        <f t="array" ref="AA389">INDEX(KM_PCT,MATCH($A389,'Knowledge - Percentages'!$B:$B,0),'Data - Knowledge'!AA$8)/100</f>
        <v>1.6E-2</v>
      </c>
      <c r="AB389" s="129" cm="1">
        <f t="array" ref="AB389">INDEX(KM_PCT,MATCH($A389,'Knowledge - Percentages'!$B:$B,0),'Data - Knowledge'!AB$8)/100</f>
        <v>1.6E-2</v>
      </c>
      <c r="AC389" s="129" cm="1">
        <f t="array" ref="AC389">INDEX(KM_PCT,MATCH($A389,'Knowledge - Percentages'!$B:$B,0),'Data - Knowledge'!AC$8)/100</f>
        <v>2.1000000000000001E-2</v>
      </c>
      <c r="AD389" s="129" cm="1">
        <f t="array" ref="AD389">INDEX(KM_PCT,MATCH($A389,'Knowledge - Percentages'!$B:$B,0),'Data - Knowledge'!AD$8)/100</f>
        <v>1.4999999999999999E-2</v>
      </c>
      <c r="AE389" s="129" cm="1">
        <f t="array" ref="AE389">INDEX(KM_PCT,MATCH($A389,'Knowledge - Percentages'!$B:$B,0),'Data - Knowledge'!AE$8)/100</f>
        <v>1.7000000000000001E-2</v>
      </c>
      <c r="AF389" s="129" cm="1">
        <f t="array" ref="AF389">INDEX(KM_PCT,MATCH($A389,'Knowledge - Percentages'!$B:$B,0),'Data - Knowledge'!AF$8)/100</f>
        <v>1.6E-2</v>
      </c>
      <c r="AG389" s="129" cm="1">
        <f t="array" ref="AG389">INDEX(KM_PCT,MATCH($A389,'Knowledge - Percentages'!$B:$B,0),'Data - Knowledge'!AG$8)/100</f>
        <v>1.7000000000000001E-2</v>
      </c>
      <c r="AH389" s="129" cm="1">
        <f t="array" ref="AH389">INDEX(KM_PCT,MATCH($A389,'Knowledge - Percentages'!$B:$B,0),'Data - Knowledge'!AH$8)/100</f>
        <v>2.4E-2</v>
      </c>
      <c r="AI389" s="129" cm="1">
        <f t="array" ref="AI389">INDEX(KM_PCT,MATCH($A389,'Knowledge - Percentages'!$B:$B,0),'Data - Knowledge'!AI$8)/100</f>
        <v>0.02</v>
      </c>
    </row>
    <row r="390" spans="1:35">
      <c r="A390" s="86" t="s">
        <v>932</v>
      </c>
      <c r="B390" s="86" t="s">
        <v>865</v>
      </c>
      <c r="C390" s="86" t="s">
        <v>914</v>
      </c>
      <c r="D390" s="86" t="s">
        <v>933</v>
      </c>
      <c r="E390" s="122">
        <f t="shared" si="37"/>
        <v>1.7941078789536406E-3</v>
      </c>
      <c r="F390" s="128">
        <f t="shared" si="32"/>
        <v>91.835000000000008</v>
      </c>
      <c r="G390" s="122">
        <f t="shared" si="33"/>
        <v>1.883287215012132E-3</v>
      </c>
      <c r="H390" s="128">
        <f t="shared" si="34"/>
        <v>685.36400000000003</v>
      </c>
      <c r="I390" s="122">
        <f t="shared" si="35"/>
        <v>-0.36705515516326215</v>
      </c>
      <c r="J390" s="128">
        <f t="shared" si="36"/>
        <v>95.264698058393776</v>
      </c>
      <c r="K390" s="129" cm="1">
        <f t="array" ref="K390">INDEX(KM_PCT,MATCH($A390,'Knowledge - Percentages'!$B:$B,0),'Data - Knowledge'!K$8)/100</f>
        <v>1E-3</v>
      </c>
      <c r="L390" s="129" cm="1">
        <f t="array" ref="L390">INDEX(KM_PCT,MATCH($A390,'Knowledge - Percentages'!$B:$B,0),'Data - Knowledge'!L$8)/100</f>
        <v>2E-3</v>
      </c>
      <c r="M390" s="129" cm="1">
        <f t="array" ref="M390">INDEX(KM_PCT,MATCH($A390,'Knowledge - Percentages'!$B:$B,0),'Data - Knowledge'!M$8)/100</f>
        <v>1E-3</v>
      </c>
      <c r="N390" s="129" cm="1">
        <f t="array" ref="N390">INDEX(KM_PCT,MATCH($A390,'Knowledge - Percentages'!$B:$B,0),'Data - Knowledge'!N$8)/100</f>
        <v>2E-3</v>
      </c>
      <c r="O390" s="129" cm="1">
        <f t="array" ref="O390">INDEX(KM_PCT,MATCH($A390,'Knowledge - Percentages'!$B:$B,0),'Data - Knowledge'!O$8)/100</f>
        <v>2E-3</v>
      </c>
      <c r="P390" s="129" cm="1">
        <f t="array" ref="P390">INDEX(KM_PCT,MATCH($A390,'Knowledge - Percentages'!$B:$B,0),'Data - Knowledge'!P$8)/100</f>
        <v>1E-3</v>
      </c>
      <c r="Q390" s="129" cm="1">
        <f t="array" ref="Q390">INDEX(KM_PCT,MATCH($A390,'Knowledge - Percentages'!$B:$B,0),'Data - Knowledge'!Q$8)/100</f>
        <v>2E-3</v>
      </c>
      <c r="R390" s="129" cm="1">
        <f t="array" ref="R390">INDEX(KM_PCT,MATCH($A390,'Knowledge - Percentages'!$B:$B,0),'Data - Knowledge'!R$8)/100</f>
        <v>6.9999999999999993E-3</v>
      </c>
      <c r="S390" s="129" cm="1">
        <f t="array" ref="S390">INDEX(KM_PCT,MATCH($A390,'Knowledge - Percentages'!$B:$B,0),'Data - Knowledge'!S$8)/100</f>
        <v>1E-3</v>
      </c>
      <c r="T390" s="129" cm="1">
        <f t="array" ref="T390">INDEX(KM_PCT,MATCH($A390,'Knowledge - Percentages'!$B:$B,0),'Data - Knowledge'!T$8)/100</f>
        <v>2E-3</v>
      </c>
      <c r="U390" s="129" cm="1">
        <f t="array" ref="U390">INDEX(KM_PCT,MATCH($A390,'Knowledge - Percentages'!$B:$B,0),'Data - Knowledge'!U$8)/100</f>
        <v>2E-3</v>
      </c>
      <c r="V390" s="129" cm="1">
        <f t="array" ref="V390">INDEX(KM_PCT,MATCH($A390,'Knowledge - Percentages'!$B:$B,0),'Data - Knowledge'!V$8)/100</f>
        <v>1E-3</v>
      </c>
      <c r="W390" s="129" cm="1">
        <f t="array" ref="W390">INDEX(KM_PCT,MATCH($A390,'Knowledge - Percentages'!$B:$B,0),'Data - Knowledge'!W$8)/100</f>
        <v>3.0000000000000001E-3</v>
      </c>
      <c r="X390" s="129" cm="1">
        <f t="array" ref="X390">INDEX(KM_PCT,MATCH($A390,'Knowledge - Percentages'!$B:$B,0),'Data - Knowledge'!X$8)/100</f>
        <v>2E-3</v>
      </c>
      <c r="Y390" s="129" cm="1">
        <f t="array" ref="Y390">INDEX(KM_PCT,MATCH($A390,'Knowledge - Percentages'!$B:$B,0),'Data - Knowledge'!Y$8)/100</f>
        <v>1E-3</v>
      </c>
      <c r="Z390" s="129" cm="1">
        <f t="array" ref="Z390">INDEX(KM_PCT,MATCH($A390,'Knowledge - Percentages'!$B:$B,0),'Data - Knowledge'!Z$8)/100</f>
        <v>2E-3</v>
      </c>
      <c r="AA390" s="129" cm="1">
        <f t="array" ref="AA390">INDEX(KM_PCT,MATCH($A390,'Knowledge - Percentages'!$B:$B,0),'Data - Knowledge'!AA$8)/100</f>
        <v>2E-3</v>
      </c>
      <c r="AB390" s="129" cm="1">
        <f t="array" ref="AB390">INDEX(KM_PCT,MATCH($A390,'Knowledge - Percentages'!$B:$B,0),'Data - Knowledge'!AB$8)/100</f>
        <v>3.0000000000000001E-3</v>
      </c>
      <c r="AC390" s="129" cm="1">
        <f t="array" ref="AC390">INDEX(KM_PCT,MATCH($A390,'Knowledge - Percentages'!$B:$B,0),'Data - Knowledge'!AC$8)/100</f>
        <v>2E-3</v>
      </c>
      <c r="AD390" s="129" cm="1">
        <f t="array" ref="AD390">INDEX(KM_PCT,MATCH($A390,'Knowledge - Percentages'!$B:$B,0),'Data - Knowledge'!AD$8)/100</f>
        <v>2E-3</v>
      </c>
      <c r="AE390" s="129" cm="1">
        <f t="array" ref="AE390">INDEX(KM_PCT,MATCH($A390,'Knowledge - Percentages'!$B:$B,0),'Data - Knowledge'!AE$8)/100</f>
        <v>4.0000000000000001E-3</v>
      </c>
      <c r="AF390" s="129" cm="1">
        <f t="array" ref="AF390">INDEX(KM_PCT,MATCH($A390,'Knowledge - Percentages'!$B:$B,0),'Data - Knowledge'!AF$8)/100</f>
        <v>3.0000000000000001E-3</v>
      </c>
      <c r="AG390" s="129" cm="1">
        <f t="array" ref="AG390">INDEX(KM_PCT,MATCH($A390,'Knowledge - Percentages'!$B:$B,0),'Data - Knowledge'!AG$8)/100</f>
        <v>2E-3</v>
      </c>
      <c r="AH390" s="129" cm="1">
        <f t="array" ref="AH390">INDEX(KM_PCT,MATCH($A390,'Knowledge - Percentages'!$B:$B,0),'Data - Knowledge'!AH$8)/100</f>
        <v>2E-3</v>
      </c>
      <c r="AI390" s="129" cm="1">
        <f t="array" ref="AI390">INDEX(KM_PCT,MATCH($A390,'Knowledge - Percentages'!$B:$B,0),'Data - Knowledge'!AI$8)/100</f>
        <v>2E-3</v>
      </c>
    </row>
    <row r="391" spans="1:35">
      <c r="A391" s="86" t="s">
        <v>934</v>
      </c>
      <c r="B391" s="86" t="s">
        <v>865</v>
      </c>
      <c r="C391" s="86" t="s">
        <v>914</v>
      </c>
      <c r="D391" s="86" t="s">
        <v>935</v>
      </c>
      <c r="E391" s="122">
        <f t="shared" si="37"/>
        <v>1.361492175747748E-2</v>
      </c>
      <c r="F391" s="128">
        <f t="shared" si="32"/>
        <v>696.90699999999981</v>
      </c>
      <c r="G391" s="122">
        <f t="shared" si="33"/>
        <v>1.6249327460231538E-2</v>
      </c>
      <c r="H391" s="128">
        <f t="shared" si="34"/>
        <v>5913.4390000000012</v>
      </c>
      <c r="I391" s="122">
        <f t="shared" si="35"/>
        <v>-5.6611843332908349E-2</v>
      </c>
      <c r="J391" s="128">
        <f t="shared" si="36"/>
        <v>83.787601614888501</v>
      </c>
      <c r="K391" s="129" cm="1">
        <f t="array" ref="K391">INDEX(KM_PCT,MATCH($A391,'Knowledge - Percentages'!$B:$B,0),'Data - Knowledge'!K$8)/100</f>
        <v>5.0000000000000001E-3</v>
      </c>
      <c r="L391" s="129" cm="1">
        <f t="array" ref="L391">INDEX(KM_PCT,MATCH($A391,'Knowledge - Percentages'!$B:$B,0),'Data - Knowledge'!L$8)/100</f>
        <v>8.0000000000000002E-3</v>
      </c>
      <c r="M391" s="129" cm="1">
        <f t="array" ref="M391">INDEX(KM_PCT,MATCH($A391,'Knowledge - Percentages'!$B:$B,0),'Data - Knowledge'!M$8)/100</f>
        <v>6.9999999999999993E-3</v>
      </c>
      <c r="N391" s="129" cm="1">
        <f t="array" ref="N391">INDEX(KM_PCT,MATCH($A391,'Knowledge - Percentages'!$B:$B,0),'Data - Knowledge'!N$8)/100</f>
        <v>1.4999999999999999E-2</v>
      </c>
      <c r="O391" s="129" cm="1">
        <f t="array" ref="O391">INDEX(KM_PCT,MATCH($A391,'Knowledge - Percentages'!$B:$B,0),'Data - Knowledge'!O$8)/100</f>
        <v>0.01</v>
      </c>
      <c r="P391" s="129" cm="1">
        <f t="array" ref="P391">INDEX(KM_PCT,MATCH($A391,'Knowledge - Percentages'!$B:$B,0),'Data - Knowledge'!P$8)/100</f>
        <v>8.0000000000000002E-3</v>
      </c>
      <c r="Q391" s="129" cm="1">
        <f t="array" ref="Q391">INDEX(KM_PCT,MATCH($A391,'Knowledge - Percentages'!$B:$B,0),'Data - Knowledge'!Q$8)/100</f>
        <v>6.0000000000000001E-3</v>
      </c>
      <c r="R391" s="129" cm="1">
        <f t="array" ref="R391">INDEX(KM_PCT,MATCH($A391,'Knowledge - Percentages'!$B:$B,0),'Data - Knowledge'!R$8)/100</f>
        <v>3.0000000000000001E-3</v>
      </c>
      <c r="S391" s="129" cm="1">
        <f t="array" ref="S391">INDEX(KM_PCT,MATCH($A391,'Knowledge - Percentages'!$B:$B,0),'Data - Knowledge'!S$8)/100</f>
        <v>1.3999999999999999E-2</v>
      </c>
      <c r="T391" s="129" cm="1">
        <f t="array" ref="T391">INDEX(KM_PCT,MATCH($A391,'Knowledge - Percentages'!$B:$B,0),'Data - Knowledge'!T$8)/100</f>
        <v>6.0000000000000001E-3</v>
      </c>
      <c r="U391" s="129" cm="1">
        <f t="array" ref="U391">INDEX(KM_PCT,MATCH($A391,'Knowledge - Percentages'!$B:$B,0),'Data - Knowledge'!U$8)/100</f>
        <v>9.0000000000000011E-3</v>
      </c>
      <c r="V391" s="129" cm="1">
        <f t="array" ref="V391">INDEX(KM_PCT,MATCH($A391,'Knowledge - Percentages'!$B:$B,0),'Data - Knowledge'!V$8)/100</f>
        <v>9.0000000000000011E-3</v>
      </c>
      <c r="W391" s="129" cm="1">
        <f t="array" ref="W391">INDEX(KM_PCT,MATCH($A391,'Knowledge - Percentages'!$B:$B,0),'Data - Knowledge'!W$8)/100</f>
        <v>1.3999999999999999E-2</v>
      </c>
      <c r="X391" s="129" cm="1">
        <f t="array" ref="X391">INDEX(KM_PCT,MATCH($A391,'Knowledge - Percentages'!$B:$B,0),'Data - Knowledge'!X$8)/100</f>
        <v>8.0000000000000002E-3</v>
      </c>
      <c r="Y391" s="129" cm="1">
        <f t="array" ref="Y391">INDEX(KM_PCT,MATCH($A391,'Knowledge - Percentages'!$B:$B,0),'Data - Knowledge'!Y$8)/100</f>
        <v>1.1000000000000001E-2</v>
      </c>
      <c r="Z391" s="129" cm="1">
        <f t="array" ref="Z391">INDEX(KM_PCT,MATCH($A391,'Knowledge - Percentages'!$B:$B,0),'Data - Knowledge'!Z$8)/100</f>
        <v>2.7999999999999997E-2</v>
      </c>
      <c r="AA391" s="129" cm="1">
        <f t="array" ref="AA391">INDEX(KM_PCT,MATCH($A391,'Knowledge - Percentages'!$B:$B,0),'Data - Knowledge'!AA$8)/100</f>
        <v>1.9E-2</v>
      </c>
      <c r="AB391" s="129" cm="1">
        <f t="array" ref="AB391">INDEX(KM_PCT,MATCH($A391,'Knowledge - Percentages'!$B:$B,0),'Data - Knowledge'!AB$8)/100</f>
        <v>1.9E-2</v>
      </c>
      <c r="AC391" s="129" cm="1">
        <f t="array" ref="AC391">INDEX(KM_PCT,MATCH($A391,'Knowledge - Percentages'!$B:$B,0),'Data - Knowledge'!AC$8)/100</f>
        <v>2.7000000000000003E-2</v>
      </c>
      <c r="AD391" s="129" cm="1">
        <f t="array" ref="AD391">INDEX(KM_PCT,MATCH($A391,'Knowledge - Percentages'!$B:$B,0),'Data - Knowledge'!AD$8)/100</f>
        <v>2.1000000000000001E-2</v>
      </c>
      <c r="AE391" s="129" cm="1">
        <f t="array" ref="AE391">INDEX(KM_PCT,MATCH($A391,'Knowledge - Percentages'!$B:$B,0),'Data - Knowledge'!AE$8)/100</f>
        <v>2.1000000000000001E-2</v>
      </c>
      <c r="AF391" s="129" cm="1">
        <f t="array" ref="AF391">INDEX(KM_PCT,MATCH($A391,'Knowledge - Percentages'!$B:$B,0),'Data - Knowledge'!AF$8)/100</f>
        <v>1.1000000000000001E-2</v>
      </c>
      <c r="AG391" s="129" cm="1">
        <f t="array" ref="AG391">INDEX(KM_PCT,MATCH($A391,'Knowledge - Percentages'!$B:$B,0),'Data - Knowledge'!AG$8)/100</f>
        <v>1.8000000000000002E-2</v>
      </c>
      <c r="AH391" s="129" cm="1">
        <f t="array" ref="AH391">INDEX(KM_PCT,MATCH($A391,'Knowledge - Percentages'!$B:$B,0),'Data - Knowledge'!AH$8)/100</f>
        <v>2.7999999999999997E-2</v>
      </c>
      <c r="AI391" s="129" cm="1">
        <f t="array" ref="AI391">INDEX(KM_PCT,MATCH($A391,'Knowledge - Percentages'!$B:$B,0),'Data - Knowledge'!AI$8)/100</f>
        <v>2.4E-2</v>
      </c>
    </row>
    <row r="392" spans="1:35">
      <c r="A392" s="86" t="s">
        <v>936</v>
      </c>
      <c r="B392" s="86" t="s">
        <v>865</v>
      </c>
      <c r="C392" s="86" t="s">
        <v>914</v>
      </c>
      <c r="D392" s="86" t="s">
        <v>937</v>
      </c>
      <c r="E392" s="122">
        <f t="shared" si="37"/>
        <v>1.5244104948522084E-4</v>
      </c>
      <c r="F392" s="128">
        <f t="shared" si="32"/>
        <v>7.802999999999999</v>
      </c>
      <c r="G392" s="122">
        <f t="shared" si="33"/>
        <v>1.8312866324649168E-4</v>
      </c>
      <c r="H392" s="128">
        <f t="shared" si="34"/>
        <v>66.644000000000005</v>
      </c>
      <c r="I392" s="122">
        <f t="shared" si="35"/>
        <v>-0.14580887893187378</v>
      </c>
      <c r="J392" s="128">
        <f t="shared" si="36"/>
        <v>83.242593913348657</v>
      </c>
      <c r="K392" s="129" cm="1">
        <f t="array" ref="K392">INDEX(KM_PCT,MATCH($A392,'Knowledge - Percentages'!$B:$B,0),'Data - Knowledge'!K$8)/100</f>
        <v>0</v>
      </c>
      <c r="L392" s="129" cm="1">
        <f t="array" ref="L392">INDEX(KM_PCT,MATCH($A392,'Knowledge - Percentages'!$B:$B,0),'Data - Knowledge'!L$8)/100</f>
        <v>0</v>
      </c>
      <c r="M392" s="129" cm="1">
        <f t="array" ref="M392">INDEX(KM_PCT,MATCH($A392,'Knowledge - Percentages'!$B:$B,0),'Data - Knowledge'!M$8)/100</f>
        <v>0</v>
      </c>
      <c r="N392" s="129" cm="1">
        <f t="array" ref="N392">INDEX(KM_PCT,MATCH($A392,'Knowledge - Percentages'!$B:$B,0),'Data - Knowledge'!N$8)/100</f>
        <v>1E-3</v>
      </c>
      <c r="O392" s="129" cm="1">
        <f t="array" ref="O392">INDEX(KM_PCT,MATCH($A392,'Knowledge - Percentages'!$B:$B,0),'Data - Knowledge'!O$8)/100</f>
        <v>0</v>
      </c>
      <c r="P392" s="129" cm="1">
        <f t="array" ref="P392">INDEX(KM_PCT,MATCH($A392,'Knowledge - Percentages'!$B:$B,0),'Data - Knowledge'!P$8)/100</f>
        <v>0</v>
      </c>
      <c r="Q392" s="129" cm="1">
        <f t="array" ref="Q392">INDEX(KM_PCT,MATCH($A392,'Knowledge - Percentages'!$B:$B,0),'Data - Knowledge'!Q$8)/100</f>
        <v>0</v>
      </c>
      <c r="R392" s="129" cm="1">
        <f t="array" ref="R392">INDEX(KM_PCT,MATCH($A392,'Knowledge - Percentages'!$B:$B,0),'Data - Knowledge'!R$8)/100</f>
        <v>0</v>
      </c>
      <c r="S392" s="129" cm="1">
        <f t="array" ref="S392">INDEX(KM_PCT,MATCH($A392,'Knowledge - Percentages'!$B:$B,0),'Data - Knowledge'!S$8)/100</f>
        <v>0</v>
      </c>
      <c r="T392" s="129" cm="1">
        <f t="array" ref="T392">INDEX(KM_PCT,MATCH($A392,'Knowledge - Percentages'!$B:$B,0),'Data - Knowledge'!T$8)/100</f>
        <v>0</v>
      </c>
      <c r="U392" s="129" cm="1">
        <f t="array" ref="U392">INDEX(KM_PCT,MATCH($A392,'Knowledge - Percentages'!$B:$B,0),'Data - Knowledge'!U$8)/100</f>
        <v>0</v>
      </c>
      <c r="V392" s="129" cm="1">
        <f t="array" ref="V392">INDEX(KM_PCT,MATCH($A392,'Knowledge - Percentages'!$B:$B,0),'Data - Knowledge'!V$8)/100</f>
        <v>0</v>
      </c>
      <c r="W392" s="129" cm="1">
        <f t="array" ref="W392">INDEX(KM_PCT,MATCH($A392,'Knowledge - Percentages'!$B:$B,0),'Data - Knowledge'!W$8)/100</f>
        <v>0</v>
      </c>
      <c r="X392" s="129" cm="1">
        <f t="array" ref="X392">INDEX(KM_PCT,MATCH($A392,'Knowledge - Percentages'!$B:$B,0),'Data - Knowledge'!X$8)/100</f>
        <v>0</v>
      </c>
      <c r="Y392" s="129" cm="1">
        <f t="array" ref="Y392">INDEX(KM_PCT,MATCH($A392,'Knowledge - Percentages'!$B:$B,0),'Data - Knowledge'!Y$8)/100</f>
        <v>0</v>
      </c>
      <c r="Z392" s="129" cm="1">
        <f t="array" ref="Z392">INDEX(KM_PCT,MATCH($A392,'Knowledge - Percentages'!$B:$B,0),'Data - Knowledge'!Z$8)/100</f>
        <v>0</v>
      </c>
      <c r="AA392" s="129" cm="1">
        <f t="array" ref="AA392">INDEX(KM_PCT,MATCH($A392,'Knowledge - Percentages'!$B:$B,0),'Data - Knowledge'!AA$8)/100</f>
        <v>0</v>
      </c>
      <c r="AB392" s="129" cm="1">
        <f t="array" ref="AB392">INDEX(KM_PCT,MATCH($A392,'Knowledge - Percentages'!$B:$B,0),'Data - Knowledge'!AB$8)/100</f>
        <v>1E-3</v>
      </c>
      <c r="AC392" s="129" cm="1">
        <f t="array" ref="AC392">INDEX(KM_PCT,MATCH($A392,'Knowledge - Percentages'!$B:$B,0),'Data - Knowledge'!AC$8)/100</f>
        <v>0</v>
      </c>
      <c r="AD392" s="129" cm="1">
        <f t="array" ref="AD392">INDEX(KM_PCT,MATCH($A392,'Knowledge - Percentages'!$B:$B,0),'Data - Knowledge'!AD$8)/100</f>
        <v>0</v>
      </c>
      <c r="AE392" s="129" cm="1">
        <f t="array" ref="AE392">INDEX(KM_PCT,MATCH($A392,'Knowledge - Percentages'!$B:$B,0),'Data - Knowledge'!AE$8)/100</f>
        <v>0</v>
      </c>
      <c r="AF392" s="129" cm="1">
        <f t="array" ref="AF392">INDEX(KM_PCT,MATCH($A392,'Knowledge - Percentages'!$B:$B,0),'Data - Knowledge'!AF$8)/100</f>
        <v>0</v>
      </c>
      <c r="AG392" s="129" cm="1">
        <f t="array" ref="AG392">INDEX(KM_PCT,MATCH($A392,'Knowledge - Percentages'!$B:$B,0),'Data - Knowledge'!AG$8)/100</f>
        <v>1E-3</v>
      </c>
      <c r="AH392" s="129" cm="1">
        <f t="array" ref="AH392">INDEX(KM_PCT,MATCH($A392,'Knowledge - Percentages'!$B:$B,0),'Data - Knowledge'!AH$8)/100</f>
        <v>1E-3</v>
      </c>
      <c r="AI392" s="129" cm="1">
        <f t="array" ref="AI392">INDEX(KM_PCT,MATCH($A392,'Knowledge - Percentages'!$B:$B,0),'Data - Knowledge'!AI$8)/100</f>
        <v>1E-3</v>
      </c>
    </row>
    <row r="393" spans="1:35">
      <c r="A393" s="86" t="s">
        <v>938</v>
      </c>
      <c r="B393" s="86" t="s">
        <v>865</v>
      </c>
      <c r="C393" s="86" t="s">
        <v>914</v>
      </c>
      <c r="D393" s="86" t="s">
        <v>939</v>
      </c>
      <c r="E393" s="122">
        <f t="shared" si="37"/>
        <v>3.4806103112118318E-3</v>
      </c>
      <c r="F393" s="128">
        <f t="shared" ref="F393:F456" si="38">SUMPRODUCT($K$2:$AI$2,$K393:$AI393)</f>
        <v>178.16200000000003</v>
      </c>
      <c r="G393" s="122">
        <f t="shared" ref="G393:G456" si="39">SUMPRODUCT($K$3:$AI$3,$K393:$AI393)/$J$3</f>
        <v>3.9637639144974573E-3</v>
      </c>
      <c r="H393" s="128">
        <f t="shared" ref="H393:H456" si="40">SUMPRODUCT($K$3:$AI$3,$K393:$AI393)</f>
        <v>1442.489</v>
      </c>
      <c r="I393" s="122">
        <f t="shared" ref="I393:I456" si="41">CORREL($K$4:$AI$4,$K393:$AI393)</f>
        <v>5.1308010367781168E-2</v>
      </c>
      <c r="J393" s="128">
        <f t="shared" si="36"/>
        <v>87.810737124920777</v>
      </c>
      <c r="K393" s="129" cm="1">
        <f t="array" ref="K393">INDEX(KM_PCT,MATCH($A393,'Knowledge - Percentages'!$B:$B,0),'Data - Knowledge'!K$8)/100</f>
        <v>3.0000000000000001E-3</v>
      </c>
      <c r="L393" s="129" cm="1">
        <f t="array" ref="L393">INDEX(KM_PCT,MATCH($A393,'Knowledge - Percentages'!$B:$B,0),'Data - Knowledge'!L$8)/100</f>
        <v>1E-3</v>
      </c>
      <c r="M393" s="129" cm="1">
        <f t="array" ref="M393">INDEX(KM_PCT,MATCH($A393,'Knowledge - Percentages'!$B:$B,0),'Data - Knowledge'!M$8)/100</f>
        <v>4.0000000000000001E-3</v>
      </c>
      <c r="N393" s="129" cm="1">
        <f t="array" ref="N393">INDEX(KM_PCT,MATCH($A393,'Knowledge - Percentages'!$B:$B,0),'Data - Knowledge'!N$8)/100</f>
        <v>5.0000000000000001E-3</v>
      </c>
      <c r="O393" s="129" cm="1">
        <f t="array" ref="O393">INDEX(KM_PCT,MATCH($A393,'Knowledge - Percentages'!$B:$B,0),'Data - Knowledge'!O$8)/100</f>
        <v>8.0000000000000002E-3</v>
      </c>
      <c r="P393" s="129" cm="1">
        <f t="array" ref="P393">INDEX(KM_PCT,MATCH($A393,'Knowledge - Percentages'!$B:$B,0),'Data - Knowledge'!P$8)/100</f>
        <v>1E-3</v>
      </c>
      <c r="Q393" s="129" cm="1">
        <f t="array" ref="Q393">INDEX(KM_PCT,MATCH($A393,'Knowledge - Percentages'!$B:$B,0),'Data - Knowledge'!Q$8)/100</f>
        <v>8.0000000000000002E-3</v>
      </c>
      <c r="R393" s="129" cm="1">
        <f t="array" ref="R393">INDEX(KM_PCT,MATCH($A393,'Knowledge - Percentages'!$B:$B,0),'Data - Knowledge'!R$8)/100</f>
        <v>1E-3</v>
      </c>
      <c r="S393" s="129" cm="1">
        <f t="array" ref="S393">INDEX(KM_PCT,MATCH($A393,'Knowledge - Percentages'!$B:$B,0),'Data - Knowledge'!S$8)/100</f>
        <v>1E-3</v>
      </c>
      <c r="T393" s="129" cm="1">
        <f t="array" ref="T393">INDEX(KM_PCT,MATCH($A393,'Knowledge - Percentages'!$B:$B,0),'Data - Knowledge'!T$8)/100</f>
        <v>2E-3</v>
      </c>
      <c r="U393" s="129" cm="1">
        <f t="array" ref="U393">INDEX(KM_PCT,MATCH($A393,'Knowledge - Percentages'!$B:$B,0),'Data - Knowledge'!U$8)/100</f>
        <v>1E-3</v>
      </c>
      <c r="V393" s="129" cm="1">
        <f t="array" ref="V393">INDEX(KM_PCT,MATCH($A393,'Knowledge - Percentages'!$B:$B,0),'Data - Knowledge'!V$8)/100</f>
        <v>1E-3</v>
      </c>
      <c r="W393" s="129" cm="1">
        <f t="array" ref="W393">INDEX(KM_PCT,MATCH($A393,'Knowledge - Percentages'!$B:$B,0),'Data - Knowledge'!W$8)/100</f>
        <v>0</v>
      </c>
      <c r="X393" s="129" cm="1">
        <f t="array" ref="X393">INDEX(KM_PCT,MATCH($A393,'Knowledge - Percentages'!$B:$B,0),'Data - Knowledge'!X$8)/100</f>
        <v>2E-3</v>
      </c>
      <c r="Y393" s="129" cm="1">
        <f t="array" ref="Y393">INDEX(KM_PCT,MATCH($A393,'Knowledge - Percentages'!$B:$B,0),'Data - Knowledge'!Y$8)/100</f>
        <v>3.0000000000000001E-3</v>
      </c>
      <c r="Z393" s="129" cm="1">
        <f t="array" ref="Z393">INDEX(KM_PCT,MATCH($A393,'Knowledge - Percentages'!$B:$B,0),'Data - Knowledge'!Z$8)/100</f>
        <v>8.0000000000000002E-3</v>
      </c>
      <c r="AA393" s="129" cm="1">
        <f t="array" ref="AA393">INDEX(KM_PCT,MATCH($A393,'Knowledge - Percentages'!$B:$B,0),'Data - Knowledge'!AA$8)/100</f>
        <v>2E-3</v>
      </c>
      <c r="AB393" s="129" cm="1">
        <f t="array" ref="AB393">INDEX(KM_PCT,MATCH($A393,'Knowledge - Percentages'!$B:$B,0),'Data - Knowledge'!AB$8)/100</f>
        <v>0</v>
      </c>
      <c r="AC393" s="129" cm="1">
        <f t="array" ref="AC393">INDEX(KM_PCT,MATCH($A393,'Knowledge - Percentages'!$B:$B,0),'Data - Knowledge'!AC$8)/100</f>
        <v>6.0000000000000001E-3</v>
      </c>
      <c r="AD393" s="129" cm="1">
        <f t="array" ref="AD393">INDEX(KM_PCT,MATCH($A393,'Knowledge - Percentages'!$B:$B,0),'Data - Knowledge'!AD$8)/100</f>
        <v>2E-3</v>
      </c>
      <c r="AE393" s="129" cm="1">
        <f t="array" ref="AE393">INDEX(KM_PCT,MATCH($A393,'Knowledge - Percentages'!$B:$B,0),'Data - Knowledge'!AE$8)/100</f>
        <v>3.0000000000000001E-3</v>
      </c>
      <c r="AF393" s="129" cm="1">
        <f t="array" ref="AF393">INDEX(KM_PCT,MATCH($A393,'Knowledge - Percentages'!$B:$B,0),'Data - Knowledge'!AF$8)/100</f>
        <v>1E-3</v>
      </c>
      <c r="AG393" s="129" cm="1">
        <f t="array" ref="AG393">INDEX(KM_PCT,MATCH($A393,'Knowledge - Percentages'!$B:$B,0),'Data - Knowledge'!AG$8)/100</f>
        <v>3.0000000000000001E-3</v>
      </c>
      <c r="AH393" s="129" cm="1">
        <f t="array" ref="AH393">INDEX(KM_PCT,MATCH($A393,'Knowledge - Percentages'!$B:$B,0),'Data - Knowledge'!AH$8)/100</f>
        <v>9.0000000000000011E-3</v>
      </c>
      <c r="AI393" s="129" cm="1">
        <f t="array" ref="AI393">INDEX(KM_PCT,MATCH($A393,'Knowledge - Percentages'!$B:$B,0),'Data - Knowledge'!AI$8)/100</f>
        <v>9.0000000000000011E-3</v>
      </c>
    </row>
    <row r="394" spans="1:35">
      <c r="A394" s="86" t="s">
        <v>940</v>
      </c>
      <c r="B394" s="86" t="s">
        <v>865</v>
      </c>
      <c r="C394" s="86" t="s">
        <v>914</v>
      </c>
      <c r="D394" s="86" t="s">
        <v>941</v>
      </c>
      <c r="E394" s="122">
        <f t="shared" si="37"/>
        <v>1.4191689296110341E-3</v>
      </c>
      <c r="F394" s="128">
        <f t="shared" si="38"/>
        <v>72.643000000000001</v>
      </c>
      <c r="G394" s="122">
        <f t="shared" si="39"/>
        <v>1.8530771957496032E-3</v>
      </c>
      <c r="H394" s="128">
        <f t="shared" si="40"/>
        <v>674.36999999999989</v>
      </c>
      <c r="I394" s="122">
        <f t="shared" si="41"/>
        <v>-0.22872525831065219</v>
      </c>
      <c r="J394" s="128">
        <f t="shared" ref="J394:J457" si="42">$E394/$G394*100</f>
        <v>76.584447364965541</v>
      </c>
      <c r="K394" s="129" cm="1">
        <f t="array" ref="K394">INDEX(KM_PCT,MATCH($A394,'Knowledge - Percentages'!$B:$B,0),'Data - Knowledge'!K$8)/100</f>
        <v>1E-3</v>
      </c>
      <c r="L394" s="129" cm="1">
        <f t="array" ref="L394">INDEX(KM_PCT,MATCH($A394,'Knowledge - Percentages'!$B:$B,0),'Data - Knowledge'!L$8)/100</f>
        <v>1E-3</v>
      </c>
      <c r="M394" s="129" cm="1">
        <f t="array" ref="M394">INDEX(KM_PCT,MATCH($A394,'Knowledge - Percentages'!$B:$B,0),'Data - Knowledge'!M$8)/100</f>
        <v>1E-3</v>
      </c>
      <c r="N394" s="129" cm="1">
        <f t="array" ref="N394">INDEX(KM_PCT,MATCH($A394,'Knowledge - Percentages'!$B:$B,0),'Data - Knowledge'!N$8)/100</f>
        <v>1E-3</v>
      </c>
      <c r="O394" s="129" cm="1">
        <f t="array" ref="O394">INDEX(KM_PCT,MATCH($A394,'Knowledge - Percentages'!$B:$B,0),'Data - Knowledge'!O$8)/100</f>
        <v>1E-3</v>
      </c>
      <c r="P394" s="129" cm="1">
        <f t="array" ref="P394">INDEX(KM_PCT,MATCH($A394,'Knowledge - Percentages'!$B:$B,0),'Data - Knowledge'!P$8)/100</f>
        <v>1E-3</v>
      </c>
      <c r="Q394" s="129" cm="1">
        <f t="array" ref="Q394">INDEX(KM_PCT,MATCH($A394,'Knowledge - Percentages'!$B:$B,0),'Data - Knowledge'!Q$8)/100</f>
        <v>0</v>
      </c>
      <c r="R394" s="129" cm="1">
        <f t="array" ref="R394">INDEX(KM_PCT,MATCH($A394,'Knowledge - Percentages'!$B:$B,0),'Data - Knowledge'!R$8)/100</f>
        <v>1E-3</v>
      </c>
      <c r="S394" s="129" cm="1">
        <f t="array" ref="S394">INDEX(KM_PCT,MATCH($A394,'Knowledge - Percentages'!$B:$B,0),'Data - Knowledge'!S$8)/100</f>
        <v>2E-3</v>
      </c>
      <c r="T394" s="129" cm="1">
        <f t="array" ref="T394">INDEX(KM_PCT,MATCH($A394,'Knowledge - Percentages'!$B:$B,0),'Data - Knowledge'!T$8)/100</f>
        <v>1E-3</v>
      </c>
      <c r="U394" s="129" cm="1">
        <f t="array" ref="U394">INDEX(KM_PCT,MATCH($A394,'Knowledge - Percentages'!$B:$B,0),'Data - Knowledge'!U$8)/100</f>
        <v>1E-3</v>
      </c>
      <c r="V394" s="129" cm="1">
        <f t="array" ref="V394">INDEX(KM_PCT,MATCH($A394,'Knowledge - Percentages'!$B:$B,0),'Data - Knowledge'!V$8)/100</f>
        <v>0</v>
      </c>
      <c r="W394" s="129" cm="1">
        <f t="array" ref="W394">INDEX(KM_PCT,MATCH($A394,'Knowledge - Percentages'!$B:$B,0),'Data - Knowledge'!W$8)/100</f>
        <v>3.0000000000000001E-3</v>
      </c>
      <c r="X394" s="129" cm="1">
        <f t="array" ref="X394">INDEX(KM_PCT,MATCH($A394,'Knowledge - Percentages'!$B:$B,0),'Data - Knowledge'!X$8)/100</f>
        <v>1E-3</v>
      </c>
      <c r="Y394" s="129" cm="1">
        <f t="array" ref="Y394">INDEX(KM_PCT,MATCH($A394,'Knowledge - Percentages'!$B:$B,0),'Data - Knowledge'!Y$8)/100</f>
        <v>1E-3</v>
      </c>
      <c r="Z394" s="129" cm="1">
        <f t="array" ref="Z394">INDEX(KM_PCT,MATCH($A394,'Knowledge - Percentages'!$B:$B,0),'Data - Knowledge'!Z$8)/100</f>
        <v>3.0000000000000001E-3</v>
      </c>
      <c r="AA394" s="129" cm="1">
        <f t="array" ref="AA394">INDEX(KM_PCT,MATCH($A394,'Knowledge - Percentages'!$B:$B,0),'Data - Knowledge'!AA$8)/100</f>
        <v>1E-3</v>
      </c>
      <c r="AB394" s="129" cm="1">
        <f t="array" ref="AB394">INDEX(KM_PCT,MATCH($A394,'Knowledge - Percentages'!$B:$B,0),'Data - Knowledge'!AB$8)/100</f>
        <v>1E-3</v>
      </c>
      <c r="AC394" s="129" cm="1">
        <f t="array" ref="AC394">INDEX(KM_PCT,MATCH($A394,'Knowledge - Percentages'!$B:$B,0),'Data - Knowledge'!AC$8)/100</f>
        <v>4.0000000000000001E-3</v>
      </c>
      <c r="AD394" s="129" cm="1">
        <f t="array" ref="AD394">INDEX(KM_PCT,MATCH($A394,'Knowledge - Percentages'!$B:$B,0),'Data - Knowledge'!AD$8)/100</f>
        <v>1E-3</v>
      </c>
      <c r="AE394" s="129" cm="1">
        <f t="array" ref="AE394">INDEX(KM_PCT,MATCH($A394,'Knowledge - Percentages'!$B:$B,0),'Data - Knowledge'!AE$8)/100</f>
        <v>0</v>
      </c>
      <c r="AF394" s="129" cm="1">
        <f t="array" ref="AF394">INDEX(KM_PCT,MATCH($A394,'Knowledge - Percentages'!$B:$B,0),'Data - Knowledge'!AF$8)/100</f>
        <v>2E-3</v>
      </c>
      <c r="AG394" s="129" cm="1">
        <f t="array" ref="AG394">INDEX(KM_PCT,MATCH($A394,'Knowledge - Percentages'!$B:$B,0),'Data - Knowledge'!AG$8)/100</f>
        <v>5.0000000000000001E-3</v>
      </c>
      <c r="AH394" s="129" cm="1">
        <f t="array" ref="AH394">INDEX(KM_PCT,MATCH($A394,'Knowledge - Percentages'!$B:$B,0),'Data - Knowledge'!AH$8)/100</f>
        <v>6.9999999999999993E-3</v>
      </c>
      <c r="AI394" s="129" cm="1">
        <f t="array" ref="AI394">INDEX(KM_PCT,MATCH($A394,'Knowledge - Percentages'!$B:$B,0),'Data - Knowledge'!AI$8)/100</f>
        <v>3.0000000000000001E-3</v>
      </c>
    </row>
    <row r="395" spans="1:35">
      <c r="A395" s="86" t="s">
        <v>942</v>
      </c>
      <c r="B395" s="86" t="s">
        <v>865</v>
      </c>
      <c r="C395" s="86" t="s">
        <v>914</v>
      </c>
      <c r="D395" s="86" t="s">
        <v>943</v>
      </c>
      <c r="E395" s="122">
        <f t="shared" ref="E395:E458" si="43">SUMPRODUCT($K$2:$AI$2,$K395:$AI395)/$J$2</f>
        <v>6.2125148963604031E-5</v>
      </c>
      <c r="F395" s="128">
        <f t="shared" si="38"/>
        <v>3.1799999999999997</v>
      </c>
      <c r="G395" s="122">
        <f t="shared" si="39"/>
        <v>1.1510528441768636E-4</v>
      </c>
      <c r="H395" s="128">
        <f t="shared" si="40"/>
        <v>41.889000000000003</v>
      </c>
      <c r="I395" s="122">
        <f t="shared" si="41"/>
        <v>-0.21840854557937944</v>
      </c>
      <c r="J395" s="128">
        <f t="shared" si="42"/>
        <v>53.97245598053383</v>
      </c>
      <c r="K395" s="129" cm="1">
        <f t="array" ref="K395">INDEX(KM_PCT,MATCH($A395,'Knowledge - Percentages'!$B:$B,0),'Data - Knowledge'!K$8)/100</f>
        <v>0</v>
      </c>
      <c r="L395" s="129" cm="1">
        <f t="array" ref="L395">INDEX(KM_PCT,MATCH($A395,'Knowledge - Percentages'!$B:$B,0),'Data - Knowledge'!L$8)/100</f>
        <v>0</v>
      </c>
      <c r="M395" s="129" cm="1">
        <f t="array" ref="M395">INDEX(KM_PCT,MATCH($A395,'Knowledge - Percentages'!$B:$B,0),'Data - Knowledge'!M$8)/100</f>
        <v>0</v>
      </c>
      <c r="N395" s="129" cm="1">
        <f t="array" ref="N395">INDEX(KM_PCT,MATCH($A395,'Knowledge - Percentages'!$B:$B,0),'Data - Knowledge'!N$8)/100</f>
        <v>0</v>
      </c>
      <c r="O395" s="129" cm="1">
        <f t="array" ref="O395">INDEX(KM_PCT,MATCH($A395,'Knowledge - Percentages'!$B:$B,0),'Data - Knowledge'!O$8)/100</f>
        <v>1E-3</v>
      </c>
      <c r="P395" s="129" cm="1">
        <f t="array" ref="P395">INDEX(KM_PCT,MATCH($A395,'Knowledge - Percentages'!$B:$B,0),'Data - Knowledge'!P$8)/100</f>
        <v>0</v>
      </c>
      <c r="Q395" s="129" cm="1">
        <f t="array" ref="Q395">INDEX(KM_PCT,MATCH($A395,'Knowledge - Percentages'!$B:$B,0),'Data - Knowledge'!Q$8)/100</f>
        <v>0</v>
      </c>
      <c r="R395" s="129" cm="1">
        <f t="array" ref="R395">INDEX(KM_PCT,MATCH($A395,'Knowledge - Percentages'!$B:$B,0),'Data - Knowledge'!R$8)/100</f>
        <v>0</v>
      </c>
      <c r="S395" s="129" cm="1">
        <f t="array" ref="S395">INDEX(KM_PCT,MATCH($A395,'Knowledge - Percentages'!$B:$B,0),'Data - Knowledge'!S$8)/100</f>
        <v>0</v>
      </c>
      <c r="T395" s="129" cm="1">
        <f t="array" ref="T395">INDEX(KM_PCT,MATCH($A395,'Knowledge - Percentages'!$B:$B,0),'Data - Knowledge'!T$8)/100</f>
        <v>0</v>
      </c>
      <c r="U395" s="129" cm="1">
        <f t="array" ref="U395">INDEX(KM_PCT,MATCH($A395,'Knowledge - Percentages'!$B:$B,0),'Data - Knowledge'!U$8)/100</f>
        <v>0</v>
      </c>
      <c r="V395" s="129" cm="1">
        <f t="array" ref="V395">INDEX(KM_PCT,MATCH($A395,'Knowledge - Percentages'!$B:$B,0),'Data - Knowledge'!V$8)/100</f>
        <v>0</v>
      </c>
      <c r="W395" s="129" cm="1">
        <f t="array" ref="W395">INDEX(KM_PCT,MATCH($A395,'Knowledge - Percentages'!$B:$B,0),'Data - Knowledge'!W$8)/100</f>
        <v>0</v>
      </c>
      <c r="X395" s="129" cm="1">
        <f t="array" ref="X395">INDEX(KM_PCT,MATCH($A395,'Knowledge - Percentages'!$B:$B,0),'Data - Knowledge'!X$8)/100</f>
        <v>0</v>
      </c>
      <c r="Y395" s="129" cm="1">
        <f t="array" ref="Y395">INDEX(KM_PCT,MATCH($A395,'Knowledge - Percentages'!$B:$B,0),'Data - Knowledge'!Y$8)/100</f>
        <v>0</v>
      </c>
      <c r="Z395" s="129" cm="1">
        <f t="array" ref="Z395">INDEX(KM_PCT,MATCH($A395,'Knowledge - Percentages'!$B:$B,0),'Data - Knowledge'!Z$8)/100</f>
        <v>0</v>
      </c>
      <c r="AA395" s="129" cm="1">
        <f t="array" ref="AA395">INDEX(KM_PCT,MATCH($A395,'Knowledge - Percentages'!$B:$B,0),'Data - Knowledge'!AA$8)/100</f>
        <v>0</v>
      </c>
      <c r="AB395" s="129" cm="1">
        <f t="array" ref="AB395">INDEX(KM_PCT,MATCH($A395,'Knowledge - Percentages'!$B:$B,0),'Data - Knowledge'!AB$8)/100</f>
        <v>0</v>
      </c>
      <c r="AC395" s="129" cm="1">
        <f t="array" ref="AC395">INDEX(KM_PCT,MATCH($A395,'Knowledge - Percentages'!$B:$B,0),'Data - Knowledge'!AC$8)/100</f>
        <v>0</v>
      </c>
      <c r="AD395" s="129" cm="1">
        <f t="array" ref="AD395">INDEX(KM_PCT,MATCH($A395,'Knowledge - Percentages'!$B:$B,0),'Data - Knowledge'!AD$8)/100</f>
        <v>0</v>
      </c>
      <c r="AE395" s="129" cm="1">
        <f t="array" ref="AE395">INDEX(KM_PCT,MATCH($A395,'Knowledge - Percentages'!$B:$B,0),'Data - Knowledge'!AE$8)/100</f>
        <v>0</v>
      </c>
      <c r="AF395" s="129" cm="1">
        <f t="array" ref="AF395">INDEX(KM_PCT,MATCH($A395,'Knowledge - Percentages'!$B:$B,0),'Data - Knowledge'!AF$8)/100</f>
        <v>0</v>
      </c>
      <c r="AG395" s="129" cm="1">
        <f t="array" ref="AG395">INDEX(KM_PCT,MATCH($A395,'Knowledge - Percentages'!$B:$B,0),'Data - Knowledge'!AG$8)/100</f>
        <v>0</v>
      </c>
      <c r="AH395" s="129" cm="1">
        <f t="array" ref="AH395">INDEX(KM_PCT,MATCH($A395,'Knowledge - Percentages'!$B:$B,0),'Data - Knowledge'!AH$8)/100</f>
        <v>1E-3</v>
      </c>
      <c r="AI395" s="129" cm="1">
        <f t="array" ref="AI395">INDEX(KM_PCT,MATCH($A395,'Knowledge - Percentages'!$B:$B,0),'Data - Knowledge'!AI$8)/100</f>
        <v>1E-3</v>
      </c>
    </row>
    <row r="396" spans="1:35">
      <c r="A396" s="86" t="s">
        <v>944</v>
      </c>
      <c r="B396" s="86" t="s">
        <v>865</v>
      </c>
      <c r="C396" s="86" t="s">
        <v>914</v>
      </c>
      <c r="D396" s="86" t="s">
        <v>945</v>
      </c>
      <c r="E396" s="122">
        <f t="shared" si="43"/>
        <v>8.8170824623439554E-4</v>
      </c>
      <c r="F396" s="128">
        <f t="shared" si="38"/>
        <v>45.132000000000005</v>
      </c>
      <c r="G396" s="122">
        <f t="shared" si="39"/>
        <v>1.1603818432123633E-3</v>
      </c>
      <c r="H396" s="128">
        <f t="shared" si="40"/>
        <v>422.28500000000003</v>
      </c>
      <c r="I396" s="122">
        <f t="shared" si="41"/>
        <v>-4.0361916945600027E-2</v>
      </c>
      <c r="J396" s="128">
        <f t="shared" si="42"/>
        <v>75.984319419675089</v>
      </c>
      <c r="K396" s="129" cm="1">
        <f t="array" ref="K396">INDEX(KM_PCT,MATCH($A396,'Knowledge - Percentages'!$B:$B,0),'Data - Knowledge'!K$8)/100</f>
        <v>0</v>
      </c>
      <c r="L396" s="129" cm="1">
        <f t="array" ref="L396">INDEX(KM_PCT,MATCH($A396,'Knowledge - Percentages'!$B:$B,0),'Data - Knowledge'!L$8)/100</f>
        <v>0</v>
      </c>
      <c r="M396" s="129" cm="1">
        <f t="array" ref="M396">INDEX(KM_PCT,MATCH($A396,'Knowledge - Percentages'!$B:$B,0),'Data - Knowledge'!M$8)/100</f>
        <v>1E-3</v>
      </c>
      <c r="N396" s="129" cm="1">
        <f t="array" ref="N396">INDEX(KM_PCT,MATCH($A396,'Knowledge - Percentages'!$B:$B,0),'Data - Knowledge'!N$8)/100</f>
        <v>1E-3</v>
      </c>
      <c r="O396" s="129" cm="1">
        <f t="array" ref="O396">INDEX(KM_PCT,MATCH($A396,'Knowledge - Percentages'!$B:$B,0),'Data - Knowledge'!O$8)/100</f>
        <v>0</v>
      </c>
      <c r="P396" s="129" cm="1">
        <f t="array" ref="P396">INDEX(KM_PCT,MATCH($A396,'Knowledge - Percentages'!$B:$B,0),'Data - Knowledge'!P$8)/100</f>
        <v>1E-3</v>
      </c>
      <c r="Q396" s="129" cm="1">
        <f t="array" ref="Q396">INDEX(KM_PCT,MATCH($A396,'Knowledge - Percentages'!$B:$B,0),'Data - Knowledge'!Q$8)/100</f>
        <v>1E-3</v>
      </c>
      <c r="R396" s="129" cm="1">
        <f t="array" ref="R396">INDEX(KM_PCT,MATCH($A396,'Knowledge - Percentages'!$B:$B,0),'Data - Knowledge'!R$8)/100</f>
        <v>0</v>
      </c>
      <c r="S396" s="129" cm="1">
        <f t="array" ref="S396">INDEX(KM_PCT,MATCH($A396,'Knowledge - Percentages'!$B:$B,0),'Data - Knowledge'!S$8)/100</f>
        <v>1E-3</v>
      </c>
      <c r="T396" s="129" cm="1">
        <f t="array" ref="T396">INDEX(KM_PCT,MATCH($A396,'Knowledge - Percentages'!$B:$B,0),'Data - Knowledge'!T$8)/100</f>
        <v>0</v>
      </c>
      <c r="U396" s="129" cm="1">
        <f t="array" ref="U396">INDEX(KM_PCT,MATCH($A396,'Knowledge - Percentages'!$B:$B,0),'Data - Knowledge'!U$8)/100</f>
        <v>0</v>
      </c>
      <c r="V396" s="129" cm="1">
        <f t="array" ref="V396">INDEX(KM_PCT,MATCH($A396,'Knowledge - Percentages'!$B:$B,0),'Data - Knowledge'!V$8)/100</f>
        <v>1E-3</v>
      </c>
      <c r="W396" s="129" cm="1">
        <f t="array" ref="W396">INDEX(KM_PCT,MATCH($A396,'Knowledge - Percentages'!$B:$B,0),'Data - Knowledge'!W$8)/100</f>
        <v>0</v>
      </c>
      <c r="X396" s="129" cm="1">
        <f t="array" ref="X396">INDEX(KM_PCT,MATCH($A396,'Knowledge - Percentages'!$B:$B,0),'Data - Knowledge'!X$8)/100</f>
        <v>0</v>
      </c>
      <c r="Y396" s="129" cm="1">
        <f t="array" ref="Y396">INDEX(KM_PCT,MATCH($A396,'Knowledge - Percentages'!$B:$B,0),'Data - Knowledge'!Y$8)/100</f>
        <v>1E-3</v>
      </c>
      <c r="Z396" s="129" cm="1">
        <f t="array" ref="Z396">INDEX(KM_PCT,MATCH($A396,'Knowledge - Percentages'!$B:$B,0),'Data - Knowledge'!Z$8)/100</f>
        <v>0</v>
      </c>
      <c r="AA396" s="129" cm="1">
        <f t="array" ref="AA396">INDEX(KM_PCT,MATCH($A396,'Knowledge - Percentages'!$B:$B,0),'Data - Knowledge'!AA$8)/100</f>
        <v>1E-3</v>
      </c>
      <c r="AB396" s="129" cm="1">
        <f t="array" ref="AB396">INDEX(KM_PCT,MATCH($A396,'Knowledge - Percentages'!$B:$B,0),'Data - Knowledge'!AB$8)/100</f>
        <v>2E-3</v>
      </c>
      <c r="AC396" s="129" cm="1">
        <f t="array" ref="AC396">INDEX(KM_PCT,MATCH($A396,'Knowledge - Percentages'!$B:$B,0),'Data - Knowledge'!AC$8)/100</f>
        <v>2E-3</v>
      </c>
      <c r="AD396" s="129" cm="1">
        <f t="array" ref="AD396">INDEX(KM_PCT,MATCH($A396,'Knowledge - Percentages'!$B:$B,0),'Data - Knowledge'!AD$8)/100</f>
        <v>5.0000000000000001E-3</v>
      </c>
      <c r="AE396" s="129" cm="1">
        <f t="array" ref="AE396">INDEX(KM_PCT,MATCH($A396,'Knowledge - Percentages'!$B:$B,0),'Data - Knowledge'!AE$8)/100</f>
        <v>0</v>
      </c>
      <c r="AF396" s="129" cm="1">
        <f t="array" ref="AF396">INDEX(KM_PCT,MATCH($A396,'Knowledge - Percentages'!$B:$B,0),'Data - Knowledge'!AF$8)/100</f>
        <v>0</v>
      </c>
      <c r="AG396" s="129" cm="1">
        <f t="array" ref="AG396">INDEX(KM_PCT,MATCH($A396,'Knowledge - Percentages'!$B:$B,0),'Data - Knowledge'!AG$8)/100</f>
        <v>1E-3</v>
      </c>
      <c r="AH396" s="129" cm="1">
        <f t="array" ref="AH396">INDEX(KM_PCT,MATCH($A396,'Knowledge - Percentages'!$B:$B,0),'Data - Knowledge'!AH$8)/100</f>
        <v>3.0000000000000001E-3</v>
      </c>
      <c r="AI396" s="129" cm="1">
        <f t="array" ref="AI396">INDEX(KM_PCT,MATCH($A396,'Knowledge - Percentages'!$B:$B,0),'Data - Knowledge'!AI$8)/100</f>
        <v>2E-3</v>
      </c>
    </row>
    <row r="397" spans="1:35">
      <c r="A397" s="86" t="s">
        <v>946</v>
      </c>
      <c r="B397" s="86" t="s">
        <v>865</v>
      </c>
      <c r="C397" s="86" t="s">
        <v>914</v>
      </c>
      <c r="D397" s="86" t="s">
        <v>947</v>
      </c>
      <c r="E397" s="122">
        <f t="shared" si="43"/>
        <v>7.993885166155467E-3</v>
      </c>
      <c r="F397" s="128">
        <f t="shared" si="38"/>
        <v>409.18299999999994</v>
      </c>
      <c r="G397" s="122">
        <f t="shared" si="39"/>
        <v>9.4299280883932968E-3</v>
      </c>
      <c r="H397" s="128">
        <f t="shared" si="40"/>
        <v>3431.73</v>
      </c>
      <c r="I397" s="122">
        <f t="shared" si="41"/>
        <v>-3.2036696549550985E-2</v>
      </c>
      <c r="J397" s="128">
        <f t="shared" si="42"/>
        <v>84.771432944378816</v>
      </c>
      <c r="K397" s="129" cm="1">
        <f t="array" ref="K397">INDEX(KM_PCT,MATCH($A397,'Knowledge - Percentages'!$B:$B,0),'Data - Knowledge'!K$8)/100</f>
        <v>4.0000000000000001E-3</v>
      </c>
      <c r="L397" s="129" cm="1">
        <f t="array" ref="L397">INDEX(KM_PCT,MATCH($A397,'Knowledge - Percentages'!$B:$B,0),'Data - Knowledge'!L$8)/100</f>
        <v>4.0000000000000001E-3</v>
      </c>
      <c r="M397" s="129" cm="1">
        <f t="array" ref="M397">INDEX(KM_PCT,MATCH($A397,'Knowledge - Percentages'!$B:$B,0),'Data - Knowledge'!M$8)/100</f>
        <v>3.0000000000000001E-3</v>
      </c>
      <c r="N397" s="129" cm="1">
        <f t="array" ref="N397">INDEX(KM_PCT,MATCH($A397,'Knowledge - Percentages'!$B:$B,0),'Data - Knowledge'!N$8)/100</f>
        <v>1.3000000000000001E-2</v>
      </c>
      <c r="O397" s="129" cm="1">
        <f t="array" ref="O397">INDEX(KM_PCT,MATCH($A397,'Knowledge - Percentages'!$B:$B,0),'Data - Knowledge'!O$8)/100</f>
        <v>6.0000000000000001E-3</v>
      </c>
      <c r="P397" s="129" cm="1">
        <f t="array" ref="P397">INDEX(KM_PCT,MATCH($A397,'Knowledge - Percentages'!$B:$B,0),'Data - Knowledge'!P$8)/100</f>
        <v>4.0000000000000001E-3</v>
      </c>
      <c r="Q397" s="129" cm="1">
        <f t="array" ref="Q397">INDEX(KM_PCT,MATCH($A397,'Knowledge - Percentages'!$B:$B,0),'Data - Knowledge'!Q$8)/100</f>
        <v>2E-3</v>
      </c>
      <c r="R397" s="129" cm="1">
        <f t="array" ref="R397">INDEX(KM_PCT,MATCH($A397,'Knowledge - Percentages'!$B:$B,0),'Data - Knowledge'!R$8)/100</f>
        <v>6.0000000000000001E-3</v>
      </c>
      <c r="S397" s="129" cm="1">
        <f t="array" ref="S397">INDEX(KM_PCT,MATCH($A397,'Knowledge - Percentages'!$B:$B,0),'Data - Knowledge'!S$8)/100</f>
        <v>6.9999999999999993E-3</v>
      </c>
      <c r="T397" s="129" cm="1">
        <f t="array" ref="T397">INDEX(KM_PCT,MATCH($A397,'Knowledge - Percentages'!$B:$B,0),'Data - Knowledge'!T$8)/100</f>
        <v>8.0000000000000002E-3</v>
      </c>
      <c r="U397" s="129" cm="1">
        <f t="array" ref="U397">INDEX(KM_PCT,MATCH($A397,'Knowledge - Percentages'!$B:$B,0),'Data - Knowledge'!U$8)/100</f>
        <v>5.0000000000000001E-3</v>
      </c>
      <c r="V397" s="129" cm="1">
        <f t="array" ref="V397">INDEX(KM_PCT,MATCH($A397,'Knowledge - Percentages'!$B:$B,0),'Data - Knowledge'!V$8)/100</f>
        <v>3.0000000000000001E-3</v>
      </c>
      <c r="W397" s="129" cm="1">
        <f t="array" ref="W397">INDEX(KM_PCT,MATCH($A397,'Knowledge - Percentages'!$B:$B,0),'Data - Knowledge'!W$8)/100</f>
        <v>0.01</v>
      </c>
      <c r="X397" s="129" cm="1">
        <f t="array" ref="X397">INDEX(KM_PCT,MATCH($A397,'Knowledge - Percentages'!$B:$B,0),'Data - Knowledge'!X$8)/100</f>
        <v>9.0000000000000011E-3</v>
      </c>
      <c r="Y397" s="129" cm="1">
        <f t="array" ref="Y397">INDEX(KM_PCT,MATCH($A397,'Knowledge - Percentages'!$B:$B,0),'Data - Knowledge'!Y$8)/100</f>
        <v>8.0000000000000002E-3</v>
      </c>
      <c r="Z397" s="129" cm="1">
        <f t="array" ref="Z397">INDEX(KM_PCT,MATCH($A397,'Knowledge - Percentages'!$B:$B,0),'Data - Knowledge'!Z$8)/100</f>
        <v>0.01</v>
      </c>
      <c r="AA397" s="129" cm="1">
        <f t="array" ref="AA397">INDEX(KM_PCT,MATCH($A397,'Knowledge - Percentages'!$B:$B,0),'Data - Knowledge'!AA$8)/100</f>
        <v>8.0000000000000002E-3</v>
      </c>
      <c r="AB397" s="129" cm="1">
        <f t="array" ref="AB397">INDEX(KM_PCT,MATCH($A397,'Knowledge - Percentages'!$B:$B,0),'Data - Knowledge'!AB$8)/100</f>
        <v>1E-3</v>
      </c>
      <c r="AC397" s="129" cm="1">
        <f t="array" ref="AC397">INDEX(KM_PCT,MATCH($A397,'Knowledge - Percentages'!$B:$B,0),'Data - Knowledge'!AC$8)/100</f>
        <v>1.4999999999999999E-2</v>
      </c>
      <c r="AD397" s="129" cm="1">
        <f t="array" ref="AD397">INDEX(KM_PCT,MATCH($A397,'Knowledge - Percentages'!$B:$B,0),'Data - Knowledge'!AD$8)/100</f>
        <v>0.01</v>
      </c>
      <c r="AE397" s="129" cm="1">
        <f t="array" ref="AE397">INDEX(KM_PCT,MATCH($A397,'Knowledge - Percentages'!$B:$B,0),'Data - Knowledge'!AE$8)/100</f>
        <v>0.01</v>
      </c>
      <c r="AF397" s="129" cm="1">
        <f t="array" ref="AF397">INDEX(KM_PCT,MATCH($A397,'Knowledge - Percentages'!$B:$B,0),'Data - Knowledge'!AF$8)/100</f>
        <v>6.9999999999999993E-3</v>
      </c>
      <c r="AG397" s="129" cm="1">
        <f t="array" ref="AG397">INDEX(KM_PCT,MATCH($A397,'Knowledge - Percentages'!$B:$B,0),'Data - Knowledge'!AG$8)/100</f>
        <v>1.2E-2</v>
      </c>
      <c r="AH397" s="129" cm="1">
        <f t="array" ref="AH397">INDEX(KM_PCT,MATCH($A397,'Knowledge - Percentages'!$B:$B,0),'Data - Knowledge'!AH$8)/100</f>
        <v>2.3E-2</v>
      </c>
      <c r="AI397" s="129" cm="1">
        <f t="array" ref="AI397">INDEX(KM_PCT,MATCH($A397,'Knowledge - Percentages'!$B:$B,0),'Data - Knowledge'!AI$8)/100</f>
        <v>1.4999999999999999E-2</v>
      </c>
    </row>
    <row r="398" spans="1:35">
      <c r="A398" s="86" t="s">
        <v>948</v>
      </c>
      <c r="B398" s="86" t="s">
        <v>865</v>
      </c>
      <c r="C398" s="86" t="s">
        <v>914</v>
      </c>
      <c r="D398" s="86" t="s">
        <v>949</v>
      </c>
      <c r="E398" s="122">
        <f t="shared" si="43"/>
        <v>8.5442983570047076E-3</v>
      </c>
      <c r="F398" s="128">
        <f t="shared" si="38"/>
        <v>437.35699999999997</v>
      </c>
      <c r="G398" s="122">
        <f t="shared" si="39"/>
        <v>1.1428471720355354E-2</v>
      </c>
      <c r="H398" s="128">
        <f t="shared" si="40"/>
        <v>4159.0380000000005</v>
      </c>
      <c r="I398" s="122">
        <f t="shared" si="41"/>
        <v>-0.19846995913025328</v>
      </c>
      <c r="J398" s="128">
        <f t="shared" si="42"/>
        <v>74.763262893553645</v>
      </c>
      <c r="K398" s="129" cm="1">
        <f t="array" ref="K398">INDEX(KM_PCT,MATCH($A398,'Knowledge - Percentages'!$B:$B,0),'Data - Knowledge'!K$8)/100</f>
        <v>2E-3</v>
      </c>
      <c r="L398" s="129" cm="1">
        <f t="array" ref="L398">INDEX(KM_PCT,MATCH($A398,'Knowledge - Percentages'!$B:$B,0),'Data - Knowledge'!L$8)/100</f>
        <v>2E-3</v>
      </c>
      <c r="M398" s="129" cm="1">
        <f t="array" ref="M398">INDEX(KM_PCT,MATCH($A398,'Knowledge - Percentages'!$B:$B,0),'Data - Knowledge'!M$8)/100</f>
        <v>1E-3</v>
      </c>
      <c r="N398" s="129" cm="1">
        <f t="array" ref="N398">INDEX(KM_PCT,MATCH($A398,'Knowledge - Percentages'!$B:$B,0),'Data - Knowledge'!N$8)/100</f>
        <v>1.6E-2</v>
      </c>
      <c r="O398" s="129" cm="1">
        <f t="array" ref="O398">INDEX(KM_PCT,MATCH($A398,'Knowledge - Percentages'!$B:$B,0),'Data - Knowledge'!O$8)/100</f>
        <v>6.0000000000000001E-3</v>
      </c>
      <c r="P398" s="129" cm="1">
        <f t="array" ref="P398">INDEX(KM_PCT,MATCH($A398,'Knowledge - Percentages'!$B:$B,0),'Data - Knowledge'!P$8)/100</f>
        <v>1E-3</v>
      </c>
      <c r="Q398" s="129" cm="1">
        <f t="array" ref="Q398">INDEX(KM_PCT,MATCH($A398,'Knowledge - Percentages'!$B:$B,0),'Data - Knowledge'!Q$8)/100</f>
        <v>0</v>
      </c>
      <c r="R398" s="129" cm="1">
        <f t="array" ref="R398">INDEX(KM_PCT,MATCH($A398,'Knowledge - Percentages'!$B:$B,0),'Data - Knowledge'!R$8)/100</f>
        <v>1E-3</v>
      </c>
      <c r="S398" s="129" cm="1">
        <f t="array" ref="S398">INDEX(KM_PCT,MATCH($A398,'Knowledge - Percentages'!$B:$B,0),'Data - Knowledge'!S$8)/100</f>
        <v>4.0000000000000001E-3</v>
      </c>
      <c r="T398" s="129" cm="1">
        <f t="array" ref="T398">INDEX(KM_PCT,MATCH($A398,'Knowledge - Percentages'!$B:$B,0),'Data - Knowledge'!T$8)/100</f>
        <v>2E-3</v>
      </c>
      <c r="U398" s="129" cm="1">
        <f t="array" ref="U398">INDEX(KM_PCT,MATCH($A398,'Knowledge - Percentages'!$B:$B,0),'Data - Knowledge'!U$8)/100</f>
        <v>5.0000000000000001E-3</v>
      </c>
      <c r="V398" s="129" cm="1">
        <f t="array" ref="V398">INDEX(KM_PCT,MATCH($A398,'Knowledge - Percentages'!$B:$B,0),'Data - Knowledge'!V$8)/100</f>
        <v>1E-3</v>
      </c>
      <c r="W398" s="129" cm="1">
        <f t="array" ref="W398">INDEX(KM_PCT,MATCH($A398,'Knowledge - Percentages'!$B:$B,0),'Data - Knowledge'!W$8)/100</f>
        <v>1.2E-2</v>
      </c>
      <c r="X398" s="129" cm="1">
        <f t="array" ref="X398">INDEX(KM_PCT,MATCH($A398,'Knowledge - Percentages'!$B:$B,0),'Data - Knowledge'!X$8)/100</f>
        <v>4.0000000000000001E-3</v>
      </c>
      <c r="Y398" s="129" cm="1">
        <f t="array" ref="Y398">INDEX(KM_PCT,MATCH($A398,'Knowledge - Percentages'!$B:$B,0),'Data - Knowledge'!Y$8)/100</f>
        <v>6.0000000000000001E-3</v>
      </c>
      <c r="Z398" s="129" cm="1">
        <f t="array" ref="Z398">INDEX(KM_PCT,MATCH($A398,'Knowledge - Percentages'!$B:$B,0),'Data - Knowledge'!Z$8)/100</f>
        <v>2.6000000000000002E-2</v>
      </c>
      <c r="AA398" s="129" cm="1">
        <f t="array" ref="AA398">INDEX(KM_PCT,MATCH($A398,'Knowledge - Percentages'!$B:$B,0),'Data - Knowledge'!AA$8)/100</f>
        <v>8.0000000000000002E-3</v>
      </c>
      <c r="AB398" s="129" cm="1">
        <f t="array" ref="AB398">INDEX(KM_PCT,MATCH($A398,'Knowledge - Percentages'!$B:$B,0),'Data - Knowledge'!AB$8)/100</f>
        <v>1.9E-2</v>
      </c>
      <c r="AC398" s="129" cm="1">
        <f t="array" ref="AC398">INDEX(KM_PCT,MATCH($A398,'Knowledge - Percentages'!$B:$B,0),'Data - Knowledge'!AC$8)/100</f>
        <v>2.2000000000000002E-2</v>
      </c>
      <c r="AD398" s="129" cm="1">
        <f t="array" ref="AD398">INDEX(KM_PCT,MATCH($A398,'Knowledge - Percentages'!$B:$B,0),'Data - Knowledge'!AD$8)/100</f>
        <v>9.0000000000000011E-3</v>
      </c>
      <c r="AE398" s="129" cm="1">
        <f t="array" ref="AE398">INDEX(KM_PCT,MATCH($A398,'Knowledge - Percentages'!$B:$B,0),'Data - Knowledge'!AE$8)/100</f>
        <v>1.4999999999999999E-2</v>
      </c>
      <c r="AF398" s="129" cm="1">
        <f t="array" ref="AF398">INDEX(KM_PCT,MATCH($A398,'Knowledge - Percentages'!$B:$B,0),'Data - Knowledge'!AF$8)/100</f>
        <v>1.1000000000000001E-2</v>
      </c>
      <c r="AG398" s="129" cm="1">
        <f t="array" ref="AG398">INDEX(KM_PCT,MATCH($A398,'Knowledge - Percentages'!$B:$B,0),'Data - Knowledge'!AG$8)/100</f>
        <v>1.2E-2</v>
      </c>
      <c r="AH398" s="129" cm="1">
        <f t="array" ref="AH398">INDEX(KM_PCT,MATCH($A398,'Knowledge - Percentages'!$B:$B,0),'Data - Knowledge'!AH$8)/100</f>
        <v>4.4000000000000004E-2</v>
      </c>
      <c r="AI398" s="129" cm="1">
        <f t="array" ref="AI398">INDEX(KM_PCT,MATCH($A398,'Knowledge - Percentages'!$B:$B,0),'Data - Knowledge'!AI$8)/100</f>
        <v>2.7000000000000003E-2</v>
      </c>
    </row>
    <row r="399" spans="1:35">
      <c r="A399" s="86" t="s">
        <v>950</v>
      </c>
      <c r="B399" s="86" t="s">
        <v>865</v>
      </c>
      <c r="C399" s="86" t="s">
        <v>914</v>
      </c>
      <c r="D399" s="86" t="s">
        <v>951</v>
      </c>
      <c r="E399" s="122">
        <f t="shared" si="43"/>
        <v>0</v>
      </c>
      <c r="F399" s="128">
        <f t="shared" si="38"/>
        <v>0</v>
      </c>
      <c r="G399" s="122">
        <f t="shared" si="39"/>
        <v>0</v>
      </c>
      <c r="H399" s="128">
        <f t="shared" si="40"/>
        <v>0</v>
      </c>
      <c r="I399" s="122" t="e">
        <f t="shared" si="41"/>
        <v>#DIV/0!</v>
      </c>
      <c r="J399" s="128" t="e">
        <f t="shared" si="42"/>
        <v>#DIV/0!</v>
      </c>
      <c r="K399" s="129" cm="1">
        <f t="array" ref="K399">INDEX(KM_PCT,MATCH($A399,'Knowledge - Percentages'!$B:$B,0),'Data - Knowledge'!K$8)/100</f>
        <v>0</v>
      </c>
      <c r="L399" s="129" cm="1">
        <f t="array" ref="L399">INDEX(KM_PCT,MATCH($A399,'Knowledge - Percentages'!$B:$B,0),'Data - Knowledge'!L$8)/100</f>
        <v>0</v>
      </c>
      <c r="M399" s="129" cm="1">
        <f t="array" ref="M399">INDEX(KM_PCT,MATCH($A399,'Knowledge - Percentages'!$B:$B,0),'Data - Knowledge'!M$8)/100</f>
        <v>0</v>
      </c>
      <c r="N399" s="129" cm="1">
        <f t="array" ref="N399">INDEX(KM_PCT,MATCH($A399,'Knowledge - Percentages'!$B:$B,0),'Data - Knowledge'!N$8)/100</f>
        <v>0</v>
      </c>
      <c r="O399" s="129" cm="1">
        <f t="array" ref="O399">INDEX(KM_PCT,MATCH($A399,'Knowledge - Percentages'!$B:$B,0),'Data - Knowledge'!O$8)/100</f>
        <v>0</v>
      </c>
      <c r="P399" s="129" cm="1">
        <f t="array" ref="P399">INDEX(KM_PCT,MATCH($A399,'Knowledge - Percentages'!$B:$B,0),'Data - Knowledge'!P$8)/100</f>
        <v>0</v>
      </c>
      <c r="Q399" s="129" cm="1">
        <f t="array" ref="Q399">INDEX(KM_PCT,MATCH($A399,'Knowledge - Percentages'!$B:$B,0),'Data - Knowledge'!Q$8)/100</f>
        <v>0</v>
      </c>
      <c r="R399" s="129" cm="1">
        <f t="array" ref="R399">INDEX(KM_PCT,MATCH($A399,'Knowledge - Percentages'!$B:$B,0),'Data - Knowledge'!R$8)/100</f>
        <v>0</v>
      </c>
      <c r="S399" s="129" cm="1">
        <f t="array" ref="S399">INDEX(KM_PCT,MATCH($A399,'Knowledge - Percentages'!$B:$B,0),'Data - Knowledge'!S$8)/100</f>
        <v>0</v>
      </c>
      <c r="T399" s="129" cm="1">
        <f t="array" ref="T399">INDEX(KM_PCT,MATCH($A399,'Knowledge - Percentages'!$B:$B,0),'Data - Knowledge'!T$8)/100</f>
        <v>0</v>
      </c>
      <c r="U399" s="129" cm="1">
        <f t="array" ref="U399">INDEX(KM_PCT,MATCH($A399,'Knowledge - Percentages'!$B:$B,0),'Data - Knowledge'!U$8)/100</f>
        <v>0</v>
      </c>
      <c r="V399" s="129" cm="1">
        <f t="array" ref="V399">INDEX(KM_PCT,MATCH($A399,'Knowledge - Percentages'!$B:$B,0),'Data - Knowledge'!V$8)/100</f>
        <v>0</v>
      </c>
      <c r="W399" s="129" cm="1">
        <f t="array" ref="W399">INDEX(KM_PCT,MATCH($A399,'Knowledge - Percentages'!$B:$B,0),'Data - Knowledge'!W$8)/100</f>
        <v>0</v>
      </c>
      <c r="X399" s="129" cm="1">
        <f t="array" ref="X399">INDEX(KM_PCT,MATCH($A399,'Knowledge - Percentages'!$B:$B,0),'Data - Knowledge'!X$8)/100</f>
        <v>0</v>
      </c>
      <c r="Y399" s="129" cm="1">
        <f t="array" ref="Y399">INDEX(KM_PCT,MATCH($A399,'Knowledge - Percentages'!$B:$B,0),'Data - Knowledge'!Y$8)/100</f>
        <v>0</v>
      </c>
      <c r="Z399" s="129" cm="1">
        <f t="array" ref="Z399">INDEX(KM_PCT,MATCH($A399,'Knowledge - Percentages'!$B:$B,0),'Data - Knowledge'!Z$8)/100</f>
        <v>0</v>
      </c>
      <c r="AA399" s="129" cm="1">
        <f t="array" ref="AA399">INDEX(KM_PCT,MATCH($A399,'Knowledge - Percentages'!$B:$B,0),'Data - Knowledge'!AA$8)/100</f>
        <v>0</v>
      </c>
      <c r="AB399" s="129" cm="1">
        <f t="array" ref="AB399">INDEX(KM_PCT,MATCH($A399,'Knowledge - Percentages'!$B:$B,0),'Data - Knowledge'!AB$8)/100</f>
        <v>0</v>
      </c>
      <c r="AC399" s="129" cm="1">
        <f t="array" ref="AC399">INDEX(KM_PCT,MATCH($A399,'Knowledge - Percentages'!$B:$B,0),'Data - Knowledge'!AC$8)/100</f>
        <v>0</v>
      </c>
      <c r="AD399" s="129" cm="1">
        <f t="array" ref="AD399">INDEX(KM_PCT,MATCH($A399,'Knowledge - Percentages'!$B:$B,0),'Data - Knowledge'!AD$8)/100</f>
        <v>0</v>
      </c>
      <c r="AE399" s="129" cm="1">
        <f t="array" ref="AE399">INDEX(KM_PCT,MATCH($A399,'Knowledge - Percentages'!$B:$B,0),'Data - Knowledge'!AE$8)/100</f>
        <v>0</v>
      </c>
      <c r="AF399" s="129" cm="1">
        <f t="array" ref="AF399">INDEX(KM_PCT,MATCH($A399,'Knowledge - Percentages'!$B:$B,0),'Data - Knowledge'!AF$8)/100</f>
        <v>0</v>
      </c>
      <c r="AG399" s="129" cm="1">
        <f t="array" ref="AG399">INDEX(KM_PCT,MATCH($A399,'Knowledge - Percentages'!$B:$B,0),'Data - Knowledge'!AG$8)/100</f>
        <v>0</v>
      </c>
      <c r="AH399" s="129" cm="1">
        <f t="array" ref="AH399">INDEX(KM_PCT,MATCH($A399,'Knowledge - Percentages'!$B:$B,0),'Data - Knowledge'!AH$8)/100</f>
        <v>0</v>
      </c>
      <c r="AI399" s="129" cm="1">
        <f t="array" ref="AI399">INDEX(KM_PCT,MATCH($A399,'Knowledge - Percentages'!$B:$B,0),'Data - Knowledge'!AI$8)/100</f>
        <v>0</v>
      </c>
    </row>
    <row r="400" spans="1:35">
      <c r="A400" s="86" t="s">
        <v>952</v>
      </c>
      <c r="B400" s="86" t="s">
        <v>865</v>
      </c>
      <c r="C400" s="86" t="s">
        <v>914</v>
      </c>
      <c r="D400" s="86" t="s">
        <v>953</v>
      </c>
      <c r="E400" s="122">
        <f t="shared" si="43"/>
        <v>5.214292691503703E-3</v>
      </c>
      <c r="F400" s="128">
        <f t="shared" si="38"/>
        <v>266.90400000000005</v>
      </c>
      <c r="G400" s="122">
        <f t="shared" si="39"/>
        <v>6.4106380815511172E-3</v>
      </c>
      <c r="H400" s="128">
        <f t="shared" si="40"/>
        <v>2332.9530000000009</v>
      </c>
      <c r="I400" s="122">
        <f t="shared" si="41"/>
        <v>-0.37922883598315621</v>
      </c>
      <c r="J400" s="128">
        <f t="shared" si="42"/>
        <v>81.338123056886928</v>
      </c>
      <c r="K400" s="129" cm="1">
        <f t="array" ref="K400">INDEX(KM_PCT,MATCH($A400,'Knowledge - Percentages'!$B:$B,0),'Data - Knowledge'!K$8)/100</f>
        <v>4.0000000000000001E-3</v>
      </c>
      <c r="L400" s="129" cm="1">
        <f t="array" ref="L400">INDEX(KM_PCT,MATCH($A400,'Knowledge - Percentages'!$B:$B,0),'Data - Knowledge'!L$8)/100</f>
        <v>3.0000000000000001E-3</v>
      </c>
      <c r="M400" s="129" cm="1">
        <f t="array" ref="M400">INDEX(KM_PCT,MATCH($A400,'Knowledge - Percentages'!$B:$B,0),'Data - Knowledge'!M$8)/100</f>
        <v>2E-3</v>
      </c>
      <c r="N400" s="129" cm="1">
        <f t="array" ref="N400">INDEX(KM_PCT,MATCH($A400,'Knowledge - Percentages'!$B:$B,0),'Data - Knowledge'!N$8)/100</f>
        <v>6.9999999999999993E-3</v>
      </c>
      <c r="O400" s="129" cm="1">
        <f t="array" ref="O400">INDEX(KM_PCT,MATCH($A400,'Knowledge - Percentages'!$B:$B,0),'Data - Knowledge'!O$8)/100</f>
        <v>4.0000000000000001E-3</v>
      </c>
      <c r="P400" s="129" cm="1">
        <f t="array" ref="P400">INDEX(KM_PCT,MATCH($A400,'Knowledge - Percentages'!$B:$B,0),'Data - Knowledge'!P$8)/100</f>
        <v>2E-3</v>
      </c>
      <c r="Q400" s="129" cm="1">
        <f t="array" ref="Q400">INDEX(KM_PCT,MATCH($A400,'Knowledge - Percentages'!$B:$B,0),'Data - Knowledge'!Q$8)/100</f>
        <v>2E-3</v>
      </c>
      <c r="R400" s="129" cm="1">
        <f t="array" ref="R400">INDEX(KM_PCT,MATCH($A400,'Knowledge - Percentages'!$B:$B,0),'Data - Knowledge'!R$8)/100</f>
        <v>5.0000000000000001E-3</v>
      </c>
      <c r="S400" s="129" cm="1">
        <f t="array" ref="S400">INDEX(KM_PCT,MATCH($A400,'Knowledge - Percentages'!$B:$B,0),'Data - Knowledge'!S$8)/100</f>
        <v>4.0000000000000001E-3</v>
      </c>
      <c r="T400" s="129" cm="1">
        <f t="array" ref="T400">INDEX(KM_PCT,MATCH($A400,'Knowledge - Percentages'!$B:$B,0),'Data - Knowledge'!T$8)/100</f>
        <v>4.0000000000000001E-3</v>
      </c>
      <c r="U400" s="129" cm="1">
        <f t="array" ref="U400">INDEX(KM_PCT,MATCH($A400,'Knowledge - Percentages'!$B:$B,0),'Data - Knowledge'!U$8)/100</f>
        <v>4.0000000000000001E-3</v>
      </c>
      <c r="V400" s="129" cm="1">
        <f t="array" ref="V400">INDEX(KM_PCT,MATCH($A400,'Knowledge - Percentages'!$B:$B,0),'Data - Knowledge'!V$8)/100</f>
        <v>3.0000000000000001E-3</v>
      </c>
      <c r="W400" s="129" cm="1">
        <f t="array" ref="W400">INDEX(KM_PCT,MATCH($A400,'Knowledge - Percentages'!$B:$B,0),'Data - Knowledge'!W$8)/100</f>
        <v>9.0000000000000011E-3</v>
      </c>
      <c r="X400" s="129" cm="1">
        <f t="array" ref="X400">INDEX(KM_PCT,MATCH($A400,'Knowledge - Percentages'!$B:$B,0),'Data - Knowledge'!X$8)/100</f>
        <v>4.0000000000000001E-3</v>
      </c>
      <c r="Y400" s="129" cm="1">
        <f t="array" ref="Y400">INDEX(KM_PCT,MATCH($A400,'Knowledge - Percentages'!$B:$B,0),'Data - Knowledge'!Y$8)/100</f>
        <v>4.0000000000000001E-3</v>
      </c>
      <c r="Z400" s="129" cm="1">
        <f t="array" ref="Z400">INDEX(KM_PCT,MATCH($A400,'Knowledge - Percentages'!$B:$B,0),'Data - Knowledge'!Z$8)/100</f>
        <v>8.0000000000000002E-3</v>
      </c>
      <c r="AA400" s="129" cm="1">
        <f t="array" ref="AA400">INDEX(KM_PCT,MATCH($A400,'Knowledge - Percentages'!$B:$B,0),'Data - Knowledge'!AA$8)/100</f>
        <v>5.0000000000000001E-3</v>
      </c>
      <c r="AB400" s="129" cm="1">
        <f t="array" ref="AB400">INDEX(KM_PCT,MATCH($A400,'Knowledge - Percentages'!$B:$B,0),'Data - Knowledge'!AB$8)/100</f>
        <v>2.1000000000000001E-2</v>
      </c>
      <c r="AC400" s="129" cm="1">
        <f t="array" ref="AC400">INDEX(KM_PCT,MATCH($A400,'Knowledge - Percentages'!$B:$B,0),'Data - Knowledge'!AC$8)/100</f>
        <v>1.3000000000000001E-2</v>
      </c>
      <c r="AD400" s="129" cm="1">
        <f t="array" ref="AD400">INDEX(KM_PCT,MATCH($A400,'Knowledge - Percentages'!$B:$B,0),'Data - Knowledge'!AD$8)/100</f>
        <v>8.0000000000000002E-3</v>
      </c>
      <c r="AE400" s="129" cm="1">
        <f t="array" ref="AE400">INDEX(KM_PCT,MATCH($A400,'Knowledge - Percentages'!$B:$B,0),'Data - Knowledge'!AE$8)/100</f>
        <v>8.0000000000000002E-3</v>
      </c>
      <c r="AF400" s="129" cm="1">
        <f t="array" ref="AF400">INDEX(KM_PCT,MATCH($A400,'Knowledge - Percentages'!$B:$B,0),'Data - Knowledge'!AF$8)/100</f>
        <v>9.0000000000000011E-3</v>
      </c>
      <c r="AG400" s="129" cm="1">
        <f t="array" ref="AG400">INDEX(KM_PCT,MATCH($A400,'Knowledge - Percentages'!$B:$B,0),'Data - Knowledge'!AG$8)/100</f>
        <v>6.9999999999999993E-3</v>
      </c>
      <c r="AH400" s="129" cm="1">
        <f t="array" ref="AH400">INDEX(KM_PCT,MATCH($A400,'Knowledge - Percentages'!$B:$B,0),'Data - Knowledge'!AH$8)/100</f>
        <v>1.6E-2</v>
      </c>
      <c r="AI400" s="129" cm="1">
        <f t="array" ref="AI400">INDEX(KM_PCT,MATCH($A400,'Knowledge - Percentages'!$B:$B,0),'Data - Knowledge'!AI$8)/100</f>
        <v>9.0000000000000011E-3</v>
      </c>
    </row>
    <row r="401" spans="1:35">
      <c r="A401" s="86" t="s">
        <v>954</v>
      </c>
      <c r="B401" s="86" t="s">
        <v>865</v>
      </c>
      <c r="C401" s="86" t="s">
        <v>914</v>
      </c>
      <c r="D401" s="86" t="s">
        <v>955</v>
      </c>
      <c r="E401" s="122">
        <f t="shared" si="43"/>
        <v>6.070877371207534E-4</v>
      </c>
      <c r="F401" s="128">
        <f t="shared" si="38"/>
        <v>31.075000000000003</v>
      </c>
      <c r="G401" s="122">
        <f t="shared" si="39"/>
        <v>7.1549163412737437E-4</v>
      </c>
      <c r="H401" s="128">
        <f t="shared" si="40"/>
        <v>260.38099999999997</v>
      </c>
      <c r="I401" s="122">
        <f t="shared" si="41"/>
        <v>8.5231990604962421E-3</v>
      </c>
      <c r="J401" s="128">
        <f t="shared" si="42"/>
        <v>84.849033610458321</v>
      </c>
      <c r="K401" s="129" cm="1">
        <f t="array" ref="K401">INDEX(KM_PCT,MATCH($A401,'Knowledge - Percentages'!$B:$B,0),'Data - Knowledge'!K$8)/100</f>
        <v>0</v>
      </c>
      <c r="L401" s="129" cm="1">
        <f t="array" ref="L401">INDEX(KM_PCT,MATCH($A401,'Knowledge - Percentages'!$B:$B,0),'Data - Knowledge'!L$8)/100</f>
        <v>0</v>
      </c>
      <c r="M401" s="129" cm="1">
        <f t="array" ref="M401">INDEX(KM_PCT,MATCH($A401,'Knowledge - Percentages'!$B:$B,0),'Data - Knowledge'!M$8)/100</f>
        <v>0</v>
      </c>
      <c r="N401" s="129" cm="1">
        <f t="array" ref="N401">INDEX(KM_PCT,MATCH($A401,'Knowledge - Percentages'!$B:$B,0),'Data - Knowledge'!N$8)/100</f>
        <v>3.0000000000000001E-3</v>
      </c>
      <c r="O401" s="129" cm="1">
        <f t="array" ref="O401">INDEX(KM_PCT,MATCH($A401,'Knowledge - Percentages'!$B:$B,0),'Data - Knowledge'!O$8)/100</f>
        <v>0</v>
      </c>
      <c r="P401" s="129" cm="1">
        <f t="array" ref="P401">INDEX(KM_PCT,MATCH($A401,'Knowledge - Percentages'!$B:$B,0),'Data - Knowledge'!P$8)/100</f>
        <v>0</v>
      </c>
      <c r="Q401" s="129" cm="1">
        <f t="array" ref="Q401">INDEX(KM_PCT,MATCH($A401,'Knowledge - Percentages'!$B:$B,0),'Data - Knowledge'!Q$8)/100</f>
        <v>0</v>
      </c>
      <c r="R401" s="129" cm="1">
        <f t="array" ref="R401">INDEX(KM_PCT,MATCH($A401,'Knowledge - Percentages'!$B:$B,0),'Data - Knowledge'!R$8)/100</f>
        <v>0</v>
      </c>
      <c r="S401" s="129" cm="1">
        <f t="array" ref="S401">INDEX(KM_PCT,MATCH($A401,'Knowledge - Percentages'!$B:$B,0),'Data - Knowledge'!S$8)/100</f>
        <v>0</v>
      </c>
      <c r="T401" s="129" cm="1">
        <f t="array" ref="T401">INDEX(KM_PCT,MATCH($A401,'Knowledge - Percentages'!$B:$B,0),'Data - Knowledge'!T$8)/100</f>
        <v>0</v>
      </c>
      <c r="U401" s="129" cm="1">
        <f t="array" ref="U401">INDEX(KM_PCT,MATCH($A401,'Knowledge - Percentages'!$B:$B,0),'Data - Knowledge'!U$8)/100</f>
        <v>0</v>
      </c>
      <c r="V401" s="129" cm="1">
        <f t="array" ref="V401">INDEX(KM_PCT,MATCH($A401,'Knowledge - Percentages'!$B:$B,0),'Data - Knowledge'!V$8)/100</f>
        <v>0</v>
      </c>
      <c r="W401" s="129" cm="1">
        <f t="array" ref="W401">INDEX(KM_PCT,MATCH($A401,'Knowledge - Percentages'!$B:$B,0),'Data - Knowledge'!W$8)/100</f>
        <v>0</v>
      </c>
      <c r="X401" s="129" cm="1">
        <f t="array" ref="X401">INDEX(KM_PCT,MATCH($A401,'Knowledge - Percentages'!$B:$B,0),'Data - Knowledge'!X$8)/100</f>
        <v>0</v>
      </c>
      <c r="Y401" s="129" cm="1">
        <f t="array" ref="Y401">INDEX(KM_PCT,MATCH($A401,'Knowledge - Percentages'!$B:$B,0),'Data - Knowledge'!Y$8)/100</f>
        <v>1E-3</v>
      </c>
      <c r="Z401" s="129" cm="1">
        <f t="array" ref="Z401">INDEX(KM_PCT,MATCH($A401,'Knowledge - Percentages'!$B:$B,0),'Data - Knowledge'!Z$8)/100</f>
        <v>0</v>
      </c>
      <c r="AA401" s="129" cm="1">
        <f t="array" ref="AA401">INDEX(KM_PCT,MATCH($A401,'Knowledge - Percentages'!$B:$B,0),'Data - Knowledge'!AA$8)/100</f>
        <v>0</v>
      </c>
      <c r="AB401" s="129" cm="1">
        <f t="array" ref="AB401">INDEX(KM_PCT,MATCH($A401,'Knowledge - Percentages'!$B:$B,0),'Data - Knowledge'!AB$8)/100</f>
        <v>0</v>
      </c>
      <c r="AC401" s="129" cm="1">
        <f t="array" ref="AC401">INDEX(KM_PCT,MATCH($A401,'Knowledge - Percentages'!$B:$B,0),'Data - Knowledge'!AC$8)/100</f>
        <v>1E-3</v>
      </c>
      <c r="AD401" s="129" cm="1">
        <f t="array" ref="AD401">INDEX(KM_PCT,MATCH($A401,'Knowledge - Percentages'!$B:$B,0),'Data - Knowledge'!AD$8)/100</f>
        <v>2E-3</v>
      </c>
      <c r="AE401" s="129" cm="1">
        <f t="array" ref="AE401">INDEX(KM_PCT,MATCH($A401,'Knowledge - Percentages'!$B:$B,0),'Data - Knowledge'!AE$8)/100</f>
        <v>1E-3</v>
      </c>
      <c r="AF401" s="129" cm="1">
        <f t="array" ref="AF401">INDEX(KM_PCT,MATCH($A401,'Knowledge - Percentages'!$B:$B,0),'Data - Knowledge'!AF$8)/100</f>
        <v>3.0000000000000001E-3</v>
      </c>
      <c r="AG401" s="129" cm="1">
        <f t="array" ref="AG401">INDEX(KM_PCT,MATCH($A401,'Knowledge - Percentages'!$B:$B,0),'Data - Knowledge'!AG$8)/100</f>
        <v>0</v>
      </c>
      <c r="AH401" s="129" cm="1">
        <f t="array" ref="AH401">INDEX(KM_PCT,MATCH($A401,'Knowledge - Percentages'!$B:$B,0),'Data - Knowledge'!AH$8)/100</f>
        <v>1E-3</v>
      </c>
      <c r="AI401" s="129" cm="1">
        <f t="array" ref="AI401">INDEX(KM_PCT,MATCH($A401,'Knowledge - Percentages'!$B:$B,0),'Data - Knowledge'!AI$8)/100</f>
        <v>3.0000000000000001E-3</v>
      </c>
    </row>
    <row r="402" spans="1:35">
      <c r="A402" s="86" t="s">
        <v>956</v>
      </c>
      <c r="B402" s="86" t="s">
        <v>865</v>
      </c>
      <c r="C402" s="86" t="s">
        <v>914</v>
      </c>
      <c r="D402" s="86" t="s">
        <v>957</v>
      </c>
      <c r="E402" s="122">
        <f t="shared" si="43"/>
        <v>0.64398905972219511</v>
      </c>
      <c r="F402" s="128">
        <f t="shared" si="38"/>
        <v>32963.868000000002</v>
      </c>
      <c r="G402" s="122">
        <f t="shared" si="39"/>
        <v>0.75089344057331431</v>
      </c>
      <c r="H402" s="128">
        <f t="shared" si="40"/>
        <v>273264.38999999996</v>
      </c>
      <c r="I402" s="122">
        <f t="shared" si="41"/>
        <v>-0.24484868204542201</v>
      </c>
      <c r="J402" s="128">
        <f t="shared" si="42"/>
        <v>85.763042387279782</v>
      </c>
      <c r="K402" s="129" cm="1">
        <f t="array" ref="K402">INDEX(KM_PCT,MATCH($A402,'Knowledge - Percentages'!$B:$B,0),'Data - Knowledge'!K$8)/100</f>
        <v>0.19899999999999998</v>
      </c>
      <c r="L402" s="129" cm="1">
        <f t="array" ref="L402">INDEX(KM_PCT,MATCH($A402,'Knowledge - Percentages'!$B:$B,0),'Data - Knowledge'!L$8)/100</f>
        <v>0.39799999999999996</v>
      </c>
      <c r="M402" s="129" cm="1">
        <f t="array" ref="M402">INDEX(KM_PCT,MATCH($A402,'Knowledge - Percentages'!$B:$B,0),'Data - Knowledge'!M$8)/100</f>
        <v>0.34899999999999998</v>
      </c>
      <c r="N402" s="129" cm="1">
        <f t="array" ref="N402">INDEX(KM_PCT,MATCH($A402,'Knowledge - Percentages'!$B:$B,0),'Data - Knowledge'!N$8)/100</f>
        <v>0.61899999999999999</v>
      </c>
      <c r="O402" s="129" cm="1">
        <f t="array" ref="O402">INDEX(KM_PCT,MATCH($A402,'Knowledge - Percentages'!$B:$B,0),'Data - Knowledge'!O$8)/100</f>
        <v>0.66799999999999993</v>
      </c>
      <c r="P402" s="129" cm="1">
        <f t="array" ref="P402">INDEX(KM_PCT,MATCH($A402,'Knowledge - Percentages'!$B:$B,0),'Data - Knowledge'!P$8)/100</f>
        <v>0.47899999999999998</v>
      </c>
      <c r="Q402" s="129" cm="1">
        <f t="array" ref="Q402">INDEX(KM_PCT,MATCH($A402,'Knowledge - Percentages'!$B:$B,0),'Data - Knowledge'!Q$8)/100</f>
        <v>0.439</v>
      </c>
      <c r="R402" s="129" cm="1">
        <f t="array" ref="R402">INDEX(KM_PCT,MATCH($A402,'Knowledge - Percentages'!$B:$B,0),'Data - Knowledge'!R$8)/100</f>
        <v>0.45500000000000002</v>
      </c>
      <c r="S402" s="129" cm="1">
        <f t="array" ref="S402">INDEX(KM_PCT,MATCH($A402,'Knowledge - Percentages'!$B:$B,0),'Data - Knowledge'!S$8)/100</f>
        <v>0.59099999999999997</v>
      </c>
      <c r="T402" s="129" cm="1">
        <f t="array" ref="T402">INDEX(KM_PCT,MATCH($A402,'Knowledge - Percentages'!$B:$B,0),'Data - Knowledge'!T$8)/100</f>
        <v>0.56399999999999995</v>
      </c>
      <c r="U402" s="129" cm="1">
        <f t="array" ref="U402">INDEX(KM_PCT,MATCH($A402,'Knowledge - Percentages'!$B:$B,0),'Data - Knowledge'!U$8)/100</f>
        <v>0.57999999999999996</v>
      </c>
      <c r="V402" s="129" cm="1">
        <f t="array" ref="V402">INDEX(KM_PCT,MATCH($A402,'Knowledge - Percentages'!$B:$B,0),'Data - Knowledge'!V$8)/100</f>
        <v>0.43</v>
      </c>
      <c r="W402" s="129" cm="1">
        <f t="array" ref="W402">INDEX(KM_PCT,MATCH($A402,'Knowledge - Percentages'!$B:$B,0),'Data - Knowledge'!W$8)/100</f>
        <v>0.76500000000000001</v>
      </c>
      <c r="X402" s="129" cm="1">
        <f t="array" ref="X402">INDEX(KM_PCT,MATCH($A402,'Knowledge - Percentages'!$B:$B,0),'Data - Knowledge'!X$8)/100</f>
        <v>0.63</v>
      </c>
      <c r="Y402" s="129" cm="1">
        <f t="array" ref="Y402">INDEX(KM_PCT,MATCH($A402,'Knowledge - Percentages'!$B:$B,0),'Data - Knowledge'!Y$8)/100</f>
        <v>0.69799999999999995</v>
      </c>
      <c r="Z402" s="129" cm="1">
        <f t="array" ref="Z402">INDEX(KM_PCT,MATCH($A402,'Knowledge - Percentages'!$B:$B,0),'Data - Knowledge'!Z$8)/100</f>
        <v>0.96900000000000008</v>
      </c>
      <c r="AA402" s="129" cm="1">
        <f t="array" ref="AA402">INDEX(KM_PCT,MATCH($A402,'Knowledge - Percentages'!$B:$B,0),'Data - Knowledge'!AA$8)/100</f>
        <v>0.83099999999999996</v>
      </c>
      <c r="AB402" s="129" cm="1">
        <f t="array" ref="AB402">INDEX(KM_PCT,MATCH($A402,'Knowledge - Percentages'!$B:$B,0),'Data - Knowledge'!AB$8)/100</f>
        <v>0.95</v>
      </c>
      <c r="AC402" s="129" cm="1">
        <f t="array" ref="AC402">INDEX(KM_PCT,MATCH($A402,'Knowledge - Percentages'!$B:$B,0),'Data - Knowledge'!AC$8)/100</f>
        <v>1.139</v>
      </c>
      <c r="AD402" s="129" cm="1">
        <f t="array" ref="AD402">INDEX(KM_PCT,MATCH($A402,'Knowledge - Percentages'!$B:$B,0),'Data - Knowledge'!AD$8)/100</f>
        <v>0.83599999999999997</v>
      </c>
      <c r="AE402" s="129" cm="1">
        <f t="array" ref="AE402">INDEX(KM_PCT,MATCH($A402,'Knowledge - Percentages'!$B:$B,0),'Data - Knowledge'!AE$8)/100</f>
        <v>0.70400000000000007</v>
      </c>
      <c r="AF402" s="129" cm="1">
        <f t="array" ref="AF402">INDEX(KM_PCT,MATCH($A402,'Knowledge - Percentages'!$B:$B,0),'Data - Knowledge'!AF$8)/100</f>
        <v>0.69099999999999995</v>
      </c>
      <c r="AG402" s="129" cm="1">
        <f t="array" ref="AG402">INDEX(KM_PCT,MATCH($A402,'Knowledge - Percentages'!$B:$B,0),'Data - Knowledge'!AG$8)/100</f>
        <v>0.92599999999999993</v>
      </c>
      <c r="AH402" s="129" cm="1">
        <f t="array" ref="AH402">INDEX(KM_PCT,MATCH($A402,'Knowledge - Percentages'!$B:$B,0),'Data - Knowledge'!AH$8)/100</f>
        <v>1.401</v>
      </c>
      <c r="AI402" s="129" cm="1">
        <f t="array" ref="AI402">INDEX(KM_PCT,MATCH($A402,'Knowledge - Percentages'!$B:$B,0),'Data - Knowledge'!AI$8)/100</f>
        <v>1.1640000000000001</v>
      </c>
    </row>
    <row r="403" spans="1:35">
      <c r="A403" s="86" t="s">
        <v>958</v>
      </c>
      <c r="B403" s="86" t="s">
        <v>865</v>
      </c>
      <c r="C403" s="86" t="s">
        <v>914</v>
      </c>
      <c r="D403" s="86" t="s">
        <v>959</v>
      </c>
      <c r="E403" s="122">
        <f t="shared" si="43"/>
        <v>0.153994393107625</v>
      </c>
      <c r="F403" s="128">
        <f t="shared" si="38"/>
        <v>7882.5110000000004</v>
      </c>
      <c r="G403" s="122">
        <f t="shared" si="39"/>
        <v>0.16135924752486128</v>
      </c>
      <c r="H403" s="128">
        <f t="shared" si="40"/>
        <v>58721.695999999989</v>
      </c>
      <c r="I403" s="122">
        <f t="shared" si="41"/>
        <v>-0.41643507027078985</v>
      </c>
      <c r="J403" s="128">
        <f t="shared" si="42"/>
        <v>95.435740727471142</v>
      </c>
      <c r="K403" s="129" cm="1">
        <f t="array" ref="K403">INDEX(KM_PCT,MATCH($A403,'Knowledge - Percentages'!$B:$B,0),'Data - Knowledge'!K$8)/100</f>
        <v>8.6999999999999994E-2</v>
      </c>
      <c r="L403" s="129" cm="1">
        <f t="array" ref="L403">INDEX(KM_PCT,MATCH($A403,'Knowledge - Percentages'!$B:$B,0),'Data - Knowledge'!L$8)/100</f>
        <v>0.128</v>
      </c>
      <c r="M403" s="129" cm="1">
        <f t="array" ref="M403">INDEX(KM_PCT,MATCH($A403,'Knowledge - Percentages'!$B:$B,0),'Data - Knowledge'!M$8)/100</f>
        <v>0.13</v>
      </c>
      <c r="N403" s="129" cm="1">
        <f t="array" ref="N403">INDEX(KM_PCT,MATCH($A403,'Knowledge - Percentages'!$B:$B,0),'Data - Knowledge'!N$8)/100</f>
        <v>0.13900000000000001</v>
      </c>
      <c r="O403" s="129" cm="1">
        <f t="array" ref="O403">INDEX(KM_PCT,MATCH($A403,'Knowledge - Percentages'!$B:$B,0),'Data - Knowledge'!O$8)/100</f>
        <v>0.16500000000000001</v>
      </c>
      <c r="P403" s="129" cm="1">
        <f t="array" ref="P403">INDEX(KM_PCT,MATCH($A403,'Knowledge - Percentages'!$B:$B,0),'Data - Knowledge'!P$8)/100</f>
        <v>0.14800000000000002</v>
      </c>
      <c r="Q403" s="129" cm="1">
        <f t="array" ref="Q403">INDEX(KM_PCT,MATCH($A403,'Knowledge - Percentages'!$B:$B,0),'Data - Knowledge'!Q$8)/100</f>
        <v>0.158</v>
      </c>
      <c r="R403" s="129" cm="1">
        <f t="array" ref="R403">INDEX(KM_PCT,MATCH($A403,'Knowledge - Percentages'!$B:$B,0),'Data - Knowledge'!R$8)/100</f>
        <v>0.17399999999999999</v>
      </c>
      <c r="S403" s="129" cm="1">
        <f t="array" ref="S403">INDEX(KM_PCT,MATCH($A403,'Knowledge - Percentages'!$B:$B,0),'Data - Knowledge'!S$8)/100</f>
        <v>0.156</v>
      </c>
      <c r="T403" s="129" cm="1">
        <f t="array" ref="T403">INDEX(KM_PCT,MATCH($A403,'Knowledge - Percentages'!$B:$B,0),'Data - Knowledge'!T$8)/100</f>
        <v>0.157</v>
      </c>
      <c r="U403" s="129" cm="1">
        <f t="array" ref="U403">INDEX(KM_PCT,MATCH($A403,'Knowledge - Percentages'!$B:$B,0),'Data - Knowledge'!U$8)/100</f>
        <v>0.17199999999999999</v>
      </c>
      <c r="V403" s="129" cm="1">
        <f t="array" ref="V403">INDEX(KM_PCT,MATCH($A403,'Knowledge - Percentages'!$B:$B,0),'Data - Knowledge'!V$8)/100</f>
        <v>0.14800000000000002</v>
      </c>
      <c r="W403" s="129" cm="1">
        <f t="array" ref="W403">INDEX(KM_PCT,MATCH($A403,'Knowledge - Percentages'!$B:$B,0),'Data - Knowledge'!W$8)/100</f>
        <v>0.17699999999999999</v>
      </c>
      <c r="X403" s="129" cm="1">
        <f t="array" ref="X403">INDEX(KM_PCT,MATCH($A403,'Knowledge - Percentages'!$B:$B,0),'Data - Knowledge'!X$8)/100</f>
        <v>0.16200000000000001</v>
      </c>
      <c r="Y403" s="129" cm="1">
        <f t="array" ref="Y403">INDEX(KM_PCT,MATCH($A403,'Knowledge - Percentages'!$B:$B,0),'Data - Knowledge'!Y$8)/100</f>
        <v>0.17199999999999999</v>
      </c>
      <c r="Z403" s="129" cm="1">
        <f t="array" ref="Z403">INDEX(KM_PCT,MATCH($A403,'Knowledge - Percentages'!$B:$B,0),'Data - Knowledge'!Z$8)/100</f>
        <v>0.17499999999999999</v>
      </c>
      <c r="AA403" s="129" cm="1">
        <f t="array" ref="AA403">INDEX(KM_PCT,MATCH($A403,'Knowledge - Percentages'!$B:$B,0),'Data - Knowledge'!AA$8)/100</f>
        <v>0.17699999999999999</v>
      </c>
      <c r="AB403" s="129" cm="1">
        <f t="array" ref="AB403">INDEX(KM_PCT,MATCH($A403,'Knowledge - Percentages'!$B:$B,0),'Data - Knowledge'!AB$8)/100</f>
        <v>0.185</v>
      </c>
      <c r="AC403" s="129" cm="1">
        <f t="array" ref="AC403">INDEX(KM_PCT,MATCH($A403,'Knowledge - Percentages'!$B:$B,0),'Data - Knowledge'!AC$8)/100</f>
        <v>0.17499999999999999</v>
      </c>
      <c r="AD403" s="129" cm="1">
        <f t="array" ref="AD403">INDEX(KM_PCT,MATCH($A403,'Knowledge - Percentages'!$B:$B,0),'Data - Knowledge'!AD$8)/100</f>
        <v>0.16399999999999998</v>
      </c>
      <c r="AE403" s="129" cm="1">
        <f t="array" ref="AE403">INDEX(KM_PCT,MATCH($A403,'Knowledge - Percentages'!$B:$B,0),'Data - Knowledge'!AE$8)/100</f>
        <v>0.14599999999999999</v>
      </c>
      <c r="AF403" s="129" cm="1">
        <f t="array" ref="AF403">INDEX(KM_PCT,MATCH($A403,'Knowledge - Percentages'!$B:$B,0),'Data - Knowledge'!AF$8)/100</f>
        <v>0.17199999999999999</v>
      </c>
      <c r="AG403" s="129" cm="1">
        <f t="array" ref="AG403">INDEX(KM_PCT,MATCH($A403,'Knowledge - Percentages'!$B:$B,0),'Data - Knowledge'!AG$8)/100</f>
        <v>0.18600000000000003</v>
      </c>
      <c r="AH403" s="129" cm="1">
        <f t="array" ref="AH403">INDEX(KM_PCT,MATCH($A403,'Knowledge - Percentages'!$B:$B,0),'Data - Knowledge'!AH$8)/100</f>
        <v>0.19699999999999998</v>
      </c>
      <c r="AI403" s="129" cm="1">
        <f t="array" ref="AI403">INDEX(KM_PCT,MATCH($A403,'Knowledge - Percentages'!$B:$B,0),'Data - Knowledge'!AI$8)/100</f>
        <v>0.20300000000000001</v>
      </c>
    </row>
    <row r="404" spans="1:35">
      <c r="A404" s="86" t="s">
        <v>960</v>
      </c>
      <c r="B404" s="86" t="s">
        <v>865</v>
      </c>
      <c r="C404" s="86" t="s">
        <v>914</v>
      </c>
      <c r="D404" s="86" t="s">
        <v>961</v>
      </c>
      <c r="E404" s="122">
        <f t="shared" si="43"/>
        <v>0.61127516752300382</v>
      </c>
      <c r="F404" s="128">
        <f t="shared" si="38"/>
        <v>31289.341999999997</v>
      </c>
      <c r="G404" s="122">
        <f t="shared" si="39"/>
        <v>0.70584673512512397</v>
      </c>
      <c r="H404" s="128">
        <f t="shared" si="40"/>
        <v>256871.038</v>
      </c>
      <c r="I404" s="122">
        <f t="shared" si="41"/>
        <v>-0.18229826884113012</v>
      </c>
      <c r="J404" s="128">
        <f t="shared" si="42"/>
        <v>86.601685196524187</v>
      </c>
      <c r="K404" s="129" cm="1">
        <f t="array" ref="K404">INDEX(KM_PCT,MATCH($A404,'Knowledge - Percentages'!$B:$B,0),'Data - Knowledge'!K$8)/100</f>
        <v>0.22399999999999998</v>
      </c>
      <c r="L404" s="129" cm="1">
        <f t="array" ref="L404">INDEX(KM_PCT,MATCH($A404,'Knowledge - Percentages'!$B:$B,0),'Data - Knowledge'!L$8)/100</f>
        <v>0.40700000000000003</v>
      </c>
      <c r="M404" s="129" cm="1">
        <f t="array" ref="M404">INDEX(KM_PCT,MATCH($A404,'Knowledge - Percentages'!$B:$B,0),'Data - Knowledge'!M$8)/100</f>
        <v>0.35799999999999998</v>
      </c>
      <c r="N404" s="129" cm="1">
        <f t="array" ref="N404">INDEX(KM_PCT,MATCH($A404,'Knowledge - Percentages'!$B:$B,0),'Data - Knowledge'!N$8)/100</f>
        <v>0.64400000000000002</v>
      </c>
      <c r="O404" s="129" cm="1">
        <f t="array" ref="O404">INDEX(KM_PCT,MATCH($A404,'Knowledge - Percentages'!$B:$B,0),'Data - Knowledge'!O$8)/100</f>
        <v>0.6</v>
      </c>
      <c r="P404" s="129" cm="1">
        <f t="array" ref="P404">INDEX(KM_PCT,MATCH($A404,'Knowledge - Percentages'!$B:$B,0),'Data - Knowledge'!P$8)/100</f>
        <v>0.45200000000000001</v>
      </c>
      <c r="Q404" s="129" cm="1">
        <f t="array" ref="Q404">INDEX(KM_PCT,MATCH($A404,'Knowledge - Percentages'!$B:$B,0),'Data - Knowledge'!Q$8)/100</f>
        <v>0.42499999999999999</v>
      </c>
      <c r="R404" s="129" cm="1">
        <f t="array" ref="R404">INDEX(KM_PCT,MATCH($A404,'Knowledge - Percentages'!$B:$B,0),'Data - Knowledge'!R$8)/100</f>
        <v>0.32100000000000001</v>
      </c>
      <c r="S404" s="129" cm="1">
        <f t="array" ref="S404">INDEX(KM_PCT,MATCH($A404,'Knowledge - Percentages'!$B:$B,0),'Data - Knowledge'!S$8)/100</f>
        <v>0.53299999999999992</v>
      </c>
      <c r="T404" s="129" cm="1">
        <f t="array" ref="T404">INDEX(KM_PCT,MATCH($A404,'Knowledge - Percentages'!$B:$B,0),'Data - Knowledge'!T$8)/100</f>
        <v>0.51600000000000001</v>
      </c>
      <c r="U404" s="129" cm="1">
        <f t="array" ref="U404">INDEX(KM_PCT,MATCH($A404,'Knowledge - Percentages'!$B:$B,0),'Data - Knowledge'!U$8)/100</f>
        <v>0.50900000000000001</v>
      </c>
      <c r="V404" s="129" cm="1">
        <f t="array" ref="V404">INDEX(KM_PCT,MATCH($A404,'Knowledge - Percentages'!$B:$B,0),'Data - Knowledge'!V$8)/100</f>
        <v>0.40200000000000002</v>
      </c>
      <c r="W404" s="129" cm="1">
        <f t="array" ref="W404">INDEX(KM_PCT,MATCH($A404,'Knowledge - Percentages'!$B:$B,0),'Data - Knowledge'!W$8)/100</f>
        <v>0.67400000000000004</v>
      </c>
      <c r="X404" s="129" cm="1">
        <f t="array" ref="X404">INDEX(KM_PCT,MATCH($A404,'Knowledge - Percentages'!$B:$B,0),'Data - Knowledge'!X$8)/100</f>
        <v>0.57799999999999996</v>
      </c>
      <c r="Y404" s="129" cm="1">
        <f t="array" ref="Y404">INDEX(KM_PCT,MATCH($A404,'Knowledge - Percentages'!$B:$B,0),'Data - Knowledge'!Y$8)/100</f>
        <v>0.59399999999999997</v>
      </c>
      <c r="Z404" s="129" cm="1">
        <f t="array" ref="Z404">INDEX(KM_PCT,MATCH($A404,'Knowledge - Percentages'!$B:$B,0),'Data - Knowledge'!Z$8)/100</f>
        <v>0.94099999999999995</v>
      </c>
      <c r="AA404" s="129" cm="1">
        <f t="array" ref="AA404">INDEX(KM_PCT,MATCH($A404,'Knowledge - Percentages'!$B:$B,0),'Data - Knowledge'!AA$8)/100</f>
        <v>0.73099999999999998</v>
      </c>
      <c r="AB404" s="129" cm="1">
        <f t="array" ref="AB404">INDEX(KM_PCT,MATCH($A404,'Knowledge - Percentages'!$B:$B,0),'Data - Knowledge'!AB$8)/100</f>
        <v>0.91299999999999992</v>
      </c>
      <c r="AC404" s="129" cm="1">
        <f t="array" ref="AC404">INDEX(KM_PCT,MATCH($A404,'Knowledge - Percentages'!$B:$B,0),'Data - Knowledge'!AC$8)/100</f>
        <v>1.0590000000000002</v>
      </c>
      <c r="AD404" s="129" cm="1">
        <f t="array" ref="AD404">INDEX(KM_PCT,MATCH($A404,'Knowledge - Percentages'!$B:$B,0),'Data - Knowledge'!AD$8)/100</f>
        <v>0.73799999999999999</v>
      </c>
      <c r="AE404" s="129" cm="1">
        <f t="array" ref="AE404">INDEX(KM_PCT,MATCH($A404,'Knowledge - Percentages'!$B:$B,0),'Data - Knowledge'!AE$8)/100</f>
        <v>0.72599999999999998</v>
      </c>
      <c r="AF404" s="129" cm="1">
        <f t="array" ref="AF404">INDEX(KM_PCT,MATCH($A404,'Knowledge - Percentages'!$B:$B,0),'Data - Knowledge'!AF$8)/100</f>
        <v>0.58299999999999996</v>
      </c>
      <c r="AG404" s="129" cm="1">
        <f t="array" ref="AG404">INDEX(KM_PCT,MATCH($A404,'Knowledge - Percentages'!$B:$B,0),'Data - Knowledge'!AG$8)/100</f>
        <v>0.82599999999999996</v>
      </c>
      <c r="AH404" s="129" cm="1">
        <f t="array" ref="AH404">INDEX(KM_PCT,MATCH($A404,'Knowledge - Percentages'!$B:$B,0),'Data - Knowledge'!AH$8)/100</f>
        <v>1.4</v>
      </c>
      <c r="AI404" s="129" cm="1">
        <f t="array" ref="AI404">INDEX(KM_PCT,MATCH($A404,'Knowledge - Percentages'!$B:$B,0),'Data - Knowledge'!AI$8)/100</f>
        <v>1.1299999999999999</v>
      </c>
    </row>
    <row r="405" spans="1:35">
      <c r="A405" s="86" t="s">
        <v>962</v>
      </c>
      <c r="B405" s="86" t="s">
        <v>865</v>
      </c>
      <c r="C405" s="86" t="s">
        <v>914</v>
      </c>
      <c r="D405" s="86" t="s">
        <v>963</v>
      </c>
      <c r="E405" s="122">
        <f t="shared" si="43"/>
        <v>3.6896966026530163E-2</v>
      </c>
      <c r="F405" s="128">
        <f t="shared" si="38"/>
        <v>1888.6449999999993</v>
      </c>
      <c r="G405" s="122">
        <f t="shared" si="39"/>
        <v>5.1415575993559004E-2</v>
      </c>
      <c r="H405" s="128">
        <f t="shared" si="40"/>
        <v>18711.105</v>
      </c>
      <c r="I405" s="122">
        <f t="shared" si="41"/>
        <v>-0.50381374538020152</v>
      </c>
      <c r="J405" s="128">
        <f t="shared" si="42"/>
        <v>71.762234135337451</v>
      </c>
      <c r="K405" s="129" cm="1">
        <f t="array" ref="K405">INDEX(KM_PCT,MATCH($A405,'Knowledge - Percentages'!$B:$B,0),'Data - Knowledge'!K$8)/100</f>
        <v>2E-3</v>
      </c>
      <c r="L405" s="129" cm="1">
        <f t="array" ref="L405">INDEX(KM_PCT,MATCH($A405,'Knowledge - Percentages'!$B:$B,0),'Data - Knowledge'!L$8)/100</f>
        <v>6.9999999999999993E-3</v>
      </c>
      <c r="M405" s="129" cm="1">
        <f t="array" ref="M405">INDEX(KM_PCT,MATCH($A405,'Knowledge - Percentages'!$B:$B,0),'Data - Knowledge'!M$8)/100</f>
        <v>9.0000000000000011E-3</v>
      </c>
      <c r="N405" s="129" cm="1">
        <f t="array" ref="N405">INDEX(KM_PCT,MATCH($A405,'Knowledge - Percentages'!$B:$B,0),'Data - Knowledge'!N$8)/100</f>
        <v>2.6000000000000002E-2</v>
      </c>
      <c r="O405" s="129" cm="1">
        <f t="array" ref="O405">INDEX(KM_PCT,MATCH($A405,'Knowledge - Percentages'!$B:$B,0),'Data - Knowledge'!O$8)/100</f>
        <v>3.1E-2</v>
      </c>
      <c r="P405" s="129" cm="1">
        <f t="array" ref="P405">INDEX(KM_PCT,MATCH($A405,'Knowledge - Percentages'!$B:$B,0),'Data - Knowledge'!P$8)/100</f>
        <v>2.7999999999999997E-2</v>
      </c>
      <c r="Q405" s="129" cm="1">
        <f t="array" ref="Q405">INDEX(KM_PCT,MATCH($A405,'Knowledge - Percentages'!$B:$B,0),'Data - Knowledge'!Q$8)/100</f>
        <v>1.3999999999999999E-2</v>
      </c>
      <c r="R405" s="129" cm="1">
        <f t="array" ref="R405">INDEX(KM_PCT,MATCH($A405,'Knowledge - Percentages'!$B:$B,0),'Data - Knowledge'!R$8)/100</f>
        <v>7.400000000000001E-2</v>
      </c>
      <c r="S405" s="129" cm="1">
        <f t="array" ref="S405">INDEX(KM_PCT,MATCH($A405,'Knowledge - Percentages'!$B:$B,0),'Data - Knowledge'!S$8)/100</f>
        <v>0.04</v>
      </c>
      <c r="T405" s="129" cm="1">
        <f t="array" ref="T405">INDEX(KM_PCT,MATCH($A405,'Knowledge - Percentages'!$B:$B,0),'Data - Knowledge'!T$8)/100</f>
        <v>0.02</v>
      </c>
      <c r="U405" s="129" cm="1">
        <f t="array" ref="U405">INDEX(KM_PCT,MATCH($A405,'Knowledge - Percentages'!$B:$B,0),'Data - Knowledge'!U$8)/100</f>
        <v>5.7000000000000002E-2</v>
      </c>
      <c r="V405" s="129" cm="1">
        <f t="array" ref="V405">INDEX(KM_PCT,MATCH($A405,'Knowledge - Percentages'!$B:$B,0),'Data - Knowledge'!V$8)/100</f>
        <v>1.3000000000000001E-2</v>
      </c>
      <c r="W405" s="129" cm="1">
        <f t="array" ref="W405">INDEX(KM_PCT,MATCH($A405,'Knowledge - Percentages'!$B:$B,0),'Data - Knowledge'!W$8)/100</f>
        <v>0.21899999999999997</v>
      </c>
      <c r="X405" s="129" cm="1">
        <f t="array" ref="X405">INDEX(KM_PCT,MATCH($A405,'Knowledge - Percentages'!$B:$B,0),'Data - Knowledge'!X$8)/100</f>
        <v>3.3000000000000002E-2</v>
      </c>
      <c r="Y405" s="129" cm="1">
        <f t="array" ref="Y405">INDEX(KM_PCT,MATCH($A405,'Knowledge - Percentages'!$B:$B,0),'Data - Knowledge'!Y$8)/100</f>
        <v>0.113</v>
      </c>
      <c r="Z405" s="129" cm="1">
        <f t="array" ref="Z405">INDEX(KM_PCT,MATCH($A405,'Knowledge - Percentages'!$B:$B,0),'Data - Knowledge'!Z$8)/100</f>
        <v>5.5E-2</v>
      </c>
      <c r="AA405" s="129" cm="1">
        <f t="array" ref="AA405">INDEX(KM_PCT,MATCH($A405,'Knowledge - Percentages'!$B:$B,0),'Data - Knowledge'!AA$8)/100</f>
        <v>2.3E-2</v>
      </c>
      <c r="AB405" s="129" cm="1">
        <f t="array" ref="AB405">INDEX(KM_PCT,MATCH($A405,'Knowledge - Percentages'!$B:$B,0),'Data - Knowledge'!AB$8)/100</f>
        <v>0.57799999999999996</v>
      </c>
      <c r="AC405" s="129" cm="1">
        <f t="array" ref="AC405">INDEX(KM_PCT,MATCH($A405,'Knowledge - Percentages'!$B:$B,0),'Data - Knowledge'!AC$8)/100</f>
        <v>0.1</v>
      </c>
      <c r="AD405" s="129" cm="1">
        <f t="array" ref="AD405">INDEX(KM_PCT,MATCH($A405,'Knowledge - Percentages'!$B:$B,0),'Data - Knowledge'!AD$8)/100</f>
        <v>4.7E-2</v>
      </c>
      <c r="AE405" s="129" cm="1">
        <f t="array" ref="AE405">INDEX(KM_PCT,MATCH($A405,'Knowledge - Percentages'!$B:$B,0),'Data - Knowledge'!AE$8)/100</f>
        <v>2.7999999999999997E-2</v>
      </c>
      <c r="AF405" s="129" cm="1">
        <f t="array" ref="AF405">INDEX(KM_PCT,MATCH($A405,'Knowledge - Percentages'!$B:$B,0),'Data - Knowledge'!AF$8)/100</f>
        <v>0.16699999999999998</v>
      </c>
      <c r="AG405" s="129" cm="1">
        <f t="array" ref="AG405">INDEX(KM_PCT,MATCH($A405,'Knowledge - Percentages'!$B:$B,0),'Data - Knowledge'!AG$8)/100</f>
        <v>9.1999999999999998E-2</v>
      </c>
      <c r="AH405" s="129" cm="1">
        <f t="array" ref="AH405">INDEX(KM_PCT,MATCH($A405,'Knowledge - Percentages'!$B:$B,0),'Data - Knowledge'!AH$8)/100</f>
        <v>0.29699999999999999</v>
      </c>
      <c r="AI405" s="129" cm="1">
        <f t="array" ref="AI405">INDEX(KM_PCT,MATCH($A405,'Knowledge - Percentages'!$B:$B,0),'Data - Knowledge'!AI$8)/100</f>
        <v>0.10199999999999999</v>
      </c>
    </row>
    <row r="406" spans="1:35">
      <c r="A406" s="86" t="s">
        <v>964</v>
      </c>
      <c r="B406" s="86" t="s">
        <v>865</v>
      </c>
      <c r="C406" s="86" t="s">
        <v>914</v>
      </c>
      <c r="D406" s="86" t="s">
        <v>965</v>
      </c>
      <c r="E406" s="122">
        <f t="shared" si="43"/>
        <v>0.37669035106570031</v>
      </c>
      <c r="F406" s="128">
        <f t="shared" si="38"/>
        <v>19281.649000000001</v>
      </c>
      <c r="G406" s="122">
        <f t="shared" si="39"/>
        <v>0.42980834746193519</v>
      </c>
      <c r="H406" s="128">
        <f t="shared" si="40"/>
        <v>156415.424</v>
      </c>
      <c r="I406" s="122">
        <f t="shared" si="41"/>
        <v>-0.4590496688673445</v>
      </c>
      <c r="J406" s="128">
        <f t="shared" si="42"/>
        <v>87.641469340951048</v>
      </c>
      <c r="K406" s="129" cm="1">
        <f t="array" ref="K406">INDEX(KM_PCT,MATCH($A406,'Knowledge - Percentages'!$B:$B,0),'Data - Knowledge'!K$8)/100</f>
        <v>0.14699999999999999</v>
      </c>
      <c r="L406" s="129" cm="1">
        <f t="array" ref="L406">INDEX(KM_PCT,MATCH($A406,'Knowledge - Percentages'!$B:$B,0),'Data - Knowledge'!L$8)/100</f>
        <v>0.22800000000000001</v>
      </c>
      <c r="M406" s="129" cm="1">
        <f t="array" ref="M406">INDEX(KM_PCT,MATCH($A406,'Knowledge - Percentages'!$B:$B,0),'Data - Knowledge'!M$8)/100</f>
        <v>0.22800000000000001</v>
      </c>
      <c r="N406" s="129" cm="1">
        <f t="array" ref="N406">INDEX(KM_PCT,MATCH($A406,'Knowledge - Percentages'!$B:$B,0),'Data - Knowledge'!N$8)/100</f>
        <v>0.374</v>
      </c>
      <c r="O406" s="129" cm="1">
        <f t="array" ref="O406">INDEX(KM_PCT,MATCH($A406,'Knowledge - Percentages'!$B:$B,0),'Data - Knowledge'!O$8)/100</f>
        <v>0.38500000000000001</v>
      </c>
      <c r="P406" s="129" cm="1">
        <f t="array" ref="P406">INDEX(KM_PCT,MATCH($A406,'Knowledge - Percentages'!$B:$B,0),'Data - Knowledge'!P$8)/100</f>
        <v>0.31900000000000001</v>
      </c>
      <c r="Q406" s="129" cm="1">
        <f t="array" ref="Q406">INDEX(KM_PCT,MATCH($A406,'Knowledge - Percentages'!$B:$B,0),'Data - Knowledge'!Q$8)/100</f>
        <v>0.27899999999999997</v>
      </c>
      <c r="R406" s="129" cm="1">
        <f t="array" ref="R406">INDEX(KM_PCT,MATCH($A406,'Knowledge - Percentages'!$B:$B,0),'Data - Knowledge'!R$8)/100</f>
        <v>0.36299999999999999</v>
      </c>
      <c r="S406" s="129" cm="1">
        <f t="array" ref="S406">INDEX(KM_PCT,MATCH($A406,'Knowledge - Percentages'!$B:$B,0),'Data - Knowledge'!S$8)/100</f>
        <v>0.375</v>
      </c>
      <c r="T406" s="129" cm="1">
        <f t="array" ref="T406">INDEX(KM_PCT,MATCH($A406,'Knowledge - Percentages'!$B:$B,0),'Data - Knowledge'!T$8)/100</f>
        <v>0.32299999999999995</v>
      </c>
      <c r="U406" s="129" cm="1">
        <f t="array" ref="U406">INDEX(KM_PCT,MATCH($A406,'Knowledge - Percentages'!$B:$B,0),'Data - Knowledge'!U$8)/100</f>
        <v>0.35899999999999999</v>
      </c>
      <c r="V406" s="129" cm="1">
        <f t="array" ref="V406">INDEX(KM_PCT,MATCH($A406,'Knowledge - Percentages'!$B:$B,0),'Data - Knowledge'!V$8)/100</f>
        <v>0.26300000000000001</v>
      </c>
      <c r="W406" s="129" cm="1">
        <f t="array" ref="W406">INDEX(KM_PCT,MATCH($A406,'Knowledge - Percentages'!$B:$B,0),'Data - Knowledge'!W$8)/100</f>
        <v>0.58399999999999996</v>
      </c>
      <c r="X406" s="129" cm="1">
        <f t="array" ref="X406">INDEX(KM_PCT,MATCH($A406,'Knowledge - Percentages'!$B:$B,0),'Data - Knowledge'!X$8)/100</f>
        <v>0.36799999999999999</v>
      </c>
      <c r="Y406" s="129" cm="1">
        <f t="array" ref="Y406">INDEX(KM_PCT,MATCH($A406,'Knowledge - Percentages'!$B:$B,0),'Data - Knowledge'!Y$8)/100</f>
        <v>0.45700000000000002</v>
      </c>
      <c r="Z406" s="129" cm="1">
        <f t="array" ref="Z406">INDEX(KM_PCT,MATCH($A406,'Knowledge - Percentages'!$B:$B,0),'Data - Knowledge'!Z$8)/100</f>
        <v>0.50900000000000001</v>
      </c>
      <c r="AA406" s="129" cm="1">
        <f t="array" ref="AA406">INDEX(KM_PCT,MATCH($A406,'Knowledge - Percentages'!$B:$B,0),'Data - Knowledge'!AA$8)/100</f>
        <v>0.47100000000000003</v>
      </c>
      <c r="AB406" s="129" cm="1">
        <f t="array" ref="AB406">INDEX(KM_PCT,MATCH($A406,'Knowledge - Percentages'!$B:$B,0),'Data - Knowledge'!AB$8)/100</f>
        <v>0.879</v>
      </c>
      <c r="AC406" s="129" cm="1">
        <f t="array" ref="AC406">INDEX(KM_PCT,MATCH($A406,'Knowledge - Percentages'!$B:$B,0),'Data - Knowledge'!AC$8)/100</f>
        <v>0.59099999999999997</v>
      </c>
      <c r="AD406" s="129" cm="1">
        <f t="array" ref="AD406">INDEX(KM_PCT,MATCH($A406,'Knowledge - Percentages'!$B:$B,0),'Data - Knowledge'!AD$8)/100</f>
        <v>0.47299999999999998</v>
      </c>
      <c r="AE406" s="129" cm="1">
        <f t="array" ref="AE406">INDEX(KM_PCT,MATCH($A406,'Knowledge - Percentages'!$B:$B,0),'Data - Knowledge'!AE$8)/100</f>
        <v>0.41700000000000004</v>
      </c>
      <c r="AF406" s="129" cm="1">
        <f t="array" ref="AF406">INDEX(KM_PCT,MATCH($A406,'Knowledge - Percentages'!$B:$B,0),'Data - Knowledge'!AF$8)/100</f>
        <v>0.64599999999999991</v>
      </c>
      <c r="AG406" s="129" cm="1">
        <f t="array" ref="AG406">INDEX(KM_PCT,MATCH($A406,'Knowledge - Percentages'!$B:$B,0),'Data - Knowledge'!AG$8)/100</f>
        <v>0.55600000000000005</v>
      </c>
      <c r="AH406" s="129" cm="1">
        <f t="array" ref="AH406">INDEX(KM_PCT,MATCH($A406,'Knowledge - Percentages'!$B:$B,0),'Data - Knowledge'!AH$8)/100</f>
        <v>0.80700000000000005</v>
      </c>
      <c r="AI406" s="129" cm="1">
        <f t="array" ref="AI406">INDEX(KM_PCT,MATCH($A406,'Knowledge - Percentages'!$B:$B,0),'Data - Knowledge'!AI$8)/100</f>
        <v>0.66400000000000003</v>
      </c>
    </row>
    <row r="407" spans="1:35">
      <c r="A407" s="86" t="s">
        <v>966</v>
      </c>
      <c r="B407" s="86" t="s">
        <v>865</v>
      </c>
      <c r="C407" s="86" t="s">
        <v>914</v>
      </c>
      <c r="D407" s="86" t="s">
        <v>967</v>
      </c>
      <c r="E407" s="122">
        <f t="shared" si="43"/>
        <v>0.35087363979135316</v>
      </c>
      <c r="F407" s="128">
        <f t="shared" si="38"/>
        <v>17960.168999999994</v>
      </c>
      <c r="G407" s="122">
        <f t="shared" si="39"/>
        <v>0.40124878887884391</v>
      </c>
      <c r="H407" s="128">
        <f t="shared" si="40"/>
        <v>146022.05799999999</v>
      </c>
      <c r="I407" s="122">
        <f t="shared" si="41"/>
        <v>-0.33731394409427579</v>
      </c>
      <c r="J407" s="128">
        <f t="shared" si="42"/>
        <v>87.445407815872215</v>
      </c>
      <c r="K407" s="129" cm="1">
        <f t="array" ref="K407">INDEX(KM_PCT,MATCH($A407,'Knowledge - Percentages'!$B:$B,0),'Data - Knowledge'!K$8)/100</f>
        <v>0.124</v>
      </c>
      <c r="L407" s="129" cm="1">
        <f t="array" ref="L407">INDEX(KM_PCT,MATCH($A407,'Knowledge - Percentages'!$B:$B,0),'Data - Knowledge'!L$8)/100</f>
        <v>0.23600000000000002</v>
      </c>
      <c r="M407" s="129" cm="1">
        <f t="array" ref="M407">INDEX(KM_PCT,MATCH($A407,'Knowledge - Percentages'!$B:$B,0),'Data - Knowledge'!M$8)/100</f>
        <v>0.21100000000000002</v>
      </c>
      <c r="N407" s="129" cm="1">
        <f t="array" ref="N407">INDEX(KM_PCT,MATCH($A407,'Knowledge - Percentages'!$B:$B,0),'Data - Knowledge'!N$8)/100</f>
        <v>0.35299999999999998</v>
      </c>
      <c r="O407" s="129" cm="1">
        <f t="array" ref="O407">INDEX(KM_PCT,MATCH($A407,'Knowledge - Percentages'!$B:$B,0),'Data - Knowledge'!O$8)/100</f>
        <v>0.36599999999999999</v>
      </c>
      <c r="P407" s="129" cm="1">
        <f t="array" ref="P407">INDEX(KM_PCT,MATCH($A407,'Knowledge - Percentages'!$B:$B,0),'Data - Knowledge'!P$8)/100</f>
        <v>0.27899999999999997</v>
      </c>
      <c r="Q407" s="129" cm="1">
        <f t="array" ref="Q407">INDEX(KM_PCT,MATCH($A407,'Knowledge - Percentages'!$B:$B,0),'Data - Knowledge'!Q$8)/100</f>
        <v>0.25800000000000001</v>
      </c>
      <c r="R407" s="129" cm="1">
        <f t="array" ref="R407">INDEX(KM_PCT,MATCH($A407,'Knowledge - Percentages'!$B:$B,0),'Data - Knowledge'!R$8)/100</f>
        <v>0.27399999999999997</v>
      </c>
      <c r="S407" s="129" cm="1">
        <f t="array" ref="S407">INDEX(KM_PCT,MATCH($A407,'Knowledge - Percentages'!$B:$B,0),'Data - Knowledge'!S$8)/100</f>
        <v>0.32899999999999996</v>
      </c>
      <c r="T407" s="129" cm="1">
        <f t="array" ref="T407">INDEX(KM_PCT,MATCH($A407,'Knowledge - Percentages'!$B:$B,0),'Data - Knowledge'!T$8)/100</f>
        <v>0.3</v>
      </c>
      <c r="U407" s="129" cm="1">
        <f t="array" ref="U407">INDEX(KM_PCT,MATCH($A407,'Knowledge - Percentages'!$B:$B,0),'Data - Knowledge'!U$8)/100</f>
        <v>0.32299999999999995</v>
      </c>
      <c r="V407" s="129" cm="1">
        <f t="array" ref="V407">INDEX(KM_PCT,MATCH($A407,'Knowledge - Percentages'!$B:$B,0),'Data - Knowledge'!V$8)/100</f>
        <v>0.252</v>
      </c>
      <c r="W407" s="129" cm="1">
        <f t="array" ref="W407">INDEX(KM_PCT,MATCH($A407,'Knowledge - Percentages'!$B:$B,0),'Data - Knowledge'!W$8)/100</f>
        <v>0.439</v>
      </c>
      <c r="X407" s="129" cm="1">
        <f t="array" ref="X407">INDEX(KM_PCT,MATCH($A407,'Knowledge - Percentages'!$B:$B,0),'Data - Knowledge'!X$8)/100</f>
        <v>0.33100000000000002</v>
      </c>
      <c r="Y407" s="129" cm="1">
        <f t="array" ref="Y407">INDEX(KM_PCT,MATCH($A407,'Knowledge - Percentages'!$B:$B,0),'Data - Knowledge'!Y$8)/100</f>
        <v>0.41</v>
      </c>
      <c r="Z407" s="129" cm="1">
        <f t="array" ref="Z407">INDEX(KM_PCT,MATCH($A407,'Knowledge - Percentages'!$B:$B,0),'Data - Knowledge'!Z$8)/100</f>
        <v>0.5</v>
      </c>
      <c r="AA407" s="129" cm="1">
        <f t="array" ref="AA407">INDEX(KM_PCT,MATCH($A407,'Knowledge - Percentages'!$B:$B,0),'Data - Knowledge'!AA$8)/100</f>
        <v>0.42499999999999999</v>
      </c>
      <c r="AB407" s="129" cm="1">
        <f t="array" ref="AB407">INDEX(KM_PCT,MATCH($A407,'Knowledge - Percentages'!$B:$B,0),'Data - Knowledge'!AB$8)/100</f>
        <v>0.68200000000000005</v>
      </c>
      <c r="AC407" s="129" cm="1">
        <f t="array" ref="AC407">INDEX(KM_PCT,MATCH($A407,'Knowledge - Percentages'!$B:$B,0),'Data - Knowledge'!AC$8)/100</f>
        <v>0.56600000000000006</v>
      </c>
      <c r="AD407" s="129" cm="1">
        <f t="array" ref="AD407">INDEX(KM_PCT,MATCH($A407,'Knowledge - Percentages'!$B:$B,0),'Data - Knowledge'!AD$8)/100</f>
        <v>0.42399999999999999</v>
      </c>
      <c r="AE407" s="129" cm="1">
        <f t="array" ref="AE407">INDEX(KM_PCT,MATCH($A407,'Knowledge - Percentages'!$B:$B,0),'Data - Knowledge'!AE$8)/100</f>
        <v>0.39399999999999996</v>
      </c>
      <c r="AF407" s="129" cm="1">
        <f t="array" ref="AF407">INDEX(KM_PCT,MATCH($A407,'Knowledge - Percentages'!$B:$B,0),'Data - Knowledge'!AF$8)/100</f>
        <v>0.42499999999999999</v>
      </c>
      <c r="AG407" s="129" cm="1">
        <f t="array" ref="AG407">INDEX(KM_PCT,MATCH($A407,'Knowledge - Percentages'!$B:$B,0),'Data - Knowledge'!AG$8)/100</f>
        <v>0.495</v>
      </c>
      <c r="AH407" s="129" cm="1">
        <f t="array" ref="AH407">INDEX(KM_PCT,MATCH($A407,'Knowledge - Percentages'!$B:$B,0),'Data - Knowledge'!AH$8)/100</f>
        <v>0.76300000000000001</v>
      </c>
      <c r="AI407" s="129" cm="1">
        <f t="array" ref="AI407">INDEX(KM_PCT,MATCH($A407,'Knowledge - Percentages'!$B:$B,0),'Data - Knowledge'!AI$8)/100</f>
        <v>0.64</v>
      </c>
    </row>
    <row r="408" spans="1:35">
      <c r="A408" s="86" t="s">
        <v>968</v>
      </c>
      <c r="B408" s="86" t="s">
        <v>865</v>
      </c>
      <c r="C408" s="86" t="s">
        <v>914</v>
      </c>
      <c r="D408" s="86" t="s">
        <v>969</v>
      </c>
      <c r="E408" s="122">
        <f t="shared" si="43"/>
        <v>0.13950116240451679</v>
      </c>
      <c r="F408" s="128">
        <f t="shared" si="38"/>
        <v>7140.6460000000006</v>
      </c>
      <c r="G408" s="122">
        <f t="shared" si="39"/>
        <v>0.1671182983026443</v>
      </c>
      <c r="H408" s="128">
        <f t="shared" si="40"/>
        <v>60817.524000000005</v>
      </c>
      <c r="I408" s="122">
        <f t="shared" si="41"/>
        <v>-0.40886613434911284</v>
      </c>
      <c r="J408" s="128">
        <f t="shared" si="42"/>
        <v>83.474499095177464</v>
      </c>
      <c r="K408" s="129" cm="1">
        <f t="array" ref="K408">INDEX(KM_PCT,MATCH($A408,'Knowledge - Percentages'!$B:$B,0),'Data - Knowledge'!K$8)/100</f>
        <v>3.4000000000000002E-2</v>
      </c>
      <c r="L408" s="129" cm="1">
        <f t="array" ref="L408">INDEX(KM_PCT,MATCH($A408,'Knowledge - Percentages'!$B:$B,0),'Data - Knowledge'!L$8)/100</f>
        <v>7.2000000000000008E-2</v>
      </c>
      <c r="M408" s="129" cm="1">
        <f t="array" ref="M408">INDEX(KM_PCT,MATCH($A408,'Knowledge - Percentages'!$B:$B,0),'Data - Knowledge'!M$8)/100</f>
        <v>6.7000000000000004E-2</v>
      </c>
      <c r="N408" s="129" cm="1">
        <f t="array" ref="N408">INDEX(KM_PCT,MATCH($A408,'Knowledge - Percentages'!$B:$B,0),'Data - Knowledge'!N$8)/100</f>
        <v>0.124</v>
      </c>
      <c r="O408" s="129" cm="1">
        <f t="array" ref="O408">INDEX(KM_PCT,MATCH($A408,'Knowledge - Percentages'!$B:$B,0),'Data - Knowledge'!O$8)/100</f>
        <v>0.153</v>
      </c>
      <c r="P408" s="129" cm="1">
        <f t="array" ref="P408">INDEX(KM_PCT,MATCH($A408,'Knowledge - Percentages'!$B:$B,0),'Data - Knowledge'!P$8)/100</f>
        <v>9.6000000000000002E-2</v>
      </c>
      <c r="Q408" s="129" cm="1">
        <f t="array" ref="Q408">INDEX(KM_PCT,MATCH($A408,'Knowledge - Percentages'!$B:$B,0),'Data - Knowledge'!Q$8)/100</f>
        <v>8.4000000000000005E-2</v>
      </c>
      <c r="R408" s="129" cm="1">
        <f t="array" ref="R408">INDEX(KM_PCT,MATCH($A408,'Knowledge - Percentages'!$B:$B,0),'Data - Knowledge'!R$8)/100</f>
        <v>0.127</v>
      </c>
      <c r="S408" s="129" cm="1">
        <f t="array" ref="S408">INDEX(KM_PCT,MATCH($A408,'Knowledge - Percentages'!$B:$B,0),'Data - Knowledge'!S$8)/100</f>
        <v>0.13100000000000001</v>
      </c>
      <c r="T408" s="129" cm="1">
        <f t="array" ref="T408">INDEX(KM_PCT,MATCH($A408,'Knowledge - Percentages'!$B:$B,0),'Data - Knowledge'!T$8)/100</f>
        <v>0.111</v>
      </c>
      <c r="U408" s="129" cm="1">
        <f t="array" ref="U408">INDEX(KM_PCT,MATCH($A408,'Knowledge - Percentages'!$B:$B,0),'Data - Knowledge'!U$8)/100</f>
        <v>0.12300000000000001</v>
      </c>
      <c r="V408" s="129" cm="1">
        <f t="array" ref="V408">INDEX(KM_PCT,MATCH($A408,'Knowledge - Percentages'!$B:$B,0),'Data - Knowledge'!V$8)/100</f>
        <v>8.5999999999999993E-2</v>
      </c>
      <c r="W408" s="129" cm="1">
        <f t="array" ref="W408">INDEX(KM_PCT,MATCH($A408,'Knowledge - Percentages'!$B:$B,0),'Data - Knowledge'!W$8)/100</f>
        <v>0.20800000000000002</v>
      </c>
      <c r="X408" s="129" cm="1">
        <f t="array" ref="X408">INDEX(KM_PCT,MATCH($A408,'Knowledge - Percentages'!$B:$B,0),'Data - Knowledge'!X$8)/100</f>
        <v>0.13800000000000001</v>
      </c>
      <c r="Y408" s="129" cm="1">
        <f t="array" ref="Y408">INDEX(KM_PCT,MATCH($A408,'Knowledge - Percentages'!$B:$B,0),'Data - Knowledge'!Y$8)/100</f>
        <v>0.16500000000000001</v>
      </c>
      <c r="Z408" s="129" cm="1">
        <f t="array" ref="Z408">INDEX(KM_PCT,MATCH($A408,'Knowledge - Percentages'!$B:$B,0),'Data - Knowledge'!Z$8)/100</f>
        <v>0.22699999999999998</v>
      </c>
      <c r="AA408" s="129" cm="1">
        <f t="array" ref="AA408">INDEX(KM_PCT,MATCH($A408,'Knowledge - Percentages'!$B:$B,0),'Data - Knowledge'!AA$8)/100</f>
        <v>0.183</v>
      </c>
      <c r="AB408" s="129" cm="1">
        <f t="array" ref="AB408">INDEX(KM_PCT,MATCH($A408,'Knowledge - Percentages'!$B:$B,0),'Data - Knowledge'!AB$8)/100</f>
        <v>0.435</v>
      </c>
      <c r="AC408" s="129" cm="1">
        <f t="array" ref="AC408">INDEX(KM_PCT,MATCH($A408,'Knowledge - Percentages'!$B:$B,0),'Data - Knowledge'!AC$8)/100</f>
        <v>0.255</v>
      </c>
      <c r="AD408" s="129" cm="1">
        <f t="array" ref="AD408">INDEX(KM_PCT,MATCH($A408,'Knowledge - Percentages'!$B:$B,0),'Data - Knowledge'!AD$8)/100</f>
        <v>0.19</v>
      </c>
      <c r="AE408" s="129" cm="1">
        <f t="array" ref="AE408">INDEX(KM_PCT,MATCH($A408,'Knowledge - Percentages'!$B:$B,0),'Data - Knowledge'!AE$8)/100</f>
        <v>0.13900000000000001</v>
      </c>
      <c r="AF408" s="129" cm="1">
        <f t="array" ref="AF408">INDEX(KM_PCT,MATCH($A408,'Knowledge - Percentages'!$B:$B,0),'Data - Knowledge'!AF$8)/100</f>
        <v>0.23300000000000001</v>
      </c>
      <c r="AG408" s="129" cm="1">
        <f t="array" ref="AG408">INDEX(KM_PCT,MATCH($A408,'Knowledge - Percentages'!$B:$B,0),'Data - Knowledge'!AG$8)/100</f>
        <v>0.22600000000000001</v>
      </c>
      <c r="AH408" s="129" cm="1">
        <f t="array" ref="AH408">INDEX(KM_PCT,MATCH($A408,'Knowledge - Percentages'!$B:$B,0),'Data - Knowledge'!AH$8)/100</f>
        <v>0.35299999999999998</v>
      </c>
      <c r="AI408" s="129" cm="1">
        <f t="array" ref="AI408">INDEX(KM_PCT,MATCH($A408,'Knowledge - Percentages'!$B:$B,0),'Data - Knowledge'!AI$8)/100</f>
        <v>0.29199999999999998</v>
      </c>
    </row>
    <row r="409" spans="1:35">
      <c r="A409" s="86" t="s">
        <v>970</v>
      </c>
      <c r="B409" s="86" t="s">
        <v>971</v>
      </c>
      <c r="C409" s="86" t="s">
        <v>972</v>
      </c>
      <c r="D409" s="86" t="s">
        <v>973</v>
      </c>
      <c r="E409" s="122">
        <f t="shared" si="43"/>
        <v>0.86367017016039238</v>
      </c>
      <c r="F409" s="128">
        <f t="shared" si="38"/>
        <v>44208.685000000005</v>
      </c>
      <c r="G409" s="122">
        <f t="shared" si="39"/>
        <v>0.88321331395173108</v>
      </c>
      <c r="H409" s="128">
        <f t="shared" si="40"/>
        <v>321418.10600000003</v>
      </c>
      <c r="I409" s="122">
        <f t="shared" si="41"/>
        <v>-0.4307743521730818</v>
      </c>
      <c r="J409" s="128">
        <f t="shared" si="42"/>
        <v>97.78726798128784</v>
      </c>
      <c r="K409" s="129" cm="1">
        <f t="array" ref="K409">INDEX(KM_PCT,MATCH($A409,'Knowledge - Percentages'!$B:$B,0),'Data - Knowledge'!K$8)/100</f>
        <v>0.68299999999999994</v>
      </c>
      <c r="L409" s="129" cm="1">
        <f t="array" ref="L409">INDEX(KM_PCT,MATCH($A409,'Knowledge - Percentages'!$B:$B,0),'Data - Knowledge'!L$8)/100</f>
        <v>0.75700000000000001</v>
      </c>
      <c r="M409" s="129" cm="1">
        <f t="array" ref="M409">INDEX(KM_PCT,MATCH($A409,'Knowledge - Percentages'!$B:$B,0),'Data - Knowledge'!M$8)/100</f>
        <v>0.80599999999999994</v>
      </c>
      <c r="N409" s="129" cm="1">
        <f t="array" ref="N409">INDEX(KM_PCT,MATCH($A409,'Knowledge - Percentages'!$B:$B,0),'Data - Knowledge'!N$8)/100</f>
        <v>0.83799999999999997</v>
      </c>
      <c r="O409" s="129" cm="1">
        <f t="array" ref="O409">INDEX(KM_PCT,MATCH($A409,'Knowledge - Percentages'!$B:$B,0),'Data - Knowledge'!O$8)/100</f>
        <v>0.83099999999999996</v>
      </c>
      <c r="P409" s="129" cm="1">
        <f t="array" ref="P409">INDEX(KM_PCT,MATCH($A409,'Knowledge - Percentages'!$B:$B,0),'Data - Knowledge'!P$8)/100</f>
        <v>0.8859999999999999</v>
      </c>
      <c r="Q409" s="129" cm="1">
        <f t="array" ref="Q409">INDEX(KM_PCT,MATCH($A409,'Knowledge - Percentages'!$B:$B,0),'Data - Knowledge'!Q$8)/100</f>
        <v>0.86499999999999999</v>
      </c>
      <c r="R409" s="129" cm="1">
        <f t="array" ref="R409">INDEX(KM_PCT,MATCH($A409,'Knowledge - Percentages'!$B:$B,0),'Data - Knowledge'!R$8)/100</f>
        <v>0.88400000000000001</v>
      </c>
      <c r="S409" s="129" cm="1">
        <f t="array" ref="S409">INDEX(KM_PCT,MATCH($A409,'Knowledge - Percentages'!$B:$B,0),'Data - Knowledge'!S$8)/100</f>
        <v>0.90099999999999991</v>
      </c>
      <c r="T409" s="129" cm="1">
        <f t="array" ref="T409">INDEX(KM_PCT,MATCH($A409,'Knowledge - Percentages'!$B:$B,0),'Data - Knowledge'!T$8)/100</f>
        <v>0.83799999999999997</v>
      </c>
      <c r="U409" s="129" cm="1">
        <f t="array" ref="U409">INDEX(KM_PCT,MATCH($A409,'Knowledge - Percentages'!$B:$B,0),'Data - Knowledge'!U$8)/100</f>
        <v>0.88800000000000001</v>
      </c>
      <c r="V409" s="129" cm="1">
        <f t="array" ref="V409">INDEX(KM_PCT,MATCH($A409,'Knowledge - Percentages'!$B:$B,0),'Data - Knowledge'!V$8)/100</f>
        <v>0.85</v>
      </c>
      <c r="W409" s="129" cm="1">
        <f t="array" ref="W409">INDEX(KM_PCT,MATCH($A409,'Knowledge - Percentages'!$B:$B,0),'Data - Knowledge'!W$8)/100</f>
        <v>0.95599999999999996</v>
      </c>
      <c r="X409" s="129" cm="1">
        <f t="array" ref="X409">INDEX(KM_PCT,MATCH($A409,'Knowledge - Percentages'!$B:$B,0),'Data - Knowledge'!X$8)/100</f>
        <v>0.89599999999999991</v>
      </c>
      <c r="Y409" s="129" cm="1">
        <f t="array" ref="Y409">INDEX(KM_PCT,MATCH($A409,'Knowledge - Percentages'!$B:$B,0),'Data - Knowledge'!Y$8)/100</f>
        <v>0.93500000000000005</v>
      </c>
      <c r="Z409" s="129" cm="1">
        <f t="array" ref="Z409">INDEX(KM_PCT,MATCH($A409,'Knowledge - Percentages'!$B:$B,0),'Data - Knowledge'!Z$8)/100</f>
        <v>0.93</v>
      </c>
      <c r="AA409" s="129" cm="1">
        <f t="array" ref="AA409">INDEX(KM_PCT,MATCH($A409,'Knowledge - Percentages'!$B:$B,0),'Data - Knowledge'!AA$8)/100</f>
        <v>0.91700000000000004</v>
      </c>
      <c r="AB409" s="129" cm="1">
        <f t="array" ref="AB409">INDEX(KM_PCT,MATCH($A409,'Knowledge - Percentages'!$B:$B,0),'Data - Knowledge'!AB$8)/100</f>
        <v>0.97199999999999998</v>
      </c>
      <c r="AC409" s="129" cm="1">
        <f t="array" ref="AC409">INDEX(KM_PCT,MATCH($A409,'Knowledge - Percentages'!$B:$B,0),'Data - Knowledge'!AC$8)/100</f>
        <v>0.93900000000000006</v>
      </c>
      <c r="AD409" s="129" cm="1">
        <f t="array" ref="AD409">INDEX(KM_PCT,MATCH($A409,'Knowledge - Percentages'!$B:$B,0),'Data - Knowledge'!AD$8)/100</f>
        <v>0.89599999999999991</v>
      </c>
      <c r="AE409" s="129" cm="1">
        <f t="array" ref="AE409">INDEX(KM_PCT,MATCH($A409,'Knowledge - Percentages'!$B:$B,0),'Data - Knowledge'!AE$8)/100</f>
        <v>0.88900000000000001</v>
      </c>
      <c r="AF409" s="129" cm="1">
        <f t="array" ref="AF409">INDEX(KM_PCT,MATCH($A409,'Knowledge - Percentages'!$B:$B,0),'Data - Knowledge'!AF$8)/100</f>
        <v>0.95200000000000007</v>
      </c>
      <c r="AG409" s="129" cm="1">
        <f t="array" ref="AG409">INDEX(KM_PCT,MATCH($A409,'Knowledge - Percentages'!$B:$B,0),'Data - Knowledge'!AG$8)/100</f>
        <v>0.94799999999999995</v>
      </c>
      <c r="AH409" s="129" cm="1">
        <f t="array" ref="AH409">INDEX(KM_PCT,MATCH($A409,'Knowledge - Percentages'!$B:$B,0),'Data - Knowledge'!AH$8)/100</f>
        <v>0.96499999999999997</v>
      </c>
      <c r="AI409" s="129" cm="1">
        <f t="array" ref="AI409">INDEX(KM_PCT,MATCH($A409,'Knowledge - Percentages'!$B:$B,0),'Data - Knowledge'!AI$8)/100</f>
        <v>0.96599999999999997</v>
      </c>
    </row>
    <row r="410" spans="1:35">
      <c r="A410" s="86" t="s">
        <v>974</v>
      </c>
      <c r="B410" s="86" t="s">
        <v>971</v>
      </c>
      <c r="C410" s="86" t="s">
        <v>972</v>
      </c>
      <c r="D410" s="86" t="s">
        <v>975</v>
      </c>
      <c r="E410" s="122">
        <f t="shared" si="43"/>
        <v>0.1180424912575459</v>
      </c>
      <c r="F410" s="128">
        <f t="shared" si="38"/>
        <v>6042.2410000000018</v>
      </c>
      <c r="G410" s="122">
        <f t="shared" si="39"/>
        <v>0.10082748908410935</v>
      </c>
      <c r="H410" s="128">
        <f t="shared" si="40"/>
        <v>36693.03899999999</v>
      </c>
      <c r="I410" s="122">
        <f t="shared" si="41"/>
        <v>0.43262785545484717</v>
      </c>
      <c r="J410" s="128">
        <f t="shared" si="42"/>
        <v>117.07371901235778</v>
      </c>
      <c r="K410" s="129" cm="1">
        <f t="array" ref="K410">INDEX(KM_PCT,MATCH($A410,'Knowledge - Percentages'!$B:$B,0),'Data - Knowledge'!K$8)/100</f>
        <v>0.27699999999999997</v>
      </c>
      <c r="L410" s="129" cm="1">
        <f t="array" ref="L410">INDEX(KM_PCT,MATCH($A410,'Knowledge - Percentages'!$B:$B,0),'Data - Knowledge'!L$8)/100</f>
        <v>0.21299999999999999</v>
      </c>
      <c r="M410" s="129" cm="1">
        <f t="array" ref="M410">INDEX(KM_PCT,MATCH($A410,'Knowledge - Percentages'!$B:$B,0),'Data - Knowledge'!M$8)/100</f>
        <v>0.16600000000000001</v>
      </c>
      <c r="N410" s="129" cm="1">
        <f t="array" ref="N410">INDEX(KM_PCT,MATCH($A410,'Knowledge - Percentages'!$B:$B,0),'Data - Knowledge'!N$8)/100</f>
        <v>0.13500000000000001</v>
      </c>
      <c r="O410" s="129" cm="1">
        <f t="array" ref="O410">INDEX(KM_PCT,MATCH($A410,'Knowledge - Percentages'!$B:$B,0),'Data - Knowledge'!O$8)/100</f>
        <v>0.14599999999999999</v>
      </c>
      <c r="P410" s="129" cm="1">
        <f t="array" ref="P410">INDEX(KM_PCT,MATCH($A410,'Knowledge - Percentages'!$B:$B,0),'Data - Knowledge'!P$8)/100</f>
        <v>9.6999999999999989E-2</v>
      </c>
      <c r="Q410" s="129" cm="1">
        <f t="array" ref="Q410">INDEX(KM_PCT,MATCH($A410,'Knowledge - Percentages'!$B:$B,0),'Data - Knowledge'!Q$8)/100</f>
        <v>0.12</v>
      </c>
      <c r="R410" s="129" cm="1">
        <f t="array" ref="R410">INDEX(KM_PCT,MATCH($A410,'Knowledge - Percentages'!$B:$B,0),'Data - Knowledge'!R$8)/100</f>
        <v>9.6000000000000002E-2</v>
      </c>
      <c r="S410" s="129" cm="1">
        <f t="array" ref="S410">INDEX(KM_PCT,MATCH($A410,'Knowledge - Percentages'!$B:$B,0),'Data - Knowledge'!S$8)/100</f>
        <v>8.4000000000000005E-2</v>
      </c>
      <c r="T410" s="129" cm="1">
        <f t="array" ref="T410">INDEX(KM_PCT,MATCH($A410,'Knowledge - Percentages'!$B:$B,0),'Data - Knowledge'!T$8)/100</f>
        <v>0.14599999999999999</v>
      </c>
      <c r="U410" s="129" cm="1">
        <f t="array" ref="U410">INDEX(KM_PCT,MATCH($A410,'Knowledge - Percentages'!$B:$B,0),'Data - Knowledge'!U$8)/100</f>
        <v>9.6999999999999989E-2</v>
      </c>
      <c r="V410" s="129" cm="1">
        <f t="array" ref="V410">INDEX(KM_PCT,MATCH($A410,'Knowledge - Percentages'!$B:$B,0),'Data - Knowledge'!V$8)/100</f>
        <v>0.13200000000000001</v>
      </c>
      <c r="W410" s="129" cm="1">
        <f t="array" ref="W410">INDEX(KM_PCT,MATCH($A410,'Knowledge - Percentages'!$B:$B,0),'Data - Knowledge'!W$8)/100</f>
        <v>3.6000000000000004E-2</v>
      </c>
      <c r="X410" s="129" cm="1">
        <f t="array" ref="X410">INDEX(KM_PCT,MATCH($A410,'Knowledge - Percentages'!$B:$B,0),'Data - Knowledge'!X$8)/100</f>
        <v>9.1999999999999998E-2</v>
      </c>
      <c r="Y410" s="129" cm="1">
        <f t="array" ref="Y410">INDEX(KM_PCT,MATCH($A410,'Knowledge - Percentages'!$B:$B,0),'Data - Knowledge'!Y$8)/100</f>
        <v>5.7000000000000002E-2</v>
      </c>
      <c r="Z410" s="129" cm="1">
        <f t="array" ref="Z410">INDEX(KM_PCT,MATCH($A410,'Knowledge - Percentages'!$B:$B,0),'Data - Knowledge'!Z$8)/100</f>
        <v>0.06</v>
      </c>
      <c r="AA410" s="129" cm="1">
        <f t="array" ref="AA410">INDEX(KM_PCT,MATCH($A410,'Knowledge - Percentages'!$B:$B,0),'Data - Knowledge'!AA$8)/100</f>
        <v>7.2999999999999995E-2</v>
      </c>
      <c r="AB410" s="129" cm="1">
        <f t="array" ref="AB410">INDEX(KM_PCT,MATCH($A410,'Knowledge - Percentages'!$B:$B,0),'Data - Knowledge'!AB$8)/100</f>
        <v>2.1000000000000001E-2</v>
      </c>
      <c r="AC410" s="129" cm="1">
        <f t="array" ref="AC410">INDEX(KM_PCT,MATCH($A410,'Knowledge - Percentages'!$B:$B,0),'Data - Knowledge'!AC$8)/100</f>
        <v>5.0999999999999997E-2</v>
      </c>
      <c r="AD410" s="129" cm="1">
        <f t="array" ref="AD410">INDEX(KM_PCT,MATCH($A410,'Knowledge - Percentages'!$B:$B,0),'Data - Knowledge'!AD$8)/100</f>
        <v>8.8000000000000009E-2</v>
      </c>
      <c r="AE410" s="129" cm="1">
        <f t="array" ref="AE410">INDEX(KM_PCT,MATCH($A410,'Knowledge - Percentages'!$B:$B,0),'Data - Knowledge'!AE$8)/100</f>
        <v>9.4E-2</v>
      </c>
      <c r="AF410" s="129" cm="1">
        <f t="array" ref="AF410">INDEX(KM_PCT,MATCH($A410,'Knowledge - Percentages'!$B:$B,0),'Data - Knowledge'!AF$8)/100</f>
        <v>4.0999999999999995E-2</v>
      </c>
      <c r="AG410" s="129" cm="1">
        <f t="array" ref="AG410">INDEX(KM_PCT,MATCH($A410,'Knowledge - Percentages'!$B:$B,0),'Data - Knowledge'!AG$8)/100</f>
        <v>4.4999999999999998E-2</v>
      </c>
      <c r="AH410" s="129" cm="1">
        <f t="array" ref="AH410">INDEX(KM_PCT,MATCH($A410,'Knowledge - Percentages'!$B:$B,0),'Data - Knowledge'!AH$8)/100</f>
        <v>2.7999999999999997E-2</v>
      </c>
      <c r="AI410" s="129" cm="1">
        <f t="array" ref="AI410">INDEX(KM_PCT,MATCH($A410,'Knowledge - Percentages'!$B:$B,0),'Data - Knowledge'!AI$8)/100</f>
        <v>2.8999999999999998E-2</v>
      </c>
    </row>
    <row r="411" spans="1:35">
      <c r="A411" s="86" t="s">
        <v>976</v>
      </c>
      <c r="B411" s="86" t="s">
        <v>977</v>
      </c>
      <c r="C411" s="86" t="s">
        <v>978</v>
      </c>
      <c r="D411" s="86" t="s">
        <v>979</v>
      </c>
      <c r="E411" s="122">
        <f t="shared" si="43"/>
        <v>2.5991677574384125E-2</v>
      </c>
      <c r="F411" s="128">
        <f t="shared" si="38"/>
        <v>1330.4360000000001</v>
      </c>
      <c r="G411" s="122">
        <f t="shared" si="39"/>
        <v>2.5286354930630171E-2</v>
      </c>
      <c r="H411" s="128">
        <f t="shared" si="40"/>
        <v>9202.1850000000013</v>
      </c>
      <c r="I411" s="122">
        <f t="shared" si="41"/>
        <v>0.63293169914262226</v>
      </c>
      <c r="J411" s="128">
        <f t="shared" si="42"/>
        <v>102.78934091405787</v>
      </c>
      <c r="K411" s="129" cm="1">
        <f t="array" ref="K411">INDEX(KM_PCT,MATCH($A411,'Knowledge - Percentages'!$B:$B,0),'Data - Knowledge'!K$8)/100</f>
        <v>2.6000000000000002E-2</v>
      </c>
      <c r="L411" s="129" cm="1">
        <f t="array" ref="L411">INDEX(KM_PCT,MATCH($A411,'Knowledge - Percentages'!$B:$B,0),'Data - Knowledge'!L$8)/100</f>
        <v>3.1E-2</v>
      </c>
      <c r="M411" s="129" cm="1">
        <f t="array" ref="M411">INDEX(KM_PCT,MATCH($A411,'Knowledge - Percentages'!$B:$B,0),'Data - Knowledge'!M$8)/100</f>
        <v>2.7999999999999997E-2</v>
      </c>
      <c r="N411" s="129" cm="1">
        <f t="array" ref="N411">INDEX(KM_PCT,MATCH($A411,'Knowledge - Percentages'!$B:$B,0),'Data - Knowledge'!N$8)/100</f>
        <v>3.6000000000000004E-2</v>
      </c>
      <c r="O411" s="129" cm="1">
        <f t="array" ref="O411">INDEX(KM_PCT,MATCH($A411,'Knowledge - Percentages'!$B:$B,0),'Data - Knowledge'!O$8)/100</f>
        <v>2.7000000000000003E-2</v>
      </c>
      <c r="P411" s="129" cm="1">
        <f t="array" ref="P411">INDEX(KM_PCT,MATCH($A411,'Knowledge - Percentages'!$B:$B,0),'Data - Knowledge'!P$8)/100</f>
        <v>2.3E-2</v>
      </c>
      <c r="Q411" s="129" cm="1">
        <f t="array" ref="Q411">INDEX(KM_PCT,MATCH($A411,'Knowledge - Percentages'!$B:$B,0),'Data - Knowledge'!Q$8)/100</f>
        <v>2.3E-2</v>
      </c>
      <c r="R411" s="129" cm="1">
        <f t="array" ref="R411">INDEX(KM_PCT,MATCH($A411,'Knowledge - Percentages'!$B:$B,0),'Data - Knowledge'!R$8)/100</f>
        <v>2.3E-2</v>
      </c>
      <c r="S411" s="129" cm="1">
        <f t="array" ref="S411">INDEX(KM_PCT,MATCH($A411,'Knowledge - Percentages'!$B:$B,0),'Data - Knowledge'!S$8)/100</f>
        <v>2.1000000000000001E-2</v>
      </c>
      <c r="T411" s="129" cm="1">
        <f t="array" ref="T411">INDEX(KM_PCT,MATCH($A411,'Knowledge - Percentages'!$B:$B,0),'Data - Knowledge'!T$8)/100</f>
        <v>2.5000000000000001E-2</v>
      </c>
      <c r="U411" s="129" cm="1">
        <f t="array" ref="U411">INDEX(KM_PCT,MATCH($A411,'Knowledge - Percentages'!$B:$B,0),'Data - Knowledge'!U$8)/100</f>
        <v>2.8999999999999998E-2</v>
      </c>
      <c r="V411" s="129" cm="1">
        <f t="array" ref="V411">INDEX(KM_PCT,MATCH($A411,'Knowledge - Percentages'!$B:$B,0),'Data - Knowledge'!V$8)/100</f>
        <v>2.6000000000000002E-2</v>
      </c>
      <c r="W411" s="129" cm="1">
        <f t="array" ref="W411">INDEX(KM_PCT,MATCH($A411,'Knowledge - Percentages'!$B:$B,0),'Data - Knowledge'!W$8)/100</f>
        <v>1.3000000000000001E-2</v>
      </c>
      <c r="X411" s="129" cm="1">
        <f t="array" ref="X411">INDEX(KM_PCT,MATCH($A411,'Knowledge - Percentages'!$B:$B,0),'Data - Knowledge'!X$8)/100</f>
        <v>2.3E-2</v>
      </c>
      <c r="Y411" s="129" cm="1">
        <f t="array" ref="Y411">INDEX(KM_PCT,MATCH($A411,'Knowledge - Percentages'!$B:$B,0),'Data - Knowledge'!Y$8)/100</f>
        <v>0.02</v>
      </c>
      <c r="Z411" s="129" cm="1">
        <f t="array" ref="Z411">INDEX(KM_PCT,MATCH($A411,'Knowledge - Percentages'!$B:$B,0),'Data - Knowledge'!Z$8)/100</f>
        <v>2.4E-2</v>
      </c>
      <c r="AA411" s="129" cm="1">
        <f t="array" ref="AA411">INDEX(KM_PCT,MATCH($A411,'Knowledge - Percentages'!$B:$B,0),'Data - Knowledge'!AA$8)/100</f>
        <v>2.6000000000000002E-2</v>
      </c>
      <c r="AB411" s="129" cm="1">
        <f t="array" ref="AB411">INDEX(KM_PCT,MATCH($A411,'Knowledge - Percentages'!$B:$B,0),'Data - Knowledge'!AB$8)/100</f>
        <v>0.01</v>
      </c>
      <c r="AC411" s="129" cm="1">
        <f t="array" ref="AC411">INDEX(KM_PCT,MATCH($A411,'Knowledge - Percentages'!$B:$B,0),'Data - Knowledge'!AC$8)/100</f>
        <v>2.4E-2</v>
      </c>
      <c r="AD411" s="129" cm="1">
        <f t="array" ref="AD411">INDEX(KM_PCT,MATCH($A411,'Knowledge - Percentages'!$B:$B,0),'Data - Knowledge'!AD$8)/100</f>
        <v>2.7000000000000003E-2</v>
      </c>
      <c r="AE411" s="129" cm="1">
        <f t="array" ref="AE411">INDEX(KM_PCT,MATCH($A411,'Knowledge - Percentages'!$B:$B,0),'Data - Knowledge'!AE$8)/100</f>
        <v>2.4E-2</v>
      </c>
      <c r="AF411" s="129" cm="1">
        <f t="array" ref="AF411">INDEX(KM_PCT,MATCH($A411,'Knowledge - Percentages'!$B:$B,0),'Data - Knowledge'!AF$8)/100</f>
        <v>1.2E-2</v>
      </c>
      <c r="AG411" s="129" cm="1">
        <f t="array" ref="AG411">INDEX(KM_PCT,MATCH($A411,'Knowledge - Percentages'!$B:$B,0),'Data - Knowledge'!AG$8)/100</f>
        <v>1.9E-2</v>
      </c>
      <c r="AH411" s="129" cm="1">
        <f t="array" ref="AH411">INDEX(KM_PCT,MATCH($A411,'Knowledge - Percentages'!$B:$B,0),'Data - Knowledge'!AH$8)/100</f>
        <v>1.7000000000000001E-2</v>
      </c>
      <c r="AI411" s="129" cm="1">
        <f t="array" ref="AI411">INDEX(KM_PCT,MATCH($A411,'Knowledge - Percentages'!$B:$B,0),'Data - Knowledge'!AI$8)/100</f>
        <v>1.8000000000000002E-2</v>
      </c>
    </row>
    <row r="412" spans="1:35">
      <c r="A412" s="86" t="s">
        <v>980</v>
      </c>
      <c r="B412" s="86" t="s">
        <v>977</v>
      </c>
      <c r="C412" s="86" t="s">
        <v>978</v>
      </c>
      <c r="D412" s="86" t="s">
        <v>981</v>
      </c>
      <c r="E412" s="122">
        <f t="shared" si="43"/>
        <v>0.4285039951550198</v>
      </c>
      <c r="F412" s="128">
        <f t="shared" si="38"/>
        <v>21933.833999999999</v>
      </c>
      <c r="G412" s="122">
        <f t="shared" si="39"/>
        <v>0.4257644475831161</v>
      </c>
      <c r="H412" s="128">
        <f t="shared" si="40"/>
        <v>154943.77200000003</v>
      </c>
      <c r="I412" s="122">
        <f t="shared" si="41"/>
        <v>0.26088309136028548</v>
      </c>
      <c r="J412" s="128">
        <f t="shared" si="42"/>
        <v>100.64344206930733</v>
      </c>
      <c r="K412" s="129" cm="1">
        <f t="array" ref="K412">INDEX(KM_PCT,MATCH($A412,'Knowledge - Percentages'!$B:$B,0),'Data - Knowledge'!K$8)/100</f>
        <v>0.371</v>
      </c>
      <c r="L412" s="129" cm="1">
        <f t="array" ref="L412">INDEX(KM_PCT,MATCH($A412,'Knowledge - Percentages'!$B:$B,0),'Data - Knowledge'!L$8)/100</f>
        <v>0.43799999999999994</v>
      </c>
      <c r="M412" s="129" cm="1">
        <f t="array" ref="M412">INDEX(KM_PCT,MATCH($A412,'Knowledge - Percentages'!$B:$B,0),'Data - Knowledge'!M$8)/100</f>
        <v>0.44500000000000001</v>
      </c>
      <c r="N412" s="129" cm="1">
        <f t="array" ref="N412">INDEX(KM_PCT,MATCH($A412,'Knowledge - Percentages'!$B:$B,0),'Data - Knowledge'!N$8)/100</f>
        <v>0.40299999999999997</v>
      </c>
      <c r="O412" s="129" cm="1">
        <f t="array" ref="O412">INDEX(KM_PCT,MATCH($A412,'Knowledge - Percentages'!$B:$B,0),'Data - Knowledge'!O$8)/100</f>
        <v>0.47</v>
      </c>
      <c r="P412" s="129" cm="1">
        <f t="array" ref="P412">INDEX(KM_PCT,MATCH($A412,'Knowledge - Percentages'!$B:$B,0),'Data - Knowledge'!P$8)/100</f>
        <v>0.441</v>
      </c>
      <c r="Q412" s="129" cm="1">
        <f t="array" ref="Q412">INDEX(KM_PCT,MATCH($A412,'Knowledge - Percentages'!$B:$B,0),'Data - Knowledge'!Q$8)/100</f>
        <v>0.49299999999999999</v>
      </c>
      <c r="R412" s="129" cm="1">
        <f t="array" ref="R412">INDEX(KM_PCT,MATCH($A412,'Knowledge - Percentages'!$B:$B,0),'Data - Knowledge'!R$8)/100</f>
        <v>0.442</v>
      </c>
      <c r="S412" s="129" cm="1">
        <f t="array" ref="S412">INDEX(KM_PCT,MATCH($A412,'Knowledge - Percentages'!$B:$B,0),'Data - Knowledge'!S$8)/100</f>
        <v>0.436</v>
      </c>
      <c r="T412" s="129" cm="1">
        <f t="array" ref="T412">INDEX(KM_PCT,MATCH($A412,'Knowledge - Percentages'!$B:$B,0),'Data - Knowledge'!T$8)/100</f>
        <v>0.436</v>
      </c>
      <c r="U412" s="129" cm="1">
        <f t="array" ref="U412">INDEX(KM_PCT,MATCH($A412,'Knowledge - Percentages'!$B:$B,0),'Data - Knowledge'!U$8)/100</f>
        <v>0.48399999999999999</v>
      </c>
      <c r="V412" s="129" cm="1">
        <f t="array" ref="V412">INDEX(KM_PCT,MATCH($A412,'Knowledge - Percentages'!$B:$B,0),'Data - Knowledge'!V$8)/100</f>
        <v>0.44799999999999995</v>
      </c>
      <c r="W412" s="129" cm="1">
        <f t="array" ref="W412">INDEX(KM_PCT,MATCH($A412,'Knowledge - Percentages'!$B:$B,0),'Data - Knowledge'!W$8)/100</f>
        <v>0.34100000000000003</v>
      </c>
      <c r="X412" s="129" cm="1">
        <f t="array" ref="X412">INDEX(KM_PCT,MATCH($A412,'Knowledge - Percentages'!$B:$B,0),'Data - Knowledge'!X$8)/100</f>
        <v>0.44700000000000001</v>
      </c>
      <c r="Y412" s="129" cm="1">
        <f t="array" ref="Y412">INDEX(KM_PCT,MATCH($A412,'Knowledge - Percentages'!$B:$B,0),'Data - Knowledge'!Y$8)/100</f>
        <v>0.38900000000000001</v>
      </c>
      <c r="Z412" s="129" cm="1">
        <f t="array" ref="Z412">INDEX(KM_PCT,MATCH($A412,'Knowledge - Percentages'!$B:$B,0),'Data - Knowledge'!Z$8)/100</f>
        <v>0.40899999999999997</v>
      </c>
      <c r="AA412" s="129" cm="1">
        <f t="array" ref="AA412">INDEX(KM_PCT,MATCH($A412,'Knowledge - Percentages'!$B:$B,0),'Data - Knowledge'!AA$8)/100</f>
        <v>0.44299999999999995</v>
      </c>
      <c r="AB412" s="129" cm="1">
        <f t="array" ref="AB412">INDEX(KM_PCT,MATCH($A412,'Knowledge - Percentages'!$B:$B,0),'Data - Knowledge'!AB$8)/100</f>
        <v>0.27500000000000002</v>
      </c>
      <c r="AC412" s="129" cm="1">
        <f t="array" ref="AC412">INDEX(KM_PCT,MATCH($A412,'Knowledge - Percentages'!$B:$B,0),'Data - Knowledge'!AC$8)/100</f>
        <v>0.41299999999999998</v>
      </c>
      <c r="AD412" s="129" cm="1">
        <f t="array" ref="AD412">INDEX(KM_PCT,MATCH($A412,'Knowledge - Percentages'!$B:$B,0),'Data - Knowledge'!AD$8)/100</f>
        <v>0.42599999999999999</v>
      </c>
      <c r="AE412" s="129" cm="1">
        <f t="array" ref="AE412">INDEX(KM_PCT,MATCH($A412,'Knowledge - Percentages'!$B:$B,0),'Data - Knowledge'!AE$8)/100</f>
        <v>0.42100000000000004</v>
      </c>
      <c r="AF412" s="129" cm="1">
        <f t="array" ref="AF412">INDEX(KM_PCT,MATCH($A412,'Knowledge - Percentages'!$B:$B,0),'Data - Knowledge'!AF$8)/100</f>
        <v>0.42</v>
      </c>
      <c r="AG412" s="129" cm="1">
        <f t="array" ref="AG412">INDEX(KM_PCT,MATCH($A412,'Knowledge - Percentages'!$B:$B,0),'Data - Knowledge'!AG$8)/100</f>
        <v>0.40500000000000003</v>
      </c>
      <c r="AH412" s="129" cm="1">
        <f t="array" ref="AH412">INDEX(KM_PCT,MATCH($A412,'Knowledge - Percentages'!$B:$B,0),'Data - Knowledge'!AH$8)/100</f>
        <v>0.39</v>
      </c>
      <c r="AI412" s="129" cm="1">
        <f t="array" ref="AI412">INDEX(KM_PCT,MATCH($A412,'Knowledge - Percentages'!$B:$B,0),'Data - Knowledge'!AI$8)/100</f>
        <v>0.39</v>
      </c>
    </row>
    <row r="413" spans="1:35">
      <c r="A413" s="86" t="s">
        <v>982</v>
      </c>
      <c r="B413" s="86" t="s">
        <v>977</v>
      </c>
      <c r="C413" s="86" t="s">
        <v>978</v>
      </c>
      <c r="D413" s="86" t="s">
        <v>983</v>
      </c>
      <c r="E413" s="122">
        <f t="shared" si="43"/>
        <v>0.40835944673452246</v>
      </c>
      <c r="F413" s="128">
        <f t="shared" si="38"/>
        <v>20902.695</v>
      </c>
      <c r="G413" s="122">
        <f t="shared" si="39"/>
        <v>0.43169818008952554</v>
      </c>
      <c r="H413" s="128">
        <f t="shared" si="40"/>
        <v>157103.17000000004</v>
      </c>
      <c r="I413" s="122">
        <f t="shared" si="41"/>
        <v>-0.46098717685183876</v>
      </c>
      <c r="J413" s="128">
        <f t="shared" si="42"/>
        <v>94.593738303422299</v>
      </c>
      <c r="K413" s="129" cm="1">
        <f t="array" ref="K413">INDEX(KM_PCT,MATCH($A413,'Knowledge - Percentages'!$B:$B,0),'Data - Knowledge'!K$8)/100</f>
        <v>0.28100000000000003</v>
      </c>
      <c r="L413" s="129" cm="1">
        <f t="array" ref="L413">INDEX(KM_PCT,MATCH($A413,'Knowledge - Percentages'!$B:$B,0),'Data - Knowledge'!L$8)/100</f>
        <v>0.28600000000000003</v>
      </c>
      <c r="M413" s="129" cm="1">
        <f t="array" ref="M413">INDEX(KM_PCT,MATCH($A413,'Knowledge - Percentages'!$B:$B,0),'Data - Knowledge'!M$8)/100</f>
        <v>0.33</v>
      </c>
      <c r="N413" s="129" cm="1">
        <f t="array" ref="N413">INDEX(KM_PCT,MATCH($A413,'Knowledge - Percentages'!$B:$B,0),'Data - Knowledge'!N$8)/100</f>
        <v>0.4</v>
      </c>
      <c r="O413" s="129" cm="1">
        <f t="array" ref="O413">INDEX(KM_PCT,MATCH($A413,'Knowledge - Percentages'!$B:$B,0),'Data - Knowledge'!O$8)/100</f>
        <v>0.33399999999999996</v>
      </c>
      <c r="P413" s="129" cm="1">
        <f t="array" ref="P413">INDEX(KM_PCT,MATCH($A413,'Knowledge - Percentages'!$B:$B,0),'Data - Knowledge'!P$8)/100</f>
        <v>0.42200000000000004</v>
      </c>
      <c r="Q413" s="129" cm="1">
        <f t="array" ref="Q413">INDEX(KM_PCT,MATCH($A413,'Knowledge - Percentages'!$B:$B,0),'Data - Knowledge'!Q$8)/100</f>
        <v>0.34799999999999998</v>
      </c>
      <c r="R413" s="129" cm="1">
        <f t="array" ref="R413">INDEX(KM_PCT,MATCH($A413,'Knowledge - Percentages'!$B:$B,0),'Data - Knowledge'!R$8)/100</f>
        <v>0.42200000000000004</v>
      </c>
      <c r="S413" s="129" cm="1">
        <f t="array" ref="S413">INDEX(KM_PCT,MATCH($A413,'Knowledge - Percentages'!$B:$B,0),'Data - Knowledge'!S$8)/100</f>
        <v>0.44400000000000001</v>
      </c>
      <c r="T413" s="129" cm="1">
        <f t="array" ref="T413">INDEX(KM_PCT,MATCH($A413,'Knowledge - Percentages'!$B:$B,0),'Data - Knowledge'!T$8)/100</f>
        <v>0.375</v>
      </c>
      <c r="U413" s="129" cm="1">
        <f t="array" ref="U413">INDEX(KM_PCT,MATCH($A413,'Knowledge - Percentages'!$B:$B,0),'Data - Knowledge'!U$8)/100</f>
        <v>0.375</v>
      </c>
      <c r="V413" s="129" cm="1">
        <f t="array" ref="V413">INDEX(KM_PCT,MATCH($A413,'Knowledge - Percentages'!$B:$B,0),'Data - Knowledge'!V$8)/100</f>
        <v>0.373</v>
      </c>
      <c r="W413" s="129" cm="1">
        <f t="array" ref="W413">INDEX(KM_PCT,MATCH($A413,'Knowledge - Percentages'!$B:$B,0),'Data - Knowledge'!W$8)/100</f>
        <v>0.60499999999999998</v>
      </c>
      <c r="X413" s="129" cm="1">
        <f t="array" ref="X413">INDEX(KM_PCT,MATCH($A413,'Knowledge - Percentages'!$B:$B,0),'Data - Knowledge'!X$8)/100</f>
        <v>0.42499999999999999</v>
      </c>
      <c r="Y413" s="129" cm="1">
        <f t="array" ref="Y413">INDEX(KM_PCT,MATCH($A413,'Knowledge - Percentages'!$B:$B,0),'Data - Knowledge'!Y$8)/100</f>
        <v>0.52700000000000002</v>
      </c>
      <c r="Z413" s="129" cm="1">
        <f t="array" ref="Z413">INDEX(KM_PCT,MATCH($A413,'Knowledge - Percentages'!$B:$B,0),'Data - Knowledge'!Z$8)/100</f>
        <v>0.498</v>
      </c>
      <c r="AA413" s="129" cm="1">
        <f t="array" ref="AA413">INDEX(KM_PCT,MATCH($A413,'Knowledge - Percentages'!$B:$B,0),'Data - Knowledge'!AA$8)/100</f>
        <v>0.44799999999999995</v>
      </c>
      <c r="AB413" s="129" cm="1">
        <f t="array" ref="AB413">INDEX(KM_PCT,MATCH($A413,'Knowledge - Percentages'!$B:$B,0),'Data - Knowledge'!AB$8)/100</f>
        <v>0.69099999999999995</v>
      </c>
      <c r="AC413" s="129" cm="1">
        <f t="array" ref="AC413">INDEX(KM_PCT,MATCH($A413,'Knowledge - Percentages'!$B:$B,0),'Data - Knowledge'!AC$8)/100</f>
        <v>0.501</v>
      </c>
      <c r="AD413" s="129" cm="1">
        <f t="array" ref="AD413">INDEX(KM_PCT,MATCH($A413,'Knowledge - Percentages'!$B:$B,0),'Data - Knowledge'!AD$8)/100</f>
        <v>0.442</v>
      </c>
      <c r="AE413" s="129" cm="1">
        <f t="array" ref="AE413">INDEX(KM_PCT,MATCH($A413,'Knowledge - Percentages'!$B:$B,0),'Data - Knowledge'!AE$8)/100</f>
        <v>0.442</v>
      </c>
      <c r="AF413" s="129" cm="1">
        <f t="array" ref="AF413">INDEX(KM_PCT,MATCH($A413,'Knowledge - Percentages'!$B:$B,0),'Data - Knowledge'!AF$8)/100</f>
        <v>0.52100000000000002</v>
      </c>
      <c r="AG413" s="129" cm="1">
        <f t="array" ref="AG413">INDEX(KM_PCT,MATCH($A413,'Knowledge - Percentages'!$B:$B,0),'Data - Knowledge'!AG$8)/100</f>
        <v>0.52500000000000002</v>
      </c>
      <c r="AH413" s="129" cm="1">
        <f t="array" ref="AH413">INDEX(KM_PCT,MATCH($A413,'Knowledge - Percentages'!$B:$B,0),'Data - Knowledge'!AH$8)/100</f>
        <v>0.56100000000000005</v>
      </c>
      <c r="AI413" s="129" cm="1">
        <f t="array" ref="AI413">INDEX(KM_PCT,MATCH($A413,'Knowledge - Percentages'!$B:$B,0),'Data - Knowledge'!AI$8)/100</f>
        <v>0.56000000000000005</v>
      </c>
    </row>
    <row r="414" spans="1:35">
      <c r="A414" s="86" t="s">
        <v>984</v>
      </c>
      <c r="B414" s="86" t="s">
        <v>977</v>
      </c>
      <c r="C414" s="86" t="s">
        <v>985</v>
      </c>
      <c r="D414" s="86" t="s">
        <v>986</v>
      </c>
      <c r="E414" s="122">
        <f t="shared" si="43"/>
        <v>0.14956514349346517</v>
      </c>
      <c r="F414" s="128">
        <f t="shared" si="38"/>
        <v>7655.791000000002</v>
      </c>
      <c r="G414" s="122">
        <f t="shared" si="39"/>
        <v>0.12870470626705391</v>
      </c>
      <c r="H414" s="128">
        <f t="shared" si="40"/>
        <v>46838.087999999996</v>
      </c>
      <c r="I414" s="122">
        <f t="shared" si="41"/>
        <v>0.44507091773643781</v>
      </c>
      <c r="J414" s="128">
        <f t="shared" si="42"/>
        <v>116.20798324431681</v>
      </c>
      <c r="K414" s="129" cm="1">
        <f t="array" ref="K414">INDEX(KM_PCT,MATCH($A414,'Knowledge - Percentages'!$B:$B,0),'Data - Knowledge'!K$8)/100</f>
        <v>0.32799999999999996</v>
      </c>
      <c r="L414" s="129" cm="1">
        <f t="array" ref="L414">INDEX(KM_PCT,MATCH($A414,'Knowledge - Percentages'!$B:$B,0),'Data - Knowledge'!L$8)/100</f>
        <v>0.26</v>
      </c>
      <c r="M414" s="129" cm="1">
        <f t="array" ref="M414">INDEX(KM_PCT,MATCH($A414,'Knowledge - Percentages'!$B:$B,0),'Data - Knowledge'!M$8)/100</f>
        <v>0.215</v>
      </c>
      <c r="N414" s="129" cm="1">
        <f t="array" ref="N414">INDEX(KM_PCT,MATCH($A414,'Knowledge - Percentages'!$B:$B,0),'Data - Knowledge'!N$8)/100</f>
        <v>0.17499999999999999</v>
      </c>
      <c r="O414" s="129" cm="1">
        <f t="array" ref="O414">INDEX(KM_PCT,MATCH($A414,'Knowledge - Percentages'!$B:$B,0),'Data - Knowledge'!O$8)/100</f>
        <v>0.185</v>
      </c>
      <c r="P414" s="129" cm="1">
        <f t="array" ref="P414">INDEX(KM_PCT,MATCH($A414,'Knowledge - Percentages'!$B:$B,0),'Data - Knowledge'!P$8)/100</f>
        <v>0.127</v>
      </c>
      <c r="Q414" s="129" cm="1">
        <f t="array" ref="Q414">INDEX(KM_PCT,MATCH($A414,'Knowledge - Percentages'!$B:$B,0),'Data - Knowledge'!Q$8)/100</f>
        <v>0.151</v>
      </c>
      <c r="R414" s="129" cm="1">
        <f t="array" ref="R414">INDEX(KM_PCT,MATCH($A414,'Knowledge - Percentages'!$B:$B,0),'Data - Knowledge'!R$8)/100</f>
        <v>0.127</v>
      </c>
      <c r="S414" s="129" cm="1">
        <f t="array" ref="S414">INDEX(KM_PCT,MATCH($A414,'Knowledge - Percentages'!$B:$B,0),'Data - Knowledge'!S$8)/100</f>
        <v>0.111</v>
      </c>
      <c r="T414" s="129" cm="1">
        <f t="array" ref="T414">INDEX(KM_PCT,MATCH($A414,'Knowledge - Percentages'!$B:$B,0),'Data - Knowledge'!T$8)/100</f>
        <v>0.17499999999999999</v>
      </c>
      <c r="U414" s="129" cm="1">
        <f t="array" ref="U414">INDEX(KM_PCT,MATCH($A414,'Knowledge - Percentages'!$B:$B,0),'Data - Knowledge'!U$8)/100</f>
        <v>0.127</v>
      </c>
      <c r="V414" s="129" cm="1">
        <f t="array" ref="V414">INDEX(KM_PCT,MATCH($A414,'Knowledge - Percentages'!$B:$B,0),'Data - Knowledge'!V$8)/100</f>
        <v>0.17199999999999999</v>
      </c>
      <c r="W414" s="129" cm="1">
        <f t="array" ref="W414">INDEX(KM_PCT,MATCH($A414,'Knowledge - Percentages'!$B:$B,0),'Data - Knowledge'!W$8)/100</f>
        <v>4.5999999999999999E-2</v>
      </c>
      <c r="X414" s="129" cm="1">
        <f t="array" ref="X414">INDEX(KM_PCT,MATCH($A414,'Knowledge - Percentages'!$B:$B,0),'Data - Knowledge'!X$8)/100</f>
        <v>0.11800000000000001</v>
      </c>
      <c r="Y414" s="129" cm="1">
        <f t="array" ref="Y414">INDEX(KM_PCT,MATCH($A414,'Knowledge - Percentages'!$B:$B,0),'Data - Knowledge'!Y$8)/100</f>
        <v>7.0999999999999994E-2</v>
      </c>
      <c r="Z414" s="129" cm="1">
        <f t="array" ref="Z414">INDEX(KM_PCT,MATCH($A414,'Knowledge - Percentages'!$B:$B,0),'Data - Knowledge'!Z$8)/100</f>
        <v>7.8E-2</v>
      </c>
      <c r="AA414" s="129" cm="1">
        <f t="array" ref="AA414">INDEX(KM_PCT,MATCH($A414,'Knowledge - Percentages'!$B:$B,0),'Data - Knowledge'!AA$8)/100</f>
        <v>9.4E-2</v>
      </c>
      <c r="AB414" s="129" cm="1">
        <f t="array" ref="AB414">INDEX(KM_PCT,MATCH($A414,'Knowledge - Percentages'!$B:$B,0),'Data - Knowledge'!AB$8)/100</f>
        <v>2.7000000000000003E-2</v>
      </c>
      <c r="AC414" s="129" cm="1">
        <f t="array" ref="AC414">INDEX(KM_PCT,MATCH($A414,'Knowledge - Percentages'!$B:$B,0),'Data - Knowledge'!AC$8)/100</f>
        <v>6.8000000000000005E-2</v>
      </c>
      <c r="AD414" s="129" cm="1">
        <f t="array" ref="AD414">INDEX(KM_PCT,MATCH($A414,'Knowledge - Percentages'!$B:$B,0),'Data - Knowledge'!AD$8)/100</f>
        <v>0.11900000000000001</v>
      </c>
      <c r="AE414" s="129" cm="1">
        <f t="array" ref="AE414">INDEX(KM_PCT,MATCH($A414,'Knowledge - Percentages'!$B:$B,0),'Data - Knowledge'!AE$8)/100</f>
        <v>0.122</v>
      </c>
      <c r="AF414" s="129" cm="1">
        <f t="array" ref="AF414">INDEX(KM_PCT,MATCH($A414,'Knowledge - Percentages'!$B:$B,0),'Data - Knowledge'!AF$8)/100</f>
        <v>5.5999999999999994E-2</v>
      </c>
      <c r="AG414" s="129" cm="1">
        <f t="array" ref="AG414">INDEX(KM_PCT,MATCH($A414,'Knowledge - Percentages'!$B:$B,0),'Data - Knowledge'!AG$8)/100</f>
        <v>5.9000000000000004E-2</v>
      </c>
      <c r="AH414" s="129" cm="1">
        <f t="array" ref="AH414">INDEX(KM_PCT,MATCH($A414,'Knowledge - Percentages'!$B:$B,0),'Data - Knowledge'!AH$8)/100</f>
        <v>3.9E-2</v>
      </c>
      <c r="AI414" s="129" cm="1">
        <f t="array" ref="AI414">INDEX(KM_PCT,MATCH($A414,'Knowledge - Percentages'!$B:$B,0),'Data - Knowledge'!AI$8)/100</f>
        <v>3.9E-2</v>
      </c>
    </row>
    <row r="415" spans="1:35">
      <c r="A415" s="86" t="s">
        <v>987</v>
      </c>
      <c r="B415" s="86" t="s">
        <v>977</v>
      </c>
      <c r="C415" s="86" t="s">
        <v>985</v>
      </c>
      <c r="D415" s="86" t="s">
        <v>988</v>
      </c>
      <c r="E415" s="122">
        <f t="shared" si="43"/>
        <v>9.6081133881649641E-2</v>
      </c>
      <c r="F415" s="128">
        <f t="shared" si="38"/>
        <v>4918.1050000000005</v>
      </c>
      <c r="G415" s="122">
        <f t="shared" si="39"/>
        <v>9.5369400883163549E-2</v>
      </c>
      <c r="H415" s="128">
        <f t="shared" si="40"/>
        <v>34706.736999999994</v>
      </c>
      <c r="I415" s="122">
        <f t="shared" si="41"/>
        <v>0.57122082211916825</v>
      </c>
      <c r="J415" s="128">
        <f t="shared" si="42"/>
        <v>100.7462907304598</v>
      </c>
      <c r="K415" s="129" cm="1">
        <f t="array" ref="K415">INDEX(KM_PCT,MATCH($A415,'Knowledge - Percentages'!$B:$B,0),'Data - Knowledge'!K$8)/100</f>
        <v>9.6000000000000002E-2</v>
      </c>
      <c r="L415" s="129" cm="1">
        <f t="array" ref="L415">INDEX(KM_PCT,MATCH($A415,'Knowledge - Percentages'!$B:$B,0),'Data - Knowledge'!L$8)/100</f>
        <v>0.106</v>
      </c>
      <c r="M415" s="129" cm="1">
        <f t="array" ref="M415">INDEX(KM_PCT,MATCH($A415,'Knowledge - Percentages'!$B:$B,0),'Data - Knowledge'!M$8)/100</f>
        <v>0.105</v>
      </c>
      <c r="N415" s="129" cm="1">
        <f t="array" ref="N415">INDEX(KM_PCT,MATCH($A415,'Knowledge - Percentages'!$B:$B,0),'Data - Knowledge'!N$8)/100</f>
        <v>0.11199999999999999</v>
      </c>
      <c r="O415" s="129" cm="1">
        <f t="array" ref="O415">INDEX(KM_PCT,MATCH($A415,'Knowledge - Percentages'!$B:$B,0),'Data - Knowledge'!O$8)/100</f>
        <v>0.10800000000000001</v>
      </c>
      <c r="P415" s="129" cm="1">
        <f t="array" ref="P415">INDEX(KM_PCT,MATCH($A415,'Knowledge - Percentages'!$B:$B,0),'Data - Knowledge'!P$8)/100</f>
        <v>7.4999999999999997E-2</v>
      </c>
      <c r="Q415" s="129" cm="1">
        <f t="array" ref="Q415">INDEX(KM_PCT,MATCH($A415,'Knowledge - Percentages'!$B:$B,0),'Data - Knowledge'!Q$8)/100</f>
        <v>9.0999999999999998E-2</v>
      </c>
      <c r="R415" s="129" cm="1">
        <f t="array" ref="R415">INDEX(KM_PCT,MATCH($A415,'Knowledge - Percentages'!$B:$B,0),'Data - Knowledge'!R$8)/100</f>
        <v>8.6999999999999994E-2</v>
      </c>
      <c r="S415" s="129" cm="1">
        <f t="array" ref="S415">INDEX(KM_PCT,MATCH($A415,'Knowledge - Percentages'!$B:$B,0),'Data - Knowledge'!S$8)/100</f>
        <v>8.5000000000000006E-2</v>
      </c>
      <c r="T415" s="129" cm="1">
        <f t="array" ref="T415">INDEX(KM_PCT,MATCH($A415,'Knowledge - Percentages'!$B:$B,0),'Data - Knowledge'!T$8)/100</f>
        <v>9.1999999999999998E-2</v>
      </c>
      <c r="U415" s="129" cm="1">
        <f t="array" ref="U415">INDEX(KM_PCT,MATCH($A415,'Knowledge - Percentages'!$B:$B,0),'Data - Knowledge'!U$8)/100</f>
        <v>0.10099999999999999</v>
      </c>
      <c r="V415" s="129" cm="1">
        <f t="array" ref="V415">INDEX(KM_PCT,MATCH($A415,'Knowledge - Percentages'!$B:$B,0),'Data - Knowledge'!V$8)/100</f>
        <v>9.1999999999999998E-2</v>
      </c>
      <c r="W415" s="129" cm="1">
        <f t="array" ref="W415">INDEX(KM_PCT,MATCH($A415,'Knowledge - Percentages'!$B:$B,0),'Data - Knowledge'!W$8)/100</f>
        <v>4.8000000000000001E-2</v>
      </c>
      <c r="X415" s="129" cm="1">
        <f t="array" ref="X415">INDEX(KM_PCT,MATCH($A415,'Knowledge - Percentages'!$B:$B,0),'Data - Knowledge'!X$8)/100</f>
        <v>9.0999999999999998E-2</v>
      </c>
      <c r="Y415" s="129" cm="1">
        <f t="array" ref="Y415">INDEX(KM_PCT,MATCH($A415,'Knowledge - Percentages'!$B:$B,0),'Data - Knowledge'!Y$8)/100</f>
        <v>7.0999999999999994E-2</v>
      </c>
      <c r="Z415" s="129" cm="1">
        <f t="array" ref="Z415">INDEX(KM_PCT,MATCH($A415,'Knowledge - Percentages'!$B:$B,0),'Data - Knowledge'!Z$8)/100</f>
        <v>9.4E-2</v>
      </c>
      <c r="AA415" s="129" cm="1">
        <f t="array" ref="AA415">INDEX(KM_PCT,MATCH($A415,'Knowledge - Percentages'!$B:$B,0),'Data - Knowledge'!AA$8)/100</f>
        <v>0.1</v>
      </c>
      <c r="AB415" s="129" cm="1">
        <f t="array" ref="AB415">INDEX(KM_PCT,MATCH($A415,'Knowledge - Percentages'!$B:$B,0),'Data - Knowledge'!AB$8)/100</f>
        <v>2.7999999999999997E-2</v>
      </c>
      <c r="AC415" s="129" cm="1">
        <f t="array" ref="AC415">INDEX(KM_PCT,MATCH($A415,'Knowledge - Percentages'!$B:$B,0),'Data - Knowledge'!AC$8)/100</f>
        <v>9.8000000000000004E-2</v>
      </c>
      <c r="AD415" s="129" cm="1">
        <f t="array" ref="AD415">INDEX(KM_PCT,MATCH($A415,'Knowledge - Percentages'!$B:$B,0),'Data - Knowledge'!AD$8)/100</f>
        <v>0.10099999999999999</v>
      </c>
      <c r="AE415" s="129" cm="1">
        <f t="array" ref="AE415">INDEX(KM_PCT,MATCH($A415,'Knowledge - Percentages'!$B:$B,0),'Data - Knowledge'!AE$8)/100</f>
        <v>0.109</v>
      </c>
      <c r="AF415" s="129" cm="1">
        <f t="array" ref="AF415">INDEX(KM_PCT,MATCH($A415,'Knowledge - Percentages'!$B:$B,0),'Data - Knowledge'!AF$8)/100</f>
        <v>0.05</v>
      </c>
      <c r="AG415" s="129" cm="1">
        <f t="array" ref="AG415">INDEX(KM_PCT,MATCH($A415,'Knowledge - Percentages'!$B:$B,0),'Data - Knowledge'!AG$8)/100</f>
        <v>7.9000000000000001E-2</v>
      </c>
      <c r="AH415" s="129" cm="1">
        <f t="array" ref="AH415">INDEX(KM_PCT,MATCH($A415,'Knowledge - Percentages'!$B:$B,0),'Data - Knowledge'!AH$8)/100</f>
        <v>7.2000000000000008E-2</v>
      </c>
      <c r="AI415" s="129" cm="1">
        <f t="array" ref="AI415">INDEX(KM_PCT,MATCH($A415,'Knowledge - Percentages'!$B:$B,0),'Data - Knowledge'!AI$8)/100</f>
        <v>7.400000000000001E-2</v>
      </c>
    </row>
    <row r="416" spans="1:35">
      <c r="A416" s="86" t="s">
        <v>989</v>
      </c>
      <c r="B416" s="86" t="s">
        <v>977</v>
      </c>
      <c r="C416" s="86" t="s">
        <v>985</v>
      </c>
      <c r="D416" s="86" t="s">
        <v>990</v>
      </c>
      <c r="E416" s="122">
        <f t="shared" si="43"/>
        <v>0.25470373336980096</v>
      </c>
      <c r="F416" s="128">
        <f t="shared" si="38"/>
        <v>13037.52</v>
      </c>
      <c r="G416" s="122">
        <f t="shared" si="39"/>
        <v>0.25080355243886687</v>
      </c>
      <c r="H416" s="128">
        <f t="shared" si="40"/>
        <v>91272.178</v>
      </c>
      <c r="I416" s="122">
        <f t="shared" si="41"/>
        <v>0.21626256769922375</v>
      </c>
      <c r="J416" s="128">
        <f t="shared" si="42"/>
        <v>101.55507403822948</v>
      </c>
      <c r="K416" s="129" cm="1">
        <f t="array" ref="K416">INDEX(KM_PCT,MATCH($A416,'Knowledge - Percentages'!$B:$B,0),'Data - Knowledge'!K$8)/100</f>
        <v>0.22500000000000001</v>
      </c>
      <c r="L416" s="129" cm="1">
        <f t="array" ref="L416">INDEX(KM_PCT,MATCH($A416,'Knowledge - Percentages'!$B:$B,0),'Data - Knowledge'!L$8)/100</f>
        <v>0.27</v>
      </c>
      <c r="M416" s="129" cm="1">
        <f t="array" ref="M416">INDEX(KM_PCT,MATCH($A416,'Knowledge - Percentages'!$B:$B,0),'Data - Knowledge'!M$8)/100</f>
        <v>0.26899999999999996</v>
      </c>
      <c r="N416" s="129" cm="1">
        <f t="array" ref="N416">INDEX(KM_PCT,MATCH($A416,'Knowledge - Percentages'!$B:$B,0),'Data - Knowledge'!N$8)/100</f>
        <v>0.23199999999999998</v>
      </c>
      <c r="O416" s="129" cm="1">
        <f t="array" ref="O416">INDEX(KM_PCT,MATCH($A416,'Knowledge - Percentages'!$B:$B,0),'Data - Knowledge'!O$8)/100</f>
        <v>0.28499999999999998</v>
      </c>
      <c r="P416" s="129" cm="1">
        <f t="array" ref="P416">INDEX(KM_PCT,MATCH($A416,'Knowledge - Percentages'!$B:$B,0),'Data - Knowledge'!P$8)/100</f>
        <v>0.27800000000000002</v>
      </c>
      <c r="Q416" s="129" cm="1">
        <f t="array" ref="Q416">INDEX(KM_PCT,MATCH($A416,'Knowledge - Percentages'!$B:$B,0),'Data - Knowledge'!Q$8)/100</f>
        <v>0.309</v>
      </c>
      <c r="R416" s="129" cm="1">
        <f t="array" ref="R416">INDEX(KM_PCT,MATCH($A416,'Knowledge - Percentages'!$B:$B,0),'Data - Knowledge'!R$8)/100</f>
        <v>0.26700000000000002</v>
      </c>
      <c r="S416" s="129" cm="1">
        <f t="array" ref="S416">INDEX(KM_PCT,MATCH($A416,'Knowledge - Percentages'!$B:$B,0),'Data - Knowledge'!S$8)/100</f>
        <v>0.26</v>
      </c>
      <c r="T416" s="129" cm="1">
        <f t="array" ref="T416">INDEX(KM_PCT,MATCH($A416,'Knowledge - Percentages'!$B:$B,0),'Data - Knowledge'!T$8)/100</f>
        <v>0.26600000000000001</v>
      </c>
      <c r="U416" s="129" cm="1">
        <f t="array" ref="U416">INDEX(KM_PCT,MATCH($A416,'Knowledge - Percentages'!$B:$B,0),'Data - Knowledge'!U$8)/100</f>
        <v>0.30099999999999999</v>
      </c>
      <c r="V416" s="129" cm="1">
        <f t="array" ref="V416">INDEX(KM_PCT,MATCH($A416,'Knowledge - Percentages'!$B:$B,0),'Data - Knowledge'!V$8)/100</f>
        <v>0.27</v>
      </c>
      <c r="W416" s="129" cm="1">
        <f t="array" ref="W416">INDEX(KM_PCT,MATCH($A416,'Knowledge - Percentages'!$B:$B,0),'Data - Knowledge'!W$8)/100</f>
        <v>0.20100000000000001</v>
      </c>
      <c r="X416" s="129" cm="1">
        <f t="array" ref="X416">INDEX(KM_PCT,MATCH($A416,'Knowledge - Percentages'!$B:$B,0),'Data - Knowledge'!X$8)/100</f>
        <v>0.26800000000000002</v>
      </c>
      <c r="Y416" s="129" cm="1">
        <f t="array" ref="Y416">INDEX(KM_PCT,MATCH($A416,'Knowledge - Percentages'!$B:$B,0),'Data - Knowledge'!Y$8)/100</f>
        <v>0.22800000000000001</v>
      </c>
      <c r="Z416" s="129" cm="1">
        <f t="array" ref="Z416">INDEX(KM_PCT,MATCH($A416,'Knowledge - Percentages'!$B:$B,0),'Data - Knowledge'!Z$8)/100</f>
        <v>0.23600000000000002</v>
      </c>
      <c r="AA416" s="129" cm="1">
        <f t="array" ref="AA416">INDEX(KM_PCT,MATCH($A416,'Knowledge - Percentages'!$B:$B,0),'Data - Knowledge'!AA$8)/100</f>
        <v>0.25600000000000001</v>
      </c>
      <c r="AB416" s="129" cm="1">
        <f t="array" ref="AB416">INDEX(KM_PCT,MATCH($A416,'Knowledge - Percentages'!$B:$B,0),'Data - Knowledge'!AB$8)/100</f>
        <v>0.151</v>
      </c>
      <c r="AC416" s="129" cm="1">
        <f t="array" ref="AC416">INDEX(KM_PCT,MATCH($A416,'Knowledge - Percentages'!$B:$B,0),'Data - Knowledge'!AC$8)/100</f>
        <v>0.23699999999999999</v>
      </c>
      <c r="AD416" s="129" cm="1">
        <f t="array" ref="AD416">INDEX(KM_PCT,MATCH($A416,'Knowledge - Percentages'!$B:$B,0),'Data - Knowledge'!AD$8)/100</f>
        <v>0.24600000000000002</v>
      </c>
      <c r="AE416" s="129" cm="1">
        <f t="array" ref="AE416">INDEX(KM_PCT,MATCH($A416,'Knowledge - Percentages'!$B:$B,0),'Data - Knowledge'!AE$8)/100</f>
        <v>0.23699999999999999</v>
      </c>
      <c r="AF416" s="129" cm="1">
        <f t="array" ref="AF416">INDEX(KM_PCT,MATCH($A416,'Knowledge - Percentages'!$B:$B,0),'Data - Knowledge'!AF$8)/100</f>
        <v>0.25800000000000001</v>
      </c>
      <c r="AG416" s="129" cm="1">
        <f t="array" ref="AG416">INDEX(KM_PCT,MATCH($A416,'Knowledge - Percentages'!$B:$B,0),'Data - Knowledge'!AG$8)/100</f>
        <v>0.23300000000000001</v>
      </c>
      <c r="AH416" s="129" cm="1">
        <f t="array" ref="AH416">INDEX(KM_PCT,MATCH($A416,'Knowledge - Percentages'!$B:$B,0),'Data - Knowledge'!AH$8)/100</f>
        <v>0.223</v>
      </c>
      <c r="AI416" s="129" cm="1">
        <f t="array" ref="AI416">INDEX(KM_PCT,MATCH($A416,'Knowledge - Percentages'!$B:$B,0),'Data - Knowledge'!AI$8)/100</f>
        <v>0.218</v>
      </c>
    </row>
    <row r="417" spans="1:35">
      <c r="A417" s="86" t="s">
        <v>991</v>
      </c>
      <c r="B417" s="86" t="s">
        <v>977</v>
      </c>
      <c r="C417" s="86" t="s">
        <v>985</v>
      </c>
      <c r="D417" s="86" t="s">
        <v>992</v>
      </c>
      <c r="E417" s="122">
        <f t="shared" si="43"/>
        <v>0.2424602926524313</v>
      </c>
      <c r="F417" s="128">
        <f t="shared" si="38"/>
        <v>12410.815000000001</v>
      </c>
      <c r="G417" s="122">
        <f t="shared" si="39"/>
        <v>0.25255025156696959</v>
      </c>
      <c r="H417" s="128">
        <f t="shared" si="40"/>
        <v>91907.835000000006</v>
      </c>
      <c r="I417" s="122">
        <f t="shared" si="41"/>
        <v>-0.43809982050891738</v>
      </c>
      <c r="J417" s="128">
        <f t="shared" si="42"/>
        <v>96.004771782275299</v>
      </c>
      <c r="K417" s="129" cm="1">
        <f t="array" ref="K417">INDEX(KM_PCT,MATCH($A417,'Knowledge - Percentages'!$B:$B,0),'Data - Knowledge'!K$8)/100</f>
        <v>0.16800000000000001</v>
      </c>
      <c r="L417" s="129" cm="1">
        <f t="array" ref="L417">INDEX(KM_PCT,MATCH($A417,'Knowledge - Percentages'!$B:$B,0),'Data - Knowledge'!L$8)/100</f>
        <v>0.18899999999999997</v>
      </c>
      <c r="M417" s="129" cm="1">
        <f t="array" ref="M417">INDEX(KM_PCT,MATCH($A417,'Knowledge - Percentages'!$B:$B,0),'Data - Knowledge'!M$8)/100</f>
        <v>0.21</v>
      </c>
      <c r="N417" s="129" cm="1">
        <f t="array" ref="N417">INDEX(KM_PCT,MATCH($A417,'Knowledge - Percentages'!$B:$B,0),'Data - Knowledge'!N$8)/100</f>
        <v>0.23199999999999998</v>
      </c>
      <c r="O417" s="129" cm="1">
        <f t="array" ref="O417">INDEX(KM_PCT,MATCH($A417,'Knowledge - Percentages'!$B:$B,0),'Data - Knowledge'!O$8)/100</f>
        <v>0.217</v>
      </c>
      <c r="P417" s="129" cm="1">
        <f t="array" ref="P417">INDEX(KM_PCT,MATCH($A417,'Knowledge - Percentages'!$B:$B,0),'Data - Knowledge'!P$8)/100</f>
        <v>0.251</v>
      </c>
      <c r="Q417" s="129" cm="1">
        <f t="array" ref="Q417">INDEX(KM_PCT,MATCH($A417,'Knowledge - Percentages'!$B:$B,0),'Data - Knowledge'!Q$8)/100</f>
        <v>0.23199999999999998</v>
      </c>
      <c r="R417" s="129" cm="1">
        <f t="array" ref="R417">INDEX(KM_PCT,MATCH($A417,'Knowledge - Percentages'!$B:$B,0),'Data - Knowledge'!R$8)/100</f>
        <v>0.26100000000000001</v>
      </c>
      <c r="S417" s="129" cm="1">
        <f t="array" ref="S417">INDEX(KM_PCT,MATCH($A417,'Knowledge - Percentages'!$B:$B,0),'Data - Knowledge'!S$8)/100</f>
        <v>0.25800000000000001</v>
      </c>
      <c r="T417" s="129" cm="1">
        <f t="array" ref="T417">INDEX(KM_PCT,MATCH($A417,'Knowledge - Percentages'!$B:$B,0),'Data - Knowledge'!T$8)/100</f>
        <v>0.23399999999999999</v>
      </c>
      <c r="U417" s="129" cm="1">
        <f t="array" ref="U417">INDEX(KM_PCT,MATCH($A417,'Knowledge - Percentages'!$B:$B,0),'Data - Knowledge'!U$8)/100</f>
        <v>0.23199999999999998</v>
      </c>
      <c r="V417" s="129" cm="1">
        <f t="array" ref="V417">INDEX(KM_PCT,MATCH($A417,'Knowledge - Percentages'!$B:$B,0),'Data - Knowledge'!V$8)/100</f>
        <v>0.23899999999999999</v>
      </c>
      <c r="W417" s="129" cm="1">
        <f t="array" ref="W417">INDEX(KM_PCT,MATCH($A417,'Knowledge - Percentages'!$B:$B,0),'Data - Knowledge'!W$8)/100</f>
        <v>0.29199999999999998</v>
      </c>
      <c r="X417" s="129" cm="1">
        <f t="array" ref="X417">INDEX(KM_PCT,MATCH($A417,'Knowledge - Percentages'!$B:$B,0),'Data - Knowledge'!X$8)/100</f>
        <v>0.25900000000000001</v>
      </c>
      <c r="Y417" s="129" cm="1">
        <f t="array" ref="Y417">INDEX(KM_PCT,MATCH($A417,'Knowledge - Percentages'!$B:$B,0),'Data - Knowledge'!Y$8)/100</f>
        <v>0.27600000000000002</v>
      </c>
      <c r="Z417" s="129" cm="1">
        <f t="array" ref="Z417">INDEX(KM_PCT,MATCH($A417,'Knowledge - Percentages'!$B:$B,0),'Data - Knowledge'!Z$8)/100</f>
        <v>0.26800000000000002</v>
      </c>
      <c r="AA417" s="129" cm="1">
        <f t="array" ref="AA417">INDEX(KM_PCT,MATCH($A417,'Knowledge - Percentages'!$B:$B,0),'Data - Knowledge'!AA$8)/100</f>
        <v>0.26800000000000002</v>
      </c>
      <c r="AB417" s="129" cm="1">
        <f t="array" ref="AB417">INDEX(KM_PCT,MATCH($A417,'Knowledge - Percentages'!$B:$B,0),'Data - Knowledge'!AB$8)/100</f>
        <v>0.32500000000000001</v>
      </c>
      <c r="AC417" s="129" cm="1">
        <f t="array" ref="AC417">INDEX(KM_PCT,MATCH($A417,'Knowledge - Percentages'!$B:$B,0),'Data - Knowledge'!AC$8)/100</f>
        <v>0.28399999999999997</v>
      </c>
      <c r="AD417" s="129" cm="1">
        <f t="array" ref="AD417">INDEX(KM_PCT,MATCH($A417,'Knowledge - Percentages'!$B:$B,0),'Data - Knowledge'!AD$8)/100</f>
        <v>0.25900000000000001</v>
      </c>
      <c r="AE417" s="129" cm="1">
        <f t="array" ref="AE417">INDEX(KM_PCT,MATCH($A417,'Knowledge - Percentages'!$B:$B,0),'Data - Knowledge'!AE$8)/100</f>
        <v>0.245</v>
      </c>
      <c r="AF417" s="129" cm="1">
        <f t="array" ref="AF417">INDEX(KM_PCT,MATCH($A417,'Knowledge - Percentages'!$B:$B,0),'Data - Knowledge'!AF$8)/100</f>
        <v>0.28800000000000003</v>
      </c>
      <c r="AG417" s="129" cm="1">
        <f t="array" ref="AG417">INDEX(KM_PCT,MATCH($A417,'Knowledge - Percentages'!$B:$B,0),'Data - Knowledge'!AG$8)/100</f>
        <v>0.28800000000000003</v>
      </c>
      <c r="AH417" s="129" cm="1">
        <f t="array" ref="AH417">INDEX(KM_PCT,MATCH($A417,'Knowledge - Percentages'!$B:$B,0),'Data - Knowledge'!AH$8)/100</f>
        <v>0.3</v>
      </c>
      <c r="AI417" s="129" cm="1">
        <f t="array" ref="AI417">INDEX(KM_PCT,MATCH($A417,'Knowledge - Percentages'!$B:$B,0),'Data - Knowledge'!AI$8)/100</f>
        <v>0.312</v>
      </c>
    </row>
    <row r="418" spans="1:35">
      <c r="A418" s="86" t="s">
        <v>993</v>
      </c>
      <c r="B418" s="86" t="s">
        <v>977</v>
      </c>
      <c r="C418" s="86" t="s">
        <v>985</v>
      </c>
      <c r="D418" s="86" t="s">
        <v>994</v>
      </c>
      <c r="E418" s="122">
        <f t="shared" si="43"/>
        <v>0.25689038232363681</v>
      </c>
      <c r="F418" s="128">
        <f t="shared" si="38"/>
        <v>13149.447999999999</v>
      </c>
      <c r="G418" s="122">
        <f t="shared" si="39"/>
        <v>0.27218032034601103</v>
      </c>
      <c r="H418" s="128">
        <f t="shared" si="40"/>
        <v>99051.59</v>
      </c>
      <c r="I418" s="122">
        <f t="shared" si="41"/>
        <v>-0.48431236416208573</v>
      </c>
      <c r="J418" s="128">
        <f t="shared" si="42"/>
        <v>94.382423386475267</v>
      </c>
      <c r="K418" s="129" cm="1">
        <f t="array" ref="K418">INDEX(KM_PCT,MATCH($A418,'Knowledge - Percentages'!$B:$B,0),'Data - Knowledge'!K$8)/100</f>
        <v>0.182</v>
      </c>
      <c r="L418" s="129" cm="1">
        <f t="array" ref="L418">INDEX(KM_PCT,MATCH($A418,'Knowledge - Percentages'!$B:$B,0),'Data - Knowledge'!L$8)/100</f>
        <v>0.17499999999999999</v>
      </c>
      <c r="M418" s="129" cm="1">
        <f t="array" ref="M418">INDEX(KM_PCT,MATCH($A418,'Knowledge - Percentages'!$B:$B,0),'Data - Knowledge'!M$8)/100</f>
        <v>0.20100000000000001</v>
      </c>
      <c r="N418" s="129" cm="1">
        <f t="array" ref="N418">INDEX(KM_PCT,MATCH($A418,'Knowledge - Percentages'!$B:$B,0),'Data - Knowledge'!N$8)/100</f>
        <v>0.249</v>
      </c>
      <c r="O418" s="129" cm="1">
        <f t="array" ref="O418">INDEX(KM_PCT,MATCH($A418,'Knowledge - Percentages'!$B:$B,0),'Data - Knowledge'!O$8)/100</f>
        <v>0.20499999999999999</v>
      </c>
      <c r="P418" s="129" cm="1">
        <f t="array" ref="P418">INDEX(KM_PCT,MATCH($A418,'Knowledge - Percentages'!$B:$B,0),'Data - Knowledge'!P$8)/100</f>
        <v>0.26899999999999996</v>
      </c>
      <c r="Q418" s="129" cm="1">
        <f t="array" ref="Q418">INDEX(KM_PCT,MATCH($A418,'Knowledge - Percentages'!$B:$B,0),'Data - Knowledge'!Q$8)/100</f>
        <v>0.217</v>
      </c>
      <c r="R418" s="129" cm="1">
        <f t="array" ref="R418">INDEX(KM_PCT,MATCH($A418,'Knowledge - Percentages'!$B:$B,0),'Data - Knowledge'!R$8)/100</f>
        <v>0.25800000000000001</v>
      </c>
      <c r="S418" s="129" cm="1">
        <f t="array" ref="S418">INDEX(KM_PCT,MATCH($A418,'Knowledge - Percentages'!$B:$B,0),'Data - Knowledge'!S$8)/100</f>
        <v>0.28499999999999998</v>
      </c>
      <c r="T418" s="129" cm="1">
        <f t="array" ref="T418">INDEX(KM_PCT,MATCH($A418,'Knowledge - Percentages'!$B:$B,0),'Data - Knowledge'!T$8)/100</f>
        <v>0.23300000000000001</v>
      </c>
      <c r="U418" s="129" cm="1">
        <f t="array" ref="U418">INDEX(KM_PCT,MATCH($A418,'Knowledge - Percentages'!$B:$B,0),'Data - Knowledge'!U$8)/100</f>
        <v>0.23899999999999999</v>
      </c>
      <c r="V418" s="129" cm="1">
        <f t="array" ref="V418">INDEX(KM_PCT,MATCH($A418,'Knowledge - Percentages'!$B:$B,0),'Data - Knowledge'!V$8)/100</f>
        <v>0.22699999999999998</v>
      </c>
      <c r="W418" s="129" cm="1">
        <f t="array" ref="W418">INDEX(KM_PCT,MATCH($A418,'Knowledge - Percentages'!$B:$B,0),'Data - Knowledge'!W$8)/100</f>
        <v>0.41299999999999998</v>
      </c>
      <c r="X418" s="129" cm="1">
        <f t="array" ref="X418">INDEX(KM_PCT,MATCH($A418,'Knowledge - Percentages'!$B:$B,0),'Data - Knowledge'!X$8)/100</f>
        <v>0.26400000000000001</v>
      </c>
      <c r="Y418" s="129" cm="1">
        <f t="array" ref="Y418">INDEX(KM_PCT,MATCH($A418,'Knowledge - Percentages'!$B:$B,0),'Data - Knowledge'!Y$8)/100</f>
        <v>0.35399999999999998</v>
      </c>
      <c r="Z418" s="129" cm="1">
        <f t="array" ref="Z418">INDEX(KM_PCT,MATCH($A418,'Knowledge - Percentages'!$B:$B,0),'Data - Knowledge'!Z$8)/100</f>
        <v>0.32299999999999995</v>
      </c>
      <c r="AA418" s="129" cm="1">
        <f t="array" ref="AA418">INDEX(KM_PCT,MATCH($A418,'Knowledge - Percentages'!$B:$B,0),'Data - Knowledge'!AA$8)/100</f>
        <v>0.28199999999999997</v>
      </c>
      <c r="AB418" s="129" cm="1">
        <f t="array" ref="AB418">INDEX(KM_PCT,MATCH($A418,'Knowledge - Percentages'!$B:$B,0),'Data - Knowledge'!AB$8)/100</f>
        <v>0.46899999999999997</v>
      </c>
      <c r="AC418" s="129" cm="1">
        <f t="array" ref="AC418">INDEX(KM_PCT,MATCH($A418,'Knowledge - Percentages'!$B:$B,0),'Data - Knowledge'!AC$8)/100</f>
        <v>0.312</v>
      </c>
      <c r="AD418" s="129" cm="1">
        <f t="array" ref="AD418">INDEX(KM_PCT,MATCH($A418,'Knowledge - Percentages'!$B:$B,0),'Data - Knowledge'!AD$8)/100</f>
        <v>0.27399999999999997</v>
      </c>
      <c r="AE418" s="129" cm="1">
        <f t="array" ref="AE418">INDEX(KM_PCT,MATCH($A418,'Knowledge - Percentages'!$B:$B,0),'Data - Knowledge'!AE$8)/100</f>
        <v>0.28600000000000003</v>
      </c>
      <c r="AF418" s="129" cm="1">
        <f t="array" ref="AF418">INDEX(KM_PCT,MATCH($A418,'Knowledge - Percentages'!$B:$B,0),'Data - Knowledge'!AF$8)/100</f>
        <v>0.34799999999999998</v>
      </c>
      <c r="AG418" s="129" cm="1">
        <f t="array" ref="AG418">INDEX(KM_PCT,MATCH($A418,'Knowledge - Percentages'!$B:$B,0),'Data - Knowledge'!AG$8)/100</f>
        <v>0.34</v>
      </c>
      <c r="AH418" s="129" cm="1">
        <f t="array" ref="AH418">INDEX(KM_PCT,MATCH($A418,'Knowledge - Percentages'!$B:$B,0),'Data - Knowledge'!AH$8)/100</f>
        <v>0.36599999999999999</v>
      </c>
      <c r="AI418" s="129" cm="1">
        <f t="array" ref="AI418">INDEX(KM_PCT,MATCH($A418,'Knowledge - Percentages'!$B:$B,0),'Data - Knowledge'!AI$8)/100</f>
        <v>0.35700000000000004</v>
      </c>
    </row>
    <row r="419" spans="1:35">
      <c r="A419" s="86" t="s">
        <v>995</v>
      </c>
      <c r="B419" s="86" t="s">
        <v>977</v>
      </c>
      <c r="C419" s="86" t="s">
        <v>996</v>
      </c>
      <c r="D419" s="86" t="s">
        <v>997</v>
      </c>
      <c r="E419" s="122">
        <f t="shared" si="43"/>
        <v>6.9860863109773977E-2</v>
      </c>
      <c r="F419" s="128">
        <f t="shared" si="38"/>
        <v>3575.9680000000003</v>
      </c>
      <c r="G419" s="122">
        <f t="shared" si="39"/>
        <v>7.4761757424042161E-2</v>
      </c>
      <c r="H419" s="128">
        <f t="shared" si="40"/>
        <v>27207.223999999998</v>
      </c>
      <c r="I419" s="122">
        <f t="shared" si="41"/>
        <v>-0.22152567085987687</v>
      </c>
      <c r="J419" s="128">
        <f t="shared" si="42"/>
        <v>93.444650737046302</v>
      </c>
      <c r="K419" s="129" cm="1">
        <f t="array" ref="K419">INDEX(KM_PCT,MATCH($A419,'Knowledge - Percentages'!$B:$B,0),'Data - Knowledge'!K$8)/100</f>
        <v>3.3000000000000002E-2</v>
      </c>
      <c r="L419" s="129" cm="1">
        <f t="array" ref="L419">INDEX(KM_PCT,MATCH($A419,'Knowledge - Percentages'!$B:$B,0),'Data - Knowledge'!L$8)/100</f>
        <v>5.2999999999999999E-2</v>
      </c>
      <c r="M419" s="129" cm="1">
        <f t="array" ref="M419">INDEX(KM_PCT,MATCH($A419,'Knowledge - Percentages'!$B:$B,0),'Data - Knowledge'!M$8)/100</f>
        <v>5.4000000000000006E-2</v>
      </c>
      <c r="N419" s="129" cm="1">
        <f t="array" ref="N419">INDEX(KM_PCT,MATCH($A419,'Knowledge - Percentages'!$B:$B,0),'Data - Knowledge'!N$8)/100</f>
        <v>6.5000000000000002E-2</v>
      </c>
      <c r="O419" s="129" cm="1">
        <f t="array" ref="O419">INDEX(KM_PCT,MATCH($A419,'Knowledge - Percentages'!$B:$B,0),'Data - Knowledge'!O$8)/100</f>
        <v>5.5E-2</v>
      </c>
      <c r="P419" s="129" cm="1">
        <f t="array" ref="P419">INDEX(KM_PCT,MATCH($A419,'Knowledge - Percentages'!$B:$B,0),'Data - Knowledge'!P$8)/100</f>
        <v>6.2E-2</v>
      </c>
      <c r="Q419" s="129" cm="1">
        <f t="array" ref="Q419">INDEX(KM_PCT,MATCH($A419,'Knowledge - Percentages'!$B:$B,0),'Data - Knowledge'!Q$8)/100</f>
        <v>6.0999999999999999E-2</v>
      </c>
      <c r="R419" s="129" cm="1">
        <f t="array" ref="R419">INDEX(KM_PCT,MATCH($A419,'Knowledge - Percentages'!$B:$B,0),'Data - Knowledge'!R$8)/100</f>
        <v>6.2E-2</v>
      </c>
      <c r="S419" s="129" cm="1">
        <f t="array" ref="S419">INDEX(KM_PCT,MATCH($A419,'Knowledge - Percentages'!$B:$B,0),'Data - Knowledge'!S$8)/100</f>
        <v>7.0999999999999994E-2</v>
      </c>
      <c r="T419" s="129" cm="1">
        <f t="array" ref="T419">INDEX(KM_PCT,MATCH($A419,'Knowledge - Percentages'!$B:$B,0),'Data - Knowledge'!T$8)/100</f>
        <v>6.7000000000000004E-2</v>
      </c>
      <c r="U419" s="129" cm="1">
        <f t="array" ref="U419">INDEX(KM_PCT,MATCH($A419,'Knowledge - Percentages'!$B:$B,0),'Data - Knowledge'!U$8)/100</f>
        <v>6.8000000000000005E-2</v>
      </c>
      <c r="V419" s="129" cm="1">
        <f t="array" ref="V419">INDEX(KM_PCT,MATCH($A419,'Knowledge - Percentages'!$B:$B,0),'Data - Knowledge'!V$8)/100</f>
        <v>6.2E-2</v>
      </c>
      <c r="W419" s="129" cm="1">
        <f t="array" ref="W419">INDEX(KM_PCT,MATCH($A419,'Knowledge - Percentages'!$B:$B,0),'Data - Knowledge'!W$8)/100</f>
        <v>8.1000000000000003E-2</v>
      </c>
      <c r="X419" s="129" cm="1">
        <f t="array" ref="X419">INDEX(KM_PCT,MATCH($A419,'Knowledge - Percentages'!$B:$B,0),'Data - Knowledge'!X$8)/100</f>
        <v>7.400000000000001E-2</v>
      </c>
      <c r="Y419" s="129" cm="1">
        <f t="array" ref="Y419">INDEX(KM_PCT,MATCH($A419,'Knowledge - Percentages'!$B:$B,0),'Data - Knowledge'!Y$8)/100</f>
        <v>8.3000000000000004E-2</v>
      </c>
      <c r="Z419" s="129" cm="1">
        <f t="array" ref="Z419">INDEX(KM_PCT,MATCH($A419,'Knowledge - Percentages'!$B:$B,0),'Data - Knowledge'!Z$8)/100</f>
        <v>8.3000000000000004E-2</v>
      </c>
      <c r="AA419" s="129" cm="1">
        <f t="array" ref="AA419">INDEX(KM_PCT,MATCH($A419,'Knowledge - Percentages'!$B:$B,0),'Data - Knowledge'!AA$8)/100</f>
        <v>8.3000000000000004E-2</v>
      </c>
      <c r="AB419" s="129" cm="1">
        <f t="array" ref="AB419">INDEX(KM_PCT,MATCH($A419,'Knowledge - Percentages'!$B:$B,0),'Data - Knowledge'!AB$8)/100</f>
        <v>8.3000000000000004E-2</v>
      </c>
      <c r="AC419" s="129" cm="1">
        <f t="array" ref="AC419">INDEX(KM_PCT,MATCH($A419,'Knowledge - Percentages'!$B:$B,0),'Data - Knowledge'!AC$8)/100</f>
        <v>8.8000000000000009E-2</v>
      </c>
      <c r="AD419" s="129" cm="1">
        <f t="array" ref="AD419">INDEX(KM_PCT,MATCH($A419,'Knowledge - Percentages'!$B:$B,0),'Data - Knowledge'!AD$8)/100</f>
        <v>8.1000000000000003E-2</v>
      </c>
      <c r="AE419" s="129" cm="1">
        <f t="array" ref="AE419">INDEX(KM_PCT,MATCH($A419,'Knowledge - Percentages'!$B:$B,0),'Data - Knowledge'!AE$8)/100</f>
        <v>7.8E-2</v>
      </c>
      <c r="AF419" s="129" cm="1">
        <f t="array" ref="AF419">INDEX(KM_PCT,MATCH($A419,'Knowledge - Percentages'!$B:$B,0),'Data - Knowledge'!AF$8)/100</f>
        <v>7.4999999999999997E-2</v>
      </c>
      <c r="AG419" s="129" cm="1">
        <f t="array" ref="AG419">INDEX(KM_PCT,MATCH($A419,'Knowledge - Percentages'!$B:$B,0),'Data - Knowledge'!AG$8)/100</f>
        <v>0.09</v>
      </c>
      <c r="AH419" s="129" cm="1">
        <f t="array" ref="AH419">INDEX(KM_PCT,MATCH($A419,'Knowledge - Percentages'!$B:$B,0),'Data - Knowledge'!AH$8)/100</f>
        <v>9.6999999999999989E-2</v>
      </c>
      <c r="AI419" s="129" cm="1">
        <f t="array" ref="AI419">INDEX(KM_PCT,MATCH($A419,'Knowledge - Percentages'!$B:$B,0),'Data - Knowledge'!AI$8)/100</f>
        <v>0.109</v>
      </c>
    </row>
    <row r="420" spans="1:35">
      <c r="A420" s="86" t="s">
        <v>998</v>
      </c>
      <c r="B420" s="86" t="s">
        <v>977</v>
      </c>
      <c r="C420" s="86" t="s">
        <v>996</v>
      </c>
      <c r="D420" s="86" t="s">
        <v>999</v>
      </c>
      <c r="E420" s="122">
        <f t="shared" si="43"/>
        <v>0.21643546212905618</v>
      </c>
      <c r="F420" s="128">
        <f t="shared" si="38"/>
        <v>11078.681999999999</v>
      </c>
      <c r="G420" s="122">
        <f t="shared" si="39"/>
        <v>0.22096334898699982</v>
      </c>
      <c r="H420" s="128">
        <f t="shared" si="40"/>
        <v>80412.760999999984</v>
      </c>
      <c r="I420" s="122">
        <f t="shared" si="41"/>
        <v>-0.2757274297138233</v>
      </c>
      <c r="J420" s="128">
        <f t="shared" si="42"/>
        <v>97.950842581495252</v>
      </c>
      <c r="K420" s="129" cm="1">
        <f t="array" ref="K420">INDEX(KM_PCT,MATCH($A420,'Knowledge - Percentages'!$B:$B,0),'Data - Knowledge'!K$8)/100</f>
        <v>0.114</v>
      </c>
      <c r="L420" s="129" cm="1">
        <f t="array" ref="L420">INDEX(KM_PCT,MATCH($A420,'Knowledge - Percentages'!$B:$B,0),'Data - Knowledge'!L$8)/100</f>
        <v>0.17300000000000001</v>
      </c>
      <c r="M420" s="129" cm="1">
        <f t="array" ref="M420">INDEX(KM_PCT,MATCH($A420,'Knowledge - Percentages'!$B:$B,0),'Data - Knowledge'!M$8)/100</f>
        <v>0.19800000000000001</v>
      </c>
      <c r="N420" s="129" cm="1">
        <f t="array" ref="N420">INDEX(KM_PCT,MATCH($A420,'Knowledge - Percentages'!$B:$B,0),'Data - Knowledge'!N$8)/100</f>
        <v>0.17</v>
      </c>
      <c r="O420" s="129" cm="1">
        <f t="array" ref="O420">INDEX(KM_PCT,MATCH($A420,'Knowledge - Percentages'!$B:$B,0),'Data - Knowledge'!O$8)/100</f>
        <v>0.22</v>
      </c>
      <c r="P420" s="129" cm="1">
        <f t="array" ref="P420">INDEX(KM_PCT,MATCH($A420,'Knowledge - Percentages'!$B:$B,0),'Data - Knowledge'!P$8)/100</f>
        <v>0.23899999999999999</v>
      </c>
      <c r="Q420" s="129" cm="1">
        <f t="array" ref="Q420">INDEX(KM_PCT,MATCH($A420,'Knowledge - Percentages'!$B:$B,0),'Data - Knowledge'!Q$8)/100</f>
        <v>0.23899999999999999</v>
      </c>
      <c r="R420" s="129" cm="1">
        <f t="array" ref="R420">INDEX(KM_PCT,MATCH($A420,'Knowledge - Percentages'!$B:$B,0),'Data - Knowledge'!R$8)/100</f>
        <v>0.20300000000000001</v>
      </c>
      <c r="S420" s="129" cm="1">
        <f t="array" ref="S420">INDEX(KM_PCT,MATCH($A420,'Knowledge - Percentages'!$B:$B,0),'Data - Knowledge'!S$8)/100</f>
        <v>0.247</v>
      </c>
      <c r="T420" s="129" cm="1">
        <f t="array" ref="T420">INDEX(KM_PCT,MATCH($A420,'Knowledge - Percentages'!$B:$B,0),'Data - Knowledge'!T$8)/100</f>
        <v>0.218</v>
      </c>
      <c r="U420" s="129" cm="1">
        <f t="array" ref="U420">INDEX(KM_PCT,MATCH($A420,'Knowledge - Percentages'!$B:$B,0),'Data - Knowledge'!U$8)/100</f>
        <v>0.23899999999999999</v>
      </c>
      <c r="V420" s="129" cm="1">
        <f t="array" ref="V420">INDEX(KM_PCT,MATCH($A420,'Knowledge - Percentages'!$B:$B,0),'Data - Knowledge'!V$8)/100</f>
        <v>0.23899999999999999</v>
      </c>
      <c r="W420" s="129" cm="1">
        <f t="array" ref="W420">INDEX(KM_PCT,MATCH($A420,'Knowledge - Percentages'!$B:$B,0),'Data - Knowledge'!W$8)/100</f>
        <v>0.28100000000000003</v>
      </c>
      <c r="X420" s="129" cm="1">
        <f t="array" ref="X420">INDEX(KM_PCT,MATCH($A420,'Knowledge - Percentages'!$B:$B,0),'Data - Knowledge'!X$8)/100</f>
        <v>0.249</v>
      </c>
      <c r="Y420" s="129" cm="1">
        <f t="array" ref="Y420">INDEX(KM_PCT,MATCH($A420,'Knowledge - Percentages'!$B:$B,0),'Data - Knowledge'!Y$8)/100</f>
        <v>0.25800000000000001</v>
      </c>
      <c r="Z420" s="129" cm="1">
        <f t="array" ref="Z420">INDEX(KM_PCT,MATCH($A420,'Knowledge - Percentages'!$B:$B,0),'Data - Knowledge'!Z$8)/100</f>
        <v>0.24399999999999999</v>
      </c>
      <c r="AA420" s="129" cm="1">
        <f t="array" ref="AA420">INDEX(KM_PCT,MATCH($A420,'Knowledge - Percentages'!$B:$B,0),'Data - Knowledge'!AA$8)/100</f>
        <v>0.249</v>
      </c>
      <c r="AB420" s="129" cm="1">
        <f t="array" ref="AB420">INDEX(KM_PCT,MATCH($A420,'Knowledge - Percentages'!$B:$B,0),'Data - Knowledge'!AB$8)/100</f>
        <v>0.249</v>
      </c>
      <c r="AC420" s="129" cm="1">
        <f t="array" ref="AC420">INDEX(KM_PCT,MATCH($A420,'Knowledge - Percentages'!$B:$B,0),'Data - Knowledge'!AC$8)/100</f>
        <v>0.20499999999999999</v>
      </c>
      <c r="AD420" s="129" cm="1">
        <f t="array" ref="AD420">INDEX(KM_PCT,MATCH($A420,'Knowledge - Percentages'!$B:$B,0),'Data - Knowledge'!AD$8)/100</f>
        <v>0.20100000000000001</v>
      </c>
      <c r="AE420" s="129" cm="1">
        <f t="array" ref="AE420">INDEX(KM_PCT,MATCH($A420,'Knowledge - Percentages'!$B:$B,0),'Data - Knowledge'!AE$8)/100</f>
        <v>0.17600000000000002</v>
      </c>
      <c r="AF420" s="129" cm="1">
        <f t="array" ref="AF420">INDEX(KM_PCT,MATCH($A420,'Knowledge - Percentages'!$B:$B,0),'Data - Knowledge'!AF$8)/100</f>
        <v>0.215</v>
      </c>
      <c r="AG420" s="129" cm="1">
        <f t="array" ref="AG420">INDEX(KM_PCT,MATCH($A420,'Knowledge - Percentages'!$B:$B,0),'Data - Knowledge'!AG$8)/100</f>
        <v>0.27200000000000002</v>
      </c>
      <c r="AH420" s="129" cm="1">
        <f t="array" ref="AH420">INDEX(KM_PCT,MATCH($A420,'Knowledge - Percentages'!$B:$B,0),'Data - Knowledge'!AH$8)/100</f>
        <v>0.24199999999999999</v>
      </c>
      <c r="AI420" s="129" cm="1">
        <f t="array" ref="AI420">INDEX(KM_PCT,MATCH($A420,'Knowledge - Percentages'!$B:$B,0),'Data - Knowledge'!AI$8)/100</f>
        <v>0.28600000000000003</v>
      </c>
    </row>
    <row r="421" spans="1:35">
      <c r="A421" s="86" t="s">
        <v>1000</v>
      </c>
      <c r="B421" s="86" t="s">
        <v>1001</v>
      </c>
      <c r="C421" s="86" t="s">
        <v>1002</v>
      </c>
      <c r="D421" s="86" t="s">
        <v>1003</v>
      </c>
      <c r="E421" s="122">
        <f t="shared" si="43"/>
        <v>0.87532662590110766</v>
      </c>
      <c r="F421" s="128">
        <f t="shared" si="38"/>
        <v>44805.343999999997</v>
      </c>
      <c r="G421" s="122">
        <f t="shared" si="39"/>
        <v>0.88306897963557829</v>
      </c>
      <c r="H421" s="128">
        <f t="shared" si="40"/>
        <v>321365.58</v>
      </c>
      <c r="I421" s="122">
        <f t="shared" si="41"/>
        <v>-0.42261384931843421</v>
      </c>
      <c r="J421" s="128">
        <f t="shared" si="42"/>
        <v>99.12324473931065</v>
      </c>
      <c r="K421" s="129" cm="1">
        <f t="array" ref="K421">INDEX(KM_PCT,MATCH($A421,'Knowledge - Percentages'!$B:$B,0),'Data - Knowledge'!K$8)/100</f>
        <v>0.82</v>
      </c>
      <c r="L421" s="129" cm="1">
        <f t="array" ref="L421">INDEX(KM_PCT,MATCH($A421,'Knowledge - Percentages'!$B:$B,0),'Data - Knowledge'!L$8)/100</f>
        <v>0.83499999999999996</v>
      </c>
      <c r="M421" s="129" cm="1">
        <f t="array" ref="M421">INDEX(KM_PCT,MATCH($A421,'Knowledge - Percentages'!$B:$B,0),'Data - Knowledge'!M$8)/100</f>
        <v>0.8590000000000001</v>
      </c>
      <c r="N421" s="129" cm="1">
        <f t="array" ref="N421">INDEX(KM_PCT,MATCH($A421,'Knowledge - Percentages'!$B:$B,0),'Data - Knowledge'!N$8)/100</f>
        <v>0.86299999999999999</v>
      </c>
      <c r="O421" s="129" cm="1">
        <f t="array" ref="O421">INDEX(KM_PCT,MATCH($A421,'Knowledge - Percentages'!$B:$B,0),'Data - Knowledge'!O$8)/100</f>
        <v>0.87400000000000011</v>
      </c>
      <c r="P421" s="129" cm="1">
        <f t="array" ref="P421">INDEX(KM_PCT,MATCH($A421,'Knowledge - Percentages'!$B:$B,0),'Data - Knowledge'!P$8)/100</f>
        <v>0.87</v>
      </c>
      <c r="Q421" s="129" cm="1">
        <f t="array" ref="Q421">INDEX(KM_PCT,MATCH($A421,'Knowledge - Percentages'!$B:$B,0),'Data - Knowledge'!Q$8)/100</f>
        <v>0.872</v>
      </c>
      <c r="R421" s="129" cm="1">
        <f t="array" ref="R421">INDEX(KM_PCT,MATCH($A421,'Knowledge - Percentages'!$B:$B,0),'Data - Knowledge'!R$8)/100</f>
        <v>0.88400000000000001</v>
      </c>
      <c r="S421" s="129" cm="1">
        <f t="array" ref="S421">INDEX(KM_PCT,MATCH($A421,'Knowledge - Percentages'!$B:$B,0),'Data - Knowledge'!S$8)/100</f>
        <v>0.89599999999999991</v>
      </c>
      <c r="T421" s="129" cm="1">
        <f t="array" ref="T421">INDEX(KM_PCT,MATCH($A421,'Knowledge - Percentages'!$B:$B,0),'Data - Knowledge'!T$8)/100</f>
        <v>0.84299999999999997</v>
      </c>
      <c r="U421" s="129" cm="1">
        <f t="array" ref="U421">INDEX(KM_PCT,MATCH($A421,'Knowledge - Percentages'!$B:$B,0),'Data - Knowledge'!U$8)/100</f>
        <v>0.88400000000000001</v>
      </c>
      <c r="V421" s="129" cm="1">
        <f t="array" ref="V421">INDEX(KM_PCT,MATCH($A421,'Knowledge - Percentages'!$B:$B,0),'Data - Knowledge'!V$8)/100</f>
        <v>0.875</v>
      </c>
      <c r="W421" s="129" cm="1">
        <f t="array" ref="W421">INDEX(KM_PCT,MATCH($A421,'Knowledge - Percentages'!$B:$B,0),'Data - Knowledge'!W$8)/100</f>
        <v>0.90799999999999992</v>
      </c>
      <c r="X421" s="129" cm="1">
        <f t="array" ref="X421">INDEX(KM_PCT,MATCH($A421,'Knowledge - Percentages'!$B:$B,0),'Data - Knowledge'!X$8)/100</f>
        <v>0.89400000000000002</v>
      </c>
      <c r="Y421" s="129" cm="1">
        <f t="array" ref="Y421">INDEX(KM_PCT,MATCH($A421,'Knowledge - Percentages'!$B:$B,0),'Data - Knowledge'!Y$8)/100</f>
        <v>0.90599999999999992</v>
      </c>
      <c r="Z421" s="129" cm="1">
        <f t="array" ref="Z421">INDEX(KM_PCT,MATCH($A421,'Knowledge - Percentages'!$B:$B,0),'Data - Knowledge'!Z$8)/100</f>
        <v>0.89900000000000002</v>
      </c>
      <c r="AA421" s="129" cm="1">
        <f t="array" ref="AA421">INDEX(KM_PCT,MATCH($A421,'Knowledge - Percentages'!$B:$B,0),'Data - Knowledge'!AA$8)/100</f>
        <v>0.89900000000000002</v>
      </c>
      <c r="AB421" s="129" cm="1">
        <f t="array" ref="AB421">INDEX(KM_PCT,MATCH($A421,'Knowledge - Percentages'!$B:$B,0),'Data - Knowledge'!AB$8)/100</f>
        <v>0.89900000000000002</v>
      </c>
      <c r="AC421" s="129" cm="1">
        <f t="array" ref="AC421">INDEX(KM_PCT,MATCH($A421,'Knowledge - Percentages'!$B:$B,0),'Data - Knowledge'!AC$8)/100</f>
        <v>0.90300000000000002</v>
      </c>
      <c r="AD421" s="129" cm="1">
        <f t="array" ref="AD421">INDEX(KM_PCT,MATCH($A421,'Knowledge - Percentages'!$B:$B,0),'Data - Knowledge'!AD$8)/100</f>
        <v>0.8859999999999999</v>
      </c>
      <c r="AE421" s="129" cm="1">
        <f t="array" ref="AE421">INDEX(KM_PCT,MATCH($A421,'Knowledge - Percentages'!$B:$B,0),'Data - Knowledge'!AE$8)/100</f>
        <v>0.88099999999999989</v>
      </c>
      <c r="AF421" s="129" cm="1">
        <f t="array" ref="AF421">INDEX(KM_PCT,MATCH($A421,'Knowledge - Percentages'!$B:$B,0),'Data - Knowledge'!AF$8)/100</f>
        <v>0.90300000000000002</v>
      </c>
      <c r="AG421" s="129" cm="1">
        <f t="array" ref="AG421">INDEX(KM_PCT,MATCH($A421,'Knowledge - Percentages'!$B:$B,0),'Data - Knowledge'!AG$8)/100</f>
        <v>0.91099999999999992</v>
      </c>
      <c r="AH421" s="129" cm="1">
        <f t="array" ref="AH421">INDEX(KM_PCT,MATCH($A421,'Knowledge - Percentages'!$B:$B,0),'Data - Knowledge'!AH$8)/100</f>
        <v>0.91500000000000004</v>
      </c>
      <c r="AI421" s="129" cm="1">
        <f t="array" ref="AI421">INDEX(KM_PCT,MATCH($A421,'Knowledge - Percentages'!$B:$B,0),'Data - Knowledge'!AI$8)/100</f>
        <v>0.91700000000000004</v>
      </c>
    </row>
    <row r="422" spans="1:35">
      <c r="A422" s="86" t="s">
        <v>1004</v>
      </c>
      <c r="B422" s="86" t="s">
        <v>1001</v>
      </c>
      <c r="C422" s="86" t="s">
        <v>1002</v>
      </c>
      <c r="D422" s="86" t="s">
        <v>1005</v>
      </c>
      <c r="E422" s="122">
        <f t="shared" si="43"/>
        <v>0.70410051380233241</v>
      </c>
      <c r="F422" s="128">
        <f t="shared" si="38"/>
        <v>36040.792999999991</v>
      </c>
      <c r="G422" s="122">
        <f t="shared" si="39"/>
        <v>0.72154955086159289</v>
      </c>
      <c r="H422" s="128">
        <f t="shared" si="40"/>
        <v>262585.59100000001</v>
      </c>
      <c r="I422" s="122">
        <f t="shared" si="41"/>
        <v>-0.52771643122180023</v>
      </c>
      <c r="J422" s="128">
        <f t="shared" si="42"/>
        <v>97.58172712623481</v>
      </c>
      <c r="K422" s="129" cm="1">
        <f t="array" ref="K422">INDEX(KM_PCT,MATCH($A422,'Knowledge - Percentages'!$B:$B,0),'Data - Knowledge'!K$8)/100</f>
        <v>0.53700000000000003</v>
      </c>
      <c r="L422" s="129" cm="1">
        <f t="array" ref="L422">INDEX(KM_PCT,MATCH($A422,'Knowledge - Percentages'!$B:$B,0),'Data - Knowledge'!L$8)/100</f>
        <v>0.60399999999999998</v>
      </c>
      <c r="M422" s="129" cm="1">
        <f t="array" ref="M422">INDEX(KM_PCT,MATCH($A422,'Knowledge - Percentages'!$B:$B,0),'Data - Knowledge'!M$8)/100</f>
        <v>0.65500000000000003</v>
      </c>
      <c r="N422" s="129" cm="1">
        <f t="array" ref="N422">INDEX(KM_PCT,MATCH($A422,'Knowledge - Percentages'!$B:$B,0),'Data - Knowledge'!N$8)/100</f>
        <v>0.64</v>
      </c>
      <c r="O422" s="129" cm="1">
        <f t="array" ref="O422">INDEX(KM_PCT,MATCH($A422,'Knowledge - Percentages'!$B:$B,0),'Data - Knowledge'!O$8)/100</f>
        <v>0.67200000000000004</v>
      </c>
      <c r="P422" s="129" cm="1">
        <f t="array" ref="P422">INDEX(KM_PCT,MATCH($A422,'Knowledge - Percentages'!$B:$B,0),'Data - Knowledge'!P$8)/100</f>
        <v>0.73599999999999999</v>
      </c>
      <c r="Q422" s="129" cm="1">
        <f t="array" ref="Q422">INDEX(KM_PCT,MATCH($A422,'Knowledge - Percentages'!$B:$B,0),'Data - Knowledge'!Q$8)/100</f>
        <v>0.71900000000000008</v>
      </c>
      <c r="R422" s="129" cm="1">
        <f t="array" ref="R422">INDEX(KM_PCT,MATCH($A422,'Knowledge - Percentages'!$B:$B,0),'Data - Knowledge'!R$8)/100</f>
        <v>0.753</v>
      </c>
      <c r="S422" s="129" cm="1">
        <f t="array" ref="S422">INDEX(KM_PCT,MATCH($A422,'Knowledge - Percentages'!$B:$B,0),'Data - Knowledge'!S$8)/100</f>
        <v>0.77099999999999991</v>
      </c>
      <c r="T422" s="129" cm="1">
        <f t="array" ref="T422">INDEX(KM_PCT,MATCH($A422,'Knowledge - Percentages'!$B:$B,0),'Data - Knowledge'!T$8)/100</f>
        <v>0.65900000000000003</v>
      </c>
      <c r="U422" s="129" cm="1">
        <f t="array" ref="U422">INDEX(KM_PCT,MATCH($A422,'Knowledge - Percentages'!$B:$B,0),'Data - Knowledge'!U$8)/100</f>
        <v>0.74199999999999999</v>
      </c>
      <c r="V422" s="129" cm="1">
        <f t="array" ref="V422">INDEX(KM_PCT,MATCH($A422,'Knowledge - Percentages'!$B:$B,0),'Data - Knowledge'!V$8)/100</f>
        <v>0.70599999999999996</v>
      </c>
      <c r="W422" s="129" cm="1">
        <f t="array" ref="W422">INDEX(KM_PCT,MATCH($A422,'Knowledge - Percentages'!$B:$B,0),'Data - Knowledge'!W$8)/100</f>
        <v>0.83799999999999997</v>
      </c>
      <c r="X422" s="129" cm="1">
        <f t="array" ref="X422">INDEX(KM_PCT,MATCH($A422,'Knowledge - Percentages'!$B:$B,0),'Data - Knowledge'!X$8)/100</f>
        <v>0.7390000000000001</v>
      </c>
      <c r="Y422" s="129" cm="1">
        <f t="array" ref="Y422">INDEX(KM_PCT,MATCH($A422,'Knowledge - Percentages'!$B:$B,0),'Data - Knowledge'!Y$8)/100</f>
        <v>0.79799999999999993</v>
      </c>
      <c r="Z422" s="129" cm="1">
        <f t="array" ref="Z422">INDEX(KM_PCT,MATCH($A422,'Knowledge - Percentages'!$B:$B,0),'Data - Knowledge'!Z$8)/100</f>
        <v>0.76900000000000002</v>
      </c>
      <c r="AA422" s="129" cm="1">
        <f t="array" ref="AA422">INDEX(KM_PCT,MATCH($A422,'Knowledge - Percentages'!$B:$B,0),'Data - Knowledge'!AA$8)/100</f>
        <v>0.76700000000000002</v>
      </c>
      <c r="AB422" s="129" cm="1">
        <f t="array" ref="AB422">INDEX(KM_PCT,MATCH($A422,'Knowledge - Percentages'!$B:$B,0),'Data - Knowledge'!AB$8)/100</f>
        <v>0.84900000000000009</v>
      </c>
      <c r="AC422" s="129" cm="1">
        <f t="array" ref="AC422">INDEX(KM_PCT,MATCH($A422,'Knowledge - Percentages'!$B:$B,0),'Data - Knowledge'!AC$8)/100</f>
        <v>0.748</v>
      </c>
      <c r="AD422" s="129" cm="1">
        <f t="array" ref="AD422">INDEX(KM_PCT,MATCH($A422,'Knowledge - Percentages'!$B:$B,0),'Data - Knowledge'!AD$8)/100</f>
        <v>0.71200000000000008</v>
      </c>
      <c r="AE422" s="129" cm="1">
        <f t="array" ref="AE422">INDEX(KM_PCT,MATCH($A422,'Knowledge - Percentages'!$B:$B,0),'Data - Knowledge'!AE$8)/100</f>
        <v>0.70900000000000007</v>
      </c>
      <c r="AF422" s="129" cm="1">
        <f t="array" ref="AF422">INDEX(KM_PCT,MATCH($A422,'Knowledge - Percentages'!$B:$B,0),'Data - Knowledge'!AF$8)/100</f>
        <v>0.83499999999999996</v>
      </c>
      <c r="AG422" s="129" cm="1">
        <f t="array" ref="AG422">INDEX(KM_PCT,MATCH($A422,'Knowledge - Percentages'!$B:$B,0),'Data - Knowledge'!AG$8)/100</f>
        <v>0.81400000000000006</v>
      </c>
      <c r="AH422" s="129" cm="1">
        <f t="array" ref="AH422">INDEX(KM_PCT,MATCH($A422,'Knowledge - Percentages'!$B:$B,0),'Data - Knowledge'!AH$8)/100</f>
        <v>0.82799999999999996</v>
      </c>
      <c r="AI422" s="129" cm="1">
        <f t="array" ref="AI422">INDEX(KM_PCT,MATCH($A422,'Knowledge - Percentages'!$B:$B,0),'Data - Knowledge'!AI$8)/100</f>
        <v>0.83799999999999997</v>
      </c>
    </row>
    <row r="423" spans="1:35">
      <c r="A423" s="86" t="s">
        <v>1006</v>
      </c>
      <c r="B423" s="86" t="s">
        <v>1001</v>
      </c>
      <c r="C423" s="86" t="s">
        <v>1002</v>
      </c>
      <c r="D423" s="86" t="s">
        <v>1007</v>
      </c>
      <c r="E423" s="122">
        <f t="shared" si="43"/>
        <v>0.27802483052337507</v>
      </c>
      <c r="F423" s="128">
        <f t="shared" si="38"/>
        <v>14231.257</v>
      </c>
      <c r="G423" s="122">
        <f t="shared" si="39"/>
        <v>0.29708385382461477</v>
      </c>
      <c r="H423" s="128">
        <f t="shared" si="40"/>
        <v>108114.45899999999</v>
      </c>
      <c r="I423" s="122">
        <f t="shared" si="41"/>
        <v>-0.54380470102503475</v>
      </c>
      <c r="J423" s="128">
        <f t="shared" si="42"/>
        <v>93.584631727414134</v>
      </c>
      <c r="K423" s="129" cm="1">
        <f t="array" ref="K423">INDEX(KM_PCT,MATCH($A423,'Knowledge - Percentages'!$B:$B,0),'Data - Knowledge'!K$8)/100</f>
        <v>0.16800000000000001</v>
      </c>
      <c r="L423" s="129" cm="1">
        <f t="array" ref="L423">INDEX(KM_PCT,MATCH($A423,'Knowledge - Percentages'!$B:$B,0),'Data - Knowledge'!L$8)/100</f>
        <v>0.20899999999999999</v>
      </c>
      <c r="M423" s="129" cm="1">
        <f t="array" ref="M423">INDEX(KM_PCT,MATCH($A423,'Knowledge - Percentages'!$B:$B,0),'Data - Knowledge'!M$8)/100</f>
        <v>0.221</v>
      </c>
      <c r="N423" s="129" cm="1">
        <f t="array" ref="N423">INDEX(KM_PCT,MATCH($A423,'Knowledge - Percentages'!$B:$B,0),'Data - Knowledge'!N$8)/100</f>
        <v>0.23600000000000002</v>
      </c>
      <c r="O423" s="129" cm="1">
        <f t="array" ref="O423">INDEX(KM_PCT,MATCH($A423,'Knowledge - Percentages'!$B:$B,0),'Data - Knowledge'!O$8)/100</f>
        <v>0.254</v>
      </c>
      <c r="P423" s="129" cm="1">
        <f t="array" ref="P423">INDEX(KM_PCT,MATCH($A423,'Knowledge - Percentages'!$B:$B,0),'Data - Knowledge'!P$8)/100</f>
        <v>0.251</v>
      </c>
      <c r="Q423" s="129" cm="1">
        <f t="array" ref="Q423">INDEX(KM_PCT,MATCH($A423,'Knowledge - Percentages'!$B:$B,0),'Data - Knowledge'!Q$8)/100</f>
        <v>0.26100000000000001</v>
      </c>
      <c r="R423" s="129" cm="1">
        <f t="array" ref="R423">INDEX(KM_PCT,MATCH($A423,'Knowledge - Percentages'!$B:$B,0),'Data - Knowledge'!R$8)/100</f>
        <v>0.33500000000000002</v>
      </c>
      <c r="S423" s="129" cm="1">
        <f t="array" ref="S423">INDEX(KM_PCT,MATCH($A423,'Knowledge - Percentages'!$B:$B,0),'Data - Knowledge'!S$8)/100</f>
        <v>0.28999999999999998</v>
      </c>
      <c r="T423" s="129" cm="1">
        <f t="array" ref="T423">INDEX(KM_PCT,MATCH($A423,'Knowledge - Percentages'!$B:$B,0),'Data - Knowledge'!T$8)/100</f>
        <v>0.247</v>
      </c>
      <c r="U423" s="129" cm="1">
        <f t="array" ref="U423">INDEX(KM_PCT,MATCH($A423,'Knowledge - Percentages'!$B:$B,0),'Data - Knowledge'!U$8)/100</f>
        <v>0.28999999999999998</v>
      </c>
      <c r="V423" s="129" cm="1">
        <f t="array" ref="V423">INDEX(KM_PCT,MATCH($A423,'Knowledge - Percentages'!$B:$B,0),'Data - Knowledge'!V$8)/100</f>
        <v>0.255</v>
      </c>
      <c r="W423" s="129" cm="1">
        <f t="array" ref="W423">INDEX(KM_PCT,MATCH($A423,'Knowledge - Percentages'!$B:$B,0),'Data - Knowledge'!W$8)/100</f>
        <v>0.38799999999999996</v>
      </c>
      <c r="X423" s="129" cm="1">
        <f t="array" ref="X423">INDEX(KM_PCT,MATCH($A423,'Knowledge - Percentages'!$B:$B,0),'Data - Knowledge'!X$8)/100</f>
        <v>0.30599999999999999</v>
      </c>
      <c r="Y423" s="129" cm="1">
        <f t="array" ref="Y423">INDEX(KM_PCT,MATCH($A423,'Knowledge - Percentages'!$B:$B,0),'Data - Knowledge'!Y$8)/100</f>
        <v>0.35100000000000003</v>
      </c>
      <c r="Z423" s="129" cm="1">
        <f t="array" ref="Z423">INDEX(KM_PCT,MATCH($A423,'Knowledge - Percentages'!$B:$B,0),'Data - Knowledge'!Z$8)/100</f>
        <v>0.34100000000000003</v>
      </c>
      <c r="AA423" s="129" cm="1">
        <f t="array" ref="AA423">INDEX(KM_PCT,MATCH($A423,'Knowledge - Percentages'!$B:$B,0),'Data - Knowledge'!AA$8)/100</f>
        <v>0.33399999999999996</v>
      </c>
      <c r="AB423" s="129" cm="1">
        <f t="array" ref="AB423">INDEX(KM_PCT,MATCH($A423,'Knowledge - Percentages'!$B:$B,0),'Data - Knowledge'!AB$8)/100</f>
        <v>0.47799999999999998</v>
      </c>
      <c r="AC423" s="129" cm="1">
        <f t="array" ref="AC423">INDEX(KM_PCT,MATCH($A423,'Knowledge - Percentages'!$B:$B,0),'Data - Knowledge'!AC$8)/100</f>
        <v>0.34100000000000003</v>
      </c>
      <c r="AD423" s="129" cm="1">
        <f t="array" ref="AD423">INDEX(KM_PCT,MATCH($A423,'Knowledge - Percentages'!$B:$B,0),'Data - Knowledge'!AD$8)/100</f>
        <v>0.28199999999999997</v>
      </c>
      <c r="AE423" s="129" cm="1">
        <f t="array" ref="AE423">INDEX(KM_PCT,MATCH($A423,'Knowledge - Percentages'!$B:$B,0),'Data - Knowledge'!AE$8)/100</f>
        <v>0.32</v>
      </c>
      <c r="AF423" s="129" cm="1">
        <f t="array" ref="AF423">INDEX(KM_PCT,MATCH($A423,'Knowledge - Percentages'!$B:$B,0),'Data - Knowledge'!AF$8)/100</f>
        <v>0.40100000000000002</v>
      </c>
      <c r="AG423" s="129" cm="1">
        <f t="array" ref="AG423">INDEX(KM_PCT,MATCH($A423,'Knowledge - Percentages'!$B:$B,0),'Data - Knowledge'!AG$8)/100</f>
        <v>0.374</v>
      </c>
      <c r="AH423" s="129" cm="1">
        <f t="array" ref="AH423">INDEX(KM_PCT,MATCH($A423,'Knowledge - Percentages'!$B:$B,0),'Data - Knowledge'!AH$8)/100</f>
        <v>0.42899999999999999</v>
      </c>
      <c r="AI423" s="129" cm="1">
        <f t="array" ref="AI423">INDEX(KM_PCT,MATCH($A423,'Knowledge - Percentages'!$B:$B,0),'Data - Knowledge'!AI$8)/100</f>
        <v>0.40899999999999997</v>
      </c>
    </row>
    <row r="424" spans="1:35">
      <c r="A424" s="86" t="s">
        <v>1008</v>
      </c>
      <c r="B424" s="86" t="s">
        <v>1001</v>
      </c>
      <c r="C424" s="86" t="s">
        <v>1009</v>
      </c>
      <c r="D424" s="86" t="s">
        <v>1010</v>
      </c>
      <c r="E424" s="122">
        <f t="shared" si="43"/>
        <v>0.43852413698790715</v>
      </c>
      <c r="F424" s="128">
        <f t="shared" si="38"/>
        <v>22446.735000000004</v>
      </c>
      <c r="G424" s="122">
        <f t="shared" si="39"/>
        <v>0.46133708874777085</v>
      </c>
      <c r="H424" s="128">
        <f t="shared" si="40"/>
        <v>167889.33200000002</v>
      </c>
      <c r="I424" s="122">
        <f t="shared" si="41"/>
        <v>-0.1263228510382641</v>
      </c>
      <c r="J424" s="128">
        <f t="shared" si="42"/>
        <v>95.055036259541595</v>
      </c>
      <c r="K424" s="129" cm="1">
        <f t="array" ref="K424">INDEX(KM_PCT,MATCH($A424,'Knowledge - Percentages'!$B:$B,0),'Data - Knowledge'!K$8)/100</f>
        <v>0.28399999999999997</v>
      </c>
      <c r="L424" s="129" cm="1">
        <f t="array" ref="L424">INDEX(KM_PCT,MATCH($A424,'Knowledge - Percentages'!$B:$B,0),'Data - Knowledge'!L$8)/100</f>
        <v>0.35399999999999998</v>
      </c>
      <c r="M424" s="129" cm="1">
        <f t="array" ref="M424">INDEX(KM_PCT,MATCH($A424,'Knowledge - Percentages'!$B:$B,0),'Data - Knowledge'!M$8)/100</f>
        <v>0.36299999999999999</v>
      </c>
      <c r="N424" s="129" cm="1">
        <f t="array" ref="N424">INDEX(KM_PCT,MATCH($A424,'Knowledge - Percentages'!$B:$B,0),'Data - Knowledge'!N$8)/100</f>
        <v>0.45399999999999996</v>
      </c>
      <c r="O424" s="129" cm="1">
        <f t="array" ref="O424">INDEX(KM_PCT,MATCH($A424,'Knowledge - Percentages'!$B:$B,0),'Data - Knowledge'!O$8)/100</f>
        <v>0.40500000000000003</v>
      </c>
      <c r="P424" s="129" cm="1">
        <f t="array" ref="P424">INDEX(KM_PCT,MATCH($A424,'Knowledge - Percentages'!$B:$B,0),'Data - Knowledge'!P$8)/100</f>
        <v>0.40600000000000003</v>
      </c>
      <c r="Q424" s="129" cm="1">
        <f t="array" ref="Q424">INDEX(KM_PCT,MATCH($A424,'Knowledge - Percentages'!$B:$B,0),'Data - Knowledge'!Q$8)/100</f>
        <v>0.40899999999999997</v>
      </c>
      <c r="R424" s="129" cm="1">
        <f t="array" ref="R424">INDEX(KM_PCT,MATCH($A424,'Knowledge - Percentages'!$B:$B,0),'Data - Knowledge'!R$8)/100</f>
        <v>0.36200000000000004</v>
      </c>
      <c r="S424" s="129" cm="1">
        <f t="array" ref="S424">INDEX(KM_PCT,MATCH($A424,'Knowledge - Percentages'!$B:$B,0),'Data - Knowledge'!S$8)/100</f>
        <v>0.45500000000000002</v>
      </c>
      <c r="T424" s="129" cm="1">
        <f t="array" ref="T424">INDEX(KM_PCT,MATCH($A424,'Knowledge - Percentages'!$B:$B,0),'Data - Knowledge'!T$8)/100</f>
        <v>0.39799999999999996</v>
      </c>
      <c r="U424" s="129" cm="1">
        <f t="array" ref="U424">INDEX(KM_PCT,MATCH($A424,'Knowledge - Percentages'!$B:$B,0),'Data - Knowledge'!U$8)/100</f>
        <v>0.41600000000000004</v>
      </c>
      <c r="V424" s="129" cm="1">
        <f t="array" ref="V424">INDEX(KM_PCT,MATCH($A424,'Knowledge - Percentages'!$B:$B,0),'Data - Knowledge'!V$8)/100</f>
        <v>0.39700000000000002</v>
      </c>
      <c r="W424" s="129" cm="1">
        <f t="array" ref="W424">INDEX(KM_PCT,MATCH($A424,'Knowledge - Percentages'!$B:$B,0),'Data - Knowledge'!W$8)/100</f>
        <v>0.45600000000000002</v>
      </c>
      <c r="X424" s="129" cm="1">
        <f t="array" ref="X424">INDEX(KM_PCT,MATCH($A424,'Knowledge - Percentages'!$B:$B,0),'Data - Knowledge'!X$8)/100</f>
        <v>0.44900000000000001</v>
      </c>
      <c r="Y424" s="129" cm="1">
        <f t="array" ref="Y424">INDEX(KM_PCT,MATCH($A424,'Knowledge - Percentages'!$B:$B,0),'Data - Knowledge'!Y$8)/100</f>
        <v>0.45799999999999996</v>
      </c>
      <c r="Z424" s="129" cm="1">
        <f t="array" ref="Z424">INDEX(KM_PCT,MATCH($A424,'Knowledge - Percentages'!$B:$B,0),'Data - Knowledge'!Z$8)/100</f>
        <v>0.51500000000000001</v>
      </c>
      <c r="AA424" s="129" cm="1">
        <f t="array" ref="AA424">INDEX(KM_PCT,MATCH($A424,'Knowledge - Percentages'!$B:$B,0),'Data - Knowledge'!AA$8)/100</f>
        <v>0.501</v>
      </c>
      <c r="AB424" s="129" cm="1">
        <f t="array" ref="AB424">INDEX(KM_PCT,MATCH($A424,'Knowledge - Percentages'!$B:$B,0),'Data - Knowledge'!AB$8)/100</f>
        <v>0.47</v>
      </c>
      <c r="AC424" s="129" cm="1">
        <f t="array" ref="AC424">INDEX(KM_PCT,MATCH($A424,'Knowledge - Percentages'!$B:$B,0),'Data - Knowledge'!AC$8)/100</f>
        <v>0.52700000000000002</v>
      </c>
      <c r="AD424" s="129" cm="1">
        <f t="array" ref="AD424">INDEX(KM_PCT,MATCH($A424,'Knowledge - Percentages'!$B:$B,0),'Data - Knowledge'!AD$8)/100</f>
        <v>0.48299999999999998</v>
      </c>
      <c r="AE424" s="129" cm="1">
        <f t="array" ref="AE424">INDEX(KM_PCT,MATCH($A424,'Knowledge - Percentages'!$B:$B,0),'Data - Knowledge'!AE$8)/100</f>
        <v>0.48399999999999999</v>
      </c>
      <c r="AF424" s="129" cm="1">
        <f t="array" ref="AF424">INDEX(KM_PCT,MATCH($A424,'Knowledge - Percentages'!$B:$B,0),'Data - Knowledge'!AF$8)/100</f>
        <v>0.439</v>
      </c>
      <c r="AG424" s="129" cm="1">
        <f t="array" ref="AG424">INDEX(KM_PCT,MATCH($A424,'Knowledge - Percentages'!$B:$B,0),'Data - Knowledge'!AG$8)/100</f>
        <v>0.51500000000000001</v>
      </c>
      <c r="AH424" s="129" cm="1">
        <f t="array" ref="AH424">INDEX(KM_PCT,MATCH($A424,'Knowledge - Percentages'!$B:$B,0),'Data - Knowledge'!AH$8)/100</f>
        <v>0.56399999999999995</v>
      </c>
      <c r="AI424" s="129" cm="1">
        <f t="array" ref="AI424">INDEX(KM_PCT,MATCH($A424,'Knowledge - Percentages'!$B:$B,0),'Data - Knowledge'!AI$8)/100</f>
        <v>0.57100000000000006</v>
      </c>
    </row>
    <row r="425" spans="1:35">
      <c r="A425" s="86" t="s">
        <v>1011</v>
      </c>
      <c r="B425" s="86" t="s">
        <v>977</v>
      </c>
      <c r="C425" s="86" t="s">
        <v>1012</v>
      </c>
      <c r="D425" s="86" t="s">
        <v>1013</v>
      </c>
      <c r="E425" s="122">
        <f t="shared" si="43"/>
        <v>3.5572821224138941E-2</v>
      </c>
      <c r="F425" s="128">
        <f t="shared" si="38"/>
        <v>1820.866</v>
      </c>
      <c r="G425" s="122">
        <f t="shared" si="39"/>
        <v>3.6264556123752817E-2</v>
      </c>
      <c r="H425" s="128">
        <f t="shared" si="40"/>
        <v>13197.361000000001</v>
      </c>
      <c r="I425" s="122">
        <f t="shared" si="41"/>
        <v>-7.309320344441135E-2</v>
      </c>
      <c r="J425" s="128">
        <f t="shared" si="42"/>
        <v>98.09253173469618</v>
      </c>
      <c r="K425" s="129" cm="1">
        <f t="array" ref="K425">INDEX(KM_PCT,MATCH($A425,'Knowledge - Percentages'!$B:$B,0),'Data - Knowledge'!K$8)/100</f>
        <v>3.3000000000000002E-2</v>
      </c>
      <c r="L425" s="129" cm="1">
        <f t="array" ref="L425">INDEX(KM_PCT,MATCH($A425,'Knowledge - Percentages'!$B:$B,0),'Data - Knowledge'!L$8)/100</f>
        <v>3.3000000000000002E-2</v>
      </c>
      <c r="M425" s="129" cm="1">
        <f t="array" ref="M425">INDEX(KM_PCT,MATCH($A425,'Knowledge - Percentages'!$B:$B,0),'Data - Knowledge'!M$8)/100</f>
        <v>3.1E-2</v>
      </c>
      <c r="N425" s="129" cm="1">
        <f t="array" ref="N425">INDEX(KM_PCT,MATCH($A425,'Knowledge - Percentages'!$B:$B,0),'Data - Knowledge'!N$8)/100</f>
        <v>3.3000000000000002E-2</v>
      </c>
      <c r="O425" s="129" cm="1">
        <f t="array" ref="O425">INDEX(KM_PCT,MATCH($A425,'Knowledge - Percentages'!$B:$B,0),'Data - Knowledge'!O$8)/100</f>
        <v>3.3000000000000002E-2</v>
      </c>
      <c r="P425" s="129" cm="1">
        <f t="array" ref="P425">INDEX(KM_PCT,MATCH($A425,'Knowledge - Percentages'!$B:$B,0),'Data - Knowledge'!P$8)/100</f>
        <v>3.6000000000000004E-2</v>
      </c>
      <c r="Q425" s="129" cm="1">
        <f t="array" ref="Q425">INDEX(KM_PCT,MATCH($A425,'Knowledge - Percentages'!$B:$B,0),'Data - Knowledge'!Q$8)/100</f>
        <v>3.6000000000000004E-2</v>
      </c>
      <c r="R425" s="129" cm="1">
        <f t="array" ref="R425">INDEX(KM_PCT,MATCH($A425,'Knowledge - Percentages'!$B:$B,0),'Data - Knowledge'!R$8)/100</f>
        <v>3.7999999999999999E-2</v>
      </c>
      <c r="S425" s="129" cm="1">
        <f t="array" ref="S425">INDEX(KM_PCT,MATCH($A425,'Knowledge - Percentages'!$B:$B,0),'Data - Knowledge'!S$8)/100</f>
        <v>3.6000000000000004E-2</v>
      </c>
      <c r="T425" s="129" cm="1">
        <f t="array" ref="T425">INDEX(KM_PCT,MATCH($A425,'Knowledge - Percentages'!$B:$B,0),'Data - Knowledge'!T$8)/100</f>
        <v>3.6000000000000004E-2</v>
      </c>
      <c r="U425" s="129" cm="1">
        <f t="array" ref="U425">INDEX(KM_PCT,MATCH($A425,'Knowledge - Percentages'!$B:$B,0),'Data - Knowledge'!U$8)/100</f>
        <v>3.6000000000000004E-2</v>
      </c>
      <c r="V425" s="129" cm="1">
        <f t="array" ref="V425">INDEX(KM_PCT,MATCH($A425,'Knowledge - Percentages'!$B:$B,0),'Data - Knowledge'!V$8)/100</f>
        <v>3.6000000000000004E-2</v>
      </c>
      <c r="W425" s="129" cm="1">
        <f t="array" ref="W425">INDEX(KM_PCT,MATCH($A425,'Knowledge - Percentages'!$B:$B,0),'Data - Knowledge'!W$8)/100</f>
        <v>3.6000000000000004E-2</v>
      </c>
      <c r="X425" s="129" cm="1">
        <f t="array" ref="X425">INDEX(KM_PCT,MATCH($A425,'Knowledge - Percentages'!$B:$B,0),'Data - Knowledge'!X$8)/100</f>
        <v>3.6000000000000004E-2</v>
      </c>
      <c r="Y425" s="129" cm="1">
        <f t="array" ref="Y425">INDEX(KM_PCT,MATCH($A425,'Knowledge - Percentages'!$B:$B,0),'Data - Knowledge'!Y$8)/100</f>
        <v>3.4000000000000002E-2</v>
      </c>
      <c r="Z425" s="129" cm="1">
        <f t="array" ref="Z425">INDEX(KM_PCT,MATCH($A425,'Knowledge - Percentages'!$B:$B,0),'Data - Knowledge'!Z$8)/100</f>
        <v>3.6000000000000004E-2</v>
      </c>
      <c r="AA425" s="129" cm="1">
        <f t="array" ref="AA425">INDEX(KM_PCT,MATCH($A425,'Knowledge - Percentages'!$B:$B,0),'Data - Knowledge'!AA$8)/100</f>
        <v>4.9000000000000002E-2</v>
      </c>
      <c r="AB425" s="129" cm="1">
        <f t="array" ref="AB425">INDEX(KM_PCT,MATCH($A425,'Knowledge - Percentages'!$B:$B,0),'Data - Knowledge'!AB$8)/100</f>
        <v>3.3000000000000002E-2</v>
      </c>
      <c r="AC425" s="129" cm="1">
        <f t="array" ref="AC425">INDEX(KM_PCT,MATCH($A425,'Knowledge - Percentages'!$B:$B,0),'Data - Knowledge'!AC$8)/100</f>
        <v>3.7000000000000005E-2</v>
      </c>
      <c r="AD425" s="129" cm="1">
        <f t="array" ref="AD425">INDEX(KM_PCT,MATCH($A425,'Knowledge - Percentages'!$B:$B,0),'Data - Knowledge'!AD$8)/100</f>
        <v>3.6000000000000004E-2</v>
      </c>
      <c r="AE425" s="129" cm="1">
        <f t="array" ref="AE425">INDEX(KM_PCT,MATCH($A425,'Knowledge - Percentages'!$B:$B,0),'Data - Knowledge'!AE$8)/100</f>
        <v>3.6000000000000004E-2</v>
      </c>
      <c r="AF425" s="129" cm="1">
        <f t="array" ref="AF425">INDEX(KM_PCT,MATCH($A425,'Knowledge - Percentages'!$B:$B,0),'Data - Knowledge'!AF$8)/100</f>
        <v>3.6000000000000004E-2</v>
      </c>
      <c r="AG425" s="129" cm="1">
        <f t="array" ref="AG425">INDEX(KM_PCT,MATCH($A425,'Knowledge - Percentages'!$B:$B,0),'Data - Knowledge'!AG$8)/100</f>
        <v>3.6000000000000004E-2</v>
      </c>
      <c r="AH425" s="129" cm="1">
        <f t="array" ref="AH425">INDEX(KM_PCT,MATCH($A425,'Knowledge - Percentages'!$B:$B,0),'Data - Knowledge'!AH$8)/100</f>
        <v>3.6000000000000004E-2</v>
      </c>
      <c r="AI425" s="129" cm="1">
        <f t="array" ref="AI425">INDEX(KM_PCT,MATCH($A425,'Knowledge - Percentages'!$B:$B,0),'Data - Knowledge'!AI$8)/100</f>
        <v>3.6000000000000004E-2</v>
      </c>
    </row>
    <row r="426" spans="1:35">
      <c r="A426" s="86" t="s">
        <v>1014</v>
      </c>
      <c r="B426" s="86" t="s">
        <v>977</v>
      </c>
      <c r="C426" s="86" t="s">
        <v>1012</v>
      </c>
      <c r="D426" s="86" t="s">
        <v>1015</v>
      </c>
      <c r="E426" s="122">
        <f t="shared" si="43"/>
        <v>4.885855783695079E-2</v>
      </c>
      <c r="F426" s="128">
        <f t="shared" si="38"/>
        <v>2500.9230000000002</v>
      </c>
      <c r="G426" s="122">
        <f t="shared" si="39"/>
        <v>5.0131411110714202E-2</v>
      </c>
      <c r="H426" s="128">
        <f t="shared" si="40"/>
        <v>18243.773000000001</v>
      </c>
      <c r="I426" s="122">
        <f t="shared" si="41"/>
        <v>-0.5003382347763774</v>
      </c>
      <c r="J426" s="128">
        <f t="shared" si="42"/>
        <v>97.460966596467145</v>
      </c>
      <c r="K426" s="129" cm="1">
        <f t="array" ref="K426">INDEX(KM_PCT,MATCH($A426,'Knowledge - Percentages'!$B:$B,0),'Data - Knowledge'!K$8)/100</f>
        <v>4.4000000000000004E-2</v>
      </c>
      <c r="L426" s="129" cm="1">
        <f t="array" ref="L426">INDEX(KM_PCT,MATCH($A426,'Knowledge - Percentages'!$B:$B,0),'Data - Knowledge'!L$8)/100</f>
        <v>4.2999999999999997E-2</v>
      </c>
      <c r="M426" s="129" cm="1">
        <f t="array" ref="M426">INDEX(KM_PCT,MATCH($A426,'Knowledge - Percentages'!$B:$B,0),'Data - Knowledge'!M$8)/100</f>
        <v>0.04</v>
      </c>
      <c r="N426" s="129" cm="1">
        <f t="array" ref="N426">INDEX(KM_PCT,MATCH($A426,'Knowledge - Percentages'!$B:$B,0),'Data - Knowledge'!N$8)/100</f>
        <v>4.4000000000000004E-2</v>
      </c>
      <c r="O426" s="129" cm="1">
        <f t="array" ref="O426">INDEX(KM_PCT,MATCH($A426,'Knowledge - Percentages'!$B:$B,0),'Data - Knowledge'!O$8)/100</f>
        <v>4.4000000000000004E-2</v>
      </c>
      <c r="P426" s="129" cm="1">
        <f t="array" ref="P426">INDEX(KM_PCT,MATCH($A426,'Knowledge - Percentages'!$B:$B,0),'Data - Knowledge'!P$8)/100</f>
        <v>4.0999999999999995E-2</v>
      </c>
      <c r="Q426" s="129" cm="1">
        <f t="array" ref="Q426">INDEX(KM_PCT,MATCH($A426,'Knowledge - Percentages'!$B:$B,0),'Data - Knowledge'!Q$8)/100</f>
        <v>4.5999999999999999E-2</v>
      </c>
      <c r="R426" s="129" cm="1">
        <f t="array" ref="R426">INDEX(KM_PCT,MATCH($A426,'Knowledge - Percentages'!$B:$B,0),'Data - Knowledge'!R$8)/100</f>
        <v>6.2E-2</v>
      </c>
      <c r="S426" s="129" cm="1">
        <f t="array" ref="S426">INDEX(KM_PCT,MATCH($A426,'Knowledge - Percentages'!$B:$B,0),'Data - Knowledge'!S$8)/100</f>
        <v>5.2999999999999999E-2</v>
      </c>
      <c r="T426" s="129" cm="1">
        <f t="array" ref="T426">INDEX(KM_PCT,MATCH($A426,'Knowledge - Percentages'!$B:$B,0),'Data - Knowledge'!T$8)/100</f>
        <v>5.2999999999999999E-2</v>
      </c>
      <c r="U426" s="129" cm="1">
        <f t="array" ref="U426">INDEX(KM_PCT,MATCH($A426,'Knowledge - Percentages'!$B:$B,0),'Data - Knowledge'!U$8)/100</f>
        <v>5.2999999999999999E-2</v>
      </c>
      <c r="V426" s="129" cm="1">
        <f t="array" ref="V426">INDEX(KM_PCT,MATCH($A426,'Knowledge - Percentages'!$B:$B,0),'Data - Knowledge'!V$8)/100</f>
        <v>5.2999999999999999E-2</v>
      </c>
      <c r="W426" s="129" cm="1">
        <f t="array" ref="W426">INDEX(KM_PCT,MATCH($A426,'Knowledge - Percentages'!$B:$B,0),'Data - Knowledge'!W$8)/100</f>
        <v>5.2999999999999999E-2</v>
      </c>
      <c r="X426" s="129" cm="1">
        <f t="array" ref="X426">INDEX(KM_PCT,MATCH($A426,'Knowledge - Percentages'!$B:$B,0),'Data - Knowledge'!X$8)/100</f>
        <v>4.8000000000000001E-2</v>
      </c>
      <c r="Y426" s="129" cm="1">
        <f t="array" ref="Y426">INDEX(KM_PCT,MATCH($A426,'Knowledge - Percentages'!$B:$B,0),'Data - Knowledge'!Y$8)/100</f>
        <v>5.7999999999999996E-2</v>
      </c>
      <c r="Z426" s="129" cm="1">
        <f t="array" ref="Z426">INDEX(KM_PCT,MATCH($A426,'Knowledge - Percentages'!$B:$B,0),'Data - Knowledge'!Z$8)/100</f>
        <v>5.2999999999999999E-2</v>
      </c>
      <c r="AA426" s="129" cm="1">
        <f t="array" ref="AA426">INDEX(KM_PCT,MATCH($A426,'Knowledge - Percentages'!$B:$B,0),'Data - Knowledge'!AA$8)/100</f>
        <v>5.2999999999999999E-2</v>
      </c>
      <c r="AB426" s="129" cm="1">
        <f t="array" ref="AB426">INDEX(KM_PCT,MATCH($A426,'Knowledge - Percentages'!$B:$B,0),'Data - Knowledge'!AB$8)/100</f>
        <v>0.06</v>
      </c>
      <c r="AC426" s="129" cm="1">
        <f t="array" ref="AC426">INDEX(KM_PCT,MATCH($A426,'Knowledge - Percentages'!$B:$B,0),'Data - Knowledge'!AC$8)/100</f>
        <v>5.2999999999999999E-2</v>
      </c>
      <c r="AD426" s="129" cm="1">
        <f t="array" ref="AD426">INDEX(KM_PCT,MATCH($A426,'Knowledge - Percentages'!$B:$B,0),'Data - Knowledge'!AD$8)/100</f>
        <v>5.2999999999999999E-2</v>
      </c>
      <c r="AE426" s="129" cm="1">
        <f t="array" ref="AE426">INDEX(KM_PCT,MATCH($A426,'Knowledge - Percentages'!$B:$B,0),'Data - Knowledge'!AE$8)/100</f>
        <v>6.4000000000000001E-2</v>
      </c>
      <c r="AF426" s="129" cm="1">
        <f t="array" ref="AF426">INDEX(KM_PCT,MATCH($A426,'Knowledge - Percentages'!$B:$B,0),'Data - Knowledge'!AF$8)/100</f>
        <v>5.4000000000000006E-2</v>
      </c>
      <c r="AG426" s="129" cm="1">
        <f t="array" ref="AG426">INDEX(KM_PCT,MATCH($A426,'Knowledge - Percentages'!$B:$B,0),'Data - Knowledge'!AG$8)/100</f>
        <v>5.2999999999999999E-2</v>
      </c>
      <c r="AH426" s="129" cm="1">
        <f t="array" ref="AH426">INDEX(KM_PCT,MATCH($A426,'Knowledge - Percentages'!$B:$B,0),'Data - Knowledge'!AH$8)/100</f>
        <v>5.2999999999999999E-2</v>
      </c>
      <c r="AI426" s="129" cm="1">
        <f t="array" ref="AI426">INDEX(KM_PCT,MATCH($A426,'Knowledge - Percentages'!$B:$B,0),'Data - Knowledge'!AI$8)/100</f>
        <v>5.2999999999999999E-2</v>
      </c>
    </row>
    <row r="427" spans="1:35">
      <c r="A427" s="86" t="s">
        <v>1016</v>
      </c>
      <c r="B427" s="86" t="s">
        <v>977</v>
      </c>
      <c r="C427" s="86" t="s">
        <v>1012</v>
      </c>
      <c r="D427" s="86" t="s">
        <v>1017</v>
      </c>
      <c r="E427" s="122">
        <f t="shared" si="43"/>
        <v>0.14511995233164673</v>
      </c>
      <c r="F427" s="128">
        <f t="shared" si="38"/>
        <v>7428.255000000001</v>
      </c>
      <c r="G427" s="122">
        <f t="shared" si="39"/>
        <v>0.15108427424784088</v>
      </c>
      <c r="H427" s="128">
        <f t="shared" si="40"/>
        <v>54982.438000000002</v>
      </c>
      <c r="I427" s="122">
        <f t="shared" si="41"/>
        <v>-0.5666562477583843</v>
      </c>
      <c r="J427" s="128">
        <f t="shared" si="42"/>
        <v>96.052321165861258</v>
      </c>
      <c r="K427" s="129" cm="1">
        <f t="array" ref="K427">INDEX(KM_PCT,MATCH($A427,'Knowledge - Percentages'!$B:$B,0),'Data - Knowledge'!K$8)/100</f>
        <v>0.12300000000000001</v>
      </c>
      <c r="L427" s="129" cm="1">
        <f t="array" ref="L427">INDEX(KM_PCT,MATCH($A427,'Knowledge - Percentages'!$B:$B,0),'Data - Knowledge'!L$8)/100</f>
        <v>0.11699999999999999</v>
      </c>
      <c r="M427" s="129" cm="1">
        <f t="array" ref="M427">INDEX(KM_PCT,MATCH($A427,'Knowledge - Percentages'!$B:$B,0),'Data - Knowledge'!M$8)/100</f>
        <v>0.12300000000000001</v>
      </c>
      <c r="N427" s="129" cm="1">
        <f t="array" ref="N427">INDEX(KM_PCT,MATCH($A427,'Knowledge - Percentages'!$B:$B,0),'Data - Knowledge'!N$8)/100</f>
        <v>0.12300000000000001</v>
      </c>
      <c r="O427" s="129" cm="1">
        <f t="array" ref="O427">INDEX(KM_PCT,MATCH($A427,'Knowledge - Percentages'!$B:$B,0),'Data - Knowledge'!O$8)/100</f>
        <v>0.12300000000000001</v>
      </c>
      <c r="P427" s="129" cm="1">
        <f t="array" ref="P427">INDEX(KM_PCT,MATCH($A427,'Knowledge - Percentages'!$B:$B,0),'Data - Knowledge'!P$8)/100</f>
        <v>0.157</v>
      </c>
      <c r="Q427" s="129" cm="1">
        <f t="array" ref="Q427">INDEX(KM_PCT,MATCH($A427,'Knowledge - Percentages'!$B:$B,0),'Data - Knowledge'!Q$8)/100</f>
        <v>0.157</v>
      </c>
      <c r="R427" s="129" cm="1">
        <f t="array" ref="R427">INDEX(KM_PCT,MATCH($A427,'Knowledge - Percentages'!$B:$B,0),'Data - Knowledge'!R$8)/100</f>
        <v>0.157</v>
      </c>
      <c r="S427" s="129" cm="1">
        <f t="array" ref="S427">INDEX(KM_PCT,MATCH($A427,'Knowledge - Percentages'!$B:$B,0),'Data - Knowledge'!S$8)/100</f>
        <v>0.157</v>
      </c>
      <c r="T427" s="129" cm="1">
        <f t="array" ref="T427">INDEX(KM_PCT,MATCH($A427,'Knowledge - Percentages'!$B:$B,0),'Data - Knowledge'!T$8)/100</f>
        <v>0.13300000000000001</v>
      </c>
      <c r="U427" s="129" cm="1">
        <f t="array" ref="U427">INDEX(KM_PCT,MATCH($A427,'Knowledge - Percentages'!$B:$B,0),'Data - Knowledge'!U$8)/100</f>
        <v>0.157</v>
      </c>
      <c r="V427" s="129" cm="1">
        <f t="array" ref="V427">INDEX(KM_PCT,MATCH($A427,'Knowledge - Percentages'!$B:$B,0),'Data - Knowledge'!V$8)/100</f>
        <v>0.14400000000000002</v>
      </c>
      <c r="W427" s="129" cm="1">
        <f t="array" ref="W427">INDEX(KM_PCT,MATCH($A427,'Knowledge - Percentages'!$B:$B,0),'Data - Knowledge'!W$8)/100</f>
        <v>0.157</v>
      </c>
      <c r="X427" s="129" cm="1">
        <f t="array" ref="X427">INDEX(KM_PCT,MATCH($A427,'Knowledge - Percentages'!$B:$B,0),'Data - Knowledge'!X$8)/100</f>
        <v>0.157</v>
      </c>
      <c r="Y427" s="129" cm="1">
        <f t="array" ref="Y427">INDEX(KM_PCT,MATCH($A427,'Knowledge - Percentages'!$B:$B,0),'Data - Knowledge'!Y$8)/100</f>
        <v>0.157</v>
      </c>
      <c r="Z427" s="129" cm="1">
        <f t="array" ref="Z427">INDEX(KM_PCT,MATCH($A427,'Knowledge - Percentages'!$B:$B,0),'Data - Knowledge'!Z$8)/100</f>
        <v>0.157</v>
      </c>
      <c r="AA427" s="129" cm="1">
        <f t="array" ref="AA427">INDEX(KM_PCT,MATCH($A427,'Knowledge - Percentages'!$B:$B,0),'Data - Knowledge'!AA$8)/100</f>
        <v>0.161</v>
      </c>
      <c r="AB427" s="129" cm="1">
        <f t="array" ref="AB427">INDEX(KM_PCT,MATCH($A427,'Knowledge - Percentages'!$B:$B,0),'Data - Knowledge'!AB$8)/100</f>
        <v>0.23100000000000001</v>
      </c>
      <c r="AC427" s="129" cm="1">
        <f t="array" ref="AC427">INDEX(KM_PCT,MATCH($A427,'Knowledge - Percentages'!$B:$B,0),'Data - Knowledge'!AC$8)/100</f>
        <v>0.17300000000000001</v>
      </c>
      <c r="AD427" s="129" cm="1">
        <f t="array" ref="AD427">INDEX(KM_PCT,MATCH($A427,'Knowledge - Percentages'!$B:$B,0),'Data - Knowledge'!AD$8)/100</f>
        <v>0.16800000000000001</v>
      </c>
      <c r="AE427" s="129" cm="1">
        <f t="array" ref="AE427">INDEX(KM_PCT,MATCH($A427,'Knowledge - Percentages'!$B:$B,0),'Data - Knowledge'!AE$8)/100</f>
        <v>0.17199999999999999</v>
      </c>
      <c r="AF427" s="129" cm="1">
        <f t="array" ref="AF427">INDEX(KM_PCT,MATCH($A427,'Knowledge - Percentages'!$B:$B,0),'Data - Knowledge'!AF$8)/100</f>
        <v>0.20199999999999999</v>
      </c>
      <c r="AG427" s="129" cm="1">
        <f t="array" ref="AG427">INDEX(KM_PCT,MATCH($A427,'Knowledge - Percentages'!$B:$B,0),'Data - Knowledge'!AG$8)/100</f>
        <v>0.16600000000000001</v>
      </c>
      <c r="AH427" s="129" cm="1">
        <f t="array" ref="AH427">INDEX(KM_PCT,MATCH($A427,'Knowledge - Percentages'!$B:$B,0),'Data - Knowledge'!AH$8)/100</f>
        <v>0.17300000000000001</v>
      </c>
      <c r="AI427" s="129" cm="1">
        <f t="array" ref="AI427">INDEX(KM_PCT,MATCH($A427,'Knowledge - Percentages'!$B:$B,0),'Data - Knowledge'!AI$8)/100</f>
        <v>0.17199999999999999</v>
      </c>
    </row>
    <row r="428" spans="1:35">
      <c r="A428" s="86" t="s">
        <v>1018</v>
      </c>
      <c r="B428" s="86" t="s">
        <v>977</v>
      </c>
      <c r="C428" s="86" t="s">
        <v>1012</v>
      </c>
      <c r="D428" s="86" t="s">
        <v>1019</v>
      </c>
      <c r="E428" s="122">
        <f t="shared" si="43"/>
        <v>0.495713560083615</v>
      </c>
      <c r="F428" s="128">
        <f t="shared" si="38"/>
        <v>25374.09</v>
      </c>
      <c r="G428" s="122">
        <f t="shared" si="39"/>
        <v>0.49840427128014753</v>
      </c>
      <c r="H428" s="128">
        <f t="shared" si="40"/>
        <v>181378.78400000001</v>
      </c>
      <c r="I428" s="122">
        <f t="shared" si="41"/>
        <v>-0.24657637068000801</v>
      </c>
      <c r="J428" s="128">
        <f t="shared" si="42"/>
        <v>99.460134803896949</v>
      </c>
      <c r="K428" s="129" cm="1">
        <f t="array" ref="K428">INDEX(KM_PCT,MATCH($A428,'Knowledge - Percentages'!$B:$B,0),'Data - Knowledge'!K$8)/100</f>
        <v>0.39600000000000002</v>
      </c>
      <c r="L428" s="129" cm="1">
        <f t="array" ref="L428">INDEX(KM_PCT,MATCH($A428,'Knowledge - Percentages'!$B:$B,0),'Data - Knowledge'!L$8)/100</f>
        <v>0.47799999999999998</v>
      </c>
      <c r="M428" s="129" cm="1">
        <f t="array" ref="M428">INDEX(KM_PCT,MATCH($A428,'Knowledge - Percentages'!$B:$B,0),'Data - Knowledge'!M$8)/100</f>
        <v>0.48499999999999999</v>
      </c>
      <c r="N428" s="129" cm="1">
        <f t="array" ref="N428">INDEX(KM_PCT,MATCH($A428,'Knowledge - Percentages'!$B:$B,0),'Data - Knowledge'!N$8)/100</f>
        <v>0.46899999999999997</v>
      </c>
      <c r="O428" s="129" cm="1">
        <f t="array" ref="O428">INDEX(KM_PCT,MATCH($A428,'Knowledge - Percentages'!$B:$B,0),'Data - Knowledge'!O$8)/100</f>
        <v>0.48399999999999999</v>
      </c>
      <c r="P428" s="129" cm="1">
        <f t="array" ref="P428">INDEX(KM_PCT,MATCH($A428,'Knowledge - Percentages'!$B:$B,0),'Data - Knowledge'!P$8)/100</f>
        <v>0.51100000000000001</v>
      </c>
      <c r="Q428" s="129" cm="1">
        <f t="array" ref="Q428">INDEX(KM_PCT,MATCH($A428,'Knowledge - Percentages'!$B:$B,0),'Data - Knowledge'!Q$8)/100</f>
        <v>0.50800000000000001</v>
      </c>
      <c r="R428" s="129" cm="1">
        <f t="array" ref="R428">INDEX(KM_PCT,MATCH($A428,'Knowledge - Percentages'!$B:$B,0),'Data - Knowledge'!R$8)/100</f>
        <v>0.48899999999999999</v>
      </c>
      <c r="S428" s="129" cm="1">
        <f t="array" ref="S428">INDEX(KM_PCT,MATCH($A428,'Knowledge - Percentages'!$B:$B,0),'Data - Knowledge'!S$8)/100</f>
        <v>0.50800000000000001</v>
      </c>
      <c r="T428" s="129" cm="1">
        <f t="array" ref="T428">INDEX(KM_PCT,MATCH($A428,'Knowledge - Percentages'!$B:$B,0),'Data - Knowledge'!T$8)/100</f>
        <v>0.48499999999999999</v>
      </c>
      <c r="U428" s="129" cm="1">
        <f t="array" ref="U428">INDEX(KM_PCT,MATCH($A428,'Knowledge - Percentages'!$B:$B,0),'Data - Knowledge'!U$8)/100</f>
        <v>0.50800000000000001</v>
      </c>
      <c r="V428" s="129" cm="1">
        <f t="array" ref="V428">INDEX(KM_PCT,MATCH($A428,'Knowledge - Percentages'!$B:$B,0),'Data - Knowledge'!V$8)/100</f>
        <v>0.51400000000000001</v>
      </c>
      <c r="W428" s="129" cm="1">
        <f t="array" ref="W428">INDEX(KM_PCT,MATCH($A428,'Knowledge - Percentages'!$B:$B,0),'Data - Knowledge'!W$8)/100</f>
        <v>0.56600000000000006</v>
      </c>
      <c r="X428" s="129" cm="1">
        <f t="array" ref="X428">INDEX(KM_PCT,MATCH($A428,'Knowledge - Percentages'!$B:$B,0),'Data - Knowledge'!X$8)/100</f>
        <v>0.53200000000000003</v>
      </c>
      <c r="Y428" s="129" cm="1">
        <f t="array" ref="Y428">INDEX(KM_PCT,MATCH($A428,'Knowledge - Percentages'!$B:$B,0),'Data - Knowledge'!Y$8)/100</f>
        <v>0.55000000000000004</v>
      </c>
      <c r="Z428" s="129" cm="1">
        <f t="array" ref="Z428">INDEX(KM_PCT,MATCH($A428,'Knowledge - Percentages'!$B:$B,0),'Data - Knowledge'!Z$8)/100</f>
        <v>0.498</v>
      </c>
      <c r="AA428" s="129" cm="1">
        <f t="array" ref="AA428">INDEX(KM_PCT,MATCH($A428,'Knowledge - Percentages'!$B:$B,0),'Data - Knowledge'!AA$8)/100</f>
        <v>0.503</v>
      </c>
      <c r="AB428" s="129" cm="1">
        <f t="array" ref="AB428">INDEX(KM_PCT,MATCH($A428,'Knowledge - Percentages'!$B:$B,0),'Data - Knowledge'!AB$8)/100</f>
        <v>0.51400000000000001</v>
      </c>
      <c r="AC428" s="129" cm="1">
        <f t="array" ref="AC428">INDEX(KM_PCT,MATCH($A428,'Knowledge - Percentages'!$B:$B,0),'Data - Knowledge'!AC$8)/100</f>
        <v>0.49399999999999999</v>
      </c>
      <c r="AD428" s="129" cm="1">
        <f t="array" ref="AD428">INDEX(KM_PCT,MATCH($A428,'Knowledge - Percentages'!$B:$B,0),'Data - Knowledge'!AD$8)/100</f>
        <v>0.50800000000000001</v>
      </c>
      <c r="AE428" s="129" cm="1">
        <f t="array" ref="AE428">INDEX(KM_PCT,MATCH($A428,'Knowledge - Percentages'!$B:$B,0),'Data - Knowledge'!AE$8)/100</f>
        <v>0.48499999999999999</v>
      </c>
      <c r="AF428" s="129" cm="1">
        <f t="array" ref="AF428">INDEX(KM_PCT,MATCH($A428,'Knowledge - Percentages'!$B:$B,0),'Data - Knowledge'!AF$8)/100</f>
        <v>0.52</v>
      </c>
      <c r="AG428" s="129" cm="1">
        <f t="array" ref="AG428">INDEX(KM_PCT,MATCH($A428,'Knowledge - Percentages'!$B:$B,0),'Data - Knowledge'!AG$8)/100</f>
        <v>0.51500000000000001</v>
      </c>
      <c r="AH428" s="129" cm="1">
        <f t="array" ref="AH428">INDEX(KM_PCT,MATCH($A428,'Knowledge - Percentages'!$B:$B,0),'Data - Knowledge'!AH$8)/100</f>
        <v>0.50800000000000001</v>
      </c>
      <c r="AI428" s="129" cm="1">
        <f t="array" ref="AI428">INDEX(KM_PCT,MATCH($A428,'Knowledge - Percentages'!$B:$B,0),'Data - Knowledge'!AI$8)/100</f>
        <v>0.51700000000000002</v>
      </c>
    </row>
    <row r="429" spans="1:35">
      <c r="A429" s="86" t="s">
        <v>1020</v>
      </c>
      <c r="B429" s="86" t="s">
        <v>977</v>
      </c>
      <c r="C429" s="86" t="s">
        <v>1021</v>
      </c>
      <c r="D429" s="86" t="s">
        <v>1022</v>
      </c>
      <c r="E429" s="122">
        <f t="shared" si="43"/>
        <v>0.22941854377087934</v>
      </c>
      <c r="F429" s="128">
        <f t="shared" si="38"/>
        <v>11743.247000000001</v>
      </c>
      <c r="G429" s="122">
        <f t="shared" si="39"/>
        <v>0.22885816349242552</v>
      </c>
      <c r="H429" s="128">
        <f t="shared" si="40"/>
        <v>83285.834000000003</v>
      </c>
      <c r="I429" s="122">
        <f t="shared" si="41"/>
        <v>-0.60070755039332124</v>
      </c>
      <c r="J429" s="128">
        <f t="shared" si="42"/>
        <v>100.24485920445323</v>
      </c>
      <c r="K429" s="129" cm="1">
        <f t="array" ref="K429">INDEX(KM_PCT,MATCH($A429,'Knowledge - Percentages'!$B:$B,0),'Data - Knowledge'!K$8)/100</f>
        <v>0.20899999999999999</v>
      </c>
      <c r="L429" s="129" cm="1">
        <f t="array" ref="L429">INDEX(KM_PCT,MATCH($A429,'Knowledge - Percentages'!$B:$B,0),'Data - Knowledge'!L$8)/100</f>
        <v>0.20899999999999999</v>
      </c>
      <c r="M429" s="129" cm="1">
        <f t="array" ref="M429">INDEX(KM_PCT,MATCH($A429,'Knowledge - Percentages'!$B:$B,0),'Data - Knowledge'!M$8)/100</f>
        <v>0.23399999999999999</v>
      </c>
      <c r="N429" s="129" cm="1">
        <f t="array" ref="N429">INDEX(KM_PCT,MATCH($A429,'Knowledge - Percentages'!$B:$B,0),'Data - Knowledge'!N$8)/100</f>
        <v>0.17899999999999999</v>
      </c>
      <c r="O429" s="129" cm="1">
        <f t="array" ref="O429">INDEX(KM_PCT,MATCH($A429,'Knowledge - Percentages'!$B:$B,0),'Data - Knowledge'!O$8)/100</f>
        <v>0.20499999999999999</v>
      </c>
      <c r="P429" s="129" cm="1">
        <f t="array" ref="P429">INDEX(KM_PCT,MATCH($A429,'Knowledge - Percentages'!$B:$B,0),'Data - Knowledge'!P$8)/100</f>
        <v>0.27100000000000002</v>
      </c>
      <c r="Q429" s="129" cm="1">
        <f t="array" ref="Q429">INDEX(KM_PCT,MATCH($A429,'Knowledge - Percentages'!$B:$B,0),'Data - Knowledge'!Q$8)/100</f>
        <v>0.27100000000000002</v>
      </c>
      <c r="R429" s="129" cm="1">
        <f t="array" ref="R429">INDEX(KM_PCT,MATCH($A429,'Knowledge - Percentages'!$B:$B,0),'Data - Knowledge'!R$8)/100</f>
        <v>0.29299999999999998</v>
      </c>
      <c r="S429" s="129" cm="1">
        <f t="array" ref="S429">INDEX(KM_PCT,MATCH($A429,'Knowledge - Percentages'!$B:$B,0),'Data - Knowledge'!S$8)/100</f>
        <v>0.27100000000000002</v>
      </c>
      <c r="T429" s="129" cm="1">
        <f t="array" ref="T429">INDEX(KM_PCT,MATCH($A429,'Knowledge - Percentages'!$B:$B,0),'Data - Knowledge'!T$8)/100</f>
        <v>0.20899999999999999</v>
      </c>
      <c r="U429" s="129" cm="1">
        <f t="array" ref="U429">INDEX(KM_PCT,MATCH($A429,'Knowledge - Percentages'!$B:$B,0),'Data - Knowledge'!U$8)/100</f>
        <v>0.30199999999999999</v>
      </c>
      <c r="V429" s="129" cm="1">
        <f t="array" ref="V429">INDEX(KM_PCT,MATCH($A429,'Knowledge - Percentages'!$B:$B,0),'Data - Knowledge'!V$8)/100</f>
        <v>0.27100000000000002</v>
      </c>
      <c r="W429" s="129" cm="1">
        <f t="array" ref="W429">INDEX(KM_PCT,MATCH($A429,'Knowledge - Percentages'!$B:$B,0),'Data - Knowledge'!W$8)/100</f>
        <v>0.30599999999999999</v>
      </c>
      <c r="X429" s="129" cm="1">
        <f t="array" ref="X429">INDEX(KM_PCT,MATCH($A429,'Knowledge - Percentages'!$B:$B,0),'Data - Knowledge'!X$8)/100</f>
        <v>0.254</v>
      </c>
      <c r="Y429" s="129" cm="1">
        <f t="array" ref="Y429">INDEX(KM_PCT,MATCH($A429,'Knowledge - Percentages'!$B:$B,0),'Data - Knowledge'!Y$8)/100</f>
        <v>0.27899999999999997</v>
      </c>
      <c r="Z429" s="129" cm="1">
        <f t="array" ref="Z429">INDEX(KM_PCT,MATCH($A429,'Knowledge - Percentages'!$B:$B,0),'Data - Knowledge'!Z$8)/100</f>
        <v>0.19500000000000001</v>
      </c>
      <c r="AA429" s="129" cm="1">
        <f t="array" ref="AA429">INDEX(KM_PCT,MATCH($A429,'Knowledge - Percentages'!$B:$B,0),'Data - Knowledge'!AA$8)/100</f>
        <v>0.24199999999999999</v>
      </c>
      <c r="AB429" s="129" cm="1">
        <f t="array" ref="AB429">INDEX(KM_PCT,MATCH($A429,'Knowledge - Percentages'!$B:$B,0),'Data - Knowledge'!AB$8)/100</f>
        <v>0.46200000000000002</v>
      </c>
      <c r="AC429" s="129" cm="1">
        <f t="array" ref="AC429">INDEX(KM_PCT,MATCH($A429,'Knowledge - Percentages'!$B:$B,0),'Data - Knowledge'!AC$8)/100</f>
        <v>0.24100000000000002</v>
      </c>
      <c r="AD429" s="129" cm="1">
        <f t="array" ref="AD429">INDEX(KM_PCT,MATCH($A429,'Knowledge - Percentages'!$B:$B,0),'Data - Knowledge'!AD$8)/100</f>
        <v>0.19500000000000001</v>
      </c>
      <c r="AE429" s="129" cm="1">
        <f t="array" ref="AE429">INDEX(KM_PCT,MATCH($A429,'Knowledge - Percentages'!$B:$B,0),'Data - Knowledge'!AE$8)/100</f>
        <v>0.254</v>
      </c>
      <c r="AF429" s="129" cm="1">
        <f t="array" ref="AF429">INDEX(KM_PCT,MATCH($A429,'Knowledge - Percentages'!$B:$B,0),'Data - Knowledge'!AF$8)/100</f>
        <v>0.39299999999999996</v>
      </c>
      <c r="AG429" s="129" cm="1">
        <f t="array" ref="AG429">INDEX(KM_PCT,MATCH($A429,'Knowledge - Percentages'!$B:$B,0),'Data - Knowledge'!AG$8)/100</f>
        <v>0.22800000000000001</v>
      </c>
      <c r="AH429" s="129" cm="1">
        <f t="array" ref="AH429">INDEX(KM_PCT,MATCH($A429,'Knowledge - Percentages'!$B:$B,0),'Data - Knowledge'!AH$8)/100</f>
        <v>0.254</v>
      </c>
      <c r="AI429" s="129" cm="1">
        <f t="array" ref="AI429">INDEX(KM_PCT,MATCH($A429,'Knowledge - Percentages'!$B:$B,0),'Data - Knowledge'!AI$8)/100</f>
        <v>0.254</v>
      </c>
    </row>
    <row r="430" spans="1:35">
      <c r="A430" s="86" t="s">
        <v>1023</v>
      </c>
      <c r="B430" s="86" t="s">
        <v>977</v>
      </c>
      <c r="C430" s="86" t="s">
        <v>1021</v>
      </c>
      <c r="D430" s="86" t="s">
        <v>1024</v>
      </c>
      <c r="E430" s="122">
        <f t="shared" si="43"/>
        <v>0.12119741340574756</v>
      </c>
      <c r="F430" s="128">
        <f t="shared" si="38"/>
        <v>6203.7320000000009</v>
      </c>
      <c r="G430" s="122">
        <f t="shared" si="39"/>
        <v>0.11851147095919695</v>
      </c>
      <c r="H430" s="128">
        <f t="shared" si="40"/>
        <v>43128.575999999994</v>
      </c>
      <c r="I430" s="122">
        <f t="shared" si="41"/>
        <v>-0.54136433006775808</v>
      </c>
      <c r="J430" s="128">
        <f t="shared" si="42"/>
        <v>102.26639870791527</v>
      </c>
      <c r="K430" s="129" cm="1">
        <f t="array" ref="K430">INDEX(KM_PCT,MATCH($A430,'Knowledge - Percentages'!$B:$B,0),'Data - Knowledge'!K$8)/100</f>
        <v>0.11</v>
      </c>
      <c r="L430" s="129" cm="1">
        <f t="array" ref="L430">INDEX(KM_PCT,MATCH($A430,'Knowledge - Percentages'!$B:$B,0),'Data - Knowledge'!L$8)/100</f>
        <v>0.11</v>
      </c>
      <c r="M430" s="129" cm="1">
        <f t="array" ref="M430">INDEX(KM_PCT,MATCH($A430,'Knowledge - Percentages'!$B:$B,0),'Data - Knowledge'!M$8)/100</f>
        <v>0.11800000000000001</v>
      </c>
      <c r="N430" s="129" cm="1">
        <f t="array" ref="N430">INDEX(KM_PCT,MATCH($A430,'Knowledge - Percentages'!$B:$B,0),'Data - Knowledge'!N$8)/100</f>
        <v>8.6999999999999994E-2</v>
      </c>
      <c r="O430" s="129" cm="1">
        <f t="array" ref="O430">INDEX(KM_PCT,MATCH($A430,'Knowledge - Percentages'!$B:$B,0),'Data - Knowledge'!O$8)/100</f>
        <v>0.10199999999999999</v>
      </c>
      <c r="P430" s="129" cm="1">
        <f t="array" ref="P430">INDEX(KM_PCT,MATCH($A430,'Knowledge - Percentages'!$B:$B,0),'Data - Knowledge'!P$8)/100</f>
        <v>0.14699999999999999</v>
      </c>
      <c r="Q430" s="129" cm="1">
        <f t="array" ref="Q430">INDEX(KM_PCT,MATCH($A430,'Knowledge - Percentages'!$B:$B,0),'Data - Knowledge'!Q$8)/100</f>
        <v>0.152</v>
      </c>
      <c r="R430" s="129" cm="1">
        <f t="array" ref="R430">INDEX(KM_PCT,MATCH($A430,'Knowledge - Percentages'!$B:$B,0),'Data - Knowledge'!R$8)/100</f>
        <v>0.187</v>
      </c>
      <c r="S430" s="129" cm="1">
        <f t="array" ref="S430">INDEX(KM_PCT,MATCH($A430,'Knowledge - Percentages'!$B:$B,0),'Data - Knowledge'!S$8)/100</f>
        <v>0.13600000000000001</v>
      </c>
      <c r="T430" s="129" cm="1">
        <f t="array" ref="T430">INDEX(KM_PCT,MATCH($A430,'Knowledge - Percentages'!$B:$B,0),'Data - Knowledge'!T$8)/100</f>
        <v>0.13800000000000001</v>
      </c>
      <c r="U430" s="129" cm="1">
        <f t="array" ref="U430">INDEX(KM_PCT,MATCH($A430,'Knowledge - Percentages'!$B:$B,0),'Data - Knowledge'!U$8)/100</f>
        <v>0.17100000000000001</v>
      </c>
      <c r="V430" s="129" cm="1">
        <f t="array" ref="V430">INDEX(KM_PCT,MATCH($A430,'Knowledge - Percentages'!$B:$B,0),'Data - Knowledge'!V$8)/100</f>
        <v>0.14699999999999999</v>
      </c>
      <c r="W430" s="129" cm="1">
        <f t="array" ref="W430">INDEX(KM_PCT,MATCH($A430,'Knowledge - Percentages'!$B:$B,0),'Data - Knowledge'!W$8)/100</f>
        <v>0.16</v>
      </c>
      <c r="X430" s="129" cm="1">
        <f t="array" ref="X430">INDEX(KM_PCT,MATCH($A430,'Knowledge - Percentages'!$B:$B,0),'Data - Knowledge'!X$8)/100</f>
        <v>0.14000000000000001</v>
      </c>
      <c r="Y430" s="129" cm="1">
        <f t="array" ref="Y430">INDEX(KM_PCT,MATCH($A430,'Knowledge - Percentages'!$B:$B,0),'Data - Knowledge'!Y$8)/100</f>
        <v>0.16699999999999998</v>
      </c>
      <c r="Z430" s="129" cm="1">
        <f t="array" ref="Z430">INDEX(KM_PCT,MATCH($A430,'Knowledge - Percentages'!$B:$B,0),'Data - Knowledge'!Z$8)/100</f>
        <v>0.121</v>
      </c>
      <c r="AA430" s="129" cm="1">
        <f t="array" ref="AA430">INDEX(KM_PCT,MATCH($A430,'Knowledge - Percentages'!$B:$B,0),'Data - Knowledge'!AA$8)/100</f>
        <v>0.11800000000000001</v>
      </c>
      <c r="AB430" s="129" cm="1">
        <f t="array" ref="AB430">INDEX(KM_PCT,MATCH($A430,'Knowledge - Percentages'!$B:$B,0),'Data - Knowledge'!AB$8)/100</f>
        <v>0.35799999999999998</v>
      </c>
      <c r="AC430" s="129" cm="1">
        <f t="array" ref="AC430">INDEX(KM_PCT,MATCH($A430,'Knowledge - Percentages'!$B:$B,0),'Data - Knowledge'!AC$8)/100</f>
        <v>0.10400000000000001</v>
      </c>
      <c r="AD430" s="129" cm="1">
        <f t="array" ref="AD430">INDEX(KM_PCT,MATCH($A430,'Knowledge - Percentages'!$B:$B,0),'Data - Knowledge'!AD$8)/100</f>
        <v>7.400000000000001E-2</v>
      </c>
      <c r="AE430" s="129" cm="1">
        <f t="array" ref="AE430">INDEX(KM_PCT,MATCH($A430,'Knowledge - Percentages'!$B:$B,0),'Data - Knowledge'!AE$8)/100</f>
        <v>0.14000000000000001</v>
      </c>
      <c r="AF430" s="129" cm="1">
        <f t="array" ref="AF430">INDEX(KM_PCT,MATCH($A430,'Knowledge - Percentages'!$B:$B,0),'Data - Knowledge'!AF$8)/100</f>
        <v>0.23399999999999999</v>
      </c>
      <c r="AG430" s="129" cm="1">
        <f t="array" ref="AG430">INDEX(KM_PCT,MATCH($A430,'Knowledge - Percentages'!$B:$B,0),'Data - Knowledge'!AG$8)/100</f>
        <v>0.122</v>
      </c>
      <c r="AH430" s="129" cm="1">
        <f t="array" ref="AH430">INDEX(KM_PCT,MATCH($A430,'Knowledge - Percentages'!$B:$B,0),'Data - Knowledge'!AH$8)/100</f>
        <v>0.14699999999999999</v>
      </c>
      <c r="AI430" s="129" cm="1">
        <f t="array" ref="AI430">INDEX(KM_PCT,MATCH($A430,'Knowledge - Percentages'!$B:$B,0),'Data - Knowledge'!AI$8)/100</f>
        <v>0.13900000000000001</v>
      </c>
    </row>
    <row r="431" spans="1:35">
      <c r="A431" s="86" t="s">
        <v>1025</v>
      </c>
      <c r="B431" s="86" t="s">
        <v>977</v>
      </c>
      <c r="C431" s="86" t="s">
        <v>1021</v>
      </c>
      <c r="D431" s="86" t="s">
        <v>1026</v>
      </c>
      <c r="E431" s="122">
        <f t="shared" si="43"/>
        <v>0.25507195186277759</v>
      </c>
      <c r="F431" s="128">
        <f t="shared" si="38"/>
        <v>13056.367999999997</v>
      </c>
      <c r="G431" s="122">
        <f t="shared" si="39"/>
        <v>0.25960045504631529</v>
      </c>
      <c r="H431" s="128">
        <f t="shared" si="40"/>
        <v>94473.538000000015</v>
      </c>
      <c r="I431" s="122">
        <f t="shared" si="41"/>
        <v>-0.60261732558338532</v>
      </c>
      <c r="J431" s="128">
        <f t="shared" si="42"/>
        <v>98.2555873475916</v>
      </c>
      <c r="K431" s="129" cm="1">
        <f t="array" ref="K431">INDEX(KM_PCT,MATCH($A431,'Knowledge - Percentages'!$B:$B,0),'Data - Knowledge'!K$8)/100</f>
        <v>0.23499999999999999</v>
      </c>
      <c r="L431" s="129" cm="1">
        <f t="array" ref="L431">INDEX(KM_PCT,MATCH($A431,'Knowledge - Percentages'!$B:$B,0),'Data - Knowledge'!L$8)/100</f>
        <v>0.23499999999999999</v>
      </c>
      <c r="M431" s="129" cm="1">
        <f t="array" ref="M431">INDEX(KM_PCT,MATCH($A431,'Knowledge - Percentages'!$B:$B,0),'Data - Knowledge'!M$8)/100</f>
        <v>0.23499999999999999</v>
      </c>
      <c r="N431" s="129" cm="1">
        <f t="array" ref="N431">INDEX(KM_PCT,MATCH($A431,'Knowledge - Percentages'!$B:$B,0),'Data - Knowledge'!N$8)/100</f>
        <v>0.218</v>
      </c>
      <c r="O431" s="129" cm="1">
        <f t="array" ref="O431">INDEX(KM_PCT,MATCH($A431,'Knowledge - Percentages'!$B:$B,0),'Data - Knowledge'!O$8)/100</f>
        <v>0.23199999999999998</v>
      </c>
      <c r="P431" s="129" cm="1">
        <f t="array" ref="P431">INDEX(KM_PCT,MATCH($A431,'Knowledge - Percentages'!$B:$B,0),'Data - Knowledge'!P$8)/100</f>
        <v>0.28499999999999998</v>
      </c>
      <c r="Q431" s="129" cm="1">
        <f t="array" ref="Q431">INDEX(KM_PCT,MATCH($A431,'Knowledge - Percentages'!$B:$B,0),'Data - Knowledge'!Q$8)/100</f>
        <v>0.28199999999999997</v>
      </c>
      <c r="R431" s="129" cm="1">
        <f t="array" ref="R431">INDEX(KM_PCT,MATCH($A431,'Knowledge - Percentages'!$B:$B,0),'Data - Knowledge'!R$8)/100</f>
        <v>0.30599999999999999</v>
      </c>
      <c r="S431" s="129" cm="1">
        <f t="array" ref="S431">INDEX(KM_PCT,MATCH($A431,'Knowledge - Percentages'!$B:$B,0),'Data - Knowledge'!S$8)/100</f>
        <v>0.28199999999999997</v>
      </c>
      <c r="T431" s="129" cm="1">
        <f t="array" ref="T431">INDEX(KM_PCT,MATCH($A431,'Knowledge - Percentages'!$B:$B,0),'Data - Knowledge'!T$8)/100</f>
        <v>0.20800000000000002</v>
      </c>
      <c r="U431" s="129" cm="1">
        <f t="array" ref="U431">INDEX(KM_PCT,MATCH($A431,'Knowledge - Percentages'!$B:$B,0),'Data - Knowledge'!U$8)/100</f>
        <v>0.28399999999999997</v>
      </c>
      <c r="V431" s="129" cm="1">
        <f t="array" ref="V431">INDEX(KM_PCT,MATCH($A431,'Knowledge - Percentages'!$B:$B,0),'Data - Knowledge'!V$8)/100</f>
        <v>0.28000000000000003</v>
      </c>
      <c r="W431" s="129" cm="1">
        <f t="array" ref="W431">INDEX(KM_PCT,MATCH($A431,'Knowledge - Percentages'!$B:$B,0),'Data - Knowledge'!W$8)/100</f>
        <v>0.315</v>
      </c>
      <c r="X431" s="129" cm="1">
        <f t="array" ref="X431">INDEX(KM_PCT,MATCH($A431,'Knowledge - Percentages'!$B:$B,0),'Data - Knowledge'!X$8)/100</f>
        <v>0.28600000000000003</v>
      </c>
      <c r="Y431" s="129" cm="1">
        <f t="array" ref="Y431">INDEX(KM_PCT,MATCH($A431,'Knowledge - Percentages'!$B:$B,0),'Data - Knowledge'!Y$8)/100</f>
        <v>0.33</v>
      </c>
      <c r="Z431" s="129" cm="1">
        <f t="array" ref="Z431">INDEX(KM_PCT,MATCH($A431,'Knowledge - Percentages'!$B:$B,0),'Data - Knowledge'!Z$8)/100</f>
        <v>0.255</v>
      </c>
      <c r="AA431" s="129" cm="1">
        <f t="array" ref="AA431">INDEX(KM_PCT,MATCH($A431,'Knowledge - Percentages'!$B:$B,0),'Data - Knowledge'!AA$8)/100</f>
        <v>0.25900000000000001</v>
      </c>
      <c r="AB431" s="129" cm="1">
        <f t="array" ref="AB431">INDEX(KM_PCT,MATCH($A431,'Knowledge - Percentages'!$B:$B,0),'Data - Knowledge'!AB$8)/100</f>
        <v>0.50600000000000001</v>
      </c>
      <c r="AC431" s="129" cm="1">
        <f t="array" ref="AC431">INDEX(KM_PCT,MATCH($A431,'Knowledge - Percentages'!$B:$B,0),'Data - Knowledge'!AC$8)/100</f>
        <v>0.27800000000000002</v>
      </c>
      <c r="AD431" s="129" cm="1">
        <f t="array" ref="AD431">INDEX(KM_PCT,MATCH($A431,'Knowledge - Percentages'!$B:$B,0),'Data - Knowledge'!AD$8)/100</f>
        <v>0.24100000000000002</v>
      </c>
      <c r="AE431" s="129" cm="1">
        <f t="array" ref="AE431">INDEX(KM_PCT,MATCH($A431,'Knowledge - Percentages'!$B:$B,0),'Data - Knowledge'!AE$8)/100</f>
        <v>0.28499999999999998</v>
      </c>
      <c r="AF431" s="129" cm="1">
        <f t="array" ref="AF431">INDEX(KM_PCT,MATCH($A431,'Knowledge - Percentages'!$B:$B,0),'Data - Knowledge'!AF$8)/100</f>
        <v>0.38100000000000001</v>
      </c>
      <c r="AG431" s="129" cm="1">
        <f t="array" ref="AG431">INDEX(KM_PCT,MATCH($A431,'Knowledge - Percentages'!$B:$B,0),'Data - Knowledge'!AG$8)/100</f>
        <v>0.28199999999999997</v>
      </c>
      <c r="AH431" s="129" cm="1">
        <f t="array" ref="AH431">INDEX(KM_PCT,MATCH($A431,'Knowledge - Percentages'!$B:$B,0),'Data - Knowledge'!AH$8)/100</f>
        <v>0.315</v>
      </c>
      <c r="AI431" s="129" cm="1">
        <f t="array" ref="AI431">INDEX(KM_PCT,MATCH($A431,'Knowledge - Percentages'!$B:$B,0),'Data - Knowledge'!AI$8)/100</f>
        <v>0.28499999999999998</v>
      </c>
    </row>
    <row r="432" spans="1:35">
      <c r="A432" s="86" t="s">
        <v>1027</v>
      </c>
      <c r="B432" s="86" t="s">
        <v>977</v>
      </c>
      <c r="C432" s="86" t="s">
        <v>1021</v>
      </c>
      <c r="D432" s="86" t="s">
        <v>1028</v>
      </c>
      <c r="E432" s="122">
        <f t="shared" si="43"/>
        <v>0.12604612499267392</v>
      </c>
      <c r="F432" s="128">
        <f t="shared" si="38"/>
        <v>6451.9230000000007</v>
      </c>
      <c r="G432" s="122">
        <f t="shared" si="39"/>
        <v>0.12645434011414627</v>
      </c>
      <c r="H432" s="128">
        <f t="shared" si="40"/>
        <v>46019.137000000002</v>
      </c>
      <c r="I432" s="122">
        <f t="shared" si="41"/>
        <v>-0.59252333409230562</v>
      </c>
      <c r="J432" s="128">
        <f t="shared" si="42"/>
        <v>99.67718377945441</v>
      </c>
      <c r="K432" s="129" cm="1">
        <f t="array" ref="K432">INDEX(KM_PCT,MATCH($A432,'Knowledge - Percentages'!$B:$B,0),'Data - Knowledge'!K$8)/100</f>
        <v>0.115</v>
      </c>
      <c r="L432" s="129" cm="1">
        <f t="array" ref="L432">INDEX(KM_PCT,MATCH($A432,'Knowledge - Percentages'!$B:$B,0),'Data - Knowledge'!L$8)/100</f>
        <v>0.115</v>
      </c>
      <c r="M432" s="129" cm="1">
        <f t="array" ref="M432">INDEX(KM_PCT,MATCH($A432,'Knowledge - Percentages'!$B:$B,0),'Data - Knowledge'!M$8)/100</f>
        <v>0.12</v>
      </c>
      <c r="N432" s="129" cm="1">
        <f t="array" ref="N432">INDEX(KM_PCT,MATCH($A432,'Knowledge - Percentages'!$B:$B,0),'Data - Knowledge'!N$8)/100</f>
        <v>7.2000000000000008E-2</v>
      </c>
      <c r="O432" s="129" cm="1">
        <f t="array" ref="O432">INDEX(KM_PCT,MATCH($A432,'Knowledge - Percentages'!$B:$B,0),'Data - Knowledge'!O$8)/100</f>
        <v>0.115</v>
      </c>
      <c r="P432" s="129" cm="1">
        <f t="array" ref="P432">INDEX(KM_PCT,MATCH($A432,'Knowledge - Percentages'!$B:$B,0),'Data - Knowledge'!P$8)/100</f>
        <v>0.155</v>
      </c>
      <c r="Q432" s="129" cm="1">
        <f t="array" ref="Q432">INDEX(KM_PCT,MATCH($A432,'Knowledge - Percentages'!$B:$B,0),'Data - Knowledge'!Q$8)/100</f>
        <v>0.16200000000000001</v>
      </c>
      <c r="R432" s="129" cm="1">
        <f t="array" ref="R432">INDEX(KM_PCT,MATCH($A432,'Knowledge - Percentages'!$B:$B,0),'Data - Knowledge'!R$8)/100</f>
        <v>0.184</v>
      </c>
      <c r="S432" s="129" cm="1">
        <f t="array" ref="S432">INDEX(KM_PCT,MATCH($A432,'Knowledge - Percentages'!$B:$B,0),'Data - Knowledge'!S$8)/100</f>
        <v>0.153</v>
      </c>
      <c r="T432" s="129" cm="1">
        <f t="array" ref="T432">INDEX(KM_PCT,MATCH($A432,'Knowledge - Percentages'!$B:$B,0),'Data - Knowledge'!T$8)/100</f>
        <v>0.11900000000000001</v>
      </c>
      <c r="U432" s="129" cm="1">
        <f t="array" ref="U432">INDEX(KM_PCT,MATCH($A432,'Knowledge - Percentages'!$B:$B,0),'Data - Knowledge'!U$8)/100</f>
        <v>0.16600000000000001</v>
      </c>
      <c r="V432" s="129" cm="1">
        <f t="array" ref="V432">INDEX(KM_PCT,MATCH($A432,'Knowledge - Percentages'!$B:$B,0),'Data - Knowledge'!V$8)/100</f>
        <v>0.158</v>
      </c>
      <c r="W432" s="129" cm="1">
        <f t="array" ref="W432">INDEX(KM_PCT,MATCH($A432,'Knowledge - Percentages'!$B:$B,0),'Data - Knowledge'!W$8)/100</f>
        <v>0.16200000000000001</v>
      </c>
      <c r="X432" s="129" cm="1">
        <f t="array" ref="X432">INDEX(KM_PCT,MATCH($A432,'Knowledge - Percentages'!$B:$B,0),'Data - Knowledge'!X$8)/100</f>
        <v>0.14599999999999999</v>
      </c>
      <c r="Y432" s="129" cm="1">
        <f t="array" ref="Y432">INDEX(KM_PCT,MATCH($A432,'Knowledge - Percentages'!$B:$B,0),'Data - Knowledge'!Y$8)/100</f>
        <v>0.16</v>
      </c>
      <c r="Z432" s="129" cm="1">
        <f t="array" ref="Z432">INDEX(KM_PCT,MATCH($A432,'Knowledge - Percentages'!$B:$B,0),'Data - Knowledge'!Z$8)/100</f>
        <v>0.125</v>
      </c>
      <c r="AA432" s="129" cm="1">
        <f t="array" ref="AA432">INDEX(KM_PCT,MATCH($A432,'Knowledge - Percentages'!$B:$B,0),'Data - Knowledge'!AA$8)/100</f>
        <v>0.13699999999999998</v>
      </c>
      <c r="AB432" s="129" cm="1">
        <f t="array" ref="AB432">INDEX(KM_PCT,MATCH($A432,'Knowledge - Percentages'!$B:$B,0),'Data - Knowledge'!AB$8)/100</f>
        <v>0.307</v>
      </c>
      <c r="AC432" s="129" cm="1">
        <f t="array" ref="AC432">INDEX(KM_PCT,MATCH($A432,'Knowledge - Percentages'!$B:$B,0),'Data - Knowledge'!AC$8)/100</f>
        <v>0.122</v>
      </c>
      <c r="AD432" s="129" cm="1">
        <f t="array" ref="AD432">INDEX(KM_PCT,MATCH($A432,'Knowledge - Percentages'!$B:$B,0),'Data - Knowledge'!AD$8)/100</f>
        <v>0.115</v>
      </c>
      <c r="AE432" s="129" cm="1">
        <f t="array" ref="AE432">INDEX(KM_PCT,MATCH($A432,'Knowledge - Percentages'!$B:$B,0),'Data - Knowledge'!AE$8)/100</f>
        <v>0.114</v>
      </c>
      <c r="AF432" s="129" cm="1">
        <f t="array" ref="AF432">INDEX(KM_PCT,MATCH($A432,'Knowledge - Percentages'!$B:$B,0),'Data - Knowledge'!AF$8)/100</f>
        <v>0.24299999999999999</v>
      </c>
      <c r="AG432" s="129" cm="1">
        <f t="array" ref="AG432">INDEX(KM_PCT,MATCH($A432,'Knowledge - Percentages'!$B:$B,0),'Data - Knowledge'!AG$8)/100</f>
        <v>0.128</v>
      </c>
      <c r="AH432" s="129" cm="1">
        <f t="array" ref="AH432">INDEX(KM_PCT,MATCH($A432,'Knowledge - Percentages'!$B:$B,0),'Data - Knowledge'!AH$8)/100</f>
        <v>0.16</v>
      </c>
      <c r="AI432" s="129" cm="1">
        <f t="array" ref="AI432">INDEX(KM_PCT,MATCH($A432,'Knowledge - Percentages'!$B:$B,0),'Data - Knowledge'!AI$8)/100</f>
        <v>0.14599999999999999</v>
      </c>
    </row>
    <row r="433" spans="1:35">
      <c r="A433" s="86" t="s">
        <v>1029</v>
      </c>
      <c r="B433" s="86" t="s">
        <v>977</v>
      </c>
      <c r="C433" s="86" t="s">
        <v>1021</v>
      </c>
      <c r="D433" s="86" t="s">
        <v>1030</v>
      </c>
      <c r="E433" s="122">
        <f t="shared" si="43"/>
        <v>0.16358526579014207</v>
      </c>
      <c r="F433" s="128">
        <f t="shared" si="38"/>
        <v>8373.4390000000021</v>
      </c>
      <c r="G433" s="122">
        <f t="shared" si="39"/>
        <v>0.16525833770701723</v>
      </c>
      <c r="H433" s="128">
        <f t="shared" si="40"/>
        <v>60140.648999999998</v>
      </c>
      <c r="I433" s="122">
        <f t="shared" si="41"/>
        <v>-0.57081655274005527</v>
      </c>
      <c r="J433" s="128">
        <f t="shared" si="42"/>
        <v>98.98760211430826</v>
      </c>
      <c r="K433" s="129" cm="1">
        <f t="array" ref="K433">INDEX(KM_PCT,MATCH($A433,'Knowledge - Percentages'!$B:$B,0),'Data - Knowledge'!K$8)/100</f>
        <v>0.151</v>
      </c>
      <c r="L433" s="129" cm="1">
        <f t="array" ref="L433">INDEX(KM_PCT,MATCH($A433,'Knowledge - Percentages'!$B:$B,0),'Data - Knowledge'!L$8)/100</f>
        <v>0.151</v>
      </c>
      <c r="M433" s="129" cm="1">
        <f t="array" ref="M433">INDEX(KM_PCT,MATCH($A433,'Knowledge - Percentages'!$B:$B,0),'Data - Knowledge'!M$8)/100</f>
        <v>0.152</v>
      </c>
      <c r="N433" s="129" cm="1">
        <f t="array" ref="N433">INDEX(KM_PCT,MATCH($A433,'Knowledge - Percentages'!$B:$B,0),'Data - Knowledge'!N$8)/100</f>
        <v>0.127</v>
      </c>
      <c r="O433" s="129" cm="1">
        <f t="array" ref="O433">INDEX(KM_PCT,MATCH($A433,'Knowledge - Percentages'!$B:$B,0),'Data - Knowledge'!O$8)/100</f>
        <v>0.151</v>
      </c>
      <c r="P433" s="129" cm="1">
        <f t="array" ref="P433">INDEX(KM_PCT,MATCH($A433,'Knowledge - Percentages'!$B:$B,0),'Data - Knowledge'!P$8)/100</f>
        <v>0.19399999999999998</v>
      </c>
      <c r="Q433" s="129" cm="1">
        <f t="array" ref="Q433">INDEX(KM_PCT,MATCH($A433,'Knowledge - Percentages'!$B:$B,0),'Data - Knowledge'!Q$8)/100</f>
        <v>0.19399999999999998</v>
      </c>
      <c r="R433" s="129" cm="1">
        <f t="array" ref="R433">INDEX(KM_PCT,MATCH($A433,'Knowledge - Percentages'!$B:$B,0),'Data - Knowledge'!R$8)/100</f>
        <v>0.19800000000000001</v>
      </c>
      <c r="S433" s="129" cm="1">
        <f t="array" ref="S433">INDEX(KM_PCT,MATCH($A433,'Knowledge - Percentages'!$B:$B,0),'Data - Knowledge'!S$8)/100</f>
        <v>0.184</v>
      </c>
      <c r="T433" s="129" cm="1">
        <f t="array" ref="T433">INDEX(KM_PCT,MATCH($A433,'Knowledge - Percentages'!$B:$B,0),'Data - Knowledge'!T$8)/100</f>
        <v>0.157</v>
      </c>
      <c r="U433" s="129" cm="1">
        <f t="array" ref="U433">INDEX(KM_PCT,MATCH($A433,'Knowledge - Percentages'!$B:$B,0),'Data - Knowledge'!U$8)/100</f>
        <v>0.185</v>
      </c>
      <c r="V433" s="129" cm="1">
        <f t="array" ref="V433">INDEX(KM_PCT,MATCH($A433,'Knowledge - Percentages'!$B:$B,0),'Data - Knowledge'!V$8)/100</f>
        <v>0.185</v>
      </c>
      <c r="W433" s="129" cm="1">
        <f t="array" ref="W433">INDEX(KM_PCT,MATCH($A433,'Knowledge - Percentages'!$B:$B,0),'Data - Knowledge'!W$8)/100</f>
        <v>0.20199999999999999</v>
      </c>
      <c r="X433" s="129" cm="1">
        <f t="array" ref="X433">INDEX(KM_PCT,MATCH($A433,'Knowledge - Percentages'!$B:$B,0),'Data - Knowledge'!X$8)/100</f>
        <v>0.17499999999999999</v>
      </c>
      <c r="Y433" s="129" cm="1">
        <f t="array" ref="Y433">INDEX(KM_PCT,MATCH($A433,'Knowledge - Percentages'!$B:$B,0),'Data - Knowledge'!Y$8)/100</f>
        <v>0.22699999999999998</v>
      </c>
      <c r="Z433" s="129" cm="1">
        <f t="array" ref="Z433">INDEX(KM_PCT,MATCH($A433,'Knowledge - Percentages'!$B:$B,0),'Data - Knowledge'!Z$8)/100</f>
        <v>0.16</v>
      </c>
      <c r="AA433" s="129" cm="1">
        <f t="array" ref="AA433">INDEX(KM_PCT,MATCH($A433,'Knowledge - Percentages'!$B:$B,0),'Data - Knowledge'!AA$8)/100</f>
        <v>0.159</v>
      </c>
      <c r="AB433" s="129" cm="1">
        <f t="array" ref="AB433">INDEX(KM_PCT,MATCH($A433,'Knowledge - Percentages'!$B:$B,0),'Data - Knowledge'!AB$8)/100</f>
        <v>0.374</v>
      </c>
      <c r="AC433" s="129" cm="1">
        <f t="array" ref="AC433">INDEX(KM_PCT,MATCH($A433,'Knowledge - Percentages'!$B:$B,0),'Data - Knowledge'!AC$8)/100</f>
        <v>0.184</v>
      </c>
      <c r="AD433" s="129" cm="1">
        <f t="array" ref="AD433">INDEX(KM_PCT,MATCH($A433,'Knowledge - Percentages'!$B:$B,0),'Data - Knowledge'!AD$8)/100</f>
        <v>0.13800000000000001</v>
      </c>
      <c r="AE433" s="129" cm="1">
        <f t="array" ref="AE433">INDEX(KM_PCT,MATCH($A433,'Knowledge - Percentages'!$B:$B,0),'Data - Knowledge'!AE$8)/100</f>
        <v>0.184</v>
      </c>
      <c r="AF433" s="129" cm="1">
        <f t="array" ref="AF433">INDEX(KM_PCT,MATCH($A433,'Knowledge - Percentages'!$B:$B,0),'Data - Knowledge'!AF$8)/100</f>
        <v>0.28199999999999997</v>
      </c>
      <c r="AG433" s="129" cm="1">
        <f t="array" ref="AG433">INDEX(KM_PCT,MATCH($A433,'Knowledge - Percentages'!$B:$B,0),'Data - Knowledge'!AG$8)/100</f>
        <v>0.17699999999999999</v>
      </c>
      <c r="AH433" s="129" cm="1">
        <f t="array" ref="AH433">INDEX(KM_PCT,MATCH($A433,'Knowledge - Percentages'!$B:$B,0),'Data - Knowledge'!AH$8)/100</f>
        <v>0.184</v>
      </c>
      <c r="AI433" s="129" cm="1">
        <f t="array" ref="AI433">INDEX(KM_PCT,MATCH($A433,'Knowledge - Percentages'!$B:$B,0),'Data - Knowledge'!AI$8)/100</f>
        <v>0.184</v>
      </c>
    </row>
    <row r="434" spans="1:35">
      <c r="A434" s="86" t="s">
        <v>1031</v>
      </c>
      <c r="B434" s="86" t="s">
        <v>977</v>
      </c>
      <c r="C434" s="86" t="s">
        <v>1021</v>
      </c>
      <c r="D434" s="86" t="s">
        <v>1032</v>
      </c>
      <c r="E434" s="122">
        <f t="shared" si="43"/>
        <v>0.18152372672748934</v>
      </c>
      <c r="F434" s="128">
        <f t="shared" si="38"/>
        <v>9291.654999999997</v>
      </c>
      <c r="G434" s="122">
        <f t="shared" si="39"/>
        <v>0.18371038885026614</v>
      </c>
      <c r="H434" s="128">
        <f t="shared" si="40"/>
        <v>66855.701000000001</v>
      </c>
      <c r="I434" s="122">
        <f t="shared" si="41"/>
        <v>-0.66447836867461352</v>
      </c>
      <c r="J434" s="128">
        <f t="shared" si="42"/>
        <v>98.809723208109347</v>
      </c>
      <c r="K434" s="129" cm="1">
        <f t="array" ref="K434">INDEX(KM_PCT,MATCH($A434,'Knowledge - Percentages'!$B:$B,0),'Data - Knowledge'!K$8)/100</f>
        <v>0.161</v>
      </c>
      <c r="L434" s="129" cm="1">
        <f t="array" ref="L434">INDEX(KM_PCT,MATCH($A434,'Knowledge - Percentages'!$B:$B,0),'Data - Knowledge'!L$8)/100</f>
        <v>0.161</v>
      </c>
      <c r="M434" s="129" cm="1">
        <f t="array" ref="M434">INDEX(KM_PCT,MATCH($A434,'Knowledge - Percentages'!$B:$B,0),'Data - Knowledge'!M$8)/100</f>
        <v>0.161</v>
      </c>
      <c r="N434" s="129" cm="1">
        <f t="array" ref="N434">INDEX(KM_PCT,MATCH($A434,'Knowledge - Percentages'!$B:$B,0),'Data - Knowledge'!N$8)/100</f>
        <v>0.155</v>
      </c>
      <c r="O434" s="129" cm="1">
        <f t="array" ref="O434">INDEX(KM_PCT,MATCH($A434,'Knowledge - Percentages'!$B:$B,0),'Data - Knowledge'!O$8)/100</f>
        <v>0.161</v>
      </c>
      <c r="P434" s="129" cm="1">
        <f t="array" ref="P434">INDEX(KM_PCT,MATCH($A434,'Knowledge - Percentages'!$B:$B,0),'Data - Knowledge'!P$8)/100</f>
        <v>0.20600000000000002</v>
      </c>
      <c r="Q434" s="129" cm="1">
        <f t="array" ref="Q434">INDEX(KM_PCT,MATCH($A434,'Knowledge - Percentages'!$B:$B,0),'Data - Knowledge'!Q$8)/100</f>
        <v>0.20600000000000002</v>
      </c>
      <c r="R434" s="129" cm="1">
        <f t="array" ref="R434">INDEX(KM_PCT,MATCH($A434,'Knowledge - Percentages'!$B:$B,0),'Data - Knowledge'!R$8)/100</f>
        <v>0.23100000000000001</v>
      </c>
      <c r="S434" s="129" cm="1">
        <f t="array" ref="S434">INDEX(KM_PCT,MATCH($A434,'Knowledge - Percentages'!$B:$B,0),'Data - Knowledge'!S$8)/100</f>
        <v>0.20600000000000002</v>
      </c>
      <c r="T434" s="129" cm="1">
        <f t="array" ref="T434">INDEX(KM_PCT,MATCH($A434,'Knowledge - Percentages'!$B:$B,0),'Data - Knowledge'!T$8)/100</f>
        <v>0.16500000000000001</v>
      </c>
      <c r="U434" s="129" cm="1">
        <f t="array" ref="U434">INDEX(KM_PCT,MATCH($A434,'Knowledge - Percentages'!$B:$B,0),'Data - Knowledge'!U$8)/100</f>
        <v>0.22899999999999998</v>
      </c>
      <c r="V434" s="129" cm="1">
        <f t="array" ref="V434">INDEX(KM_PCT,MATCH($A434,'Knowledge - Percentages'!$B:$B,0),'Data - Knowledge'!V$8)/100</f>
        <v>0.20600000000000002</v>
      </c>
      <c r="W434" s="129" cm="1">
        <f t="array" ref="W434">INDEX(KM_PCT,MATCH($A434,'Knowledge - Percentages'!$B:$B,0),'Data - Knowledge'!W$8)/100</f>
        <v>0.27600000000000002</v>
      </c>
      <c r="X434" s="129" cm="1">
        <f t="array" ref="X434">INDEX(KM_PCT,MATCH($A434,'Knowledge - Percentages'!$B:$B,0),'Data - Knowledge'!X$8)/100</f>
        <v>0.2</v>
      </c>
      <c r="Y434" s="129" cm="1">
        <f t="array" ref="Y434">INDEX(KM_PCT,MATCH($A434,'Knowledge - Percentages'!$B:$B,0),'Data - Knowledge'!Y$8)/100</f>
        <v>0.23199999999999998</v>
      </c>
      <c r="Z434" s="129" cm="1">
        <f t="array" ref="Z434">INDEX(KM_PCT,MATCH($A434,'Knowledge - Percentages'!$B:$B,0),'Data - Knowledge'!Z$8)/100</f>
        <v>0.17300000000000001</v>
      </c>
      <c r="AA434" s="129" cm="1">
        <f t="array" ref="AA434">INDEX(KM_PCT,MATCH($A434,'Knowledge - Percentages'!$B:$B,0),'Data - Knowledge'!AA$8)/100</f>
        <v>0.17899999999999999</v>
      </c>
      <c r="AB434" s="129" cm="1">
        <f t="array" ref="AB434">INDEX(KM_PCT,MATCH($A434,'Knowledge - Percentages'!$B:$B,0),'Data - Knowledge'!AB$8)/100</f>
        <v>0.37</v>
      </c>
      <c r="AC434" s="129" cm="1">
        <f t="array" ref="AC434">INDEX(KM_PCT,MATCH($A434,'Knowledge - Percentages'!$B:$B,0),'Data - Knowledge'!AC$8)/100</f>
        <v>0.18</v>
      </c>
      <c r="AD434" s="129" cm="1">
        <f t="array" ref="AD434">INDEX(KM_PCT,MATCH($A434,'Knowledge - Percentages'!$B:$B,0),'Data - Knowledge'!AD$8)/100</f>
        <v>0.17699999999999999</v>
      </c>
      <c r="AE434" s="129" cm="1">
        <f t="array" ref="AE434">INDEX(KM_PCT,MATCH($A434,'Knowledge - Percentages'!$B:$B,0),'Data - Knowledge'!AE$8)/100</f>
        <v>0.21</v>
      </c>
      <c r="AF434" s="129" cm="1">
        <f t="array" ref="AF434">INDEX(KM_PCT,MATCH($A434,'Knowledge - Percentages'!$B:$B,0),'Data - Knowledge'!AF$8)/100</f>
        <v>0.33200000000000002</v>
      </c>
      <c r="AG434" s="129" cm="1">
        <f t="array" ref="AG434">INDEX(KM_PCT,MATCH($A434,'Knowledge - Percentages'!$B:$B,0),'Data - Knowledge'!AG$8)/100</f>
        <v>0.21</v>
      </c>
      <c r="AH434" s="129" cm="1">
        <f t="array" ref="AH434">INDEX(KM_PCT,MATCH($A434,'Knowledge - Percentages'!$B:$B,0),'Data - Knowledge'!AH$8)/100</f>
        <v>0.23699999999999999</v>
      </c>
      <c r="AI434" s="129" cm="1">
        <f t="array" ref="AI434">INDEX(KM_PCT,MATCH($A434,'Knowledge - Percentages'!$B:$B,0),'Data - Knowledge'!AI$8)/100</f>
        <v>0.21</v>
      </c>
    </row>
    <row r="435" spans="1:35">
      <c r="A435" s="86" t="s">
        <v>1033</v>
      </c>
      <c r="B435" s="86" t="s">
        <v>977</v>
      </c>
      <c r="C435" s="86" t="s">
        <v>1021</v>
      </c>
      <c r="D435" s="86" t="s">
        <v>1034</v>
      </c>
      <c r="E435" s="122">
        <f t="shared" si="43"/>
        <v>0.44558964190126416</v>
      </c>
      <c r="F435" s="128">
        <f t="shared" si="38"/>
        <v>22808.397000000008</v>
      </c>
      <c r="G435" s="122">
        <f t="shared" si="39"/>
        <v>0.45059101063698231</v>
      </c>
      <c r="H435" s="128">
        <f t="shared" si="40"/>
        <v>163978.62999999998</v>
      </c>
      <c r="I435" s="122">
        <f t="shared" si="41"/>
        <v>-0.7041055858587425</v>
      </c>
      <c r="J435" s="128">
        <f t="shared" si="42"/>
        <v>98.890042495821675</v>
      </c>
      <c r="K435" s="129" cm="1">
        <f t="array" ref="K435">INDEX(KM_PCT,MATCH($A435,'Knowledge - Percentages'!$B:$B,0),'Data - Knowledge'!K$8)/100</f>
        <v>0.41</v>
      </c>
      <c r="L435" s="129" cm="1">
        <f t="array" ref="L435">INDEX(KM_PCT,MATCH($A435,'Knowledge - Percentages'!$B:$B,0),'Data - Knowledge'!L$8)/100</f>
        <v>0.41</v>
      </c>
      <c r="M435" s="129" cm="1">
        <f t="array" ref="M435">INDEX(KM_PCT,MATCH($A435,'Knowledge - Percentages'!$B:$B,0),'Data - Knowledge'!M$8)/100</f>
        <v>0.41</v>
      </c>
      <c r="N435" s="129" cm="1">
        <f t="array" ref="N435">INDEX(KM_PCT,MATCH($A435,'Knowledge - Percentages'!$B:$B,0),'Data - Knowledge'!N$8)/100</f>
        <v>0.377</v>
      </c>
      <c r="O435" s="129" cm="1">
        <f t="array" ref="O435">INDEX(KM_PCT,MATCH($A435,'Knowledge - Percentages'!$B:$B,0),'Data - Knowledge'!O$8)/100</f>
        <v>0.41</v>
      </c>
      <c r="P435" s="129" cm="1">
        <f t="array" ref="P435">INDEX(KM_PCT,MATCH($A435,'Knowledge - Percentages'!$B:$B,0),'Data - Knowledge'!P$8)/100</f>
        <v>0.495</v>
      </c>
      <c r="Q435" s="129" cm="1">
        <f t="array" ref="Q435">INDEX(KM_PCT,MATCH($A435,'Knowledge - Percentages'!$B:$B,0),'Data - Knowledge'!Q$8)/100</f>
        <v>0.495</v>
      </c>
      <c r="R435" s="129" cm="1">
        <f t="array" ref="R435">INDEX(KM_PCT,MATCH($A435,'Knowledge - Percentages'!$B:$B,0),'Data - Knowledge'!R$8)/100</f>
        <v>0.54299999999999993</v>
      </c>
      <c r="S435" s="129" cm="1">
        <f t="array" ref="S435">INDEX(KM_PCT,MATCH($A435,'Knowledge - Percentages'!$B:$B,0),'Data - Knowledge'!S$8)/100</f>
        <v>0.495</v>
      </c>
      <c r="T435" s="129" cm="1">
        <f t="array" ref="T435">INDEX(KM_PCT,MATCH($A435,'Knowledge - Percentages'!$B:$B,0),'Data - Knowledge'!T$8)/100</f>
        <v>0.436</v>
      </c>
      <c r="U435" s="129" cm="1">
        <f t="array" ref="U435">INDEX(KM_PCT,MATCH($A435,'Knowledge - Percentages'!$B:$B,0),'Data - Knowledge'!U$8)/100</f>
        <v>0.53</v>
      </c>
      <c r="V435" s="129" cm="1">
        <f t="array" ref="V435">INDEX(KM_PCT,MATCH($A435,'Knowledge - Percentages'!$B:$B,0),'Data - Knowledge'!V$8)/100</f>
        <v>0.495</v>
      </c>
      <c r="W435" s="129" cm="1">
        <f t="array" ref="W435">INDEX(KM_PCT,MATCH($A435,'Knowledge - Percentages'!$B:$B,0),'Data - Knowledge'!W$8)/100</f>
        <v>0.55500000000000005</v>
      </c>
      <c r="X435" s="129" cm="1">
        <f t="array" ref="X435">INDEX(KM_PCT,MATCH($A435,'Knowledge - Percentages'!$B:$B,0),'Data - Knowledge'!X$8)/100</f>
        <v>0.48</v>
      </c>
      <c r="Y435" s="129" cm="1">
        <f t="array" ref="Y435">INDEX(KM_PCT,MATCH($A435,'Knowledge - Percentages'!$B:$B,0),'Data - Knowledge'!Y$8)/100</f>
        <v>0.53400000000000003</v>
      </c>
      <c r="Z435" s="129" cm="1">
        <f t="array" ref="Z435">INDEX(KM_PCT,MATCH($A435,'Knowledge - Percentages'!$B:$B,0),'Data - Knowledge'!Z$8)/100</f>
        <v>0.41799999999999998</v>
      </c>
      <c r="AA435" s="129" cm="1">
        <f t="array" ref="AA435">INDEX(KM_PCT,MATCH($A435,'Knowledge - Percentages'!$B:$B,0),'Data - Knowledge'!AA$8)/100</f>
        <v>0.45399999999999996</v>
      </c>
      <c r="AB435" s="129" cm="1">
        <f t="array" ref="AB435">INDEX(KM_PCT,MATCH($A435,'Knowledge - Percentages'!$B:$B,0),'Data - Knowledge'!AB$8)/100</f>
        <v>0.63800000000000001</v>
      </c>
      <c r="AC435" s="129" cm="1">
        <f t="array" ref="AC435">INDEX(KM_PCT,MATCH($A435,'Knowledge - Percentages'!$B:$B,0),'Data - Knowledge'!AC$8)/100</f>
        <v>0.48</v>
      </c>
      <c r="AD435" s="129" cm="1">
        <f t="array" ref="AD435">INDEX(KM_PCT,MATCH($A435,'Knowledge - Percentages'!$B:$B,0),'Data - Knowledge'!AD$8)/100</f>
        <v>0.43799999999999994</v>
      </c>
      <c r="AE435" s="129" cm="1">
        <f t="array" ref="AE435">INDEX(KM_PCT,MATCH($A435,'Knowledge - Percentages'!$B:$B,0),'Data - Knowledge'!AE$8)/100</f>
        <v>0.45399999999999996</v>
      </c>
      <c r="AF435" s="129" cm="1">
        <f t="array" ref="AF435">INDEX(KM_PCT,MATCH($A435,'Knowledge - Percentages'!$B:$B,0),'Data - Knowledge'!AF$8)/100</f>
        <v>0.60899999999999999</v>
      </c>
      <c r="AG435" s="129" cm="1">
        <f t="array" ref="AG435">INDEX(KM_PCT,MATCH($A435,'Knowledge - Percentages'!$B:$B,0),'Data - Knowledge'!AG$8)/100</f>
        <v>0.48899999999999999</v>
      </c>
      <c r="AH435" s="129" cm="1">
        <f t="array" ref="AH435">INDEX(KM_PCT,MATCH($A435,'Knowledge - Percentages'!$B:$B,0),'Data - Knowledge'!AH$8)/100</f>
        <v>0.48899999999999999</v>
      </c>
      <c r="AI435" s="129" cm="1">
        <f t="array" ref="AI435">INDEX(KM_PCT,MATCH($A435,'Knowledge - Percentages'!$B:$B,0),'Data - Knowledge'!AI$8)/100</f>
        <v>0.48899999999999999</v>
      </c>
    </row>
    <row r="436" spans="1:35">
      <c r="A436" s="86" t="s">
        <v>1035</v>
      </c>
      <c r="B436" s="86" t="s">
        <v>977</v>
      </c>
      <c r="C436" s="86" t="s">
        <v>1021</v>
      </c>
      <c r="D436" s="86" t="s">
        <v>1036</v>
      </c>
      <c r="E436" s="122">
        <f t="shared" si="43"/>
        <v>0.21496315470724991</v>
      </c>
      <c r="F436" s="128">
        <f t="shared" si="38"/>
        <v>11003.319000000001</v>
      </c>
      <c r="G436" s="122">
        <f t="shared" si="39"/>
        <v>0.21866261723075739</v>
      </c>
      <c r="H436" s="128">
        <f t="shared" si="40"/>
        <v>79575.481</v>
      </c>
      <c r="I436" s="122">
        <f t="shared" si="41"/>
        <v>-0.69608902016026397</v>
      </c>
      <c r="J436" s="128">
        <f t="shared" si="42"/>
        <v>98.308141295316432</v>
      </c>
      <c r="K436" s="129" cm="1">
        <f t="array" ref="K436">INDEX(KM_PCT,MATCH($A436,'Knowledge - Percentages'!$B:$B,0),'Data - Knowledge'!K$8)/100</f>
        <v>0.19</v>
      </c>
      <c r="L436" s="129" cm="1">
        <f t="array" ref="L436">INDEX(KM_PCT,MATCH($A436,'Knowledge - Percentages'!$B:$B,0),'Data - Knowledge'!L$8)/100</f>
        <v>0.19</v>
      </c>
      <c r="M436" s="129" cm="1">
        <f t="array" ref="M436">INDEX(KM_PCT,MATCH($A436,'Knowledge - Percentages'!$B:$B,0),'Data - Knowledge'!M$8)/100</f>
        <v>0.19399999999999998</v>
      </c>
      <c r="N436" s="129" cm="1">
        <f t="array" ref="N436">INDEX(KM_PCT,MATCH($A436,'Knowledge - Percentages'!$B:$B,0),'Data - Knowledge'!N$8)/100</f>
        <v>0.16500000000000001</v>
      </c>
      <c r="O436" s="129" cm="1">
        <f t="array" ref="O436">INDEX(KM_PCT,MATCH($A436,'Knowledge - Percentages'!$B:$B,0),'Data - Knowledge'!O$8)/100</f>
        <v>0.19</v>
      </c>
      <c r="P436" s="129" cm="1">
        <f t="array" ref="P436">INDEX(KM_PCT,MATCH($A436,'Knowledge - Percentages'!$B:$B,0),'Data - Knowledge'!P$8)/100</f>
        <v>0.26</v>
      </c>
      <c r="Q436" s="129" cm="1">
        <f t="array" ref="Q436">INDEX(KM_PCT,MATCH($A436,'Knowledge - Percentages'!$B:$B,0),'Data - Knowledge'!Q$8)/100</f>
        <v>0.26</v>
      </c>
      <c r="R436" s="129" cm="1">
        <f t="array" ref="R436">INDEX(KM_PCT,MATCH($A436,'Knowledge - Percentages'!$B:$B,0),'Data - Knowledge'!R$8)/100</f>
        <v>0.309</v>
      </c>
      <c r="S436" s="129" cm="1">
        <f t="array" ref="S436">INDEX(KM_PCT,MATCH($A436,'Knowledge - Percentages'!$B:$B,0),'Data - Knowledge'!S$8)/100</f>
        <v>0.26</v>
      </c>
      <c r="T436" s="129" cm="1">
        <f t="array" ref="T436">INDEX(KM_PCT,MATCH($A436,'Knowledge - Percentages'!$B:$B,0),'Data - Knowledge'!T$8)/100</f>
        <v>0.19899999999999998</v>
      </c>
      <c r="U436" s="129" cm="1">
        <f t="array" ref="U436">INDEX(KM_PCT,MATCH($A436,'Knowledge - Percentages'!$B:$B,0),'Data - Knowledge'!U$8)/100</f>
        <v>0.29499999999999998</v>
      </c>
      <c r="V436" s="129" cm="1">
        <f t="array" ref="V436">INDEX(KM_PCT,MATCH($A436,'Knowledge - Percentages'!$B:$B,0),'Data - Knowledge'!V$8)/100</f>
        <v>0.26</v>
      </c>
      <c r="W436" s="129" cm="1">
        <f t="array" ref="W436">INDEX(KM_PCT,MATCH($A436,'Knowledge - Percentages'!$B:$B,0),'Data - Knowledge'!W$8)/100</f>
        <v>0.28699999999999998</v>
      </c>
      <c r="X436" s="129" cm="1">
        <f t="array" ref="X436">INDEX(KM_PCT,MATCH($A436,'Knowledge - Percentages'!$B:$B,0),'Data - Knowledge'!X$8)/100</f>
        <v>0.221</v>
      </c>
      <c r="Y436" s="129" cm="1">
        <f t="array" ref="Y436">INDEX(KM_PCT,MATCH($A436,'Knowledge - Percentages'!$B:$B,0),'Data - Knowledge'!Y$8)/100</f>
        <v>0.29799999999999999</v>
      </c>
      <c r="Z436" s="129" cm="1">
        <f t="array" ref="Z436">INDEX(KM_PCT,MATCH($A436,'Knowledge - Percentages'!$B:$B,0),'Data - Knowledge'!Z$8)/100</f>
        <v>0.19899999999999998</v>
      </c>
      <c r="AA436" s="129" cm="1">
        <f t="array" ref="AA436">INDEX(KM_PCT,MATCH($A436,'Knowledge - Percentages'!$B:$B,0),'Data - Knowledge'!AA$8)/100</f>
        <v>0.20699999999999999</v>
      </c>
      <c r="AB436" s="129" cm="1">
        <f t="array" ref="AB436">INDEX(KM_PCT,MATCH($A436,'Knowledge - Percentages'!$B:$B,0),'Data - Knowledge'!AB$8)/100</f>
        <v>0.45399999999999996</v>
      </c>
      <c r="AC436" s="129" cm="1">
        <f t="array" ref="AC436">INDEX(KM_PCT,MATCH($A436,'Knowledge - Percentages'!$B:$B,0),'Data - Knowledge'!AC$8)/100</f>
        <v>0.247</v>
      </c>
      <c r="AD436" s="129" cm="1">
        <f t="array" ref="AD436">INDEX(KM_PCT,MATCH($A436,'Knowledge - Percentages'!$B:$B,0),'Data - Knowledge'!AD$8)/100</f>
        <v>0.193</v>
      </c>
      <c r="AE436" s="129" cm="1">
        <f t="array" ref="AE436">INDEX(KM_PCT,MATCH($A436,'Knowledge - Percentages'!$B:$B,0),'Data - Knowledge'!AE$8)/100</f>
        <v>0.253</v>
      </c>
      <c r="AF436" s="129" cm="1">
        <f t="array" ref="AF436">INDEX(KM_PCT,MATCH($A436,'Knowledge - Percentages'!$B:$B,0),'Data - Knowledge'!AF$8)/100</f>
        <v>0.39700000000000002</v>
      </c>
      <c r="AG436" s="129" cm="1">
        <f t="array" ref="AG436">INDEX(KM_PCT,MATCH($A436,'Knowledge - Percentages'!$B:$B,0),'Data - Knowledge'!AG$8)/100</f>
        <v>0.24100000000000002</v>
      </c>
      <c r="AH436" s="129" cm="1">
        <f t="array" ref="AH436">INDEX(KM_PCT,MATCH($A436,'Knowledge - Percentages'!$B:$B,0),'Data - Knowledge'!AH$8)/100</f>
        <v>0.27500000000000002</v>
      </c>
      <c r="AI436" s="129" cm="1">
        <f t="array" ref="AI436">INDEX(KM_PCT,MATCH($A436,'Knowledge - Percentages'!$B:$B,0),'Data - Knowledge'!AI$8)/100</f>
        <v>0.253</v>
      </c>
    </row>
    <row r="437" spans="1:35">
      <c r="A437" s="86" t="s">
        <v>1037</v>
      </c>
      <c r="B437" s="86" t="s">
        <v>977</v>
      </c>
      <c r="C437" s="86" t="s">
        <v>1021</v>
      </c>
      <c r="D437" s="86" t="s">
        <v>1038</v>
      </c>
      <c r="E437" s="122">
        <f t="shared" si="43"/>
        <v>0.20188626018324968</v>
      </c>
      <c r="F437" s="128">
        <f t="shared" si="38"/>
        <v>10333.952000000001</v>
      </c>
      <c r="G437" s="122">
        <f t="shared" si="39"/>
        <v>0.20698914044059255</v>
      </c>
      <c r="H437" s="128">
        <f t="shared" si="40"/>
        <v>75327.281000000003</v>
      </c>
      <c r="I437" s="122">
        <f t="shared" si="41"/>
        <v>-0.6441336200000759</v>
      </c>
      <c r="J437" s="128">
        <f t="shared" si="42"/>
        <v>97.534711122293189</v>
      </c>
      <c r="K437" s="129" cm="1">
        <f t="array" ref="K437">INDEX(KM_PCT,MATCH($A437,'Knowledge - Percentages'!$B:$B,0),'Data - Knowledge'!K$8)/100</f>
        <v>0.17199999999999999</v>
      </c>
      <c r="L437" s="129" cm="1">
        <f t="array" ref="L437">INDEX(KM_PCT,MATCH($A437,'Knowledge - Percentages'!$B:$B,0),'Data - Knowledge'!L$8)/100</f>
        <v>0.151</v>
      </c>
      <c r="M437" s="129" cm="1">
        <f t="array" ref="M437">INDEX(KM_PCT,MATCH($A437,'Knowledge - Percentages'!$B:$B,0),'Data - Knowledge'!M$8)/100</f>
        <v>0.17800000000000002</v>
      </c>
      <c r="N437" s="129" cm="1">
        <f t="array" ref="N437">INDEX(KM_PCT,MATCH($A437,'Knowledge - Percentages'!$B:$B,0),'Data - Knowledge'!N$8)/100</f>
        <v>0.14899999999999999</v>
      </c>
      <c r="O437" s="129" cm="1">
        <f t="array" ref="O437">INDEX(KM_PCT,MATCH($A437,'Knowledge - Percentages'!$B:$B,0),'Data - Knowledge'!O$8)/100</f>
        <v>0.188</v>
      </c>
      <c r="P437" s="129" cm="1">
        <f t="array" ref="P437">INDEX(KM_PCT,MATCH($A437,'Knowledge - Percentages'!$B:$B,0),'Data - Knowledge'!P$8)/100</f>
        <v>0.245</v>
      </c>
      <c r="Q437" s="129" cm="1">
        <f t="array" ref="Q437">INDEX(KM_PCT,MATCH($A437,'Knowledge - Percentages'!$B:$B,0),'Data - Knowledge'!Q$8)/100</f>
        <v>0.245</v>
      </c>
      <c r="R437" s="129" cm="1">
        <f t="array" ref="R437">INDEX(KM_PCT,MATCH($A437,'Knowledge - Percentages'!$B:$B,0),'Data - Knowledge'!R$8)/100</f>
        <v>0.27200000000000002</v>
      </c>
      <c r="S437" s="129" cm="1">
        <f t="array" ref="S437">INDEX(KM_PCT,MATCH($A437,'Knowledge - Percentages'!$B:$B,0),'Data - Knowledge'!S$8)/100</f>
        <v>0.245</v>
      </c>
      <c r="T437" s="129" cm="1">
        <f t="array" ref="T437">INDEX(KM_PCT,MATCH($A437,'Knowledge - Percentages'!$B:$B,0),'Data - Knowledge'!T$8)/100</f>
        <v>0.20399999999999999</v>
      </c>
      <c r="U437" s="129" cm="1">
        <f t="array" ref="U437">INDEX(KM_PCT,MATCH($A437,'Knowledge - Percentages'!$B:$B,0),'Data - Knowledge'!U$8)/100</f>
        <v>0.26400000000000001</v>
      </c>
      <c r="V437" s="129" cm="1">
        <f t="array" ref="V437">INDEX(KM_PCT,MATCH($A437,'Knowledge - Percentages'!$B:$B,0),'Data - Knowledge'!V$8)/100</f>
        <v>0.245</v>
      </c>
      <c r="W437" s="129" cm="1">
        <f t="array" ref="W437">INDEX(KM_PCT,MATCH($A437,'Knowledge - Percentages'!$B:$B,0),'Data - Knowledge'!W$8)/100</f>
        <v>0.26300000000000001</v>
      </c>
      <c r="X437" s="129" cm="1">
        <f t="array" ref="X437">INDEX(KM_PCT,MATCH($A437,'Knowledge - Percentages'!$B:$B,0),'Data - Knowledge'!X$8)/100</f>
        <v>0.20699999999999999</v>
      </c>
      <c r="Y437" s="129" cm="1">
        <f t="array" ref="Y437">INDEX(KM_PCT,MATCH($A437,'Knowledge - Percentages'!$B:$B,0),'Data - Knowledge'!Y$8)/100</f>
        <v>0.28999999999999998</v>
      </c>
      <c r="Z437" s="129" cm="1">
        <f t="array" ref="Z437">INDEX(KM_PCT,MATCH($A437,'Knowledge - Percentages'!$B:$B,0),'Data - Knowledge'!Z$8)/100</f>
        <v>0.19899999999999998</v>
      </c>
      <c r="AA437" s="129" cm="1">
        <f t="array" ref="AA437">INDEX(KM_PCT,MATCH($A437,'Knowledge - Percentages'!$B:$B,0),'Data - Knowledge'!AA$8)/100</f>
        <v>0.214</v>
      </c>
      <c r="AB437" s="129" cm="1">
        <f t="array" ref="AB437">INDEX(KM_PCT,MATCH($A437,'Knowledge - Percentages'!$B:$B,0),'Data - Knowledge'!AB$8)/100</f>
        <v>0.51</v>
      </c>
      <c r="AC437" s="129" cm="1">
        <f t="array" ref="AC437">INDEX(KM_PCT,MATCH($A437,'Knowledge - Percentages'!$B:$B,0),'Data - Knowledge'!AC$8)/100</f>
        <v>0.22800000000000001</v>
      </c>
      <c r="AD437" s="129" cm="1">
        <f t="array" ref="AD437">INDEX(KM_PCT,MATCH($A437,'Knowledge - Percentages'!$B:$B,0),'Data - Knowledge'!AD$8)/100</f>
        <v>0.187</v>
      </c>
      <c r="AE437" s="129" cm="1">
        <f t="array" ref="AE437">INDEX(KM_PCT,MATCH($A437,'Knowledge - Percentages'!$B:$B,0),'Data - Knowledge'!AE$8)/100</f>
        <v>0.24399999999999999</v>
      </c>
      <c r="AF437" s="129" cm="1">
        <f t="array" ref="AF437">INDEX(KM_PCT,MATCH($A437,'Knowledge - Percentages'!$B:$B,0),'Data - Knowledge'!AF$8)/100</f>
        <v>0.39600000000000002</v>
      </c>
      <c r="AG437" s="129" cm="1">
        <f t="array" ref="AG437">INDEX(KM_PCT,MATCH($A437,'Knowledge - Percentages'!$B:$B,0),'Data - Knowledge'!AG$8)/100</f>
        <v>0.23199999999999998</v>
      </c>
      <c r="AH437" s="129" cm="1">
        <f t="array" ref="AH437">INDEX(KM_PCT,MATCH($A437,'Knowledge - Percentages'!$B:$B,0),'Data - Knowledge'!AH$8)/100</f>
        <v>0.251</v>
      </c>
      <c r="AI437" s="129" cm="1">
        <f t="array" ref="AI437">INDEX(KM_PCT,MATCH($A437,'Knowledge - Percentages'!$B:$B,0),'Data - Knowledge'!AI$8)/100</f>
        <v>0.24100000000000002</v>
      </c>
    </row>
    <row r="438" spans="1:35">
      <c r="A438" s="86" t="s">
        <v>1039</v>
      </c>
      <c r="B438" s="86" t="s">
        <v>977</v>
      </c>
      <c r="C438" s="86" t="s">
        <v>1021</v>
      </c>
      <c r="D438" s="86" t="s">
        <v>1040</v>
      </c>
      <c r="E438" s="122">
        <f t="shared" si="43"/>
        <v>0.65884265536171283</v>
      </c>
      <c r="F438" s="128">
        <f t="shared" si="38"/>
        <v>33724.178999999996</v>
      </c>
      <c r="G438" s="122">
        <f t="shared" si="39"/>
        <v>0.67347489963425933</v>
      </c>
      <c r="H438" s="128">
        <f t="shared" si="40"/>
        <v>245090.31200000001</v>
      </c>
      <c r="I438" s="122">
        <f t="shared" si="41"/>
        <v>-0.48196351724295389</v>
      </c>
      <c r="J438" s="128">
        <f t="shared" si="42"/>
        <v>97.827351207818907</v>
      </c>
      <c r="K438" s="129" cm="1">
        <f t="array" ref="K438">INDEX(KM_PCT,MATCH($A438,'Knowledge - Percentages'!$B:$B,0),'Data - Knowledge'!K$8)/100</f>
        <v>0.45399999999999996</v>
      </c>
      <c r="L438" s="129" cm="1">
        <f t="array" ref="L438">INDEX(KM_PCT,MATCH($A438,'Knowledge - Percentages'!$B:$B,0),'Data - Knowledge'!L$8)/100</f>
        <v>0.56700000000000006</v>
      </c>
      <c r="M438" s="129" cm="1">
        <f t="array" ref="M438">INDEX(KM_PCT,MATCH($A438,'Knowledge - Percentages'!$B:$B,0),'Data - Knowledge'!M$8)/100</f>
        <v>0.59399999999999997</v>
      </c>
      <c r="N438" s="129" cm="1">
        <f t="array" ref="N438">INDEX(KM_PCT,MATCH($A438,'Knowledge - Percentages'!$B:$B,0),'Data - Knowledge'!N$8)/100</f>
        <v>0.58099999999999996</v>
      </c>
      <c r="O438" s="129" cm="1">
        <f t="array" ref="O438">INDEX(KM_PCT,MATCH($A438,'Knowledge - Percentages'!$B:$B,0),'Data - Knowledge'!O$8)/100</f>
        <v>0.58799999999999997</v>
      </c>
      <c r="P438" s="129" cm="1">
        <f t="array" ref="P438">INDEX(KM_PCT,MATCH($A438,'Knowledge - Percentages'!$B:$B,0),'Data - Knowledge'!P$8)/100</f>
        <v>0.69799999999999995</v>
      </c>
      <c r="Q438" s="129" cm="1">
        <f t="array" ref="Q438">INDEX(KM_PCT,MATCH($A438,'Knowledge - Percentages'!$B:$B,0),'Data - Knowledge'!Q$8)/100</f>
        <v>0.69799999999999995</v>
      </c>
      <c r="R438" s="129" cm="1">
        <f t="array" ref="R438">INDEX(KM_PCT,MATCH($A438,'Knowledge - Percentages'!$B:$B,0),'Data - Knowledge'!R$8)/100</f>
        <v>0.69799999999999995</v>
      </c>
      <c r="S438" s="129" cm="1">
        <f t="array" ref="S438">INDEX(KM_PCT,MATCH($A438,'Knowledge - Percentages'!$B:$B,0),'Data - Knowledge'!S$8)/100</f>
        <v>0.69799999999999995</v>
      </c>
      <c r="T438" s="129" cm="1">
        <f t="array" ref="T438">INDEX(KM_PCT,MATCH($A438,'Knowledge - Percentages'!$B:$B,0),'Data - Knowledge'!T$8)/100</f>
        <v>0.65099999999999991</v>
      </c>
      <c r="U438" s="129" cm="1">
        <f t="array" ref="U438">INDEX(KM_PCT,MATCH($A438,'Knowledge - Percentages'!$B:$B,0),'Data - Knowledge'!U$8)/100</f>
        <v>0.69799999999999995</v>
      </c>
      <c r="V438" s="129" cm="1">
        <f t="array" ref="V438">INDEX(KM_PCT,MATCH($A438,'Knowledge - Percentages'!$B:$B,0),'Data - Knowledge'!V$8)/100</f>
        <v>0.67900000000000005</v>
      </c>
      <c r="W438" s="129" cm="1">
        <f t="array" ref="W438">INDEX(KM_PCT,MATCH($A438,'Knowledge - Percentages'!$B:$B,0),'Data - Knowledge'!W$8)/100</f>
        <v>0.79200000000000004</v>
      </c>
      <c r="X438" s="129" cm="1">
        <f t="array" ref="X438">INDEX(KM_PCT,MATCH($A438,'Knowledge - Percentages'!$B:$B,0),'Data - Knowledge'!X$8)/100</f>
        <v>0.72099999999999997</v>
      </c>
      <c r="Y438" s="129" cm="1">
        <f t="array" ref="Y438">INDEX(KM_PCT,MATCH($A438,'Knowledge - Percentages'!$B:$B,0),'Data - Knowledge'!Y$8)/100</f>
        <v>0.7609999999999999</v>
      </c>
      <c r="Z438" s="129" cm="1">
        <f t="array" ref="Z438">INDEX(KM_PCT,MATCH($A438,'Knowledge - Percentages'!$B:$B,0),'Data - Knowledge'!Z$8)/100</f>
        <v>0.71700000000000008</v>
      </c>
      <c r="AA438" s="129" cm="1">
        <f t="array" ref="AA438">INDEX(KM_PCT,MATCH($A438,'Knowledge - Percentages'!$B:$B,0),'Data - Knowledge'!AA$8)/100</f>
        <v>0.72099999999999997</v>
      </c>
      <c r="AB438" s="129" cm="1">
        <f t="array" ref="AB438">INDEX(KM_PCT,MATCH($A438,'Knowledge - Percentages'!$B:$B,0),'Data - Knowledge'!AB$8)/100</f>
        <v>0.82099999999999995</v>
      </c>
      <c r="AC438" s="129" cm="1">
        <f t="array" ref="AC438">INDEX(KM_PCT,MATCH($A438,'Knowledge - Percentages'!$B:$B,0),'Data - Knowledge'!AC$8)/100</f>
        <v>0.70799999999999996</v>
      </c>
      <c r="AD438" s="129" cm="1">
        <f t="array" ref="AD438">INDEX(KM_PCT,MATCH($A438,'Knowledge - Percentages'!$B:$B,0),'Data - Knowledge'!AD$8)/100</f>
        <v>0.64500000000000002</v>
      </c>
      <c r="AE438" s="129" cm="1">
        <f t="array" ref="AE438">INDEX(KM_PCT,MATCH($A438,'Knowledge - Percentages'!$B:$B,0),'Data - Knowledge'!AE$8)/100</f>
        <v>0.72799999999999998</v>
      </c>
      <c r="AF438" s="129" cm="1">
        <f t="array" ref="AF438">INDEX(KM_PCT,MATCH($A438,'Knowledge - Percentages'!$B:$B,0),'Data - Knowledge'!AF$8)/100</f>
        <v>0.81</v>
      </c>
      <c r="AG438" s="129" cm="1">
        <f t="array" ref="AG438">INDEX(KM_PCT,MATCH($A438,'Knowledge - Percentages'!$B:$B,0),'Data - Knowledge'!AG$8)/100</f>
        <v>0.73199999999999998</v>
      </c>
      <c r="AH438" s="129" cm="1">
        <f t="array" ref="AH438">INDEX(KM_PCT,MATCH($A438,'Knowledge - Percentages'!$B:$B,0),'Data - Knowledge'!AH$8)/100</f>
        <v>0.745</v>
      </c>
      <c r="AI438" s="129" cm="1">
        <f t="array" ref="AI438">INDEX(KM_PCT,MATCH($A438,'Knowledge - Percentages'!$B:$B,0),'Data - Knowledge'!AI$8)/100</f>
        <v>0.77599999999999991</v>
      </c>
    </row>
    <row r="439" spans="1:35">
      <c r="A439" s="86" t="s">
        <v>1041</v>
      </c>
      <c r="B439" s="86" t="s">
        <v>977</v>
      </c>
      <c r="C439" s="86" t="s">
        <v>1021</v>
      </c>
      <c r="D439" s="86" t="s">
        <v>1042</v>
      </c>
      <c r="E439" s="122">
        <f t="shared" si="43"/>
        <v>0.2970640396975795</v>
      </c>
      <c r="F439" s="128">
        <f t="shared" si="38"/>
        <v>15205.817000000003</v>
      </c>
      <c r="G439" s="122">
        <f t="shared" si="39"/>
        <v>0.3039425668898848</v>
      </c>
      <c r="H439" s="128">
        <f t="shared" si="40"/>
        <v>110610.47499999999</v>
      </c>
      <c r="I439" s="122">
        <f t="shared" si="41"/>
        <v>-0.65172197313194291</v>
      </c>
      <c r="J439" s="128">
        <f t="shared" si="42"/>
        <v>97.736899025796106</v>
      </c>
      <c r="K439" s="129" cm="1">
        <f t="array" ref="K439">INDEX(KM_PCT,MATCH($A439,'Knowledge - Percentages'!$B:$B,0),'Data - Knowledge'!K$8)/100</f>
        <v>0.18100000000000002</v>
      </c>
      <c r="L439" s="129" cm="1">
        <f t="array" ref="L439">INDEX(KM_PCT,MATCH($A439,'Knowledge - Percentages'!$B:$B,0),'Data - Knowledge'!L$8)/100</f>
        <v>0.252</v>
      </c>
      <c r="M439" s="129" cm="1">
        <f t="array" ref="M439">INDEX(KM_PCT,MATCH($A439,'Knowledge - Percentages'!$B:$B,0),'Data - Knowledge'!M$8)/100</f>
        <v>0.252</v>
      </c>
      <c r="N439" s="129" cm="1">
        <f t="array" ref="N439">INDEX(KM_PCT,MATCH($A439,'Knowledge - Percentages'!$B:$B,0),'Data - Knowledge'!N$8)/100</f>
        <v>0.23199999999999998</v>
      </c>
      <c r="O439" s="129" cm="1">
        <f t="array" ref="O439">INDEX(KM_PCT,MATCH($A439,'Knowledge - Percentages'!$B:$B,0),'Data - Knowledge'!O$8)/100</f>
        <v>0.252</v>
      </c>
      <c r="P439" s="129" cm="1">
        <f t="array" ref="P439">INDEX(KM_PCT,MATCH($A439,'Knowledge - Percentages'!$B:$B,0),'Data - Knowledge'!P$8)/100</f>
        <v>0.35100000000000003</v>
      </c>
      <c r="Q439" s="129" cm="1">
        <f t="array" ref="Q439">INDEX(KM_PCT,MATCH($A439,'Knowledge - Percentages'!$B:$B,0),'Data - Knowledge'!Q$8)/100</f>
        <v>0.35100000000000003</v>
      </c>
      <c r="R439" s="129" cm="1">
        <f t="array" ref="R439">INDEX(KM_PCT,MATCH($A439,'Knowledge - Percentages'!$B:$B,0),'Data - Knowledge'!R$8)/100</f>
        <v>0.43</v>
      </c>
      <c r="S439" s="129" cm="1">
        <f t="array" ref="S439">INDEX(KM_PCT,MATCH($A439,'Knowledge - Percentages'!$B:$B,0),'Data - Knowledge'!S$8)/100</f>
        <v>0.35100000000000003</v>
      </c>
      <c r="T439" s="129" cm="1">
        <f t="array" ref="T439">INDEX(KM_PCT,MATCH($A439,'Knowledge - Percentages'!$B:$B,0),'Data - Knowledge'!T$8)/100</f>
        <v>0.251</v>
      </c>
      <c r="U439" s="129" cm="1">
        <f t="array" ref="U439">INDEX(KM_PCT,MATCH($A439,'Knowledge - Percentages'!$B:$B,0),'Data - Knowledge'!U$8)/100</f>
        <v>0.35799999999999998</v>
      </c>
      <c r="V439" s="129" cm="1">
        <f t="array" ref="V439">INDEX(KM_PCT,MATCH($A439,'Knowledge - Percentages'!$B:$B,0),'Data - Knowledge'!V$8)/100</f>
        <v>0.35100000000000003</v>
      </c>
      <c r="W439" s="129" cm="1">
        <f t="array" ref="W439">INDEX(KM_PCT,MATCH($A439,'Knowledge - Percentages'!$B:$B,0),'Data - Knowledge'!W$8)/100</f>
        <v>0.45299999999999996</v>
      </c>
      <c r="X439" s="129" cm="1">
        <f t="array" ref="X439">INDEX(KM_PCT,MATCH($A439,'Knowledge - Percentages'!$B:$B,0),'Data - Knowledge'!X$8)/100</f>
        <v>0.33100000000000002</v>
      </c>
      <c r="Y439" s="129" cm="1">
        <f t="array" ref="Y439">INDEX(KM_PCT,MATCH($A439,'Knowledge - Percentages'!$B:$B,0),'Data - Knowledge'!Y$8)/100</f>
        <v>0.42299999999999999</v>
      </c>
      <c r="Z439" s="129" cm="1">
        <f t="array" ref="Z439">INDEX(KM_PCT,MATCH($A439,'Knowledge - Percentages'!$B:$B,0),'Data - Knowledge'!Z$8)/100</f>
        <v>0.32700000000000001</v>
      </c>
      <c r="AA439" s="129" cm="1">
        <f t="array" ref="AA439">INDEX(KM_PCT,MATCH($A439,'Knowledge - Percentages'!$B:$B,0),'Data - Knowledge'!AA$8)/100</f>
        <v>0.312</v>
      </c>
      <c r="AB439" s="129" cm="1">
        <f t="array" ref="AB439">INDEX(KM_PCT,MATCH($A439,'Knowledge - Percentages'!$B:$B,0),'Data - Knowledge'!AB$8)/100</f>
        <v>0.502</v>
      </c>
      <c r="AC439" s="129" cm="1">
        <f t="array" ref="AC439">INDEX(KM_PCT,MATCH($A439,'Knowledge - Percentages'!$B:$B,0),'Data - Knowledge'!AC$8)/100</f>
        <v>0.31</v>
      </c>
      <c r="AD439" s="129" cm="1">
        <f t="array" ref="AD439">INDEX(KM_PCT,MATCH($A439,'Knowledge - Percentages'!$B:$B,0),'Data - Knowledge'!AD$8)/100</f>
        <v>0.26800000000000002</v>
      </c>
      <c r="AE439" s="129" cm="1">
        <f t="array" ref="AE439">INDEX(KM_PCT,MATCH($A439,'Knowledge - Percentages'!$B:$B,0),'Data - Knowledge'!AE$8)/100</f>
        <v>0.33200000000000002</v>
      </c>
      <c r="AF439" s="129" cm="1">
        <f t="array" ref="AF439">INDEX(KM_PCT,MATCH($A439,'Knowledge - Percentages'!$B:$B,0),'Data - Knowledge'!AF$8)/100</f>
        <v>0.52100000000000002</v>
      </c>
      <c r="AG439" s="129" cm="1">
        <f t="array" ref="AG439">INDEX(KM_PCT,MATCH($A439,'Knowledge - Percentages'!$B:$B,0),'Data - Knowledge'!AG$8)/100</f>
        <v>0.36399999999999999</v>
      </c>
      <c r="AH439" s="129" cm="1">
        <f t="array" ref="AH439">INDEX(KM_PCT,MATCH($A439,'Knowledge - Percentages'!$B:$B,0),'Data - Knowledge'!AH$8)/100</f>
        <v>0.379</v>
      </c>
      <c r="AI439" s="129" cm="1">
        <f t="array" ref="AI439">INDEX(KM_PCT,MATCH($A439,'Knowledge - Percentages'!$B:$B,0),'Data - Knowledge'!AI$8)/100</f>
        <v>0.376</v>
      </c>
    </row>
    <row r="440" spans="1:35">
      <c r="A440" s="86" t="s">
        <v>1043</v>
      </c>
      <c r="B440" s="86" t="s">
        <v>977</v>
      </c>
      <c r="C440" s="86" t="s">
        <v>1021</v>
      </c>
      <c r="D440" s="86" t="s">
        <v>1044</v>
      </c>
      <c r="E440" s="122">
        <f t="shared" si="43"/>
        <v>0.20090335436731988</v>
      </c>
      <c r="F440" s="128">
        <f t="shared" si="38"/>
        <v>10283.640000000003</v>
      </c>
      <c r="G440" s="122">
        <f t="shared" si="39"/>
        <v>0.20734978662834316</v>
      </c>
      <c r="H440" s="128">
        <f t="shared" si="40"/>
        <v>75458.527000000016</v>
      </c>
      <c r="I440" s="122">
        <f t="shared" si="41"/>
        <v>-0.67801882075825526</v>
      </c>
      <c r="J440" s="128">
        <f t="shared" si="42"/>
        <v>96.891035015831491</v>
      </c>
      <c r="K440" s="129" cm="1">
        <f t="array" ref="K440">INDEX(KM_PCT,MATCH($A440,'Knowledge - Percentages'!$B:$B,0),'Data - Knowledge'!K$8)/100</f>
        <v>0.14499999999999999</v>
      </c>
      <c r="L440" s="129" cm="1">
        <f t="array" ref="L440">INDEX(KM_PCT,MATCH($A440,'Knowledge - Percentages'!$B:$B,0),'Data - Knowledge'!L$8)/100</f>
        <v>0.16</v>
      </c>
      <c r="M440" s="129" cm="1">
        <f t="array" ref="M440">INDEX(KM_PCT,MATCH($A440,'Knowledge - Percentages'!$B:$B,0),'Data - Knowledge'!M$8)/100</f>
        <v>0.16</v>
      </c>
      <c r="N440" s="129" cm="1">
        <f t="array" ref="N440">INDEX(KM_PCT,MATCH($A440,'Knowledge - Percentages'!$B:$B,0),'Data - Knowledge'!N$8)/100</f>
        <v>0.159</v>
      </c>
      <c r="O440" s="129" cm="1">
        <f t="array" ref="O440">INDEX(KM_PCT,MATCH($A440,'Knowledge - Percentages'!$B:$B,0),'Data - Knowledge'!O$8)/100</f>
        <v>0.16</v>
      </c>
      <c r="P440" s="129" cm="1">
        <f t="array" ref="P440">INDEX(KM_PCT,MATCH($A440,'Knowledge - Percentages'!$B:$B,0),'Data - Knowledge'!P$8)/100</f>
        <v>0.24199999999999999</v>
      </c>
      <c r="Q440" s="129" cm="1">
        <f t="array" ref="Q440">INDEX(KM_PCT,MATCH($A440,'Knowledge - Percentages'!$B:$B,0),'Data - Knowledge'!Q$8)/100</f>
        <v>0.24199999999999999</v>
      </c>
      <c r="R440" s="129" cm="1">
        <f t="array" ref="R440">INDEX(KM_PCT,MATCH($A440,'Knowledge - Percentages'!$B:$B,0),'Data - Knowledge'!R$8)/100</f>
        <v>0.33100000000000002</v>
      </c>
      <c r="S440" s="129" cm="1">
        <f t="array" ref="S440">INDEX(KM_PCT,MATCH($A440,'Knowledge - Percentages'!$B:$B,0),'Data - Knowledge'!S$8)/100</f>
        <v>0.24199999999999999</v>
      </c>
      <c r="T440" s="129" cm="1">
        <f t="array" ref="T440">INDEX(KM_PCT,MATCH($A440,'Knowledge - Percentages'!$B:$B,0),'Data - Knowledge'!T$8)/100</f>
        <v>0.161</v>
      </c>
      <c r="U440" s="129" cm="1">
        <f t="array" ref="U440">INDEX(KM_PCT,MATCH($A440,'Knowledge - Percentages'!$B:$B,0),'Data - Knowledge'!U$8)/100</f>
        <v>0.24199999999999999</v>
      </c>
      <c r="V440" s="129" cm="1">
        <f t="array" ref="V440">INDEX(KM_PCT,MATCH($A440,'Knowledge - Percentages'!$B:$B,0),'Data - Knowledge'!V$8)/100</f>
        <v>0.24199999999999999</v>
      </c>
      <c r="W440" s="129" cm="1">
        <f t="array" ref="W440">INDEX(KM_PCT,MATCH($A440,'Knowledge - Percentages'!$B:$B,0),'Data - Knowledge'!W$8)/100</f>
        <v>0.34</v>
      </c>
      <c r="X440" s="129" cm="1">
        <f t="array" ref="X440">INDEX(KM_PCT,MATCH($A440,'Knowledge - Percentages'!$B:$B,0),'Data - Knowledge'!X$8)/100</f>
        <v>0.19500000000000001</v>
      </c>
      <c r="Y440" s="129" cm="1">
        <f t="array" ref="Y440">INDEX(KM_PCT,MATCH($A440,'Knowledge - Percentages'!$B:$B,0),'Data - Knowledge'!Y$8)/100</f>
        <v>0.28899999999999998</v>
      </c>
      <c r="Z440" s="129" cm="1">
        <f t="array" ref="Z440">INDEX(KM_PCT,MATCH($A440,'Knowledge - Percentages'!$B:$B,0),'Data - Knowledge'!Z$8)/100</f>
        <v>0.24100000000000002</v>
      </c>
      <c r="AA440" s="129" cm="1">
        <f t="array" ref="AA440">INDEX(KM_PCT,MATCH($A440,'Knowledge - Percentages'!$B:$B,0),'Data - Knowledge'!AA$8)/100</f>
        <v>0.21100000000000002</v>
      </c>
      <c r="AB440" s="129" cm="1">
        <f t="array" ref="AB440">INDEX(KM_PCT,MATCH($A440,'Knowledge - Percentages'!$B:$B,0),'Data - Knowledge'!AB$8)/100</f>
        <v>0.45</v>
      </c>
      <c r="AC440" s="129" cm="1">
        <f t="array" ref="AC440">INDEX(KM_PCT,MATCH($A440,'Knowledge - Percentages'!$B:$B,0),'Data - Knowledge'!AC$8)/100</f>
        <v>0.223</v>
      </c>
      <c r="AD440" s="129" cm="1">
        <f t="array" ref="AD440">INDEX(KM_PCT,MATCH($A440,'Knowledge - Percentages'!$B:$B,0),'Data - Knowledge'!AD$8)/100</f>
        <v>0.184</v>
      </c>
      <c r="AE440" s="129" cm="1">
        <f t="array" ref="AE440">INDEX(KM_PCT,MATCH($A440,'Knowledge - Percentages'!$B:$B,0),'Data - Knowledge'!AE$8)/100</f>
        <v>0.26200000000000001</v>
      </c>
      <c r="AF440" s="129" cm="1">
        <f t="array" ref="AF440">INDEX(KM_PCT,MATCH($A440,'Knowledge - Percentages'!$B:$B,0),'Data - Knowledge'!AF$8)/100</f>
        <v>0.433</v>
      </c>
      <c r="AG440" s="129" cm="1">
        <f t="array" ref="AG440">INDEX(KM_PCT,MATCH($A440,'Knowledge - Percentages'!$B:$B,0),'Data - Knowledge'!AG$8)/100</f>
        <v>0.25800000000000001</v>
      </c>
      <c r="AH440" s="129" cm="1">
        <f t="array" ref="AH440">INDEX(KM_PCT,MATCH($A440,'Knowledge - Percentages'!$B:$B,0),'Data - Knowledge'!AH$8)/100</f>
        <v>0.26200000000000001</v>
      </c>
      <c r="AI440" s="129" cm="1">
        <f t="array" ref="AI440">INDEX(KM_PCT,MATCH($A440,'Knowledge - Percentages'!$B:$B,0),'Data - Knowledge'!AI$8)/100</f>
        <v>0.26200000000000001</v>
      </c>
    </row>
    <row r="441" spans="1:35">
      <c r="A441" s="86" t="s">
        <v>1045</v>
      </c>
      <c r="B441" s="86" t="s">
        <v>977</v>
      </c>
      <c r="C441" s="86" t="s">
        <v>1021</v>
      </c>
      <c r="D441" s="86" t="s">
        <v>1046</v>
      </c>
      <c r="E441" s="122">
        <f t="shared" si="43"/>
        <v>5.2209525856174402E-2</v>
      </c>
      <c r="F441" s="128">
        <f t="shared" si="38"/>
        <v>2672.4489999999992</v>
      </c>
      <c r="G441" s="122">
        <f t="shared" si="39"/>
        <v>5.2293969262390806E-2</v>
      </c>
      <c r="H441" s="128">
        <f t="shared" si="40"/>
        <v>19030.769</v>
      </c>
      <c r="I441" s="122">
        <f t="shared" si="41"/>
        <v>-0.49947115781801343</v>
      </c>
      <c r="J441" s="128">
        <f t="shared" si="42"/>
        <v>99.838521712144853</v>
      </c>
      <c r="K441" s="129" cm="1">
        <f t="array" ref="K441">INDEX(KM_PCT,MATCH($A441,'Knowledge - Percentages'!$B:$B,0),'Data - Knowledge'!K$8)/100</f>
        <v>4.2999999999999997E-2</v>
      </c>
      <c r="L441" s="129" cm="1">
        <f t="array" ref="L441">INDEX(KM_PCT,MATCH($A441,'Knowledge - Percentages'!$B:$B,0),'Data - Knowledge'!L$8)/100</f>
        <v>4.2000000000000003E-2</v>
      </c>
      <c r="M441" s="129" cm="1">
        <f t="array" ref="M441">INDEX(KM_PCT,MATCH($A441,'Knowledge - Percentages'!$B:$B,0),'Data - Knowledge'!M$8)/100</f>
        <v>5.7000000000000002E-2</v>
      </c>
      <c r="N441" s="129" cm="1">
        <f t="array" ref="N441">INDEX(KM_PCT,MATCH($A441,'Knowledge - Percentages'!$B:$B,0),'Data - Knowledge'!N$8)/100</f>
        <v>2.1000000000000001E-2</v>
      </c>
      <c r="O441" s="129" cm="1">
        <f t="array" ref="O441">INDEX(KM_PCT,MATCH($A441,'Knowledge - Percentages'!$B:$B,0),'Data - Knowledge'!O$8)/100</f>
        <v>4.2999999999999997E-2</v>
      </c>
      <c r="P441" s="129" cm="1">
        <f t="array" ref="P441">INDEX(KM_PCT,MATCH($A441,'Knowledge - Percentages'!$B:$B,0),'Data - Knowledge'!P$8)/100</f>
        <v>6.9000000000000006E-2</v>
      </c>
      <c r="Q441" s="129" cm="1">
        <f t="array" ref="Q441">INDEX(KM_PCT,MATCH($A441,'Knowledge - Percentages'!$B:$B,0),'Data - Knowledge'!Q$8)/100</f>
        <v>6.9000000000000006E-2</v>
      </c>
      <c r="R441" s="129" cm="1">
        <f t="array" ref="R441">INDEX(KM_PCT,MATCH($A441,'Knowledge - Percentages'!$B:$B,0),'Data - Knowledge'!R$8)/100</f>
        <v>9.6000000000000002E-2</v>
      </c>
      <c r="S441" s="129" cm="1">
        <f t="array" ref="S441">INDEX(KM_PCT,MATCH($A441,'Knowledge - Percentages'!$B:$B,0),'Data - Knowledge'!S$8)/100</f>
        <v>6.8000000000000005E-2</v>
      </c>
      <c r="T441" s="129" cm="1">
        <f t="array" ref="T441">INDEX(KM_PCT,MATCH($A441,'Knowledge - Percentages'!$B:$B,0),'Data - Knowledge'!T$8)/100</f>
        <v>4.4000000000000004E-2</v>
      </c>
      <c r="U441" s="129" cm="1">
        <f t="array" ref="U441">INDEX(KM_PCT,MATCH($A441,'Knowledge - Percentages'!$B:$B,0),'Data - Knowledge'!U$8)/100</f>
        <v>7.6999999999999999E-2</v>
      </c>
      <c r="V441" s="129" cm="1">
        <f t="array" ref="V441">INDEX(KM_PCT,MATCH($A441,'Knowledge - Percentages'!$B:$B,0),'Data - Knowledge'!V$8)/100</f>
        <v>6.9000000000000006E-2</v>
      </c>
      <c r="W441" s="129" cm="1">
        <f t="array" ref="W441">INDEX(KM_PCT,MATCH($A441,'Knowledge - Percentages'!$B:$B,0),'Data - Knowledge'!W$8)/100</f>
        <v>9.6000000000000002E-2</v>
      </c>
      <c r="X441" s="129" cm="1">
        <f t="array" ref="X441">INDEX(KM_PCT,MATCH($A441,'Knowledge - Percentages'!$B:$B,0),'Data - Knowledge'!X$8)/100</f>
        <v>6.7000000000000004E-2</v>
      </c>
      <c r="Y441" s="129" cm="1">
        <f t="array" ref="Y441">INDEX(KM_PCT,MATCH($A441,'Knowledge - Percentages'!$B:$B,0),'Data - Knowledge'!Y$8)/100</f>
        <v>9.0999999999999998E-2</v>
      </c>
      <c r="Z441" s="129" cm="1">
        <f t="array" ref="Z441">INDEX(KM_PCT,MATCH($A441,'Knowledge - Percentages'!$B:$B,0),'Data - Knowledge'!Z$8)/100</f>
        <v>4.5999999999999999E-2</v>
      </c>
      <c r="AA441" s="129" cm="1">
        <f t="array" ref="AA441">INDEX(KM_PCT,MATCH($A441,'Knowledge - Percentages'!$B:$B,0),'Data - Knowledge'!AA$8)/100</f>
        <v>5.5E-2</v>
      </c>
      <c r="AB441" s="129" cm="1">
        <f t="array" ref="AB441">INDEX(KM_PCT,MATCH($A441,'Knowledge - Percentages'!$B:$B,0),'Data - Knowledge'!AB$8)/100</f>
        <v>0.29799999999999999</v>
      </c>
      <c r="AC441" s="129" cm="1">
        <f t="array" ref="AC441">INDEX(KM_PCT,MATCH($A441,'Knowledge - Percentages'!$B:$B,0),'Data - Knowledge'!AC$8)/100</f>
        <v>4.9000000000000002E-2</v>
      </c>
      <c r="AD441" s="129" cm="1">
        <f t="array" ref="AD441">INDEX(KM_PCT,MATCH($A441,'Knowledge - Percentages'!$B:$B,0),'Data - Knowledge'!AD$8)/100</f>
        <v>3.9E-2</v>
      </c>
      <c r="AE441" s="129" cm="1">
        <f t="array" ref="AE441">INDEX(KM_PCT,MATCH($A441,'Knowledge - Percentages'!$B:$B,0),'Data - Knowledge'!AE$8)/100</f>
        <v>4.5999999999999999E-2</v>
      </c>
      <c r="AF441" s="129" cm="1">
        <f t="array" ref="AF441">INDEX(KM_PCT,MATCH($A441,'Knowledge - Percentages'!$B:$B,0),'Data - Knowledge'!AF$8)/100</f>
        <v>0.13</v>
      </c>
      <c r="AG441" s="129" cm="1">
        <f t="array" ref="AG441">INDEX(KM_PCT,MATCH($A441,'Knowledge - Percentages'!$B:$B,0),'Data - Knowledge'!AG$8)/100</f>
        <v>6.3E-2</v>
      </c>
      <c r="AH441" s="129" cm="1">
        <f t="array" ref="AH441">INDEX(KM_PCT,MATCH($A441,'Knowledge - Percentages'!$B:$B,0),'Data - Knowledge'!AH$8)/100</f>
        <v>8.1000000000000003E-2</v>
      </c>
      <c r="AI441" s="129" cm="1">
        <f t="array" ref="AI441">INDEX(KM_PCT,MATCH($A441,'Knowledge - Percentages'!$B:$B,0),'Data - Knowledge'!AI$8)/100</f>
        <v>6.8000000000000005E-2</v>
      </c>
    </row>
    <row r="442" spans="1:35">
      <c r="A442" s="86" t="s">
        <v>1047</v>
      </c>
      <c r="B442" s="86" t="s">
        <v>977</v>
      </c>
      <c r="C442" s="86" t="s">
        <v>1021</v>
      </c>
      <c r="D442" s="86" t="s">
        <v>1048</v>
      </c>
      <c r="E442" s="122">
        <f t="shared" si="43"/>
        <v>5.1094633403012492E-2</v>
      </c>
      <c r="F442" s="128">
        <f t="shared" si="38"/>
        <v>2615.3810000000003</v>
      </c>
      <c r="G442" s="122">
        <f t="shared" si="39"/>
        <v>5.1587784644385154E-2</v>
      </c>
      <c r="H442" s="128">
        <f t="shared" si="40"/>
        <v>18773.775000000001</v>
      </c>
      <c r="I442" s="122">
        <f t="shared" si="41"/>
        <v>-0.47594672807126781</v>
      </c>
      <c r="J442" s="128">
        <f t="shared" si="42"/>
        <v>99.044054237311897</v>
      </c>
      <c r="K442" s="129" cm="1">
        <f t="array" ref="K442">INDEX(KM_PCT,MATCH($A442,'Knowledge - Percentages'!$B:$B,0),'Data - Knowledge'!K$8)/100</f>
        <v>4.0999999999999995E-2</v>
      </c>
      <c r="L442" s="129" cm="1">
        <f t="array" ref="L442">INDEX(KM_PCT,MATCH($A442,'Knowledge - Percentages'!$B:$B,0),'Data - Knowledge'!L$8)/100</f>
        <v>4.0999999999999995E-2</v>
      </c>
      <c r="M442" s="129" cm="1">
        <f t="array" ref="M442">INDEX(KM_PCT,MATCH($A442,'Knowledge - Percentages'!$B:$B,0),'Data - Knowledge'!M$8)/100</f>
        <v>4.2000000000000003E-2</v>
      </c>
      <c r="N442" s="129" cm="1">
        <f t="array" ref="N442">INDEX(KM_PCT,MATCH($A442,'Knowledge - Percentages'!$B:$B,0),'Data - Knowledge'!N$8)/100</f>
        <v>3.5000000000000003E-2</v>
      </c>
      <c r="O442" s="129" cm="1">
        <f t="array" ref="O442">INDEX(KM_PCT,MATCH($A442,'Knowledge - Percentages'!$B:$B,0),'Data - Knowledge'!O$8)/100</f>
        <v>3.9E-2</v>
      </c>
      <c r="P442" s="129" cm="1">
        <f t="array" ref="P442">INDEX(KM_PCT,MATCH($A442,'Knowledge - Percentages'!$B:$B,0),'Data - Knowledge'!P$8)/100</f>
        <v>6.7000000000000004E-2</v>
      </c>
      <c r="Q442" s="129" cm="1">
        <f t="array" ref="Q442">INDEX(KM_PCT,MATCH($A442,'Knowledge - Percentages'!$B:$B,0),'Data - Knowledge'!Q$8)/100</f>
        <v>6.7000000000000004E-2</v>
      </c>
      <c r="R442" s="129" cm="1">
        <f t="array" ref="R442">INDEX(KM_PCT,MATCH($A442,'Knowledge - Percentages'!$B:$B,0),'Data - Knowledge'!R$8)/100</f>
        <v>0.128</v>
      </c>
      <c r="S442" s="129" cm="1">
        <f t="array" ref="S442">INDEX(KM_PCT,MATCH($A442,'Knowledge - Percentages'!$B:$B,0),'Data - Knowledge'!S$8)/100</f>
        <v>6.2E-2</v>
      </c>
      <c r="T442" s="129" cm="1">
        <f t="array" ref="T442">INDEX(KM_PCT,MATCH($A442,'Knowledge - Percentages'!$B:$B,0),'Data - Knowledge'!T$8)/100</f>
        <v>5.2999999999999999E-2</v>
      </c>
      <c r="U442" s="129" cm="1">
        <f t="array" ref="U442">INDEX(KM_PCT,MATCH($A442,'Knowledge - Percentages'!$B:$B,0),'Data - Knowledge'!U$8)/100</f>
        <v>6.7000000000000004E-2</v>
      </c>
      <c r="V442" s="129" cm="1">
        <f t="array" ref="V442">INDEX(KM_PCT,MATCH($A442,'Knowledge - Percentages'!$B:$B,0),'Data - Knowledge'!V$8)/100</f>
        <v>6.7000000000000004E-2</v>
      </c>
      <c r="W442" s="129" cm="1">
        <f t="array" ref="W442">INDEX(KM_PCT,MATCH($A442,'Knowledge - Percentages'!$B:$B,0),'Data - Knowledge'!W$8)/100</f>
        <v>8.1000000000000003E-2</v>
      </c>
      <c r="X442" s="129" cm="1">
        <f t="array" ref="X442">INDEX(KM_PCT,MATCH($A442,'Knowledge - Percentages'!$B:$B,0),'Data - Knowledge'!X$8)/100</f>
        <v>6.9000000000000006E-2</v>
      </c>
      <c r="Y442" s="129" cm="1">
        <f t="array" ref="Y442">INDEX(KM_PCT,MATCH($A442,'Knowledge - Percentages'!$B:$B,0),'Data - Knowledge'!Y$8)/100</f>
        <v>9.6000000000000002E-2</v>
      </c>
      <c r="Z442" s="129" cm="1">
        <f t="array" ref="Z442">INDEX(KM_PCT,MATCH($A442,'Knowledge - Percentages'!$B:$B,0),'Data - Knowledge'!Z$8)/100</f>
        <v>3.7000000000000005E-2</v>
      </c>
      <c r="AA442" s="129" cm="1">
        <f t="array" ref="AA442">INDEX(KM_PCT,MATCH($A442,'Knowledge - Percentages'!$B:$B,0),'Data - Knowledge'!AA$8)/100</f>
        <v>5.2000000000000005E-2</v>
      </c>
      <c r="AB442" s="129" cm="1">
        <f t="array" ref="AB442">INDEX(KM_PCT,MATCH($A442,'Knowledge - Percentages'!$B:$B,0),'Data - Knowledge'!AB$8)/100</f>
        <v>0.30499999999999999</v>
      </c>
      <c r="AC442" s="129" cm="1">
        <f t="array" ref="AC442">INDEX(KM_PCT,MATCH($A442,'Knowledge - Percentages'!$B:$B,0),'Data - Knowledge'!AC$8)/100</f>
        <v>5.5E-2</v>
      </c>
      <c r="AD442" s="129" cm="1">
        <f t="array" ref="AD442">INDEX(KM_PCT,MATCH($A442,'Knowledge - Percentages'!$B:$B,0),'Data - Knowledge'!AD$8)/100</f>
        <v>3.9E-2</v>
      </c>
      <c r="AE442" s="129" cm="1">
        <f t="array" ref="AE442">INDEX(KM_PCT,MATCH($A442,'Knowledge - Percentages'!$B:$B,0),'Data - Knowledge'!AE$8)/100</f>
        <v>4.7E-2</v>
      </c>
      <c r="AF442" s="129" cm="1">
        <f t="array" ref="AF442">INDEX(KM_PCT,MATCH($A442,'Knowledge - Percentages'!$B:$B,0),'Data - Knowledge'!AF$8)/100</f>
        <v>0.11199999999999999</v>
      </c>
      <c r="AG442" s="129" cm="1">
        <f t="array" ref="AG442">INDEX(KM_PCT,MATCH($A442,'Knowledge - Percentages'!$B:$B,0),'Data - Knowledge'!AG$8)/100</f>
        <v>6.6000000000000003E-2</v>
      </c>
      <c r="AH442" s="129" cm="1">
        <f t="array" ref="AH442">INDEX(KM_PCT,MATCH($A442,'Knowledge - Percentages'!$B:$B,0),'Data - Knowledge'!AH$8)/100</f>
        <v>6.6000000000000003E-2</v>
      </c>
      <c r="AI442" s="129" cm="1">
        <f t="array" ref="AI442">INDEX(KM_PCT,MATCH($A442,'Knowledge - Percentages'!$B:$B,0),'Data - Knowledge'!AI$8)/100</f>
        <v>5.5E-2</v>
      </c>
    </row>
    <row r="443" spans="1:35">
      <c r="A443" s="86" t="s">
        <v>1049</v>
      </c>
      <c r="B443" s="86" t="s">
        <v>977</v>
      </c>
      <c r="C443" s="86" t="s">
        <v>1021</v>
      </c>
      <c r="D443" s="86" t="s">
        <v>1050</v>
      </c>
      <c r="E443" s="122">
        <f t="shared" si="43"/>
        <v>0.75951901850079118</v>
      </c>
      <c r="F443" s="128">
        <f t="shared" si="38"/>
        <v>38877.5</v>
      </c>
      <c r="G443" s="122">
        <f t="shared" si="39"/>
        <v>0.78039510440510118</v>
      </c>
      <c r="H443" s="128">
        <f t="shared" si="40"/>
        <v>284000.60600000003</v>
      </c>
      <c r="I443" s="122">
        <f t="shared" si="41"/>
        <v>-0.45580258903072796</v>
      </c>
      <c r="J443" s="128">
        <f t="shared" si="42"/>
        <v>97.324933769257314</v>
      </c>
      <c r="K443" s="129" cm="1">
        <f t="array" ref="K443">INDEX(KM_PCT,MATCH($A443,'Knowledge - Percentages'!$B:$B,0),'Data - Knowledge'!K$8)/100</f>
        <v>0.6</v>
      </c>
      <c r="L443" s="129" cm="1">
        <f t="array" ref="L443">INDEX(KM_PCT,MATCH($A443,'Knowledge - Percentages'!$B:$B,0),'Data - Knowledge'!L$8)/100</f>
        <v>0.66700000000000004</v>
      </c>
      <c r="M443" s="129" cm="1">
        <f t="array" ref="M443">INDEX(KM_PCT,MATCH($A443,'Knowledge - Percentages'!$B:$B,0),'Data - Knowledge'!M$8)/100</f>
        <v>0.70299999999999996</v>
      </c>
      <c r="N443" s="129" cm="1">
        <f t="array" ref="N443">INDEX(KM_PCT,MATCH($A443,'Knowledge - Percentages'!$B:$B,0),'Data - Knowledge'!N$8)/100</f>
        <v>0.73199999999999998</v>
      </c>
      <c r="O443" s="129" cm="1">
        <f t="array" ref="O443">INDEX(KM_PCT,MATCH($A443,'Knowledge - Percentages'!$B:$B,0),'Data - Knowledge'!O$8)/100</f>
        <v>0.70599999999999996</v>
      </c>
      <c r="P443" s="129" cm="1">
        <f t="array" ref="P443">INDEX(KM_PCT,MATCH($A443,'Knowledge - Percentages'!$B:$B,0),'Data - Knowledge'!P$8)/100</f>
        <v>0.77900000000000003</v>
      </c>
      <c r="Q443" s="129" cm="1">
        <f t="array" ref="Q443">INDEX(KM_PCT,MATCH($A443,'Knowledge - Percentages'!$B:$B,0),'Data - Knowledge'!Q$8)/100</f>
        <v>0.748</v>
      </c>
      <c r="R443" s="129" cm="1">
        <f t="array" ref="R443">INDEX(KM_PCT,MATCH($A443,'Knowledge - Percentages'!$B:$B,0),'Data - Knowledge'!R$8)/100</f>
        <v>0.77900000000000003</v>
      </c>
      <c r="S443" s="129" cm="1">
        <f t="array" ref="S443">INDEX(KM_PCT,MATCH($A443,'Knowledge - Percentages'!$B:$B,0),'Data - Knowledge'!S$8)/100</f>
        <v>0.78900000000000003</v>
      </c>
      <c r="T443" s="129" cm="1">
        <f t="array" ref="T443">INDEX(KM_PCT,MATCH($A443,'Knowledge - Percentages'!$B:$B,0),'Data - Knowledge'!T$8)/100</f>
        <v>0.70299999999999996</v>
      </c>
      <c r="U443" s="129" cm="1">
        <f t="array" ref="U443">INDEX(KM_PCT,MATCH($A443,'Knowledge - Percentages'!$B:$B,0),'Data - Knowledge'!U$8)/100</f>
        <v>0.77900000000000003</v>
      </c>
      <c r="V443" s="129" cm="1">
        <f t="array" ref="V443">INDEX(KM_PCT,MATCH($A443,'Knowledge - Percentages'!$B:$B,0),'Data - Knowledge'!V$8)/100</f>
        <v>0.74299999999999999</v>
      </c>
      <c r="W443" s="129" cm="1">
        <f t="array" ref="W443">INDEX(KM_PCT,MATCH($A443,'Knowledge - Percentages'!$B:$B,0),'Data - Knowledge'!W$8)/100</f>
        <v>0.85499999999999998</v>
      </c>
      <c r="X443" s="129" cm="1">
        <f t="array" ref="X443">INDEX(KM_PCT,MATCH($A443,'Knowledge - Percentages'!$B:$B,0),'Data - Knowledge'!X$8)/100</f>
        <v>0.78900000000000003</v>
      </c>
      <c r="Y443" s="129" cm="1">
        <f t="array" ref="Y443">INDEX(KM_PCT,MATCH($A443,'Knowledge - Percentages'!$B:$B,0),'Data - Knowledge'!Y$8)/100</f>
        <v>0.82499999999999996</v>
      </c>
      <c r="Z443" s="129" cm="1">
        <f t="array" ref="Z443">INDEX(KM_PCT,MATCH($A443,'Knowledge - Percentages'!$B:$B,0),'Data - Knowledge'!Z$8)/100</f>
        <v>0.81400000000000006</v>
      </c>
      <c r="AA443" s="129" cm="1">
        <f t="array" ref="AA443">INDEX(KM_PCT,MATCH($A443,'Knowledge - Percentages'!$B:$B,0),'Data - Knowledge'!AA$8)/100</f>
        <v>0.80900000000000005</v>
      </c>
      <c r="AB443" s="129" cm="1">
        <f t="array" ref="AB443">INDEX(KM_PCT,MATCH($A443,'Knowledge - Percentages'!$B:$B,0),'Data - Knowledge'!AB$8)/100</f>
        <v>0.89700000000000002</v>
      </c>
      <c r="AC443" s="129" cm="1">
        <f t="array" ref="AC443">INDEX(KM_PCT,MATCH($A443,'Knowledge - Percentages'!$B:$B,0),'Data - Knowledge'!AC$8)/100</f>
        <v>0.85099999999999998</v>
      </c>
      <c r="AD443" s="129" cm="1">
        <f t="array" ref="AD443">INDEX(KM_PCT,MATCH($A443,'Knowledge - Percentages'!$B:$B,0),'Data - Knowledge'!AD$8)/100</f>
        <v>0.81200000000000006</v>
      </c>
      <c r="AE443" s="129" cm="1">
        <f t="array" ref="AE443">INDEX(KM_PCT,MATCH($A443,'Knowledge - Percentages'!$B:$B,0),'Data - Knowledge'!AE$8)/100</f>
        <v>0.84599999999999997</v>
      </c>
      <c r="AF443" s="129" cm="1">
        <f t="array" ref="AF443">INDEX(KM_PCT,MATCH($A443,'Knowledge - Percentages'!$B:$B,0),'Data - Knowledge'!AF$8)/100</f>
        <v>0.84599999999999997</v>
      </c>
      <c r="AG443" s="129" cm="1">
        <f t="array" ref="AG443">INDEX(KM_PCT,MATCH($A443,'Knowledge - Percentages'!$B:$B,0),'Data - Knowledge'!AG$8)/100</f>
        <v>0.84599999999999997</v>
      </c>
      <c r="AH443" s="129" cm="1">
        <f t="array" ref="AH443">INDEX(KM_PCT,MATCH($A443,'Knowledge - Percentages'!$B:$B,0),'Data - Knowledge'!AH$8)/100</f>
        <v>0.86199999999999999</v>
      </c>
      <c r="AI443" s="129" cm="1">
        <f t="array" ref="AI443">INDEX(KM_PCT,MATCH($A443,'Knowledge - Percentages'!$B:$B,0),'Data - Knowledge'!AI$8)/100</f>
        <v>0.85599999999999998</v>
      </c>
    </row>
    <row r="444" spans="1:35">
      <c r="A444" s="86" t="s">
        <v>1051</v>
      </c>
      <c r="B444" s="86" t="s">
        <v>977</v>
      </c>
      <c r="C444" s="86" t="s">
        <v>1021</v>
      </c>
      <c r="D444" s="86" t="s">
        <v>1052</v>
      </c>
      <c r="E444" s="122">
        <f t="shared" si="43"/>
        <v>0.60841561333932437</v>
      </c>
      <c r="F444" s="128">
        <f t="shared" si="38"/>
        <v>31142.969999999998</v>
      </c>
      <c r="G444" s="122">
        <f t="shared" si="39"/>
        <v>0.61487860210651279</v>
      </c>
      <c r="H444" s="128">
        <f t="shared" si="40"/>
        <v>223766.00600000002</v>
      </c>
      <c r="I444" s="122">
        <f t="shared" si="41"/>
        <v>-0.31699601175891373</v>
      </c>
      <c r="J444" s="128">
        <f t="shared" si="42"/>
        <v>98.948900035706743</v>
      </c>
      <c r="K444" s="129" cm="1">
        <f t="array" ref="K444">INDEX(KM_PCT,MATCH($A444,'Knowledge - Percentages'!$B:$B,0),'Data - Knowledge'!K$8)/100</f>
        <v>0.50800000000000001</v>
      </c>
      <c r="L444" s="129" cm="1">
        <f t="array" ref="L444">INDEX(KM_PCT,MATCH($A444,'Knowledge - Percentages'!$B:$B,0),'Data - Knowledge'!L$8)/100</f>
        <v>0.55700000000000005</v>
      </c>
      <c r="M444" s="129" cm="1">
        <f t="array" ref="M444">INDEX(KM_PCT,MATCH($A444,'Knowledge - Percentages'!$B:$B,0),'Data - Knowledge'!M$8)/100</f>
        <v>0.57100000000000006</v>
      </c>
      <c r="N444" s="129" cm="1">
        <f t="array" ref="N444">INDEX(KM_PCT,MATCH($A444,'Knowledge - Percentages'!$B:$B,0),'Data - Knowledge'!N$8)/100</f>
        <v>0.57100000000000006</v>
      </c>
      <c r="O444" s="129" cm="1">
        <f t="array" ref="O444">INDEX(KM_PCT,MATCH($A444,'Knowledge - Percentages'!$B:$B,0),'Data - Knowledge'!O$8)/100</f>
        <v>0.59</v>
      </c>
      <c r="P444" s="129" cm="1">
        <f t="array" ref="P444">INDEX(KM_PCT,MATCH($A444,'Knowledge - Percentages'!$B:$B,0),'Data - Knowledge'!P$8)/100</f>
        <v>0.626</v>
      </c>
      <c r="Q444" s="129" cm="1">
        <f t="array" ref="Q444">INDEX(KM_PCT,MATCH($A444,'Knowledge - Percentages'!$B:$B,0),'Data - Knowledge'!Q$8)/100</f>
        <v>0.626</v>
      </c>
      <c r="R444" s="129" cm="1">
        <f t="array" ref="R444">INDEX(KM_PCT,MATCH($A444,'Knowledge - Percentages'!$B:$B,0),'Data - Knowledge'!R$8)/100</f>
        <v>0.56399999999999995</v>
      </c>
      <c r="S444" s="129" cm="1">
        <f t="array" ref="S444">INDEX(KM_PCT,MATCH($A444,'Knowledge - Percentages'!$B:$B,0),'Data - Knowledge'!S$8)/100</f>
        <v>0.64400000000000002</v>
      </c>
      <c r="T444" s="129" cm="1">
        <f t="array" ref="T444">INDEX(KM_PCT,MATCH($A444,'Knowledge - Percentages'!$B:$B,0),'Data - Knowledge'!T$8)/100</f>
        <v>0.59899999999999998</v>
      </c>
      <c r="U444" s="129" cm="1">
        <f t="array" ref="U444">INDEX(KM_PCT,MATCH($A444,'Knowledge - Percentages'!$B:$B,0),'Data - Knowledge'!U$8)/100</f>
        <v>0.626</v>
      </c>
      <c r="V444" s="129" cm="1">
        <f t="array" ref="V444">INDEX(KM_PCT,MATCH($A444,'Knowledge - Percentages'!$B:$B,0),'Data - Knowledge'!V$8)/100</f>
        <v>0.626</v>
      </c>
      <c r="W444" s="129" cm="1">
        <f t="array" ref="W444">INDEX(KM_PCT,MATCH($A444,'Knowledge - Percentages'!$B:$B,0),'Data - Knowledge'!W$8)/100</f>
        <v>0.70799999999999996</v>
      </c>
      <c r="X444" s="129" cm="1">
        <f t="array" ref="X444">INDEX(KM_PCT,MATCH($A444,'Knowledge - Percentages'!$B:$B,0),'Data - Knowledge'!X$8)/100</f>
        <v>0.65099999999999991</v>
      </c>
      <c r="Y444" s="129" cm="1">
        <f t="array" ref="Y444">INDEX(KM_PCT,MATCH($A444,'Knowledge - Percentages'!$B:$B,0),'Data - Knowledge'!Y$8)/100</f>
        <v>0.66799999999999993</v>
      </c>
      <c r="Z444" s="129" cm="1">
        <f t="array" ref="Z444">INDEX(KM_PCT,MATCH($A444,'Knowledge - Percentages'!$B:$B,0),'Data - Knowledge'!Z$8)/100</f>
        <v>0.622</v>
      </c>
      <c r="AA444" s="129" cm="1">
        <f t="array" ref="AA444">INDEX(KM_PCT,MATCH($A444,'Knowledge - Percentages'!$B:$B,0),'Data - Knowledge'!AA$8)/100</f>
        <v>0.64400000000000002</v>
      </c>
      <c r="AB444" s="129" cm="1">
        <f t="array" ref="AB444">INDEX(KM_PCT,MATCH($A444,'Knowledge - Percentages'!$B:$B,0),'Data - Knowledge'!AB$8)/100</f>
        <v>0.69400000000000006</v>
      </c>
      <c r="AC444" s="129" cm="1">
        <f t="array" ref="AC444">INDEX(KM_PCT,MATCH($A444,'Knowledge - Percentages'!$B:$B,0),'Data - Knowledge'!AC$8)/100</f>
        <v>0.624</v>
      </c>
      <c r="AD444" s="129" cm="1">
        <f t="array" ref="AD444">INDEX(KM_PCT,MATCH($A444,'Knowledge - Percentages'!$B:$B,0),'Data - Knowledge'!AD$8)/100</f>
        <v>0.624</v>
      </c>
      <c r="AE444" s="129" cm="1">
        <f t="array" ref="AE444">INDEX(KM_PCT,MATCH($A444,'Knowledge - Percentages'!$B:$B,0),'Data - Knowledge'!AE$8)/100</f>
        <v>0.60299999999999998</v>
      </c>
      <c r="AF444" s="129" cm="1">
        <f t="array" ref="AF444">INDEX(KM_PCT,MATCH($A444,'Knowledge - Percentages'!$B:$B,0),'Data - Knowledge'!AF$8)/100</f>
        <v>0.63600000000000001</v>
      </c>
      <c r="AG444" s="129" cm="1">
        <f t="array" ref="AG444">INDEX(KM_PCT,MATCH($A444,'Knowledge - Percentages'!$B:$B,0),'Data - Knowledge'!AG$8)/100</f>
        <v>0.624</v>
      </c>
      <c r="AH444" s="129" cm="1">
        <f t="array" ref="AH444">INDEX(KM_PCT,MATCH($A444,'Knowledge - Percentages'!$B:$B,0),'Data - Knowledge'!AH$8)/100</f>
        <v>0.624</v>
      </c>
      <c r="AI444" s="129" cm="1">
        <f t="array" ref="AI444">INDEX(KM_PCT,MATCH($A444,'Knowledge - Percentages'!$B:$B,0),'Data - Knowledge'!AI$8)/100</f>
        <v>0.65599999999999992</v>
      </c>
    </row>
    <row r="445" spans="1:35">
      <c r="A445" s="86" t="s">
        <v>1053</v>
      </c>
      <c r="B445" s="86" t="s">
        <v>977</v>
      </c>
      <c r="C445" s="86" t="s">
        <v>1021</v>
      </c>
      <c r="D445" s="86" t="s">
        <v>1054</v>
      </c>
      <c r="E445" s="122">
        <f t="shared" si="43"/>
        <v>0.4519454158282375</v>
      </c>
      <c r="F445" s="128">
        <f t="shared" si="38"/>
        <v>23133.729999999992</v>
      </c>
      <c r="G445" s="122">
        <f t="shared" si="39"/>
        <v>0.4502413146881587</v>
      </c>
      <c r="H445" s="128">
        <f t="shared" si="40"/>
        <v>163851.36900000004</v>
      </c>
      <c r="I445" s="122">
        <f t="shared" si="41"/>
        <v>-0.30906942860703018</v>
      </c>
      <c r="J445" s="128">
        <f t="shared" si="42"/>
        <v>100.37848617718679</v>
      </c>
      <c r="K445" s="129" cm="1">
        <f t="array" ref="K445">INDEX(KM_PCT,MATCH($A445,'Knowledge - Percentages'!$B:$B,0),'Data - Knowledge'!K$8)/100</f>
        <v>0.38100000000000001</v>
      </c>
      <c r="L445" s="129" cm="1">
        <f t="array" ref="L445">INDEX(KM_PCT,MATCH($A445,'Knowledge - Percentages'!$B:$B,0),'Data - Knowledge'!L$8)/100</f>
        <v>0.41600000000000004</v>
      </c>
      <c r="M445" s="129" cm="1">
        <f t="array" ref="M445">INDEX(KM_PCT,MATCH($A445,'Knowledge - Percentages'!$B:$B,0),'Data - Knowledge'!M$8)/100</f>
        <v>0.43700000000000006</v>
      </c>
      <c r="N445" s="129" cm="1">
        <f t="array" ref="N445">INDEX(KM_PCT,MATCH($A445,'Knowledge - Percentages'!$B:$B,0),'Data - Knowledge'!N$8)/100</f>
        <v>0.41600000000000004</v>
      </c>
      <c r="O445" s="129" cm="1">
        <f t="array" ref="O445">INDEX(KM_PCT,MATCH($A445,'Knowledge - Percentages'!$B:$B,0),'Data - Knowledge'!O$8)/100</f>
        <v>0.42599999999999999</v>
      </c>
      <c r="P445" s="129" cm="1">
        <f t="array" ref="P445">INDEX(KM_PCT,MATCH($A445,'Knowledge - Percentages'!$B:$B,0),'Data - Knowledge'!P$8)/100</f>
        <v>0.48700000000000004</v>
      </c>
      <c r="Q445" s="129" cm="1">
        <f t="array" ref="Q445">INDEX(KM_PCT,MATCH($A445,'Knowledge - Percentages'!$B:$B,0),'Data - Knowledge'!Q$8)/100</f>
        <v>0.48700000000000004</v>
      </c>
      <c r="R445" s="129" cm="1">
        <f t="array" ref="R445">INDEX(KM_PCT,MATCH($A445,'Knowledge - Percentages'!$B:$B,0),'Data - Knowledge'!R$8)/100</f>
        <v>0.42</v>
      </c>
      <c r="S445" s="129" cm="1">
        <f t="array" ref="S445">INDEX(KM_PCT,MATCH($A445,'Knowledge - Percentages'!$B:$B,0),'Data - Knowledge'!S$8)/100</f>
        <v>0.503</v>
      </c>
      <c r="T445" s="129" cm="1">
        <f t="array" ref="T445">INDEX(KM_PCT,MATCH($A445,'Knowledge - Percentages'!$B:$B,0),'Data - Knowledge'!T$8)/100</f>
        <v>0.46799999999999997</v>
      </c>
      <c r="U445" s="129" cm="1">
        <f t="array" ref="U445">INDEX(KM_PCT,MATCH($A445,'Knowledge - Percentages'!$B:$B,0),'Data - Knowledge'!U$8)/100</f>
        <v>0.496</v>
      </c>
      <c r="V445" s="129" cm="1">
        <f t="array" ref="V445">INDEX(KM_PCT,MATCH($A445,'Knowledge - Percentages'!$B:$B,0),'Data - Knowledge'!V$8)/100</f>
        <v>0.48700000000000004</v>
      </c>
      <c r="W445" s="129" cm="1">
        <f t="array" ref="W445">INDEX(KM_PCT,MATCH($A445,'Knowledge - Percentages'!$B:$B,0),'Data - Knowledge'!W$8)/100</f>
        <v>0.51900000000000002</v>
      </c>
      <c r="X445" s="129" cm="1">
        <f t="array" ref="X445">INDEX(KM_PCT,MATCH($A445,'Knowledge - Percentages'!$B:$B,0),'Data - Knowledge'!X$8)/100</f>
        <v>0.48799999999999999</v>
      </c>
      <c r="Y445" s="129" cm="1">
        <f t="array" ref="Y445">INDEX(KM_PCT,MATCH($A445,'Knowledge - Percentages'!$B:$B,0),'Data - Knowledge'!Y$8)/100</f>
        <v>0.50700000000000001</v>
      </c>
      <c r="Z445" s="129" cm="1">
        <f t="array" ref="Z445">INDEX(KM_PCT,MATCH($A445,'Knowledge - Percentages'!$B:$B,0),'Data - Knowledge'!Z$8)/100</f>
        <v>0.442</v>
      </c>
      <c r="AA445" s="129" cm="1">
        <f t="array" ref="AA445">INDEX(KM_PCT,MATCH($A445,'Knowledge - Percentages'!$B:$B,0),'Data - Knowledge'!AA$8)/100</f>
        <v>0.47700000000000004</v>
      </c>
      <c r="AB445" s="129" cm="1">
        <f t="array" ref="AB445">INDEX(KM_PCT,MATCH($A445,'Knowledge - Percentages'!$B:$B,0),'Data - Knowledge'!AB$8)/100</f>
        <v>0.56399999999999995</v>
      </c>
      <c r="AC445" s="129" cm="1">
        <f t="array" ref="AC445">INDEX(KM_PCT,MATCH($A445,'Knowledge - Percentages'!$B:$B,0),'Data - Knowledge'!AC$8)/100</f>
        <v>0.42700000000000005</v>
      </c>
      <c r="AD445" s="129" cm="1">
        <f t="array" ref="AD445">INDEX(KM_PCT,MATCH($A445,'Knowledge - Percentages'!$B:$B,0),'Data - Knowledge'!AD$8)/100</f>
        <v>0.43700000000000006</v>
      </c>
      <c r="AE445" s="129" cm="1">
        <f t="array" ref="AE445">INDEX(KM_PCT,MATCH($A445,'Knowledge - Percentages'!$B:$B,0),'Data - Knowledge'!AE$8)/100</f>
        <v>0.439</v>
      </c>
      <c r="AF445" s="129" cm="1">
        <f t="array" ref="AF445">INDEX(KM_PCT,MATCH($A445,'Knowledge - Percentages'!$B:$B,0),'Data - Knowledge'!AF$8)/100</f>
        <v>0.47399999999999998</v>
      </c>
      <c r="AG445" s="129" cm="1">
        <f t="array" ref="AG445">INDEX(KM_PCT,MATCH($A445,'Knowledge - Percentages'!$B:$B,0),'Data - Knowledge'!AG$8)/100</f>
        <v>0.45</v>
      </c>
      <c r="AH445" s="129" cm="1">
        <f t="array" ref="AH445">INDEX(KM_PCT,MATCH($A445,'Knowledge - Percentages'!$B:$B,0),'Data - Knowledge'!AH$8)/100</f>
        <v>0.45</v>
      </c>
      <c r="AI445" s="129" cm="1">
        <f t="array" ref="AI445">INDEX(KM_PCT,MATCH($A445,'Knowledge - Percentages'!$B:$B,0),'Data - Knowledge'!AI$8)/100</f>
        <v>0.45</v>
      </c>
    </row>
    <row r="446" spans="1:35">
      <c r="A446" s="86" t="s">
        <v>1055</v>
      </c>
      <c r="B446" s="86" t="s">
        <v>977</v>
      </c>
      <c r="C446" s="86" t="s">
        <v>1021</v>
      </c>
      <c r="D446" s="86" t="s">
        <v>1056</v>
      </c>
      <c r="E446" s="122">
        <f t="shared" si="43"/>
        <v>4.8800691581846946E-2</v>
      </c>
      <c r="F446" s="128">
        <f t="shared" si="38"/>
        <v>2497.9609999999998</v>
      </c>
      <c r="G446" s="122">
        <f t="shared" si="39"/>
        <v>4.9628054594566373E-2</v>
      </c>
      <c r="H446" s="128">
        <f t="shared" si="40"/>
        <v>18060.592000000001</v>
      </c>
      <c r="I446" s="122">
        <f t="shared" si="41"/>
        <v>-0.50316914726999118</v>
      </c>
      <c r="J446" s="128">
        <f t="shared" si="42"/>
        <v>98.332872365281048</v>
      </c>
      <c r="K446" s="129" cm="1">
        <f t="array" ref="K446">INDEX(KM_PCT,MATCH($A446,'Knowledge - Percentages'!$B:$B,0),'Data - Knowledge'!K$8)/100</f>
        <v>4.0999999999999995E-2</v>
      </c>
      <c r="L446" s="129" cm="1">
        <f t="array" ref="L446">INDEX(KM_PCT,MATCH($A446,'Knowledge - Percentages'!$B:$B,0),'Data - Knowledge'!L$8)/100</f>
        <v>4.0999999999999995E-2</v>
      </c>
      <c r="M446" s="129" cm="1">
        <f t="array" ref="M446">INDEX(KM_PCT,MATCH($A446,'Knowledge - Percentages'!$B:$B,0),'Data - Knowledge'!M$8)/100</f>
        <v>4.2000000000000003E-2</v>
      </c>
      <c r="N446" s="129" cm="1">
        <f t="array" ref="N446">INDEX(KM_PCT,MATCH($A446,'Knowledge - Percentages'!$B:$B,0),'Data - Knowledge'!N$8)/100</f>
        <v>2.6000000000000002E-2</v>
      </c>
      <c r="O446" s="129" cm="1">
        <f t="array" ref="O446">INDEX(KM_PCT,MATCH($A446,'Knowledge - Percentages'!$B:$B,0),'Data - Knowledge'!O$8)/100</f>
        <v>4.0999999999999995E-2</v>
      </c>
      <c r="P446" s="129" cm="1">
        <f t="array" ref="P446">INDEX(KM_PCT,MATCH($A446,'Knowledge - Percentages'!$B:$B,0),'Data - Knowledge'!P$8)/100</f>
        <v>0.06</v>
      </c>
      <c r="Q446" s="129" cm="1">
        <f t="array" ref="Q446">INDEX(KM_PCT,MATCH($A446,'Knowledge - Percentages'!$B:$B,0),'Data - Knowledge'!Q$8)/100</f>
        <v>6.5000000000000002E-2</v>
      </c>
      <c r="R446" s="129" cm="1">
        <f t="array" ref="R446">INDEX(KM_PCT,MATCH($A446,'Knowledge - Percentages'!$B:$B,0),'Data - Knowledge'!R$8)/100</f>
        <v>8.6999999999999994E-2</v>
      </c>
      <c r="S446" s="129" cm="1">
        <f t="array" ref="S446">INDEX(KM_PCT,MATCH($A446,'Knowledge - Percentages'!$B:$B,0),'Data - Knowledge'!S$8)/100</f>
        <v>5.9000000000000004E-2</v>
      </c>
      <c r="T446" s="129" cm="1">
        <f t="array" ref="T446">INDEX(KM_PCT,MATCH($A446,'Knowledge - Percentages'!$B:$B,0),'Data - Knowledge'!T$8)/100</f>
        <v>4.7E-2</v>
      </c>
      <c r="U446" s="129" cm="1">
        <f t="array" ref="U446">INDEX(KM_PCT,MATCH($A446,'Knowledge - Percentages'!$B:$B,0),'Data - Knowledge'!U$8)/100</f>
        <v>6.5000000000000002E-2</v>
      </c>
      <c r="V446" s="129" cm="1">
        <f t="array" ref="V446">INDEX(KM_PCT,MATCH($A446,'Knowledge - Percentages'!$B:$B,0),'Data - Knowledge'!V$8)/100</f>
        <v>6.5000000000000002E-2</v>
      </c>
      <c r="W446" s="129" cm="1">
        <f t="array" ref="W446">INDEX(KM_PCT,MATCH($A446,'Knowledge - Percentages'!$B:$B,0),'Data - Knowledge'!W$8)/100</f>
        <v>7.0000000000000007E-2</v>
      </c>
      <c r="X446" s="129" cm="1">
        <f t="array" ref="X446">INDEX(KM_PCT,MATCH($A446,'Knowledge - Percentages'!$B:$B,0),'Data - Knowledge'!X$8)/100</f>
        <v>5.9000000000000004E-2</v>
      </c>
      <c r="Y446" s="129" cm="1">
        <f t="array" ref="Y446">INDEX(KM_PCT,MATCH($A446,'Knowledge - Percentages'!$B:$B,0),'Data - Knowledge'!Y$8)/100</f>
        <v>8.5999999999999993E-2</v>
      </c>
      <c r="Z446" s="129" cm="1">
        <f t="array" ref="Z446">INDEX(KM_PCT,MATCH($A446,'Knowledge - Percentages'!$B:$B,0),'Data - Knowledge'!Z$8)/100</f>
        <v>0.04</v>
      </c>
      <c r="AA446" s="129" cm="1">
        <f t="array" ref="AA446">INDEX(KM_PCT,MATCH($A446,'Knowledge - Percentages'!$B:$B,0),'Data - Knowledge'!AA$8)/100</f>
        <v>5.5E-2</v>
      </c>
      <c r="AB446" s="129" cm="1">
        <f t="array" ref="AB446">INDEX(KM_PCT,MATCH($A446,'Knowledge - Percentages'!$B:$B,0),'Data - Knowledge'!AB$8)/100</f>
        <v>0.27399999999999997</v>
      </c>
      <c r="AC446" s="129" cm="1">
        <f t="array" ref="AC446">INDEX(KM_PCT,MATCH($A446,'Knowledge - Percentages'!$B:$B,0),'Data - Knowledge'!AC$8)/100</f>
        <v>4.9000000000000002E-2</v>
      </c>
      <c r="AD446" s="129" cm="1">
        <f t="array" ref="AD446">INDEX(KM_PCT,MATCH($A446,'Knowledge - Percentages'!$B:$B,0),'Data - Knowledge'!AD$8)/100</f>
        <v>3.7000000000000005E-2</v>
      </c>
      <c r="AE446" s="129" cm="1">
        <f t="array" ref="AE446">INDEX(KM_PCT,MATCH($A446,'Knowledge - Percentages'!$B:$B,0),'Data - Knowledge'!AE$8)/100</f>
        <v>6.5000000000000002E-2</v>
      </c>
      <c r="AF446" s="129" cm="1">
        <f t="array" ref="AF446">INDEX(KM_PCT,MATCH($A446,'Knowledge - Percentages'!$B:$B,0),'Data - Knowledge'!AF$8)/100</f>
        <v>0.13600000000000001</v>
      </c>
      <c r="AG446" s="129" cm="1">
        <f t="array" ref="AG446">INDEX(KM_PCT,MATCH($A446,'Knowledge - Percentages'!$B:$B,0),'Data - Knowledge'!AG$8)/100</f>
        <v>6.5000000000000002E-2</v>
      </c>
      <c r="AH446" s="129" cm="1">
        <f t="array" ref="AH446">INDEX(KM_PCT,MATCH($A446,'Knowledge - Percentages'!$B:$B,0),'Data - Knowledge'!AH$8)/100</f>
        <v>6.8000000000000005E-2</v>
      </c>
      <c r="AI446" s="129" cm="1">
        <f t="array" ref="AI446">INDEX(KM_PCT,MATCH($A446,'Knowledge - Percentages'!$B:$B,0),'Data - Knowledge'!AI$8)/100</f>
        <v>0.06</v>
      </c>
    </row>
    <row r="447" spans="1:35">
      <c r="A447" s="86" t="s">
        <v>1057</v>
      </c>
      <c r="B447" s="86" t="s">
        <v>977</v>
      </c>
      <c r="C447" s="86" t="s">
        <v>1021</v>
      </c>
      <c r="D447" s="86" t="s">
        <v>1058</v>
      </c>
      <c r="E447" s="122">
        <f t="shared" si="43"/>
        <v>0.34094486881434738</v>
      </c>
      <c r="F447" s="128">
        <f t="shared" si="38"/>
        <v>17451.945</v>
      </c>
      <c r="G447" s="122">
        <f t="shared" si="39"/>
        <v>0.34934632431942275</v>
      </c>
      <c r="H447" s="128">
        <f t="shared" si="40"/>
        <v>127133.765</v>
      </c>
      <c r="I447" s="122">
        <f t="shared" si="41"/>
        <v>-0.63019068982427473</v>
      </c>
      <c r="J447" s="128">
        <f t="shared" si="42"/>
        <v>97.595092628656502</v>
      </c>
      <c r="K447" s="129" cm="1">
        <f t="array" ref="K447">INDEX(KM_PCT,MATCH($A447,'Knowledge - Percentages'!$B:$B,0),'Data - Knowledge'!K$8)/100</f>
        <v>0.21299999999999999</v>
      </c>
      <c r="L447" s="129" cm="1">
        <f t="array" ref="L447">INDEX(KM_PCT,MATCH($A447,'Knowledge - Percentages'!$B:$B,0),'Data - Knowledge'!L$8)/100</f>
        <v>0.28000000000000003</v>
      </c>
      <c r="M447" s="129" cm="1">
        <f t="array" ref="M447">INDEX(KM_PCT,MATCH($A447,'Knowledge - Percentages'!$B:$B,0),'Data - Knowledge'!M$8)/100</f>
        <v>0.315</v>
      </c>
      <c r="N447" s="129" cm="1">
        <f t="array" ref="N447">INDEX(KM_PCT,MATCH($A447,'Knowledge - Percentages'!$B:$B,0),'Data - Knowledge'!N$8)/100</f>
        <v>0.22800000000000001</v>
      </c>
      <c r="O447" s="129" cm="1">
        <f t="array" ref="O447">INDEX(KM_PCT,MATCH($A447,'Knowledge - Percentages'!$B:$B,0),'Data - Knowledge'!O$8)/100</f>
        <v>0.28000000000000003</v>
      </c>
      <c r="P447" s="129" cm="1">
        <f t="array" ref="P447">INDEX(KM_PCT,MATCH($A447,'Knowledge - Percentages'!$B:$B,0),'Data - Knowledge'!P$8)/100</f>
        <v>0.39100000000000001</v>
      </c>
      <c r="Q447" s="129" cm="1">
        <f t="array" ref="Q447">INDEX(KM_PCT,MATCH($A447,'Knowledge - Percentages'!$B:$B,0),'Data - Knowledge'!Q$8)/100</f>
        <v>0.39100000000000001</v>
      </c>
      <c r="R447" s="129" cm="1">
        <f t="array" ref="R447">INDEX(KM_PCT,MATCH($A447,'Knowledge - Percentages'!$B:$B,0),'Data - Knowledge'!R$8)/100</f>
        <v>0.47399999999999998</v>
      </c>
      <c r="S447" s="129" cm="1">
        <f t="array" ref="S447">INDEX(KM_PCT,MATCH($A447,'Knowledge - Percentages'!$B:$B,0),'Data - Knowledge'!S$8)/100</f>
        <v>0.375</v>
      </c>
      <c r="T447" s="129" cm="1">
        <f t="array" ref="T447">INDEX(KM_PCT,MATCH($A447,'Knowledge - Percentages'!$B:$B,0),'Data - Knowledge'!T$8)/100</f>
        <v>0.32</v>
      </c>
      <c r="U447" s="129" cm="1">
        <f t="array" ref="U447">INDEX(KM_PCT,MATCH($A447,'Knowledge - Percentages'!$B:$B,0),'Data - Knowledge'!U$8)/100</f>
        <v>0.39100000000000001</v>
      </c>
      <c r="V447" s="129" cm="1">
        <f t="array" ref="V447">INDEX(KM_PCT,MATCH($A447,'Knowledge - Percentages'!$B:$B,0),'Data - Knowledge'!V$8)/100</f>
        <v>0.39100000000000001</v>
      </c>
      <c r="W447" s="129" cm="1">
        <f t="array" ref="W447">INDEX(KM_PCT,MATCH($A447,'Knowledge - Percentages'!$B:$B,0),'Data - Knowledge'!W$8)/100</f>
        <v>0.50900000000000001</v>
      </c>
      <c r="X447" s="129" cm="1">
        <f t="array" ref="X447">INDEX(KM_PCT,MATCH($A447,'Knowledge - Percentages'!$B:$B,0),'Data - Knowledge'!X$8)/100</f>
        <v>0.40399999999999997</v>
      </c>
      <c r="Y447" s="129" cm="1">
        <f t="array" ref="Y447">INDEX(KM_PCT,MATCH($A447,'Knowledge - Percentages'!$B:$B,0),'Data - Knowledge'!Y$8)/100</f>
        <v>0.47499999999999998</v>
      </c>
      <c r="Z447" s="129" cm="1">
        <f t="array" ref="Z447">INDEX(KM_PCT,MATCH($A447,'Knowledge - Percentages'!$B:$B,0),'Data - Knowledge'!Z$8)/100</f>
        <v>0.35299999999999998</v>
      </c>
      <c r="AA447" s="129" cm="1">
        <f t="array" ref="AA447">INDEX(KM_PCT,MATCH($A447,'Knowledge - Percentages'!$B:$B,0),'Data - Knowledge'!AA$8)/100</f>
        <v>0.377</v>
      </c>
      <c r="AB447" s="129" cm="1">
        <f t="array" ref="AB447">INDEX(KM_PCT,MATCH($A447,'Knowledge - Percentages'!$B:$B,0),'Data - Knowledge'!AB$8)/100</f>
        <v>0.60599999999999998</v>
      </c>
      <c r="AC447" s="129" cm="1">
        <f t="array" ref="AC447">INDEX(KM_PCT,MATCH($A447,'Knowledge - Percentages'!$B:$B,0),'Data - Knowledge'!AC$8)/100</f>
        <v>0.35799999999999998</v>
      </c>
      <c r="AD447" s="129" cm="1">
        <f t="array" ref="AD447">INDEX(KM_PCT,MATCH($A447,'Knowledge - Percentages'!$B:$B,0),'Data - Knowledge'!AD$8)/100</f>
        <v>0.33799999999999997</v>
      </c>
      <c r="AE447" s="129" cm="1">
        <f t="array" ref="AE447">INDEX(KM_PCT,MATCH($A447,'Knowledge - Percentages'!$B:$B,0),'Data - Knowledge'!AE$8)/100</f>
        <v>0.40899999999999997</v>
      </c>
      <c r="AF447" s="129" cm="1">
        <f t="array" ref="AF447">INDEX(KM_PCT,MATCH($A447,'Knowledge - Percentages'!$B:$B,0),'Data - Knowledge'!AF$8)/100</f>
        <v>0.61</v>
      </c>
      <c r="AG447" s="129" cm="1">
        <f t="array" ref="AG447">INDEX(KM_PCT,MATCH($A447,'Knowledge - Percentages'!$B:$B,0),'Data - Knowledge'!AG$8)/100</f>
        <v>0.41499999999999998</v>
      </c>
      <c r="AH447" s="129" cm="1">
        <f t="array" ref="AH447">INDEX(KM_PCT,MATCH($A447,'Knowledge - Percentages'!$B:$B,0),'Data - Knowledge'!AH$8)/100</f>
        <v>0.42200000000000004</v>
      </c>
      <c r="AI447" s="129" cm="1">
        <f t="array" ref="AI447">INDEX(KM_PCT,MATCH($A447,'Knowledge - Percentages'!$B:$B,0),'Data - Knowledge'!AI$8)/100</f>
        <v>0.41499999999999998</v>
      </c>
    </row>
    <row r="448" spans="1:35">
      <c r="A448" s="86" t="s">
        <v>1059</v>
      </c>
      <c r="B448" s="86" t="s">
        <v>977</v>
      </c>
      <c r="C448" s="86" t="s">
        <v>1021</v>
      </c>
      <c r="D448" s="86" t="s">
        <v>1060</v>
      </c>
      <c r="E448" s="122">
        <f t="shared" si="43"/>
        <v>0.12833416687830895</v>
      </c>
      <c r="F448" s="128">
        <f t="shared" si="38"/>
        <v>6569.0410000000002</v>
      </c>
      <c r="G448" s="122">
        <f t="shared" si="39"/>
        <v>0.13545011115110778</v>
      </c>
      <c r="H448" s="128">
        <f t="shared" si="40"/>
        <v>49292.868999999992</v>
      </c>
      <c r="I448" s="122">
        <f t="shared" si="41"/>
        <v>-0.64521612486578217</v>
      </c>
      <c r="J448" s="128">
        <f t="shared" si="42"/>
        <v>94.746446339301784</v>
      </c>
      <c r="K448" s="129" cm="1">
        <f t="array" ref="K448">INDEX(KM_PCT,MATCH($A448,'Knowledge - Percentages'!$B:$B,0),'Data - Knowledge'!K$8)/100</f>
        <v>9.6000000000000002E-2</v>
      </c>
      <c r="L448" s="129" cm="1">
        <f t="array" ref="L448">INDEX(KM_PCT,MATCH($A448,'Knowledge - Percentages'!$B:$B,0),'Data - Knowledge'!L$8)/100</f>
        <v>8.3000000000000004E-2</v>
      </c>
      <c r="M448" s="129" cm="1">
        <f t="array" ref="M448">INDEX(KM_PCT,MATCH($A448,'Knowledge - Percentages'!$B:$B,0),'Data - Knowledge'!M$8)/100</f>
        <v>9.6000000000000002E-2</v>
      </c>
      <c r="N448" s="129" cm="1">
        <f t="array" ref="N448">INDEX(KM_PCT,MATCH($A448,'Knowledge - Percentages'!$B:$B,0),'Data - Knowledge'!N$8)/100</f>
        <v>9.6000000000000002E-2</v>
      </c>
      <c r="O448" s="129" cm="1">
        <f t="array" ref="O448">INDEX(KM_PCT,MATCH($A448,'Knowledge - Percentages'!$B:$B,0),'Data - Knowledge'!O$8)/100</f>
        <v>9.6000000000000002E-2</v>
      </c>
      <c r="P448" s="129" cm="1">
        <f t="array" ref="P448">INDEX(KM_PCT,MATCH($A448,'Knowledge - Percentages'!$B:$B,0),'Data - Knowledge'!P$8)/100</f>
        <v>0.16200000000000001</v>
      </c>
      <c r="Q448" s="129" cm="1">
        <f t="array" ref="Q448">INDEX(KM_PCT,MATCH($A448,'Knowledge - Percentages'!$B:$B,0),'Data - Knowledge'!Q$8)/100</f>
        <v>0.158</v>
      </c>
      <c r="R448" s="129" cm="1">
        <f t="array" ref="R448">INDEX(KM_PCT,MATCH($A448,'Knowledge - Percentages'!$B:$B,0),'Data - Knowledge'!R$8)/100</f>
        <v>0.19800000000000001</v>
      </c>
      <c r="S448" s="129" cm="1">
        <f t="array" ref="S448">INDEX(KM_PCT,MATCH($A448,'Knowledge - Percentages'!$B:$B,0),'Data - Knowledge'!S$8)/100</f>
        <v>0.16200000000000001</v>
      </c>
      <c r="T448" s="129" cm="1">
        <f t="array" ref="T448">INDEX(KM_PCT,MATCH($A448,'Knowledge - Percentages'!$B:$B,0),'Data - Knowledge'!T$8)/100</f>
        <v>9.6000000000000002E-2</v>
      </c>
      <c r="U448" s="129" cm="1">
        <f t="array" ref="U448">INDEX(KM_PCT,MATCH($A448,'Knowledge - Percentages'!$B:$B,0),'Data - Knowledge'!U$8)/100</f>
        <v>0.16200000000000001</v>
      </c>
      <c r="V448" s="129" cm="1">
        <f t="array" ref="V448">INDEX(KM_PCT,MATCH($A448,'Knowledge - Percentages'!$B:$B,0),'Data - Knowledge'!V$8)/100</f>
        <v>0.127</v>
      </c>
      <c r="W448" s="129" cm="1">
        <f t="array" ref="W448">INDEX(KM_PCT,MATCH($A448,'Knowledge - Percentages'!$B:$B,0),'Data - Knowledge'!W$8)/100</f>
        <v>0.24600000000000002</v>
      </c>
      <c r="X448" s="129" cm="1">
        <f t="array" ref="X448">INDEX(KM_PCT,MATCH($A448,'Knowledge - Percentages'!$B:$B,0),'Data - Knowledge'!X$8)/100</f>
        <v>0.14599999999999999</v>
      </c>
      <c r="Y448" s="129" cm="1">
        <f t="array" ref="Y448">INDEX(KM_PCT,MATCH($A448,'Knowledge - Percentages'!$B:$B,0),'Data - Knowledge'!Y$8)/100</f>
        <v>0.21</v>
      </c>
      <c r="Z448" s="129" cm="1">
        <f t="array" ref="Z448">INDEX(KM_PCT,MATCH($A448,'Knowledge - Percentages'!$B:$B,0),'Data - Knowledge'!Z$8)/100</f>
        <v>0.13400000000000001</v>
      </c>
      <c r="AA448" s="129" cm="1">
        <f t="array" ref="AA448">INDEX(KM_PCT,MATCH($A448,'Knowledge - Percentages'!$B:$B,0),'Data - Knowledge'!AA$8)/100</f>
        <v>0.155</v>
      </c>
      <c r="AB448" s="129" cm="1">
        <f t="array" ref="AB448">INDEX(KM_PCT,MATCH($A448,'Knowledge - Percentages'!$B:$B,0),'Data - Knowledge'!AB$8)/100</f>
        <v>0.42200000000000004</v>
      </c>
      <c r="AC448" s="129" cm="1">
        <f t="array" ref="AC448">INDEX(KM_PCT,MATCH($A448,'Knowledge - Percentages'!$B:$B,0),'Data - Knowledge'!AC$8)/100</f>
        <v>0.14599999999999999</v>
      </c>
      <c r="AD448" s="129" cm="1">
        <f t="array" ref="AD448">INDEX(KM_PCT,MATCH($A448,'Knowledge - Percentages'!$B:$B,0),'Data - Knowledge'!AD$8)/100</f>
        <v>0.11199999999999999</v>
      </c>
      <c r="AE448" s="129" cm="1">
        <f t="array" ref="AE448">INDEX(KM_PCT,MATCH($A448,'Knowledge - Percentages'!$B:$B,0),'Data - Knowledge'!AE$8)/100</f>
        <v>0.185</v>
      </c>
      <c r="AF448" s="129" cm="1">
        <f t="array" ref="AF448">INDEX(KM_PCT,MATCH($A448,'Knowledge - Percentages'!$B:$B,0),'Data - Knowledge'!AF$8)/100</f>
        <v>0.32</v>
      </c>
      <c r="AG448" s="129" cm="1">
        <f t="array" ref="AG448">INDEX(KM_PCT,MATCH($A448,'Knowledge - Percentages'!$B:$B,0),'Data - Knowledge'!AG$8)/100</f>
        <v>0.17600000000000002</v>
      </c>
      <c r="AH448" s="129" cm="1">
        <f t="array" ref="AH448">INDEX(KM_PCT,MATCH($A448,'Knowledge - Percentages'!$B:$B,0),'Data - Knowledge'!AH$8)/100</f>
        <v>0.22699999999999998</v>
      </c>
      <c r="AI448" s="129" cm="1">
        <f t="array" ref="AI448">INDEX(KM_PCT,MATCH($A448,'Knowledge - Percentages'!$B:$B,0),'Data - Knowledge'!AI$8)/100</f>
        <v>0.185</v>
      </c>
    </row>
    <row r="449" spans="1:35">
      <c r="A449" s="86" t="s">
        <v>1061</v>
      </c>
      <c r="B449" s="86" t="s">
        <v>977</v>
      </c>
      <c r="C449" s="86" t="s">
        <v>1021</v>
      </c>
      <c r="D449" s="86" t="s">
        <v>1062</v>
      </c>
      <c r="E449" s="122">
        <f t="shared" si="43"/>
        <v>0.14673923066403577</v>
      </c>
      <c r="F449" s="128">
        <f t="shared" si="38"/>
        <v>7511.1409999999996</v>
      </c>
      <c r="G449" s="122">
        <f t="shared" si="39"/>
        <v>0.14993023447525411</v>
      </c>
      <c r="H449" s="128">
        <f t="shared" si="40"/>
        <v>54562.461000000003</v>
      </c>
      <c r="I449" s="122">
        <f t="shared" si="41"/>
        <v>-0.58044566492882621</v>
      </c>
      <c r="J449" s="128">
        <f t="shared" si="42"/>
        <v>97.871674234095181</v>
      </c>
      <c r="K449" s="129" cm="1">
        <f t="array" ref="K449">INDEX(KM_PCT,MATCH($A449,'Knowledge - Percentages'!$B:$B,0),'Data - Knowledge'!K$8)/100</f>
        <v>0.121</v>
      </c>
      <c r="L449" s="129" cm="1">
        <f t="array" ref="L449">INDEX(KM_PCT,MATCH($A449,'Knowledge - Percentages'!$B:$B,0),'Data - Knowledge'!L$8)/100</f>
        <v>0.121</v>
      </c>
      <c r="M449" s="129" cm="1">
        <f t="array" ref="M449">INDEX(KM_PCT,MATCH($A449,'Knowledge - Percentages'!$B:$B,0),'Data - Knowledge'!M$8)/100</f>
        <v>0.121</v>
      </c>
      <c r="N449" s="129" cm="1">
        <f t="array" ref="N449">INDEX(KM_PCT,MATCH($A449,'Knowledge - Percentages'!$B:$B,0),'Data - Knowledge'!N$8)/100</f>
        <v>0.106</v>
      </c>
      <c r="O449" s="129" cm="1">
        <f t="array" ref="O449">INDEX(KM_PCT,MATCH($A449,'Knowledge - Percentages'!$B:$B,0),'Data - Knowledge'!O$8)/100</f>
        <v>0.121</v>
      </c>
      <c r="P449" s="129" cm="1">
        <f t="array" ref="P449">INDEX(KM_PCT,MATCH($A449,'Knowledge - Percentages'!$B:$B,0),'Data - Knowledge'!P$8)/100</f>
        <v>0.16699999999999998</v>
      </c>
      <c r="Q449" s="129" cm="1">
        <f t="array" ref="Q449">INDEX(KM_PCT,MATCH($A449,'Knowledge - Percentages'!$B:$B,0),'Data - Knowledge'!Q$8)/100</f>
        <v>0.156</v>
      </c>
      <c r="R449" s="129" cm="1">
        <f t="array" ref="R449">INDEX(KM_PCT,MATCH($A449,'Knowledge - Percentages'!$B:$B,0),'Data - Knowledge'!R$8)/100</f>
        <v>0.22500000000000001</v>
      </c>
      <c r="S449" s="129" cm="1">
        <f t="array" ref="S449">INDEX(KM_PCT,MATCH($A449,'Knowledge - Percentages'!$B:$B,0),'Data - Knowledge'!S$8)/100</f>
        <v>0.16600000000000001</v>
      </c>
      <c r="T449" s="129" cm="1">
        <f t="array" ref="T449">INDEX(KM_PCT,MATCH($A449,'Knowledge - Percentages'!$B:$B,0),'Data - Knowledge'!T$8)/100</f>
        <v>0.16600000000000001</v>
      </c>
      <c r="U449" s="129" cm="1">
        <f t="array" ref="U449">INDEX(KM_PCT,MATCH($A449,'Knowledge - Percentages'!$B:$B,0),'Data - Knowledge'!U$8)/100</f>
        <v>0.16600000000000001</v>
      </c>
      <c r="V449" s="129" cm="1">
        <f t="array" ref="V449">INDEX(KM_PCT,MATCH($A449,'Knowledge - Percentages'!$B:$B,0),'Data - Knowledge'!V$8)/100</f>
        <v>0.16600000000000001</v>
      </c>
      <c r="W449" s="129" cm="1">
        <f t="array" ref="W449">INDEX(KM_PCT,MATCH($A449,'Knowledge - Percentages'!$B:$B,0),'Data - Knowledge'!W$8)/100</f>
        <v>0.16600000000000001</v>
      </c>
      <c r="X449" s="129" cm="1">
        <f t="array" ref="X449">INDEX(KM_PCT,MATCH($A449,'Knowledge - Percentages'!$B:$B,0),'Data - Knowledge'!X$8)/100</f>
        <v>0.17199999999999999</v>
      </c>
      <c r="Y449" s="129" cm="1">
        <f t="array" ref="Y449">INDEX(KM_PCT,MATCH($A449,'Knowledge - Percentages'!$B:$B,0),'Data - Knowledge'!Y$8)/100</f>
        <v>0.20300000000000001</v>
      </c>
      <c r="Z449" s="129" cm="1">
        <f t="array" ref="Z449">INDEX(KM_PCT,MATCH($A449,'Knowledge - Percentages'!$B:$B,0),'Data - Knowledge'!Z$8)/100</f>
        <v>0.13300000000000001</v>
      </c>
      <c r="AA449" s="129" cm="1">
        <f t="array" ref="AA449">INDEX(KM_PCT,MATCH($A449,'Knowledge - Percentages'!$B:$B,0),'Data - Knowledge'!AA$8)/100</f>
        <v>0.17199999999999999</v>
      </c>
      <c r="AB449" s="129" cm="1">
        <f t="array" ref="AB449">INDEX(KM_PCT,MATCH($A449,'Knowledge - Percentages'!$B:$B,0),'Data - Knowledge'!AB$8)/100</f>
        <v>0.32700000000000001</v>
      </c>
      <c r="AC449" s="129" cm="1">
        <f t="array" ref="AC449">INDEX(KM_PCT,MATCH($A449,'Knowledge - Percentages'!$B:$B,0),'Data - Knowledge'!AC$8)/100</f>
        <v>0.14599999999999999</v>
      </c>
      <c r="AD449" s="129" cm="1">
        <f t="array" ref="AD449">INDEX(KM_PCT,MATCH($A449,'Knowledge - Percentages'!$B:$B,0),'Data - Knowledge'!AD$8)/100</f>
        <v>0.153</v>
      </c>
      <c r="AE449" s="129" cm="1">
        <f t="array" ref="AE449">INDEX(KM_PCT,MATCH($A449,'Knowledge - Percentages'!$B:$B,0),'Data - Knowledge'!AE$8)/100</f>
        <v>0.16300000000000001</v>
      </c>
      <c r="AF449" s="129" cm="1">
        <f t="array" ref="AF449">INDEX(KM_PCT,MATCH($A449,'Knowledge - Percentages'!$B:$B,0),'Data - Knowledge'!AF$8)/100</f>
        <v>0.26400000000000001</v>
      </c>
      <c r="AG449" s="129" cm="1">
        <f t="array" ref="AG449">INDEX(KM_PCT,MATCH($A449,'Knowledge - Percentages'!$B:$B,0),'Data - Knowledge'!AG$8)/100</f>
        <v>0.16899999999999998</v>
      </c>
      <c r="AH449" s="129" cm="1">
        <f t="array" ref="AH449">INDEX(KM_PCT,MATCH($A449,'Knowledge - Percentages'!$B:$B,0),'Data - Knowledge'!AH$8)/100</f>
        <v>0.17899999999999999</v>
      </c>
      <c r="AI449" s="129" cm="1">
        <f t="array" ref="AI449">INDEX(KM_PCT,MATCH($A449,'Knowledge - Percentages'!$B:$B,0),'Data - Knowledge'!AI$8)/100</f>
        <v>0.16899999999999998</v>
      </c>
    </row>
    <row r="450" spans="1:35">
      <c r="A450" s="86" t="s">
        <v>1063</v>
      </c>
      <c r="B450" s="86" t="s">
        <v>977</v>
      </c>
      <c r="C450" s="86" t="s">
        <v>1021</v>
      </c>
      <c r="D450" s="86" t="s">
        <v>1064</v>
      </c>
      <c r="E450" s="122">
        <f t="shared" si="43"/>
        <v>9.9875808310703904E-2</v>
      </c>
      <c r="F450" s="128">
        <f t="shared" si="38"/>
        <v>5112.3430000000008</v>
      </c>
      <c r="G450" s="122">
        <f t="shared" si="39"/>
        <v>0.10055147711441283</v>
      </c>
      <c r="H450" s="128">
        <f t="shared" si="40"/>
        <v>36592.593000000001</v>
      </c>
      <c r="I450" s="122">
        <f t="shared" si="41"/>
        <v>-0.60177262819337762</v>
      </c>
      <c r="J450" s="128">
        <f t="shared" si="42"/>
        <v>99.328036918900636</v>
      </c>
      <c r="K450" s="129" cm="1">
        <f t="array" ref="K450">INDEX(KM_PCT,MATCH($A450,'Knowledge - Percentages'!$B:$B,0),'Data - Knowledge'!K$8)/100</f>
        <v>7.9000000000000001E-2</v>
      </c>
      <c r="L450" s="129" cm="1">
        <f t="array" ref="L450">INDEX(KM_PCT,MATCH($A450,'Knowledge - Percentages'!$B:$B,0),'Data - Knowledge'!L$8)/100</f>
        <v>7.9000000000000001E-2</v>
      </c>
      <c r="M450" s="129" cm="1">
        <f t="array" ref="M450">INDEX(KM_PCT,MATCH($A450,'Knowledge - Percentages'!$B:$B,0),'Data - Knowledge'!M$8)/100</f>
        <v>9.0999999999999998E-2</v>
      </c>
      <c r="N450" s="129" cm="1">
        <f t="array" ref="N450">INDEX(KM_PCT,MATCH($A450,'Knowledge - Percentages'!$B:$B,0),'Data - Knowledge'!N$8)/100</f>
        <v>4.8000000000000001E-2</v>
      </c>
      <c r="O450" s="129" cm="1">
        <f t="array" ref="O450">INDEX(KM_PCT,MATCH($A450,'Knowledge - Percentages'!$B:$B,0),'Data - Knowledge'!O$8)/100</f>
        <v>7.9000000000000001E-2</v>
      </c>
      <c r="P450" s="129" cm="1">
        <f t="array" ref="P450">INDEX(KM_PCT,MATCH($A450,'Knowledge - Percentages'!$B:$B,0),'Data - Knowledge'!P$8)/100</f>
        <v>0.126</v>
      </c>
      <c r="Q450" s="129" cm="1">
        <f t="array" ref="Q450">INDEX(KM_PCT,MATCH($A450,'Knowledge - Percentages'!$B:$B,0),'Data - Knowledge'!Q$8)/100</f>
        <v>0.126</v>
      </c>
      <c r="R450" s="129" cm="1">
        <f t="array" ref="R450">INDEX(KM_PCT,MATCH($A450,'Knowledge - Percentages'!$B:$B,0),'Data - Knowledge'!R$8)/100</f>
        <v>0.14099999999999999</v>
      </c>
      <c r="S450" s="129" cm="1">
        <f t="array" ref="S450">INDEX(KM_PCT,MATCH($A450,'Knowledge - Percentages'!$B:$B,0),'Data - Knowledge'!S$8)/100</f>
        <v>0.11599999999999999</v>
      </c>
      <c r="T450" s="129" cm="1">
        <f t="array" ref="T450">INDEX(KM_PCT,MATCH($A450,'Knowledge - Percentages'!$B:$B,0),'Data - Knowledge'!T$8)/100</f>
        <v>0.115</v>
      </c>
      <c r="U450" s="129" cm="1">
        <f t="array" ref="U450">INDEX(KM_PCT,MATCH($A450,'Knowledge - Percentages'!$B:$B,0),'Data - Knowledge'!U$8)/100</f>
        <v>0.126</v>
      </c>
      <c r="V450" s="129" cm="1">
        <f t="array" ref="V450">INDEX(KM_PCT,MATCH($A450,'Knowledge - Percentages'!$B:$B,0),'Data - Knowledge'!V$8)/100</f>
        <v>0.126</v>
      </c>
      <c r="W450" s="129" cm="1">
        <f t="array" ref="W450">INDEX(KM_PCT,MATCH($A450,'Knowledge - Percentages'!$B:$B,0),'Data - Knowledge'!W$8)/100</f>
        <v>0.20800000000000002</v>
      </c>
      <c r="X450" s="129" cm="1">
        <f t="array" ref="X450">INDEX(KM_PCT,MATCH($A450,'Knowledge - Percentages'!$B:$B,0),'Data - Knowledge'!X$8)/100</f>
        <v>0.126</v>
      </c>
      <c r="Y450" s="129" cm="1">
        <f t="array" ref="Y450">INDEX(KM_PCT,MATCH($A450,'Knowledge - Percentages'!$B:$B,0),'Data - Knowledge'!Y$8)/100</f>
        <v>0.159</v>
      </c>
      <c r="Z450" s="129" cm="1">
        <f t="array" ref="Z450">INDEX(KM_PCT,MATCH($A450,'Knowledge - Percentages'!$B:$B,0),'Data - Knowledge'!Z$8)/100</f>
        <v>8.199999999999999E-2</v>
      </c>
      <c r="AA450" s="129" cm="1">
        <f t="array" ref="AA450">INDEX(KM_PCT,MATCH($A450,'Knowledge - Percentages'!$B:$B,0),'Data - Knowledge'!AA$8)/100</f>
        <v>9.9000000000000005E-2</v>
      </c>
      <c r="AB450" s="129" cm="1">
        <f t="array" ref="AB450">INDEX(KM_PCT,MATCH($A450,'Knowledge - Percentages'!$B:$B,0),'Data - Knowledge'!AB$8)/100</f>
        <v>0.311</v>
      </c>
      <c r="AC450" s="129" cm="1">
        <f t="array" ref="AC450">INDEX(KM_PCT,MATCH($A450,'Knowledge - Percentages'!$B:$B,0),'Data - Knowledge'!AC$8)/100</f>
        <v>0.10099999999999999</v>
      </c>
      <c r="AD450" s="129" cm="1">
        <f t="array" ref="AD450">INDEX(KM_PCT,MATCH($A450,'Knowledge - Percentages'!$B:$B,0),'Data - Knowledge'!AD$8)/100</f>
        <v>8.4000000000000005E-2</v>
      </c>
      <c r="AE450" s="129" cm="1">
        <f t="array" ref="AE450">INDEX(KM_PCT,MATCH($A450,'Knowledge - Percentages'!$B:$B,0),'Data - Knowledge'!AE$8)/100</f>
        <v>0.126</v>
      </c>
      <c r="AF450" s="129" cm="1">
        <f t="array" ref="AF450">INDEX(KM_PCT,MATCH($A450,'Knowledge - Percentages'!$B:$B,0),'Data - Knowledge'!AF$8)/100</f>
        <v>0.21100000000000002</v>
      </c>
      <c r="AG450" s="129" cm="1">
        <f t="array" ref="AG450">INDEX(KM_PCT,MATCH($A450,'Knowledge - Percentages'!$B:$B,0),'Data - Knowledge'!AG$8)/100</f>
        <v>0.126</v>
      </c>
      <c r="AH450" s="129" cm="1">
        <f t="array" ref="AH450">INDEX(KM_PCT,MATCH($A450,'Knowledge - Percentages'!$B:$B,0),'Data - Knowledge'!AH$8)/100</f>
        <v>0.129</v>
      </c>
      <c r="AI450" s="129" cm="1">
        <f t="array" ref="AI450">INDEX(KM_PCT,MATCH($A450,'Knowledge - Percentages'!$B:$B,0),'Data - Knowledge'!AI$8)/100</f>
        <v>0.126</v>
      </c>
    </row>
    <row r="451" spans="1:35">
      <c r="A451" s="86" t="s">
        <v>1065</v>
      </c>
      <c r="B451" s="86" t="s">
        <v>977</v>
      </c>
      <c r="C451" s="86" t="s">
        <v>1021</v>
      </c>
      <c r="D451" s="86" t="s">
        <v>1066</v>
      </c>
      <c r="E451" s="122">
        <f t="shared" si="43"/>
        <v>9.7861937601344096E-2</v>
      </c>
      <c r="F451" s="128">
        <f t="shared" si="38"/>
        <v>5009.259</v>
      </c>
      <c r="G451" s="122">
        <f t="shared" si="39"/>
        <v>0.10024919556274885</v>
      </c>
      <c r="H451" s="128">
        <f t="shared" si="40"/>
        <v>36482.587</v>
      </c>
      <c r="I451" s="122">
        <f t="shared" si="41"/>
        <v>-0.56202115740333702</v>
      </c>
      <c r="J451" s="128">
        <f t="shared" si="42"/>
        <v>97.618676191859819</v>
      </c>
      <c r="K451" s="129" cm="1">
        <f t="array" ref="K451">INDEX(KM_PCT,MATCH($A451,'Knowledge - Percentages'!$B:$B,0),'Data - Knowledge'!K$8)/100</f>
        <v>8.4000000000000005E-2</v>
      </c>
      <c r="L451" s="129" cm="1">
        <f t="array" ref="L451">INDEX(KM_PCT,MATCH($A451,'Knowledge - Percentages'!$B:$B,0),'Data - Knowledge'!L$8)/100</f>
        <v>0.08</v>
      </c>
      <c r="M451" s="129" cm="1">
        <f t="array" ref="M451">INDEX(KM_PCT,MATCH($A451,'Knowledge - Percentages'!$B:$B,0),'Data - Knowledge'!M$8)/100</f>
        <v>8.4000000000000005E-2</v>
      </c>
      <c r="N451" s="129" cm="1">
        <f t="array" ref="N451">INDEX(KM_PCT,MATCH($A451,'Knowledge - Percentages'!$B:$B,0),'Data - Knowledge'!N$8)/100</f>
        <v>8.4000000000000005E-2</v>
      </c>
      <c r="O451" s="129" cm="1">
        <f t="array" ref="O451">INDEX(KM_PCT,MATCH($A451,'Knowledge - Percentages'!$B:$B,0),'Data - Knowledge'!O$8)/100</f>
        <v>8.4000000000000005E-2</v>
      </c>
      <c r="P451" s="129" cm="1">
        <f t="array" ref="P451">INDEX(KM_PCT,MATCH($A451,'Knowledge - Percentages'!$B:$B,0),'Data - Knowledge'!P$8)/100</f>
        <v>0.11800000000000001</v>
      </c>
      <c r="Q451" s="129" cm="1">
        <f t="array" ref="Q451">INDEX(KM_PCT,MATCH($A451,'Knowledge - Percentages'!$B:$B,0),'Data - Knowledge'!Q$8)/100</f>
        <v>0.11800000000000001</v>
      </c>
      <c r="R451" s="129" cm="1">
        <f t="array" ref="R451">INDEX(KM_PCT,MATCH($A451,'Knowledge - Percentages'!$B:$B,0),'Data - Knowledge'!R$8)/100</f>
        <v>0.159</v>
      </c>
      <c r="S451" s="129" cm="1">
        <f t="array" ref="S451">INDEX(KM_PCT,MATCH($A451,'Knowledge - Percentages'!$B:$B,0),'Data - Knowledge'!S$8)/100</f>
        <v>0.11800000000000001</v>
      </c>
      <c r="T451" s="129" cm="1">
        <f t="array" ref="T451">INDEX(KM_PCT,MATCH($A451,'Knowledge - Percentages'!$B:$B,0),'Data - Knowledge'!T$8)/100</f>
        <v>7.2000000000000008E-2</v>
      </c>
      <c r="U451" s="129" cm="1">
        <f t="array" ref="U451">INDEX(KM_PCT,MATCH($A451,'Knowledge - Percentages'!$B:$B,0),'Data - Knowledge'!U$8)/100</f>
        <v>0.11800000000000001</v>
      </c>
      <c r="V451" s="129" cm="1">
        <f t="array" ref="V451">INDEX(KM_PCT,MATCH($A451,'Knowledge - Percentages'!$B:$B,0),'Data - Knowledge'!V$8)/100</f>
        <v>0.11800000000000001</v>
      </c>
      <c r="W451" s="129" cm="1">
        <f t="array" ref="W451">INDEX(KM_PCT,MATCH($A451,'Knowledge - Percentages'!$B:$B,0),'Data - Knowledge'!W$8)/100</f>
        <v>0.13600000000000001</v>
      </c>
      <c r="X451" s="129" cm="1">
        <f t="array" ref="X451">INDEX(KM_PCT,MATCH($A451,'Knowledge - Percentages'!$B:$B,0),'Data - Knowledge'!X$8)/100</f>
        <v>9.9000000000000005E-2</v>
      </c>
      <c r="Y451" s="129" cm="1">
        <f t="array" ref="Y451">INDEX(KM_PCT,MATCH($A451,'Knowledge - Percentages'!$B:$B,0),'Data - Knowledge'!Y$8)/100</f>
        <v>0.14199999999999999</v>
      </c>
      <c r="Z451" s="129" cm="1">
        <f t="array" ref="Z451">INDEX(KM_PCT,MATCH($A451,'Knowledge - Percentages'!$B:$B,0),'Data - Knowledge'!Z$8)/100</f>
        <v>0.10199999999999999</v>
      </c>
      <c r="AA451" s="129" cm="1">
        <f t="array" ref="AA451">INDEX(KM_PCT,MATCH($A451,'Knowledge - Percentages'!$B:$B,0),'Data - Knowledge'!AA$8)/100</f>
        <v>9.8000000000000004E-2</v>
      </c>
      <c r="AB451" s="129" cm="1">
        <f t="array" ref="AB451">INDEX(KM_PCT,MATCH($A451,'Knowledge - Percentages'!$B:$B,0),'Data - Knowledge'!AB$8)/100</f>
        <v>0.34399999999999997</v>
      </c>
      <c r="AC451" s="129" cm="1">
        <f t="array" ref="AC451">INDEX(KM_PCT,MATCH($A451,'Knowledge - Percentages'!$B:$B,0),'Data - Knowledge'!AC$8)/100</f>
        <v>0.1</v>
      </c>
      <c r="AD451" s="129" cm="1">
        <f t="array" ref="AD451">INDEX(KM_PCT,MATCH($A451,'Knowledge - Percentages'!$B:$B,0),'Data - Knowledge'!AD$8)/100</f>
        <v>9.9000000000000005E-2</v>
      </c>
      <c r="AE451" s="129" cm="1">
        <f t="array" ref="AE451">INDEX(KM_PCT,MATCH($A451,'Knowledge - Percentages'!$B:$B,0),'Data - Knowledge'!AE$8)/100</f>
        <v>0.12300000000000001</v>
      </c>
      <c r="AF451" s="129" cm="1">
        <f t="array" ref="AF451">INDEX(KM_PCT,MATCH($A451,'Knowledge - Percentages'!$B:$B,0),'Data - Knowledge'!AF$8)/100</f>
        <v>0.19399999999999998</v>
      </c>
      <c r="AG451" s="129" cm="1">
        <f t="array" ref="AG451">INDEX(KM_PCT,MATCH($A451,'Knowledge - Percentages'!$B:$B,0),'Data - Knowledge'!AG$8)/100</f>
        <v>0.12300000000000001</v>
      </c>
      <c r="AH451" s="129" cm="1">
        <f t="array" ref="AH451">INDEX(KM_PCT,MATCH($A451,'Knowledge - Percentages'!$B:$B,0),'Data - Knowledge'!AH$8)/100</f>
        <v>0.129</v>
      </c>
      <c r="AI451" s="129" cm="1">
        <f t="array" ref="AI451">INDEX(KM_PCT,MATCH($A451,'Knowledge - Percentages'!$B:$B,0),'Data - Knowledge'!AI$8)/100</f>
        <v>0.12300000000000001</v>
      </c>
    </row>
    <row r="452" spans="1:35">
      <c r="A452" s="86" t="s">
        <v>1067</v>
      </c>
      <c r="B452" s="86" t="s">
        <v>977</v>
      </c>
      <c r="C452" s="86" t="s">
        <v>1021</v>
      </c>
      <c r="D452" s="86" t="s">
        <v>1068</v>
      </c>
      <c r="E452" s="122">
        <f t="shared" si="43"/>
        <v>0.18486691933498739</v>
      </c>
      <c r="F452" s="128">
        <f t="shared" si="38"/>
        <v>9462.7829999999994</v>
      </c>
      <c r="G452" s="122">
        <f t="shared" si="39"/>
        <v>0.18648846309206171</v>
      </c>
      <c r="H452" s="128">
        <f t="shared" si="40"/>
        <v>67866.695000000007</v>
      </c>
      <c r="I452" s="122">
        <f t="shared" si="41"/>
        <v>-0.58805789483996129</v>
      </c>
      <c r="J452" s="128">
        <f t="shared" si="42"/>
        <v>99.130485752207719</v>
      </c>
      <c r="K452" s="129" cm="1">
        <f t="array" ref="K452">INDEX(KM_PCT,MATCH($A452,'Knowledge - Percentages'!$B:$B,0),'Data - Knowledge'!K$8)/100</f>
        <v>0.13699999999999998</v>
      </c>
      <c r="L452" s="129" cm="1">
        <f t="array" ref="L452">INDEX(KM_PCT,MATCH($A452,'Knowledge - Percentages'!$B:$B,0),'Data - Knowledge'!L$8)/100</f>
        <v>0.158</v>
      </c>
      <c r="M452" s="129" cm="1">
        <f t="array" ref="M452">INDEX(KM_PCT,MATCH($A452,'Knowledge - Percentages'!$B:$B,0),'Data - Knowledge'!M$8)/100</f>
        <v>0.19699999999999998</v>
      </c>
      <c r="N452" s="129" cm="1">
        <f t="array" ref="N452">INDEX(KM_PCT,MATCH($A452,'Knowledge - Percentages'!$B:$B,0),'Data - Knowledge'!N$8)/100</f>
        <v>0.106</v>
      </c>
      <c r="O452" s="129" cm="1">
        <f t="array" ref="O452">INDEX(KM_PCT,MATCH($A452,'Knowledge - Percentages'!$B:$B,0),'Data - Knowledge'!O$8)/100</f>
        <v>0.158</v>
      </c>
      <c r="P452" s="129" cm="1">
        <f t="array" ref="P452">INDEX(KM_PCT,MATCH($A452,'Knowledge - Percentages'!$B:$B,0),'Data - Knowledge'!P$8)/100</f>
        <v>0.21299999999999999</v>
      </c>
      <c r="Q452" s="129" cm="1">
        <f t="array" ref="Q452">INDEX(KM_PCT,MATCH($A452,'Knowledge - Percentages'!$B:$B,0),'Data - Knowledge'!Q$8)/100</f>
        <v>0.22399999999999998</v>
      </c>
      <c r="R452" s="129" cm="1">
        <f t="array" ref="R452">INDEX(KM_PCT,MATCH($A452,'Knowledge - Percentages'!$B:$B,0),'Data - Knowledge'!R$8)/100</f>
        <v>0.255</v>
      </c>
      <c r="S452" s="129" cm="1">
        <f t="array" ref="S452">INDEX(KM_PCT,MATCH($A452,'Knowledge - Percentages'!$B:$B,0),'Data - Knowledge'!S$8)/100</f>
        <v>0.20300000000000001</v>
      </c>
      <c r="T452" s="129" cm="1">
        <f t="array" ref="T452">INDEX(KM_PCT,MATCH($A452,'Knowledge - Percentages'!$B:$B,0),'Data - Knowledge'!T$8)/100</f>
        <v>0.19600000000000001</v>
      </c>
      <c r="U452" s="129" cm="1">
        <f t="array" ref="U452">INDEX(KM_PCT,MATCH($A452,'Knowledge - Percentages'!$B:$B,0),'Data - Knowledge'!U$8)/100</f>
        <v>0.21299999999999999</v>
      </c>
      <c r="V452" s="129" cm="1">
        <f t="array" ref="V452">INDEX(KM_PCT,MATCH($A452,'Knowledge - Percentages'!$B:$B,0),'Data - Knowledge'!V$8)/100</f>
        <v>0.21299999999999999</v>
      </c>
      <c r="W452" s="129" cm="1">
        <f t="array" ref="W452">INDEX(KM_PCT,MATCH($A452,'Knowledge - Percentages'!$B:$B,0),'Data - Knowledge'!W$8)/100</f>
        <v>0.26500000000000001</v>
      </c>
      <c r="X452" s="129" cm="1">
        <f t="array" ref="X452">INDEX(KM_PCT,MATCH($A452,'Knowledge - Percentages'!$B:$B,0),'Data - Knowledge'!X$8)/100</f>
        <v>0.21299999999999999</v>
      </c>
      <c r="Y452" s="129" cm="1">
        <f t="array" ref="Y452">INDEX(KM_PCT,MATCH($A452,'Knowledge - Percentages'!$B:$B,0),'Data - Knowledge'!Y$8)/100</f>
        <v>0.26600000000000001</v>
      </c>
      <c r="Z452" s="129" cm="1">
        <f t="array" ref="Z452">INDEX(KM_PCT,MATCH($A452,'Knowledge - Percentages'!$B:$B,0),'Data - Knowledge'!Z$8)/100</f>
        <v>0.182</v>
      </c>
      <c r="AA452" s="129" cm="1">
        <f t="array" ref="AA452">INDEX(KM_PCT,MATCH($A452,'Knowledge - Percentages'!$B:$B,0),'Data - Knowledge'!AA$8)/100</f>
        <v>0.19699999999999998</v>
      </c>
      <c r="AB452" s="129" cm="1">
        <f t="array" ref="AB452">INDEX(KM_PCT,MATCH($A452,'Knowledge - Percentages'!$B:$B,0),'Data - Knowledge'!AB$8)/100</f>
        <v>0.39700000000000002</v>
      </c>
      <c r="AC452" s="129" cm="1">
        <f t="array" ref="AC452">INDEX(KM_PCT,MATCH($A452,'Knowledge - Percentages'!$B:$B,0),'Data - Knowledge'!AC$8)/100</f>
        <v>0.19600000000000001</v>
      </c>
      <c r="AD452" s="129" cm="1">
        <f t="array" ref="AD452">INDEX(KM_PCT,MATCH($A452,'Knowledge - Percentages'!$B:$B,0),'Data - Knowledge'!AD$8)/100</f>
        <v>0.159</v>
      </c>
      <c r="AE452" s="129" cm="1">
        <f t="array" ref="AE452">INDEX(KM_PCT,MATCH($A452,'Knowledge - Percentages'!$B:$B,0),'Data - Knowledge'!AE$8)/100</f>
        <v>0.19500000000000001</v>
      </c>
      <c r="AF452" s="129" cm="1">
        <f t="array" ref="AF452">INDEX(KM_PCT,MATCH($A452,'Knowledge - Percentages'!$B:$B,0),'Data - Knowledge'!AF$8)/100</f>
        <v>0.28499999999999998</v>
      </c>
      <c r="AG452" s="129" cm="1">
        <f t="array" ref="AG452">INDEX(KM_PCT,MATCH($A452,'Knowledge - Percentages'!$B:$B,0),'Data - Knowledge'!AG$8)/100</f>
        <v>0.21299999999999999</v>
      </c>
      <c r="AH452" s="129" cm="1">
        <f t="array" ref="AH452">INDEX(KM_PCT,MATCH($A452,'Knowledge - Percentages'!$B:$B,0),'Data - Knowledge'!AH$8)/100</f>
        <v>0.22500000000000001</v>
      </c>
      <c r="AI452" s="129" cm="1">
        <f t="array" ref="AI452">INDEX(KM_PCT,MATCH($A452,'Knowledge - Percentages'!$B:$B,0),'Data - Knowledge'!AI$8)/100</f>
        <v>0.21299999999999999</v>
      </c>
    </row>
    <row r="453" spans="1:35">
      <c r="A453" s="86" t="s">
        <v>1069</v>
      </c>
      <c r="B453" s="86" t="s">
        <v>977</v>
      </c>
      <c r="C453" s="86" t="s">
        <v>1021</v>
      </c>
      <c r="D453" s="86" t="s">
        <v>1070</v>
      </c>
      <c r="E453" s="122">
        <f t="shared" si="43"/>
        <v>0.13394576748002418</v>
      </c>
      <c r="F453" s="128">
        <f t="shared" si="38"/>
        <v>6856.2819999999983</v>
      </c>
      <c r="G453" s="122">
        <f t="shared" si="39"/>
        <v>0.13617124689834825</v>
      </c>
      <c r="H453" s="128">
        <f t="shared" si="40"/>
        <v>49555.303999999996</v>
      </c>
      <c r="I453" s="122">
        <f t="shared" si="41"/>
        <v>-0.61241358641377919</v>
      </c>
      <c r="J453" s="128">
        <f t="shared" si="42"/>
        <v>98.365675963894645</v>
      </c>
      <c r="K453" s="129" cm="1">
        <f t="array" ref="K453">INDEX(KM_PCT,MATCH($A453,'Knowledge - Percentages'!$B:$B,0),'Data - Knowledge'!K$8)/100</f>
        <v>0.113</v>
      </c>
      <c r="L453" s="129" cm="1">
        <f t="array" ref="L453">INDEX(KM_PCT,MATCH($A453,'Knowledge - Percentages'!$B:$B,0),'Data - Knowledge'!L$8)/100</f>
        <v>0.113</v>
      </c>
      <c r="M453" s="129" cm="1">
        <f t="array" ref="M453">INDEX(KM_PCT,MATCH($A453,'Knowledge - Percentages'!$B:$B,0),'Data - Knowledge'!M$8)/100</f>
        <v>0.13600000000000001</v>
      </c>
      <c r="N453" s="129" cm="1">
        <f t="array" ref="N453">INDEX(KM_PCT,MATCH($A453,'Knowledge - Percentages'!$B:$B,0),'Data - Knowledge'!N$8)/100</f>
        <v>7.400000000000001E-2</v>
      </c>
      <c r="O453" s="129" cm="1">
        <f t="array" ref="O453">INDEX(KM_PCT,MATCH($A453,'Knowledge - Percentages'!$B:$B,0),'Data - Knowledge'!O$8)/100</f>
        <v>0.113</v>
      </c>
      <c r="P453" s="129" cm="1">
        <f t="array" ref="P453">INDEX(KM_PCT,MATCH($A453,'Knowledge - Percentages'!$B:$B,0),'Data - Knowledge'!P$8)/100</f>
        <v>0.14599999999999999</v>
      </c>
      <c r="Q453" s="129" cm="1">
        <f t="array" ref="Q453">INDEX(KM_PCT,MATCH($A453,'Knowledge - Percentages'!$B:$B,0),'Data - Knowledge'!Q$8)/100</f>
        <v>0.182</v>
      </c>
      <c r="R453" s="129" cm="1">
        <f t="array" ref="R453">INDEX(KM_PCT,MATCH($A453,'Knowledge - Percentages'!$B:$B,0),'Data - Knowledge'!R$8)/100</f>
        <v>0.20699999999999999</v>
      </c>
      <c r="S453" s="129" cm="1">
        <f t="array" ref="S453">INDEX(KM_PCT,MATCH($A453,'Knowledge - Percentages'!$B:$B,0),'Data - Knowledge'!S$8)/100</f>
        <v>0.14400000000000002</v>
      </c>
      <c r="T453" s="129" cm="1">
        <f t="array" ref="T453">INDEX(KM_PCT,MATCH($A453,'Knowledge - Percentages'!$B:$B,0),'Data - Knowledge'!T$8)/100</f>
        <v>0.13</v>
      </c>
      <c r="U453" s="129" cm="1">
        <f t="array" ref="U453">INDEX(KM_PCT,MATCH($A453,'Knowledge - Percentages'!$B:$B,0),'Data - Knowledge'!U$8)/100</f>
        <v>0.16399999999999998</v>
      </c>
      <c r="V453" s="129" cm="1">
        <f t="array" ref="V453">INDEX(KM_PCT,MATCH($A453,'Knowledge - Percentages'!$B:$B,0),'Data - Knowledge'!V$8)/100</f>
        <v>0.159</v>
      </c>
      <c r="W453" s="129" cm="1">
        <f t="array" ref="W453">INDEX(KM_PCT,MATCH($A453,'Knowledge - Percentages'!$B:$B,0),'Data - Knowledge'!W$8)/100</f>
        <v>0.18600000000000003</v>
      </c>
      <c r="X453" s="129" cm="1">
        <f t="array" ref="X453">INDEX(KM_PCT,MATCH($A453,'Knowledge - Percentages'!$B:$B,0),'Data - Knowledge'!X$8)/100</f>
        <v>0.155</v>
      </c>
      <c r="Y453" s="129" cm="1">
        <f t="array" ref="Y453">INDEX(KM_PCT,MATCH($A453,'Knowledge - Percentages'!$B:$B,0),'Data - Knowledge'!Y$8)/100</f>
        <v>0.19500000000000001</v>
      </c>
      <c r="Z453" s="129" cm="1">
        <f t="array" ref="Z453">INDEX(KM_PCT,MATCH($A453,'Knowledge - Percentages'!$B:$B,0),'Data - Knowledge'!Z$8)/100</f>
        <v>0.129</v>
      </c>
      <c r="AA453" s="129" cm="1">
        <f t="array" ref="AA453">INDEX(KM_PCT,MATCH($A453,'Knowledge - Percentages'!$B:$B,0),'Data - Knowledge'!AA$8)/100</f>
        <v>0.14199999999999999</v>
      </c>
      <c r="AB453" s="129" cm="1">
        <f t="array" ref="AB453">INDEX(KM_PCT,MATCH($A453,'Knowledge - Percentages'!$B:$B,0),'Data - Knowledge'!AB$8)/100</f>
        <v>0.35200000000000004</v>
      </c>
      <c r="AC453" s="129" cm="1">
        <f t="array" ref="AC453">INDEX(KM_PCT,MATCH($A453,'Knowledge - Percentages'!$B:$B,0),'Data - Knowledge'!AC$8)/100</f>
        <v>0.15</v>
      </c>
      <c r="AD453" s="129" cm="1">
        <f t="array" ref="AD453">INDEX(KM_PCT,MATCH($A453,'Knowledge - Percentages'!$B:$B,0),'Data - Knowledge'!AD$8)/100</f>
        <v>0.12300000000000001</v>
      </c>
      <c r="AE453" s="129" cm="1">
        <f t="array" ref="AE453">INDEX(KM_PCT,MATCH($A453,'Knowledge - Percentages'!$B:$B,0),'Data - Knowledge'!AE$8)/100</f>
        <v>0.159</v>
      </c>
      <c r="AF453" s="129" cm="1">
        <f t="array" ref="AF453">INDEX(KM_PCT,MATCH($A453,'Knowledge - Percentages'!$B:$B,0),'Data - Knowledge'!AF$8)/100</f>
        <v>0.252</v>
      </c>
      <c r="AG453" s="129" cm="1">
        <f t="array" ref="AG453">INDEX(KM_PCT,MATCH($A453,'Knowledge - Percentages'!$B:$B,0),'Data - Knowledge'!AG$8)/100</f>
        <v>0.159</v>
      </c>
      <c r="AH453" s="129" cm="1">
        <f t="array" ref="AH453">INDEX(KM_PCT,MATCH($A453,'Knowledge - Percentages'!$B:$B,0),'Data - Knowledge'!AH$8)/100</f>
        <v>0.16200000000000001</v>
      </c>
      <c r="AI453" s="129" cm="1">
        <f t="array" ref="AI453">INDEX(KM_PCT,MATCH($A453,'Knowledge - Percentages'!$B:$B,0),'Data - Knowledge'!AI$8)/100</f>
        <v>0.158</v>
      </c>
    </row>
    <row r="454" spans="1:35">
      <c r="A454" s="86" t="s">
        <v>1071</v>
      </c>
      <c r="B454" s="86" t="s">
        <v>977</v>
      </c>
      <c r="C454" s="86" t="s">
        <v>1021</v>
      </c>
      <c r="D454" s="86" t="s">
        <v>1072</v>
      </c>
      <c r="E454" s="122">
        <f t="shared" si="43"/>
        <v>6.1112079238869257E-2</v>
      </c>
      <c r="F454" s="128">
        <f t="shared" si="38"/>
        <v>3128.1440000000007</v>
      </c>
      <c r="G454" s="122">
        <f t="shared" si="39"/>
        <v>6.2724361739837711E-2</v>
      </c>
      <c r="H454" s="128">
        <f t="shared" si="40"/>
        <v>22826.587</v>
      </c>
      <c r="I454" s="122">
        <f t="shared" si="41"/>
        <v>-0.50596962203147533</v>
      </c>
      <c r="J454" s="128">
        <f t="shared" si="42"/>
        <v>97.429575277854994</v>
      </c>
      <c r="K454" s="129" cm="1">
        <f t="array" ref="K454">INDEX(KM_PCT,MATCH($A454,'Knowledge - Percentages'!$B:$B,0),'Data - Knowledge'!K$8)/100</f>
        <v>4.5999999999999999E-2</v>
      </c>
      <c r="L454" s="129" cm="1">
        <f t="array" ref="L454">INDEX(KM_PCT,MATCH($A454,'Knowledge - Percentages'!$B:$B,0),'Data - Knowledge'!L$8)/100</f>
        <v>4.5999999999999999E-2</v>
      </c>
      <c r="M454" s="129" cm="1">
        <f t="array" ref="M454">INDEX(KM_PCT,MATCH($A454,'Knowledge - Percentages'!$B:$B,0),'Data - Knowledge'!M$8)/100</f>
        <v>4.5999999999999999E-2</v>
      </c>
      <c r="N454" s="129" cm="1">
        <f t="array" ref="N454">INDEX(KM_PCT,MATCH($A454,'Knowledge - Percentages'!$B:$B,0),'Data - Knowledge'!N$8)/100</f>
        <v>3.4000000000000002E-2</v>
      </c>
      <c r="O454" s="129" cm="1">
        <f t="array" ref="O454">INDEX(KM_PCT,MATCH($A454,'Knowledge - Percentages'!$B:$B,0),'Data - Knowledge'!O$8)/100</f>
        <v>4.5999999999999999E-2</v>
      </c>
      <c r="P454" s="129" cm="1">
        <f t="array" ref="P454">INDEX(KM_PCT,MATCH($A454,'Knowledge - Percentages'!$B:$B,0),'Data - Knowledge'!P$8)/100</f>
        <v>7.9000000000000001E-2</v>
      </c>
      <c r="Q454" s="129" cm="1">
        <f t="array" ref="Q454">INDEX(KM_PCT,MATCH($A454,'Knowledge - Percentages'!$B:$B,0),'Data - Knowledge'!Q$8)/100</f>
        <v>7.9000000000000001E-2</v>
      </c>
      <c r="R454" s="129" cm="1">
        <f t="array" ref="R454">INDEX(KM_PCT,MATCH($A454,'Knowledge - Percentages'!$B:$B,0),'Data - Knowledge'!R$8)/100</f>
        <v>0.125</v>
      </c>
      <c r="S454" s="129" cm="1">
        <f t="array" ref="S454">INDEX(KM_PCT,MATCH($A454,'Knowledge - Percentages'!$B:$B,0),'Data - Knowledge'!S$8)/100</f>
        <v>7.5999999999999998E-2</v>
      </c>
      <c r="T454" s="129" cm="1">
        <f t="array" ref="T454">INDEX(KM_PCT,MATCH($A454,'Knowledge - Percentages'!$B:$B,0),'Data - Knowledge'!T$8)/100</f>
        <v>6.6000000000000003E-2</v>
      </c>
      <c r="U454" s="129" cm="1">
        <f t="array" ref="U454">INDEX(KM_PCT,MATCH($A454,'Knowledge - Percentages'!$B:$B,0),'Data - Knowledge'!U$8)/100</f>
        <v>7.9000000000000001E-2</v>
      </c>
      <c r="V454" s="129" cm="1">
        <f t="array" ref="V454">INDEX(KM_PCT,MATCH($A454,'Knowledge - Percentages'!$B:$B,0),'Data - Knowledge'!V$8)/100</f>
        <v>7.8E-2</v>
      </c>
      <c r="W454" s="129" cm="1">
        <f t="array" ref="W454">INDEX(KM_PCT,MATCH($A454,'Knowledge - Percentages'!$B:$B,0),'Data - Knowledge'!W$8)/100</f>
        <v>0.122</v>
      </c>
      <c r="X454" s="129" cm="1">
        <f t="array" ref="X454">INDEX(KM_PCT,MATCH($A454,'Knowledge - Percentages'!$B:$B,0),'Data - Knowledge'!X$8)/100</f>
        <v>7.400000000000001E-2</v>
      </c>
      <c r="Y454" s="129" cm="1">
        <f t="array" ref="Y454">INDEX(KM_PCT,MATCH($A454,'Knowledge - Percentages'!$B:$B,0),'Data - Knowledge'!Y$8)/100</f>
        <v>0.11199999999999999</v>
      </c>
      <c r="Z454" s="129" cm="1">
        <f t="array" ref="Z454">INDEX(KM_PCT,MATCH($A454,'Knowledge - Percentages'!$B:$B,0),'Data - Knowledge'!Z$8)/100</f>
        <v>5.9000000000000004E-2</v>
      </c>
      <c r="AA454" s="129" cm="1">
        <f t="array" ref="AA454">INDEX(KM_PCT,MATCH($A454,'Knowledge - Percentages'!$B:$B,0),'Data - Knowledge'!AA$8)/100</f>
        <v>6.8000000000000005E-2</v>
      </c>
      <c r="AB454" s="129" cm="1">
        <f t="array" ref="AB454">INDEX(KM_PCT,MATCH($A454,'Knowledge - Percentages'!$B:$B,0),'Data - Knowledge'!AB$8)/100</f>
        <v>0.318</v>
      </c>
      <c r="AC454" s="129" cm="1">
        <f t="array" ref="AC454">INDEX(KM_PCT,MATCH($A454,'Knowledge - Percentages'!$B:$B,0),'Data - Knowledge'!AC$8)/100</f>
        <v>7.0000000000000007E-2</v>
      </c>
      <c r="AD454" s="129" cm="1">
        <f t="array" ref="AD454">INDEX(KM_PCT,MATCH($A454,'Knowledge - Percentages'!$B:$B,0),'Data - Knowledge'!AD$8)/100</f>
        <v>5.9000000000000004E-2</v>
      </c>
      <c r="AE454" s="129" cm="1">
        <f t="array" ref="AE454">INDEX(KM_PCT,MATCH($A454,'Knowledge - Percentages'!$B:$B,0),'Data - Knowledge'!AE$8)/100</f>
        <v>4.4000000000000004E-2</v>
      </c>
      <c r="AF454" s="129" cm="1">
        <f t="array" ref="AF454">INDEX(KM_PCT,MATCH($A454,'Knowledge - Percentages'!$B:$B,0),'Data - Knowledge'!AF$8)/100</f>
        <v>0.14800000000000002</v>
      </c>
      <c r="AG454" s="129" cm="1">
        <f t="array" ref="AG454">INDEX(KM_PCT,MATCH($A454,'Knowledge - Percentages'!$B:$B,0),'Data - Knowledge'!AG$8)/100</f>
        <v>7.2000000000000008E-2</v>
      </c>
      <c r="AH454" s="129" cm="1">
        <f t="array" ref="AH454">INDEX(KM_PCT,MATCH($A454,'Knowledge - Percentages'!$B:$B,0),'Data - Knowledge'!AH$8)/100</f>
        <v>7.9000000000000001E-2</v>
      </c>
      <c r="AI454" s="129" cm="1">
        <f t="array" ref="AI454">INDEX(KM_PCT,MATCH($A454,'Knowledge - Percentages'!$B:$B,0),'Data - Knowledge'!AI$8)/100</f>
        <v>6.9000000000000006E-2</v>
      </c>
    </row>
    <row r="455" spans="1:35">
      <c r="A455" s="86" t="s">
        <v>1073</v>
      </c>
      <c r="B455" s="86" t="s">
        <v>977</v>
      </c>
      <c r="C455" s="86" t="s">
        <v>1021</v>
      </c>
      <c r="D455" s="86" t="s">
        <v>1074</v>
      </c>
      <c r="E455" s="122">
        <f t="shared" si="43"/>
        <v>5.6734385683865046E-2</v>
      </c>
      <c r="F455" s="128">
        <f t="shared" si="38"/>
        <v>2904.0630000000001</v>
      </c>
      <c r="G455" s="122">
        <f t="shared" si="39"/>
        <v>5.7895207450009471E-2</v>
      </c>
      <c r="H455" s="128">
        <f t="shared" si="40"/>
        <v>21069.165999999997</v>
      </c>
      <c r="I455" s="122">
        <f t="shared" si="41"/>
        <v>-0.47188651551939181</v>
      </c>
      <c r="J455" s="128">
        <f t="shared" si="42"/>
        <v>97.994960520442461</v>
      </c>
      <c r="K455" s="129" cm="1">
        <f t="array" ref="K455">INDEX(KM_PCT,MATCH($A455,'Knowledge - Percentages'!$B:$B,0),'Data - Knowledge'!K$8)/100</f>
        <v>4.5999999999999999E-2</v>
      </c>
      <c r="L455" s="129" cm="1">
        <f t="array" ref="L455">INDEX(KM_PCT,MATCH($A455,'Knowledge - Percentages'!$B:$B,0),'Data - Knowledge'!L$8)/100</f>
        <v>4.4999999999999998E-2</v>
      </c>
      <c r="M455" s="129" cm="1">
        <f t="array" ref="M455">INDEX(KM_PCT,MATCH($A455,'Knowledge - Percentages'!$B:$B,0),'Data - Knowledge'!M$8)/100</f>
        <v>4.5999999999999999E-2</v>
      </c>
      <c r="N455" s="129" cm="1">
        <f t="array" ref="N455">INDEX(KM_PCT,MATCH($A455,'Knowledge - Percentages'!$B:$B,0),'Data - Knowledge'!N$8)/100</f>
        <v>3.9E-2</v>
      </c>
      <c r="O455" s="129" cm="1">
        <f t="array" ref="O455">INDEX(KM_PCT,MATCH($A455,'Knowledge - Percentages'!$B:$B,0),'Data - Knowledge'!O$8)/100</f>
        <v>4.5999999999999999E-2</v>
      </c>
      <c r="P455" s="129" cm="1">
        <f t="array" ref="P455">INDEX(KM_PCT,MATCH($A455,'Knowledge - Percentages'!$B:$B,0),'Data - Knowledge'!P$8)/100</f>
        <v>7.2000000000000008E-2</v>
      </c>
      <c r="Q455" s="129" cm="1">
        <f t="array" ref="Q455">INDEX(KM_PCT,MATCH($A455,'Knowledge - Percentages'!$B:$B,0),'Data - Knowledge'!Q$8)/100</f>
        <v>7.2999999999999995E-2</v>
      </c>
      <c r="R455" s="129" cm="1">
        <f t="array" ref="R455">INDEX(KM_PCT,MATCH($A455,'Knowledge - Percentages'!$B:$B,0),'Data - Knowledge'!R$8)/100</f>
        <v>9.9000000000000005E-2</v>
      </c>
      <c r="S455" s="129" cm="1">
        <f t="array" ref="S455">INDEX(KM_PCT,MATCH($A455,'Knowledge - Percentages'!$B:$B,0),'Data - Knowledge'!S$8)/100</f>
        <v>7.2999999999999995E-2</v>
      </c>
      <c r="T455" s="129" cm="1">
        <f t="array" ref="T455">INDEX(KM_PCT,MATCH($A455,'Knowledge - Percentages'!$B:$B,0),'Data - Knowledge'!T$8)/100</f>
        <v>5.4000000000000006E-2</v>
      </c>
      <c r="U455" s="129" cm="1">
        <f t="array" ref="U455">INDEX(KM_PCT,MATCH($A455,'Knowledge - Percentages'!$B:$B,0),'Data - Knowledge'!U$8)/100</f>
        <v>7.6999999999999999E-2</v>
      </c>
      <c r="V455" s="129" cm="1">
        <f t="array" ref="V455">INDEX(KM_PCT,MATCH($A455,'Knowledge - Percentages'!$B:$B,0),'Data - Knowledge'!V$8)/100</f>
        <v>7.2999999999999995E-2</v>
      </c>
      <c r="W455" s="129" cm="1">
        <f t="array" ref="W455">INDEX(KM_PCT,MATCH($A455,'Knowledge - Percentages'!$B:$B,0),'Data - Knowledge'!W$8)/100</f>
        <v>9.6999999999999989E-2</v>
      </c>
      <c r="X455" s="129" cm="1">
        <f t="array" ref="X455">INDEX(KM_PCT,MATCH($A455,'Knowledge - Percentages'!$B:$B,0),'Data - Knowledge'!X$8)/100</f>
        <v>7.2999999999999995E-2</v>
      </c>
      <c r="Y455" s="129" cm="1">
        <f t="array" ref="Y455">INDEX(KM_PCT,MATCH($A455,'Knowledge - Percentages'!$B:$B,0),'Data - Knowledge'!Y$8)/100</f>
        <v>9.5000000000000001E-2</v>
      </c>
      <c r="Z455" s="129" cm="1">
        <f t="array" ref="Z455">INDEX(KM_PCT,MATCH($A455,'Knowledge - Percentages'!$B:$B,0),'Data - Knowledge'!Z$8)/100</f>
        <v>4.9000000000000002E-2</v>
      </c>
      <c r="AA455" s="129" cm="1">
        <f t="array" ref="AA455">INDEX(KM_PCT,MATCH($A455,'Knowledge - Percentages'!$B:$B,0),'Data - Knowledge'!AA$8)/100</f>
        <v>5.4000000000000006E-2</v>
      </c>
      <c r="AB455" s="129" cm="1">
        <f t="array" ref="AB455">INDEX(KM_PCT,MATCH($A455,'Knowledge - Percentages'!$B:$B,0),'Data - Knowledge'!AB$8)/100</f>
        <v>0.33399999999999996</v>
      </c>
      <c r="AC455" s="129" cm="1">
        <f t="array" ref="AC455">INDEX(KM_PCT,MATCH($A455,'Knowledge - Percentages'!$B:$B,0),'Data - Knowledge'!AC$8)/100</f>
        <v>6.3E-2</v>
      </c>
      <c r="AD455" s="129" cm="1">
        <f t="array" ref="AD455">INDEX(KM_PCT,MATCH($A455,'Knowledge - Percentages'!$B:$B,0),'Data - Knowledge'!AD$8)/100</f>
        <v>4.4999999999999998E-2</v>
      </c>
      <c r="AE455" s="129" cm="1">
        <f t="array" ref="AE455">INDEX(KM_PCT,MATCH($A455,'Knowledge - Percentages'!$B:$B,0),'Data - Knowledge'!AE$8)/100</f>
        <v>5.5999999999999994E-2</v>
      </c>
      <c r="AF455" s="129" cm="1">
        <f t="array" ref="AF455">INDEX(KM_PCT,MATCH($A455,'Knowledge - Percentages'!$B:$B,0),'Data - Knowledge'!AF$8)/100</f>
        <v>0.124</v>
      </c>
      <c r="AG455" s="129" cm="1">
        <f t="array" ref="AG455">INDEX(KM_PCT,MATCH($A455,'Knowledge - Percentages'!$B:$B,0),'Data - Knowledge'!AG$8)/100</f>
        <v>7.2999999999999995E-2</v>
      </c>
      <c r="AH455" s="129" cm="1">
        <f t="array" ref="AH455">INDEX(KM_PCT,MATCH($A455,'Knowledge - Percentages'!$B:$B,0),'Data - Knowledge'!AH$8)/100</f>
        <v>8.8000000000000009E-2</v>
      </c>
      <c r="AI455" s="129" cm="1">
        <f t="array" ref="AI455">INDEX(KM_PCT,MATCH($A455,'Knowledge - Percentages'!$B:$B,0),'Data - Knowledge'!AI$8)/100</f>
        <v>6.4000000000000001E-2</v>
      </c>
    </row>
    <row r="456" spans="1:35">
      <c r="A456" s="86" t="s">
        <v>1075</v>
      </c>
      <c r="B456" s="86" t="s">
        <v>977</v>
      </c>
      <c r="C456" s="86" t="s">
        <v>1021</v>
      </c>
      <c r="D456" s="86" t="s">
        <v>1076</v>
      </c>
      <c r="E456" s="122">
        <f t="shared" si="43"/>
        <v>0.28229482095063196</v>
      </c>
      <c r="F456" s="128">
        <f t="shared" si="38"/>
        <v>14449.824999999997</v>
      </c>
      <c r="G456" s="122">
        <f t="shared" si="39"/>
        <v>0.28847585314314445</v>
      </c>
      <c r="H456" s="128">
        <f t="shared" si="40"/>
        <v>104981.84399999998</v>
      </c>
      <c r="I456" s="122">
        <f t="shared" si="41"/>
        <v>-0.61443517975028317</v>
      </c>
      <c r="J456" s="128">
        <f t="shared" si="42"/>
        <v>97.857348500692225</v>
      </c>
      <c r="K456" s="129" cm="1">
        <f t="array" ref="K456">INDEX(KM_PCT,MATCH($A456,'Knowledge - Percentages'!$B:$B,0),'Data - Knowledge'!K$8)/100</f>
        <v>0.23300000000000001</v>
      </c>
      <c r="L456" s="129" cm="1">
        <f t="array" ref="L456">INDEX(KM_PCT,MATCH($A456,'Knowledge - Percentages'!$B:$B,0),'Data - Knowledge'!L$8)/100</f>
        <v>0.25</v>
      </c>
      <c r="M456" s="129" cm="1">
        <f t="array" ref="M456">INDEX(KM_PCT,MATCH($A456,'Knowledge - Percentages'!$B:$B,0),'Data - Knowledge'!M$8)/100</f>
        <v>0.25900000000000001</v>
      </c>
      <c r="N456" s="129" cm="1">
        <f t="array" ref="N456">INDEX(KM_PCT,MATCH($A456,'Knowledge - Percentages'!$B:$B,0),'Data - Knowledge'!N$8)/100</f>
        <v>0.22699999999999998</v>
      </c>
      <c r="O456" s="129" cm="1">
        <f t="array" ref="O456">INDEX(KM_PCT,MATCH($A456,'Knowledge - Percentages'!$B:$B,0),'Data - Knowledge'!O$8)/100</f>
        <v>0.25</v>
      </c>
      <c r="P456" s="129" cm="1">
        <f t="array" ref="P456">INDEX(KM_PCT,MATCH($A456,'Knowledge - Percentages'!$B:$B,0),'Data - Knowledge'!P$8)/100</f>
        <v>0.30499999999999999</v>
      </c>
      <c r="Q456" s="129" cm="1">
        <f t="array" ref="Q456">INDEX(KM_PCT,MATCH($A456,'Knowledge - Percentages'!$B:$B,0),'Data - Knowledge'!Q$8)/100</f>
        <v>0.30499999999999999</v>
      </c>
      <c r="R456" s="129" cm="1">
        <f t="array" ref="R456">INDEX(KM_PCT,MATCH($A456,'Knowledge - Percentages'!$B:$B,0),'Data - Knowledge'!R$8)/100</f>
        <v>0.32</v>
      </c>
      <c r="S456" s="129" cm="1">
        <f t="array" ref="S456">INDEX(KM_PCT,MATCH($A456,'Knowledge - Percentages'!$B:$B,0),'Data - Knowledge'!S$8)/100</f>
        <v>0.3</v>
      </c>
      <c r="T456" s="129" cm="1">
        <f t="array" ref="T456">INDEX(KM_PCT,MATCH($A456,'Knowledge - Percentages'!$B:$B,0),'Data - Knowledge'!T$8)/100</f>
        <v>0.28100000000000003</v>
      </c>
      <c r="U456" s="129" cm="1">
        <f t="array" ref="U456">INDEX(KM_PCT,MATCH($A456,'Knowledge - Percentages'!$B:$B,0),'Data - Knowledge'!U$8)/100</f>
        <v>0.29499999999999998</v>
      </c>
      <c r="V456" s="129" cm="1">
        <f t="array" ref="V456">INDEX(KM_PCT,MATCH($A456,'Knowledge - Percentages'!$B:$B,0),'Data - Knowledge'!V$8)/100</f>
        <v>0.30499999999999999</v>
      </c>
      <c r="W456" s="129" cm="1">
        <f t="array" ref="W456">INDEX(KM_PCT,MATCH($A456,'Knowledge - Percentages'!$B:$B,0),'Data - Knowledge'!W$8)/100</f>
        <v>0.36099999999999999</v>
      </c>
      <c r="X456" s="129" cm="1">
        <f t="array" ref="X456">INDEX(KM_PCT,MATCH($A456,'Knowledge - Percentages'!$B:$B,0),'Data - Knowledge'!X$8)/100</f>
        <v>0.30499999999999999</v>
      </c>
      <c r="Y456" s="129" cm="1">
        <f t="array" ref="Y456">INDEX(KM_PCT,MATCH($A456,'Knowledge - Percentages'!$B:$B,0),'Data - Knowledge'!Y$8)/100</f>
        <v>0.34299999999999997</v>
      </c>
      <c r="Z456" s="129" cm="1">
        <f t="array" ref="Z456">INDEX(KM_PCT,MATCH($A456,'Knowledge - Percentages'!$B:$B,0),'Data - Knowledge'!Z$8)/100</f>
        <v>0.27200000000000002</v>
      </c>
      <c r="AA456" s="129" cm="1">
        <f t="array" ref="AA456">INDEX(KM_PCT,MATCH($A456,'Knowledge - Percentages'!$B:$B,0),'Data - Knowledge'!AA$8)/100</f>
        <v>0.30499999999999999</v>
      </c>
      <c r="AB456" s="129" cm="1">
        <f t="array" ref="AB456">INDEX(KM_PCT,MATCH($A456,'Knowledge - Percentages'!$B:$B,0),'Data - Knowledge'!AB$8)/100</f>
        <v>0.47100000000000003</v>
      </c>
      <c r="AC456" s="129" cm="1">
        <f t="array" ref="AC456">INDEX(KM_PCT,MATCH($A456,'Knowledge - Percentages'!$B:$B,0),'Data - Knowledge'!AC$8)/100</f>
        <v>0.28699999999999998</v>
      </c>
      <c r="AD456" s="129" cm="1">
        <f t="array" ref="AD456">INDEX(KM_PCT,MATCH($A456,'Knowledge - Percentages'!$B:$B,0),'Data - Knowledge'!AD$8)/100</f>
        <v>0.32100000000000001</v>
      </c>
      <c r="AE456" s="129" cm="1">
        <f t="array" ref="AE456">INDEX(KM_PCT,MATCH($A456,'Knowledge - Percentages'!$B:$B,0),'Data - Knowledge'!AE$8)/100</f>
        <v>0.308</v>
      </c>
      <c r="AF456" s="129" cm="1">
        <f t="array" ref="AF456">INDEX(KM_PCT,MATCH($A456,'Knowledge - Percentages'!$B:$B,0),'Data - Knowledge'!AF$8)/100</f>
        <v>0.40399999999999997</v>
      </c>
      <c r="AG456" s="129" cm="1">
        <f t="array" ref="AG456">INDEX(KM_PCT,MATCH($A456,'Knowledge - Percentages'!$B:$B,0),'Data - Knowledge'!AG$8)/100</f>
        <v>0.32100000000000001</v>
      </c>
      <c r="AH456" s="129" cm="1">
        <f t="array" ref="AH456">INDEX(KM_PCT,MATCH($A456,'Knowledge - Percentages'!$B:$B,0),'Data - Knowledge'!AH$8)/100</f>
        <v>0.35600000000000004</v>
      </c>
      <c r="AI456" s="129" cm="1">
        <f t="array" ref="AI456">INDEX(KM_PCT,MATCH($A456,'Knowledge - Percentages'!$B:$B,0),'Data - Knowledge'!AI$8)/100</f>
        <v>0.32100000000000001</v>
      </c>
    </row>
    <row r="457" spans="1:35">
      <c r="A457" s="86" t="s">
        <v>1077</v>
      </c>
      <c r="B457" s="86" t="s">
        <v>977</v>
      </c>
      <c r="C457" s="86" t="s">
        <v>1021</v>
      </c>
      <c r="D457" s="86" t="s">
        <v>1078</v>
      </c>
      <c r="E457" s="122">
        <f t="shared" si="43"/>
        <v>4.8512552015160096E-2</v>
      </c>
      <c r="F457" s="128">
        <f t="shared" ref="F457:F520" si="44">SUMPRODUCT($K$2:$AI$2,$K457:$AI457)</f>
        <v>2483.212</v>
      </c>
      <c r="G457" s="122">
        <f t="shared" ref="G457:G520" si="45">SUMPRODUCT($K$3:$AI$3,$K457:$AI457)/$J$3</f>
        <v>4.9265366743698455E-2</v>
      </c>
      <c r="H457" s="128">
        <f t="shared" ref="H457:H520" si="46">SUMPRODUCT($K$3:$AI$3,$K457:$AI457)</f>
        <v>17928.602999999999</v>
      </c>
      <c r="I457" s="122">
        <f t="shared" ref="I457:I520" si="47">CORREL($K$4:$AI$4,$K457:$AI457)</f>
        <v>-0.49493151044362821</v>
      </c>
      <c r="J457" s="128">
        <f t="shared" si="42"/>
        <v>98.471918959915897</v>
      </c>
      <c r="K457" s="129" cm="1">
        <f t="array" ref="K457">INDEX(KM_PCT,MATCH($A457,'Knowledge - Percentages'!$B:$B,0),'Data - Knowledge'!K$8)/100</f>
        <v>3.7999999999999999E-2</v>
      </c>
      <c r="L457" s="129" cm="1">
        <f t="array" ref="L457">INDEX(KM_PCT,MATCH($A457,'Knowledge - Percentages'!$B:$B,0),'Data - Knowledge'!L$8)/100</f>
        <v>3.1E-2</v>
      </c>
      <c r="M457" s="129" cm="1">
        <f t="array" ref="M457">INDEX(KM_PCT,MATCH($A457,'Knowledge - Percentages'!$B:$B,0),'Data - Knowledge'!M$8)/100</f>
        <v>4.5999999999999999E-2</v>
      </c>
      <c r="N457" s="129" cm="1">
        <f t="array" ref="N457">INDEX(KM_PCT,MATCH($A457,'Knowledge - Percentages'!$B:$B,0),'Data - Knowledge'!N$8)/100</f>
        <v>2.3E-2</v>
      </c>
      <c r="O457" s="129" cm="1">
        <f t="array" ref="O457">INDEX(KM_PCT,MATCH($A457,'Knowledge - Percentages'!$B:$B,0),'Data - Knowledge'!O$8)/100</f>
        <v>3.7999999999999999E-2</v>
      </c>
      <c r="P457" s="129" cm="1">
        <f t="array" ref="P457">INDEX(KM_PCT,MATCH($A457,'Knowledge - Percentages'!$B:$B,0),'Data - Knowledge'!P$8)/100</f>
        <v>6.4000000000000001E-2</v>
      </c>
      <c r="Q457" s="129" cm="1">
        <f t="array" ref="Q457">INDEX(KM_PCT,MATCH($A457,'Knowledge - Percentages'!$B:$B,0),'Data - Knowledge'!Q$8)/100</f>
        <v>7.9000000000000001E-2</v>
      </c>
      <c r="R457" s="129" cm="1">
        <f t="array" ref="R457">INDEX(KM_PCT,MATCH($A457,'Knowledge - Percentages'!$B:$B,0),'Data - Knowledge'!R$8)/100</f>
        <v>0.10099999999999999</v>
      </c>
      <c r="S457" s="129" cm="1">
        <f t="array" ref="S457">INDEX(KM_PCT,MATCH($A457,'Knowledge - Percentages'!$B:$B,0),'Data - Knowledge'!S$8)/100</f>
        <v>6.5000000000000002E-2</v>
      </c>
      <c r="T457" s="129" cm="1">
        <f t="array" ref="T457">INDEX(KM_PCT,MATCH($A457,'Knowledge - Percentages'!$B:$B,0),'Data - Knowledge'!T$8)/100</f>
        <v>0.05</v>
      </c>
      <c r="U457" s="129" cm="1">
        <f t="array" ref="U457">INDEX(KM_PCT,MATCH($A457,'Knowledge - Percentages'!$B:$B,0),'Data - Knowledge'!U$8)/100</f>
        <v>6.5000000000000002E-2</v>
      </c>
      <c r="V457" s="129" cm="1">
        <f t="array" ref="V457">INDEX(KM_PCT,MATCH($A457,'Knowledge - Percentages'!$B:$B,0),'Data - Knowledge'!V$8)/100</f>
        <v>6.5000000000000002E-2</v>
      </c>
      <c r="W457" s="129" cm="1">
        <f t="array" ref="W457">INDEX(KM_PCT,MATCH($A457,'Knowledge - Percentages'!$B:$B,0),'Data - Knowledge'!W$8)/100</f>
        <v>7.0000000000000007E-2</v>
      </c>
      <c r="X457" s="129" cm="1">
        <f t="array" ref="X457">INDEX(KM_PCT,MATCH($A457,'Knowledge - Percentages'!$B:$B,0),'Data - Knowledge'!X$8)/100</f>
        <v>6.3E-2</v>
      </c>
      <c r="Y457" s="129" cm="1">
        <f t="array" ref="Y457">INDEX(KM_PCT,MATCH($A457,'Knowledge - Percentages'!$B:$B,0),'Data - Knowledge'!Y$8)/100</f>
        <v>8.5000000000000006E-2</v>
      </c>
      <c r="Z457" s="129" cm="1">
        <f t="array" ref="Z457">INDEX(KM_PCT,MATCH($A457,'Knowledge - Percentages'!$B:$B,0),'Data - Knowledge'!Z$8)/100</f>
        <v>3.7000000000000005E-2</v>
      </c>
      <c r="AA457" s="129" cm="1">
        <f t="array" ref="AA457">INDEX(KM_PCT,MATCH($A457,'Knowledge - Percentages'!$B:$B,0),'Data - Knowledge'!AA$8)/100</f>
        <v>5.0999999999999997E-2</v>
      </c>
      <c r="AB457" s="129" cm="1">
        <f t="array" ref="AB457">INDEX(KM_PCT,MATCH($A457,'Knowledge - Percentages'!$B:$B,0),'Data - Knowledge'!AB$8)/100</f>
        <v>0.29899999999999999</v>
      </c>
      <c r="AC457" s="129" cm="1">
        <f t="array" ref="AC457">INDEX(KM_PCT,MATCH($A457,'Knowledge - Percentages'!$B:$B,0),'Data - Knowledge'!AC$8)/100</f>
        <v>5.7999999999999996E-2</v>
      </c>
      <c r="AD457" s="129" cm="1">
        <f t="array" ref="AD457">INDEX(KM_PCT,MATCH($A457,'Knowledge - Percentages'!$B:$B,0),'Data - Knowledge'!AD$8)/100</f>
        <v>3.2000000000000001E-2</v>
      </c>
      <c r="AE457" s="129" cm="1">
        <f t="array" ref="AE457">INDEX(KM_PCT,MATCH($A457,'Knowledge - Percentages'!$B:$B,0),'Data - Knowledge'!AE$8)/100</f>
        <v>0.05</v>
      </c>
      <c r="AF457" s="129" cm="1">
        <f t="array" ref="AF457">INDEX(KM_PCT,MATCH($A457,'Knowledge - Percentages'!$B:$B,0),'Data - Knowledge'!AF$8)/100</f>
        <v>0.14499999999999999</v>
      </c>
      <c r="AG457" s="129" cm="1">
        <f t="array" ref="AG457">INDEX(KM_PCT,MATCH($A457,'Knowledge - Percentages'!$B:$B,0),'Data - Knowledge'!AG$8)/100</f>
        <v>6.0999999999999999E-2</v>
      </c>
      <c r="AH457" s="129" cm="1">
        <f t="array" ref="AH457">INDEX(KM_PCT,MATCH($A457,'Knowledge - Percentages'!$B:$B,0),'Data - Knowledge'!AH$8)/100</f>
        <v>6.5000000000000002E-2</v>
      </c>
      <c r="AI457" s="129" cm="1">
        <f t="array" ref="AI457">INDEX(KM_PCT,MATCH($A457,'Knowledge - Percentages'!$B:$B,0),'Data - Knowledge'!AI$8)/100</f>
        <v>6.5000000000000002E-2</v>
      </c>
    </row>
    <row r="458" spans="1:35">
      <c r="A458" s="86" t="s">
        <v>1079</v>
      </c>
      <c r="B458" s="86" t="s">
        <v>977</v>
      </c>
      <c r="C458" s="86" t="s">
        <v>1021</v>
      </c>
      <c r="D458" s="86" t="s">
        <v>1080</v>
      </c>
      <c r="E458" s="122">
        <f t="shared" si="43"/>
        <v>0.49840529822025115</v>
      </c>
      <c r="F458" s="128">
        <f t="shared" si="44"/>
        <v>25511.871999999996</v>
      </c>
      <c r="G458" s="122">
        <f t="shared" si="45"/>
        <v>0.52022903173508395</v>
      </c>
      <c r="H458" s="128">
        <f t="shared" si="46"/>
        <v>189321.22900000002</v>
      </c>
      <c r="I458" s="122">
        <f t="shared" si="47"/>
        <v>-0.61654831437148383</v>
      </c>
      <c r="J458" s="128">
        <f t="shared" ref="J458:J521" si="48">$E458/$G458*100</f>
        <v>95.804975850339304</v>
      </c>
      <c r="K458" s="129" cm="1">
        <f t="array" ref="K458">INDEX(KM_PCT,MATCH($A458,'Knowledge - Percentages'!$B:$B,0),'Data - Knowledge'!K$8)/100</f>
        <v>0.30599999999999999</v>
      </c>
      <c r="L458" s="129" cm="1">
        <f t="array" ref="L458">INDEX(KM_PCT,MATCH($A458,'Knowledge - Percentages'!$B:$B,0),'Data - Knowledge'!L$8)/100</f>
        <v>0.39299999999999996</v>
      </c>
      <c r="M458" s="129" cm="1">
        <f t="array" ref="M458">INDEX(KM_PCT,MATCH($A458,'Knowledge - Percentages'!$B:$B,0),'Data - Knowledge'!M$8)/100</f>
        <v>0.41899999999999998</v>
      </c>
      <c r="N458" s="129" cm="1">
        <f t="array" ref="N458">INDEX(KM_PCT,MATCH($A458,'Knowledge - Percentages'!$B:$B,0),'Data - Knowledge'!N$8)/100</f>
        <v>0.41700000000000004</v>
      </c>
      <c r="O458" s="129" cm="1">
        <f t="array" ref="O458">INDEX(KM_PCT,MATCH($A458,'Knowledge - Percentages'!$B:$B,0),'Data - Knowledge'!O$8)/100</f>
        <v>0.41700000000000004</v>
      </c>
      <c r="P458" s="129" cm="1">
        <f t="array" ref="P458">INDEX(KM_PCT,MATCH($A458,'Knowledge - Percentages'!$B:$B,0),'Data - Knowledge'!P$8)/100</f>
        <v>0.55200000000000005</v>
      </c>
      <c r="Q458" s="129" cm="1">
        <f t="array" ref="Q458">INDEX(KM_PCT,MATCH($A458,'Knowledge - Percentages'!$B:$B,0),'Data - Knowledge'!Q$8)/100</f>
        <v>0.52700000000000002</v>
      </c>
      <c r="R458" s="129" cm="1">
        <f t="array" ref="R458">INDEX(KM_PCT,MATCH($A458,'Knowledge - Percentages'!$B:$B,0),'Data - Knowledge'!R$8)/100</f>
        <v>0.66</v>
      </c>
      <c r="S458" s="129" cm="1">
        <f t="array" ref="S458">INDEX(KM_PCT,MATCH($A458,'Knowledge - Percentages'!$B:$B,0),'Data - Knowledge'!S$8)/100</f>
        <v>0.55700000000000005</v>
      </c>
      <c r="T458" s="129" cm="1">
        <f t="array" ref="T458">INDEX(KM_PCT,MATCH($A458,'Knowledge - Percentages'!$B:$B,0),'Data - Knowledge'!T$8)/100</f>
        <v>0.49</v>
      </c>
      <c r="U458" s="129" cm="1">
        <f t="array" ref="U458">INDEX(KM_PCT,MATCH($A458,'Knowledge - Percentages'!$B:$B,0),'Data - Knowledge'!U$8)/100</f>
        <v>0.55700000000000005</v>
      </c>
      <c r="V458" s="129" cm="1">
        <f t="array" ref="V458">INDEX(KM_PCT,MATCH($A458,'Knowledge - Percentages'!$B:$B,0),'Data - Knowledge'!V$8)/100</f>
        <v>0.53</v>
      </c>
      <c r="W458" s="129" cm="1">
        <f t="array" ref="W458">INDEX(KM_PCT,MATCH($A458,'Knowledge - Percentages'!$B:$B,0),'Data - Knowledge'!W$8)/100</f>
        <v>0.66200000000000003</v>
      </c>
      <c r="X458" s="129" cm="1">
        <f t="array" ref="X458">INDEX(KM_PCT,MATCH($A458,'Knowledge - Percentages'!$B:$B,0),'Data - Knowledge'!X$8)/100</f>
        <v>0.53200000000000003</v>
      </c>
      <c r="Y458" s="129" cm="1">
        <f t="array" ref="Y458">INDEX(KM_PCT,MATCH($A458,'Knowledge - Percentages'!$B:$B,0),'Data - Knowledge'!Y$8)/100</f>
        <v>0.628</v>
      </c>
      <c r="Z458" s="129" cm="1">
        <f t="array" ref="Z458">INDEX(KM_PCT,MATCH($A458,'Knowledge - Percentages'!$B:$B,0),'Data - Knowledge'!Z$8)/100</f>
        <v>0.53100000000000003</v>
      </c>
      <c r="AA458" s="129" cm="1">
        <f t="array" ref="AA458">INDEX(KM_PCT,MATCH($A458,'Knowledge - Percentages'!$B:$B,0),'Data - Knowledge'!AA$8)/100</f>
        <v>0.56299999999999994</v>
      </c>
      <c r="AB458" s="129" cm="1">
        <f t="array" ref="AB458">INDEX(KM_PCT,MATCH($A458,'Knowledge - Percentages'!$B:$B,0),'Data - Knowledge'!AB$8)/100</f>
        <v>0.73</v>
      </c>
      <c r="AC458" s="129" cm="1">
        <f t="array" ref="AC458">INDEX(KM_PCT,MATCH($A458,'Knowledge - Percentages'!$B:$B,0),'Data - Knowledge'!AC$8)/100</f>
        <v>0.59200000000000008</v>
      </c>
      <c r="AD458" s="129" cm="1">
        <f t="array" ref="AD458">INDEX(KM_PCT,MATCH($A458,'Knowledge - Percentages'!$B:$B,0),'Data - Knowledge'!AD$8)/100</f>
        <v>0.51400000000000001</v>
      </c>
      <c r="AE458" s="129" cm="1">
        <f t="array" ref="AE458">INDEX(KM_PCT,MATCH($A458,'Knowledge - Percentages'!$B:$B,0),'Data - Knowledge'!AE$8)/100</f>
        <v>0.52300000000000002</v>
      </c>
      <c r="AF458" s="129" cm="1">
        <f t="array" ref="AF458">INDEX(KM_PCT,MATCH($A458,'Knowledge - Percentages'!$B:$B,0),'Data - Knowledge'!AF$8)/100</f>
        <v>0.75</v>
      </c>
      <c r="AG458" s="129" cm="1">
        <f t="array" ref="AG458">INDEX(KM_PCT,MATCH($A458,'Knowledge - Percentages'!$B:$B,0),'Data - Knowledge'!AG$8)/100</f>
        <v>0.623</v>
      </c>
      <c r="AH458" s="129" cm="1">
        <f t="array" ref="AH458">INDEX(KM_PCT,MATCH($A458,'Knowledge - Percentages'!$B:$B,0),'Data - Knowledge'!AH$8)/100</f>
        <v>0.66599999999999993</v>
      </c>
      <c r="AI458" s="129" cm="1">
        <f t="array" ref="AI458">INDEX(KM_PCT,MATCH($A458,'Knowledge - Percentages'!$B:$B,0),'Data - Knowledge'!AI$8)/100</f>
        <v>0.64300000000000002</v>
      </c>
    </row>
    <row r="459" spans="1:35">
      <c r="A459" s="86" t="s">
        <v>1081</v>
      </c>
      <c r="B459" s="86" t="s">
        <v>977</v>
      </c>
      <c r="C459" s="86" t="s">
        <v>1082</v>
      </c>
      <c r="D459" s="86" t="s">
        <v>1083</v>
      </c>
      <c r="E459" s="122">
        <f t="shared" ref="E459:E522" si="49">SUMPRODUCT($K$2:$AI$2,$K459:$AI459)/$J$2</f>
        <v>0.5401242502979271</v>
      </c>
      <c r="F459" s="128">
        <f t="shared" si="44"/>
        <v>27647.339999999997</v>
      </c>
      <c r="G459" s="122">
        <f t="shared" si="45"/>
        <v>0.55366401589364667</v>
      </c>
      <c r="H459" s="128">
        <f t="shared" si="46"/>
        <v>201488.85499999998</v>
      </c>
      <c r="I459" s="122">
        <f t="shared" si="47"/>
        <v>-0.43320015667095974</v>
      </c>
      <c r="J459" s="128">
        <f t="shared" si="48"/>
        <v>97.554515878395037</v>
      </c>
      <c r="K459" s="129" cm="1">
        <f t="array" ref="K459">INDEX(KM_PCT,MATCH($A459,'Knowledge - Percentages'!$B:$B,0),'Data - Knowledge'!K$8)/100</f>
        <v>0.33899999999999997</v>
      </c>
      <c r="L459" s="129" cm="1">
        <f t="array" ref="L459">INDEX(KM_PCT,MATCH($A459,'Knowledge - Percentages'!$B:$B,0),'Data - Knowledge'!L$8)/100</f>
        <v>0.47100000000000003</v>
      </c>
      <c r="M459" s="129" cm="1">
        <f t="array" ref="M459">INDEX(KM_PCT,MATCH($A459,'Knowledge - Percentages'!$B:$B,0),'Data - Knowledge'!M$8)/100</f>
        <v>0.50900000000000001</v>
      </c>
      <c r="N459" s="129" cm="1">
        <f t="array" ref="N459">INDEX(KM_PCT,MATCH($A459,'Knowledge - Percentages'!$B:$B,0),'Data - Knowledge'!N$8)/100</f>
        <v>0.42499999999999999</v>
      </c>
      <c r="O459" s="129" cm="1">
        <f t="array" ref="O459">INDEX(KM_PCT,MATCH($A459,'Knowledge - Percentages'!$B:$B,0),'Data - Knowledge'!O$8)/100</f>
        <v>0.47100000000000003</v>
      </c>
      <c r="P459" s="129" cm="1">
        <f t="array" ref="P459">INDEX(KM_PCT,MATCH($A459,'Knowledge - Percentages'!$B:$B,0),'Data - Knowledge'!P$8)/100</f>
        <v>0.57600000000000007</v>
      </c>
      <c r="Q459" s="129" cm="1">
        <f t="array" ref="Q459">INDEX(KM_PCT,MATCH($A459,'Knowledge - Percentages'!$B:$B,0),'Data - Knowledge'!Q$8)/100</f>
        <v>0.57600000000000007</v>
      </c>
      <c r="R459" s="129" cm="1">
        <f t="array" ref="R459">INDEX(KM_PCT,MATCH($A459,'Knowledge - Percentages'!$B:$B,0),'Data - Knowledge'!R$8)/100</f>
        <v>0.57600000000000007</v>
      </c>
      <c r="S459" s="129" cm="1">
        <f t="array" ref="S459">INDEX(KM_PCT,MATCH($A459,'Knowledge - Percentages'!$B:$B,0),'Data - Knowledge'!S$8)/100</f>
        <v>0.57600000000000007</v>
      </c>
      <c r="T459" s="129" cm="1">
        <f t="array" ref="T459">INDEX(KM_PCT,MATCH($A459,'Knowledge - Percentages'!$B:$B,0),'Data - Knowledge'!T$8)/100</f>
        <v>0.54500000000000004</v>
      </c>
      <c r="U459" s="129" cm="1">
        <f t="array" ref="U459">INDEX(KM_PCT,MATCH($A459,'Knowledge - Percentages'!$B:$B,0),'Data - Knowledge'!U$8)/100</f>
        <v>0.57600000000000007</v>
      </c>
      <c r="V459" s="129" cm="1">
        <f t="array" ref="V459">INDEX(KM_PCT,MATCH($A459,'Knowledge - Percentages'!$B:$B,0),'Data - Knowledge'!V$8)/100</f>
        <v>0.57600000000000007</v>
      </c>
      <c r="W459" s="129" cm="1">
        <f t="array" ref="W459">INDEX(KM_PCT,MATCH($A459,'Knowledge - Percentages'!$B:$B,0),'Data - Knowledge'!W$8)/100</f>
        <v>0.65900000000000003</v>
      </c>
      <c r="X459" s="129" cm="1">
        <f t="array" ref="X459">INDEX(KM_PCT,MATCH($A459,'Knowledge - Percentages'!$B:$B,0),'Data - Knowledge'!X$8)/100</f>
        <v>0.58799999999999997</v>
      </c>
      <c r="Y459" s="129" cm="1">
        <f t="array" ref="Y459">INDEX(KM_PCT,MATCH($A459,'Knowledge - Percentages'!$B:$B,0),'Data - Knowledge'!Y$8)/100</f>
        <v>0.61799999999999999</v>
      </c>
      <c r="Z459" s="129" cm="1">
        <f t="array" ref="Z459">INDEX(KM_PCT,MATCH($A459,'Knowledge - Percentages'!$B:$B,0),'Data - Knowledge'!Z$8)/100</f>
        <v>0.58599999999999997</v>
      </c>
      <c r="AA459" s="129" cm="1">
        <f t="array" ref="AA459">INDEX(KM_PCT,MATCH($A459,'Knowledge - Percentages'!$B:$B,0),'Data - Knowledge'!AA$8)/100</f>
        <v>0.58799999999999997</v>
      </c>
      <c r="AB459" s="129" cm="1">
        <f t="array" ref="AB459">INDEX(KM_PCT,MATCH($A459,'Knowledge - Percentages'!$B:$B,0),'Data - Knowledge'!AB$8)/100</f>
        <v>0.73099999999999998</v>
      </c>
      <c r="AC459" s="129" cm="1">
        <f t="array" ref="AC459">INDEX(KM_PCT,MATCH($A459,'Knowledge - Percentages'!$B:$B,0),'Data - Knowledge'!AC$8)/100</f>
        <v>0.59399999999999997</v>
      </c>
      <c r="AD459" s="129" cm="1">
        <f t="array" ref="AD459">INDEX(KM_PCT,MATCH($A459,'Knowledge - Percentages'!$B:$B,0),'Data - Knowledge'!AD$8)/100</f>
        <v>0.6</v>
      </c>
      <c r="AE459" s="129" cm="1">
        <f t="array" ref="AE459">INDEX(KM_PCT,MATCH($A459,'Knowledge - Percentages'!$B:$B,0),'Data - Knowledge'!AE$8)/100</f>
        <v>0.53700000000000003</v>
      </c>
      <c r="AF459" s="129" cm="1">
        <f t="array" ref="AF459">INDEX(KM_PCT,MATCH($A459,'Knowledge - Percentages'!$B:$B,0),'Data - Knowledge'!AF$8)/100</f>
        <v>0.65300000000000002</v>
      </c>
      <c r="AG459" s="129" cm="1">
        <f t="array" ref="AG459">INDEX(KM_PCT,MATCH($A459,'Knowledge - Percentages'!$B:$B,0),'Data - Knowledge'!AG$8)/100</f>
        <v>0.6</v>
      </c>
      <c r="AH459" s="129" cm="1">
        <f t="array" ref="AH459">INDEX(KM_PCT,MATCH($A459,'Knowledge - Percentages'!$B:$B,0),'Data - Knowledge'!AH$8)/100</f>
        <v>0.6</v>
      </c>
      <c r="AI459" s="129" cm="1">
        <f t="array" ref="AI459">INDEX(KM_PCT,MATCH($A459,'Knowledge - Percentages'!$B:$B,0),'Data - Knowledge'!AI$8)/100</f>
        <v>0.61399999999999999</v>
      </c>
    </row>
    <row r="460" spans="1:35">
      <c r="A460" s="86" t="s">
        <v>1084</v>
      </c>
      <c r="B460" s="86" t="s">
        <v>977</v>
      </c>
      <c r="C460" s="86" t="s">
        <v>1082</v>
      </c>
      <c r="D460" s="86" t="s">
        <v>1085</v>
      </c>
      <c r="E460" s="122">
        <f t="shared" si="49"/>
        <v>0.39535225740910773</v>
      </c>
      <c r="F460" s="128">
        <f t="shared" si="44"/>
        <v>20236.895999999997</v>
      </c>
      <c r="G460" s="122">
        <f t="shared" si="45"/>
        <v>0.40523554417329138</v>
      </c>
      <c r="H460" s="128">
        <f t="shared" si="46"/>
        <v>147472.91400000002</v>
      </c>
      <c r="I460" s="122">
        <f t="shared" si="47"/>
        <v>-0.52107105103725393</v>
      </c>
      <c r="J460" s="128">
        <f t="shared" si="48"/>
        <v>97.561100721224676</v>
      </c>
      <c r="K460" s="129" cm="1">
        <f t="array" ref="K460">INDEX(KM_PCT,MATCH($A460,'Knowledge - Percentages'!$B:$B,0),'Data - Knowledge'!K$8)/100</f>
        <v>0.26</v>
      </c>
      <c r="L460" s="129" cm="1">
        <f t="array" ref="L460">INDEX(KM_PCT,MATCH($A460,'Knowledge - Percentages'!$B:$B,0),'Data - Knowledge'!L$8)/100</f>
        <v>0.33600000000000002</v>
      </c>
      <c r="M460" s="129" cm="1">
        <f t="array" ref="M460">INDEX(KM_PCT,MATCH($A460,'Knowledge - Percentages'!$B:$B,0),'Data - Knowledge'!M$8)/100</f>
        <v>0.374</v>
      </c>
      <c r="N460" s="129" cm="1">
        <f t="array" ref="N460">INDEX(KM_PCT,MATCH($A460,'Knowledge - Percentages'!$B:$B,0),'Data - Knowledge'!N$8)/100</f>
        <v>0.27</v>
      </c>
      <c r="O460" s="129" cm="1">
        <f t="array" ref="O460">INDEX(KM_PCT,MATCH($A460,'Knowledge - Percentages'!$B:$B,0),'Data - Knowledge'!O$8)/100</f>
        <v>0.33600000000000002</v>
      </c>
      <c r="P460" s="129" cm="1">
        <f t="array" ref="P460">INDEX(KM_PCT,MATCH($A460,'Knowledge - Percentages'!$B:$B,0),'Data - Knowledge'!P$8)/100</f>
        <v>0.436</v>
      </c>
      <c r="Q460" s="129" cm="1">
        <f t="array" ref="Q460">INDEX(KM_PCT,MATCH($A460,'Knowledge - Percentages'!$B:$B,0),'Data - Knowledge'!Q$8)/100</f>
        <v>0.436</v>
      </c>
      <c r="R460" s="129" cm="1">
        <f t="array" ref="R460">INDEX(KM_PCT,MATCH($A460,'Knowledge - Percentages'!$B:$B,0),'Data - Knowledge'!R$8)/100</f>
        <v>0.436</v>
      </c>
      <c r="S460" s="129" cm="1">
        <f t="array" ref="S460">INDEX(KM_PCT,MATCH($A460,'Knowledge - Percentages'!$B:$B,0),'Data - Knowledge'!S$8)/100</f>
        <v>0.436</v>
      </c>
      <c r="T460" s="129" cm="1">
        <f t="array" ref="T460">INDEX(KM_PCT,MATCH($A460,'Knowledge - Percentages'!$B:$B,0),'Data - Knowledge'!T$8)/100</f>
        <v>0.39399999999999996</v>
      </c>
      <c r="U460" s="129" cm="1">
        <f t="array" ref="U460">INDEX(KM_PCT,MATCH($A460,'Knowledge - Percentages'!$B:$B,0),'Data - Knowledge'!U$8)/100</f>
        <v>0.439</v>
      </c>
      <c r="V460" s="129" cm="1">
        <f t="array" ref="V460">INDEX(KM_PCT,MATCH($A460,'Knowledge - Percentages'!$B:$B,0),'Data - Knowledge'!V$8)/100</f>
        <v>0.436</v>
      </c>
      <c r="W460" s="129" cm="1">
        <f t="array" ref="W460">INDEX(KM_PCT,MATCH($A460,'Knowledge - Percentages'!$B:$B,0),'Data - Knowledge'!W$8)/100</f>
        <v>0.53400000000000003</v>
      </c>
      <c r="X460" s="129" cm="1">
        <f t="array" ref="X460">INDEX(KM_PCT,MATCH($A460,'Knowledge - Percentages'!$B:$B,0),'Data - Knowledge'!X$8)/100</f>
        <v>0.44400000000000001</v>
      </c>
      <c r="Y460" s="129" cm="1">
        <f t="array" ref="Y460">INDEX(KM_PCT,MATCH($A460,'Knowledge - Percentages'!$B:$B,0),'Data - Knowledge'!Y$8)/100</f>
        <v>0.48599999999999999</v>
      </c>
      <c r="Z460" s="129" cm="1">
        <f t="array" ref="Z460">INDEX(KM_PCT,MATCH($A460,'Knowledge - Percentages'!$B:$B,0),'Data - Knowledge'!Z$8)/100</f>
        <v>0.42799999999999999</v>
      </c>
      <c r="AA460" s="129" cm="1">
        <f t="array" ref="AA460">INDEX(KM_PCT,MATCH($A460,'Knowledge - Percentages'!$B:$B,0),'Data - Knowledge'!AA$8)/100</f>
        <v>0.442</v>
      </c>
      <c r="AB460" s="129" cm="1">
        <f t="array" ref="AB460">INDEX(KM_PCT,MATCH($A460,'Knowledge - Percentages'!$B:$B,0),'Data - Knowledge'!AB$8)/100</f>
        <v>0.59799999999999998</v>
      </c>
      <c r="AC460" s="129" cm="1">
        <f t="array" ref="AC460">INDEX(KM_PCT,MATCH($A460,'Knowledge - Percentages'!$B:$B,0),'Data - Knowledge'!AC$8)/100</f>
        <v>0.41899999999999998</v>
      </c>
      <c r="AD460" s="129" cm="1">
        <f t="array" ref="AD460">INDEX(KM_PCT,MATCH($A460,'Knowledge - Percentages'!$B:$B,0),'Data - Knowledge'!AD$8)/100</f>
        <v>0.44700000000000001</v>
      </c>
      <c r="AE460" s="129" cm="1">
        <f t="array" ref="AE460">INDEX(KM_PCT,MATCH($A460,'Knowledge - Percentages'!$B:$B,0),'Data - Knowledge'!AE$8)/100</f>
        <v>0.376</v>
      </c>
      <c r="AF460" s="129" cm="1">
        <f t="array" ref="AF460">INDEX(KM_PCT,MATCH($A460,'Knowledge - Percentages'!$B:$B,0),'Data - Knowledge'!AF$8)/100</f>
        <v>0.53500000000000003</v>
      </c>
      <c r="AG460" s="129" cm="1">
        <f t="array" ref="AG460">INDEX(KM_PCT,MATCH($A460,'Knowledge - Percentages'!$B:$B,0),'Data - Knowledge'!AG$8)/100</f>
        <v>0.45299999999999996</v>
      </c>
      <c r="AH460" s="129" cm="1">
        <f t="array" ref="AH460">INDEX(KM_PCT,MATCH($A460,'Knowledge - Percentages'!$B:$B,0),'Data - Knowledge'!AH$8)/100</f>
        <v>0.46299999999999997</v>
      </c>
      <c r="AI460" s="129" cm="1">
        <f t="array" ref="AI460">INDEX(KM_PCT,MATCH($A460,'Knowledge - Percentages'!$B:$B,0),'Data - Knowledge'!AI$8)/100</f>
        <v>0.45200000000000001</v>
      </c>
    </row>
    <row r="461" spans="1:35">
      <c r="A461" s="86" t="s">
        <v>1086</v>
      </c>
      <c r="B461" s="86" t="s">
        <v>977</v>
      </c>
      <c r="C461" s="86" t="s">
        <v>1082</v>
      </c>
      <c r="D461" s="86" t="s">
        <v>1087</v>
      </c>
      <c r="E461" s="122">
        <f t="shared" si="49"/>
        <v>0.2385555902865962</v>
      </c>
      <c r="F461" s="128">
        <f t="shared" si="44"/>
        <v>12210.945</v>
      </c>
      <c r="G461" s="122">
        <f t="shared" si="45"/>
        <v>0.24412780591285421</v>
      </c>
      <c r="H461" s="128">
        <f t="shared" si="46"/>
        <v>88842.746999999988</v>
      </c>
      <c r="I461" s="122">
        <f t="shared" si="47"/>
        <v>-0.48908159527014095</v>
      </c>
      <c r="J461" s="128">
        <f t="shared" si="48"/>
        <v>97.717500632333909</v>
      </c>
      <c r="K461" s="129" cm="1">
        <f t="array" ref="K461">INDEX(KM_PCT,MATCH($A461,'Knowledge - Percentages'!$B:$B,0),'Data - Knowledge'!K$8)/100</f>
        <v>0.161</v>
      </c>
      <c r="L461" s="129" cm="1">
        <f t="array" ref="L461">INDEX(KM_PCT,MATCH($A461,'Knowledge - Percentages'!$B:$B,0),'Data - Knowledge'!L$8)/100</f>
        <v>0.215</v>
      </c>
      <c r="M461" s="129" cm="1">
        <f t="array" ref="M461">INDEX(KM_PCT,MATCH($A461,'Knowledge - Percentages'!$B:$B,0),'Data - Knowledge'!M$8)/100</f>
        <v>0.21600000000000003</v>
      </c>
      <c r="N461" s="129" cm="1">
        <f t="array" ref="N461">INDEX(KM_PCT,MATCH($A461,'Knowledge - Percentages'!$B:$B,0),'Data - Knowledge'!N$8)/100</f>
        <v>0.18899999999999997</v>
      </c>
      <c r="O461" s="129" cm="1">
        <f t="array" ref="O461">INDEX(KM_PCT,MATCH($A461,'Knowledge - Percentages'!$B:$B,0),'Data - Knowledge'!O$8)/100</f>
        <v>0.215</v>
      </c>
      <c r="P461" s="129" cm="1">
        <f t="array" ref="P461">INDEX(KM_PCT,MATCH($A461,'Knowledge - Percentages'!$B:$B,0),'Data - Knowledge'!P$8)/100</f>
        <v>0.26</v>
      </c>
      <c r="Q461" s="129" cm="1">
        <f t="array" ref="Q461">INDEX(KM_PCT,MATCH($A461,'Knowledge - Percentages'!$B:$B,0),'Data - Knowledge'!Q$8)/100</f>
        <v>0.26</v>
      </c>
      <c r="R461" s="129" cm="1">
        <f t="array" ref="R461">INDEX(KM_PCT,MATCH($A461,'Knowledge - Percentages'!$B:$B,0),'Data - Knowledge'!R$8)/100</f>
        <v>0.26</v>
      </c>
      <c r="S461" s="129" cm="1">
        <f t="array" ref="S461">INDEX(KM_PCT,MATCH($A461,'Knowledge - Percentages'!$B:$B,0),'Data - Knowledge'!S$8)/100</f>
        <v>0.26200000000000001</v>
      </c>
      <c r="T461" s="129" cm="1">
        <f t="array" ref="T461">INDEX(KM_PCT,MATCH($A461,'Knowledge - Percentages'!$B:$B,0),'Data - Knowledge'!T$8)/100</f>
        <v>0.253</v>
      </c>
      <c r="U461" s="129" cm="1">
        <f t="array" ref="U461">INDEX(KM_PCT,MATCH($A461,'Knowledge - Percentages'!$B:$B,0),'Data - Knowledge'!U$8)/100</f>
        <v>0.26</v>
      </c>
      <c r="V461" s="129" cm="1">
        <f t="array" ref="V461">INDEX(KM_PCT,MATCH($A461,'Knowledge - Percentages'!$B:$B,0),'Data - Knowledge'!V$8)/100</f>
        <v>0.26</v>
      </c>
      <c r="W461" s="129" cm="1">
        <f t="array" ref="W461">INDEX(KM_PCT,MATCH($A461,'Knowledge - Percentages'!$B:$B,0),'Data - Knowledge'!W$8)/100</f>
        <v>0.26400000000000001</v>
      </c>
      <c r="X461" s="129" cm="1">
        <f t="array" ref="X461">INDEX(KM_PCT,MATCH($A461,'Knowledge - Percentages'!$B:$B,0),'Data - Knowledge'!X$8)/100</f>
        <v>0.25900000000000001</v>
      </c>
      <c r="Y461" s="129" cm="1">
        <f t="array" ref="Y461">INDEX(KM_PCT,MATCH($A461,'Knowledge - Percentages'!$B:$B,0),'Data - Knowledge'!Y$8)/100</f>
        <v>0.26200000000000001</v>
      </c>
      <c r="Z461" s="129" cm="1">
        <f t="array" ref="Z461">INDEX(KM_PCT,MATCH($A461,'Knowledge - Percentages'!$B:$B,0),'Data - Knowledge'!Z$8)/100</f>
        <v>0.23699999999999999</v>
      </c>
      <c r="AA461" s="129" cm="1">
        <f t="array" ref="AA461">INDEX(KM_PCT,MATCH($A461,'Knowledge - Percentages'!$B:$B,0),'Data - Knowledge'!AA$8)/100</f>
        <v>0.25800000000000001</v>
      </c>
      <c r="AB461" s="129" cm="1">
        <f t="array" ref="AB461">INDEX(KM_PCT,MATCH($A461,'Knowledge - Percentages'!$B:$B,0),'Data - Knowledge'!AB$8)/100</f>
        <v>0.43700000000000006</v>
      </c>
      <c r="AC461" s="129" cm="1">
        <f t="array" ref="AC461">INDEX(KM_PCT,MATCH($A461,'Knowledge - Percentages'!$B:$B,0),'Data - Knowledge'!AC$8)/100</f>
        <v>0.27</v>
      </c>
      <c r="AD461" s="129" cm="1">
        <f t="array" ref="AD461">INDEX(KM_PCT,MATCH($A461,'Knowledge - Percentages'!$B:$B,0),'Data - Knowledge'!AD$8)/100</f>
        <v>0.23600000000000002</v>
      </c>
      <c r="AE461" s="129" cm="1">
        <f t="array" ref="AE461">INDEX(KM_PCT,MATCH($A461,'Knowledge - Percentages'!$B:$B,0),'Data - Knowledge'!AE$8)/100</f>
        <v>0.27</v>
      </c>
      <c r="AF461" s="129" cm="1">
        <f t="array" ref="AF461">INDEX(KM_PCT,MATCH($A461,'Knowledge - Percentages'!$B:$B,0),'Data - Knowledge'!AF$8)/100</f>
        <v>0.33</v>
      </c>
      <c r="AG461" s="129" cm="1">
        <f t="array" ref="AG461">INDEX(KM_PCT,MATCH($A461,'Knowledge - Percentages'!$B:$B,0),'Data - Knowledge'!AG$8)/100</f>
        <v>0.27</v>
      </c>
      <c r="AH461" s="129" cm="1">
        <f t="array" ref="AH461">INDEX(KM_PCT,MATCH($A461,'Knowledge - Percentages'!$B:$B,0),'Data - Knowledge'!AH$8)/100</f>
        <v>0.27</v>
      </c>
      <c r="AI461" s="129" cm="1">
        <f t="array" ref="AI461">INDEX(KM_PCT,MATCH($A461,'Knowledge - Percentages'!$B:$B,0),'Data - Knowledge'!AI$8)/100</f>
        <v>0.27300000000000002</v>
      </c>
    </row>
    <row r="462" spans="1:35">
      <c r="A462" s="86" t="s">
        <v>1088</v>
      </c>
      <c r="B462" s="86" t="s">
        <v>977</v>
      </c>
      <c r="C462" s="86" t="s">
        <v>1082</v>
      </c>
      <c r="D462" s="86" t="s">
        <v>1089</v>
      </c>
      <c r="E462" s="122">
        <f t="shared" si="49"/>
        <v>0.10960448942114211</v>
      </c>
      <c r="F462" s="128">
        <f t="shared" si="44"/>
        <v>5610.3250000000007</v>
      </c>
      <c r="G462" s="122">
        <f t="shared" si="45"/>
        <v>0.11226542444884711</v>
      </c>
      <c r="H462" s="128">
        <f t="shared" si="46"/>
        <v>40855.520999999993</v>
      </c>
      <c r="I462" s="122">
        <f t="shared" si="47"/>
        <v>-0.45906260126926296</v>
      </c>
      <c r="J462" s="128">
        <f t="shared" si="48"/>
        <v>97.629782240820333</v>
      </c>
      <c r="K462" s="129" cm="1">
        <f t="array" ref="K462">INDEX(KM_PCT,MATCH($A462,'Knowledge - Percentages'!$B:$B,0),'Data - Knowledge'!K$8)/100</f>
        <v>9.6000000000000002E-2</v>
      </c>
      <c r="L462" s="129" cm="1">
        <f t="array" ref="L462">INDEX(KM_PCT,MATCH($A462,'Knowledge - Percentages'!$B:$B,0),'Data - Knowledge'!L$8)/100</f>
        <v>9.6000000000000002E-2</v>
      </c>
      <c r="M462" s="129" cm="1">
        <f t="array" ref="M462">INDEX(KM_PCT,MATCH($A462,'Knowledge - Percentages'!$B:$B,0),'Data - Knowledge'!M$8)/100</f>
        <v>9.6000000000000002E-2</v>
      </c>
      <c r="N462" s="129" cm="1">
        <f t="array" ref="N462">INDEX(KM_PCT,MATCH($A462,'Knowledge - Percentages'!$B:$B,0),'Data - Knowledge'!N$8)/100</f>
        <v>9.1999999999999998E-2</v>
      </c>
      <c r="O462" s="129" cm="1">
        <f t="array" ref="O462">INDEX(KM_PCT,MATCH($A462,'Knowledge - Percentages'!$B:$B,0),'Data - Knowledge'!O$8)/100</f>
        <v>9.6000000000000002E-2</v>
      </c>
      <c r="P462" s="129" cm="1">
        <f t="array" ref="P462">INDEX(KM_PCT,MATCH($A462,'Knowledge - Percentages'!$B:$B,0),'Data - Knowledge'!P$8)/100</f>
        <v>0.11800000000000001</v>
      </c>
      <c r="Q462" s="129" cm="1">
        <f t="array" ref="Q462">INDEX(KM_PCT,MATCH($A462,'Knowledge - Percentages'!$B:$B,0),'Data - Knowledge'!Q$8)/100</f>
        <v>0.11800000000000001</v>
      </c>
      <c r="R462" s="129" cm="1">
        <f t="array" ref="R462">INDEX(KM_PCT,MATCH($A462,'Knowledge - Percentages'!$B:$B,0),'Data - Knowledge'!R$8)/100</f>
        <v>0.13</v>
      </c>
      <c r="S462" s="129" cm="1">
        <f t="array" ref="S462">INDEX(KM_PCT,MATCH($A462,'Knowledge - Percentages'!$B:$B,0),'Data - Knowledge'!S$8)/100</f>
        <v>0.11800000000000001</v>
      </c>
      <c r="T462" s="129" cm="1">
        <f t="array" ref="T462">INDEX(KM_PCT,MATCH($A462,'Knowledge - Percentages'!$B:$B,0),'Data - Knowledge'!T$8)/100</f>
        <v>0.11</v>
      </c>
      <c r="U462" s="129" cm="1">
        <f t="array" ref="U462">INDEX(KM_PCT,MATCH($A462,'Knowledge - Percentages'!$B:$B,0),'Data - Knowledge'!U$8)/100</f>
        <v>0.11800000000000001</v>
      </c>
      <c r="V462" s="129" cm="1">
        <f t="array" ref="V462">INDEX(KM_PCT,MATCH($A462,'Knowledge - Percentages'!$B:$B,0),'Data - Knowledge'!V$8)/100</f>
        <v>0.11800000000000001</v>
      </c>
      <c r="W462" s="129" cm="1">
        <f t="array" ref="W462">INDEX(KM_PCT,MATCH($A462,'Knowledge - Percentages'!$B:$B,0),'Data - Knowledge'!W$8)/100</f>
        <v>0.11800000000000001</v>
      </c>
      <c r="X462" s="129" cm="1">
        <f t="array" ref="X462">INDEX(KM_PCT,MATCH($A462,'Knowledge - Percentages'!$B:$B,0),'Data - Knowledge'!X$8)/100</f>
        <v>0.11800000000000001</v>
      </c>
      <c r="Y462" s="129" cm="1">
        <f t="array" ref="Y462">INDEX(KM_PCT,MATCH($A462,'Knowledge - Percentages'!$B:$B,0),'Data - Knowledge'!Y$8)/100</f>
        <v>0.121</v>
      </c>
      <c r="Z462" s="129" cm="1">
        <f t="array" ref="Z462">INDEX(KM_PCT,MATCH($A462,'Knowledge - Percentages'!$B:$B,0),'Data - Knowledge'!Z$8)/100</f>
        <v>0.115</v>
      </c>
      <c r="AA462" s="129" cm="1">
        <f t="array" ref="AA462">INDEX(KM_PCT,MATCH($A462,'Knowledge - Percentages'!$B:$B,0),'Data - Knowledge'!AA$8)/100</f>
        <v>9.8000000000000004E-2</v>
      </c>
      <c r="AB462" s="129" cm="1">
        <f t="array" ref="AB462">INDEX(KM_PCT,MATCH($A462,'Knowledge - Percentages'!$B:$B,0),'Data - Knowledge'!AB$8)/100</f>
        <v>0.28199999999999997</v>
      </c>
      <c r="AC462" s="129" cm="1">
        <f t="array" ref="AC462">INDEX(KM_PCT,MATCH($A462,'Knowledge - Percentages'!$B:$B,0),'Data - Knowledge'!AC$8)/100</f>
        <v>0.122</v>
      </c>
      <c r="AD462" s="129" cm="1">
        <f t="array" ref="AD462">INDEX(KM_PCT,MATCH($A462,'Knowledge - Percentages'!$B:$B,0),'Data - Knowledge'!AD$8)/100</f>
        <v>0.125</v>
      </c>
      <c r="AE462" s="129" cm="1">
        <f t="array" ref="AE462">INDEX(KM_PCT,MATCH($A462,'Knowledge - Percentages'!$B:$B,0),'Data - Knowledge'!AE$8)/100</f>
        <v>0.122</v>
      </c>
      <c r="AF462" s="129" cm="1">
        <f t="array" ref="AF462">INDEX(KM_PCT,MATCH($A462,'Knowledge - Percentages'!$B:$B,0),'Data - Knowledge'!AF$8)/100</f>
        <v>0.16</v>
      </c>
      <c r="AG462" s="129" cm="1">
        <f t="array" ref="AG462">INDEX(KM_PCT,MATCH($A462,'Knowledge - Percentages'!$B:$B,0),'Data - Knowledge'!AG$8)/100</f>
        <v>0.125</v>
      </c>
      <c r="AH462" s="129" cm="1">
        <f t="array" ref="AH462">INDEX(KM_PCT,MATCH($A462,'Knowledge - Percentages'!$B:$B,0),'Data - Knowledge'!AH$8)/100</f>
        <v>0.125</v>
      </c>
      <c r="AI462" s="129" cm="1">
        <f t="array" ref="AI462">INDEX(KM_PCT,MATCH($A462,'Knowledge - Percentages'!$B:$B,0),'Data - Knowledge'!AI$8)/100</f>
        <v>0.13699999999999998</v>
      </c>
    </row>
    <row r="463" spans="1:35">
      <c r="A463" s="86" t="s">
        <v>1090</v>
      </c>
      <c r="B463" s="86" t="s">
        <v>977</v>
      </c>
      <c r="C463" s="86" t="s">
        <v>1082</v>
      </c>
      <c r="D463" s="86" t="s">
        <v>1091</v>
      </c>
      <c r="E463" s="122">
        <f t="shared" si="49"/>
        <v>9.4557309473108378E-2</v>
      </c>
      <c r="F463" s="128">
        <f t="shared" si="44"/>
        <v>4840.1049999999987</v>
      </c>
      <c r="G463" s="122">
        <f t="shared" si="45"/>
        <v>9.6030102852557836E-2</v>
      </c>
      <c r="H463" s="128">
        <f t="shared" si="46"/>
        <v>34947.178999999996</v>
      </c>
      <c r="I463" s="122">
        <f t="shared" si="47"/>
        <v>-0.47968169088654689</v>
      </c>
      <c r="J463" s="128">
        <f t="shared" si="48"/>
        <v>98.466321147535638</v>
      </c>
      <c r="K463" s="129" cm="1">
        <f t="array" ref="K463">INDEX(KM_PCT,MATCH($A463,'Knowledge - Percentages'!$B:$B,0),'Data - Knowledge'!K$8)/100</f>
        <v>8.1000000000000003E-2</v>
      </c>
      <c r="L463" s="129" cm="1">
        <f t="array" ref="L463">INDEX(KM_PCT,MATCH($A463,'Knowledge - Percentages'!$B:$B,0),'Data - Knowledge'!L$8)/100</f>
        <v>8.6999999999999994E-2</v>
      </c>
      <c r="M463" s="129" cm="1">
        <f t="array" ref="M463">INDEX(KM_PCT,MATCH($A463,'Knowledge - Percentages'!$B:$B,0),'Data - Knowledge'!M$8)/100</f>
        <v>8.1000000000000003E-2</v>
      </c>
      <c r="N463" s="129" cm="1">
        <f t="array" ref="N463">INDEX(KM_PCT,MATCH($A463,'Knowledge - Percentages'!$B:$B,0),'Data - Knowledge'!N$8)/100</f>
        <v>7.5999999999999998E-2</v>
      </c>
      <c r="O463" s="129" cm="1">
        <f t="array" ref="O463">INDEX(KM_PCT,MATCH($A463,'Knowledge - Percentages'!$B:$B,0),'Data - Knowledge'!O$8)/100</f>
        <v>8.1000000000000003E-2</v>
      </c>
      <c r="P463" s="129" cm="1">
        <f t="array" ref="P463">INDEX(KM_PCT,MATCH($A463,'Knowledge - Percentages'!$B:$B,0),'Data - Knowledge'!P$8)/100</f>
        <v>0.107</v>
      </c>
      <c r="Q463" s="129" cm="1">
        <f t="array" ref="Q463">INDEX(KM_PCT,MATCH($A463,'Knowledge - Percentages'!$B:$B,0),'Data - Knowledge'!Q$8)/100</f>
        <v>0.10800000000000001</v>
      </c>
      <c r="R463" s="129" cm="1">
        <f t="array" ref="R463">INDEX(KM_PCT,MATCH($A463,'Knowledge - Percentages'!$B:$B,0),'Data - Knowledge'!R$8)/100</f>
        <v>0.154</v>
      </c>
      <c r="S463" s="129" cm="1">
        <f t="array" ref="S463">INDEX(KM_PCT,MATCH($A463,'Knowledge - Percentages'!$B:$B,0),'Data - Knowledge'!S$8)/100</f>
        <v>0.107</v>
      </c>
      <c r="T463" s="129" cm="1">
        <f t="array" ref="T463">INDEX(KM_PCT,MATCH($A463,'Knowledge - Percentages'!$B:$B,0),'Data - Knowledge'!T$8)/100</f>
        <v>9.6999999999999989E-2</v>
      </c>
      <c r="U463" s="129" cm="1">
        <f t="array" ref="U463">INDEX(KM_PCT,MATCH($A463,'Knowledge - Percentages'!$B:$B,0),'Data - Knowledge'!U$8)/100</f>
        <v>0.107</v>
      </c>
      <c r="V463" s="129" cm="1">
        <f t="array" ref="V463">INDEX(KM_PCT,MATCH($A463,'Knowledge - Percentages'!$B:$B,0),'Data - Knowledge'!V$8)/100</f>
        <v>0.107</v>
      </c>
      <c r="W463" s="129" cm="1">
        <f t="array" ref="W463">INDEX(KM_PCT,MATCH($A463,'Knowledge - Percentages'!$B:$B,0),'Data - Knowledge'!W$8)/100</f>
        <v>0.107</v>
      </c>
      <c r="X463" s="129" cm="1">
        <f t="array" ref="X463">INDEX(KM_PCT,MATCH($A463,'Knowledge - Percentages'!$B:$B,0),'Data - Knowledge'!X$8)/100</f>
        <v>0.106</v>
      </c>
      <c r="Y463" s="129" cm="1">
        <f t="array" ref="Y463">INDEX(KM_PCT,MATCH($A463,'Knowledge - Percentages'!$B:$B,0),'Data - Knowledge'!Y$8)/100</f>
        <v>0.11900000000000001</v>
      </c>
      <c r="Z463" s="129" cm="1">
        <f t="array" ref="Z463">INDEX(KM_PCT,MATCH($A463,'Knowledge - Percentages'!$B:$B,0),'Data - Knowledge'!Z$8)/100</f>
        <v>9.9000000000000005E-2</v>
      </c>
      <c r="AA463" s="129" cm="1">
        <f t="array" ref="AA463">INDEX(KM_PCT,MATCH($A463,'Knowledge - Percentages'!$B:$B,0),'Data - Knowledge'!AA$8)/100</f>
        <v>8.5000000000000006E-2</v>
      </c>
      <c r="AB463" s="129" cm="1">
        <f t="array" ref="AB463">INDEX(KM_PCT,MATCH($A463,'Knowledge - Percentages'!$B:$B,0),'Data - Knowledge'!AB$8)/100</f>
        <v>0.314</v>
      </c>
      <c r="AC463" s="129" cm="1">
        <f t="array" ref="AC463">INDEX(KM_PCT,MATCH($A463,'Knowledge - Percentages'!$B:$B,0),'Data - Knowledge'!AC$8)/100</f>
        <v>0.109</v>
      </c>
      <c r="AD463" s="129" cm="1">
        <f t="array" ref="AD463">INDEX(KM_PCT,MATCH($A463,'Knowledge - Percentages'!$B:$B,0),'Data - Knowledge'!AD$8)/100</f>
        <v>8.3000000000000004E-2</v>
      </c>
      <c r="AE463" s="129" cm="1">
        <f t="array" ref="AE463">INDEX(KM_PCT,MATCH($A463,'Knowledge - Percentages'!$B:$B,0),'Data - Knowledge'!AE$8)/100</f>
        <v>0.10099999999999999</v>
      </c>
      <c r="AF463" s="129" cm="1">
        <f t="array" ref="AF463">INDEX(KM_PCT,MATCH($A463,'Knowledge - Percentages'!$B:$B,0),'Data - Knowledge'!AF$8)/100</f>
        <v>0.17300000000000001</v>
      </c>
      <c r="AG463" s="129" cm="1">
        <f t="array" ref="AG463">INDEX(KM_PCT,MATCH($A463,'Knowledge - Percentages'!$B:$B,0),'Data - Knowledge'!AG$8)/100</f>
        <v>0.109</v>
      </c>
      <c r="AH463" s="129" cm="1">
        <f t="array" ref="AH463">INDEX(KM_PCT,MATCH($A463,'Knowledge - Percentages'!$B:$B,0),'Data - Knowledge'!AH$8)/100</f>
        <v>0.109</v>
      </c>
      <c r="AI463" s="129" cm="1">
        <f t="array" ref="AI463">INDEX(KM_PCT,MATCH($A463,'Knowledge - Percentages'!$B:$B,0),'Data - Knowledge'!AI$8)/100</f>
        <v>0.109</v>
      </c>
    </row>
    <row r="464" spans="1:35">
      <c r="A464" s="86" t="s">
        <v>1092</v>
      </c>
      <c r="B464" s="86" t="s">
        <v>977</v>
      </c>
      <c r="C464" s="86" t="s">
        <v>1082</v>
      </c>
      <c r="D464" s="86" t="s">
        <v>1093</v>
      </c>
      <c r="E464" s="122">
        <f t="shared" si="49"/>
        <v>0.10447805106765391</v>
      </c>
      <c r="F464" s="128">
        <f t="shared" si="44"/>
        <v>5347.9180000000006</v>
      </c>
      <c r="G464" s="122">
        <f t="shared" si="45"/>
        <v>0.10678504557332812</v>
      </c>
      <c r="H464" s="128">
        <f t="shared" si="46"/>
        <v>38861.106999999996</v>
      </c>
      <c r="I464" s="122">
        <f t="shared" si="47"/>
        <v>-0.53262956010854934</v>
      </c>
      <c r="J464" s="128">
        <f t="shared" si="48"/>
        <v>97.839590278500168</v>
      </c>
      <c r="K464" s="129" cm="1">
        <f t="array" ref="K464">INDEX(KM_PCT,MATCH($A464,'Knowledge - Percentages'!$B:$B,0),'Data - Knowledge'!K$8)/100</f>
        <v>9.4E-2</v>
      </c>
      <c r="L464" s="129" cm="1">
        <f t="array" ref="L464">INDEX(KM_PCT,MATCH($A464,'Knowledge - Percentages'!$B:$B,0),'Data - Knowledge'!L$8)/100</f>
        <v>9.4E-2</v>
      </c>
      <c r="M464" s="129" cm="1">
        <f t="array" ref="M464">INDEX(KM_PCT,MATCH($A464,'Knowledge - Percentages'!$B:$B,0),'Data - Knowledge'!M$8)/100</f>
        <v>9.4E-2</v>
      </c>
      <c r="N464" s="129" cm="1">
        <f t="array" ref="N464">INDEX(KM_PCT,MATCH($A464,'Knowledge - Percentages'!$B:$B,0),'Data - Knowledge'!N$8)/100</f>
        <v>7.4999999999999997E-2</v>
      </c>
      <c r="O464" s="129" cm="1">
        <f t="array" ref="O464">INDEX(KM_PCT,MATCH($A464,'Knowledge - Percentages'!$B:$B,0),'Data - Knowledge'!O$8)/100</f>
        <v>9.4E-2</v>
      </c>
      <c r="P464" s="129" cm="1">
        <f t="array" ref="P464">INDEX(KM_PCT,MATCH($A464,'Knowledge - Percentages'!$B:$B,0),'Data - Knowledge'!P$8)/100</f>
        <v>0.121</v>
      </c>
      <c r="Q464" s="129" cm="1">
        <f t="array" ref="Q464">INDEX(KM_PCT,MATCH($A464,'Knowledge - Percentages'!$B:$B,0),'Data - Knowledge'!Q$8)/100</f>
        <v>0.127</v>
      </c>
      <c r="R464" s="129" cm="1">
        <f t="array" ref="R464">INDEX(KM_PCT,MATCH($A464,'Knowledge - Percentages'!$B:$B,0),'Data - Knowledge'!R$8)/100</f>
        <v>0.128</v>
      </c>
      <c r="S464" s="129" cm="1">
        <f t="array" ref="S464">INDEX(KM_PCT,MATCH($A464,'Knowledge - Percentages'!$B:$B,0),'Data - Knowledge'!S$8)/100</f>
        <v>0.121</v>
      </c>
      <c r="T464" s="129" cm="1">
        <f t="array" ref="T464">INDEX(KM_PCT,MATCH($A464,'Knowledge - Percentages'!$B:$B,0),'Data - Knowledge'!T$8)/100</f>
        <v>0.105</v>
      </c>
      <c r="U464" s="129" cm="1">
        <f t="array" ref="U464">INDEX(KM_PCT,MATCH($A464,'Knowledge - Percentages'!$B:$B,0),'Data - Knowledge'!U$8)/100</f>
        <v>0.121</v>
      </c>
      <c r="V464" s="129" cm="1">
        <f t="array" ref="V464">INDEX(KM_PCT,MATCH($A464,'Knowledge - Percentages'!$B:$B,0),'Data - Knowledge'!V$8)/100</f>
        <v>0.121</v>
      </c>
      <c r="W464" s="129" cm="1">
        <f t="array" ref="W464">INDEX(KM_PCT,MATCH($A464,'Knowledge - Percentages'!$B:$B,0),'Data - Knowledge'!W$8)/100</f>
        <v>0.12300000000000001</v>
      </c>
      <c r="X464" s="129" cm="1">
        <f t="array" ref="X464">INDEX(KM_PCT,MATCH($A464,'Knowledge - Percentages'!$B:$B,0),'Data - Knowledge'!X$8)/100</f>
        <v>0.106</v>
      </c>
      <c r="Y464" s="129" cm="1">
        <f t="array" ref="Y464">INDEX(KM_PCT,MATCH($A464,'Knowledge - Percentages'!$B:$B,0),'Data - Knowledge'!Y$8)/100</f>
        <v>0.129</v>
      </c>
      <c r="Z464" s="129" cm="1">
        <f t="array" ref="Z464">INDEX(KM_PCT,MATCH($A464,'Knowledge - Percentages'!$B:$B,0),'Data - Knowledge'!Z$8)/100</f>
        <v>9.4E-2</v>
      </c>
      <c r="AA464" s="129" cm="1">
        <f t="array" ref="AA464">INDEX(KM_PCT,MATCH($A464,'Knowledge - Percentages'!$B:$B,0),'Data - Knowledge'!AA$8)/100</f>
        <v>0.10300000000000001</v>
      </c>
      <c r="AB464" s="129" cm="1">
        <f t="array" ref="AB464">INDEX(KM_PCT,MATCH($A464,'Knowledge - Percentages'!$B:$B,0),'Data - Knowledge'!AB$8)/100</f>
        <v>0.29199999999999998</v>
      </c>
      <c r="AC464" s="129" cm="1">
        <f t="array" ref="AC464">INDEX(KM_PCT,MATCH($A464,'Knowledge - Percentages'!$B:$B,0),'Data - Knowledge'!AC$8)/100</f>
        <v>0.11599999999999999</v>
      </c>
      <c r="AD464" s="129" cm="1">
        <f t="array" ref="AD464">INDEX(KM_PCT,MATCH($A464,'Knowledge - Percentages'!$B:$B,0),'Data - Knowledge'!AD$8)/100</f>
        <v>0.12</v>
      </c>
      <c r="AE464" s="129" cm="1">
        <f t="array" ref="AE464">INDEX(KM_PCT,MATCH($A464,'Knowledge - Percentages'!$B:$B,0),'Data - Knowledge'!AE$8)/100</f>
        <v>0.122</v>
      </c>
      <c r="AF464" s="129" cm="1">
        <f t="array" ref="AF464">INDEX(KM_PCT,MATCH($A464,'Knowledge - Percentages'!$B:$B,0),'Data - Knowledge'!AF$8)/100</f>
        <v>0.184</v>
      </c>
      <c r="AG464" s="129" cm="1">
        <f t="array" ref="AG464">INDEX(KM_PCT,MATCH($A464,'Knowledge - Percentages'!$B:$B,0),'Data - Knowledge'!AG$8)/100</f>
        <v>0.122</v>
      </c>
      <c r="AH464" s="129" cm="1">
        <f t="array" ref="AH464">INDEX(KM_PCT,MATCH($A464,'Knowledge - Percentages'!$B:$B,0),'Data - Knowledge'!AH$8)/100</f>
        <v>0.122</v>
      </c>
      <c r="AI464" s="129" cm="1">
        <f t="array" ref="AI464">INDEX(KM_PCT,MATCH($A464,'Knowledge - Percentages'!$B:$B,0),'Data - Knowledge'!AI$8)/100</f>
        <v>0.11800000000000001</v>
      </c>
    </row>
    <row r="465" spans="1:35">
      <c r="A465" s="86" t="s">
        <v>1094</v>
      </c>
      <c r="B465" s="86" t="s">
        <v>977</v>
      </c>
      <c r="C465" s="86" t="s">
        <v>1082</v>
      </c>
      <c r="D465" s="86" t="s">
        <v>1095</v>
      </c>
      <c r="E465" s="122">
        <f t="shared" si="49"/>
        <v>4.5555219098599262E-2</v>
      </c>
      <c r="F465" s="128">
        <f t="shared" si="44"/>
        <v>2331.8350000000005</v>
      </c>
      <c r="G465" s="122">
        <f t="shared" si="45"/>
        <v>4.578657338583586E-2</v>
      </c>
      <c r="H465" s="128">
        <f t="shared" si="46"/>
        <v>16662.603999999999</v>
      </c>
      <c r="I465" s="122">
        <f t="shared" si="47"/>
        <v>-0.50606748824773573</v>
      </c>
      <c r="J465" s="128">
        <f t="shared" si="48"/>
        <v>99.494711505735495</v>
      </c>
      <c r="K465" s="129" cm="1">
        <f t="array" ref="K465">INDEX(KM_PCT,MATCH($A465,'Knowledge - Percentages'!$B:$B,0),'Data - Knowledge'!K$8)/100</f>
        <v>4.2000000000000003E-2</v>
      </c>
      <c r="L465" s="129" cm="1">
        <f t="array" ref="L465">INDEX(KM_PCT,MATCH($A465,'Knowledge - Percentages'!$B:$B,0),'Data - Knowledge'!L$8)/100</f>
        <v>3.9E-2</v>
      </c>
      <c r="M465" s="129" cm="1">
        <f t="array" ref="M465">INDEX(KM_PCT,MATCH($A465,'Knowledge - Percentages'!$B:$B,0),'Data - Knowledge'!M$8)/100</f>
        <v>4.4999999999999998E-2</v>
      </c>
      <c r="N465" s="129" cm="1">
        <f t="array" ref="N465">INDEX(KM_PCT,MATCH($A465,'Knowledge - Percentages'!$B:$B,0),'Data - Knowledge'!N$8)/100</f>
        <v>2.6000000000000002E-2</v>
      </c>
      <c r="O465" s="129" cm="1">
        <f t="array" ref="O465">INDEX(KM_PCT,MATCH($A465,'Knowledge - Percentages'!$B:$B,0),'Data - Knowledge'!O$8)/100</f>
        <v>4.2000000000000003E-2</v>
      </c>
      <c r="P465" s="129" cm="1">
        <f t="array" ref="P465">INDEX(KM_PCT,MATCH($A465,'Knowledge - Percentages'!$B:$B,0),'Data - Knowledge'!P$8)/100</f>
        <v>5.9000000000000004E-2</v>
      </c>
      <c r="Q465" s="129" cm="1">
        <f t="array" ref="Q465">INDEX(KM_PCT,MATCH($A465,'Knowledge - Percentages'!$B:$B,0),'Data - Knowledge'!Q$8)/100</f>
        <v>6.6000000000000003E-2</v>
      </c>
      <c r="R465" s="129" cm="1">
        <f t="array" ref="R465">INDEX(KM_PCT,MATCH($A465,'Knowledge - Percentages'!$B:$B,0),'Data - Knowledge'!R$8)/100</f>
        <v>9.4E-2</v>
      </c>
      <c r="S465" s="129" cm="1">
        <f t="array" ref="S465">INDEX(KM_PCT,MATCH($A465,'Knowledge - Percentages'!$B:$B,0),'Data - Knowledge'!S$8)/100</f>
        <v>5.9000000000000004E-2</v>
      </c>
      <c r="T465" s="129" cm="1">
        <f t="array" ref="T465">INDEX(KM_PCT,MATCH($A465,'Knowledge - Percentages'!$B:$B,0),'Data - Knowledge'!T$8)/100</f>
        <v>4.2999999999999997E-2</v>
      </c>
      <c r="U465" s="129" cm="1">
        <f t="array" ref="U465">INDEX(KM_PCT,MATCH($A465,'Knowledge - Percentages'!$B:$B,0),'Data - Knowledge'!U$8)/100</f>
        <v>5.9000000000000004E-2</v>
      </c>
      <c r="V465" s="129" cm="1">
        <f t="array" ref="V465">INDEX(KM_PCT,MATCH($A465,'Knowledge - Percentages'!$B:$B,0),'Data - Knowledge'!V$8)/100</f>
        <v>5.7999999999999996E-2</v>
      </c>
      <c r="W465" s="129" cm="1">
        <f t="array" ref="W465">INDEX(KM_PCT,MATCH($A465,'Knowledge - Percentages'!$B:$B,0),'Data - Knowledge'!W$8)/100</f>
        <v>6.5000000000000002E-2</v>
      </c>
      <c r="X465" s="129" cm="1">
        <f t="array" ref="X465">INDEX(KM_PCT,MATCH($A465,'Knowledge - Percentages'!$B:$B,0),'Data - Knowledge'!X$8)/100</f>
        <v>5.5E-2</v>
      </c>
      <c r="Y465" s="129" cm="1">
        <f t="array" ref="Y465">INDEX(KM_PCT,MATCH($A465,'Knowledge - Percentages'!$B:$B,0),'Data - Knowledge'!Y$8)/100</f>
        <v>5.5E-2</v>
      </c>
      <c r="Z465" s="129" cm="1">
        <f t="array" ref="Z465">INDEX(KM_PCT,MATCH($A465,'Knowledge - Percentages'!$B:$B,0),'Data - Knowledge'!Z$8)/100</f>
        <v>3.5000000000000003E-2</v>
      </c>
      <c r="AA465" s="129" cm="1">
        <f t="array" ref="AA465">INDEX(KM_PCT,MATCH($A465,'Knowledge - Percentages'!$B:$B,0),'Data - Knowledge'!AA$8)/100</f>
        <v>4.0999999999999995E-2</v>
      </c>
      <c r="AB465" s="129" cm="1">
        <f t="array" ref="AB465">INDEX(KM_PCT,MATCH($A465,'Knowledge - Percentages'!$B:$B,0),'Data - Knowledge'!AB$8)/100</f>
        <v>0.23499999999999999</v>
      </c>
      <c r="AC465" s="129" cm="1">
        <f t="array" ref="AC465">INDEX(KM_PCT,MATCH($A465,'Knowledge - Percentages'!$B:$B,0),'Data - Knowledge'!AC$8)/100</f>
        <v>5.0999999999999997E-2</v>
      </c>
      <c r="AD465" s="129" cm="1">
        <f t="array" ref="AD465">INDEX(KM_PCT,MATCH($A465,'Knowledge - Percentages'!$B:$B,0),'Data - Knowledge'!AD$8)/100</f>
        <v>3.5000000000000003E-2</v>
      </c>
      <c r="AE465" s="129" cm="1">
        <f t="array" ref="AE465">INDEX(KM_PCT,MATCH($A465,'Knowledge - Percentages'!$B:$B,0),'Data - Knowledge'!AE$8)/100</f>
        <v>5.2000000000000005E-2</v>
      </c>
      <c r="AF465" s="129" cm="1">
        <f t="array" ref="AF465">INDEX(KM_PCT,MATCH($A465,'Knowledge - Percentages'!$B:$B,0),'Data - Knowledge'!AF$8)/100</f>
        <v>0.12300000000000001</v>
      </c>
      <c r="AG465" s="129" cm="1">
        <f t="array" ref="AG465">INDEX(KM_PCT,MATCH($A465,'Knowledge - Percentages'!$B:$B,0),'Data - Knowledge'!AG$8)/100</f>
        <v>5.7999999999999996E-2</v>
      </c>
      <c r="AH465" s="129" cm="1">
        <f t="array" ref="AH465">INDEX(KM_PCT,MATCH($A465,'Knowledge - Percentages'!$B:$B,0),'Data - Knowledge'!AH$8)/100</f>
        <v>5.7999999999999996E-2</v>
      </c>
      <c r="AI465" s="129" cm="1">
        <f t="array" ref="AI465">INDEX(KM_PCT,MATCH($A465,'Knowledge - Percentages'!$B:$B,0),'Data - Knowledge'!AI$8)/100</f>
        <v>5.7999999999999996E-2</v>
      </c>
    </row>
    <row r="466" spans="1:35">
      <c r="A466" s="86" t="s">
        <v>1096</v>
      </c>
      <c r="B466" s="86" t="s">
        <v>977</v>
      </c>
      <c r="C466" s="86" t="s">
        <v>1082</v>
      </c>
      <c r="D466" s="86" t="s">
        <v>1097</v>
      </c>
      <c r="E466" s="122">
        <f t="shared" si="49"/>
        <v>5.4349893527653508E-2</v>
      </c>
      <c r="F466" s="128">
        <f t="shared" si="44"/>
        <v>2782.0080000000003</v>
      </c>
      <c r="G466" s="122">
        <f t="shared" si="45"/>
        <v>5.5239149371151278E-2</v>
      </c>
      <c r="H466" s="128">
        <f t="shared" si="46"/>
        <v>20102.576000000001</v>
      </c>
      <c r="I466" s="122">
        <f t="shared" si="47"/>
        <v>-0.51497596310599392</v>
      </c>
      <c r="J466" s="128">
        <f t="shared" si="48"/>
        <v>98.3901710044033</v>
      </c>
      <c r="K466" s="129" cm="1">
        <f t="array" ref="K466">INDEX(KM_PCT,MATCH($A466,'Knowledge - Percentages'!$B:$B,0),'Data - Knowledge'!K$8)/100</f>
        <v>4.2000000000000003E-2</v>
      </c>
      <c r="L466" s="129" cm="1">
        <f t="array" ref="L466">INDEX(KM_PCT,MATCH($A466,'Knowledge - Percentages'!$B:$B,0),'Data - Knowledge'!L$8)/100</f>
        <v>4.2000000000000003E-2</v>
      </c>
      <c r="M466" s="129" cm="1">
        <f t="array" ref="M466">INDEX(KM_PCT,MATCH($A466,'Knowledge - Percentages'!$B:$B,0),'Data - Knowledge'!M$8)/100</f>
        <v>4.2000000000000003E-2</v>
      </c>
      <c r="N466" s="129" cm="1">
        <f t="array" ref="N466">INDEX(KM_PCT,MATCH($A466,'Knowledge - Percentages'!$B:$B,0),'Data - Knowledge'!N$8)/100</f>
        <v>3.3000000000000002E-2</v>
      </c>
      <c r="O466" s="129" cm="1">
        <f t="array" ref="O466">INDEX(KM_PCT,MATCH($A466,'Knowledge - Percentages'!$B:$B,0),'Data - Knowledge'!O$8)/100</f>
        <v>4.2000000000000003E-2</v>
      </c>
      <c r="P466" s="129" cm="1">
        <f t="array" ref="P466">INDEX(KM_PCT,MATCH($A466,'Knowledge - Percentages'!$B:$B,0),'Data - Knowledge'!P$8)/100</f>
        <v>7.2000000000000008E-2</v>
      </c>
      <c r="Q466" s="129" cm="1">
        <f t="array" ref="Q466">INDEX(KM_PCT,MATCH($A466,'Knowledge - Percentages'!$B:$B,0),'Data - Knowledge'!Q$8)/100</f>
        <v>8.3000000000000004E-2</v>
      </c>
      <c r="R466" s="129" cm="1">
        <f t="array" ref="R466">INDEX(KM_PCT,MATCH($A466,'Knowledge - Percentages'!$B:$B,0),'Data - Knowledge'!R$8)/100</f>
        <v>0.10300000000000001</v>
      </c>
      <c r="S466" s="129" cm="1">
        <f t="array" ref="S466">INDEX(KM_PCT,MATCH($A466,'Knowledge - Percentages'!$B:$B,0),'Data - Knowledge'!S$8)/100</f>
        <v>7.2000000000000008E-2</v>
      </c>
      <c r="T466" s="129" cm="1">
        <f t="array" ref="T466">INDEX(KM_PCT,MATCH($A466,'Knowledge - Percentages'!$B:$B,0),'Data - Knowledge'!T$8)/100</f>
        <v>5.5E-2</v>
      </c>
      <c r="U466" s="129" cm="1">
        <f t="array" ref="U466">INDEX(KM_PCT,MATCH($A466,'Knowledge - Percentages'!$B:$B,0),'Data - Knowledge'!U$8)/100</f>
        <v>7.2000000000000008E-2</v>
      </c>
      <c r="V466" s="129" cm="1">
        <f t="array" ref="V466">INDEX(KM_PCT,MATCH($A466,'Knowledge - Percentages'!$B:$B,0),'Data - Knowledge'!V$8)/100</f>
        <v>7.0999999999999994E-2</v>
      </c>
      <c r="W466" s="129" cm="1">
        <f t="array" ref="W466">INDEX(KM_PCT,MATCH($A466,'Knowledge - Percentages'!$B:$B,0),'Data - Knowledge'!W$8)/100</f>
        <v>0.10099999999999999</v>
      </c>
      <c r="X466" s="129" cm="1">
        <f t="array" ref="X466">INDEX(KM_PCT,MATCH($A466,'Knowledge - Percentages'!$B:$B,0),'Data - Knowledge'!X$8)/100</f>
        <v>6.7000000000000004E-2</v>
      </c>
      <c r="Y466" s="129" cm="1">
        <f t="array" ref="Y466">INDEX(KM_PCT,MATCH($A466,'Knowledge - Percentages'!$B:$B,0),'Data - Knowledge'!Y$8)/100</f>
        <v>7.9000000000000001E-2</v>
      </c>
      <c r="Z466" s="129" cm="1">
        <f t="array" ref="Z466">INDEX(KM_PCT,MATCH($A466,'Knowledge - Percentages'!$B:$B,0),'Data - Knowledge'!Z$8)/100</f>
        <v>4.9000000000000002E-2</v>
      </c>
      <c r="AA466" s="129" cm="1">
        <f t="array" ref="AA466">INDEX(KM_PCT,MATCH($A466,'Knowledge - Percentages'!$B:$B,0),'Data - Knowledge'!AA$8)/100</f>
        <v>4.7E-2</v>
      </c>
      <c r="AB466" s="129" cm="1">
        <f t="array" ref="AB466">INDEX(KM_PCT,MATCH($A466,'Knowledge - Percentages'!$B:$B,0),'Data - Knowledge'!AB$8)/100</f>
        <v>0.29199999999999998</v>
      </c>
      <c r="AC466" s="129" cm="1">
        <f t="array" ref="AC466">INDEX(KM_PCT,MATCH($A466,'Knowledge - Percentages'!$B:$B,0),'Data - Knowledge'!AC$8)/100</f>
        <v>6.6000000000000003E-2</v>
      </c>
      <c r="AD466" s="129" cm="1">
        <f t="array" ref="AD466">INDEX(KM_PCT,MATCH($A466,'Knowledge - Percentages'!$B:$B,0),'Data - Knowledge'!AD$8)/100</f>
        <v>4.2999999999999997E-2</v>
      </c>
      <c r="AE466" s="129" cm="1">
        <f t="array" ref="AE466">INDEX(KM_PCT,MATCH($A466,'Knowledge - Percentages'!$B:$B,0),'Data - Knowledge'!AE$8)/100</f>
        <v>7.0000000000000007E-2</v>
      </c>
      <c r="AF466" s="129" cm="1">
        <f t="array" ref="AF466">INDEX(KM_PCT,MATCH($A466,'Knowledge - Percentages'!$B:$B,0),'Data - Knowledge'!AF$8)/100</f>
        <v>0.14000000000000001</v>
      </c>
      <c r="AG466" s="129" cm="1">
        <f t="array" ref="AG466">INDEX(KM_PCT,MATCH($A466,'Knowledge - Percentages'!$B:$B,0),'Data - Knowledge'!AG$8)/100</f>
        <v>7.0000000000000007E-2</v>
      </c>
      <c r="AH466" s="129" cm="1">
        <f t="array" ref="AH466">INDEX(KM_PCT,MATCH($A466,'Knowledge - Percentages'!$B:$B,0),'Data - Knowledge'!AH$8)/100</f>
        <v>7.0000000000000007E-2</v>
      </c>
      <c r="AI466" s="129" cm="1">
        <f t="array" ref="AI466">INDEX(KM_PCT,MATCH($A466,'Knowledge - Percentages'!$B:$B,0),'Data - Knowledge'!AI$8)/100</f>
        <v>0.06</v>
      </c>
    </row>
    <row r="467" spans="1:35">
      <c r="A467" s="86" t="s">
        <v>1098</v>
      </c>
      <c r="B467" s="86" t="s">
        <v>977</v>
      </c>
      <c r="C467" s="86" t="s">
        <v>1082</v>
      </c>
      <c r="D467" s="86" t="s">
        <v>1099</v>
      </c>
      <c r="E467" s="122">
        <f t="shared" si="49"/>
        <v>9.6755816906636455E-2</v>
      </c>
      <c r="F467" s="128">
        <f t="shared" si="44"/>
        <v>4952.6400000000003</v>
      </c>
      <c r="G467" s="122">
        <f t="shared" si="45"/>
        <v>9.8360720380084574E-2</v>
      </c>
      <c r="H467" s="128">
        <f t="shared" si="46"/>
        <v>35795.334999999999</v>
      </c>
      <c r="I467" s="122">
        <f t="shared" si="47"/>
        <v>-0.48338804590436496</v>
      </c>
      <c r="J467" s="128">
        <f t="shared" si="48"/>
        <v>98.368349207644613</v>
      </c>
      <c r="K467" s="129" cm="1">
        <f t="array" ref="K467">INDEX(KM_PCT,MATCH($A467,'Knowledge - Percentages'!$B:$B,0),'Data - Knowledge'!K$8)/100</f>
        <v>8.8000000000000009E-2</v>
      </c>
      <c r="L467" s="129" cm="1">
        <f t="array" ref="L467">INDEX(KM_PCT,MATCH($A467,'Knowledge - Percentages'!$B:$B,0),'Data - Knowledge'!L$8)/100</f>
        <v>8.8000000000000009E-2</v>
      </c>
      <c r="M467" s="129" cm="1">
        <f t="array" ref="M467">INDEX(KM_PCT,MATCH($A467,'Knowledge - Percentages'!$B:$B,0),'Data - Knowledge'!M$8)/100</f>
        <v>8.8000000000000009E-2</v>
      </c>
      <c r="N467" s="129" cm="1">
        <f t="array" ref="N467">INDEX(KM_PCT,MATCH($A467,'Knowledge - Percentages'!$B:$B,0),'Data - Knowledge'!N$8)/100</f>
        <v>8.5999999999999993E-2</v>
      </c>
      <c r="O467" s="129" cm="1">
        <f t="array" ref="O467">INDEX(KM_PCT,MATCH($A467,'Knowledge - Percentages'!$B:$B,0),'Data - Knowledge'!O$8)/100</f>
        <v>7.9000000000000001E-2</v>
      </c>
      <c r="P467" s="129" cm="1">
        <f t="array" ref="P467">INDEX(KM_PCT,MATCH($A467,'Knowledge - Percentages'!$B:$B,0),'Data - Knowledge'!P$8)/100</f>
        <v>0.11</v>
      </c>
      <c r="Q467" s="129" cm="1">
        <f t="array" ref="Q467">INDEX(KM_PCT,MATCH($A467,'Knowledge - Percentages'!$B:$B,0),'Data - Knowledge'!Q$8)/100</f>
        <v>0.11</v>
      </c>
      <c r="R467" s="129" cm="1">
        <f t="array" ref="R467">INDEX(KM_PCT,MATCH($A467,'Knowledge - Percentages'!$B:$B,0),'Data - Knowledge'!R$8)/100</f>
        <v>0.183</v>
      </c>
      <c r="S467" s="129" cm="1">
        <f t="array" ref="S467">INDEX(KM_PCT,MATCH($A467,'Knowledge - Percentages'!$B:$B,0),'Data - Knowledge'!S$8)/100</f>
        <v>0.11</v>
      </c>
      <c r="T467" s="129" cm="1">
        <f t="array" ref="T467">INDEX(KM_PCT,MATCH($A467,'Knowledge - Percentages'!$B:$B,0),'Data - Knowledge'!T$8)/100</f>
        <v>8.6999999999999994E-2</v>
      </c>
      <c r="U467" s="129" cm="1">
        <f t="array" ref="U467">INDEX(KM_PCT,MATCH($A467,'Knowledge - Percentages'!$B:$B,0),'Data - Knowledge'!U$8)/100</f>
        <v>0.11</v>
      </c>
      <c r="V467" s="129" cm="1">
        <f t="array" ref="V467">INDEX(KM_PCT,MATCH($A467,'Knowledge - Percentages'!$B:$B,0),'Data - Knowledge'!V$8)/100</f>
        <v>0.10800000000000001</v>
      </c>
      <c r="W467" s="129" cm="1">
        <f t="array" ref="W467">INDEX(KM_PCT,MATCH($A467,'Knowledge - Percentages'!$B:$B,0),'Data - Knowledge'!W$8)/100</f>
        <v>0.11</v>
      </c>
      <c r="X467" s="129" cm="1">
        <f t="array" ref="X467">INDEX(KM_PCT,MATCH($A467,'Knowledge - Percentages'!$B:$B,0),'Data - Knowledge'!X$8)/100</f>
        <v>0.105</v>
      </c>
      <c r="Y467" s="129" cm="1">
        <f t="array" ref="Y467">INDEX(KM_PCT,MATCH($A467,'Knowledge - Percentages'!$B:$B,0),'Data - Knowledge'!Y$8)/100</f>
        <v>0.122</v>
      </c>
      <c r="Z467" s="129" cm="1">
        <f t="array" ref="Z467">INDEX(KM_PCT,MATCH($A467,'Knowledge - Percentages'!$B:$B,0),'Data - Knowledge'!Z$8)/100</f>
        <v>8.4000000000000005E-2</v>
      </c>
      <c r="AA467" s="129" cm="1">
        <f t="array" ref="AA467">INDEX(KM_PCT,MATCH($A467,'Knowledge - Percentages'!$B:$B,0),'Data - Knowledge'!AA$8)/100</f>
        <v>0.11</v>
      </c>
      <c r="AB467" s="129" cm="1">
        <f t="array" ref="AB467">INDEX(KM_PCT,MATCH($A467,'Knowledge - Percentages'!$B:$B,0),'Data - Knowledge'!AB$8)/100</f>
        <v>0.32500000000000001</v>
      </c>
      <c r="AC467" s="129" cm="1">
        <f t="array" ref="AC467">INDEX(KM_PCT,MATCH($A467,'Knowledge - Percentages'!$B:$B,0),'Data - Knowledge'!AC$8)/100</f>
        <v>0.111</v>
      </c>
      <c r="AD467" s="129" cm="1">
        <f t="array" ref="AD467">INDEX(KM_PCT,MATCH($A467,'Knowledge - Percentages'!$B:$B,0),'Data - Knowledge'!AD$8)/100</f>
        <v>8.1000000000000003E-2</v>
      </c>
      <c r="AE467" s="129" cm="1">
        <f t="array" ref="AE467">INDEX(KM_PCT,MATCH($A467,'Knowledge - Percentages'!$B:$B,0),'Data - Knowledge'!AE$8)/100</f>
        <v>0.105</v>
      </c>
      <c r="AF467" s="129" cm="1">
        <f t="array" ref="AF467">INDEX(KM_PCT,MATCH($A467,'Knowledge - Percentages'!$B:$B,0),'Data - Knowledge'!AF$8)/100</f>
        <v>0.156</v>
      </c>
      <c r="AG467" s="129" cm="1">
        <f t="array" ref="AG467">INDEX(KM_PCT,MATCH($A467,'Knowledge - Percentages'!$B:$B,0),'Data - Knowledge'!AG$8)/100</f>
        <v>0.111</v>
      </c>
      <c r="AH467" s="129" cm="1">
        <f t="array" ref="AH467">INDEX(KM_PCT,MATCH($A467,'Knowledge - Percentages'!$B:$B,0),'Data - Knowledge'!AH$8)/100</f>
        <v>0.11599999999999999</v>
      </c>
      <c r="AI467" s="129" cm="1">
        <f t="array" ref="AI467">INDEX(KM_PCT,MATCH($A467,'Knowledge - Percentages'!$B:$B,0),'Data - Knowledge'!AI$8)/100</f>
        <v>0.111</v>
      </c>
    </row>
    <row r="468" spans="1:35">
      <c r="A468" s="86" t="s">
        <v>1100</v>
      </c>
      <c r="B468" s="86" t="s">
        <v>977</v>
      </c>
      <c r="C468" s="86" t="s">
        <v>1082</v>
      </c>
      <c r="D468" s="86" t="s">
        <v>1101</v>
      </c>
      <c r="E468" s="122">
        <f t="shared" si="49"/>
        <v>0.18331093832418385</v>
      </c>
      <c r="F468" s="128">
        <f t="shared" si="44"/>
        <v>9383.1369999999988</v>
      </c>
      <c r="G468" s="122">
        <f t="shared" si="45"/>
        <v>0.18914786257381447</v>
      </c>
      <c r="H468" s="128">
        <f t="shared" si="46"/>
        <v>68834.500999999989</v>
      </c>
      <c r="I468" s="122">
        <f t="shared" si="47"/>
        <v>-0.4239440367360014</v>
      </c>
      <c r="J468" s="128">
        <f t="shared" si="48"/>
        <v>96.914094523614949</v>
      </c>
      <c r="K468" s="129" cm="1">
        <f t="array" ref="K468">INDEX(KM_PCT,MATCH($A468,'Knowledge - Percentages'!$B:$B,0),'Data - Knowledge'!K$8)/100</f>
        <v>0.11699999999999999</v>
      </c>
      <c r="L468" s="129" cm="1">
        <f t="array" ref="L468">INDEX(KM_PCT,MATCH($A468,'Knowledge - Percentages'!$B:$B,0),'Data - Knowledge'!L$8)/100</f>
        <v>0.157</v>
      </c>
      <c r="M468" s="129" cm="1">
        <f t="array" ref="M468">INDEX(KM_PCT,MATCH($A468,'Knowledge - Percentages'!$B:$B,0),'Data - Knowledge'!M$8)/100</f>
        <v>0.159</v>
      </c>
      <c r="N468" s="129" cm="1">
        <f t="array" ref="N468">INDEX(KM_PCT,MATCH($A468,'Knowledge - Percentages'!$B:$B,0),'Data - Knowledge'!N$8)/100</f>
        <v>0.152</v>
      </c>
      <c r="O468" s="129" cm="1">
        <f t="array" ref="O468">INDEX(KM_PCT,MATCH($A468,'Knowledge - Percentages'!$B:$B,0),'Data - Knowledge'!O$8)/100</f>
        <v>0.155</v>
      </c>
      <c r="P468" s="129" cm="1">
        <f t="array" ref="P468">INDEX(KM_PCT,MATCH($A468,'Knowledge - Percentages'!$B:$B,0),'Data - Knowledge'!P$8)/100</f>
        <v>0.19</v>
      </c>
      <c r="Q468" s="129" cm="1">
        <f t="array" ref="Q468">INDEX(KM_PCT,MATCH($A468,'Knowledge - Percentages'!$B:$B,0),'Data - Knowledge'!Q$8)/100</f>
        <v>0.20899999999999999</v>
      </c>
      <c r="R468" s="129" cm="1">
        <f t="array" ref="R468">INDEX(KM_PCT,MATCH($A468,'Knowledge - Percentages'!$B:$B,0),'Data - Knowledge'!R$8)/100</f>
        <v>0.21199999999999999</v>
      </c>
      <c r="S468" s="129" cm="1">
        <f t="array" ref="S468">INDEX(KM_PCT,MATCH($A468,'Knowledge - Percentages'!$B:$B,0),'Data - Knowledge'!S$8)/100</f>
        <v>0.2</v>
      </c>
      <c r="T468" s="129" cm="1">
        <f t="array" ref="T468">INDEX(KM_PCT,MATCH($A468,'Knowledge - Percentages'!$B:$B,0),'Data - Knowledge'!T$8)/100</f>
        <v>0.185</v>
      </c>
      <c r="U468" s="129" cm="1">
        <f t="array" ref="U468">INDEX(KM_PCT,MATCH($A468,'Knowledge - Percentages'!$B:$B,0),'Data - Knowledge'!U$8)/100</f>
        <v>0.2</v>
      </c>
      <c r="V468" s="129" cm="1">
        <f t="array" ref="V468">INDEX(KM_PCT,MATCH($A468,'Knowledge - Percentages'!$B:$B,0),'Data - Knowledge'!V$8)/100</f>
        <v>0.20399999999999999</v>
      </c>
      <c r="W468" s="129" cm="1">
        <f t="array" ref="W468">INDEX(KM_PCT,MATCH($A468,'Knowledge - Percentages'!$B:$B,0),'Data - Knowledge'!W$8)/100</f>
        <v>0.2</v>
      </c>
      <c r="X468" s="129" cm="1">
        <f t="array" ref="X468">INDEX(KM_PCT,MATCH($A468,'Knowledge - Percentages'!$B:$B,0),'Data - Knowledge'!X$8)/100</f>
        <v>0.19800000000000001</v>
      </c>
      <c r="Y468" s="129" cm="1">
        <f t="array" ref="Y468">INDEX(KM_PCT,MATCH($A468,'Knowledge - Percentages'!$B:$B,0),'Data - Knowledge'!Y$8)/100</f>
        <v>0.19800000000000001</v>
      </c>
      <c r="Z468" s="129" cm="1">
        <f t="array" ref="Z468">INDEX(KM_PCT,MATCH($A468,'Knowledge - Percentages'!$B:$B,0),'Data - Knowledge'!Z$8)/100</f>
        <v>0.19800000000000001</v>
      </c>
      <c r="AA468" s="129" cm="1">
        <f t="array" ref="AA468">INDEX(KM_PCT,MATCH($A468,'Knowledge - Percentages'!$B:$B,0),'Data - Knowledge'!AA$8)/100</f>
        <v>0.19800000000000001</v>
      </c>
      <c r="AB468" s="129" cm="1">
        <f t="array" ref="AB468">INDEX(KM_PCT,MATCH($A468,'Knowledge - Percentages'!$B:$B,0),'Data - Knowledge'!AB$8)/100</f>
        <v>0.376</v>
      </c>
      <c r="AC468" s="129" cm="1">
        <f t="array" ref="AC468">INDEX(KM_PCT,MATCH($A468,'Knowledge - Percentages'!$B:$B,0),'Data - Knowledge'!AC$8)/100</f>
        <v>0.21100000000000002</v>
      </c>
      <c r="AD468" s="129" cm="1">
        <f t="array" ref="AD468">INDEX(KM_PCT,MATCH($A468,'Knowledge - Percentages'!$B:$B,0),'Data - Knowledge'!AD$8)/100</f>
        <v>0.20600000000000002</v>
      </c>
      <c r="AE468" s="129" cm="1">
        <f t="array" ref="AE468">INDEX(KM_PCT,MATCH($A468,'Knowledge - Percentages'!$B:$B,0),'Data - Knowledge'!AE$8)/100</f>
        <v>0.154</v>
      </c>
      <c r="AF468" s="129" cm="1">
        <f t="array" ref="AF468">INDEX(KM_PCT,MATCH($A468,'Knowledge - Percentages'!$B:$B,0),'Data - Knowledge'!AF$8)/100</f>
        <v>0.24600000000000002</v>
      </c>
      <c r="AG468" s="129" cm="1">
        <f t="array" ref="AG468">INDEX(KM_PCT,MATCH($A468,'Knowledge - Percentages'!$B:$B,0),'Data - Knowledge'!AG$8)/100</f>
        <v>0.21100000000000002</v>
      </c>
      <c r="AH468" s="129" cm="1">
        <f t="array" ref="AH468">INDEX(KM_PCT,MATCH($A468,'Knowledge - Percentages'!$B:$B,0),'Data - Knowledge'!AH$8)/100</f>
        <v>0.21100000000000002</v>
      </c>
      <c r="AI468" s="129" cm="1">
        <f t="array" ref="AI468">INDEX(KM_PCT,MATCH($A468,'Knowledge - Percentages'!$B:$B,0),'Data - Knowledge'!AI$8)/100</f>
        <v>0.22899999999999998</v>
      </c>
    </row>
    <row r="469" spans="1:35">
      <c r="A469" s="86" t="s">
        <v>1102</v>
      </c>
      <c r="B469" s="86" t="s">
        <v>977</v>
      </c>
      <c r="C469" s="86" t="s">
        <v>1103</v>
      </c>
      <c r="D469" s="86" t="s">
        <v>1104</v>
      </c>
      <c r="E469" s="122">
        <f t="shared" si="49"/>
        <v>0.44478387090472188</v>
      </c>
      <c r="F469" s="128">
        <f t="shared" si="44"/>
        <v>22767.151999999998</v>
      </c>
      <c r="G469" s="122">
        <f t="shared" si="45"/>
        <v>0.45343668233865225</v>
      </c>
      <c r="H469" s="128">
        <f t="shared" si="46"/>
        <v>165014.22399999999</v>
      </c>
      <c r="I469" s="122">
        <f t="shared" si="47"/>
        <v>-0.57987256812587162</v>
      </c>
      <c r="J469" s="128">
        <f t="shared" si="48"/>
        <v>98.09172663550234</v>
      </c>
      <c r="K469" s="129" cm="1">
        <f t="array" ref="K469">INDEX(KM_PCT,MATCH($A469,'Knowledge - Percentages'!$B:$B,0),'Data - Knowledge'!K$8)/100</f>
        <v>0.34899999999999998</v>
      </c>
      <c r="L469" s="129" cm="1">
        <f t="array" ref="L469">INDEX(KM_PCT,MATCH($A469,'Knowledge - Percentages'!$B:$B,0),'Data - Knowledge'!L$8)/100</f>
        <v>0.39600000000000002</v>
      </c>
      <c r="M469" s="129" cm="1">
        <f t="array" ref="M469">INDEX(KM_PCT,MATCH($A469,'Knowledge - Percentages'!$B:$B,0),'Data - Knowledge'!M$8)/100</f>
        <v>0.42100000000000004</v>
      </c>
      <c r="N469" s="129" cm="1">
        <f t="array" ref="N469">INDEX(KM_PCT,MATCH($A469,'Knowledge - Percentages'!$B:$B,0),'Data - Knowledge'!N$8)/100</f>
        <v>0.374</v>
      </c>
      <c r="O469" s="129" cm="1">
        <f t="array" ref="O469">INDEX(KM_PCT,MATCH($A469,'Knowledge - Percentages'!$B:$B,0),'Data - Knowledge'!O$8)/100</f>
        <v>0.39600000000000002</v>
      </c>
      <c r="P469" s="129" cm="1">
        <f t="array" ref="P469">INDEX(KM_PCT,MATCH($A469,'Knowledge - Percentages'!$B:$B,0),'Data - Knowledge'!P$8)/100</f>
        <v>0.46799999999999997</v>
      </c>
      <c r="Q469" s="129" cm="1">
        <f t="array" ref="Q469">INDEX(KM_PCT,MATCH($A469,'Knowledge - Percentages'!$B:$B,0),'Data - Knowledge'!Q$8)/100</f>
        <v>0.47100000000000003</v>
      </c>
      <c r="R469" s="129" cm="1">
        <f t="array" ref="R469">INDEX(KM_PCT,MATCH($A469,'Knowledge - Percentages'!$B:$B,0),'Data - Knowledge'!R$8)/100</f>
        <v>0.50700000000000001</v>
      </c>
      <c r="S469" s="129" cm="1">
        <f t="array" ref="S469">INDEX(KM_PCT,MATCH($A469,'Knowledge - Percentages'!$B:$B,0),'Data - Knowledge'!S$8)/100</f>
        <v>0.48299999999999998</v>
      </c>
      <c r="T469" s="129" cm="1">
        <f t="array" ref="T469">INDEX(KM_PCT,MATCH($A469,'Knowledge - Percentages'!$B:$B,0),'Data - Knowledge'!T$8)/100</f>
        <v>0.43200000000000005</v>
      </c>
      <c r="U469" s="129" cm="1">
        <f t="array" ref="U469">INDEX(KM_PCT,MATCH($A469,'Knowledge - Percentages'!$B:$B,0),'Data - Knowledge'!U$8)/100</f>
        <v>0.47600000000000003</v>
      </c>
      <c r="V469" s="129" cm="1">
        <f t="array" ref="V469">INDEX(KM_PCT,MATCH($A469,'Knowledge - Percentages'!$B:$B,0),'Data - Knowledge'!V$8)/100</f>
        <v>0.47600000000000003</v>
      </c>
      <c r="W469" s="129" cm="1">
        <f t="array" ref="W469">INDEX(KM_PCT,MATCH($A469,'Knowledge - Percentages'!$B:$B,0),'Data - Knowledge'!W$8)/100</f>
        <v>0.55399999999999994</v>
      </c>
      <c r="X469" s="129" cm="1">
        <f t="array" ref="X469">INDEX(KM_PCT,MATCH($A469,'Knowledge - Percentages'!$B:$B,0),'Data - Knowledge'!X$8)/100</f>
        <v>0.47100000000000003</v>
      </c>
      <c r="Y469" s="129" cm="1">
        <f t="array" ref="Y469">INDEX(KM_PCT,MATCH($A469,'Knowledge - Percentages'!$B:$B,0),'Data - Knowledge'!Y$8)/100</f>
        <v>0.52400000000000002</v>
      </c>
      <c r="Z469" s="129" cm="1">
        <f t="array" ref="Z469">INDEX(KM_PCT,MATCH($A469,'Knowledge - Percentages'!$B:$B,0),'Data - Knowledge'!Z$8)/100</f>
        <v>0.47799999999999998</v>
      </c>
      <c r="AA469" s="129" cm="1">
        <f t="array" ref="AA469">INDEX(KM_PCT,MATCH($A469,'Knowledge - Percentages'!$B:$B,0),'Data - Knowledge'!AA$8)/100</f>
        <v>0.46600000000000003</v>
      </c>
      <c r="AB469" s="129" cm="1">
        <f t="array" ref="AB469">INDEX(KM_PCT,MATCH($A469,'Knowledge - Percentages'!$B:$B,0),'Data - Knowledge'!AB$8)/100</f>
        <v>0.65900000000000003</v>
      </c>
      <c r="AC469" s="129" cm="1">
        <f t="array" ref="AC469">INDEX(KM_PCT,MATCH($A469,'Knowledge - Percentages'!$B:$B,0),'Data - Knowledge'!AC$8)/100</f>
        <v>0.48299999999999998</v>
      </c>
      <c r="AD469" s="129" cm="1">
        <f t="array" ref="AD469">INDEX(KM_PCT,MATCH($A469,'Knowledge - Percentages'!$B:$B,0),'Data - Knowledge'!AD$8)/100</f>
        <v>0.45700000000000002</v>
      </c>
      <c r="AE469" s="129" cm="1">
        <f t="array" ref="AE469">INDEX(KM_PCT,MATCH($A469,'Knowledge - Percentages'!$B:$B,0),'Data - Knowledge'!AE$8)/100</f>
        <v>0.44700000000000001</v>
      </c>
      <c r="AF469" s="129" cm="1">
        <f t="array" ref="AF469">INDEX(KM_PCT,MATCH($A469,'Knowledge - Percentages'!$B:$B,0),'Data - Knowledge'!AF$8)/100</f>
        <v>0.57100000000000006</v>
      </c>
      <c r="AG469" s="129" cm="1">
        <f t="array" ref="AG469">INDEX(KM_PCT,MATCH($A469,'Knowledge - Percentages'!$B:$B,0),'Data - Knowledge'!AG$8)/100</f>
        <v>0.495</v>
      </c>
      <c r="AH469" s="129" cm="1">
        <f t="array" ref="AH469">INDEX(KM_PCT,MATCH($A469,'Knowledge - Percentages'!$B:$B,0),'Data - Knowledge'!AH$8)/100</f>
        <v>0.51900000000000002</v>
      </c>
      <c r="AI469" s="129" cm="1">
        <f t="array" ref="AI469">INDEX(KM_PCT,MATCH($A469,'Knowledge - Percentages'!$B:$B,0),'Data - Knowledge'!AI$8)/100</f>
        <v>0.495</v>
      </c>
    </row>
    <row r="470" spans="1:35">
      <c r="A470" s="86" t="s">
        <v>1105</v>
      </c>
      <c r="B470" s="86" t="s">
        <v>977</v>
      </c>
      <c r="C470" s="86" t="s">
        <v>1103</v>
      </c>
      <c r="D470" s="86" t="s">
        <v>1106</v>
      </c>
      <c r="E470" s="122">
        <f t="shared" si="49"/>
        <v>0.2255138218688339</v>
      </c>
      <c r="F470" s="128">
        <f t="shared" si="44"/>
        <v>11543.376</v>
      </c>
      <c r="G470" s="122">
        <f t="shared" si="45"/>
        <v>0.2245658869143958</v>
      </c>
      <c r="H470" s="128">
        <f t="shared" si="46"/>
        <v>81723.793000000005</v>
      </c>
      <c r="I470" s="122">
        <f t="shared" si="47"/>
        <v>-0.66274873877339868</v>
      </c>
      <c r="J470" s="128">
        <f t="shared" si="48"/>
        <v>100.42211885672532</v>
      </c>
      <c r="K470" s="129" cm="1">
        <f t="array" ref="K470">INDEX(KM_PCT,MATCH($A470,'Knowledge - Percentages'!$B:$B,0),'Data - Knowledge'!K$8)/100</f>
        <v>0.192</v>
      </c>
      <c r="L470" s="129" cm="1">
        <f t="array" ref="L470">INDEX(KM_PCT,MATCH($A470,'Knowledge - Percentages'!$B:$B,0),'Data - Knowledge'!L$8)/100</f>
        <v>0.192</v>
      </c>
      <c r="M470" s="129" cm="1">
        <f t="array" ref="M470">INDEX(KM_PCT,MATCH($A470,'Knowledge - Percentages'!$B:$B,0),'Data - Knowledge'!M$8)/100</f>
        <v>0.221</v>
      </c>
      <c r="N470" s="129" cm="1">
        <f t="array" ref="N470">INDEX(KM_PCT,MATCH($A470,'Knowledge - Percentages'!$B:$B,0),'Data - Knowledge'!N$8)/100</f>
        <v>0.14400000000000002</v>
      </c>
      <c r="O470" s="129" cm="1">
        <f t="array" ref="O470">INDEX(KM_PCT,MATCH($A470,'Knowledge - Percentages'!$B:$B,0),'Data - Knowledge'!O$8)/100</f>
        <v>0.192</v>
      </c>
      <c r="P470" s="129" cm="1">
        <f t="array" ref="P470">INDEX(KM_PCT,MATCH($A470,'Knowledge - Percentages'!$B:$B,0),'Data - Knowledge'!P$8)/100</f>
        <v>0.27399999999999997</v>
      </c>
      <c r="Q470" s="129" cm="1">
        <f t="array" ref="Q470">INDEX(KM_PCT,MATCH($A470,'Knowledge - Percentages'!$B:$B,0),'Data - Knowledge'!Q$8)/100</f>
        <v>0.27399999999999997</v>
      </c>
      <c r="R470" s="129" cm="1">
        <f t="array" ref="R470">INDEX(KM_PCT,MATCH($A470,'Knowledge - Percentages'!$B:$B,0),'Data - Knowledge'!R$8)/100</f>
        <v>0.39299999999999996</v>
      </c>
      <c r="S470" s="129" cm="1">
        <f t="array" ref="S470">INDEX(KM_PCT,MATCH($A470,'Knowledge - Percentages'!$B:$B,0),'Data - Knowledge'!S$8)/100</f>
        <v>0.27200000000000002</v>
      </c>
      <c r="T470" s="129" cm="1">
        <f t="array" ref="T470">INDEX(KM_PCT,MATCH($A470,'Knowledge - Percentages'!$B:$B,0),'Data - Knowledge'!T$8)/100</f>
        <v>0.23899999999999999</v>
      </c>
      <c r="U470" s="129" cm="1">
        <f t="array" ref="U470">INDEX(KM_PCT,MATCH($A470,'Knowledge - Percentages'!$B:$B,0),'Data - Knowledge'!U$8)/100</f>
        <v>0.27399999999999997</v>
      </c>
      <c r="V470" s="129" cm="1">
        <f t="array" ref="V470">INDEX(KM_PCT,MATCH($A470,'Knowledge - Percentages'!$B:$B,0),'Data - Knowledge'!V$8)/100</f>
        <v>0.27399999999999997</v>
      </c>
      <c r="W470" s="129" cm="1">
        <f t="array" ref="W470">INDEX(KM_PCT,MATCH($A470,'Knowledge - Percentages'!$B:$B,0),'Data - Knowledge'!W$8)/100</f>
        <v>0.33700000000000002</v>
      </c>
      <c r="X470" s="129" cm="1">
        <f t="array" ref="X470">INDEX(KM_PCT,MATCH($A470,'Knowledge - Percentages'!$B:$B,0),'Data - Knowledge'!X$8)/100</f>
        <v>0.26</v>
      </c>
      <c r="Y470" s="129" cm="1">
        <f t="array" ref="Y470">INDEX(KM_PCT,MATCH($A470,'Knowledge - Percentages'!$B:$B,0),'Data - Knowledge'!Y$8)/100</f>
        <v>0.33299999999999996</v>
      </c>
      <c r="Z470" s="129" cm="1">
        <f t="array" ref="Z470">INDEX(KM_PCT,MATCH($A470,'Knowledge - Percentages'!$B:$B,0),'Data - Knowledge'!Z$8)/100</f>
        <v>0.215</v>
      </c>
      <c r="AA470" s="129" cm="1">
        <f t="array" ref="AA470">INDEX(KM_PCT,MATCH($A470,'Knowledge - Percentages'!$B:$B,0),'Data - Knowledge'!AA$8)/100</f>
        <v>0.215</v>
      </c>
      <c r="AB470" s="129" cm="1">
        <f t="array" ref="AB470">INDEX(KM_PCT,MATCH($A470,'Knowledge - Percentages'!$B:$B,0),'Data - Knowledge'!AB$8)/100</f>
        <v>0.38900000000000001</v>
      </c>
      <c r="AC470" s="129" cm="1">
        <f t="array" ref="AC470">INDEX(KM_PCT,MATCH($A470,'Knowledge - Percentages'!$B:$B,0),'Data - Knowledge'!AC$8)/100</f>
        <v>0.21299999999999999</v>
      </c>
      <c r="AD470" s="129" cm="1">
        <f t="array" ref="AD470">INDEX(KM_PCT,MATCH($A470,'Knowledge - Percentages'!$B:$B,0),'Data - Knowledge'!AD$8)/100</f>
        <v>0.19500000000000001</v>
      </c>
      <c r="AE470" s="129" cm="1">
        <f t="array" ref="AE470">INDEX(KM_PCT,MATCH($A470,'Knowledge - Percentages'!$B:$B,0),'Data - Knowledge'!AE$8)/100</f>
        <v>0.23899999999999999</v>
      </c>
      <c r="AF470" s="129" cm="1">
        <f t="array" ref="AF470">INDEX(KM_PCT,MATCH($A470,'Knowledge - Percentages'!$B:$B,0),'Data - Knowledge'!AF$8)/100</f>
        <v>0.39299999999999996</v>
      </c>
      <c r="AG470" s="129" cm="1">
        <f t="array" ref="AG470">INDEX(KM_PCT,MATCH($A470,'Knowledge - Percentages'!$B:$B,0),'Data - Knowledge'!AG$8)/100</f>
        <v>0.26</v>
      </c>
      <c r="AH470" s="129" cm="1">
        <f t="array" ref="AH470">INDEX(KM_PCT,MATCH($A470,'Knowledge - Percentages'!$B:$B,0),'Data - Knowledge'!AH$8)/100</f>
        <v>0.26100000000000001</v>
      </c>
      <c r="AI470" s="129" cm="1">
        <f t="array" ref="AI470">INDEX(KM_PCT,MATCH($A470,'Knowledge - Percentages'!$B:$B,0),'Data - Knowledge'!AI$8)/100</f>
        <v>0.26</v>
      </c>
    </row>
    <row r="471" spans="1:35">
      <c r="A471" s="86" t="s">
        <v>1107</v>
      </c>
      <c r="B471" s="86" t="s">
        <v>977</v>
      </c>
      <c r="C471" s="86" t="s">
        <v>1103</v>
      </c>
      <c r="D471" s="86" t="s">
        <v>1108</v>
      </c>
      <c r="E471" s="122">
        <f t="shared" si="49"/>
        <v>0.26527176822240023</v>
      </c>
      <c r="F471" s="128">
        <f t="shared" si="44"/>
        <v>13578.466</v>
      </c>
      <c r="G471" s="122">
        <f t="shared" si="45"/>
        <v>0.27434607426377849</v>
      </c>
      <c r="H471" s="128">
        <f t="shared" si="46"/>
        <v>99839.748999999996</v>
      </c>
      <c r="I471" s="122">
        <f t="shared" si="47"/>
        <v>-0.54173604387491103</v>
      </c>
      <c r="J471" s="128">
        <f t="shared" si="48"/>
        <v>96.692387137038637</v>
      </c>
      <c r="K471" s="129" cm="1">
        <f t="array" ref="K471">INDEX(KM_PCT,MATCH($A471,'Knowledge - Percentages'!$B:$B,0),'Data - Knowledge'!K$8)/100</f>
        <v>0.223</v>
      </c>
      <c r="L471" s="129" cm="1">
        <f t="array" ref="L471">INDEX(KM_PCT,MATCH($A471,'Knowledge - Percentages'!$B:$B,0),'Data - Knowledge'!L$8)/100</f>
        <v>0.22500000000000001</v>
      </c>
      <c r="M471" s="129" cm="1">
        <f t="array" ref="M471">INDEX(KM_PCT,MATCH($A471,'Knowledge - Percentages'!$B:$B,0),'Data - Knowledge'!M$8)/100</f>
        <v>0.22800000000000001</v>
      </c>
      <c r="N471" s="129" cm="1">
        <f t="array" ref="N471">INDEX(KM_PCT,MATCH($A471,'Knowledge - Percentages'!$B:$B,0),'Data - Knowledge'!N$8)/100</f>
        <v>0.22800000000000001</v>
      </c>
      <c r="O471" s="129" cm="1">
        <f t="array" ref="O471">INDEX(KM_PCT,MATCH($A471,'Knowledge - Percentages'!$B:$B,0),'Data - Knowledge'!O$8)/100</f>
        <v>0.22800000000000001</v>
      </c>
      <c r="P471" s="129" cm="1">
        <f t="array" ref="P471">INDEX(KM_PCT,MATCH($A471,'Knowledge - Percentages'!$B:$B,0),'Data - Knowledge'!P$8)/100</f>
        <v>0.27</v>
      </c>
      <c r="Q471" s="129" cm="1">
        <f t="array" ref="Q471">INDEX(KM_PCT,MATCH($A471,'Knowledge - Percentages'!$B:$B,0),'Data - Knowledge'!Q$8)/100</f>
        <v>0.28000000000000003</v>
      </c>
      <c r="R471" s="129" cm="1">
        <f t="array" ref="R471">INDEX(KM_PCT,MATCH($A471,'Knowledge - Percentages'!$B:$B,0),'Data - Knowledge'!R$8)/100</f>
        <v>0.28000000000000003</v>
      </c>
      <c r="S471" s="129" cm="1">
        <f t="array" ref="S471">INDEX(KM_PCT,MATCH($A471,'Knowledge - Percentages'!$B:$B,0),'Data - Knowledge'!S$8)/100</f>
        <v>0.28000000000000003</v>
      </c>
      <c r="T471" s="129" cm="1">
        <f t="array" ref="T471">INDEX(KM_PCT,MATCH($A471,'Knowledge - Percentages'!$B:$B,0),'Data - Knowledge'!T$8)/100</f>
        <v>0.26300000000000001</v>
      </c>
      <c r="U471" s="129" cm="1">
        <f t="array" ref="U471">INDEX(KM_PCT,MATCH($A471,'Knowledge - Percentages'!$B:$B,0),'Data - Knowledge'!U$8)/100</f>
        <v>0.28000000000000003</v>
      </c>
      <c r="V471" s="129" cm="1">
        <f t="array" ref="V471">INDEX(KM_PCT,MATCH($A471,'Knowledge - Percentages'!$B:$B,0),'Data - Knowledge'!V$8)/100</f>
        <v>0.28000000000000003</v>
      </c>
      <c r="W471" s="129" cm="1">
        <f t="array" ref="W471">INDEX(KM_PCT,MATCH($A471,'Knowledge - Percentages'!$B:$B,0),'Data - Knowledge'!W$8)/100</f>
        <v>0.32700000000000001</v>
      </c>
      <c r="X471" s="129" cm="1">
        <f t="array" ref="X471">INDEX(KM_PCT,MATCH($A471,'Knowledge - Percentages'!$B:$B,0),'Data - Knowledge'!X$8)/100</f>
        <v>0.28100000000000003</v>
      </c>
      <c r="Y471" s="129" cm="1">
        <f t="array" ref="Y471">INDEX(KM_PCT,MATCH($A471,'Knowledge - Percentages'!$B:$B,0),'Data - Knowledge'!Y$8)/100</f>
        <v>0.28199999999999997</v>
      </c>
      <c r="Z471" s="129" cm="1">
        <f t="array" ref="Z471">INDEX(KM_PCT,MATCH($A471,'Knowledge - Percentages'!$B:$B,0),'Data - Knowledge'!Z$8)/100</f>
        <v>0.28199999999999997</v>
      </c>
      <c r="AA471" s="129" cm="1">
        <f t="array" ref="AA471">INDEX(KM_PCT,MATCH($A471,'Knowledge - Percentages'!$B:$B,0),'Data - Knowledge'!AA$8)/100</f>
        <v>0.28199999999999997</v>
      </c>
      <c r="AB471" s="129" cm="1">
        <f t="array" ref="AB471">INDEX(KM_PCT,MATCH($A471,'Knowledge - Percentages'!$B:$B,0),'Data - Knowledge'!AB$8)/100</f>
        <v>0.45899999999999996</v>
      </c>
      <c r="AC471" s="129" cm="1">
        <f t="array" ref="AC471">INDEX(KM_PCT,MATCH($A471,'Knowledge - Percentages'!$B:$B,0),'Data - Knowledge'!AC$8)/100</f>
        <v>0.308</v>
      </c>
      <c r="AD471" s="129" cm="1">
        <f t="array" ref="AD471">INDEX(KM_PCT,MATCH($A471,'Knowledge - Percentages'!$B:$B,0),'Data - Knowledge'!AD$8)/100</f>
        <v>0.29499999999999998</v>
      </c>
      <c r="AE471" s="129" cm="1">
        <f t="array" ref="AE471">INDEX(KM_PCT,MATCH($A471,'Knowledge - Percentages'!$B:$B,0),'Data - Knowledge'!AE$8)/100</f>
        <v>0.308</v>
      </c>
      <c r="AF471" s="129" cm="1">
        <f t="array" ref="AF471">INDEX(KM_PCT,MATCH($A471,'Knowledge - Percentages'!$B:$B,0),'Data - Knowledge'!AF$8)/100</f>
        <v>0.317</v>
      </c>
      <c r="AG471" s="129" cm="1">
        <f t="array" ref="AG471">INDEX(KM_PCT,MATCH($A471,'Knowledge - Percentages'!$B:$B,0),'Data - Knowledge'!AG$8)/100</f>
        <v>0.308</v>
      </c>
      <c r="AH471" s="129" cm="1">
        <f t="array" ref="AH471">INDEX(KM_PCT,MATCH($A471,'Knowledge - Percentages'!$B:$B,0),'Data - Knowledge'!AH$8)/100</f>
        <v>0.32899999999999996</v>
      </c>
      <c r="AI471" s="129" cm="1">
        <f t="array" ref="AI471">INDEX(KM_PCT,MATCH($A471,'Knowledge - Percentages'!$B:$B,0),'Data - Knowledge'!AI$8)/100</f>
        <v>0.308</v>
      </c>
    </row>
    <row r="472" spans="1:35">
      <c r="A472" s="86" t="s">
        <v>1109</v>
      </c>
      <c r="B472" s="86" t="s">
        <v>977</v>
      </c>
      <c r="C472" s="86" t="s">
        <v>1103</v>
      </c>
      <c r="D472" s="86" t="s">
        <v>1110</v>
      </c>
      <c r="E472" s="122">
        <f t="shared" si="49"/>
        <v>0.17852040557172721</v>
      </c>
      <c r="F472" s="128">
        <f t="shared" si="44"/>
        <v>9137.9240000000009</v>
      </c>
      <c r="G472" s="122">
        <f t="shared" si="45"/>
        <v>0.1798376177116337</v>
      </c>
      <c r="H472" s="128">
        <f t="shared" si="46"/>
        <v>65446.326000000023</v>
      </c>
      <c r="I472" s="122">
        <f t="shared" si="47"/>
        <v>-0.36033732694718179</v>
      </c>
      <c r="J472" s="128">
        <f t="shared" si="48"/>
        <v>99.267554721494022</v>
      </c>
      <c r="K472" s="129" cm="1">
        <f t="array" ref="K472">INDEX(KM_PCT,MATCH($A472,'Knowledge - Percentages'!$B:$B,0),'Data - Knowledge'!K$8)/100</f>
        <v>0.16899999999999998</v>
      </c>
      <c r="L472" s="129" cm="1">
        <f t="array" ref="L472">INDEX(KM_PCT,MATCH($A472,'Knowledge - Percentages'!$B:$B,0),'Data - Knowledge'!L$8)/100</f>
        <v>0.16899999999999998</v>
      </c>
      <c r="M472" s="129" cm="1">
        <f t="array" ref="M472">INDEX(KM_PCT,MATCH($A472,'Knowledge - Percentages'!$B:$B,0),'Data - Knowledge'!M$8)/100</f>
        <v>0.16899999999999998</v>
      </c>
      <c r="N472" s="129" cm="1">
        <f t="array" ref="N472">INDEX(KM_PCT,MATCH($A472,'Knowledge - Percentages'!$B:$B,0),'Data - Knowledge'!N$8)/100</f>
        <v>0.16600000000000001</v>
      </c>
      <c r="O472" s="129" cm="1">
        <f t="array" ref="O472">INDEX(KM_PCT,MATCH($A472,'Knowledge - Percentages'!$B:$B,0),'Data - Knowledge'!O$8)/100</f>
        <v>0.161</v>
      </c>
      <c r="P472" s="129" cm="1">
        <f t="array" ref="P472">INDEX(KM_PCT,MATCH($A472,'Knowledge - Percentages'!$B:$B,0),'Data - Knowledge'!P$8)/100</f>
        <v>0.18600000000000003</v>
      </c>
      <c r="Q472" s="129" cm="1">
        <f t="array" ref="Q472">INDEX(KM_PCT,MATCH($A472,'Knowledge - Percentages'!$B:$B,0),'Data - Knowledge'!Q$8)/100</f>
        <v>0.18600000000000003</v>
      </c>
      <c r="R472" s="129" cm="1">
        <f t="array" ref="R472">INDEX(KM_PCT,MATCH($A472,'Knowledge - Percentages'!$B:$B,0),'Data - Knowledge'!R$8)/100</f>
        <v>0.18600000000000003</v>
      </c>
      <c r="S472" s="129" cm="1">
        <f t="array" ref="S472">INDEX(KM_PCT,MATCH($A472,'Knowledge - Percentages'!$B:$B,0),'Data - Knowledge'!S$8)/100</f>
        <v>0.188</v>
      </c>
      <c r="T472" s="129" cm="1">
        <f t="array" ref="T472">INDEX(KM_PCT,MATCH($A472,'Knowledge - Percentages'!$B:$B,0),'Data - Knowledge'!T$8)/100</f>
        <v>0.17499999999999999</v>
      </c>
      <c r="U472" s="129" cm="1">
        <f t="array" ref="U472">INDEX(KM_PCT,MATCH($A472,'Knowledge - Percentages'!$B:$B,0),'Data - Knowledge'!U$8)/100</f>
        <v>0.18600000000000003</v>
      </c>
      <c r="V472" s="129" cm="1">
        <f t="array" ref="V472">INDEX(KM_PCT,MATCH($A472,'Knowledge - Percentages'!$B:$B,0),'Data - Knowledge'!V$8)/100</f>
        <v>0.18600000000000003</v>
      </c>
      <c r="W472" s="129" cm="1">
        <f t="array" ref="W472">INDEX(KM_PCT,MATCH($A472,'Knowledge - Percentages'!$B:$B,0),'Data - Knowledge'!W$8)/100</f>
        <v>0.18600000000000003</v>
      </c>
      <c r="X472" s="129" cm="1">
        <f t="array" ref="X472">INDEX(KM_PCT,MATCH($A472,'Knowledge - Percentages'!$B:$B,0),'Data - Knowledge'!X$8)/100</f>
        <v>0.18600000000000003</v>
      </c>
      <c r="Y472" s="129" cm="1">
        <f t="array" ref="Y472">INDEX(KM_PCT,MATCH($A472,'Knowledge - Percentages'!$B:$B,0),'Data - Knowledge'!Y$8)/100</f>
        <v>0.18600000000000003</v>
      </c>
      <c r="Z472" s="129" cm="1">
        <f t="array" ref="Z472">INDEX(KM_PCT,MATCH($A472,'Knowledge - Percentages'!$B:$B,0),'Data - Knowledge'!Z$8)/100</f>
        <v>0.18600000000000003</v>
      </c>
      <c r="AA472" s="129" cm="1">
        <f t="array" ref="AA472">INDEX(KM_PCT,MATCH($A472,'Knowledge - Percentages'!$B:$B,0),'Data - Knowledge'!AA$8)/100</f>
        <v>0.18600000000000003</v>
      </c>
      <c r="AB472" s="129" cm="1">
        <f t="array" ref="AB472">INDEX(KM_PCT,MATCH($A472,'Knowledge - Percentages'!$B:$B,0),'Data - Knowledge'!AB$8)/100</f>
        <v>0.30599999999999999</v>
      </c>
      <c r="AC472" s="129" cm="1">
        <f t="array" ref="AC472">INDEX(KM_PCT,MATCH($A472,'Knowledge - Percentages'!$B:$B,0),'Data - Knowledge'!AC$8)/100</f>
        <v>0.18600000000000003</v>
      </c>
      <c r="AD472" s="129" cm="1">
        <f t="array" ref="AD472">INDEX(KM_PCT,MATCH($A472,'Knowledge - Percentages'!$B:$B,0),'Data - Knowledge'!AD$8)/100</f>
        <v>0.17499999999999999</v>
      </c>
      <c r="AE472" s="129" cm="1">
        <f t="array" ref="AE472">INDEX(KM_PCT,MATCH($A472,'Knowledge - Percentages'!$B:$B,0),'Data - Knowledge'!AE$8)/100</f>
        <v>0.16300000000000001</v>
      </c>
      <c r="AF472" s="129" cm="1">
        <f t="array" ref="AF472">INDEX(KM_PCT,MATCH($A472,'Knowledge - Percentages'!$B:$B,0),'Data - Knowledge'!AF$8)/100</f>
        <v>0.19500000000000001</v>
      </c>
      <c r="AG472" s="129" cm="1">
        <f t="array" ref="AG472">INDEX(KM_PCT,MATCH($A472,'Knowledge - Percentages'!$B:$B,0),'Data - Knowledge'!AG$8)/100</f>
        <v>0.18600000000000003</v>
      </c>
      <c r="AH472" s="129" cm="1">
        <f t="array" ref="AH472">INDEX(KM_PCT,MATCH($A472,'Knowledge - Percentages'!$B:$B,0),'Data - Knowledge'!AH$8)/100</f>
        <v>0.18600000000000003</v>
      </c>
      <c r="AI472" s="129" cm="1">
        <f t="array" ref="AI472">INDEX(KM_PCT,MATCH($A472,'Knowledge - Percentages'!$B:$B,0),'Data - Knowledge'!AI$8)/100</f>
        <v>0.20300000000000001</v>
      </c>
    </row>
    <row r="473" spans="1:35">
      <c r="A473" s="86" t="s">
        <v>1111</v>
      </c>
      <c r="B473" s="86" t="s">
        <v>977</v>
      </c>
      <c r="C473" s="86" t="s">
        <v>1103</v>
      </c>
      <c r="D473" s="86" t="s">
        <v>1112</v>
      </c>
      <c r="E473" s="122">
        <f t="shared" si="49"/>
        <v>0.14948522085685817</v>
      </c>
      <c r="F473" s="128">
        <f t="shared" si="44"/>
        <v>7651.7</v>
      </c>
      <c r="G473" s="122">
        <f t="shared" si="45"/>
        <v>0.15200757860952577</v>
      </c>
      <c r="H473" s="128">
        <f t="shared" si="46"/>
        <v>55318.446000000004</v>
      </c>
      <c r="I473" s="122">
        <f t="shared" si="47"/>
        <v>-0.51064663689986589</v>
      </c>
      <c r="J473" s="128">
        <f t="shared" si="48"/>
        <v>98.340636844727996</v>
      </c>
      <c r="K473" s="129" cm="1">
        <f t="array" ref="K473">INDEX(KM_PCT,MATCH($A473,'Knowledge - Percentages'!$B:$B,0),'Data - Knowledge'!K$8)/100</f>
        <v>0.14000000000000001</v>
      </c>
      <c r="L473" s="129" cm="1">
        <f t="array" ref="L473">INDEX(KM_PCT,MATCH($A473,'Knowledge - Percentages'!$B:$B,0),'Data - Knowledge'!L$8)/100</f>
        <v>0.14000000000000001</v>
      </c>
      <c r="M473" s="129" cm="1">
        <f t="array" ref="M473">INDEX(KM_PCT,MATCH($A473,'Knowledge - Percentages'!$B:$B,0),'Data - Knowledge'!M$8)/100</f>
        <v>0.14300000000000002</v>
      </c>
      <c r="N473" s="129" cm="1">
        <f t="array" ref="N473">INDEX(KM_PCT,MATCH($A473,'Knowledge - Percentages'!$B:$B,0),'Data - Knowledge'!N$8)/100</f>
        <v>0.115</v>
      </c>
      <c r="O473" s="129" cm="1">
        <f t="array" ref="O473">INDEX(KM_PCT,MATCH($A473,'Knowledge - Percentages'!$B:$B,0),'Data - Knowledge'!O$8)/100</f>
        <v>0.14000000000000001</v>
      </c>
      <c r="P473" s="129" cm="1">
        <f t="array" ref="P473">INDEX(KM_PCT,MATCH($A473,'Knowledge - Percentages'!$B:$B,0),'Data - Knowledge'!P$8)/100</f>
        <v>0.17100000000000001</v>
      </c>
      <c r="Q473" s="129" cm="1">
        <f t="array" ref="Q473">INDEX(KM_PCT,MATCH($A473,'Knowledge - Percentages'!$B:$B,0),'Data - Knowledge'!Q$8)/100</f>
        <v>0.187</v>
      </c>
      <c r="R473" s="129" cm="1">
        <f t="array" ref="R473">INDEX(KM_PCT,MATCH($A473,'Knowledge - Percentages'!$B:$B,0),'Data - Knowledge'!R$8)/100</f>
        <v>0.20199999999999999</v>
      </c>
      <c r="S473" s="129" cm="1">
        <f t="array" ref="S473">INDEX(KM_PCT,MATCH($A473,'Knowledge - Percentages'!$B:$B,0),'Data - Knowledge'!S$8)/100</f>
        <v>0.17100000000000001</v>
      </c>
      <c r="T473" s="129" cm="1">
        <f t="array" ref="T473">INDEX(KM_PCT,MATCH($A473,'Knowledge - Percentages'!$B:$B,0),'Data - Knowledge'!T$8)/100</f>
        <v>0.11</v>
      </c>
      <c r="U473" s="129" cm="1">
        <f t="array" ref="U473">INDEX(KM_PCT,MATCH($A473,'Knowledge - Percentages'!$B:$B,0),'Data - Knowledge'!U$8)/100</f>
        <v>0.17499999999999999</v>
      </c>
      <c r="V473" s="129" cm="1">
        <f t="array" ref="V473">INDEX(KM_PCT,MATCH($A473,'Knowledge - Percentages'!$B:$B,0),'Data - Knowledge'!V$8)/100</f>
        <v>0.17100000000000001</v>
      </c>
      <c r="W473" s="129" cm="1">
        <f t="array" ref="W473">INDEX(KM_PCT,MATCH($A473,'Knowledge - Percentages'!$B:$B,0),'Data - Knowledge'!W$8)/100</f>
        <v>0.2</v>
      </c>
      <c r="X473" s="129" cm="1">
        <f t="array" ref="X473">INDEX(KM_PCT,MATCH($A473,'Knowledge - Percentages'!$B:$B,0),'Data - Knowledge'!X$8)/100</f>
        <v>0.16699999999999998</v>
      </c>
      <c r="Y473" s="129" cm="1">
        <f t="array" ref="Y473">INDEX(KM_PCT,MATCH($A473,'Knowledge - Percentages'!$B:$B,0),'Data - Knowledge'!Y$8)/100</f>
        <v>0.16699999999999998</v>
      </c>
      <c r="Z473" s="129" cm="1">
        <f t="array" ref="Z473">INDEX(KM_PCT,MATCH($A473,'Knowledge - Percentages'!$B:$B,0),'Data - Knowledge'!Z$8)/100</f>
        <v>0.152</v>
      </c>
      <c r="AA473" s="129" cm="1">
        <f t="array" ref="AA473">INDEX(KM_PCT,MATCH($A473,'Knowledge - Percentages'!$B:$B,0),'Data - Knowledge'!AA$8)/100</f>
        <v>0.16699999999999998</v>
      </c>
      <c r="AB473" s="129" cm="1">
        <f t="array" ref="AB473">INDEX(KM_PCT,MATCH($A473,'Knowledge - Percentages'!$B:$B,0),'Data - Knowledge'!AB$8)/100</f>
        <v>0.39799999999999996</v>
      </c>
      <c r="AC473" s="129" cm="1">
        <f t="array" ref="AC473">INDEX(KM_PCT,MATCH($A473,'Knowledge - Percentages'!$B:$B,0),'Data - Knowledge'!AC$8)/100</f>
        <v>0.16899999999999998</v>
      </c>
      <c r="AD473" s="129" cm="1">
        <f t="array" ref="AD473">INDEX(KM_PCT,MATCH($A473,'Knowledge - Percentages'!$B:$B,0),'Data - Knowledge'!AD$8)/100</f>
        <v>0.13699999999999998</v>
      </c>
      <c r="AE473" s="129" cm="1">
        <f t="array" ref="AE473">INDEX(KM_PCT,MATCH($A473,'Knowledge - Percentages'!$B:$B,0),'Data - Knowledge'!AE$8)/100</f>
        <v>0.13</v>
      </c>
      <c r="AF473" s="129" cm="1">
        <f t="array" ref="AF473">INDEX(KM_PCT,MATCH($A473,'Knowledge - Percentages'!$B:$B,0),'Data - Knowledge'!AF$8)/100</f>
        <v>0.22699999999999998</v>
      </c>
      <c r="AG473" s="129" cm="1">
        <f t="array" ref="AG473">INDEX(KM_PCT,MATCH($A473,'Knowledge - Percentages'!$B:$B,0),'Data - Knowledge'!AG$8)/100</f>
        <v>0.16899999999999998</v>
      </c>
      <c r="AH473" s="129" cm="1">
        <f t="array" ref="AH473">INDEX(KM_PCT,MATCH($A473,'Knowledge - Percentages'!$B:$B,0),'Data - Knowledge'!AH$8)/100</f>
        <v>0.17300000000000001</v>
      </c>
      <c r="AI473" s="129" cm="1">
        <f t="array" ref="AI473">INDEX(KM_PCT,MATCH($A473,'Knowledge - Percentages'!$B:$B,0),'Data - Knowledge'!AI$8)/100</f>
        <v>0.16899999999999998</v>
      </c>
    </row>
    <row r="474" spans="1:35">
      <c r="A474" s="86" t="s">
        <v>1113</v>
      </c>
      <c r="B474" s="86" t="s">
        <v>977</v>
      </c>
      <c r="C474" s="86" t="s">
        <v>1103</v>
      </c>
      <c r="D474" s="86" t="s">
        <v>1114</v>
      </c>
      <c r="E474" s="122">
        <f t="shared" si="49"/>
        <v>7.6025221247582375E-2</v>
      </c>
      <c r="F474" s="128">
        <f t="shared" si="44"/>
        <v>3891.5029999999992</v>
      </c>
      <c r="G474" s="122">
        <f t="shared" si="45"/>
        <v>7.5463372343845758E-2</v>
      </c>
      <c r="H474" s="128">
        <f t="shared" si="46"/>
        <v>27462.555000000004</v>
      </c>
      <c r="I474" s="122">
        <f t="shared" si="47"/>
        <v>-0.48386033890193503</v>
      </c>
      <c r="J474" s="128">
        <f t="shared" si="48"/>
        <v>100.74453193156619</v>
      </c>
      <c r="K474" s="129" cm="1">
        <f t="array" ref="K474">INDEX(KM_PCT,MATCH($A474,'Knowledge - Percentages'!$B:$B,0),'Data - Knowledge'!K$8)/100</f>
        <v>7.5999999999999998E-2</v>
      </c>
      <c r="L474" s="129" cm="1">
        <f t="array" ref="L474">INDEX(KM_PCT,MATCH($A474,'Knowledge - Percentages'!$B:$B,0),'Data - Knowledge'!L$8)/100</f>
        <v>7.5999999999999998E-2</v>
      </c>
      <c r="M474" s="129" cm="1">
        <f t="array" ref="M474">INDEX(KM_PCT,MATCH($A474,'Knowledge - Percentages'!$B:$B,0),'Data - Knowledge'!M$8)/100</f>
        <v>7.5999999999999998E-2</v>
      </c>
      <c r="N474" s="129" cm="1">
        <f t="array" ref="N474">INDEX(KM_PCT,MATCH($A474,'Knowledge - Percentages'!$B:$B,0),'Data - Knowledge'!N$8)/100</f>
        <v>6.2E-2</v>
      </c>
      <c r="O474" s="129" cm="1">
        <f t="array" ref="O474">INDEX(KM_PCT,MATCH($A474,'Knowledge - Percentages'!$B:$B,0),'Data - Knowledge'!O$8)/100</f>
        <v>7.5999999999999998E-2</v>
      </c>
      <c r="P474" s="129" cm="1">
        <f t="array" ref="P474">INDEX(KM_PCT,MATCH($A474,'Knowledge - Percentages'!$B:$B,0),'Data - Knowledge'!P$8)/100</f>
        <v>0.09</v>
      </c>
      <c r="Q474" s="129" cm="1">
        <f t="array" ref="Q474">INDEX(KM_PCT,MATCH($A474,'Knowledge - Percentages'!$B:$B,0),'Data - Knowledge'!Q$8)/100</f>
        <v>0.09</v>
      </c>
      <c r="R474" s="129" cm="1">
        <f t="array" ref="R474">INDEX(KM_PCT,MATCH($A474,'Knowledge - Percentages'!$B:$B,0),'Data - Knowledge'!R$8)/100</f>
        <v>0.13600000000000001</v>
      </c>
      <c r="S474" s="129" cm="1">
        <f t="array" ref="S474">INDEX(KM_PCT,MATCH($A474,'Knowledge - Percentages'!$B:$B,0),'Data - Knowledge'!S$8)/100</f>
        <v>0.09</v>
      </c>
      <c r="T474" s="129" cm="1">
        <f t="array" ref="T474">INDEX(KM_PCT,MATCH($A474,'Knowledge - Percentages'!$B:$B,0),'Data - Knowledge'!T$8)/100</f>
        <v>8.5999999999999993E-2</v>
      </c>
      <c r="U474" s="129" cm="1">
        <f t="array" ref="U474">INDEX(KM_PCT,MATCH($A474,'Knowledge - Percentages'!$B:$B,0),'Data - Knowledge'!U$8)/100</f>
        <v>9.6999999999999989E-2</v>
      </c>
      <c r="V474" s="129" cm="1">
        <f t="array" ref="V474">INDEX(KM_PCT,MATCH($A474,'Knowledge - Percentages'!$B:$B,0),'Data - Knowledge'!V$8)/100</f>
        <v>0.09</v>
      </c>
      <c r="W474" s="129" cm="1">
        <f t="array" ref="W474">INDEX(KM_PCT,MATCH($A474,'Knowledge - Percentages'!$B:$B,0),'Data - Knowledge'!W$8)/100</f>
        <v>0.09</v>
      </c>
      <c r="X474" s="129" cm="1">
        <f t="array" ref="X474">INDEX(KM_PCT,MATCH($A474,'Knowledge - Percentages'!$B:$B,0),'Data - Knowledge'!X$8)/100</f>
        <v>7.0999999999999994E-2</v>
      </c>
      <c r="Y474" s="129" cm="1">
        <f t="array" ref="Y474">INDEX(KM_PCT,MATCH($A474,'Knowledge - Percentages'!$B:$B,0),'Data - Knowledge'!Y$8)/100</f>
        <v>9.3000000000000013E-2</v>
      </c>
      <c r="Z474" s="129" cm="1">
        <f t="array" ref="Z474">INDEX(KM_PCT,MATCH($A474,'Knowledge - Percentages'!$B:$B,0),'Data - Knowledge'!Z$8)/100</f>
        <v>6.3E-2</v>
      </c>
      <c r="AA474" s="129" cm="1">
        <f t="array" ref="AA474">INDEX(KM_PCT,MATCH($A474,'Knowledge - Percentages'!$B:$B,0),'Data - Knowledge'!AA$8)/100</f>
        <v>7.0000000000000007E-2</v>
      </c>
      <c r="AB474" s="129" cm="1">
        <f t="array" ref="AB474">INDEX(KM_PCT,MATCH($A474,'Knowledge - Percentages'!$B:$B,0),'Data - Knowledge'!AB$8)/100</f>
        <v>0.25800000000000001</v>
      </c>
      <c r="AC474" s="129" cm="1">
        <f t="array" ref="AC474">INDEX(KM_PCT,MATCH($A474,'Knowledge - Percentages'!$B:$B,0),'Data - Knowledge'!AC$8)/100</f>
        <v>7.5999999999999998E-2</v>
      </c>
      <c r="AD474" s="129" cm="1">
        <f t="array" ref="AD474">INDEX(KM_PCT,MATCH($A474,'Knowledge - Percentages'!$B:$B,0),'Data - Knowledge'!AD$8)/100</f>
        <v>7.0999999999999994E-2</v>
      </c>
      <c r="AE474" s="129" cm="1">
        <f t="array" ref="AE474">INDEX(KM_PCT,MATCH($A474,'Knowledge - Percentages'!$B:$B,0),'Data - Knowledge'!AE$8)/100</f>
        <v>5.7999999999999996E-2</v>
      </c>
      <c r="AF474" s="129" cm="1">
        <f t="array" ref="AF474">INDEX(KM_PCT,MATCH($A474,'Knowledge - Percentages'!$B:$B,0),'Data - Knowledge'!AF$8)/100</f>
        <v>0.13699999999999998</v>
      </c>
      <c r="AG474" s="129" cm="1">
        <f t="array" ref="AG474">INDEX(KM_PCT,MATCH($A474,'Knowledge - Percentages'!$B:$B,0),'Data - Knowledge'!AG$8)/100</f>
        <v>8.5000000000000006E-2</v>
      </c>
      <c r="AH474" s="129" cm="1">
        <f t="array" ref="AH474">INDEX(KM_PCT,MATCH($A474,'Knowledge - Percentages'!$B:$B,0),'Data - Knowledge'!AH$8)/100</f>
        <v>8.5000000000000006E-2</v>
      </c>
      <c r="AI474" s="129" cm="1">
        <f t="array" ref="AI474">INDEX(KM_PCT,MATCH($A474,'Knowledge - Percentages'!$B:$B,0),'Data - Knowledge'!AI$8)/100</f>
        <v>0.08</v>
      </c>
    </row>
    <row r="475" spans="1:35">
      <c r="A475" s="86" t="s">
        <v>1115</v>
      </c>
      <c r="B475" s="86" t="s">
        <v>977</v>
      </c>
      <c r="C475" s="86" t="s">
        <v>1103</v>
      </c>
      <c r="D475" s="86" t="s">
        <v>1116</v>
      </c>
      <c r="E475" s="122">
        <f t="shared" si="49"/>
        <v>5.3473655420321564E-2</v>
      </c>
      <c r="F475" s="128">
        <f t="shared" si="44"/>
        <v>2737.1559999999999</v>
      </c>
      <c r="G475" s="122">
        <f t="shared" si="45"/>
        <v>5.3330287783820034E-2</v>
      </c>
      <c r="H475" s="128">
        <f t="shared" si="46"/>
        <v>19407.905000000002</v>
      </c>
      <c r="I475" s="122">
        <f t="shared" si="47"/>
        <v>-0.47787129369757386</v>
      </c>
      <c r="J475" s="128">
        <f t="shared" si="48"/>
        <v>100.26882966970419</v>
      </c>
      <c r="K475" s="129" cm="1">
        <f t="array" ref="K475">INDEX(KM_PCT,MATCH($A475,'Knowledge - Percentages'!$B:$B,0),'Data - Knowledge'!K$8)/100</f>
        <v>5.2000000000000005E-2</v>
      </c>
      <c r="L475" s="129" cm="1">
        <f t="array" ref="L475">INDEX(KM_PCT,MATCH($A475,'Knowledge - Percentages'!$B:$B,0),'Data - Knowledge'!L$8)/100</f>
        <v>5.2000000000000005E-2</v>
      </c>
      <c r="M475" s="129" cm="1">
        <f t="array" ref="M475">INDEX(KM_PCT,MATCH($A475,'Knowledge - Percentages'!$B:$B,0),'Data - Knowledge'!M$8)/100</f>
        <v>5.2000000000000005E-2</v>
      </c>
      <c r="N475" s="129" cm="1">
        <f t="array" ref="N475">INDEX(KM_PCT,MATCH($A475,'Knowledge - Percentages'!$B:$B,0),'Data - Knowledge'!N$8)/100</f>
        <v>3.7999999999999999E-2</v>
      </c>
      <c r="O475" s="129" cm="1">
        <f t="array" ref="O475">INDEX(KM_PCT,MATCH($A475,'Knowledge - Percentages'!$B:$B,0),'Data - Knowledge'!O$8)/100</f>
        <v>5.2000000000000005E-2</v>
      </c>
      <c r="P475" s="129" cm="1">
        <f t="array" ref="P475">INDEX(KM_PCT,MATCH($A475,'Knowledge - Percentages'!$B:$B,0),'Data - Knowledge'!P$8)/100</f>
        <v>6.6000000000000003E-2</v>
      </c>
      <c r="Q475" s="129" cm="1">
        <f t="array" ref="Q475">INDEX(KM_PCT,MATCH($A475,'Knowledge - Percentages'!$B:$B,0),'Data - Knowledge'!Q$8)/100</f>
        <v>6.6000000000000003E-2</v>
      </c>
      <c r="R475" s="129" cm="1">
        <f t="array" ref="R475">INDEX(KM_PCT,MATCH($A475,'Knowledge - Percentages'!$B:$B,0),'Data - Knowledge'!R$8)/100</f>
        <v>0.107</v>
      </c>
      <c r="S475" s="129" cm="1">
        <f t="array" ref="S475">INDEX(KM_PCT,MATCH($A475,'Knowledge - Percentages'!$B:$B,0),'Data - Knowledge'!S$8)/100</f>
        <v>6.6000000000000003E-2</v>
      </c>
      <c r="T475" s="129" cm="1">
        <f t="array" ref="T475">INDEX(KM_PCT,MATCH($A475,'Knowledge - Percentages'!$B:$B,0),'Data - Knowledge'!T$8)/100</f>
        <v>5.7000000000000002E-2</v>
      </c>
      <c r="U475" s="129" cm="1">
        <f t="array" ref="U475">INDEX(KM_PCT,MATCH($A475,'Knowledge - Percentages'!$B:$B,0),'Data - Knowledge'!U$8)/100</f>
        <v>6.6000000000000003E-2</v>
      </c>
      <c r="V475" s="129" cm="1">
        <f t="array" ref="V475">INDEX(KM_PCT,MATCH($A475,'Knowledge - Percentages'!$B:$B,0),'Data - Knowledge'!V$8)/100</f>
        <v>6.6000000000000003E-2</v>
      </c>
      <c r="W475" s="129" cm="1">
        <f t="array" ref="W475">INDEX(KM_PCT,MATCH($A475,'Knowledge - Percentages'!$B:$B,0),'Data - Knowledge'!W$8)/100</f>
        <v>7.400000000000001E-2</v>
      </c>
      <c r="X475" s="129" cm="1">
        <f t="array" ref="X475">INDEX(KM_PCT,MATCH($A475,'Knowledge - Percentages'!$B:$B,0),'Data - Knowledge'!X$8)/100</f>
        <v>5.4000000000000006E-2</v>
      </c>
      <c r="Y475" s="129" cm="1">
        <f t="array" ref="Y475">INDEX(KM_PCT,MATCH($A475,'Knowledge - Percentages'!$B:$B,0),'Data - Knowledge'!Y$8)/100</f>
        <v>6.0999999999999999E-2</v>
      </c>
      <c r="Z475" s="129" cm="1">
        <f t="array" ref="Z475">INDEX(KM_PCT,MATCH($A475,'Knowledge - Percentages'!$B:$B,0),'Data - Knowledge'!Z$8)/100</f>
        <v>4.9000000000000002E-2</v>
      </c>
      <c r="AA475" s="129" cm="1">
        <f t="array" ref="AA475">INDEX(KM_PCT,MATCH($A475,'Knowledge - Percentages'!$B:$B,0),'Data - Knowledge'!AA$8)/100</f>
        <v>4.2000000000000003E-2</v>
      </c>
      <c r="AB475" s="129" cm="1">
        <f t="array" ref="AB475">INDEX(KM_PCT,MATCH($A475,'Knowledge - Percentages'!$B:$B,0),'Data - Knowledge'!AB$8)/100</f>
        <v>0.25600000000000001</v>
      </c>
      <c r="AC475" s="129" cm="1">
        <f t="array" ref="AC475">INDEX(KM_PCT,MATCH($A475,'Knowledge - Percentages'!$B:$B,0),'Data - Knowledge'!AC$8)/100</f>
        <v>5.7999999999999996E-2</v>
      </c>
      <c r="AD475" s="129" cm="1">
        <f t="array" ref="AD475">INDEX(KM_PCT,MATCH($A475,'Knowledge - Percentages'!$B:$B,0),'Data - Knowledge'!AD$8)/100</f>
        <v>4.0999999999999995E-2</v>
      </c>
      <c r="AE475" s="129" cm="1">
        <f t="array" ref="AE475">INDEX(KM_PCT,MATCH($A475,'Knowledge - Percentages'!$B:$B,0),'Data - Knowledge'!AE$8)/100</f>
        <v>5.5999999999999994E-2</v>
      </c>
      <c r="AF475" s="129" cm="1">
        <f t="array" ref="AF475">INDEX(KM_PCT,MATCH($A475,'Knowledge - Percentages'!$B:$B,0),'Data - Knowledge'!AF$8)/100</f>
        <v>0.11800000000000001</v>
      </c>
      <c r="AG475" s="129" cm="1">
        <f t="array" ref="AG475">INDEX(KM_PCT,MATCH($A475,'Knowledge - Percentages'!$B:$B,0),'Data - Knowledge'!AG$8)/100</f>
        <v>6.5000000000000002E-2</v>
      </c>
      <c r="AH475" s="129" cm="1">
        <f t="array" ref="AH475">INDEX(KM_PCT,MATCH($A475,'Knowledge - Percentages'!$B:$B,0),'Data - Knowledge'!AH$8)/100</f>
        <v>6.5000000000000002E-2</v>
      </c>
      <c r="AI475" s="129" cm="1">
        <f t="array" ref="AI475">INDEX(KM_PCT,MATCH($A475,'Knowledge - Percentages'!$B:$B,0),'Data - Knowledge'!AI$8)/100</f>
        <v>6.5000000000000002E-2</v>
      </c>
    </row>
    <row r="476" spans="1:35">
      <c r="A476" s="86" t="s">
        <v>1117</v>
      </c>
      <c r="B476" s="86" t="s">
        <v>977</v>
      </c>
      <c r="C476" s="86" t="s">
        <v>1118</v>
      </c>
      <c r="D476" s="86" t="s">
        <v>1119</v>
      </c>
      <c r="E476" s="122">
        <f t="shared" si="49"/>
        <v>5.849074960439174E-2</v>
      </c>
      <c r="F476" s="128">
        <f t="shared" si="44"/>
        <v>2993.9659999999999</v>
      </c>
      <c r="G476" s="122">
        <f t="shared" si="45"/>
        <v>5.73491491238435E-2</v>
      </c>
      <c r="H476" s="128">
        <f t="shared" si="46"/>
        <v>20870.445000000003</v>
      </c>
      <c r="I476" s="122">
        <f t="shared" si="47"/>
        <v>-0.65165005765107031</v>
      </c>
      <c r="J476" s="128">
        <f t="shared" si="48"/>
        <v>101.99061450429367</v>
      </c>
      <c r="K476" s="129" cm="1">
        <f t="array" ref="K476">INDEX(KM_PCT,MATCH($A476,'Knowledge - Percentages'!$B:$B,0),'Data - Knowledge'!K$8)/100</f>
        <v>5.2000000000000005E-2</v>
      </c>
      <c r="L476" s="129" cm="1">
        <f t="array" ref="L476">INDEX(KM_PCT,MATCH($A476,'Knowledge - Percentages'!$B:$B,0),'Data - Knowledge'!L$8)/100</f>
        <v>4.9000000000000002E-2</v>
      </c>
      <c r="M476" s="129" cm="1">
        <f t="array" ref="M476">INDEX(KM_PCT,MATCH($A476,'Knowledge - Percentages'!$B:$B,0),'Data - Knowledge'!M$8)/100</f>
        <v>5.2999999999999999E-2</v>
      </c>
      <c r="N476" s="129" cm="1">
        <f t="array" ref="N476">INDEX(KM_PCT,MATCH($A476,'Knowledge - Percentages'!$B:$B,0),'Data - Knowledge'!N$8)/100</f>
        <v>4.2000000000000003E-2</v>
      </c>
      <c r="O476" s="129" cm="1">
        <f t="array" ref="O476">INDEX(KM_PCT,MATCH($A476,'Knowledge - Percentages'!$B:$B,0),'Data - Knowledge'!O$8)/100</f>
        <v>5.2000000000000005E-2</v>
      </c>
      <c r="P476" s="129" cm="1">
        <f t="array" ref="P476">INDEX(KM_PCT,MATCH($A476,'Knowledge - Percentages'!$B:$B,0),'Data - Knowledge'!P$8)/100</f>
        <v>8.199999999999999E-2</v>
      </c>
      <c r="Q476" s="129" cm="1">
        <f t="array" ref="Q476">INDEX(KM_PCT,MATCH($A476,'Knowledge - Percentages'!$B:$B,0),'Data - Knowledge'!Q$8)/100</f>
        <v>8.199999999999999E-2</v>
      </c>
      <c r="R476" s="129" cm="1">
        <f t="array" ref="R476">INDEX(KM_PCT,MATCH($A476,'Knowledge - Percentages'!$B:$B,0),'Data - Knowledge'!R$8)/100</f>
        <v>0.121</v>
      </c>
      <c r="S476" s="129" cm="1">
        <f t="array" ref="S476">INDEX(KM_PCT,MATCH($A476,'Knowledge - Percentages'!$B:$B,0),'Data - Knowledge'!S$8)/100</f>
        <v>8.199999999999999E-2</v>
      </c>
      <c r="T476" s="129" cm="1">
        <f t="array" ref="T476">INDEX(KM_PCT,MATCH($A476,'Knowledge - Percentages'!$B:$B,0),'Data - Knowledge'!T$8)/100</f>
        <v>6.2E-2</v>
      </c>
      <c r="U476" s="129" cm="1">
        <f t="array" ref="U476">INDEX(KM_PCT,MATCH($A476,'Knowledge - Percentages'!$B:$B,0),'Data - Knowledge'!U$8)/100</f>
        <v>8.199999999999999E-2</v>
      </c>
      <c r="V476" s="129" cm="1">
        <f t="array" ref="V476">INDEX(KM_PCT,MATCH($A476,'Knowledge - Percentages'!$B:$B,0),'Data - Knowledge'!V$8)/100</f>
        <v>8.199999999999999E-2</v>
      </c>
      <c r="W476" s="129" cm="1">
        <f t="array" ref="W476">INDEX(KM_PCT,MATCH($A476,'Knowledge - Percentages'!$B:$B,0),'Data - Knowledge'!W$8)/100</f>
        <v>0.11</v>
      </c>
      <c r="X476" s="129" cm="1">
        <f t="array" ref="X476">INDEX(KM_PCT,MATCH($A476,'Knowledge - Percentages'!$B:$B,0),'Data - Knowledge'!X$8)/100</f>
        <v>0.06</v>
      </c>
      <c r="Y476" s="129" cm="1">
        <f t="array" ref="Y476">INDEX(KM_PCT,MATCH($A476,'Knowledge - Percentages'!$B:$B,0),'Data - Knowledge'!Y$8)/100</f>
        <v>8.5999999999999993E-2</v>
      </c>
      <c r="Z476" s="129" cm="1">
        <f t="array" ref="Z476">INDEX(KM_PCT,MATCH($A476,'Knowledge - Percentages'!$B:$B,0),'Data - Knowledge'!Z$8)/100</f>
        <v>4.5999999999999999E-2</v>
      </c>
      <c r="AA476" s="129" cm="1">
        <f t="array" ref="AA476">INDEX(KM_PCT,MATCH($A476,'Knowledge - Percentages'!$B:$B,0),'Data - Knowledge'!AA$8)/100</f>
        <v>4.9000000000000002E-2</v>
      </c>
      <c r="AB476" s="129" cm="1">
        <f t="array" ref="AB476">INDEX(KM_PCT,MATCH($A476,'Knowledge - Percentages'!$B:$B,0),'Data - Knowledge'!AB$8)/100</f>
        <v>0.17300000000000001</v>
      </c>
      <c r="AC476" s="129" cm="1">
        <f t="array" ref="AC476">INDEX(KM_PCT,MATCH($A476,'Knowledge - Percentages'!$B:$B,0),'Data - Knowledge'!AC$8)/100</f>
        <v>5.2000000000000005E-2</v>
      </c>
      <c r="AD476" s="129" cm="1">
        <f t="array" ref="AD476">INDEX(KM_PCT,MATCH($A476,'Knowledge - Percentages'!$B:$B,0),'Data - Knowledge'!AD$8)/100</f>
        <v>4.2999999999999997E-2</v>
      </c>
      <c r="AE476" s="129" cm="1">
        <f t="array" ref="AE476">INDEX(KM_PCT,MATCH($A476,'Knowledge - Percentages'!$B:$B,0),'Data - Knowledge'!AE$8)/100</f>
        <v>6.5000000000000002E-2</v>
      </c>
      <c r="AF476" s="129" cm="1">
        <f t="array" ref="AF476">INDEX(KM_PCT,MATCH($A476,'Knowledge - Percentages'!$B:$B,0),'Data - Knowledge'!AF$8)/100</f>
        <v>0.14199999999999999</v>
      </c>
      <c r="AG476" s="129" cm="1">
        <f t="array" ref="AG476">INDEX(KM_PCT,MATCH($A476,'Knowledge - Percentages'!$B:$B,0),'Data - Knowledge'!AG$8)/100</f>
        <v>7.0999999999999994E-2</v>
      </c>
      <c r="AH476" s="129" cm="1">
        <f t="array" ref="AH476">INDEX(KM_PCT,MATCH($A476,'Knowledge - Percentages'!$B:$B,0),'Data - Knowledge'!AH$8)/100</f>
        <v>7.2000000000000008E-2</v>
      </c>
      <c r="AI476" s="129" cm="1">
        <f t="array" ref="AI476">INDEX(KM_PCT,MATCH($A476,'Knowledge - Percentages'!$B:$B,0),'Data - Knowledge'!AI$8)/100</f>
        <v>7.0000000000000007E-2</v>
      </c>
    </row>
    <row r="477" spans="1:35">
      <c r="A477" s="86" t="s">
        <v>1120</v>
      </c>
      <c r="B477" s="86" t="s">
        <v>977</v>
      </c>
      <c r="C477" s="86" t="s">
        <v>1118</v>
      </c>
      <c r="D477" s="86" t="s">
        <v>1121</v>
      </c>
      <c r="E477" s="122">
        <f t="shared" si="49"/>
        <v>0.13731586144919608</v>
      </c>
      <c r="F477" s="128">
        <f t="shared" si="44"/>
        <v>7028.7870000000003</v>
      </c>
      <c r="G477" s="122">
        <f t="shared" si="45"/>
        <v>0.13539193886551676</v>
      </c>
      <c r="H477" s="128">
        <f t="shared" si="46"/>
        <v>49271.698999999993</v>
      </c>
      <c r="I477" s="122">
        <f t="shared" si="47"/>
        <v>-0.42383798560053892</v>
      </c>
      <c r="J477" s="128">
        <f t="shared" si="48"/>
        <v>101.42100231357965</v>
      </c>
      <c r="K477" s="129" cm="1">
        <f t="array" ref="K477">INDEX(KM_PCT,MATCH($A477,'Knowledge - Percentages'!$B:$B,0),'Data - Knowledge'!K$8)/100</f>
        <v>0.13300000000000001</v>
      </c>
      <c r="L477" s="129" cm="1">
        <f t="array" ref="L477">INDEX(KM_PCT,MATCH($A477,'Knowledge - Percentages'!$B:$B,0),'Data - Knowledge'!L$8)/100</f>
        <v>0.13300000000000001</v>
      </c>
      <c r="M477" s="129" cm="1">
        <f t="array" ref="M477">INDEX(KM_PCT,MATCH($A477,'Knowledge - Percentages'!$B:$B,0),'Data - Knowledge'!M$8)/100</f>
        <v>0.13699999999999998</v>
      </c>
      <c r="N477" s="129" cm="1">
        <f t="array" ref="N477">INDEX(KM_PCT,MATCH($A477,'Knowledge - Percentages'!$B:$B,0),'Data - Knowledge'!N$8)/100</f>
        <v>0.113</v>
      </c>
      <c r="O477" s="129" cm="1">
        <f t="array" ref="O477">INDEX(KM_PCT,MATCH($A477,'Knowledge - Percentages'!$B:$B,0),'Data - Knowledge'!O$8)/100</f>
        <v>0.125</v>
      </c>
      <c r="P477" s="129" cm="1">
        <f t="array" ref="P477">INDEX(KM_PCT,MATCH($A477,'Knowledge - Percentages'!$B:$B,0),'Data - Knowledge'!P$8)/100</f>
        <v>0.158</v>
      </c>
      <c r="Q477" s="129" cm="1">
        <f t="array" ref="Q477">INDEX(KM_PCT,MATCH($A477,'Knowledge - Percentages'!$B:$B,0),'Data - Knowledge'!Q$8)/100</f>
        <v>0.17199999999999999</v>
      </c>
      <c r="R477" s="129" cm="1">
        <f t="array" ref="R477">INDEX(KM_PCT,MATCH($A477,'Knowledge - Percentages'!$B:$B,0),'Data - Knowledge'!R$8)/100</f>
        <v>0.183</v>
      </c>
      <c r="S477" s="129" cm="1">
        <f t="array" ref="S477">INDEX(KM_PCT,MATCH($A477,'Knowledge - Percentages'!$B:$B,0),'Data - Knowledge'!S$8)/100</f>
        <v>0.158</v>
      </c>
      <c r="T477" s="129" cm="1">
        <f t="array" ref="T477">INDEX(KM_PCT,MATCH($A477,'Knowledge - Percentages'!$B:$B,0),'Data - Knowledge'!T$8)/100</f>
        <v>0.125</v>
      </c>
      <c r="U477" s="129" cm="1">
        <f t="array" ref="U477">INDEX(KM_PCT,MATCH($A477,'Knowledge - Percentages'!$B:$B,0),'Data - Knowledge'!U$8)/100</f>
        <v>0.16200000000000001</v>
      </c>
      <c r="V477" s="129" cm="1">
        <f t="array" ref="V477">INDEX(KM_PCT,MATCH($A477,'Knowledge - Percentages'!$B:$B,0),'Data - Knowledge'!V$8)/100</f>
        <v>0.158</v>
      </c>
      <c r="W477" s="129" cm="1">
        <f t="array" ref="W477">INDEX(KM_PCT,MATCH($A477,'Knowledge - Percentages'!$B:$B,0),'Data - Knowledge'!W$8)/100</f>
        <v>0.158</v>
      </c>
      <c r="X477" s="129" cm="1">
        <f t="array" ref="X477">INDEX(KM_PCT,MATCH($A477,'Knowledge - Percentages'!$B:$B,0),'Data - Knowledge'!X$8)/100</f>
        <v>0.16200000000000001</v>
      </c>
      <c r="Y477" s="129" cm="1">
        <f t="array" ref="Y477">INDEX(KM_PCT,MATCH($A477,'Knowledge - Percentages'!$B:$B,0),'Data - Knowledge'!Y$8)/100</f>
        <v>0.15</v>
      </c>
      <c r="Z477" s="129" cm="1">
        <f t="array" ref="Z477">INDEX(KM_PCT,MATCH($A477,'Knowledge - Percentages'!$B:$B,0),'Data - Knowledge'!Z$8)/100</f>
        <v>0.13400000000000001</v>
      </c>
      <c r="AA477" s="129" cm="1">
        <f t="array" ref="AA477">INDEX(KM_PCT,MATCH($A477,'Knowledge - Percentages'!$B:$B,0),'Data - Knowledge'!AA$8)/100</f>
        <v>0.14599999999999999</v>
      </c>
      <c r="AB477" s="129" cm="1">
        <f t="array" ref="AB477">INDEX(KM_PCT,MATCH($A477,'Knowledge - Percentages'!$B:$B,0),'Data - Knowledge'!AB$8)/100</f>
        <v>0.29699999999999999</v>
      </c>
      <c r="AC477" s="129" cm="1">
        <f t="array" ref="AC477">INDEX(KM_PCT,MATCH($A477,'Knowledge - Percentages'!$B:$B,0),'Data - Knowledge'!AC$8)/100</f>
        <v>0.13200000000000001</v>
      </c>
      <c r="AD477" s="129" cm="1">
        <f t="array" ref="AD477">INDEX(KM_PCT,MATCH($A477,'Knowledge - Percentages'!$B:$B,0),'Data - Knowledge'!AD$8)/100</f>
        <v>0.11699999999999999</v>
      </c>
      <c r="AE477" s="129" cm="1">
        <f t="array" ref="AE477">INDEX(KM_PCT,MATCH($A477,'Knowledge - Percentages'!$B:$B,0),'Data - Knowledge'!AE$8)/100</f>
        <v>0.115</v>
      </c>
      <c r="AF477" s="129" cm="1">
        <f t="array" ref="AF477">INDEX(KM_PCT,MATCH($A477,'Knowledge - Percentages'!$B:$B,0),'Data - Knowledge'!AF$8)/100</f>
        <v>0.182</v>
      </c>
      <c r="AG477" s="129" cm="1">
        <f t="array" ref="AG477">INDEX(KM_PCT,MATCH($A477,'Knowledge - Percentages'!$B:$B,0),'Data - Knowledge'!AG$8)/100</f>
        <v>0.13500000000000001</v>
      </c>
      <c r="AH477" s="129" cm="1">
        <f t="array" ref="AH477">INDEX(KM_PCT,MATCH($A477,'Knowledge - Percentages'!$B:$B,0),'Data - Knowledge'!AH$8)/100</f>
        <v>0.13500000000000001</v>
      </c>
      <c r="AI477" s="129" cm="1">
        <f t="array" ref="AI477">INDEX(KM_PCT,MATCH($A477,'Knowledge - Percentages'!$B:$B,0),'Data - Knowledge'!AI$8)/100</f>
        <v>0.12300000000000001</v>
      </c>
    </row>
    <row r="478" spans="1:35">
      <c r="A478" s="86" t="s">
        <v>1122</v>
      </c>
      <c r="B478" s="86" t="s">
        <v>977</v>
      </c>
      <c r="C478" s="86" t="s">
        <v>1118</v>
      </c>
      <c r="D478" s="86" t="s">
        <v>1123</v>
      </c>
      <c r="E478" s="122">
        <f t="shared" si="49"/>
        <v>0.56977793189677062</v>
      </c>
      <c r="F478" s="128">
        <f t="shared" si="44"/>
        <v>29165.222999999998</v>
      </c>
      <c r="G478" s="122">
        <f t="shared" si="45"/>
        <v>0.58039341446860415</v>
      </c>
      <c r="H478" s="128">
        <f t="shared" si="46"/>
        <v>211216.19099999996</v>
      </c>
      <c r="I478" s="122">
        <f t="shared" si="47"/>
        <v>-0.52830091854248518</v>
      </c>
      <c r="J478" s="128">
        <f t="shared" si="48"/>
        <v>98.170985006514442</v>
      </c>
      <c r="K478" s="129" cm="1">
        <f t="array" ref="K478">INDEX(KM_PCT,MATCH($A478,'Knowledge - Percentages'!$B:$B,0),'Data - Knowledge'!K$8)/100</f>
        <v>0.44500000000000001</v>
      </c>
      <c r="L478" s="129" cm="1">
        <f t="array" ref="L478">INDEX(KM_PCT,MATCH($A478,'Knowledge - Percentages'!$B:$B,0),'Data - Knowledge'!L$8)/100</f>
        <v>0.49700000000000005</v>
      </c>
      <c r="M478" s="129" cm="1">
        <f t="array" ref="M478">INDEX(KM_PCT,MATCH($A478,'Knowledge - Percentages'!$B:$B,0),'Data - Knowledge'!M$8)/100</f>
        <v>0.52700000000000002</v>
      </c>
      <c r="N478" s="129" cm="1">
        <f t="array" ref="N478">INDEX(KM_PCT,MATCH($A478,'Knowledge - Percentages'!$B:$B,0),'Data - Knowledge'!N$8)/100</f>
        <v>0.51400000000000001</v>
      </c>
      <c r="O478" s="129" cm="1">
        <f t="array" ref="O478">INDEX(KM_PCT,MATCH($A478,'Knowledge - Percentages'!$B:$B,0),'Data - Knowledge'!O$8)/100</f>
        <v>0.51400000000000001</v>
      </c>
      <c r="P478" s="129" cm="1">
        <f t="array" ref="P478">INDEX(KM_PCT,MATCH($A478,'Knowledge - Percentages'!$B:$B,0),'Data - Knowledge'!P$8)/100</f>
        <v>0.6</v>
      </c>
      <c r="Q478" s="129" cm="1">
        <f t="array" ref="Q478">INDEX(KM_PCT,MATCH($A478,'Knowledge - Percentages'!$B:$B,0),'Data - Knowledge'!Q$8)/100</f>
        <v>0.6</v>
      </c>
      <c r="R478" s="129" cm="1">
        <f t="array" ref="R478">INDEX(KM_PCT,MATCH($A478,'Knowledge - Percentages'!$B:$B,0),'Data - Knowledge'!R$8)/100</f>
        <v>0.6</v>
      </c>
      <c r="S478" s="129" cm="1">
        <f t="array" ref="S478">INDEX(KM_PCT,MATCH($A478,'Knowledge - Percentages'!$B:$B,0),'Data - Knowledge'!S$8)/100</f>
        <v>0.6</v>
      </c>
      <c r="T478" s="129" cm="1">
        <f t="array" ref="T478">INDEX(KM_PCT,MATCH($A478,'Knowledge - Percentages'!$B:$B,0),'Data - Knowledge'!T$8)/100</f>
        <v>0.56999999999999995</v>
      </c>
      <c r="U478" s="129" cm="1">
        <f t="array" ref="U478">INDEX(KM_PCT,MATCH($A478,'Knowledge - Percentages'!$B:$B,0),'Data - Knowledge'!U$8)/100</f>
        <v>0.6</v>
      </c>
      <c r="V478" s="129" cm="1">
        <f t="array" ref="V478">INDEX(KM_PCT,MATCH($A478,'Knowledge - Percentages'!$B:$B,0),'Data - Knowledge'!V$8)/100</f>
        <v>0.6</v>
      </c>
      <c r="W478" s="129" cm="1">
        <f t="array" ref="W478">INDEX(KM_PCT,MATCH($A478,'Knowledge - Percentages'!$B:$B,0),'Data - Knowledge'!W$8)/100</f>
        <v>0.70400000000000007</v>
      </c>
      <c r="X478" s="129" cm="1">
        <f t="array" ref="X478">INDEX(KM_PCT,MATCH($A478,'Knowledge - Percentages'!$B:$B,0),'Data - Knowledge'!X$8)/100</f>
        <v>0.60699999999999998</v>
      </c>
      <c r="Y478" s="129" cm="1">
        <f t="array" ref="Y478">INDEX(KM_PCT,MATCH($A478,'Knowledge - Percentages'!$B:$B,0),'Data - Knowledge'!Y$8)/100</f>
        <v>0.64800000000000002</v>
      </c>
      <c r="Z478" s="129" cm="1">
        <f t="array" ref="Z478">INDEX(KM_PCT,MATCH($A478,'Knowledge - Percentages'!$B:$B,0),'Data - Knowledge'!Z$8)/100</f>
        <v>0.60699999999999998</v>
      </c>
      <c r="AA478" s="129" cm="1">
        <f t="array" ref="AA478">INDEX(KM_PCT,MATCH($A478,'Knowledge - Percentages'!$B:$B,0),'Data - Knowledge'!AA$8)/100</f>
        <v>0.59399999999999997</v>
      </c>
      <c r="AB478" s="129" cm="1">
        <f t="array" ref="AB478">INDEX(KM_PCT,MATCH($A478,'Knowledge - Percentages'!$B:$B,0),'Data - Knowledge'!AB$8)/100</f>
        <v>0.67</v>
      </c>
      <c r="AC478" s="129" cm="1">
        <f t="array" ref="AC478">INDEX(KM_PCT,MATCH($A478,'Knowledge - Percentages'!$B:$B,0),'Data - Knowledge'!AC$8)/100</f>
        <v>0.62</v>
      </c>
      <c r="AD478" s="129" cm="1">
        <f t="array" ref="AD478">INDEX(KM_PCT,MATCH($A478,'Knowledge - Percentages'!$B:$B,0),'Data - Knowledge'!AD$8)/100</f>
        <v>0.59299999999999997</v>
      </c>
      <c r="AE478" s="129" cm="1">
        <f t="array" ref="AE478">INDEX(KM_PCT,MATCH($A478,'Knowledge - Percentages'!$B:$B,0),'Data - Knowledge'!AE$8)/100</f>
        <v>0.59200000000000008</v>
      </c>
      <c r="AF478" s="129" cm="1">
        <f t="array" ref="AF478">INDEX(KM_PCT,MATCH($A478,'Knowledge - Percentages'!$B:$B,0),'Data - Knowledge'!AF$8)/100</f>
        <v>0.72</v>
      </c>
      <c r="AG478" s="129" cm="1">
        <f t="array" ref="AG478">INDEX(KM_PCT,MATCH($A478,'Knowledge - Percentages'!$B:$B,0),'Data - Knowledge'!AG$8)/100</f>
        <v>0.62</v>
      </c>
      <c r="AH478" s="129" cm="1">
        <f t="array" ref="AH478">INDEX(KM_PCT,MATCH($A478,'Knowledge - Percentages'!$B:$B,0),'Data - Knowledge'!AH$8)/100</f>
        <v>0.628</v>
      </c>
      <c r="AI478" s="129" cm="1">
        <f t="array" ref="AI478">INDEX(KM_PCT,MATCH($A478,'Knowledge - Percentages'!$B:$B,0),'Data - Knowledge'!AI$8)/100</f>
        <v>0.62</v>
      </c>
    </row>
    <row r="479" spans="1:35">
      <c r="A479" s="86" t="s">
        <v>1124</v>
      </c>
      <c r="B479" s="86" t="s">
        <v>977</v>
      </c>
      <c r="C479" s="86" t="s">
        <v>1118</v>
      </c>
      <c r="D479" s="86" t="s">
        <v>1125</v>
      </c>
      <c r="E479" s="122">
        <f t="shared" si="49"/>
        <v>0.19984439408443552</v>
      </c>
      <c r="F479" s="128">
        <f t="shared" si="44"/>
        <v>10229.435000000001</v>
      </c>
      <c r="G479" s="122">
        <f t="shared" si="45"/>
        <v>0.20130711504483148</v>
      </c>
      <c r="H479" s="128">
        <f t="shared" si="46"/>
        <v>73259.484000000026</v>
      </c>
      <c r="I479" s="122">
        <f t="shared" si="47"/>
        <v>-0.61790206442409368</v>
      </c>
      <c r="J479" s="128">
        <f t="shared" si="48"/>
        <v>99.273388344932471</v>
      </c>
      <c r="K479" s="129" cm="1">
        <f t="array" ref="K479">INDEX(KM_PCT,MATCH($A479,'Knowledge - Percentages'!$B:$B,0),'Data - Knowledge'!K$8)/100</f>
        <v>0.182</v>
      </c>
      <c r="L479" s="129" cm="1">
        <f t="array" ref="L479">INDEX(KM_PCT,MATCH($A479,'Knowledge - Percentages'!$B:$B,0),'Data - Knowledge'!L$8)/100</f>
        <v>0.18600000000000003</v>
      </c>
      <c r="M479" s="129" cm="1">
        <f t="array" ref="M479">INDEX(KM_PCT,MATCH($A479,'Knowledge - Percentages'!$B:$B,0),'Data - Knowledge'!M$8)/100</f>
        <v>0.18600000000000003</v>
      </c>
      <c r="N479" s="129" cm="1">
        <f t="array" ref="N479">INDEX(KM_PCT,MATCH($A479,'Knowledge - Percentages'!$B:$B,0),'Data - Knowledge'!N$8)/100</f>
        <v>0.17800000000000002</v>
      </c>
      <c r="O479" s="129" cm="1">
        <f t="array" ref="O479">INDEX(KM_PCT,MATCH($A479,'Knowledge - Percentages'!$B:$B,0),'Data - Knowledge'!O$8)/100</f>
        <v>0.18600000000000003</v>
      </c>
      <c r="P479" s="129" cm="1">
        <f t="array" ref="P479">INDEX(KM_PCT,MATCH($A479,'Knowledge - Percentages'!$B:$B,0),'Data - Knowledge'!P$8)/100</f>
        <v>0.21199999999999999</v>
      </c>
      <c r="Q479" s="129" cm="1">
        <f t="array" ref="Q479">INDEX(KM_PCT,MATCH($A479,'Knowledge - Percentages'!$B:$B,0),'Data - Knowledge'!Q$8)/100</f>
        <v>0.24199999999999999</v>
      </c>
      <c r="R479" s="129" cm="1">
        <f t="array" ref="R479">INDEX(KM_PCT,MATCH($A479,'Knowledge - Percentages'!$B:$B,0),'Data - Knowledge'!R$8)/100</f>
        <v>0.24</v>
      </c>
      <c r="S479" s="129" cm="1">
        <f t="array" ref="S479">INDEX(KM_PCT,MATCH($A479,'Knowledge - Percentages'!$B:$B,0),'Data - Knowledge'!S$8)/100</f>
        <v>0.21199999999999999</v>
      </c>
      <c r="T479" s="129" cm="1">
        <f t="array" ref="T479">INDEX(KM_PCT,MATCH($A479,'Knowledge - Percentages'!$B:$B,0),'Data - Knowledge'!T$8)/100</f>
        <v>0.19699999999999998</v>
      </c>
      <c r="U479" s="129" cm="1">
        <f t="array" ref="U479">INDEX(KM_PCT,MATCH($A479,'Knowledge - Percentages'!$B:$B,0),'Data - Knowledge'!U$8)/100</f>
        <v>0.22600000000000001</v>
      </c>
      <c r="V479" s="129" cm="1">
        <f t="array" ref="V479">INDEX(KM_PCT,MATCH($A479,'Knowledge - Percentages'!$B:$B,0),'Data - Knowledge'!V$8)/100</f>
        <v>0.21</v>
      </c>
      <c r="W479" s="129" cm="1">
        <f t="array" ref="W479">INDEX(KM_PCT,MATCH($A479,'Knowledge - Percentages'!$B:$B,0),'Data - Knowledge'!W$8)/100</f>
        <v>0.21199999999999999</v>
      </c>
      <c r="X479" s="129" cm="1">
        <f t="array" ref="X479">INDEX(KM_PCT,MATCH($A479,'Knowledge - Percentages'!$B:$B,0),'Data - Knowledge'!X$8)/100</f>
        <v>0.20899999999999999</v>
      </c>
      <c r="Y479" s="129" cm="1">
        <f t="array" ref="Y479">INDEX(KM_PCT,MATCH($A479,'Knowledge - Percentages'!$B:$B,0),'Data - Knowledge'!Y$8)/100</f>
        <v>0.214</v>
      </c>
      <c r="Z479" s="129" cm="1">
        <f t="array" ref="Z479">INDEX(KM_PCT,MATCH($A479,'Knowledge - Percentages'!$B:$B,0),'Data - Knowledge'!Z$8)/100</f>
        <v>0.20800000000000002</v>
      </c>
      <c r="AA479" s="129" cm="1">
        <f t="array" ref="AA479">INDEX(KM_PCT,MATCH($A479,'Knowledge - Percentages'!$B:$B,0),'Data - Knowledge'!AA$8)/100</f>
        <v>0.20499999999999999</v>
      </c>
      <c r="AB479" s="129" cm="1">
        <f t="array" ref="AB479">INDEX(KM_PCT,MATCH($A479,'Knowledge - Percentages'!$B:$B,0),'Data - Knowledge'!AB$8)/100</f>
        <v>0.27699999999999997</v>
      </c>
      <c r="AC479" s="129" cm="1">
        <f t="array" ref="AC479">INDEX(KM_PCT,MATCH($A479,'Knowledge - Percentages'!$B:$B,0),'Data - Knowledge'!AC$8)/100</f>
        <v>0.20899999999999999</v>
      </c>
      <c r="AD479" s="129" cm="1">
        <f t="array" ref="AD479">INDEX(KM_PCT,MATCH($A479,'Knowledge - Percentages'!$B:$B,0),'Data - Knowledge'!AD$8)/100</f>
        <v>0.19699999999999998</v>
      </c>
      <c r="AE479" s="129" cm="1">
        <f t="array" ref="AE479">INDEX(KM_PCT,MATCH($A479,'Knowledge - Percentages'!$B:$B,0),'Data - Knowledge'!AE$8)/100</f>
        <v>0.20899999999999999</v>
      </c>
      <c r="AF479" s="129" cm="1">
        <f t="array" ref="AF479">INDEX(KM_PCT,MATCH($A479,'Knowledge - Percentages'!$B:$B,0),'Data - Knowledge'!AF$8)/100</f>
        <v>0.252</v>
      </c>
      <c r="AG479" s="129" cm="1">
        <f t="array" ref="AG479">INDEX(KM_PCT,MATCH($A479,'Knowledge - Percentages'!$B:$B,0),'Data - Knowledge'!AG$8)/100</f>
        <v>0.20899999999999999</v>
      </c>
      <c r="AH479" s="129" cm="1">
        <f t="array" ref="AH479">INDEX(KM_PCT,MATCH($A479,'Knowledge - Percentages'!$B:$B,0),'Data - Knowledge'!AH$8)/100</f>
        <v>0.20899999999999999</v>
      </c>
      <c r="AI479" s="129" cm="1">
        <f t="array" ref="AI479">INDEX(KM_PCT,MATCH($A479,'Knowledge - Percentages'!$B:$B,0),'Data - Knowledge'!AI$8)/100</f>
        <v>0.20899999999999999</v>
      </c>
    </row>
    <row r="480" spans="1:35">
      <c r="A480" s="86" t="s">
        <v>1126</v>
      </c>
      <c r="B480" s="86" t="s">
        <v>977</v>
      </c>
      <c r="C480" s="86" t="s">
        <v>1118</v>
      </c>
      <c r="D480" s="86" t="s">
        <v>1127</v>
      </c>
      <c r="E480" s="122">
        <f t="shared" si="49"/>
        <v>0.26524857874069591</v>
      </c>
      <c r="F480" s="128">
        <f t="shared" si="44"/>
        <v>13577.279000000002</v>
      </c>
      <c r="G480" s="122">
        <f t="shared" si="45"/>
        <v>0.27141991212330213</v>
      </c>
      <c r="H480" s="128">
        <f t="shared" si="46"/>
        <v>98774.862999999983</v>
      </c>
      <c r="I480" s="122">
        <f t="shared" si="47"/>
        <v>-0.52758039773348941</v>
      </c>
      <c r="J480" s="128">
        <f t="shared" si="48"/>
        <v>97.726278321170966</v>
      </c>
      <c r="K480" s="129" cm="1">
        <f t="array" ref="K480">INDEX(KM_PCT,MATCH($A480,'Knowledge - Percentages'!$B:$B,0),'Data - Knowledge'!K$8)/100</f>
        <v>0.161</v>
      </c>
      <c r="L480" s="129" cm="1">
        <f t="array" ref="L480">INDEX(KM_PCT,MATCH($A480,'Knowledge - Percentages'!$B:$B,0),'Data - Knowledge'!L$8)/100</f>
        <v>0.23499999999999999</v>
      </c>
      <c r="M480" s="129" cm="1">
        <f t="array" ref="M480">INDEX(KM_PCT,MATCH($A480,'Knowledge - Percentages'!$B:$B,0),'Data - Knowledge'!M$8)/100</f>
        <v>0.25</v>
      </c>
      <c r="N480" s="129" cm="1">
        <f t="array" ref="N480">INDEX(KM_PCT,MATCH($A480,'Knowledge - Percentages'!$B:$B,0),'Data - Knowledge'!N$8)/100</f>
        <v>0.23699999999999999</v>
      </c>
      <c r="O480" s="129" cm="1">
        <f t="array" ref="O480">INDEX(KM_PCT,MATCH($A480,'Knowledge - Percentages'!$B:$B,0),'Data - Knowledge'!O$8)/100</f>
        <v>0.23699999999999999</v>
      </c>
      <c r="P480" s="129" cm="1">
        <f t="array" ref="P480">INDEX(KM_PCT,MATCH($A480,'Knowledge - Percentages'!$B:$B,0),'Data - Knowledge'!P$8)/100</f>
        <v>0.28800000000000003</v>
      </c>
      <c r="Q480" s="129" cm="1">
        <f t="array" ref="Q480">INDEX(KM_PCT,MATCH($A480,'Knowledge - Percentages'!$B:$B,0),'Data - Knowledge'!Q$8)/100</f>
        <v>0.30599999999999999</v>
      </c>
      <c r="R480" s="129" cm="1">
        <f t="array" ref="R480">INDEX(KM_PCT,MATCH($A480,'Knowledge - Percentages'!$B:$B,0),'Data - Knowledge'!R$8)/100</f>
        <v>0.28800000000000003</v>
      </c>
      <c r="S480" s="129" cm="1">
        <f t="array" ref="S480">INDEX(KM_PCT,MATCH($A480,'Knowledge - Percentages'!$B:$B,0),'Data - Knowledge'!S$8)/100</f>
        <v>0.28800000000000003</v>
      </c>
      <c r="T480" s="129" cm="1">
        <f t="array" ref="T480">INDEX(KM_PCT,MATCH($A480,'Knowledge - Percentages'!$B:$B,0),'Data - Knowledge'!T$8)/100</f>
        <v>0.21600000000000003</v>
      </c>
      <c r="U480" s="129" cm="1">
        <f t="array" ref="U480">INDEX(KM_PCT,MATCH($A480,'Knowledge - Percentages'!$B:$B,0),'Data - Knowledge'!U$8)/100</f>
        <v>0.29100000000000004</v>
      </c>
      <c r="V480" s="129" cm="1">
        <f t="array" ref="V480">INDEX(KM_PCT,MATCH($A480,'Knowledge - Percentages'!$B:$B,0),'Data - Knowledge'!V$8)/100</f>
        <v>0.28600000000000003</v>
      </c>
      <c r="W480" s="129" cm="1">
        <f t="array" ref="W480">INDEX(KM_PCT,MATCH($A480,'Knowledge - Percentages'!$B:$B,0),'Data - Knowledge'!W$8)/100</f>
        <v>0.32100000000000001</v>
      </c>
      <c r="X480" s="129" cm="1">
        <f t="array" ref="X480">INDEX(KM_PCT,MATCH($A480,'Knowledge - Percentages'!$B:$B,0),'Data - Knowledge'!X$8)/100</f>
        <v>0.28699999999999998</v>
      </c>
      <c r="Y480" s="129" cm="1">
        <f t="array" ref="Y480">INDEX(KM_PCT,MATCH($A480,'Knowledge - Percentages'!$B:$B,0),'Data - Knowledge'!Y$8)/100</f>
        <v>0.32200000000000001</v>
      </c>
      <c r="Z480" s="129" cm="1">
        <f t="array" ref="Z480">INDEX(KM_PCT,MATCH($A480,'Knowledge - Percentages'!$B:$B,0),'Data - Knowledge'!Z$8)/100</f>
        <v>0.28999999999999998</v>
      </c>
      <c r="AA480" s="129" cm="1">
        <f t="array" ref="AA480">INDEX(KM_PCT,MATCH($A480,'Knowledge - Percentages'!$B:$B,0),'Data - Knowledge'!AA$8)/100</f>
        <v>0.28199999999999997</v>
      </c>
      <c r="AB480" s="129" cm="1">
        <f t="array" ref="AB480">INDEX(KM_PCT,MATCH($A480,'Knowledge - Percentages'!$B:$B,0),'Data - Knowledge'!AB$8)/100</f>
        <v>0.41600000000000004</v>
      </c>
      <c r="AC480" s="129" cm="1">
        <f t="array" ref="AC480">INDEX(KM_PCT,MATCH($A480,'Knowledge - Percentages'!$B:$B,0),'Data - Knowledge'!AC$8)/100</f>
        <v>0.28199999999999997</v>
      </c>
      <c r="AD480" s="129" cm="1">
        <f t="array" ref="AD480">INDEX(KM_PCT,MATCH($A480,'Knowledge - Percentages'!$B:$B,0),'Data - Knowledge'!AD$8)/100</f>
        <v>0.27200000000000002</v>
      </c>
      <c r="AE480" s="129" cm="1">
        <f t="array" ref="AE480">INDEX(KM_PCT,MATCH($A480,'Knowledge - Percentages'!$B:$B,0),'Data - Knowledge'!AE$8)/100</f>
        <v>0.29699999999999999</v>
      </c>
      <c r="AF480" s="129" cm="1">
        <f t="array" ref="AF480">INDEX(KM_PCT,MATCH($A480,'Knowledge - Percentages'!$B:$B,0),'Data - Knowledge'!AF$8)/100</f>
        <v>0.38799999999999996</v>
      </c>
      <c r="AG480" s="129" cm="1">
        <f t="array" ref="AG480">INDEX(KM_PCT,MATCH($A480,'Knowledge - Percentages'!$B:$B,0),'Data - Knowledge'!AG$8)/100</f>
        <v>0.30199999999999999</v>
      </c>
      <c r="AH480" s="129" cm="1">
        <f t="array" ref="AH480">INDEX(KM_PCT,MATCH($A480,'Knowledge - Percentages'!$B:$B,0),'Data - Knowledge'!AH$8)/100</f>
        <v>0.32100000000000001</v>
      </c>
      <c r="AI480" s="129" cm="1">
        <f t="array" ref="AI480">INDEX(KM_PCT,MATCH($A480,'Knowledge - Percentages'!$B:$B,0),'Data - Knowledge'!AI$8)/100</f>
        <v>0.30199999999999999</v>
      </c>
    </row>
    <row r="481" spans="1:35">
      <c r="A481" s="86" t="s">
        <v>1128</v>
      </c>
      <c r="B481" s="86" t="s">
        <v>977</v>
      </c>
      <c r="C481" s="86" t="s">
        <v>1118</v>
      </c>
      <c r="D481" s="86" t="s">
        <v>1129</v>
      </c>
      <c r="E481" s="122">
        <f t="shared" si="49"/>
        <v>0.49928579522144301</v>
      </c>
      <c r="F481" s="128">
        <f t="shared" si="44"/>
        <v>25556.942000000003</v>
      </c>
      <c r="G481" s="122">
        <f t="shared" si="45"/>
        <v>0.5151314935466409</v>
      </c>
      <c r="H481" s="128">
        <f t="shared" si="46"/>
        <v>187466.13800000001</v>
      </c>
      <c r="I481" s="122">
        <f t="shared" si="47"/>
        <v>-0.61797657774169912</v>
      </c>
      <c r="J481" s="128">
        <f t="shared" si="48"/>
        <v>96.923950773014965</v>
      </c>
      <c r="K481" s="129" cm="1">
        <f t="array" ref="K481">INDEX(KM_PCT,MATCH($A481,'Knowledge - Percentages'!$B:$B,0),'Data - Knowledge'!K$8)/100</f>
        <v>0.40700000000000003</v>
      </c>
      <c r="L481" s="129" cm="1">
        <f t="array" ref="L481">INDEX(KM_PCT,MATCH($A481,'Knowledge - Percentages'!$B:$B,0),'Data - Knowledge'!L$8)/100</f>
        <v>0.41299999999999998</v>
      </c>
      <c r="M481" s="129" cm="1">
        <f t="array" ref="M481">INDEX(KM_PCT,MATCH($A481,'Knowledge - Percentages'!$B:$B,0),'Data - Knowledge'!M$8)/100</f>
        <v>0.42799999999999999</v>
      </c>
      <c r="N481" s="129" cm="1">
        <f t="array" ref="N481">INDEX(KM_PCT,MATCH($A481,'Knowledge - Percentages'!$B:$B,0),'Data - Knowledge'!N$8)/100</f>
        <v>0.42799999999999999</v>
      </c>
      <c r="O481" s="129" cm="1">
        <f t="array" ref="O481">INDEX(KM_PCT,MATCH($A481,'Knowledge - Percentages'!$B:$B,0),'Data - Knowledge'!O$8)/100</f>
        <v>0.43799999999999994</v>
      </c>
      <c r="P481" s="129" cm="1">
        <f t="array" ref="P481">INDEX(KM_PCT,MATCH($A481,'Knowledge - Percentages'!$B:$B,0),'Data - Knowledge'!P$8)/100</f>
        <v>0.53200000000000003</v>
      </c>
      <c r="Q481" s="129" cm="1">
        <f t="array" ref="Q481">INDEX(KM_PCT,MATCH($A481,'Knowledge - Percentages'!$B:$B,0),'Data - Knowledge'!Q$8)/100</f>
        <v>0.53200000000000003</v>
      </c>
      <c r="R481" s="129" cm="1">
        <f t="array" ref="R481">INDEX(KM_PCT,MATCH($A481,'Knowledge - Percentages'!$B:$B,0),'Data - Knowledge'!R$8)/100</f>
        <v>0.56200000000000006</v>
      </c>
      <c r="S481" s="129" cm="1">
        <f t="array" ref="S481">INDEX(KM_PCT,MATCH($A481,'Knowledge - Percentages'!$B:$B,0),'Data - Knowledge'!S$8)/100</f>
        <v>0.53200000000000003</v>
      </c>
      <c r="T481" s="129" cm="1">
        <f t="array" ref="T481">INDEX(KM_PCT,MATCH($A481,'Knowledge - Percentages'!$B:$B,0),'Data - Knowledge'!T$8)/100</f>
        <v>0.50600000000000001</v>
      </c>
      <c r="U481" s="129" cm="1">
        <f t="array" ref="U481">INDEX(KM_PCT,MATCH($A481,'Knowledge - Percentages'!$B:$B,0),'Data - Knowledge'!U$8)/100</f>
        <v>0.53200000000000003</v>
      </c>
      <c r="V481" s="129" cm="1">
        <f t="array" ref="V481">INDEX(KM_PCT,MATCH($A481,'Knowledge - Percentages'!$B:$B,0),'Data - Knowledge'!V$8)/100</f>
        <v>0.51800000000000002</v>
      </c>
      <c r="W481" s="129" cm="1">
        <f t="array" ref="W481">INDEX(KM_PCT,MATCH($A481,'Knowledge - Percentages'!$B:$B,0),'Data - Knowledge'!W$8)/100</f>
        <v>0.59599999999999997</v>
      </c>
      <c r="X481" s="129" cm="1">
        <f t="array" ref="X481">INDEX(KM_PCT,MATCH($A481,'Knowledge - Percentages'!$B:$B,0),'Data - Knowledge'!X$8)/100</f>
        <v>0.54</v>
      </c>
      <c r="Y481" s="129" cm="1">
        <f t="array" ref="Y481">INDEX(KM_PCT,MATCH($A481,'Knowledge - Percentages'!$B:$B,0),'Data - Knowledge'!Y$8)/100</f>
        <v>0.57700000000000007</v>
      </c>
      <c r="Z481" s="129" cm="1">
        <f t="array" ref="Z481">INDEX(KM_PCT,MATCH($A481,'Knowledge - Percentages'!$B:$B,0),'Data - Knowledge'!Z$8)/100</f>
        <v>0.52800000000000002</v>
      </c>
      <c r="AA481" s="129" cm="1">
        <f t="array" ref="AA481">INDEX(KM_PCT,MATCH($A481,'Knowledge - Percentages'!$B:$B,0),'Data - Knowledge'!AA$8)/100</f>
        <v>0.54</v>
      </c>
      <c r="AB481" s="129" cm="1">
        <f t="array" ref="AB481">INDEX(KM_PCT,MATCH($A481,'Knowledge - Percentages'!$B:$B,0),'Data - Knowledge'!AB$8)/100</f>
        <v>0.73599999999999999</v>
      </c>
      <c r="AC481" s="129" cm="1">
        <f t="array" ref="AC481">INDEX(KM_PCT,MATCH($A481,'Knowledge - Percentages'!$B:$B,0),'Data - Knowledge'!AC$8)/100</f>
        <v>0.57700000000000007</v>
      </c>
      <c r="AD481" s="129" cm="1">
        <f t="array" ref="AD481">INDEX(KM_PCT,MATCH($A481,'Knowledge - Percentages'!$B:$B,0),'Data - Knowledge'!AD$8)/100</f>
        <v>0.501</v>
      </c>
      <c r="AE481" s="129" cm="1">
        <f t="array" ref="AE481">INDEX(KM_PCT,MATCH($A481,'Knowledge - Percentages'!$B:$B,0),'Data - Knowledge'!AE$8)/100</f>
        <v>0.57700000000000007</v>
      </c>
      <c r="AF481" s="129" cm="1">
        <f t="array" ref="AF481">INDEX(KM_PCT,MATCH($A481,'Knowledge - Percentages'!$B:$B,0),'Data - Knowledge'!AF$8)/100</f>
        <v>0.63</v>
      </c>
      <c r="AG481" s="129" cm="1">
        <f t="array" ref="AG481">INDEX(KM_PCT,MATCH($A481,'Knowledge - Percentages'!$B:$B,0),'Data - Knowledge'!AG$8)/100</f>
        <v>0.56700000000000006</v>
      </c>
      <c r="AH481" s="129" cm="1">
        <f t="array" ref="AH481">INDEX(KM_PCT,MATCH($A481,'Knowledge - Percentages'!$B:$B,0),'Data - Knowledge'!AH$8)/100</f>
        <v>0.61</v>
      </c>
      <c r="AI481" s="129" cm="1">
        <f t="array" ref="AI481">INDEX(KM_PCT,MATCH($A481,'Knowledge - Percentages'!$B:$B,0),'Data - Knowledge'!AI$8)/100</f>
        <v>0.60799999999999998</v>
      </c>
    </row>
    <row r="482" spans="1:35">
      <c r="A482" s="86" t="s">
        <v>1130</v>
      </c>
      <c r="B482" s="86" t="s">
        <v>977</v>
      </c>
      <c r="C482" s="86" t="s">
        <v>1118</v>
      </c>
      <c r="D482" s="86" t="s">
        <v>1131</v>
      </c>
      <c r="E482" s="122">
        <f t="shared" si="49"/>
        <v>0.78806618868071965</v>
      </c>
      <c r="F482" s="128">
        <f t="shared" si="44"/>
        <v>40338.743999999999</v>
      </c>
      <c r="G482" s="122">
        <f t="shared" si="45"/>
        <v>0.80754717670690457</v>
      </c>
      <c r="H482" s="128">
        <f t="shared" si="46"/>
        <v>293881.761</v>
      </c>
      <c r="I482" s="122">
        <f t="shared" si="47"/>
        <v>-0.46047494437096054</v>
      </c>
      <c r="J482" s="128">
        <f t="shared" si="48"/>
        <v>97.587634680907883</v>
      </c>
      <c r="K482" s="129" cm="1">
        <f t="array" ref="K482">INDEX(KM_PCT,MATCH($A482,'Knowledge - Percentages'!$B:$B,0),'Data - Knowledge'!K$8)/100</f>
        <v>0.60899999999999999</v>
      </c>
      <c r="L482" s="129" cm="1">
        <f t="array" ref="L482">INDEX(KM_PCT,MATCH($A482,'Knowledge - Percentages'!$B:$B,0),'Data - Knowledge'!L$8)/100</f>
        <v>0.69599999999999995</v>
      </c>
      <c r="M482" s="129" cm="1">
        <f t="array" ref="M482">INDEX(KM_PCT,MATCH($A482,'Knowledge - Percentages'!$B:$B,0),'Data - Knowledge'!M$8)/100</f>
        <v>0.71900000000000008</v>
      </c>
      <c r="N482" s="129" cm="1">
        <f t="array" ref="N482">INDEX(KM_PCT,MATCH($A482,'Knowledge - Percentages'!$B:$B,0),'Data - Knowledge'!N$8)/100</f>
        <v>0.73099999999999998</v>
      </c>
      <c r="O482" s="129" cm="1">
        <f t="array" ref="O482">INDEX(KM_PCT,MATCH($A482,'Knowledge - Percentages'!$B:$B,0),'Data - Knowledge'!O$8)/100</f>
        <v>0.71900000000000008</v>
      </c>
      <c r="P482" s="129" cm="1">
        <f t="array" ref="P482">INDEX(KM_PCT,MATCH($A482,'Knowledge - Percentages'!$B:$B,0),'Data - Knowledge'!P$8)/100</f>
        <v>0.81599999999999995</v>
      </c>
      <c r="Q482" s="129" cm="1">
        <f t="array" ref="Q482">INDEX(KM_PCT,MATCH($A482,'Knowledge - Percentages'!$B:$B,0),'Data - Knowledge'!Q$8)/100</f>
        <v>0.81599999999999995</v>
      </c>
      <c r="R482" s="129" cm="1">
        <f t="array" ref="R482">INDEX(KM_PCT,MATCH($A482,'Knowledge - Percentages'!$B:$B,0),'Data - Knowledge'!R$8)/100</f>
        <v>0.81599999999999995</v>
      </c>
      <c r="S482" s="129" cm="1">
        <f t="array" ref="S482">INDEX(KM_PCT,MATCH($A482,'Knowledge - Percentages'!$B:$B,0),'Data - Knowledge'!S$8)/100</f>
        <v>0.81599999999999995</v>
      </c>
      <c r="T482" s="129" cm="1">
        <f t="array" ref="T482">INDEX(KM_PCT,MATCH($A482,'Knowledge - Percentages'!$B:$B,0),'Data - Knowledge'!T$8)/100</f>
        <v>0.78099999999999992</v>
      </c>
      <c r="U482" s="129" cm="1">
        <f t="array" ref="U482">INDEX(KM_PCT,MATCH($A482,'Knowledge - Percentages'!$B:$B,0),'Data - Knowledge'!U$8)/100</f>
        <v>0.81599999999999995</v>
      </c>
      <c r="V482" s="129" cm="1">
        <f t="array" ref="V482">INDEX(KM_PCT,MATCH($A482,'Knowledge - Percentages'!$B:$B,0),'Data - Knowledge'!V$8)/100</f>
        <v>0.80099999999999993</v>
      </c>
      <c r="W482" s="129" cm="1">
        <f t="array" ref="W482">INDEX(KM_PCT,MATCH($A482,'Knowledge - Percentages'!$B:$B,0),'Data - Knowledge'!W$8)/100</f>
        <v>0.86799999999999999</v>
      </c>
      <c r="X482" s="129" cm="1">
        <f t="array" ref="X482">INDEX(KM_PCT,MATCH($A482,'Knowledge - Percentages'!$B:$B,0),'Data - Knowledge'!X$8)/100</f>
        <v>0.81299999999999994</v>
      </c>
      <c r="Y482" s="129" cm="1">
        <f t="array" ref="Y482">INDEX(KM_PCT,MATCH($A482,'Knowledge - Percentages'!$B:$B,0),'Data - Knowledge'!Y$8)/100</f>
        <v>0.85199999999999998</v>
      </c>
      <c r="Z482" s="129" cm="1">
        <f t="array" ref="Z482">INDEX(KM_PCT,MATCH($A482,'Knowledge - Percentages'!$B:$B,0),'Data - Knowledge'!Z$8)/100</f>
        <v>0.83499999999999996</v>
      </c>
      <c r="AA482" s="129" cm="1">
        <f t="array" ref="AA482">INDEX(KM_PCT,MATCH($A482,'Knowledge - Percentages'!$B:$B,0),'Data - Knowledge'!AA$8)/100</f>
        <v>0.83499999999999996</v>
      </c>
      <c r="AB482" s="129" cm="1">
        <f t="array" ref="AB482">INDEX(KM_PCT,MATCH($A482,'Knowledge - Percentages'!$B:$B,0),'Data - Knowledge'!AB$8)/100</f>
        <v>0.90400000000000003</v>
      </c>
      <c r="AC482" s="129" cm="1">
        <f t="array" ref="AC482">INDEX(KM_PCT,MATCH($A482,'Knowledge - Percentages'!$B:$B,0),'Data - Knowledge'!AC$8)/100</f>
        <v>0.871</v>
      </c>
      <c r="AD482" s="129" cm="1">
        <f t="array" ref="AD482">INDEX(KM_PCT,MATCH($A482,'Knowledge - Percentages'!$B:$B,0),'Data - Knowledge'!AD$8)/100</f>
        <v>0.84799999999999998</v>
      </c>
      <c r="AE482" s="129" cm="1">
        <f t="array" ref="AE482">INDEX(KM_PCT,MATCH($A482,'Knowledge - Percentages'!$B:$B,0),'Data - Knowledge'!AE$8)/100</f>
        <v>0.86599999999999999</v>
      </c>
      <c r="AF482" s="129" cm="1">
        <f t="array" ref="AF482">INDEX(KM_PCT,MATCH($A482,'Knowledge - Percentages'!$B:$B,0),'Data - Knowledge'!AF$8)/100</f>
        <v>0.87599999999999989</v>
      </c>
      <c r="AG482" s="129" cm="1">
        <f t="array" ref="AG482">INDEX(KM_PCT,MATCH($A482,'Knowledge - Percentages'!$B:$B,0),'Data - Knowledge'!AG$8)/100</f>
        <v>0.871</v>
      </c>
      <c r="AH482" s="129" cm="1">
        <f t="array" ref="AH482">INDEX(KM_PCT,MATCH($A482,'Knowledge - Percentages'!$B:$B,0),'Data - Knowledge'!AH$8)/100</f>
        <v>0.88500000000000001</v>
      </c>
      <c r="AI482" s="129" cm="1">
        <f t="array" ref="AI482">INDEX(KM_PCT,MATCH($A482,'Knowledge - Percentages'!$B:$B,0),'Data - Knowledge'!AI$8)/100</f>
        <v>0.89599999999999991</v>
      </c>
    </row>
    <row r="483" spans="1:35">
      <c r="A483" s="86" t="s">
        <v>1132</v>
      </c>
      <c r="B483" s="86" t="s">
        <v>977</v>
      </c>
      <c r="C483" s="86" t="s">
        <v>1133</v>
      </c>
      <c r="D483" s="86" t="s">
        <v>1134</v>
      </c>
      <c r="E483" s="122">
        <f t="shared" si="49"/>
        <v>0.48083349287905131</v>
      </c>
      <c r="F483" s="128">
        <f t="shared" si="44"/>
        <v>24612.423999999999</v>
      </c>
      <c r="G483" s="122">
        <f t="shared" si="45"/>
        <v>0.49270768495187106</v>
      </c>
      <c r="H483" s="128">
        <f t="shared" si="46"/>
        <v>179305.68799999997</v>
      </c>
      <c r="I483" s="122">
        <f t="shared" si="47"/>
        <v>-0.39958885912701464</v>
      </c>
      <c r="J483" s="128">
        <f t="shared" si="48"/>
        <v>97.590012813788434</v>
      </c>
      <c r="K483" s="129" cm="1">
        <f t="array" ref="K483">INDEX(KM_PCT,MATCH($A483,'Knowledge - Percentages'!$B:$B,0),'Data - Knowledge'!K$8)/100</f>
        <v>0.35399999999999998</v>
      </c>
      <c r="L483" s="129" cm="1">
        <f t="array" ref="L483">INDEX(KM_PCT,MATCH($A483,'Knowledge - Percentages'!$B:$B,0),'Data - Knowledge'!L$8)/100</f>
        <v>0.435</v>
      </c>
      <c r="M483" s="129" cm="1">
        <f t="array" ref="M483">INDEX(KM_PCT,MATCH($A483,'Knowledge - Percentages'!$B:$B,0),'Data - Knowledge'!M$8)/100</f>
        <v>0.435</v>
      </c>
      <c r="N483" s="129" cm="1">
        <f t="array" ref="N483">INDEX(KM_PCT,MATCH($A483,'Knowledge - Percentages'!$B:$B,0),'Data - Knowledge'!N$8)/100</f>
        <v>0.435</v>
      </c>
      <c r="O483" s="129" cm="1">
        <f t="array" ref="O483">INDEX(KM_PCT,MATCH($A483,'Knowledge - Percentages'!$B:$B,0),'Data - Knowledge'!O$8)/100</f>
        <v>0.45700000000000002</v>
      </c>
      <c r="P483" s="129" cm="1">
        <f t="array" ref="P483">INDEX(KM_PCT,MATCH($A483,'Knowledge - Percentages'!$B:$B,0),'Data - Knowledge'!P$8)/100</f>
        <v>0.42499999999999999</v>
      </c>
      <c r="Q483" s="129" cm="1">
        <f t="array" ref="Q483">INDEX(KM_PCT,MATCH($A483,'Knowledge - Percentages'!$B:$B,0),'Data - Knowledge'!Q$8)/100</f>
        <v>0.501</v>
      </c>
      <c r="R483" s="129" cm="1">
        <f t="array" ref="R483">INDEX(KM_PCT,MATCH($A483,'Knowledge - Percentages'!$B:$B,0),'Data - Knowledge'!R$8)/100</f>
        <v>0.501</v>
      </c>
      <c r="S483" s="129" cm="1">
        <f t="array" ref="S483">INDEX(KM_PCT,MATCH($A483,'Knowledge - Percentages'!$B:$B,0),'Data - Knowledge'!S$8)/100</f>
        <v>0.501</v>
      </c>
      <c r="T483" s="129" cm="1">
        <f t="array" ref="T483">INDEX(KM_PCT,MATCH($A483,'Knowledge - Percentages'!$B:$B,0),'Data - Knowledge'!T$8)/100</f>
        <v>0.501</v>
      </c>
      <c r="U483" s="129" cm="1">
        <f t="array" ref="U483">INDEX(KM_PCT,MATCH($A483,'Knowledge - Percentages'!$B:$B,0),'Data - Knowledge'!U$8)/100</f>
        <v>0.501</v>
      </c>
      <c r="V483" s="129" cm="1">
        <f t="array" ref="V483">INDEX(KM_PCT,MATCH($A483,'Knowledge - Percentages'!$B:$B,0),'Data - Knowledge'!V$8)/100</f>
        <v>0.501</v>
      </c>
      <c r="W483" s="129" cm="1">
        <f t="array" ref="W483">INDEX(KM_PCT,MATCH($A483,'Knowledge - Percentages'!$B:$B,0),'Data - Knowledge'!W$8)/100</f>
        <v>0.58299999999999996</v>
      </c>
      <c r="X483" s="129" cm="1">
        <f t="array" ref="X483">INDEX(KM_PCT,MATCH($A483,'Knowledge - Percentages'!$B:$B,0),'Data - Knowledge'!X$8)/100</f>
        <v>0.501</v>
      </c>
      <c r="Y483" s="129" cm="1">
        <f t="array" ref="Y483">INDEX(KM_PCT,MATCH($A483,'Knowledge - Percentages'!$B:$B,0),'Data - Knowledge'!Y$8)/100</f>
        <v>0.52500000000000002</v>
      </c>
      <c r="Z483" s="129" cm="1">
        <f t="array" ref="Z483">INDEX(KM_PCT,MATCH($A483,'Knowledge - Percentages'!$B:$B,0),'Data - Knowledge'!Z$8)/100</f>
        <v>0.498</v>
      </c>
      <c r="AA483" s="129" cm="1">
        <f t="array" ref="AA483">INDEX(KM_PCT,MATCH($A483,'Knowledge - Percentages'!$B:$B,0),'Data - Knowledge'!AA$8)/100</f>
        <v>0.501</v>
      </c>
      <c r="AB483" s="129" cm="1">
        <f t="array" ref="AB483">INDEX(KM_PCT,MATCH($A483,'Knowledge - Percentages'!$B:$B,0),'Data - Knowledge'!AB$8)/100</f>
        <v>0.50700000000000001</v>
      </c>
      <c r="AC483" s="129" cm="1">
        <f t="array" ref="AC483">INDEX(KM_PCT,MATCH($A483,'Knowledge - Percentages'!$B:$B,0),'Data - Knowledge'!AC$8)/100</f>
        <v>0.53799999999999992</v>
      </c>
      <c r="AD483" s="129" cm="1">
        <f t="array" ref="AD483">INDEX(KM_PCT,MATCH($A483,'Knowledge - Percentages'!$B:$B,0),'Data - Knowledge'!AD$8)/100</f>
        <v>0.50800000000000001</v>
      </c>
      <c r="AE483" s="129" cm="1">
        <f t="array" ref="AE483">INDEX(KM_PCT,MATCH($A483,'Knowledge - Percentages'!$B:$B,0),'Data - Knowledge'!AE$8)/100</f>
        <v>0.53799999999999992</v>
      </c>
      <c r="AF483" s="129" cm="1">
        <f t="array" ref="AF483">INDEX(KM_PCT,MATCH($A483,'Knowledge - Percentages'!$B:$B,0),'Data - Knowledge'!AF$8)/100</f>
        <v>0.55000000000000004</v>
      </c>
      <c r="AG483" s="129" cm="1">
        <f t="array" ref="AG483">INDEX(KM_PCT,MATCH($A483,'Knowledge - Percentages'!$B:$B,0),'Data - Knowledge'!AG$8)/100</f>
        <v>0.53799999999999992</v>
      </c>
      <c r="AH483" s="129" cm="1">
        <f t="array" ref="AH483">INDEX(KM_PCT,MATCH($A483,'Knowledge - Percentages'!$B:$B,0),'Data - Knowledge'!AH$8)/100</f>
        <v>0.53799999999999992</v>
      </c>
      <c r="AI483" s="129" cm="1">
        <f t="array" ref="AI483">INDEX(KM_PCT,MATCH($A483,'Knowledge - Percentages'!$B:$B,0),'Data - Knowledge'!AI$8)/100</f>
        <v>0.54500000000000004</v>
      </c>
    </row>
    <row r="484" spans="1:35">
      <c r="A484" s="86" t="s">
        <v>1135</v>
      </c>
      <c r="B484" s="86" t="s">
        <v>977</v>
      </c>
      <c r="C484" s="86" t="s">
        <v>1133</v>
      </c>
      <c r="D484" s="86" t="s">
        <v>1136</v>
      </c>
      <c r="E484" s="122">
        <f t="shared" si="49"/>
        <v>0.70552370719127899</v>
      </c>
      <c r="F484" s="128">
        <f t="shared" si="44"/>
        <v>36113.642</v>
      </c>
      <c r="G484" s="122">
        <f t="shared" si="45"/>
        <v>0.72058477023733303</v>
      </c>
      <c r="H484" s="128">
        <f t="shared" si="46"/>
        <v>262234.489</v>
      </c>
      <c r="I484" s="122">
        <f t="shared" si="47"/>
        <v>-0.34750919256441859</v>
      </c>
      <c r="J484" s="128">
        <f t="shared" si="48"/>
        <v>97.90988324092757</v>
      </c>
      <c r="K484" s="129" cm="1">
        <f t="array" ref="K484">INDEX(KM_PCT,MATCH($A484,'Knowledge - Percentages'!$B:$B,0),'Data - Knowledge'!K$8)/100</f>
        <v>0.56600000000000006</v>
      </c>
      <c r="L484" s="129" cm="1">
        <f t="array" ref="L484">INDEX(KM_PCT,MATCH($A484,'Knowledge - Percentages'!$B:$B,0),'Data - Knowledge'!L$8)/100</f>
        <v>0.64900000000000002</v>
      </c>
      <c r="M484" s="129" cm="1">
        <f t="array" ref="M484">INDEX(KM_PCT,MATCH($A484,'Knowledge - Percentages'!$B:$B,0),'Data - Knowledge'!M$8)/100</f>
        <v>0.64900000000000002</v>
      </c>
      <c r="N484" s="129" cm="1">
        <f t="array" ref="N484">INDEX(KM_PCT,MATCH($A484,'Knowledge - Percentages'!$B:$B,0),'Data - Knowledge'!N$8)/100</f>
        <v>0.64900000000000002</v>
      </c>
      <c r="O484" s="129" cm="1">
        <f t="array" ref="O484">INDEX(KM_PCT,MATCH($A484,'Knowledge - Percentages'!$B:$B,0),'Data - Knowledge'!O$8)/100</f>
        <v>0.64900000000000002</v>
      </c>
      <c r="P484" s="129" cm="1">
        <f t="array" ref="P484">INDEX(KM_PCT,MATCH($A484,'Knowledge - Percentages'!$B:$B,0),'Data - Knowledge'!P$8)/100</f>
        <v>0.71799999999999997</v>
      </c>
      <c r="Q484" s="129" cm="1">
        <f t="array" ref="Q484">INDEX(KM_PCT,MATCH($A484,'Knowledge - Percentages'!$B:$B,0),'Data - Knowledge'!Q$8)/100</f>
        <v>0.71799999999999997</v>
      </c>
      <c r="R484" s="129" cm="1">
        <f t="array" ref="R484">INDEX(KM_PCT,MATCH($A484,'Knowledge - Percentages'!$B:$B,0),'Data - Knowledge'!R$8)/100</f>
        <v>0.71499999999999997</v>
      </c>
      <c r="S484" s="129" cm="1">
        <f t="array" ref="S484">INDEX(KM_PCT,MATCH($A484,'Knowledge - Percentages'!$B:$B,0),'Data - Knowledge'!S$8)/100</f>
        <v>0.71799999999999997</v>
      </c>
      <c r="T484" s="129" cm="1">
        <f t="array" ref="T484">INDEX(KM_PCT,MATCH($A484,'Knowledge - Percentages'!$B:$B,0),'Data - Knowledge'!T$8)/100</f>
        <v>0.70400000000000007</v>
      </c>
      <c r="U484" s="129" cm="1">
        <f t="array" ref="U484">INDEX(KM_PCT,MATCH($A484,'Knowledge - Percentages'!$B:$B,0),'Data - Knowledge'!U$8)/100</f>
        <v>0.71799999999999997</v>
      </c>
      <c r="V484" s="129" cm="1">
        <f t="array" ref="V484">INDEX(KM_PCT,MATCH($A484,'Knowledge - Percentages'!$B:$B,0),'Data - Knowledge'!V$8)/100</f>
        <v>0.68900000000000006</v>
      </c>
      <c r="W484" s="129" cm="1">
        <f t="array" ref="W484">INDEX(KM_PCT,MATCH($A484,'Knowledge - Percentages'!$B:$B,0),'Data - Knowledge'!W$8)/100</f>
        <v>0.76</v>
      </c>
      <c r="X484" s="129" cm="1">
        <f t="array" ref="X484">INDEX(KM_PCT,MATCH($A484,'Knowledge - Percentages'!$B:$B,0),'Data - Knowledge'!X$8)/100</f>
        <v>0.74299999999999999</v>
      </c>
      <c r="Y484" s="129" cm="1">
        <f t="array" ref="Y484">INDEX(KM_PCT,MATCH($A484,'Knowledge - Percentages'!$B:$B,0),'Data - Knowledge'!Y$8)/100</f>
        <v>0.74900000000000011</v>
      </c>
      <c r="Z484" s="129" cm="1">
        <f t="array" ref="Z484">INDEX(KM_PCT,MATCH($A484,'Knowledge - Percentages'!$B:$B,0),'Data - Knowledge'!Z$8)/100</f>
        <v>0.74299999999999999</v>
      </c>
      <c r="AA484" s="129" cm="1">
        <f t="array" ref="AA484">INDEX(KM_PCT,MATCH($A484,'Knowledge - Percentages'!$B:$B,0),'Data - Knowledge'!AA$8)/100</f>
        <v>0.74299999999999999</v>
      </c>
      <c r="AB484" s="129" cm="1">
        <f t="array" ref="AB484">INDEX(KM_PCT,MATCH($A484,'Knowledge - Percentages'!$B:$B,0),'Data - Knowledge'!AB$8)/100</f>
        <v>0.74299999999999999</v>
      </c>
      <c r="AC484" s="129" cm="1">
        <f t="array" ref="AC484">INDEX(KM_PCT,MATCH($A484,'Knowledge - Percentages'!$B:$B,0),'Data - Knowledge'!AC$8)/100</f>
        <v>0.76500000000000001</v>
      </c>
      <c r="AD484" s="129" cm="1">
        <f t="array" ref="AD484">INDEX(KM_PCT,MATCH($A484,'Knowledge - Percentages'!$B:$B,0),'Data - Knowledge'!AD$8)/100</f>
        <v>0.75900000000000001</v>
      </c>
      <c r="AE484" s="129" cm="1">
        <f t="array" ref="AE484">INDEX(KM_PCT,MATCH($A484,'Knowledge - Percentages'!$B:$B,0),'Data - Knowledge'!AE$8)/100</f>
        <v>0.76500000000000001</v>
      </c>
      <c r="AF484" s="129" cm="1">
        <f t="array" ref="AF484">INDEX(KM_PCT,MATCH($A484,'Knowledge - Percentages'!$B:$B,0),'Data - Knowledge'!AF$8)/100</f>
        <v>0.76500000000000001</v>
      </c>
      <c r="AG484" s="129" cm="1">
        <f t="array" ref="AG484">INDEX(KM_PCT,MATCH($A484,'Knowledge - Percentages'!$B:$B,0),'Data - Knowledge'!AG$8)/100</f>
        <v>0.76500000000000001</v>
      </c>
      <c r="AH484" s="129" cm="1">
        <f t="array" ref="AH484">INDEX(KM_PCT,MATCH($A484,'Knowledge - Percentages'!$B:$B,0),'Data - Knowledge'!AH$8)/100</f>
        <v>0.77200000000000002</v>
      </c>
      <c r="AI484" s="129" cm="1">
        <f t="array" ref="AI484">INDEX(KM_PCT,MATCH($A484,'Knowledge - Percentages'!$B:$B,0),'Data - Knowledge'!AI$8)/100</f>
        <v>0.79099999999999993</v>
      </c>
    </row>
    <row r="485" spans="1:35">
      <c r="A485" s="86" t="s">
        <v>1137</v>
      </c>
      <c r="B485" s="86" t="s">
        <v>977</v>
      </c>
      <c r="C485" s="86" t="s">
        <v>1133</v>
      </c>
      <c r="D485" s="86" t="s">
        <v>1138</v>
      </c>
      <c r="E485" s="122">
        <f t="shared" si="49"/>
        <v>0.70775542618242915</v>
      </c>
      <c r="F485" s="128">
        <f t="shared" si="44"/>
        <v>36227.877</v>
      </c>
      <c r="G485" s="122">
        <f t="shared" si="45"/>
        <v>0.72459049953423715</v>
      </c>
      <c r="H485" s="128">
        <f t="shared" si="46"/>
        <v>263692.25000000006</v>
      </c>
      <c r="I485" s="122">
        <f t="shared" si="47"/>
        <v>-0.33252099935841756</v>
      </c>
      <c r="J485" s="128">
        <f t="shared" si="48"/>
        <v>97.676608599943066</v>
      </c>
      <c r="K485" s="129" cm="1">
        <f t="array" ref="K485">INDEX(KM_PCT,MATCH($A485,'Knowledge - Percentages'!$B:$B,0),'Data - Knowledge'!K$8)/100</f>
        <v>0.56299999999999994</v>
      </c>
      <c r="L485" s="129" cm="1">
        <f t="array" ref="L485">INDEX(KM_PCT,MATCH($A485,'Knowledge - Percentages'!$B:$B,0),'Data - Knowledge'!L$8)/100</f>
        <v>0.60899999999999999</v>
      </c>
      <c r="M485" s="129" cm="1">
        <f t="array" ref="M485">INDEX(KM_PCT,MATCH($A485,'Knowledge - Percentages'!$B:$B,0),'Data - Knowledge'!M$8)/100</f>
        <v>0.65099999999999991</v>
      </c>
      <c r="N485" s="129" cm="1">
        <f t="array" ref="N485">INDEX(KM_PCT,MATCH($A485,'Knowledge - Percentages'!$B:$B,0),'Data - Knowledge'!N$8)/100</f>
        <v>0.68599999999999994</v>
      </c>
      <c r="O485" s="129" cm="1">
        <f t="array" ref="O485">INDEX(KM_PCT,MATCH($A485,'Knowledge - Percentages'!$B:$B,0),'Data - Knowledge'!O$8)/100</f>
        <v>0.65099999999999991</v>
      </c>
      <c r="P485" s="129" cm="1">
        <f t="array" ref="P485">INDEX(KM_PCT,MATCH($A485,'Knowledge - Percentages'!$B:$B,0),'Data - Knowledge'!P$8)/100</f>
        <v>0.72499999999999998</v>
      </c>
      <c r="Q485" s="129" cm="1">
        <f t="array" ref="Q485">INDEX(KM_PCT,MATCH($A485,'Knowledge - Percentages'!$B:$B,0),'Data - Knowledge'!Q$8)/100</f>
        <v>0.72499999999999998</v>
      </c>
      <c r="R485" s="129" cm="1">
        <f t="array" ref="R485">INDEX(KM_PCT,MATCH($A485,'Knowledge - Percentages'!$B:$B,0),'Data - Knowledge'!R$8)/100</f>
        <v>0.69099999999999995</v>
      </c>
      <c r="S485" s="129" cm="1">
        <f t="array" ref="S485">INDEX(KM_PCT,MATCH($A485,'Knowledge - Percentages'!$B:$B,0),'Data - Knowledge'!S$8)/100</f>
        <v>0.73799999999999999</v>
      </c>
      <c r="T485" s="129" cm="1">
        <f t="array" ref="T485">INDEX(KM_PCT,MATCH($A485,'Knowledge - Percentages'!$B:$B,0),'Data - Knowledge'!T$8)/100</f>
        <v>0.71799999999999997</v>
      </c>
      <c r="U485" s="129" cm="1">
        <f t="array" ref="U485">INDEX(KM_PCT,MATCH($A485,'Knowledge - Percentages'!$B:$B,0),'Data - Knowledge'!U$8)/100</f>
        <v>0.72499999999999998</v>
      </c>
      <c r="V485" s="129" cm="1">
        <f t="array" ref="V485">INDEX(KM_PCT,MATCH($A485,'Knowledge - Percentages'!$B:$B,0),'Data - Knowledge'!V$8)/100</f>
        <v>0.67299999999999993</v>
      </c>
      <c r="W485" s="129" cm="1">
        <f t="array" ref="W485">INDEX(KM_PCT,MATCH($A485,'Knowledge - Percentages'!$B:$B,0),'Data - Knowledge'!W$8)/100</f>
        <v>0.77400000000000002</v>
      </c>
      <c r="X485" s="129" cm="1">
        <f t="array" ref="X485">INDEX(KM_PCT,MATCH($A485,'Knowledge - Percentages'!$B:$B,0),'Data - Knowledge'!X$8)/100</f>
        <v>0.73599999999999999</v>
      </c>
      <c r="Y485" s="129" cm="1">
        <f t="array" ref="Y485">INDEX(KM_PCT,MATCH($A485,'Knowledge - Percentages'!$B:$B,0),'Data - Knowledge'!Y$8)/100</f>
        <v>0.748</v>
      </c>
      <c r="Z485" s="129" cm="1">
        <f t="array" ref="Z485">INDEX(KM_PCT,MATCH($A485,'Knowledge - Percentages'!$B:$B,0),'Data - Knowledge'!Z$8)/100</f>
        <v>0.73599999999999999</v>
      </c>
      <c r="AA485" s="129" cm="1">
        <f t="array" ref="AA485">INDEX(KM_PCT,MATCH($A485,'Knowledge - Percentages'!$B:$B,0),'Data - Knowledge'!AA$8)/100</f>
        <v>0.73599999999999999</v>
      </c>
      <c r="AB485" s="129" cm="1">
        <f t="array" ref="AB485">INDEX(KM_PCT,MATCH($A485,'Knowledge - Percentages'!$B:$B,0),'Data - Knowledge'!AB$8)/100</f>
        <v>0.73599999999999999</v>
      </c>
      <c r="AC485" s="129" cm="1">
        <f t="array" ref="AC485">INDEX(KM_PCT,MATCH($A485,'Knowledge - Percentages'!$B:$B,0),'Data - Knowledge'!AC$8)/100</f>
        <v>0.77599999999999991</v>
      </c>
      <c r="AD485" s="129" cm="1">
        <f t="array" ref="AD485">INDEX(KM_PCT,MATCH($A485,'Knowledge - Percentages'!$B:$B,0),'Data - Knowledge'!AD$8)/100</f>
        <v>0.77</v>
      </c>
      <c r="AE485" s="129" cm="1">
        <f t="array" ref="AE485">INDEX(KM_PCT,MATCH($A485,'Knowledge - Percentages'!$B:$B,0),'Data - Knowledge'!AE$8)/100</f>
        <v>0.75900000000000001</v>
      </c>
      <c r="AF485" s="129" cm="1">
        <f t="array" ref="AF485">INDEX(KM_PCT,MATCH($A485,'Knowledge - Percentages'!$B:$B,0),'Data - Knowledge'!AF$8)/100</f>
        <v>0.77599999999999991</v>
      </c>
      <c r="AG485" s="129" cm="1">
        <f t="array" ref="AG485">INDEX(KM_PCT,MATCH($A485,'Knowledge - Percentages'!$B:$B,0),'Data - Knowledge'!AG$8)/100</f>
        <v>0.79799999999999993</v>
      </c>
      <c r="AH485" s="129" cm="1">
        <f t="array" ref="AH485">INDEX(KM_PCT,MATCH($A485,'Knowledge - Percentages'!$B:$B,0),'Data - Knowledge'!AH$8)/100</f>
        <v>0.77599999999999991</v>
      </c>
      <c r="AI485" s="129" cm="1">
        <f t="array" ref="AI485">INDEX(KM_PCT,MATCH($A485,'Knowledge - Percentages'!$B:$B,0),'Data - Knowledge'!AI$8)/100</f>
        <v>0.80799999999999994</v>
      </c>
    </row>
    <row r="486" spans="1:35">
      <c r="A486" s="86" t="s">
        <v>1139</v>
      </c>
      <c r="B486" s="86" t="s">
        <v>977</v>
      </c>
      <c r="C486" s="86" t="s">
        <v>1133</v>
      </c>
      <c r="D486" s="86" t="s">
        <v>1140</v>
      </c>
      <c r="E486" s="122">
        <f t="shared" si="49"/>
        <v>0.57797194600191459</v>
      </c>
      <c r="F486" s="128">
        <f t="shared" si="44"/>
        <v>29584.650000000005</v>
      </c>
      <c r="G486" s="122">
        <f t="shared" si="45"/>
        <v>0.58773363852945304</v>
      </c>
      <c r="H486" s="128">
        <f t="shared" si="46"/>
        <v>213887.43800000002</v>
      </c>
      <c r="I486" s="122">
        <f t="shared" si="47"/>
        <v>-0.41619137087650993</v>
      </c>
      <c r="J486" s="128">
        <f t="shared" si="48"/>
        <v>98.339095827156882</v>
      </c>
      <c r="K486" s="129" cm="1">
        <f t="array" ref="K486">INDEX(KM_PCT,MATCH($A486,'Knowledge - Percentages'!$B:$B,0),'Data - Knowledge'!K$8)/100</f>
        <v>0.47600000000000003</v>
      </c>
      <c r="L486" s="129" cm="1">
        <f t="array" ref="L486">INDEX(KM_PCT,MATCH($A486,'Knowledge - Percentages'!$B:$B,0),'Data - Knowledge'!L$8)/100</f>
        <v>0.54500000000000004</v>
      </c>
      <c r="M486" s="129" cm="1">
        <f t="array" ref="M486">INDEX(KM_PCT,MATCH($A486,'Knowledge - Percentages'!$B:$B,0),'Data - Knowledge'!M$8)/100</f>
        <v>0.54500000000000004</v>
      </c>
      <c r="N486" s="129" cm="1">
        <f t="array" ref="N486">INDEX(KM_PCT,MATCH($A486,'Knowledge - Percentages'!$B:$B,0),'Data - Knowledge'!N$8)/100</f>
        <v>0.54500000000000004</v>
      </c>
      <c r="O486" s="129" cm="1">
        <f t="array" ref="O486">INDEX(KM_PCT,MATCH($A486,'Knowledge - Percentages'!$B:$B,0),'Data - Knowledge'!O$8)/100</f>
        <v>0.56299999999999994</v>
      </c>
      <c r="P486" s="129" cm="1">
        <f t="array" ref="P486">INDEX(KM_PCT,MATCH($A486,'Knowledge - Percentages'!$B:$B,0),'Data - Knowledge'!P$8)/100</f>
        <v>0.59099999999999997</v>
      </c>
      <c r="Q486" s="129" cm="1">
        <f t="array" ref="Q486">INDEX(KM_PCT,MATCH($A486,'Knowledge - Percentages'!$B:$B,0),'Data - Knowledge'!Q$8)/100</f>
        <v>0.59099999999999997</v>
      </c>
      <c r="R486" s="129" cm="1">
        <f t="array" ref="R486">INDEX(KM_PCT,MATCH($A486,'Knowledge - Percentages'!$B:$B,0),'Data - Knowledge'!R$8)/100</f>
        <v>0.59099999999999997</v>
      </c>
      <c r="S486" s="129" cm="1">
        <f t="array" ref="S486">INDEX(KM_PCT,MATCH($A486,'Knowledge - Percentages'!$B:$B,0),'Data - Knowledge'!S$8)/100</f>
        <v>0.59099999999999997</v>
      </c>
      <c r="T486" s="129" cm="1">
        <f t="array" ref="T486">INDEX(KM_PCT,MATCH($A486,'Knowledge - Percentages'!$B:$B,0),'Data - Knowledge'!T$8)/100</f>
        <v>0.57899999999999996</v>
      </c>
      <c r="U486" s="129" cm="1">
        <f t="array" ref="U486">INDEX(KM_PCT,MATCH($A486,'Knowledge - Percentages'!$B:$B,0),'Data - Knowledge'!U$8)/100</f>
        <v>0.59099999999999997</v>
      </c>
      <c r="V486" s="129" cm="1">
        <f t="array" ref="V486">INDEX(KM_PCT,MATCH($A486,'Knowledge - Percentages'!$B:$B,0),'Data - Knowledge'!V$8)/100</f>
        <v>0.57999999999999996</v>
      </c>
      <c r="W486" s="129" cm="1">
        <f t="array" ref="W486">INDEX(KM_PCT,MATCH($A486,'Knowledge - Percentages'!$B:$B,0),'Data - Knowledge'!W$8)/100</f>
        <v>0.60499999999999998</v>
      </c>
      <c r="X486" s="129" cm="1">
        <f t="array" ref="X486">INDEX(KM_PCT,MATCH($A486,'Knowledge - Percentages'!$B:$B,0),'Data - Knowledge'!X$8)/100</f>
        <v>0.59200000000000008</v>
      </c>
      <c r="Y486" s="129" cm="1">
        <f t="array" ref="Y486">INDEX(KM_PCT,MATCH($A486,'Knowledge - Percentages'!$B:$B,0),'Data - Knowledge'!Y$8)/100</f>
        <v>0.59200000000000008</v>
      </c>
      <c r="Z486" s="129" cm="1">
        <f t="array" ref="Z486">INDEX(KM_PCT,MATCH($A486,'Knowledge - Percentages'!$B:$B,0),'Data - Knowledge'!Z$8)/100</f>
        <v>0.60399999999999998</v>
      </c>
      <c r="AA486" s="129" cm="1">
        <f t="array" ref="AA486">INDEX(KM_PCT,MATCH($A486,'Knowledge - Percentages'!$B:$B,0),'Data - Knowledge'!AA$8)/100</f>
        <v>0.59200000000000008</v>
      </c>
      <c r="AB486" s="129" cm="1">
        <f t="array" ref="AB486">INDEX(KM_PCT,MATCH($A486,'Knowledge - Percentages'!$B:$B,0),'Data - Knowledge'!AB$8)/100</f>
        <v>0.63200000000000001</v>
      </c>
      <c r="AC486" s="129" cm="1">
        <f t="array" ref="AC486">INDEX(KM_PCT,MATCH($A486,'Knowledge - Percentages'!$B:$B,0),'Data - Knowledge'!AC$8)/100</f>
        <v>0.61399999999999999</v>
      </c>
      <c r="AD486" s="129" cm="1">
        <f t="array" ref="AD486">INDEX(KM_PCT,MATCH($A486,'Knowledge - Percentages'!$B:$B,0),'Data - Knowledge'!AD$8)/100</f>
        <v>0.61399999999999999</v>
      </c>
      <c r="AE486" s="129" cm="1">
        <f t="array" ref="AE486">INDEX(KM_PCT,MATCH($A486,'Knowledge - Percentages'!$B:$B,0),'Data - Knowledge'!AE$8)/100</f>
        <v>0.61399999999999999</v>
      </c>
      <c r="AF486" s="129" cm="1">
        <f t="array" ref="AF486">INDEX(KM_PCT,MATCH($A486,'Knowledge - Percentages'!$B:$B,0),'Data - Knowledge'!AF$8)/100</f>
        <v>0.61399999999999999</v>
      </c>
      <c r="AG486" s="129" cm="1">
        <f t="array" ref="AG486">INDEX(KM_PCT,MATCH($A486,'Knowledge - Percentages'!$B:$B,0),'Data - Knowledge'!AG$8)/100</f>
        <v>0.61399999999999999</v>
      </c>
      <c r="AH486" s="129" cm="1">
        <f t="array" ref="AH486">INDEX(KM_PCT,MATCH($A486,'Knowledge - Percentages'!$B:$B,0),'Data - Knowledge'!AH$8)/100</f>
        <v>0.64300000000000002</v>
      </c>
      <c r="AI486" s="129" cm="1">
        <f t="array" ref="AI486">INDEX(KM_PCT,MATCH($A486,'Knowledge - Percentages'!$B:$B,0),'Data - Knowledge'!AI$8)/100</f>
        <v>0.61899999999999999</v>
      </c>
    </row>
    <row r="487" spans="1:35">
      <c r="A487" s="86" t="s">
        <v>1141</v>
      </c>
      <c r="B487" s="86" t="s">
        <v>977</v>
      </c>
      <c r="C487" s="86" t="s">
        <v>1133</v>
      </c>
      <c r="D487" s="86" t="s">
        <v>1142</v>
      </c>
      <c r="E487" s="122">
        <f t="shared" si="49"/>
        <v>0.32529386367632412</v>
      </c>
      <c r="F487" s="128">
        <f t="shared" si="44"/>
        <v>16650.817000000003</v>
      </c>
      <c r="G487" s="122">
        <f t="shared" si="45"/>
        <v>0.33234213657434758</v>
      </c>
      <c r="H487" s="128">
        <f t="shared" si="46"/>
        <v>120945.618</v>
      </c>
      <c r="I487" s="122">
        <f t="shared" si="47"/>
        <v>-0.52234481536917532</v>
      </c>
      <c r="J487" s="128">
        <f t="shared" si="48"/>
        <v>97.879211775348651</v>
      </c>
      <c r="K487" s="129" cm="1">
        <f t="array" ref="K487">INDEX(KM_PCT,MATCH($A487,'Knowledge - Percentages'!$B:$B,0),'Data - Knowledge'!K$8)/100</f>
        <v>0.28800000000000003</v>
      </c>
      <c r="L487" s="129" cm="1">
        <f t="array" ref="L487">INDEX(KM_PCT,MATCH($A487,'Knowledge - Percentages'!$B:$B,0),'Data - Knowledge'!L$8)/100</f>
        <v>0.30499999999999999</v>
      </c>
      <c r="M487" s="129" cm="1">
        <f t="array" ref="M487">INDEX(KM_PCT,MATCH($A487,'Knowledge - Percentages'!$B:$B,0),'Data - Knowledge'!M$8)/100</f>
        <v>0.30499999999999999</v>
      </c>
      <c r="N487" s="129" cm="1">
        <f t="array" ref="N487">INDEX(KM_PCT,MATCH($A487,'Knowledge - Percentages'!$B:$B,0),'Data - Knowledge'!N$8)/100</f>
        <v>0.30499999999999999</v>
      </c>
      <c r="O487" s="129" cm="1">
        <f t="array" ref="O487">INDEX(KM_PCT,MATCH($A487,'Knowledge - Percentages'!$B:$B,0),'Data - Knowledge'!O$8)/100</f>
        <v>0.30499999999999999</v>
      </c>
      <c r="P487" s="129" cm="1">
        <f t="array" ref="P487">INDEX(KM_PCT,MATCH($A487,'Knowledge - Percentages'!$B:$B,0),'Data - Knowledge'!P$8)/100</f>
        <v>0.32899999999999996</v>
      </c>
      <c r="Q487" s="129" cm="1">
        <f t="array" ref="Q487">INDEX(KM_PCT,MATCH($A487,'Knowledge - Percentages'!$B:$B,0),'Data - Knowledge'!Q$8)/100</f>
        <v>0.32899999999999996</v>
      </c>
      <c r="R487" s="129" cm="1">
        <f t="array" ref="R487">INDEX(KM_PCT,MATCH($A487,'Knowledge - Percentages'!$B:$B,0),'Data - Knowledge'!R$8)/100</f>
        <v>0.32899999999999996</v>
      </c>
      <c r="S487" s="129" cm="1">
        <f t="array" ref="S487">INDEX(KM_PCT,MATCH($A487,'Knowledge - Percentages'!$B:$B,0),'Data - Knowledge'!S$8)/100</f>
        <v>0.32299999999999995</v>
      </c>
      <c r="T487" s="129" cm="1">
        <f t="array" ref="T487">INDEX(KM_PCT,MATCH($A487,'Knowledge - Percentages'!$B:$B,0),'Data - Knowledge'!T$8)/100</f>
        <v>0.32799999999999996</v>
      </c>
      <c r="U487" s="129" cm="1">
        <f t="array" ref="U487">INDEX(KM_PCT,MATCH($A487,'Knowledge - Percentages'!$B:$B,0),'Data - Knowledge'!U$8)/100</f>
        <v>0.35100000000000003</v>
      </c>
      <c r="V487" s="129" cm="1">
        <f t="array" ref="V487">INDEX(KM_PCT,MATCH($A487,'Knowledge - Percentages'!$B:$B,0),'Data - Knowledge'!V$8)/100</f>
        <v>0.32700000000000001</v>
      </c>
      <c r="W487" s="129" cm="1">
        <f t="array" ref="W487">INDEX(KM_PCT,MATCH($A487,'Knowledge - Percentages'!$B:$B,0),'Data - Knowledge'!W$8)/100</f>
        <v>0.32899999999999996</v>
      </c>
      <c r="X487" s="129" cm="1">
        <f t="array" ref="X487">INDEX(KM_PCT,MATCH($A487,'Knowledge - Percentages'!$B:$B,0),'Data - Knowledge'!X$8)/100</f>
        <v>0.33200000000000002</v>
      </c>
      <c r="Y487" s="129" cm="1">
        <f t="array" ref="Y487">INDEX(KM_PCT,MATCH($A487,'Knowledge - Percentages'!$B:$B,0),'Data - Knowledge'!Y$8)/100</f>
        <v>0.33500000000000002</v>
      </c>
      <c r="Z487" s="129" cm="1">
        <f t="array" ref="Z487">INDEX(KM_PCT,MATCH($A487,'Knowledge - Percentages'!$B:$B,0),'Data - Knowledge'!Z$8)/100</f>
        <v>0.33200000000000002</v>
      </c>
      <c r="AA487" s="129" cm="1">
        <f t="array" ref="AA487">INDEX(KM_PCT,MATCH($A487,'Knowledge - Percentages'!$B:$B,0),'Data - Knowledge'!AA$8)/100</f>
        <v>0.33200000000000002</v>
      </c>
      <c r="AB487" s="129" cm="1">
        <f t="array" ref="AB487">INDEX(KM_PCT,MATCH($A487,'Knowledge - Percentages'!$B:$B,0),'Data - Knowledge'!AB$8)/100</f>
        <v>0.38400000000000001</v>
      </c>
      <c r="AC487" s="129" cm="1">
        <f t="array" ref="AC487">INDEX(KM_PCT,MATCH($A487,'Knowledge - Percentages'!$B:$B,0),'Data - Knowledge'!AC$8)/100</f>
        <v>0.36399999999999999</v>
      </c>
      <c r="AD487" s="129" cm="1">
        <f t="array" ref="AD487">INDEX(KM_PCT,MATCH($A487,'Knowledge - Percentages'!$B:$B,0),'Data - Knowledge'!AD$8)/100</f>
        <v>0.34700000000000003</v>
      </c>
      <c r="AE487" s="129" cm="1">
        <f t="array" ref="AE487">INDEX(KM_PCT,MATCH($A487,'Knowledge - Percentages'!$B:$B,0),'Data - Knowledge'!AE$8)/100</f>
        <v>0.35600000000000004</v>
      </c>
      <c r="AF487" s="129" cm="1">
        <f t="array" ref="AF487">INDEX(KM_PCT,MATCH($A487,'Knowledge - Percentages'!$B:$B,0),'Data - Knowledge'!AF$8)/100</f>
        <v>0.35700000000000004</v>
      </c>
      <c r="AG487" s="129" cm="1">
        <f t="array" ref="AG487">INDEX(KM_PCT,MATCH($A487,'Knowledge - Percentages'!$B:$B,0),'Data - Knowledge'!AG$8)/100</f>
        <v>0.35600000000000004</v>
      </c>
      <c r="AH487" s="129" cm="1">
        <f t="array" ref="AH487">INDEX(KM_PCT,MATCH($A487,'Knowledge - Percentages'!$B:$B,0),'Data - Knowledge'!AH$8)/100</f>
        <v>0.371</v>
      </c>
      <c r="AI487" s="129" cm="1">
        <f t="array" ref="AI487">INDEX(KM_PCT,MATCH($A487,'Knowledge - Percentages'!$B:$B,0),'Data - Knowledge'!AI$8)/100</f>
        <v>0.35600000000000004</v>
      </c>
    </row>
    <row r="488" spans="1:35">
      <c r="A488" s="86" t="s">
        <v>1143</v>
      </c>
      <c r="B488" s="86" t="s">
        <v>977</v>
      </c>
      <c r="C488" s="86" t="s">
        <v>1133</v>
      </c>
      <c r="D488" s="86" t="s">
        <v>1144</v>
      </c>
      <c r="E488" s="122">
        <f t="shared" si="49"/>
        <v>0.76318037783030845</v>
      </c>
      <c r="F488" s="128">
        <f t="shared" si="44"/>
        <v>39064.913999999997</v>
      </c>
      <c r="G488" s="122">
        <f t="shared" si="45"/>
        <v>0.78264913071315323</v>
      </c>
      <c r="H488" s="128">
        <f t="shared" si="46"/>
        <v>284820.88900000002</v>
      </c>
      <c r="I488" s="122">
        <f t="shared" si="47"/>
        <v>-0.42338068452228739</v>
      </c>
      <c r="J488" s="128">
        <f t="shared" si="48"/>
        <v>97.51245454459206</v>
      </c>
      <c r="K488" s="129" cm="1">
        <f t="array" ref="K488">INDEX(KM_PCT,MATCH($A488,'Knowledge - Percentages'!$B:$B,0),'Data - Knowledge'!K$8)/100</f>
        <v>0.65</v>
      </c>
      <c r="L488" s="129" cm="1">
        <f t="array" ref="L488">INDEX(KM_PCT,MATCH($A488,'Knowledge - Percentages'!$B:$B,0),'Data - Knowledge'!L$8)/100</f>
        <v>0.68</v>
      </c>
      <c r="M488" s="129" cm="1">
        <f t="array" ref="M488">INDEX(KM_PCT,MATCH($A488,'Knowledge - Percentages'!$B:$B,0),'Data - Knowledge'!M$8)/100</f>
        <v>0.69799999999999995</v>
      </c>
      <c r="N488" s="129" cm="1">
        <f t="array" ref="N488">INDEX(KM_PCT,MATCH($A488,'Knowledge - Percentages'!$B:$B,0),'Data - Knowledge'!N$8)/100</f>
        <v>0.70200000000000007</v>
      </c>
      <c r="O488" s="129" cm="1">
        <f t="array" ref="O488">INDEX(KM_PCT,MATCH($A488,'Knowledge - Percentages'!$B:$B,0),'Data - Knowledge'!O$8)/100</f>
        <v>0.69799999999999995</v>
      </c>
      <c r="P488" s="129" cm="1">
        <f t="array" ref="P488">INDEX(KM_PCT,MATCH($A488,'Knowledge - Percentages'!$B:$B,0),'Data - Knowledge'!P$8)/100</f>
        <v>0.753</v>
      </c>
      <c r="Q488" s="129" cm="1">
        <f t="array" ref="Q488">INDEX(KM_PCT,MATCH($A488,'Knowledge - Percentages'!$B:$B,0),'Data - Knowledge'!Q$8)/100</f>
        <v>0.78299999999999992</v>
      </c>
      <c r="R488" s="129" cm="1">
        <f t="array" ref="R488">INDEX(KM_PCT,MATCH($A488,'Knowledge - Percentages'!$B:$B,0),'Data - Knowledge'!R$8)/100</f>
        <v>0.78299999999999992</v>
      </c>
      <c r="S488" s="129" cm="1">
        <f t="array" ref="S488">INDEX(KM_PCT,MATCH($A488,'Knowledge - Percentages'!$B:$B,0),'Data - Knowledge'!S$8)/100</f>
        <v>0.79599999999999993</v>
      </c>
      <c r="T488" s="129" cm="1">
        <f t="array" ref="T488">INDEX(KM_PCT,MATCH($A488,'Knowledge - Percentages'!$B:$B,0),'Data - Knowledge'!T$8)/100</f>
        <v>0.73599999999999999</v>
      </c>
      <c r="U488" s="129" cm="1">
        <f t="array" ref="U488">INDEX(KM_PCT,MATCH($A488,'Knowledge - Percentages'!$B:$B,0),'Data - Knowledge'!U$8)/100</f>
        <v>0.78299999999999992</v>
      </c>
      <c r="V488" s="129" cm="1">
        <f t="array" ref="V488">INDEX(KM_PCT,MATCH($A488,'Knowledge - Percentages'!$B:$B,0),'Data - Knowledge'!V$8)/100</f>
        <v>0.72900000000000009</v>
      </c>
      <c r="W488" s="129" cm="1">
        <f t="array" ref="W488">INDEX(KM_PCT,MATCH($A488,'Knowledge - Percentages'!$B:$B,0),'Data - Knowledge'!W$8)/100</f>
        <v>0.84</v>
      </c>
      <c r="X488" s="129" cm="1">
        <f t="array" ref="X488">INDEX(KM_PCT,MATCH($A488,'Knowledge - Percentages'!$B:$B,0),'Data - Knowledge'!X$8)/100</f>
        <v>0.80900000000000005</v>
      </c>
      <c r="Y488" s="129" cm="1">
        <f t="array" ref="Y488">INDEX(KM_PCT,MATCH($A488,'Knowledge - Percentages'!$B:$B,0),'Data - Knowledge'!Y$8)/100</f>
        <v>0.81400000000000006</v>
      </c>
      <c r="Z488" s="129" cm="1">
        <f t="array" ref="Z488">INDEX(KM_PCT,MATCH($A488,'Knowledge - Percentages'!$B:$B,0),'Data - Knowledge'!Z$8)/100</f>
        <v>0.80900000000000005</v>
      </c>
      <c r="AA488" s="129" cm="1">
        <f t="array" ref="AA488">INDEX(KM_PCT,MATCH($A488,'Knowledge - Percentages'!$B:$B,0),'Data - Knowledge'!AA$8)/100</f>
        <v>0.80900000000000005</v>
      </c>
      <c r="AB488" s="129" cm="1">
        <f t="array" ref="AB488">INDEX(KM_PCT,MATCH($A488,'Knowledge - Percentages'!$B:$B,0),'Data - Knowledge'!AB$8)/100</f>
        <v>0.80900000000000005</v>
      </c>
      <c r="AC488" s="129" cm="1">
        <f t="array" ref="AC488">INDEX(KM_PCT,MATCH($A488,'Knowledge - Percentages'!$B:$B,0),'Data - Knowledge'!AC$8)/100</f>
        <v>0.84200000000000008</v>
      </c>
      <c r="AD488" s="129" cm="1">
        <f t="array" ref="AD488">INDEX(KM_PCT,MATCH($A488,'Knowledge - Percentages'!$B:$B,0),'Data - Knowledge'!AD$8)/100</f>
        <v>0.84200000000000008</v>
      </c>
      <c r="AE488" s="129" cm="1">
        <f t="array" ref="AE488">INDEX(KM_PCT,MATCH($A488,'Knowledge - Percentages'!$B:$B,0),'Data - Knowledge'!AE$8)/100</f>
        <v>0.84200000000000008</v>
      </c>
      <c r="AF488" s="129" cm="1">
        <f t="array" ref="AF488">INDEX(KM_PCT,MATCH($A488,'Knowledge - Percentages'!$B:$B,0),'Data - Knowledge'!AF$8)/100</f>
        <v>0.84200000000000008</v>
      </c>
      <c r="AG488" s="129" cm="1">
        <f t="array" ref="AG488">INDEX(KM_PCT,MATCH($A488,'Knowledge - Percentages'!$B:$B,0),'Data - Knowledge'!AG$8)/100</f>
        <v>0.84699999999999998</v>
      </c>
      <c r="AH488" s="129" cm="1">
        <f t="array" ref="AH488">INDEX(KM_PCT,MATCH($A488,'Knowledge - Percentages'!$B:$B,0),'Data - Knowledge'!AH$8)/100</f>
        <v>0.85799999999999998</v>
      </c>
      <c r="AI488" s="129" cm="1">
        <f t="array" ref="AI488">INDEX(KM_PCT,MATCH($A488,'Knowledge - Percentages'!$B:$B,0),'Data - Knowledge'!AI$8)/100</f>
        <v>0.84200000000000008</v>
      </c>
    </row>
    <row r="489" spans="1:35">
      <c r="A489" s="86" t="s">
        <v>1145</v>
      </c>
      <c r="B489" s="86" t="s">
        <v>977</v>
      </c>
      <c r="C489" s="86" t="s">
        <v>1133</v>
      </c>
      <c r="D489" s="86" t="s">
        <v>1146</v>
      </c>
      <c r="E489" s="122">
        <f t="shared" si="49"/>
        <v>0.65795715709066749</v>
      </c>
      <c r="F489" s="128">
        <f t="shared" si="44"/>
        <v>33678.852999999996</v>
      </c>
      <c r="G489" s="122">
        <f t="shared" si="45"/>
        <v>0.67106841632341263</v>
      </c>
      <c r="H489" s="128">
        <f t="shared" si="46"/>
        <v>244214.54700000002</v>
      </c>
      <c r="I489" s="122">
        <f t="shared" si="47"/>
        <v>-0.33190329218614018</v>
      </c>
      <c r="J489" s="128">
        <f t="shared" si="48"/>
        <v>98.046211248537389</v>
      </c>
      <c r="K489" s="129" cm="1">
        <f t="array" ref="K489">INDEX(KM_PCT,MATCH($A489,'Knowledge - Percentages'!$B:$B,0),'Data - Knowledge'!K$8)/100</f>
        <v>0.53600000000000003</v>
      </c>
      <c r="L489" s="129" cm="1">
        <f t="array" ref="L489">INDEX(KM_PCT,MATCH($A489,'Knowledge - Percentages'!$B:$B,0),'Data - Knowledge'!L$8)/100</f>
        <v>0.61099999999999999</v>
      </c>
      <c r="M489" s="129" cm="1">
        <f t="array" ref="M489">INDEX(KM_PCT,MATCH($A489,'Knowledge - Percentages'!$B:$B,0),'Data - Knowledge'!M$8)/100</f>
        <v>0.621</v>
      </c>
      <c r="N489" s="129" cm="1">
        <f t="array" ref="N489">INDEX(KM_PCT,MATCH($A489,'Knowledge - Percentages'!$B:$B,0),'Data - Knowledge'!N$8)/100</f>
        <v>0.621</v>
      </c>
      <c r="O489" s="129" cm="1">
        <f t="array" ref="O489">INDEX(KM_PCT,MATCH($A489,'Knowledge - Percentages'!$B:$B,0),'Data - Knowledge'!O$8)/100</f>
        <v>0.64</v>
      </c>
      <c r="P489" s="129" cm="1">
        <f t="array" ref="P489">INDEX(KM_PCT,MATCH($A489,'Knowledge - Percentages'!$B:$B,0),'Data - Knowledge'!P$8)/100</f>
        <v>0.66599999999999993</v>
      </c>
      <c r="Q489" s="129" cm="1">
        <f t="array" ref="Q489">INDEX(KM_PCT,MATCH($A489,'Knowledge - Percentages'!$B:$B,0),'Data - Knowledge'!Q$8)/100</f>
        <v>0.66599999999999993</v>
      </c>
      <c r="R489" s="129" cm="1">
        <f t="array" ref="R489">INDEX(KM_PCT,MATCH($A489,'Knowledge - Percentages'!$B:$B,0),'Data - Knowledge'!R$8)/100</f>
        <v>0.66599999999999993</v>
      </c>
      <c r="S489" s="129" cm="1">
        <f t="array" ref="S489">INDEX(KM_PCT,MATCH($A489,'Knowledge - Percentages'!$B:$B,0),'Data - Knowledge'!S$8)/100</f>
        <v>0.66599999999999993</v>
      </c>
      <c r="T489" s="129" cm="1">
        <f t="array" ref="T489">INDEX(KM_PCT,MATCH($A489,'Knowledge - Percentages'!$B:$B,0),'Data - Knowledge'!T$8)/100</f>
        <v>0.66599999999999993</v>
      </c>
      <c r="U489" s="129" cm="1">
        <f t="array" ref="U489">INDEX(KM_PCT,MATCH($A489,'Knowledge - Percentages'!$B:$B,0),'Data - Knowledge'!U$8)/100</f>
        <v>0.66599999999999993</v>
      </c>
      <c r="V489" s="129" cm="1">
        <f t="array" ref="V489">INDEX(KM_PCT,MATCH($A489,'Knowledge - Percentages'!$B:$B,0),'Data - Knowledge'!V$8)/100</f>
        <v>0.65400000000000003</v>
      </c>
      <c r="W489" s="129" cm="1">
        <f t="array" ref="W489">INDEX(KM_PCT,MATCH($A489,'Knowledge - Percentages'!$B:$B,0),'Data - Knowledge'!W$8)/100</f>
        <v>0.66599999999999993</v>
      </c>
      <c r="X489" s="129" cm="1">
        <f t="array" ref="X489">INDEX(KM_PCT,MATCH($A489,'Knowledge - Percentages'!$B:$B,0),'Data - Knowledge'!X$8)/100</f>
        <v>0.67599999999999993</v>
      </c>
      <c r="Y489" s="129" cm="1">
        <f t="array" ref="Y489">INDEX(KM_PCT,MATCH($A489,'Knowledge - Percentages'!$B:$B,0),'Data - Knowledge'!Y$8)/100</f>
        <v>0.67599999999999993</v>
      </c>
      <c r="Z489" s="129" cm="1">
        <f t="array" ref="Z489">INDEX(KM_PCT,MATCH($A489,'Knowledge - Percentages'!$B:$B,0),'Data - Knowledge'!Z$8)/100</f>
        <v>0.67599999999999993</v>
      </c>
      <c r="AA489" s="129" cm="1">
        <f t="array" ref="AA489">INDEX(KM_PCT,MATCH($A489,'Knowledge - Percentages'!$B:$B,0),'Data - Knowledge'!AA$8)/100</f>
        <v>0.67599999999999993</v>
      </c>
      <c r="AB489" s="129" cm="1">
        <f t="array" ref="AB489">INDEX(KM_PCT,MATCH($A489,'Knowledge - Percentages'!$B:$B,0),'Data - Knowledge'!AB$8)/100</f>
        <v>0.67599999999999993</v>
      </c>
      <c r="AC489" s="129" cm="1">
        <f t="array" ref="AC489">INDEX(KM_PCT,MATCH($A489,'Knowledge - Percentages'!$B:$B,0),'Data - Knowledge'!AC$8)/100</f>
        <v>0.71099999999999997</v>
      </c>
      <c r="AD489" s="129" cm="1">
        <f t="array" ref="AD489">INDEX(KM_PCT,MATCH($A489,'Knowledge - Percentages'!$B:$B,0),'Data - Knowledge'!AD$8)/100</f>
        <v>0.71099999999999997</v>
      </c>
      <c r="AE489" s="129" cm="1">
        <f t="array" ref="AE489">INDEX(KM_PCT,MATCH($A489,'Knowledge - Percentages'!$B:$B,0),'Data - Knowledge'!AE$8)/100</f>
        <v>0.71099999999999997</v>
      </c>
      <c r="AF489" s="129" cm="1">
        <f t="array" ref="AF489">INDEX(KM_PCT,MATCH($A489,'Knowledge - Percentages'!$B:$B,0),'Data - Knowledge'!AF$8)/100</f>
        <v>0.71099999999999997</v>
      </c>
      <c r="AG489" s="129" cm="1">
        <f t="array" ref="AG489">INDEX(KM_PCT,MATCH($A489,'Knowledge - Percentages'!$B:$B,0),'Data - Knowledge'!AG$8)/100</f>
        <v>0.72699999999999998</v>
      </c>
      <c r="AH489" s="129" cm="1">
        <f t="array" ref="AH489">INDEX(KM_PCT,MATCH($A489,'Knowledge - Percentages'!$B:$B,0),'Data - Knowledge'!AH$8)/100</f>
        <v>0.71099999999999997</v>
      </c>
      <c r="AI489" s="129" cm="1">
        <f t="array" ref="AI489">INDEX(KM_PCT,MATCH($A489,'Knowledge - Percentages'!$B:$B,0),'Data - Knowledge'!AI$8)/100</f>
        <v>0.71799999999999997</v>
      </c>
    </row>
    <row r="490" spans="1:35">
      <c r="A490" s="86" t="s">
        <v>1147</v>
      </c>
      <c r="B490" s="86" t="s">
        <v>977</v>
      </c>
      <c r="C490" s="86" t="s">
        <v>1133</v>
      </c>
      <c r="D490" s="86" t="s">
        <v>1148</v>
      </c>
      <c r="E490" s="122">
        <f t="shared" si="49"/>
        <v>0.6430968214585735</v>
      </c>
      <c r="F490" s="128">
        <f t="shared" si="44"/>
        <v>32918.197</v>
      </c>
      <c r="G490" s="122">
        <f t="shared" si="45"/>
        <v>0.6533570382420264</v>
      </c>
      <c r="H490" s="128">
        <f t="shared" si="46"/>
        <v>237769.04</v>
      </c>
      <c r="I490" s="122">
        <f t="shared" si="47"/>
        <v>-0.38427152911565476</v>
      </c>
      <c r="J490" s="128">
        <f t="shared" si="48"/>
        <v>98.429615633886812</v>
      </c>
      <c r="K490" s="129" cm="1">
        <f t="array" ref="K490">INDEX(KM_PCT,MATCH($A490,'Knowledge - Percentages'!$B:$B,0),'Data - Knowledge'!K$8)/100</f>
        <v>0.60099999999999998</v>
      </c>
      <c r="L490" s="129" cm="1">
        <f t="array" ref="L490">INDEX(KM_PCT,MATCH($A490,'Knowledge - Percentages'!$B:$B,0),'Data - Knowledge'!L$8)/100</f>
        <v>0.60099999999999998</v>
      </c>
      <c r="M490" s="129" cm="1">
        <f t="array" ref="M490">INDEX(KM_PCT,MATCH($A490,'Knowledge - Percentages'!$B:$B,0),'Data - Knowledge'!M$8)/100</f>
        <v>0.60099999999999998</v>
      </c>
      <c r="N490" s="129" cm="1">
        <f t="array" ref="N490">INDEX(KM_PCT,MATCH($A490,'Knowledge - Percentages'!$B:$B,0),'Data - Knowledge'!N$8)/100</f>
        <v>0.60099999999999998</v>
      </c>
      <c r="O490" s="129" cm="1">
        <f t="array" ref="O490">INDEX(KM_PCT,MATCH($A490,'Knowledge - Percentages'!$B:$B,0),'Data - Knowledge'!O$8)/100</f>
        <v>0.60099999999999998</v>
      </c>
      <c r="P490" s="129" cm="1">
        <f t="array" ref="P490">INDEX(KM_PCT,MATCH($A490,'Knowledge - Percentages'!$B:$B,0),'Data - Knowledge'!P$8)/100</f>
        <v>0.65400000000000003</v>
      </c>
      <c r="Q490" s="129" cm="1">
        <f t="array" ref="Q490">INDEX(KM_PCT,MATCH($A490,'Knowledge - Percentages'!$B:$B,0),'Data - Knowledge'!Q$8)/100</f>
        <v>0.65400000000000003</v>
      </c>
      <c r="R490" s="129" cm="1">
        <f t="array" ref="R490">INDEX(KM_PCT,MATCH($A490,'Knowledge - Percentages'!$B:$B,0),'Data - Knowledge'!R$8)/100</f>
        <v>0.65400000000000003</v>
      </c>
      <c r="S490" s="129" cm="1">
        <f t="array" ref="S490">INDEX(KM_PCT,MATCH($A490,'Knowledge - Percentages'!$B:$B,0),'Data - Knowledge'!S$8)/100</f>
        <v>0.67</v>
      </c>
      <c r="T490" s="129" cm="1">
        <f t="array" ref="T490">INDEX(KM_PCT,MATCH($A490,'Knowledge - Percentages'!$B:$B,0),'Data - Knowledge'!T$8)/100</f>
        <v>0.65400000000000003</v>
      </c>
      <c r="U490" s="129" cm="1">
        <f t="array" ref="U490">INDEX(KM_PCT,MATCH($A490,'Knowledge - Percentages'!$B:$B,0),'Data - Knowledge'!U$8)/100</f>
        <v>0.65400000000000003</v>
      </c>
      <c r="V490" s="129" cm="1">
        <f t="array" ref="V490">INDEX(KM_PCT,MATCH($A490,'Knowledge - Percentages'!$B:$B,0),'Data - Knowledge'!V$8)/100</f>
        <v>0.58899999999999997</v>
      </c>
      <c r="W490" s="129" cm="1">
        <f t="array" ref="W490">INDEX(KM_PCT,MATCH($A490,'Knowledge - Percentages'!$B:$B,0),'Data - Knowledge'!W$8)/100</f>
        <v>0.67400000000000004</v>
      </c>
      <c r="X490" s="129" cm="1">
        <f t="array" ref="X490">INDEX(KM_PCT,MATCH($A490,'Knowledge - Percentages'!$B:$B,0),'Data - Knowledge'!X$8)/100</f>
        <v>0.66200000000000003</v>
      </c>
      <c r="Y490" s="129" cm="1">
        <f t="array" ref="Y490">INDEX(KM_PCT,MATCH($A490,'Knowledge - Percentages'!$B:$B,0),'Data - Knowledge'!Y$8)/100</f>
        <v>0.66200000000000003</v>
      </c>
      <c r="Z490" s="129" cm="1">
        <f t="array" ref="Z490">INDEX(KM_PCT,MATCH($A490,'Knowledge - Percentages'!$B:$B,0),'Data - Knowledge'!Z$8)/100</f>
        <v>0.67900000000000005</v>
      </c>
      <c r="AA490" s="129" cm="1">
        <f t="array" ref="AA490">INDEX(KM_PCT,MATCH($A490,'Knowledge - Percentages'!$B:$B,0),'Data - Knowledge'!AA$8)/100</f>
        <v>0.67</v>
      </c>
      <c r="AB490" s="129" cm="1">
        <f t="array" ref="AB490">INDEX(KM_PCT,MATCH($A490,'Knowledge - Percentages'!$B:$B,0),'Data - Knowledge'!AB$8)/100</f>
        <v>0.66200000000000003</v>
      </c>
      <c r="AC490" s="129" cm="1">
        <f t="array" ref="AC490">INDEX(KM_PCT,MATCH($A490,'Knowledge - Percentages'!$B:$B,0),'Data - Knowledge'!AC$8)/100</f>
        <v>0.68</v>
      </c>
      <c r="AD490" s="129" cm="1">
        <f t="array" ref="AD490">INDEX(KM_PCT,MATCH($A490,'Knowledge - Percentages'!$B:$B,0),'Data - Knowledge'!AD$8)/100</f>
        <v>0.68</v>
      </c>
      <c r="AE490" s="129" cm="1">
        <f t="array" ref="AE490">INDEX(KM_PCT,MATCH($A490,'Knowledge - Percentages'!$B:$B,0),'Data - Knowledge'!AE$8)/100</f>
        <v>0.68</v>
      </c>
      <c r="AF490" s="129" cm="1">
        <f t="array" ref="AF490">INDEX(KM_PCT,MATCH($A490,'Knowledge - Percentages'!$B:$B,0),'Data - Knowledge'!AF$8)/100</f>
        <v>0.68400000000000005</v>
      </c>
      <c r="AG490" s="129" cm="1">
        <f t="array" ref="AG490">INDEX(KM_PCT,MATCH($A490,'Knowledge - Percentages'!$B:$B,0),'Data - Knowledge'!AG$8)/100</f>
        <v>0.70799999999999996</v>
      </c>
      <c r="AH490" s="129" cm="1">
        <f t="array" ref="AH490">INDEX(KM_PCT,MATCH($A490,'Knowledge - Percentages'!$B:$B,0),'Data - Knowledge'!AH$8)/100</f>
        <v>0.69400000000000006</v>
      </c>
      <c r="AI490" s="129" cm="1">
        <f t="array" ref="AI490">INDEX(KM_PCT,MATCH($A490,'Knowledge - Percentages'!$B:$B,0),'Data - Knowledge'!AI$8)/100</f>
        <v>0.66900000000000004</v>
      </c>
    </row>
    <row r="491" spans="1:35">
      <c r="A491" s="86" t="s">
        <v>1149</v>
      </c>
      <c r="B491" s="86" t="s">
        <v>977</v>
      </c>
      <c r="C491" s="86" t="s">
        <v>1133</v>
      </c>
      <c r="D491" s="86" t="s">
        <v>1150</v>
      </c>
      <c r="E491" s="122">
        <f t="shared" si="49"/>
        <v>0.7671523238322232</v>
      </c>
      <c r="F491" s="128">
        <f t="shared" si="44"/>
        <v>39268.22600000001</v>
      </c>
      <c r="G491" s="122">
        <f t="shared" si="45"/>
        <v>0.78361919548031289</v>
      </c>
      <c r="H491" s="128">
        <f t="shared" si="46"/>
        <v>285173.91399999999</v>
      </c>
      <c r="I491" s="122">
        <f t="shared" si="47"/>
        <v>-0.34321794649217297</v>
      </c>
      <c r="J491" s="128">
        <f t="shared" si="48"/>
        <v>97.898613032571717</v>
      </c>
      <c r="K491" s="129" cm="1">
        <f t="array" ref="K491">INDEX(KM_PCT,MATCH($A491,'Knowledge - Percentages'!$B:$B,0),'Data - Knowledge'!K$8)/100</f>
        <v>0.61699999999999999</v>
      </c>
      <c r="L491" s="129" cm="1">
        <f t="array" ref="L491">INDEX(KM_PCT,MATCH($A491,'Knowledge - Percentages'!$B:$B,0),'Data - Knowledge'!L$8)/100</f>
        <v>0.70700000000000007</v>
      </c>
      <c r="M491" s="129" cm="1">
        <f t="array" ref="M491">INDEX(KM_PCT,MATCH($A491,'Knowledge - Percentages'!$B:$B,0),'Data - Knowledge'!M$8)/100</f>
        <v>0.71200000000000008</v>
      </c>
      <c r="N491" s="129" cm="1">
        <f t="array" ref="N491">INDEX(KM_PCT,MATCH($A491,'Knowledge - Percentages'!$B:$B,0),'Data - Knowledge'!N$8)/100</f>
        <v>0.72099999999999997</v>
      </c>
      <c r="O491" s="129" cm="1">
        <f t="array" ref="O491">INDEX(KM_PCT,MATCH($A491,'Knowledge - Percentages'!$B:$B,0),'Data - Knowledge'!O$8)/100</f>
        <v>0.71200000000000008</v>
      </c>
      <c r="P491" s="129" cm="1">
        <f t="array" ref="P491">INDEX(KM_PCT,MATCH($A491,'Knowledge - Percentages'!$B:$B,0),'Data - Knowledge'!P$8)/100</f>
        <v>0.78200000000000003</v>
      </c>
      <c r="Q491" s="129" cm="1">
        <f t="array" ref="Q491">INDEX(KM_PCT,MATCH($A491,'Knowledge - Percentages'!$B:$B,0),'Data - Knowledge'!Q$8)/100</f>
        <v>0.78200000000000003</v>
      </c>
      <c r="R491" s="129" cm="1">
        <f t="array" ref="R491">INDEX(KM_PCT,MATCH($A491,'Knowledge - Percentages'!$B:$B,0),'Data - Knowledge'!R$8)/100</f>
        <v>0.76300000000000001</v>
      </c>
      <c r="S491" s="129" cm="1">
        <f t="array" ref="S491">INDEX(KM_PCT,MATCH($A491,'Knowledge - Percentages'!$B:$B,0),'Data - Knowledge'!S$8)/100</f>
        <v>0.78200000000000003</v>
      </c>
      <c r="T491" s="129" cm="1">
        <f t="array" ref="T491">INDEX(KM_PCT,MATCH($A491,'Knowledge - Percentages'!$B:$B,0),'Data - Knowledge'!T$8)/100</f>
        <v>0.77500000000000002</v>
      </c>
      <c r="U491" s="129" cm="1">
        <f t="array" ref="U491">INDEX(KM_PCT,MATCH($A491,'Knowledge - Percentages'!$B:$B,0),'Data - Knowledge'!U$8)/100</f>
        <v>0.77900000000000003</v>
      </c>
      <c r="V491" s="129" cm="1">
        <f t="array" ref="V491">INDEX(KM_PCT,MATCH($A491,'Knowledge - Percentages'!$B:$B,0),'Data - Knowledge'!V$8)/100</f>
        <v>0.74199999999999999</v>
      </c>
      <c r="W491" s="129" cm="1">
        <f t="array" ref="W491">INDEX(KM_PCT,MATCH($A491,'Knowledge - Percentages'!$B:$B,0),'Data - Knowledge'!W$8)/100</f>
        <v>0.82599999999999996</v>
      </c>
      <c r="X491" s="129" cm="1">
        <f t="array" ref="X491">INDEX(KM_PCT,MATCH($A491,'Knowledge - Percentages'!$B:$B,0),'Data - Knowledge'!X$8)/100</f>
        <v>0.79700000000000004</v>
      </c>
      <c r="Y491" s="129" cm="1">
        <f t="array" ref="Y491">INDEX(KM_PCT,MATCH($A491,'Knowledge - Percentages'!$B:$B,0),'Data - Knowledge'!Y$8)/100</f>
        <v>0.79700000000000004</v>
      </c>
      <c r="Z491" s="129" cm="1">
        <f t="array" ref="Z491">INDEX(KM_PCT,MATCH($A491,'Knowledge - Percentages'!$B:$B,0),'Data - Knowledge'!Z$8)/100</f>
        <v>0.79700000000000004</v>
      </c>
      <c r="AA491" s="129" cm="1">
        <f t="array" ref="AA491">INDEX(KM_PCT,MATCH($A491,'Knowledge - Percentages'!$B:$B,0),'Data - Knowledge'!AA$8)/100</f>
        <v>0.79700000000000004</v>
      </c>
      <c r="AB491" s="129" cm="1">
        <f t="array" ref="AB491">INDEX(KM_PCT,MATCH($A491,'Knowledge - Percentages'!$B:$B,0),'Data - Knowledge'!AB$8)/100</f>
        <v>0.79700000000000004</v>
      </c>
      <c r="AC491" s="129" cm="1">
        <f t="array" ref="AC491">INDEX(KM_PCT,MATCH($A491,'Knowledge - Percentages'!$B:$B,0),'Data - Knowledge'!AC$8)/100</f>
        <v>0.83400000000000007</v>
      </c>
      <c r="AD491" s="129" cm="1">
        <f t="array" ref="AD491">INDEX(KM_PCT,MATCH($A491,'Knowledge - Percentages'!$B:$B,0),'Data - Knowledge'!AD$8)/100</f>
        <v>0.83</v>
      </c>
      <c r="AE491" s="129" cm="1">
        <f t="array" ref="AE491">INDEX(KM_PCT,MATCH($A491,'Knowledge - Percentages'!$B:$B,0),'Data - Knowledge'!AE$8)/100</f>
        <v>0.83400000000000007</v>
      </c>
      <c r="AF491" s="129" cm="1">
        <f t="array" ref="AF491">INDEX(KM_PCT,MATCH($A491,'Knowledge - Percentages'!$B:$B,0),'Data - Knowledge'!AF$8)/100</f>
        <v>0.83400000000000007</v>
      </c>
      <c r="AG491" s="129" cm="1">
        <f t="array" ref="AG491">INDEX(KM_PCT,MATCH($A491,'Knowledge - Percentages'!$B:$B,0),'Data - Knowledge'!AG$8)/100</f>
        <v>0.83799999999999997</v>
      </c>
      <c r="AH491" s="129" cm="1">
        <f t="array" ref="AH491">INDEX(KM_PCT,MATCH($A491,'Knowledge - Percentages'!$B:$B,0),'Data - Knowledge'!AH$8)/100</f>
        <v>0.871</v>
      </c>
      <c r="AI491" s="129" cm="1">
        <f t="array" ref="AI491">INDEX(KM_PCT,MATCH($A491,'Knowledge - Percentages'!$B:$B,0),'Data - Knowledge'!AI$8)/100</f>
        <v>0.83900000000000008</v>
      </c>
    </row>
    <row r="492" spans="1:35">
      <c r="A492" s="86" t="s">
        <v>1151</v>
      </c>
      <c r="B492" s="86" t="s">
        <v>977</v>
      </c>
      <c r="C492" s="86" t="s">
        <v>1133</v>
      </c>
      <c r="D492" s="86" t="s">
        <v>1152</v>
      </c>
      <c r="E492" s="122">
        <f t="shared" si="49"/>
        <v>0.71489895871998743</v>
      </c>
      <c r="F492" s="128">
        <f t="shared" si="44"/>
        <v>36593.532999999996</v>
      </c>
      <c r="G492" s="122">
        <f t="shared" si="45"/>
        <v>0.73155414803843699</v>
      </c>
      <c r="H492" s="128">
        <f t="shared" si="46"/>
        <v>266226.45399999997</v>
      </c>
      <c r="I492" s="122">
        <f t="shared" si="47"/>
        <v>-0.32250613148946572</v>
      </c>
      <c r="J492" s="128">
        <f t="shared" si="48"/>
        <v>97.723314212200393</v>
      </c>
      <c r="K492" s="129" cm="1">
        <f t="array" ref="K492">INDEX(KM_PCT,MATCH($A492,'Knowledge - Percentages'!$B:$B,0),'Data - Knowledge'!K$8)/100</f>
        <v>0.53600000000000003</v>
      </c>
      <c r="L492" s="129" cm="1">
        <f t="array" ref="L492">INDEX(KM_PCT,MATCH($A492,'Knowledge - Percentages'!$B:$B,0),'Data - Knowledge'!L$8)/100</f>
        <v>0.65799999999999992</v>
      </c>
      <c r="M492" s="129" cm="1">
        <f t="array" ref="M492">INDEX(KM_PCT,MATCH($A492,'Knowledge - Percentages'!$B:$B,0),'Data - Knowledge'!M$8)/100</f>
        <v>0.65799999999999992</v>
      </c>
      <c r="N492" s="129" cm="1">
        <f t="array" ref="N492">INDEX(KM_PCT,MATCH($A492,'Knowledge - Percentages'!$B:$B,0),'Data - Knowledge'!N$8)/100</f>
        <v>0.65799999999999992</v>
      </c>
      <c r="O492" s="129" cm="1">
        <f t="array" ref="O492">INDEX(KM_PCT,MATCH($A492,'Knowledge - Percentages'!$B:$B,0),'Data - Knowledge'!O$8)/100</f>
        <v>0.65799999999999992</v>
      </c>
      <c r="P492" s="129" cm="1">
        <f t="array" ref="P492">INDEX(KM_PCT,MATCH($A492,'Knowledge - Percentages'!$B:$B,0),'Data - Knowledge'!P$8)/100</f>
        <v>0.70200000000000007</v>
      </c>
      <c r="Q492" s="129" cm="1">
        <f t="array" ref="Q492">INDEX(KM_PCT,MATCH($A492,'Knowledge - Percentages'!$B:$B,0),'Data - Knowledge'!Q$8)/100</f>
        <v>0.72900000000000009</v>
      </c>
      <c r="R492" s="129" cm="1">
        <f t="array" ref="R492">INDEX(KM_PCT,MATCH($A492,'Knowledge - Percentages'!$B:$B,0),'Data - Knowledge'!R$8)/100</f>
        <v>0.73199999999999998</v>
      </c>
      <c r="S492" s="129" cm="1">
        <f t="array" ref="S492">INDEX(KM_PCT,MATCH($A492,'Knowledge - Percentages'!$B:$B,0),'Data - Knowledge'!S$8)/100</f>
        <v>0.73199999999999998</v>
      </c>
      <c r="T492" s="129" cm="1">
        <f t="array" ref="T492">INDEX(KM_PCT,MATCH($A492,'Knowledge - Percentages'!$B:$B,0),'Data - Knowledge'!T$8)/100</f>
        <v>0.72099999999999997</v>
      </c>
      <c r="U492" s="129" cm="1">
        <f t="array" ref="U492">INDEX(KM_PCT,MATCH($A492,'Knowledge - Percentages'!$B:$B,0),'Data - Knowledge'!U$8)/100</f>
        <v>0.73199999999999998</v>
      </c>
      <c r="V492" s="129" cm="1">
        <f t="array" ref="V492">INDEX(KM_PCT,MATCH($A492,'Knowledge - Percentages'!$B:$B,0),'Data - Knowledge'!V$8)/100</f>
        <v>0.68900000000000006</v>
      </c>
      <c r="W492" s="129" cm="1">
        <f t="array" ref="W492">INDEX(KM_PCT,MATCH($A492,'Knowledge - Percentages'!$B:$B,0),'Data - Knowledge'!W$8)/100</f>
        <v>0.81400000000000006</v>
      </c>
      <c r="X492" s="129" cm="1">
        <f t="array" ref="X492">INDEX(KM_PCT,MATCH($A492,'Knowledge - Percentages'!$B:$B,0),'Data - Knowledge'!X$8)/100</f>
        <v>0.752</v>
      </c>
      <c r="Y492" s="129" cm="1">
        <f t="array" ref="Y492">INDEX(KM_PCT,MATCH($A492,'Knowledge - Percentages'!$B:$B,0),'Data - Knowledge'!Y$8)/100</f>
        <v>0.76300000000000001</v>
      </c>
      <c r="Z492" s="129" cm="1">
        <f t="array" ref="Z492">INDEX(KM_PCT,MATCH($A492,'Knowledge - Percentages'!$B:$B,0),'Data - Knowledge'!Z$8)/100</f>
        <v>0.75800000000000001</v>
      </c>
      <c r="AA492" s="129" cm="1">
        <f t="array" ref="AA492">INDEX(KM_PCT,MATCH($A492,'Knowledge - Percentages'!$B:$B,0),'Data - Knowledge'!AA$8)/100</f>
        <v>0.752</v>
      </c>
      <c r="AB492" s="129" cm="1">
        <f t="array" ref="AB492">INDEX(KM_PCT,MATCH($A492,'Knowledge - Percentages'!$B:$B,0),'Data - Knowledge'!AB$8)/100</f>
        <v>0.752</v>
      </c>
      <c r="AC492" s="129" cm="1">
        <f t="array" ref="AC492">INDEX(KM_PCT,MATCH($A492,'Knowledge - Percentages'!$B:$B,0),'Data - Knowledge'!AC$8)/100</f>
        <v>0.79500000000000004</v>
      </c>
      <c r="AD492" s="129" cm="1">
        <f t="array" ref="AD492">INDEX(KM_PCT,MATCH($A492,'Knowledge - Percentages'!$B:$B,0),'Data - Knowledge'!AD$8)/100</f>
        <v>0.76500000000000001</v>
      </c>
      <c r="AE492" s="129" cm="1">
        <f t="array" ref="AE492">INDEX(KM_PCT,MATCH($A492,'Knowledge - Percentages'!$B:$B,0),'Data - Knowledge'!AE$8)/100</f>
        <v>0.78200000000000003</v>
      </c>
      <c r="AF492" s="129" cm="1">
        <f t="array" ref="AF492">INDEX(KM_PCT,MATCH($A492,'Knowledge - Percentages'!$B:$B,0),'Data - Knowledge'!AF$8)/100</f>
        <v>0.78200000000000003</v>
      </c>
      <c r="AG492" s="129" cm="1">
        <f t="array" ref="AG492">INDEX(KM_PCT,MATCH($A492,'Knowledge - Percentages'!$B:$B,0),'Data - Knowledge'!AG$8)/100</f>
        <v>0.78200000000000003</v>
      </c>
      <c r="AH492" s="129" cm="1">
        <f t="array" ref="AH492">INDEX(KM_PCT,MATCH($A492,'Knowledge - Percentages'!$B:$B,0),'Data - Knowledge'!AH$8)/100</f>
        <v>0.78200000000000003</v>
      </c>
      <c r="AI492" s="129" cm="1">
        <f t="array" ref="AI492">INDEX(KM_PCT,MATCH($A492,'Knowledge - Percentages'!$B:$B,0),'Data - Knowledge'!AI$8)/100</f>
        <v>0.78400000000000003</v>
      </c>
    </row>
    <row r="493" spans="1:35">
      <c r="A493" s="86" t="s">
        <v>1153</v>
      </c>
      <c r="B493" s="86" t="s">
        <v>977</v>
      </c>
      <c r="C493" s="86" t="s">
        <v>1133</v>
      </c>
      <c r="D493" s="86" t="s">
        <v>1154</v>
      </c>
      <c r="E493" s="122">
        <f t="shared" si="49"/>
        <v>0.47170799226366067</v>
      </c>
      <c r="F493" s="128">
        <f t="shared" si="44"/>
        <v>24145.316999999999</v>
      </c>
      <c r="G493" s="122">
        <f t="shared" si="45"/>
        <v>0.48450057567755478</v>
      </c>
      <c r="H493" s="128">
        <f t="shared" si="46"/>
        <v>176318.96500000005</v>
      </c>
      <c r="I493" s="122">
        <f t="shared" si="47"/>
        <v>-0.49203888982124411</v>
      </c>
      <c r="J493" s="128">
        <f t="shared" si="48"/>
        <v>97.359635043569511</v>
      </c>
      <c r="K493" s="129" cm="1">
        <f t="array" ref="K493">INDEX(KM_PCT,MATCH($A493,'Knowledge - Percentages'!$B:$B,0),'Data - Knowledge'!K$8)/100</f>
        <v>0.40500000000000003</v>
      </c>
      <c r="L493" s="129" cm="1">
        <f t="array" ref="L493">INDEX(KM_PCT,MATCH($A493,'Knowledge - Percentages'!$B:$B,0),'Data - Knowledge'!L$8)/100</f>
        <v>0.41100000000000003</v>
      </c>
      <c r="M493" s="129" cm="1">
        <f t="array" ref="M493">INDEX(KM_PCT,MATCH($A493,'Knowledge - Percentages'!$B:$B,0),'Data - Knowledge'!M$8)/100</f>
        <v>0.41100000000000003</v>
      </c>
      <c r="N493" s="129" cm="1">
        <f t="array" ref="N493">INDEX(KM_PCT,MATCH($A493,'Knowledge - Percentages'!$B:$B,0),'Data - Knowledge'!N$8)/100</f>
        <v>0.41100000000000003</v>
      </c>
      <c r="O493" s="129" cm="1">
        <f t="array" ref="O493">INDEX(KM_PCT,MATCH($A493,'Knowledge - Percentages'!$B:$B,0),'Data - Knowledge'!O$8)/100</f>
        <v>0.41100000000000003</v>
      </c>
      <c r="P493" s="129" cm="1">
        <f t="array" ref="P493">INDEX(KM_PCT,MATCH($A493,'Knowledge - Percentages'!$B:$B,0),'Data - Knowledge'!P$8)/100</f>
        <v>0.49</v>
      </c>
      <c r="Q493" s="129" cm="1">
        <f t="array" ref="Q493">INDEX(KM_PCT,MATCH($A493,'Knowledge - Percentages'!$B:$B,0),'Data - Knowledge'!Q$8)/100</f>
        <v>0.46899999999999997</v>
      </c>
      <c r="R493" s="129" cm="1">
        <f t="array" ref="R493">INDEX(KM_PCT,MATCH($A493,'Knowledge - Percentages'!$B:$B,0),'Data - Knowledge'!R$8)/100</f>
        <v>0.49</v>
      </c>
      <c r="S493" s="129" cm="1">
        <f t="array" ref="S493">INDEX(KM_PCT,MATCH($A493,'Knowledge - Percentages'!$B:$B,0),'Data - Knowledge'!S$8)/100</f>
        <v>0.49</v>
      </c>
      <c r="T493" s="129" cm="1">
        <f t="array" ref="T493">INDEX(KM_PCT,MATCH($A493,'Knowledge - Percentages'!$B:$B,0),'Data - Knowledge'!T$8)/100</f>
        <v>0.49</v>
      </c>
      <c r="U493" s="129" cm="1">
        <f t="array" ref="U493">INDEX(KM_PCT,MATCH($A493,'Knowledge - Percentages'!$B:$B,0),'Data - Knowledge'!U$8)/100</f>
        <v>0.49</v>
      </c>
      <c r="V493" s="129" cm="1">
        <f t="array" ref="V493">INDEX(KM_PCT,MATCH($A493,'Knowledge - Percentages'!$B:$B,0),'Data - Knowledge'!V$8)/100</f>
        <v>0.49</v>
      </c>
      <c r="W493" s="129" cm="1">
        <f t="array" ref="W493">INDEX(KM_PCT,MATCH($A493,'Knowledge - Percentages'!$B:$B,0),'Data - Knowledge'!W$8)/100</f>
        <v>0.53299999999999992</v>
      </c>
      <c r="X493" s="129" cm="1">
        <f t="array" ref="X493">INDEX(KM_PCT,MATCH($A493,'Knowledge - Percentages'!$B:$B,0),'Data - Knowledge'!X$8)/100</f>
        <v>0.505</v>
      </c>
      <c r="Y493" s="129" cm="1">
        <f t="array" ref="Y493">INDEX(KM_PCT,MATCH($A493,'Knowledge - Percentages'!$B:$B,0),'Data - Knowledge'!Y$8)/100</f>
        <v>0.52800000000000002</v>
      </c>
      <c r="Z493" s="129" cm="1">
        <f t="array" ref="Z493">INDEX(KM_PCT,MATCH($A493,'Knowledge - Percentages'!$B:$B,0),'Data - Knowledge'!Z$8)/100</f>
        <v>0.49399999999999999</v>
      </c>
      <c r="AA493" s="129" cm="1">
        <f t="array" ref="AA493">INDEX(KM_PCT,MATCH($A493,'Knowledge - Percentages'!$B:$B,0),'Data - Knowledge'!AA$8)/100</f>
        <v>0.49</v>
      </c>
      <c r="AB493" s="129" cm="1">
        <f t="array" ref="AB493">INDEX(KM_PCT,MATCH($A493,'Knowledge - Percentages'!$B:$B,0),'Data - Knowledge'!AB$8)/100</f>
        <v>0.498</v>
      </c>
      <c r="AC493" s="129" cm="1">
        <f t="array" ref="AC493">INDEX(KM_PCT,MATCH($A493,'Knowledge - Percentages'!$B:$B,0),'Data - Knowledge'!AC$8)/100</f>
        <v>0.52900000000000003</v>
      </c>
      <c r="AD493" s="129" cm="1">
        <f t="array" ref="AD493">INDEX(KM_PCT,MATCH($A493,'Knowledge - Percentages'!$B:$B,0),'Data - Knowledge'!AD$8)/100</f>
        <v>0.52900000000000003</v>
      </c>
      <c r="AE493" s="129" cm="1">
        <f t="array" ref="AE493">INDEX(KM_PCT,MATCH($A493,'Knowledge - Percentages'!$B:$B,0),'Data - Knowledge'!AE$8)/100</f>
        <v>0.52900000000000003</v>
      </c>
      <c r="AF493" s="129" cm="1">
        <f t="array" ref="AF493">INDEX(KM_PCT,MATCH($A493,'Knowledge - Percentages'!$B:$B,0),'Data - Knowledge'!AF$8)/100</f>
        <v>0.56700000000000006</v>
      </c>
      <c r="AG493" s="129" cm="1">
        <f t="array" ref="AG493">INDEX(KM_PCT,MATCH($A493,'Knowledge - Percentages'!$B:$B,0),'Data - Knowledge'!AG$8)/100</f>
        <v>0.52900000000000003</v>
      </c>
      <c r="AH493" s="129" cm="1">
        <f t="array" ref="AH493">INDEX(KM_PCT,MATCH($A493,'Knowledge - Percentages'!$B:$B,0),'Data - Knowledge'!AH$8)/100</f>
        <v>0.52900000000000003</v>
      </c>
      <c r="AI493" s="129" cm="1">
        <f t="array" ref="AI493">INDEX(KM_PCT,MATCH($A493,'Knowledge - Percentages'!$B:$B,0),'Data - Knowledge'!AI$8)/100</f>
        <v>0.52900000000000003</v>
      </c>
    </row>
    <row r="494" spans="1:35">
      <c r="A494" s="86" t="s">
        <v>1155</v>
      </c>
      <c r="B494" s="86" t="s">
        <v>977</v>
      </c>
      <c r="C494" s="86" t="s">
        <v>1133</v>
      </c>
      <c r="D494" s="86" t="s">
        <v>1156</v>
      </c>
      <c r="E494" s="122">
        <f t="shared" si="49"/>
        <v>0.26142866352784888</v>
      </c>
      <c r="F494" s="128">
        <f t="shared" si="44"/>
        <v>13381.749</v>
      </c>
      <c r="G494" s="122">
        <f t="shared" si="45"/>
        <v>0.27016628425556238</v>
      </c>
      <c r="H494" s="128">
        <f t="shared" si="46"/>
        <v>98318.644</v>
      </c>
      <c r="I494" s="122">
        <f t="shared" si="47"/>
        <v>-0.51373837082355223</v>
      </c>
      <c r="J494" s="128">
        <f t="shared" si="48"/>
        <v>96.765835991789345</v>
      </c>
      <c r="K494" s="129" cm="1">
        <f t="array" ref="K494">INDEX(KM_PCT,MATCH($A494,'Knowledge - Percentages'!$B:$B,0),'Data - Knowledge'!K$8)/100</f>
        <v>0.23800000000000002</v>
      </c>
      <c r="L494" s="129" cm="1">
        <f t="array" ref="L494">INDEX(KM_PCT,MATCH($A494,'Knowledge - Percentages'!$B:$B,0),'Data - Knowledge'!L$8)/100</f>
        <v>0.22</v>
      </c>
      <c r="M494" s="129" cm="1">
        <f t="array" ref="M494">INDEX(KM_PCT,MATCH($A494,'Knowledge - Percentages'!$B:$B,0),'Data - Knowledge'!M$8)/100</f>
        <v>0.23800000000000002</v>
      </c>
      <c r="N494" s="129" cm="1">
        <f t="array" ref="N494">INDEX(KM_PCT,MATCH($A494,'Knowledge - Percentages'!$B:$B,0),'Data - Knowledge'!N$8)/100</f>
        <v>0.23800000000000002</v>
      </c>
      <c r="O494" s="129" cm="1">
        <f t="array" ref="O494">INDEX(KM_PCT,MATCH($A494,'Knowledge - Percentages'!$B:$B,0),'Data - Knowledge'!O$8)/100</f>
        <v>0.23800000000000002</v>
      </c>
      <c r="P494" s="129" cm="1">
        <f t="array" ref="P494">INDEX(KM_PCT,MATCH($A494,'Knowledge - Percentages'!$B:$B,0),'Data - Knowledge'!P$8)/100</f>
        <v>0.26600000000000001</v>
      </c>
      <c r="Q494" s="129" cm="1">
        <f t="array" ref="Q494">INDEX(KM_PCT,MATCH($A494,'Knowledge - Percentages'!$B:$B,0),'Data - Knowledge'!Q$8)/100</f>
        <v>0.26600000000000001</v>
      </c>
      <c r="R494" s="129" cm="1">
        <f t="array" ref="R494">INDEX(KM_PCT,MATCH($A494,'Knowledge - Percentages'!$B:$B,0),'Data - Knowledge'!R$8)/100</f>
        <v>0.26600000000000001</v>
      </c>
      <c r="S494" s="129" cm="1">
        <f t="array" ref="S494">INDEX(KM_PCT,MATCH($A494,'Knowledge - Percentages'!$B:$B,0),'Data - Knowledge'!S$8)/100</f>
        <v>0.26600000000000001</v>
      </c>
      <c r="T494" s="129" cm="1">
        <f t="array" ref="T494">INDEX(KM_PCT,MATCH($A494,'Knowledge - Percentages'!$B:$B,0),'Data - Knowledge'!T$8)/100</f>
        <v>0.26600000000000001</v>
      </c>
      <c r="U494" s="129" cm="1">
        <f t="array" ref="U494">INDEX(KM_PCT,MATCH($A494,'Knowledge - Percentages'!$B:$B,0),'Data - Knowledge'!U$8)/100</f>
        <v>0.26600000000000001</v>
      </c>
      <c r="V494" s="129" cm="1">
        <f t="array" ref="V494">INDEX(KM_PCT,MATCH($A494,'Knowledge - Percentages'!$B:$B,0),'Data - Knowledge'!V$8)/100</f>
        <v>0.24199999999999999</v>
      </c>
      <c r="W494" s="129" cm="1">
        <f t="array" ref="W494">INDEX(KM_PCT,MATCH($A494,'Knowledge - Percentages'!$B:$B,0),'Data - Knowledge'!W$8)/100</f>
        <v>0.27399999999999997</v>
      </c>
      <c r="X494" s="129" cm="1">
        <f t="array" ref="X494">INDEX(KM_PCT,MATCH($A494,'Knowledge - Percentages'!$B:$B,0),'Data - Knowledge'!X$8)/100</f>
        <v>0.27200000000000002</v>
      </c>
      <c r="Y494" s="129" cm="1">
        <f t="array" ref="Y494">INDEX(KM_PCT,MATCH($A494,'Knowledge - Percentages'!$B:$B,0),'Data - Knowledge'!Y$8)/100</f>
        <v>0.27500000000000002</v>
      </c>
      <c r="Z494" s="129" cm="1">
        <f t="array" ref="Z494">INDEX(KM_PCT,MATCH($A494,'Knowledge - Percentages'!$B:$B,0),'Data - Knowledge'!Z$8)/100</f>
        <v>0.27200000000000002</v>
      </c>
      <c r="AA494" s="129" cm="1">
        <f t="array" ref="AA494">INDEX(KM_PCT,MATCH($A494,'Knowledge - Percentages'!$B:$B,0),'Data - Knowledge'!AA$8)/100</f>
        <v>0.27200000000000002</v>
      </c>
      <c r="AB494" s="129" cm="1">
        <f t="array" ref="AB494">INDEX(KM_PCT,MATCH($A494,'Knowledge - Percentages'!$B:$B,0),'Data - Knowledge'!AB$8)/100</f>
        <v>0.33600000000000002</v>
      </c>
      <c r="AC494" s="129" cm="1">
        <f t="array" ref="AC494">INDEX(KM_PCT,MATCH($A494,'Knowledge - Percentages'!$B:$B,0),'Data - Knowledge'!AC$8)/100</f>
        <v>0.30299999999999999</v>
      </c>
      <c r="AD494" s="129" cm="1">
        <f t="array" ref="AD494">INDEX(KM_PCT,MATCH($A494,'Knowledge - Percentages'!$B:$B,0),'Data - Knowledge'!AD$8)/100</f>
        <v>0.3</v>
      </c>
      <c r="AE494" s="129" cm="1">
        <f t="array" ref="AE494">INDEX(KM_PCT,MATCH($A494,'Knowledge - Percentages'!$B:$B,0),'Data - Knowledge'!AE$8)/100</f>
        <v>0.30299999999999999</v>
      </c>
      <c r="AF494" s="129" cm="1">
        <f t="array" ref="AF494">INDEX(KM_PCT,MATCH($A494,'Knowledge - Percentages'!$B:$B,0),'Data - Knowledge'!AF$8)/100</f>
        <v>0.3</v>
      </c>
      <c r="AG494" s="129" cm="1">
        <f t="array" ref="AG494">INDEX(KM_PCT,MATCH($A494,'Knowledge - Percentages'!$B:$B,0),'Data - Knowledge'!AG$8)/100</f>
        <v>0.3</v>
      </c>
      <c r="AH494" s="129" cm="1">
        <f t="array" ref="AH494">INDEX(KM_PCT,MATCH($A494,'Knowledge - Percentages'!$B:$B,0),'Data - Knowledge'!AH$8)/100</f>
        <v>0.30499999999999999</v>
      </c>
      <c r="AI494" s="129" cm="1">
        <f t="array" ref="AI494">INDEX(KM_PCT,MATCH($A494,'Knowledge - Percentages'!$B:$B,0),'Data - Knowledge'!AI$8)/100</f>
        <v>0.3</v>
      </c>
    </row>
    <row r="495" spans="1:35">
      <c r="A495" s="86" t="s">
        <v>1157</v>
      </c>
      <c r="B495" s="86" t="s">
        <v>977</v>
      </c>
      <c r="C495" s="86" t="s">
        <v>1133</v>
      </c>
      <c r="D495" s="86" t="s">
        <v>1158</v>
      </c>
      <c r="E495" s="122">
        <f t="shared" si="49"/>
        <v>0.71813923457127782</v>
      </c>
      <c r="F495" s="128">
        <f t="shared" si="44"/>
        <v>36759.392999999996</v>
      </c>
      <c r="G495" s="122">
        <f t="shared" si="45"/>
        <v>0.73690570978706782</v>
      </c>
      <c r="H495" s="128">
        <f t="shared" si="46"/>
        <v>268173.98899999994</v>
      </c>
      <c r="I495" s="122">
        <f t="shared" si="47"/>
        <v>-0.22643457527560584</v>
      </c>
      <c r="J495" s="128">
        <f t="shared" si="48"/>
        <v>97.453341049397949</v>
      </c>
      <c r="K495" s="129" cm="1">
        <f t="array" ref="K495">INDEX(KM_PCT,MATCH($A495,'Knowledge - Percentages'!$B:$B,0),'Data - Knowledge'!K$8)/100</f>
        <v>0.53200000000000003</v>
      </c>
      <c r="L495" s="129" cm="1">
        <f t="array" ref="L495">INDEX(KM_PCT,MATCH($A495,'Knowledge - Percentages'!$B:$B,0),'Data - Knowledge'!L$8)/100</f>
        <v>0.67700000000000005</v>
      </c>
      <c r="M495" s="129" cm="1">
        <f t="array" ref="M495">INDEX(KM_PCT,MATCH($A495,'Knowledge - Percentages'!$B:$B,0),'Data - Knowledge'!M$8)/100</f>
        <v>0.66799999999999993</v>
      </c>
      <c r="N495" s="129" cm="1">
        <f t="array" ref="N495">INDEX(KM_PCT,MATCH($A495,'Knowledge - Percentages'!$B:$B,0),'Data - Knowledge'!N$8)/100</f>
        <v>0.67700000000000005</v>
      </c>
      <c r="O495" s="129" cm="1">
        <f t="array" ref="O495">INDEX(KM_PCT,MATCH($A495,'Knowledge - Percentages'!$B:$B,0),'Data - Knowledge'!O$8)/100</f>
        <v>0.70499999999999996</v>
      </c>
      <c r="P495" s="129" cm="1">
        <f t="array" ref="P495">INDEX(KM_PCT,MATCH($A495,'Knowledge - Percentages'!$B:$B,0),'Data - Knowledge'!P$8)/100</f>
        <v>0.72099999999999997</v>
      </c>
      <c r="Q495" s="129" cm="1">
        <f t="array" ref="Q495">INDEX(KM_PCT,MATCH($A495,'Knowledge - Percentages'!$B:$B,0),'Data - Knowledge'!Q$8)/100</f>
        <v>0.65900000000000003</v>
      </c>
      <c r="R495" s="129" cm="1">
        <f t="array" ref="R495">INDEX(KM_PCT,MATCH($A495,'Knowledge - Percentages'!$B:$B,0),'Data - Knowledge'!R$8)/100</f>
        <v>0.70400000000000007</v>
      </c>
      <c r="S495" s="129" cm="1">
        <f t="array" ref="S495">INDEX(KM_PCT,MATCH($A495,'Knowledge - Percentages'!$B:$B,0),'Data - Knowledge'!S$8)/100</f>
        <v>0.72099999999999997</v>
      </c>
      <c r="T495" s="129" cm="1">
        <f t="array" ref="T495">INDEX(KM_PCT,MATCH($A495,'Knowledge - Percentages'!$B:$B,0),'Data - Knowledge'!T$8)/100</f>
        <v>0.72099999999999997</v>
      </c>
      <c r="U495" s="129" cm="1">
        <f t="array" ref="U495">INDEX(KM_PCT,MATCH($A495,'Knowledge - Percentages'!$B:$B,0),'Data - Knowledge'!U$8)/100</f>
        <v>0.72099999999999997</v>
      </c>
      <c r="V495" s="129" cm="1">
        <f t="array" ref="V495">INDEX(KM_PCT,MATCH($A495,'Knowledge - Percentages'!$B:$B,0),'Data - Knowledge'!V$8)/100</f>
        <v>0.66799999999999993</v>
      </c>
      <c r="W495" s="129" cm="1">
        <f t="array" ref="W495">INDEX(KM_PCT,MATCH($A495,'Knowledge - Percentages'!$B:$B,0),'Data - Knowledge'!W$8)/100</f>
        <v>0.77500000000000002</v>
      </c>
      <c r="X495" s="129" cm="1">
        <f t="array" ref="X495">INDEX(KM_PCT,MATCH($A495,'Knowledge - Percentages'!$B:$B,0),'Data - Knowledge'!X$8)/100</f>
        <v>0.74199999999999999</v>
      </c>
      <c r="Y495" s="129" cm="1">
        <f t="array" ref="Y495">INDEX(KM_PCT,MATCH($A495,'Knowledge - Percentages'!$B:$B,0),'Data - Knowledge'!Y$8)/100</f>
        <v>0.74199999999999999</v>
      </c>
      <c r="Z495" s="129" cm="1">
        <f t="array" ref="Z495">INDEX(KM_PCT,MATCH($A495,'Knowledge - Percentages'!$B:$B,0),'Data - Knowledge'!Z$8)/100</f>
        <v>0.75800000000000001</v>
      </c>
      <c r="AA495" s="129" cm="1">
        <f t="array" ref="AA495">INDEX(KM_PCT,MATCH($A495,'Knowledge - Percentages'!$B:$B,0),'Data - Knowledge'!AA$8)/100</f>
        <v>0.74199999999999999</v>
      </c>
      <c r="AB495" s="129" cm="1">
        <f t="array" ref="AB495">INDEX(KM_PCT,MATCH($A495,'Knowledge - Percentages'!$B:$B,0),'Data - Knowledge'!AB$8)/100</f>
        <v>0.74199999999999999</v>
      </c>
      <c r="AC495" s="129" cm="1">
        <f t="array" ref="AC495">INDEX(KM_PCT,MATCH($A495,'Knowledge - Percentages'!$B:$B,0),'Data - Knowledge'!AC$8)/100</f>
        <v>0.78900000000000003</v>
      </c>
      <c r="AD495" s="129" cm="1">
        <f t="array" ref="AD495">INDEX(KM_PCT,MATCH($A495,'Knowledge - Percentages'!$B:$B,0),'Data - Knowledge'!AD$8)/100</f>
        <v>0.78900000000000003</v>
      </c>
      <c r="AE495" s="129" cm="1">
        <f t="array" ref="AE495">INDEX(KM_PCT,MATCH($A495,'Knowledge - Percentages'!$B:$B,0),'Data - Knowledge'!AE$8)/100</f>
        <v>0.78900000000000003</v>
      </c>
      <c r="AF495" s="129" cm="1">
        <f t="array" ref="AF495">INDEX(KM_PCT,MATCH($A495,'Knowledge - Percentages'!$B:$B,0),'Data - Knowledge'!AF$8)/100</f>
        <v>0.78900000000000003</v>
      </c>
      <c r="AG495" s="129" cm="1">
        <f t="array" ref="AG495">INDEX(KM_PCT,MATCH($A495,'Knowledge - Percentages'!$B:$B,0),'Data - Knowledge'!AG$8)/100</f>
        <v>0.78900000000000003</v>
      </c>
      <c r="AH495" s="129" cm="1">
        <f t="array" ref="AH495">INDEX(KM_PCT,MATCH($A495,'Knowledge - Percentages'!$B:$B,0),'Data - Knowledge'!AH$8)/100</f>
        <v>0.79099999999999993</v>
      </c>
      <c r="AI495" s="129" cm="1">
        <f t="array" ref="AI495">INDEX(KM_PCT,MATCH($A495,'Knowledge - Percentages'!$B:$B,0),'Data - Knowledge'!AI$8)/100</f>
        <v>0.82299999999999995</v>
      </c>
    </row>
    <row r="496" spans="1:35">
      <c r="A496" s="86" t="s">
        <v>1159</v>
      </c>
      <c r="B496" s="86" t="s">
        <v>977</v>
      </c>
      <c r="C496" s="86" t="s">
        <v>1133</v>
      </c>
      <c r="D496" s="86" t="s">
        <v>1160</v>
      </c>
      <c r="E496" s="122">
        <f t="shared" si="49"/>
        <v>0.58249233203743134</v>
      </c>
      <c r="F496" s="128">
        <f t="shared" si="44"/>
        <v>29816.035</v>
      </c>
      <c r="G496" s="122">
        <f t="shared" si="45"/>
        <v>0.59879384423456861</v>
      </c>
      <c r="H496" s="128">
        <f t="shared" si="46"/>
        <v>217912.45699999997</v>
      </c>
      <c r="I496" s="122">
        <f t="shared" si="47"/>
        <v>-0.3544046886967071</v>
      </c>
      <c r="J496" s="128">
        <f t="shared" si="48"/>
        <v>97.277608586979497</v>
      </c>
      <c r="K496" s="129" cm="1">
        <f t="array" ref="K496">INDEX(KM_PCT,MATCH($A496,'Knowledge - Percentages'!$B:$B,0),'Data - Knowledge'!K$8)/100</f>
        <v>0.52800000000000002</v>
      </c>
      <c r="L496" s="129" cm="1">
        <f t="array" ref="L496">INDEX(KM_PCT,MATCH($A496,'Knowledge - Percentages'!$B:$B,0),'Data - Knowledge'!L$8)/100</f>
        <v>0.53799999999999992</v>
      </c>
      <c r="M496" s="129" cm="1">
        <f t="array" ref="M496">INDEX(KM_PCT,MATCH($A496,'Knowledge - Percentages'!$B:$B,0),'Data - Knowledge'!M$8)/100</f>
        <v>0.54600000000000004</v>
      </c>
      <c r="N496" s="129" cm="1">
        <f t="array" ref="N496">INDEX(KM_PCT,MATCH($A496,'Knowledge - Percentages'!$B:$B,0),'Data - Knowledge'!N$8)/100</f>
        <v>0.54600000000000004</v>
      </c>
      <c r="O496" s="129" cm="1">
        <f t="array" ref="O496">INDEX(KM_PCT,MATCH($A496,'Knowledge - Percentages'!$B:$B,0),'Data - Knowledge'!O$8)/100</f>
        <v>0.55700000000000005</v>
      </c>
      <c r="P496" s="129" cm="1">
        <f t="array" ref="P496">INDEX(KM_PCT,MATCH($A496,'Knowledge - Percentages'!$B:$B,0),'Data - Knowledge'!P$8)/100</f>
        <v>0.58399999999999996</v>
      </c>
      <c r="Q496" s="129" cm="1">
        <f t="array" ref="Q496">INDEX(KM_PCT,MATCH($A496,'Knowledge - Percentages'!$B:$B,0),'Data - Knowledge'!Q$8)/100</f>
        <v>0.58399999999999996</v>
      </c>
      <c r="R496" s="129" cm="1">
        <f t="array" ref="R496">INDEX(KM_PCT,MATCH($A496,'Knowledge - Percentages'!$B:$B,0),'Data - Knowledge'!R$8)/100</f>
        <v>0.60699999999999998</v>
      </c>
      <c r="S496" s="129" cm="1">
        <f t="array" ref="S496">INDEX(KM_PCT,MATCH($A496,'Knowledge - Percentages'!$B:$B,0),'Data - Knowledge'!S$8)/100</f>
        <v>0.59399999999999997</v>
      </c>
      <c r="T496" s="129" cm="1">
        <f t="array" ref="T496">INDEX(KM_PCT,MATCH($A496,'Knowledge - Percentages'!$B:$B,0),'Data - Knowledge'!T$8)/100</f>
        <v>0.51700000000000002</v>
      </c>
      <c r="U496" s="129" cm="1">
        <f t="array" ref="U496">INDEX(KM_PCT,MATCH($A496,'Knowledge - Percentages'!$B:$B,0),'Data - Knowledge'!U$8)/100</f>
        <v>0.51600000000000001</v>
      </c>
      <c r="V496" s="129" cm="1">
        <f t="array" ref="V496">INDEX(KM_PCT,MATCH($A496,'Knowledge - Percentages'!$B:$B,0),'Data - Knowledge'!V$8)/100</f>
        <v>0.58099999999999996</v>
      </c>
      <c r="W496" s="129" cm="1">
        <f t="array" ref="W496">INDEX(KM_PCT,MATCH($A496,'Knowledge - Percentages'!$B:$B,0),'Data - Knowledge'!W$8)/100</f>
        <v>0.58399999999999996</v>
      </c>
      <c r="X496" s="129" cm="1">
        <f t="array" ref="X496">INDEX(KM_PCT,MATCH($A496,'Knowledge - Percentages'!$B:$B,0),'Data - Knowledge'!X$8)/100</f>
        <v>0.60499999999999998</v>
      </c>
      <c r="Y496" s="129" cm="1">
        <f t="array" ref="Y496">INDEX(KM_PCT,MATCH($A496,'Knowledge - Percentages'!$B:$B,0),'Data - Knowledge'!Y$8)/100</f>
        <v>0.60099999999999998</v>
      </c>
      <c r="Z496" s="129" cm="1">
        <f t="array" ref="Z496">INDEX(KM_PCT,MATCH($A496,'Knowledge - Percentages'!$B:$B,0),'Data - Knowledge'!Z$8)/100</f>
        <v>0.60099999999999998</v>
      </c>
      <c r="AA496" s="129" cm="1">
        <f t="array" ref="AA496">INDEX(KM_PCT,MATCH($A496,'Knowledge - Percentages'!$B:$B,0),'Data - Knowledge'!AA$8)/100</f>
        <v>0.60099999999999998</v>
      </c>
      <c r="AB496" s="129" cm="1">
        <f t="array" ref="AB496">INDEX(KM_PCT,MATCH($A496,'Knowledge - Percentages'!$B:$B,0),'Data - Knowledge'!AB$8)/100</f>
        <v>0.60099999999999998</v>
      </c>
      <c r="AC496" s="129" cm="1">
        <f t="array" ref="AC496">INDEX(KM_PCT,MATCH($A496,'Knowledge - Percentages'!$B:$B,0),'Data - Knowledge'!AC$8)/100</f>
        <v>0.65599999999999992</v>
      </c>
      <c r="AD496" s="129" cm="1">
        <f t="array" ref="AD496">INDEX(KM_PCT,MATCH($A496,'Knowledge - Percentages'!$B:$B,0),'Data - Knowledge'!AD$8)/100</f>
        <v>0.65599999999999992</v>
      </c>
      <c r="AE496" s="129" cm="1">
        <f t="array" ref="AE496">INDEX(KM_PCT,MATCH($A496,'Knowledge - Percentages'!$B:$B,0),'Data - Knowledge'!AE$8)/100</f>
        <v>0.65400000000000003</v>
      </c>
      <c r="AF496" s="129" cm="1">
        <f t="array" ref="AF496">INDEX(KM_PCT,MATCH($A496,'Knowledge - Percentages'!$B:$B,0),'Data - Knowledge'!AF$8)/100</f>
        <v>0.66900000000000004</v>
      </c>
      <c r="AG496" s="129" cm="1">
        <f t="array" ref="AG496">INDEX(KM_PCT,MATCH($A496,'Knowledge - Percentages'!$B:$B,0),'Data - Knowledge'!AG$8)/100</f>
        <v>0.66700000000000004</v>
      </c>
      <c r="AH496" s="129" cm="1">
        <f t="array" ref="AH496">INDEX(KM_PCT,MATCH($A496,'Knowledge - Percentages'!$B:$B,0),'Data - Knowledge'!AH$8)/100</f>
        <v>0.65599999999999992</v>
      </c>
      <c r="AI496" s="129" cm="1">
        <f t="array" ref="AI496">INDEX(KM_PCT,MATCH($A496,'Knowledge - Percentages'!$B:$B,0),'Data - Knowledge'!AI$8)/100</f>
        <v>0.65599999999999992</v>
      </c>
    </row>
    <row r="497" spans="1:35">
      <c r="A497" s="86" t="s">
        <v>1161</v>
      </c>
      <c r="B497" s="86" t="s">
        <v>977</v>
      </c>
      <c r="C497" s="86" t="s">
        <v>1133</v>
      </c>
      <c r="D497" s="86" t="s">
        <v>1162</v>
      </c>
      <c r="E497" s="122">
        <f t="shared" si="49"/>
        <v>0.49690286596206062</v>
      </c>
      <c r="F497" s="128">
        <f t="shared" si="44"/>
        <v>25434.966999999997</v>
      </c>
      <c r="G497" s="122">
        <f t="shared" si="45"/>
        <v>0.50437831770256558</v>
      </c>
      <c r="H497" s="128">
        <f t="shared" si="46"/>
        <v>183552.85299999997</v>
      </c>
      <c r="I497" s="122">
        <f t="shared" si="47"/>
        <v>-0.57887588626415443</v>
      </c>
      <c r="J497" s="128">
        <f t="shared" si="48"/>
        <v>98.517887966605016</v>
      </c>
      <c r="K497" s="129" cm="1">
        <f t="array" ref="K497">INDEX(KM_PCT,MATCH($A497,'Knowledge - Percentages'!$B:$B,0),'Data - Knowledge'!K$8)/100</f>
        <v>0.42200000000000004</v>
      </c>
      <c r="L497" s="129" cm="1">
        <f t="array" ref="L497">INDEX(KM_PCT,MATCH($A497,'Knowledge - Percentages'!$B:$B,0),'Data - Knowledge'!L$8)/100</f>
        <v>0.45600000000000002</v>
      </c>
      <c r="M497" s="129" cm="1">
        <f t="array" ref="M497">INDEX(KM_PCT,MATCH($A497,'Knowledge - Percentages'!$B:$B,0),'Data - Knowledge'!M$8)/100</f>
        <v>0.46299999999999997</v>
      </c>
      <c r="N497" s="129" cm="1">
        <f t="array" ref="N497">INDEX(KM_PCT,MATCH($A497,'Knowledge - Percentages'!$B:$B,0),'Data - Knowledge'!N$8)/100</f>
        <v>0.46299999999999997</v>
      </c>
      <c r="O497" s="129" cm="1">
        <f t="array" ref="O497">INDEX(KM_PCT,MATCH($A497,'Knowledge - Percentages'!$B:$B,0),'Data - Knowledge'!O$8)/100</f>
        <v>0.46299999999999997</v>
      </c>
      <c r="P497" s="129" cm="1">
        <f t="array" ref="P497">INDEX(KM_PCT,MATCH($A497,'Knowledge - Percentages'!$B:$B,0),'Data - Knowledge'!P$8)/100</f>
        <v>0.498</v>
      </c>
      <c r="Q497" s="129" cm="1">
        <f t="array" ref="Q497">INDEX(KM_PCT,MATCH($A497,'Knowledge - Percentages'!$B:$B,0),'Data - Knowledge'!Q$8)/100</f>
        <v>0.51300000000000001</v>
      </c>
      <c r="R497" s="129" cm="1">
        <f t="array" ref="R497">INDEX(KM_PCT,MATCH($A497,'Knowledge - Percentages'!$B:$B,0),'Data - Knowledge'!R$8)/100</f>
        <v>0.56499999999999995</v>
      </c>
      <c r="S497" s="129" cm="1">
        <f t="array" ref="S497">INDEX(KM_PCT,MATCH($A497,'Knowledge - Percentages'!$B:$B,0),'Data - Knowledge'!S$8)/100</f>
        <v>0.51300000000000001</v>
      </c>
      <c r="T497" s="129" cm="1">
        <f t="array" ref="T497">INDEX(KM_PCT,MATCH($A497,'Knowledge - Percentages'!$B:$B,0),'Data - Knowledge'!T$8)/100</f>
        <v>0.51300000000000001</v>
      </c>
      <c r="U497" s="129" cm="1">
        <f t="array" ref="U497">INDEX(KM_PCT,MATCH($A497,'Knowledge - Percentages'!$B:$B,0),'Data - Knowledge'!U$8)/100</f>
        <v>0.51300000000000001</v>
      </c>
      <c r="V497" s="129" cm="1">
        <f t="array" ref="V497">INDEX(KM_PCT,MATCH($A497,'Knowledge - Percentages'!$B:$B,0),'Data - Knowledge'!V$8)/100</f>
        <v>0.51300000000000001</v>
      </c>
      <c r="W497" s="129" cm="1">
        <f t="array" ref="W497">INDEX(KM_PCT,MATCH($A497,'Knowledge - Percentages'!$B:$B,0),'Data - Knowledge'!W$8)/100</f>
        <v>0.53900000000000003</v>
      </c>
      <c r="X497" s="129" cm="1">
        <f t="array" ref="X497">INDEX(KM_PCT,MATCH($A497,'Knowledge - Percentages'!$B:$B,0),'Data - Knowledge'!X$8)/100</f>
        <v>0.51500000000000001</v>
      </c>
      <c r="Y497" s="129" cm="1">
        <f t="array" ref="Y497">INDEX(KM_PCT,MATCH($A497,'Knowledge - Percentages'!$B:$B,0),'Data - Knowledge'!Y$8)/100</f>
        <v>0.54600000000000004</v>
      </c>
      <c r="Z497" s="129" cm="1">
        <f t="array" ref="Z497">INDEX(KM_PCT,MATCH($A497,'Knowledge - Percentages'!$B:$B,0),'Data - Knowledge'!Z$8)/100</f>
        <v>0.51500000000000001</v>
      </c>
      <c r="AA497" s="129" cm="1">
        <f t="array" ref="AA497">INDEX(KM_PCT,MATCH($A497,'Knowledge - Percentages'!$B:$B,0),'Data - Knowledge'!AA$8)/100</f>
        <v>0.51500000000000001</v>
      </c>
      <c r="AB497" s="129" cm="1">
        <f t="array" ref="AB497">INDEX(KM_PCT,MATCH($A497,'Knowledge - Percentages'!$B:$B,0),'Data - Knowledge'!AB$8)/100</f>
        <v>0.59399999999999997</v>
      </c>
      <c r="AC497" s="129" cm="1">
        <f t="array" ref="AC497">INDEX(KM_PCT,MATCH($A497,'Knowledge - Percentages'!$B:$B,0),'Data - Knowledge'!AC$8)/100</f>
        <v>0.53400000000000003</v>
      </c>
      <c r="AD497" s="129" cm="1">
        <f t="array" ref="AD497">INDEX(KM_PCT,MATCH($A497,'Knowledge - Percentages'!$B:$B,0),'Data - Knowledge'!AD$8)/100</f>
        <v>0.502</v>
      </c>
      <c r="AE497" s="129" cm="1">
        <f t="array" ref="AE497">INDEX(KM_PCT,MATCH($A497,'Knowledge - Percentages'!$B:$B,0),'Data - Knowledge'!AE$8)/100</f>
        <v>0.53400000000000003</v>
      </c>
      <c r="AF497" s="129" cm="1">
        <f t="array" ref="AF497">INDEX(KM_PCT,MATCH($A497,'Knowledge - Percentages'!$B:$B,0),'Data - Knowledge'!AF$8)/100</f>
        <v>0.60499999999999998</v>
      </c>
      <c r="AG497" s="129" cm="1">
        <f t="array" ref="AG497">INDEX(KM_PCT,MATCH($A497,'Knowledge - Percentages'!$B:$B,0),'Data - Knowledge'!AG$8)/100</f>
        <v>0.53400000000000003</v>
      </c>
      <c r="AH497" s="129" cm="1">
        <f t="array" ref="AH497">INDEX(KM_PCT,MATCH($A497,'Knowledge - Percentages'!$B:$B,0),'Data - Knowledge'!AH$8)/100</f>
        <v>0.53900000000000003</v>
      </c>
      <c r="AI497" s="129" cm="1">
        <f t="array" ref="AI497">INDEX(KM_PCT,MATCH($A497,'Knowledge - Percentages'!$B:$B,0),'Data - Knowledge'!AI$8)/100</f>
        <v>0.53400000000000003</v>
      </c>
    </row>
    <row r="498" spans="1:35">
      <c r="A498" s="86" t="s">
        <v>1163</v>
      </c>
      <c r="B498" s="86" t="s">
        <v>977</v>
      </c>
      <c r="C498" s="86" t="s">
        <v>1164</v>
      </c>
      <c r="D498" s="86" t="s">
        <v>1134</v>
      </c>
      <c r="E498" s="122">
        <f t="shared" si="49"/>
        <v>9.1557407154160234E-2</v>
      </c>
      <c r="F498" s="128">
        <f t="shared" si="44"/>
        <v>4686.549</v>
      </c>
      <c r="G498" s="122">
        <f t="shared" si="45"/>
        <v>9.3499723839645638E-2</v>
      </c>
      <c r="H498" s="128">
        <f t="shared" si="46"/>
        <v>34026.326000000001</v>
      </c>
      <c r="I498" s="122">
        <f t="shared" si="47"/>
        <v>-0.38138921308810719</v>
      </c>
      <c r="J498" s="128">
        <f t="shared" si="48"/>
        <v>97.922649815718671</v>
      </c>
      <c r="K498" s="129" cm="1">
        <f t="array" ref="K498">INDEX(KM_PCT,MATCH($A498,'Knowledge - Percentages'!$B:$B,0),'Data - Knowledge'!K$8)/100</f>
        <v>0.06</v>
      </c>
      <c r="L498" s="129" cm="1">
        <f t="array" ref="L498">INDEX(KM_PCT,MATCH($A498,'Knowledge - Percentages'!$B:$B,0),'Data - Knowledge'!L$8)/100</f>
        <v>8.5999999999999993E-2</v>
      </c>
      <c r="M498" s="129" cm="1">
        <f t="array" ref="M498">INDEX(KM_PCT,MATCH($A498,'Knowledge - Percentages'!$B:$B,0),'Data - Knowledge'!M$8)/100</f>
        <v>8.5999999999999993E-2</v>
      </c>
      <c r="N498" s="129" cm="1">
        <f t="array" ref="N498">INDEX(KM_PCT,MATCH($A498,'Knowledge - Percentages'!$B:$B,0),'Data - Knowledge'!N$8)/100</f>
        <v>8.5999999999999993E-2</v>
      </c>
      <c r="O498" s="129" cm="1">
        <f t="array" ref="O498">INDEX(KM_PCT,MATCH($A498,'Knowledge - Percentages'!$B:$B,0),'Data - Knowledge'!O$8)/100</f>
        <v>8.5999999999999993E-2</v>
      </c>
      <c r="P498" s="129" cm="1">
        <f t="array" ref="P498">INDEX(KM_PCT,MATCH($A498,'Knowledge - Percentages'!$B:$B,0),'Data - Knowledge'!P$8)/100</f>
        <v>9.6000000000000002E-2</v>
      </c>
      <c r="Q498" s="129" cm="1">
        <f t="array" ref="Q498">INDEX(KM_PCT,MATCH($A498,'Knowledge - Percentages'!$B:$B,0),'Data - Knowledge'!Q$8)/100</f>
        <v>8.199999999999999E-2</v>
      </c>
      <c r="R498" s="129" cm="1">
        <f t="array" ref="R498">INDEX(KM_PCT,MATCH($A498,'Knowledge - Percentages'!$B:$B,0),'Data - Knowledge'!R$8)/100</f>
        <v>9.6000000000000002E-2</v>
      </c>
      <c r="S498" s="129" cm="1">
        <f t="array" ref="S498">INDEX(KM_PCT,MATCH($A498,'Knowledge - Percentages'!$B:$B,0),'Data - Knowledge'!S$8)/100</f>
        <v>9.6000000000000002E-2</v>
      </c>
      <c r="T498" s="129" cm="1">
        <f t="array" ref="T498">INDEX(KM_PCT,MATCH($A498,'Knowledge - Percentages'!$B:$B,0),'Data - Knowledge'!T$8)/100</f>
        <v>9.1999999999999998E-2</v>
      </c>
      <c r="U498" s="129" cm="1">
        <f t="array" ref="U498">INDEX(KM_PCT,MATCH($A498,'Knowledge - Percentages'!$B:$B,0),'Data - Knowledge'!U$8)/100</f>
        <v>9.6000000000000002E-2</v>
      </c>
      <c r="V498" s="129" cm="1">
        <f t="array" ref="V498">INDEX(KM_PCT,MATCH($A498,'Knowledge - Percentages'!$B:$B,0),'Data - Knowledge'!V$8)/100</f>
        <v>9.6000000000000002E-2</v>
      </c>
      <c r="W498" s="129" cm="1">
        <f t="array" ref="W498">INDEX(KM_PCT,MATCH($A498,'Knowledge - Percentages'!$B:$B,0),'Data - Knowledge'!W$8)/100</f>
        <v>0.105</v>
      </c>
      <c r="X498" s="129" cm="1">
        <f t="array" ref="X498">INDEX(KM_PCT,MATCH($A498,'Knowledge - Percentages'!$B:$B,0),'Data - Knowledge'!X$8)/100</f>
        <v>9.6000000000000002E-2</v>
      </c>
      <c r="Y498" s="129" cm="1">
        <f t="array" ref="Y498">INDEX(KM_PCT,MATCH($A498,'Knowledge - Percentages'!$B:$B,0),'Data - Knowledge'!Y$8)/100</f>
        <v>9.6000000000000002E-2</v>
      </c>
      <c r="Z498" s="129" cm="1">
        <f t="array" ref="Z498">INDEX(KM_PCT,MATCH($A498,'Knowledge - Percentages'!$B:$B,0),'Data - Knowledge'!Z$8)/100</f>
        <v>9.1999999999999998E-2</v>
      </c>
      <c r="AA498" s="129" cm="1">
        <f t="array" ref="AA498">INDEX(KM_PCT,MATCH($A498,'Knowledge - Percentages'!$B:$B,0),'Data - Knowledge'!AA$8)/100</f>
        <v>9.6000000000000002E-2</v>
      </c>
      <c r="AB498" s="129" cm="1">
        <f t="array" ref="AB498">INDEX(KM_PCT,MATCH($A498,'Knowledge - Percentages'!$B:$B,0),'Data - Knowledge'!AB$8)/100</f>
        <v>0.109</v>
      </c>
      <c r="AC498" s="129" cm="1">
        <f t="array" ref="AC498">INDEX(KM_PCT,MATCH($A498,'Knowledge - Percentages'!$B:$B,0),'Data - Knowledge'!AC$8)/100</f>
        <v>0.1</v>
      </c>
      <c r="AD498" s="129" cm="1">
        <f t="array" ref="AD498">INDEX(KM_PCT,MATCH($A498,'Knowledge - Percentages'!$B:$B,0),'Data - Knowledge'!AD$8)/100</f>
        <v>9.8000000000000004E-2</v>
      </c>
      <c r="AE498" s="129" cm="1">
        <f t="array" ref="AE498">INDEX(KM_PCT,MATCH($A498,'Knowledge - Percentages'!$B:$B,0),'Data - Knowledge'!AE$8)/100</f>
        <v>0.1</v>
      </c>
      <c r="AF498" s="129" cm="1">
        <f t="array" ref="AF498">INDEX(KM_PCT,MATCH($A498,'Knowledge - Percentages'!$B:$B,0),'Data - Knowledge'!AF$8)/100</f>
        <v>0.126</v>
      </c>
      <c r="AG498" s="129" cm="1">
        <f t="array" ref="AG498">INDEX(KM_PCT,MATCH($A498,'Knowledge - Percentages'!$B:$B,0),'Data - Knowledge'!AG$8)/100</f>
        <v>0.1</v>
      </c>
      <c r="AH498" s="129" cm="1">
        <f t="array" ref="AH498">INDEX(KM_PCT,MATCH($A498,'Knowledge - Percentages'!$B:$B,0),'Data - Knowledge'!AH$8)/100</f>
        <v>0.1</v>
      </c>
      <c r="AI498" s="129" cm="1">
        <f t="array" ref="AI498">INDEX(KM_PCT,MATCH($A498,'Knowledge - Percentages'!$B:$B,0),'Data - Knowledge'!AI$8)/100</f>
        <v>0.1</v>
      </c>
    </row>
    <row r="499" spans="1:35">
      <c r="A499" s="86" t="s">
        <v>1165</v>
      </c>
      <c r="B499" s="86" t="s">
        <v>977</v>
      </c>
      <c r="C499" s="86" t="s">
        <v>1164</v>
      </c>
      <c r="D499" s="86" t="s">
        <v>1136</v>
      </c>
      <c r="E499" s="122">
        <f t="shared" si="49"/>
        <v>0.43318338640670478</v>
      </c>
      <c r="F499" s="128">
        <f t="shared" si="44"/>
        <v>22173.357999999997</v>
      </c>
      <c r="G499" s="122">
        <f t="shared" si="45"/>
        <v>0.44446411426718574</v>
      </c>
      <c r="H499" s="128">
        <f t="shared" si="46"/>
        <v>161748.93599999996</v>
      </c>
      <c r="I499" s="122">
        <f t="shared" si="47"/>
        <v>-0.43098086874059377</v>
      </c>
      <c r="J499" s="128">
        <f t="shared" si="48"/>
        <v>97.46194855819121</v>
      </c>
      <c r="K499" s="129" cm="1">
        <f t="array" ref="K499">INDEX(KM_PCT,MATCH($A499,'Knowledge - Percentages'!$B:$B,0),'Data - Knowledge'!K$8)/100</f>
        <v>0.34299999999999997</v>
      </c>
      <c r="L499" s="129" cm="1">
        <f t="array" ref="L499">INDEX(KM_PCT,MATCH($A499,'Knowledge - Percentages'!$B:$B,0),'Data - Knowledge'!L$8)/100</f>
        <v>0.39200000000000002</v>
      </c>
      <c r="M499" s="129" cm="1">
        <f t="array" ref="M499">INDEX(KM_PCT,MATCH($A499,'Knowledge - Percentages'!$B:$B,0),'Data - Knowledge'!M$8)/100</f>
        <v>0.39200000000000002</v>
      </c>
      <c r="N499" s="129" cm="1">
        <f t="array" ref="N499">INDEX(KM_PCT,MATCH($A499,'Knowledge - Percentages'!$B:$B,0),'Data - Knowledge'!N$8)/100</f>
        <v>0.39200000000000002</v>
      </c>
      <c r="O499" s="129" cm="1">
        <f t="array" ref="O499">INDEX(KM_PCT,MATCH($A499,'Knowledge - Percentages'!$B:$B,0),'Data - Knowledge'!O$8)/100</f>
        <v>0.40500000000000003</v>
      </c>
      <c r="P499" s="129" cm="1">
        <f t="array" ref="P499">INDEX(KM_PCT,MATCH($A499,'Knowledge - Percentages'!$B:$B,0),'Data - Knowledge'!P$8)/100</f>
        <v>0.44500000000000001</v>
      </c>
      <c r="Q499" s="129" cm="1">
        <f t="array" ref="Q499">INDEX(KM_PCT,MATCH($A499,'Knowledge - Percentages'!$B:$B,0),'Data - Knowledge'!Q$8)/100</f>
        <v>0.44500000000000001</v>
      </c>
      <c r="R499" s="129" cm="1">
        <f t="array" ref="R499">INDEX(KM_PCT,MATCH($A499,'Knowledge - Percentages'!$B:$B,0),'Data - Knowledge'!R$8)/100</f>
        <v>0.44500000000000001</v>
      </c>
      <c r="S499" s="129" cm="1">
        <f t="array" ref="S499">INDEX(KM_PCT,MATCH($A499,'Knowledge - Percentages'!$B:$B,0),'Data - Knowledge'!S$8)/100</f>
        <v>0.44500000000000001</v>
      </c>
      <c r="T499" s="129" cm="1">
        <f t="array" ref="T499">INDEX(KM_PCT,MATCH($A499,'Knowledge - Percentages'!$B:$B,0),'Data - Knowledge'!T$8)/100</f>
        <v>0.44500000000000001</v>
      </c>
      <c r="U499" s="129" cm="1">
        <f t="array" ref="U499">INDEX(KM_PCT,MATCH($A499,'Knowledge - Percentages'!$B:$B,0),'Data - Knowledge'!U$8)/100</f>
        <v>0.44400000000000001</v>
      </c>
      <c r="V499" s="129" cm="1">
        <f t="array" ref="V499">INDEX(KM_PCT,MATCH($A499,'Knowledge - Percentages'!$B:$B,0),'Data - Knowledge'!V$8)/100</f>
        <v>0.44500000000000001</v>
      </c>
      <c r="W499" s="129" cm="1">
        <f t="array" ref="W499">INDEX(KM_PCT,MATCH($A499,'Knowledge - Percentages'!$B:$B,0),'Data - Knowledge'!W$8)/100</f>
        <v>0.45</v>
      </c>
      <c r="X499" s="129" cm="1">
        <f t="array" ref="X499">INDEX(KM_PCT,MATCH($A499,'Knowledge - Percentages'!$B:$B,0),'Data - Knowledge'!X$8)/100</f>
        <v>0.45299999999999996</v>
      </c>
      <c r="Y499" s="129" cm="1">
        <f t="array" ref="Y499">INDEX(KM_PCT,MATCH($A499,'Knowledge - Percentages'!$B:$B,0),'Data - Knowledge'!Y$8)/100</f>
        <v>0.45299999999999996</v>
      </c>
      <c r="Z499" s="129" cm="1">
        <f t="array" ref="Z499">INDEX(KM_PCT,MATCH($A499,'Knowledge - Percentages'!$B:$B,0),'Data - Knowledge'!Z$8)/100</f>
        <v>0.45299999999999996</v>
      </c>
      <c r="AA499" s="129" cm="1">
        <f t="array" ref="AA499">INDEX(KM_PCT,MATCH($A499,'Knowledge - Percentages'!$B:$B,0),'Data - Knowledge'!AA$8)/100</f>
        <v>0.45299999999999996</v>
      </c>
      <c r="AB499" s="129" cm="1">
        <f t="array" ref="AB499">INDEX(KM_PCT,MATCH($A499,'Knowledge - Percentages'!$B:$B,0),'Data - Knowledge'!AB$8)/100</f>
        <v>0.47100000000000003</v>
      </c>
      <c r="AC499" s="129" cm="1">
        <f t="array" ref="AC499">INDEX(KM_PCT,MATCH($A499,'Knowledge - Percentages'!$B:$B,0),'Data - Knowledge'!AC$8)/100</f>
        <v>0.47700000000000004</v>
      </c>
      <c r="AD499" s="129" cm="1">
        <f t="array" ref="AD499">INDEX(KM_PCT,MATCH($A499,'Knowledge - Percentages'!$B:$B,0),'Data - Knowledge'!AD$8)/100</f>
        <v>0.47600000000000003</v>
      </c>
      <c r="AE499" s="129" cm="1">
        <f t="array" ref="AE499">INDEX(KM_PCT,MATCH($A499,'Knowledge - Percentages'!$B:$B,0),'Data - Knowledge'!AE$8)/100</f>
        <v>0.46200000000000002</v>
      </c>
      <c r="AF499" s="129" cm="1">
        <f t="array" ref="AF499">INDEX(KM_PCT,MATCH($A499,'Knowledge - Percentages'!$B:$B,0),'Data - Knowledge'!AF$8)/100</f>
        <v>0.48599999999999999</v>
      </c>
      <c r="AG499" s="129" cm="1">
        <f t="array" ref="AG499">INDEX(KM_PCT,MATCH($A499,'Knowledge - Percentages'!$B:$B,0),'Data - Knowledge'!AG$8)/100</f>
        <v>0.47700000000000004</v>
      </c>
      <c r="AH499" s="129" cm="1">
        <f t="array" ref="AH499">INDEX(KM_PCT,MATCH($A499,'Knowledge - Percentages'!$B:$B,0),'Data - Knowledge'!AH$8)/100</f>
        <v>0.51800000000000002</v>
      </c>
      <c r="AI499" s="129" cm="1">
        <f t="array" ref="AI499">INDEX(KM_PCT,MATCH($A499,'Knowledge - Percentages'!$B:$B,0),'Data - Knowledge'!AI$8)/100</f>
        <v>0.48200000000000004</v>
      </c>
    </row>
    <row r="500" spans="1:35" s="130" customFormat="1">
      <c r="A500" s="130" t="s">
        <v>1166</v>
      </c>
      <c r="B500" s="130" t="s">
        <v>977</v>
      </c>
      <c r="C500" s="130" t="s">
        <v>1164</v>
      </c>
      <c r="D500" s="130" t="s">
        <v>1138</v>
      </c>
      <c r="E500" s="122">
        <f t="shared" si="49"/>
        <v>0.36273594858069436</v>
      </c>
      <c r="F500" s="128">
        <f t="shared" si="44"/>
        <v>18567.365000000002</v>
      </c>
      <c r="G500" s="122">
        <f t="shared" si="45"/>
        <v>0.38323711595162663</v>
      </c>
      <c r="H500" s="128">
        <f t="shared" si="46"/>
        <v>139467.26800000001</v>
      </c>
      <c r="I500" s="122">
        <f t="shared" si="47"/>
        <v>-0.51854607340327008</v>
      </c>
      <c r="J500" s="128">
        <f t="shared" si="48"/>
        <v>94.650526653707516</v>
      </c>
      <c r="K500" s="129" cm="1">
        <f t="array" ref="K500">INDEX(KM_PCT,MATCH($A500,'Knowledge - Percentages'!$B:$B,0),'Data - Knowledge'!K$8)/100</f>
        <v>0.251</v>
      </c>
      <c r="L500" s="129" cm="1">
        <f t="array" ref="L500">INDEX(KM_PCT,MATCH($A500,'Knowledge - Percentages'!$B:$B,0),'Data - Knowledge'!L$8)/100</f>
        <v>0.27600000000000002</v>
      </c>
      <c r="M500" s="129" cm="1">
        <f t="array" ref="M500">INDEX(KM_PCT,MATCH($A500,'Knowledge - Percentages'!$B:$B,0),'Data - Knowledge'!M$8)/100</f>
        <v>0.29100000000000004</v>
      </c>
      <c r="N500" s="129" cm="1">
        <f t="array" ref="N500">INDEX(KM_PCT,MATCH($A500,'Knowledge - Percentages'!$B:$B,0),'Data - Knowledge'!N$8)/100</f>
        <v>0.308</v>
      </c>
      <c r="O500" s="129" cm="1">
        <f t="array" ref="O500">INDEX(KM_PCT,MATCH($A500,'Knowledge - Percentages'!$B:$B,0),'Data - Knowledge'!O$8)/100</f>
        <v>0.34700000000000003</v>
      </c>
      <c r="P500" s="129" cm="1">
        <f t="array" ref="P500">INDEX(KM_PCT,MATCH($A500,'Knowledge - Percentages'!$B:$B,0),'Data - Knowledge'!P$8)/100</f>
        <v>0.38400000000000001</v>
      </c>
      <c r="Q500" s="129" cm="1">
        <f t="array" ref="Q500">INDEX(KM_PCT,MATCH($A500,'Knowledge - Percentages'!$B:$B,0),'Data - Knowledge'!Q$8)/100</f>
        <v>0.312</v>
      </c>
      <c r="R500" s="129" cm="1">
        <f t="array" ref="R500">INDEX(KM_PCT,MATCH($A500,'Knowledge - Percentages'!$B:$B,0),'Data - Knowledge'!R$8)/100</f>
        <v>0.39399999999999996</v>
      </c>
      <c r="S500" s="129" cm="1">
        <f t="array" ref="S500">INDEX(KM_PCT,MATCH($A500,'Knowledge - Percentages'!$B:$B,0),'Data - Knowledge'!S$8)/100</f>
        <v>0.39600000000000002</v>
      </c>
      <c r="T500" s="129" cm="1">
        <f t="array" ref="T500">INDEX(KM_PCT,MATCH($A500,'Knowledge - Percentages'!$B:$B,0),'Data - Knowledge'!T$8)/100</f>
        <v>0.34200000000000003</v>
      </c>
      <c r="U500" s="129" cm="1">
        <f t="array" ref="U500">INDEX(KM_PCT,MATCH($A500,'Knowledge - Percentages'!$B:$B,0),'Data - Knowledge'!U$8)/100</f>
        <v>0.379</v>
      </c>
      <c r="V500" s="129" cm="1">
        <f t="array" ref="V500">INDEX(KM_PCT,MATCH($A500,'Knowledge - Percentages'!$B:$B,0),'Data - Knowledge'!V$8)/100</f>
        <v>0.39100000000000001</v>
      </c>
      <c r="W500" s="129" cm="1">
        <f t="array" ref="W500">INDEX(KM_PCT,MATCH($A500,'Knowledge - Percentages'!$B:$B,0),'Data - Knowledge'!W$8)/100</f>
        <v>0.52700000000000002</v>
      </c>
      <c r="X500" s="129" cm="1">
        <f t="array" ref="X500">INDEX(KM_PCT,MATCH($A500,'Knowledge - Percentages'!$B:$B,0),'Data - Knowledge'!X$8)/100</f>
        <v>0.4</v>
      </c>
      <c r="Y500" s="129" cm="1">
        <f t="array" ref="Y500">INDEX(KM_PCT,MATCH($A500,'Knowledge - Percentages'!$B:$B,0),'Data - Knowledge'!Y$8)/100</f>
        <v>0.42299999999999999</v>
      </c>
      <c r="Z500" s="129" cm="1">
        <f t="array" ref="Z500">INDEX(KM_PCT,MATCH($A500,'Knowledge - Percentages'!$B:$B,0),'Data - Knowledge'!Z$8)/100</f>
        <v>0.4</v>
      </c>
      <c r="AA500" s="129" cm="1">
        <f t="array" ref="AA500">INDEX(KM_PCT,MATCH($A500,'Knowledge - Percentages'!$B:$B,0),'Data - Knowledge'!AA$8)/100</f>
        <v>0.4</v>
      </c>
      <c r="AB500" s="129" cm="1">
        <f t="array" ref="AB500">INDEX(KM_PCT,MATCH($A500,'Knowledge - Percentages'!$B:$B,0),'Data - Knowledge'!AB$8)/100</f>
        <v>0.43200000000000005</v>
      </c>
      <c r="AC500" s="129" cm="1">
        <f t="array" ref="AC500">INDEX(KM_PCT,MATCH($A500,'Knowledge - Percentages'!$B:$B,0),'Data - Knowledge'!AC$8)/100</f>
        <v>0.45200000000000001</v>
      </c>
      <c r="AD500" s="129" cm="1">
        <f t="array" ref="AD500">INDEX(KM_PCT,MATCH($A500,'Knowledge - Percentages'!$B:$B,0),'Data - Knowledge'!AD$8)/100</f>
        <v>0.40700000000000003</v>
      </c>
      <c r="AE500" s="129" cm="1">
        <f t="array" ref="AE500">INDEX(KM_PCT,MATCH($A500,'Knowledge - Percentages'!$B:$B,0),'Data - Knowledge'!AE$8)/100</f>
        <v>0.379</v>
      </c>
      <c r="AF500" s="129" cm="1">
        <f t="array" ref="AF500">INDEX(KM_PCT,MATCH($A500,'Knowledge - Percentages'!$B:$B,0),'Data - Knowledge'!AF$8)/100</f>
        <v>0.47600000000000003</v>
      </c>
      <c r="AG500" s="129" cm="1">
        <f t="array" ref="AG500">INDEX(KM_PCT,MATCH($A500,'Knowledge - Percentages'!$B:$B,0),'Data - Knowledge'!AG$8)/100</f>
        <v>0.45200000000000001</v>
      </c>
      <c r="AH500" s="129" cm="1">
        <f t="array" ref="AH500">INDEX(KM_PCT,MATCH($A500,'Knowledge - Percentages'!$B:$B,0),'Data - Knowledge'!AH$8)/100</f>
        <v>0.47299999999999998</v>
      </c>
      <c r="AI500" s="129" cm="1">
        <f t="array" ref="AI500">INDEX(KM_PCT,MATCH($A500,'Knowledge - Percentages'!$B:$B,0),'Data - Knowledge'!AI$8)/100</f>
        <v>0.48700000000000004</v>
      </c>
    </row>
    <row r="501" spans="1:35" s="130" customFormat="1">
      <c r="A501" s="130" t="s">
        <v>1167</v>
      </c>
      <c r="B501" s="130" t="s">
        <v>977</v>
      </c>
      <c r="C501" s="130" t="s">
        <v>1164</v>
      </c>
      <c r="D501" s="130" t="s">
        <v>1140</v>
      </c>
      <c r="E501" s="122">
        <f t="shared" si="49"/>
        <v>0.40663900990485863</v>
      </c>
      <c r="F501" s="128">
        <f t="shared" si="44"/>
        <v>20814.630999999998</v>
      </c>
      <c r="G501" s="122">
        <f t="shared" si="45"/>
        <v>0.41746591137038735</v>
      </c>
      <c r="H501" s="128">
        <f t="shared" si="46"/>
        <v>151923.777</v>
      </c>
      <c r="I501" s="122">
        <f t="shared" si="47"/>
        <v>-0.41675251764251614</v>
      </c>
      <c r="J501" s="128">
        <f t="shared" si="48"/>
        <v>97.406518431651591</v>
      </c>
      <c r="K501" s="129" cm="1">
        <f t="array" ref="K501">INDEX(KM_PCT,MATCH($A501,'Knowledge - Percentages'!$B:$B,0),'Data - Knowledge'!K$8)/100</f>
        <v>0.30299999999999999</v>
      </c>
      <c r="L501" s="129" cm="1">
        <f t="array" ref="L501">INDEX(KM_PCT,MATCH($A501,'Knowledge - Percentages'!$B:$B,0),'Data - Knowledge'!L$8)/100</f>
        <v>0.374</v>
      </c>
      <c r="M501" s="129" cm="1">
        <f t="array" ref="M501">INDEX(KM_PCT,MATCH($A501,'Knowledge - Percentages'!$B:$B,0),'Data - Knowledge'!M$8)/100</f>
        <v>0.374</v>
      </c>
      <c r="N501" s="129" cm="1">
        <f t="array" ref="N501">INDEX(KM_PCT,MATCH($A501,'Knowledge - Percentages'!$B:$B,0),'Data - Knowledge'!N$8)/100</f>
        <v>0.374</v>
      </c>
      <c r="O501" s="129" cm="1">
        <f t="array" ref="O501">INDEX(KM_PCT,MATCH($A501,'Knowledge - Percentages'!$B:$B,0),'Data - Knowledge'!O$8)/100</f>
        <v>0.41200000000000003</v>
      </c>
      <c r="P501" s="129" cm="1">
        <f t="array" ref="P501">INDEX(KM_PCT,MATCH($A501,'Knowledge - Percentages'!$B:$B,0),'Data - Knowledge'!P$8)/100</f>
        <v>0.38600000000000001</v>
      </c>
      <c r="Q501" s="129" cm="1">
        <f t="array" ref="Q501">INDEX(KM_PCT,MATCH($A501,'Knowledge - Percentages'!$B:$B,0),'Data - Knowledge'!Q$8)/100</f>
        <v>0.41799999999999998</v>
      </c>
      <c r="R501" s="129" cm="1">
        <f t="array" ref="R501">INDEX(KM_PCT,MATCH($A501,'Knowledge - Percentages'!$B:$B,0),'Data - Knowledge'!R$8)/100</f>
        <v>0.41799999999999998</v>
      </c>
      <c r="S501" s="129" cm="1">
        <f t="array" ref="S501">INDEX(KM_PCT,MATCH($A501,'Knowledge - Percentages'!$B:$B,0),'Data - Knowledge'!S$8)/100</f>
        <v>0.41799999999999998</v>
      </c>
      <c r="T501" s="129" cm="1">
        <f t="array" ref="T501">INDEX(KM_PCT,MATCH($A501,'Knowledge - Percentages'!$B:$B,0),'Data - Knowledge'!T$8)/100</f>
        <v>0.41799999999999998</v>
      </c>
      <c r="U501" s="129" cm="1">
        <f t="array" ref="U501">INDEX(KM_PCT,MATCH($A501,'Knowledge - Percentages'!$B:$B,0),'Data - Knowledge'!U$8)/100</f>
        <v>0.41799999999999998</v>
      </c>
      <c r="V501" s="129" cm="1">
        <f t="array" ref="V501">INDEX(KM_PCT,MATCH($A501,'Knowledge - Percentages'!$B:$B,0),'Data - Knowledge'!V$8)/100</f>
        <v>0.41799999999999998</v>
      </c>
      <c r="W501" s="129" cm="1">
        <f t="array" ref="W501">INDEX(KM_PCT,MATCH($A501,'Knowledge - Percentages'!$B:$B,0),'Data - Knowledge'!W$8)/100</f>
        <v>0.44400000000000001</v>
      </c>
      <c r="X501" s="129" cm="1">
        <f t="array" ref="X501">INDEX(KM_PCT,MATCH($A501,'Knowledge - Percentages'!$B:$B,0),'Data - Knowledge'!X$8)/100</f>
        <v>0.41799999999999998</v>
      </c>
      <c r="Y501" s="129" cm="1">
        <f t="array" ref="Y501">INDEX(KM_PCT,MATCH($A501,'Knowledge - Percentages'!$B:$B,0),'Data - Knowledge'!Y$8)/100</f>
        <v>0.41799999999999998</v>
      </c>
      <c r="Z501" s="129" cm="1">
        <f t="array" ref="Z501">INDEX(KM_PCT,MATCH($A501,'Knowledge - Percentages'!$B:$B,0),'Data - Knowledge'!Z$8)/100</f>
        <v>0.41799999999999998</v>
      </c>
      <c r="AA501" s="129" cm="1">
        <f t="array" ref="AA501">INDEX(KM_PCT,MATCH($A501,'Knowledge - Percentages'!$B:$B,0),'Data - Knowledge'!AA$8)/100</f>
        <v>0.41799999999999998</v>
      </c>
      <c r="AB501" s="129" cm="1">
        <f t="array" ref="AB501">INDEX(KM_PCT,MATCH($A501,'Knowledge - Percentages'!$B:$B,0),'Data - Knowledge'!AB$8)/100</f>
        <v>0.44600000000000001</v>
      </c>
      <c r="AC501" s="129" cm="1">
        <f t="array" ref="AC501">INDEX(KM_PCT,MATCH($A501,'Knowledge - Percentages'!$B:$B,0),'Data - Knowledge'!AC$8)/100</f>
        <v>0.44900000000000001</v>
      </c>
      <c r="AD501" s="129" cm="1">
        <f t="array" ref="AD501">INDEX(KM_PCT,MATCH($A501,'Knowledge - Percentages'!$B:$B,0),'Data - Knowledge'!AD$8)/100</f>
        <v>0.44799999999999995</v>
      </c>
      <c r="AE501" s="129" cm="1">
        <f t="array" ref="AE501">INDEX(KM_PCT,MATCH($A501,'Knowledge - Percentages'!$B:$B,0),'Data - Knowledge'!AE$8)/100</f>
        <v>0.44900000000000001</v>
      </c>
      <c r="AF501" s="129" cm="1">
        <f t="array" ref="AF501">INDEX(KM_PCT,MATCH($A501,'Knowledge - Percentages'!$B:$B,0),'Data - Knowledge'!AF$8)/100</f>
        <v>0.44900000000000001</v>
      </c>
      <c r="AG501" s="129" cm="1">
        <f t="array" ref="AG501">INDEX(KM_PCT,MATCH($A501,'Knowledge - Percentages'!$B:$B,0),'Data - Knowledge'!AG$8)/100</f>
        <v>0.44900000000000001</v>
      </c>
      <c r="AH501" s="129" cm="1">
        <f t="array" ref="AH501">INDEX(KM_PCT,MATCH($A501,'Knowledge - Percentages'!$B:$B,0),'Data - Knowledge'!AH$8)/100</f>
        <v>0.47899999999999998</v>
      </c>
      <c r="AI501" s="129" cm="1">
        <f t="array" ref="AI501">INDEX(KM_PCT,MATCH($A501,'Knowledge - Percentages'!$B:$B,0),'Data - Knowledge'!AI$8)/100</f>
        <v>0.44900000000000001</v>
      </c>
    </row>
    <row r="502" spans="1:35" s="130" customFormat="1">
      <c r="A502" s="130" t="s">
        <v>1168</v>
      </c>
      <c r="B502" s="130" t="s">
        <v>977</v>
      </c>
      <c r="C502" s="130" t="s">
        <v>1164</v>
      </c>
      <c r="D502" s="130" t="s">
        <v>1142</v>
      </c>
      <c r="E502" s="122">
        <f t="shared" si="49"/>
        <v>0.2099792525445914</v>
      </c>
      <c r="F502" s="128">
        <f t="shared" si="44"/>
        <v>10748.208000000001</v>
      </c>
      <c r="G502" s="122">
        <f t="shared" si="45"/>
        <v>0.21603886853942778</v>
      </c>
      <c r="H502" s="128">
        <f t="shared" si="46"/>
        <v>78620.649000000019</v>
      </c>
      <c r="I502" s="122">
        <f t="shared" si="47"/>
        <v>-0.37476778755281537</v>
      </c>
      <c r="J502" s="128">
        <f t="shared" si="48"/>
        <v>97.195126952939731</v>
      </c>
      <c r="K502" s="129" cm="1">
        <f t="array" ref="K502">INDEX(KM_PCT,MATCH($A502,'Knowledge - Percentages'!$B:$B,0),'Data - Knowledge'!K$8)/100</f>
        <v>0.19399999999999998</v>
      </c>
      <c r="L502" s="129" cm="1">
        <f t="array" ref="L502">INDEX(KM_PCT,MATCH($A502,'Knowledge - Percentages'!$B:$B,0),'Data - Knowledge'!L$8)/100</f>
        <v>0.20800000000000002</v>
      </c>
      <c r="M502" s="129" cm="1">
        <f t="array" ref="M502">INDEX(KM_PCT,MATCH($A502,'Knowledge - Percentages'!$B:$B,0),'Data - Knowledge'!M$8)/100</f>
        <v>0.19399999999999998</v>
      </c>
      <c r="N502" s="129" cm="1">
        <f t="array" ref="N502">INDEX(KM_PCT,MATCH($A502,'Knowledge - Percentages'!$B:$B,0),'Data - Knowledge'!N$8)/100</f>
        <v>0.20800000000000002</v>
      </c>
      <c r="O502" s="129" cm="1">
        <f t="array" ref="O502">INDEX(KM_PCT,MATCH($A502,'Knowledge - Percentages'!$B:$B,0),'Data - Knowledge'!O$8)/100</f>
        <v>0.215</v>
      </c>
      <c r="P502" s="129" cm="1">
        <f t="array" ref="P502">INDEX(KM_PCT,MATCH($A502,'Knowledge - Percentages'!$B:$B,0),'Data - Knowledge'!P$8)/100</f>
        <v>0.20399999999999999</v>
      </c>
      <c r="Q502" s="129" cm="1">
        <f t="array" ref="Q502">INDEX(KM_PCT,MATCH($A502,'Knowledge - Percentages'!$B:$B,0),'Data - Knowledge'!Q$8)/100</f>
        <v>0.20399999999999999</v>
      </c>
      <c r="R502" s="129" cm="1">
        <f t="array" ref="R502">INDEX(KM_PCT,MATCH($A502,'Knowledge - Percentages'!$B:$B,0),'Data - Knowledge'!R$8)/100</f>
        <v>0.20399999999999999</v>
      </c>
      <c r="S502" s="129" cm="1">
        <f t="array" ref="S502">INDEX(KM_PCT,MATCH($A502,'Knowledge - Percentages'!$B:$B,0),'Data - Knowledge'!S$8)/100</f>
        <v>0.18899999999999997</v>
      </c>
      <c r="T502" s="129" cm="1">
        <f t="array" ref="T502">INDEX(KM_PCT,MATCH($A502,'Knowledge - Percentages'!$B:$B,0),'Data - Knowledge'!T$8)/100</f>
        <v>0.193</v>
      </c>
      <c r="U502" s="129" cm="1">
        <f t="array" ref="U502">INDEX(KM_PCT,MATCH($A502,'Knowledge - Percentages'!$B:$B,0),'Data - Knowledge'!U$8)/100</f>
        <v>0.20399999999999999</v>
      </c>
      <c r="V502" s="129" cm="1">
        <f t="array" ref="V502">INDEX(KM_PCT,MATCH($A502,'Knowledge - Percentages'!$B:$B,0),'Data - Knowledge'!V$8)/100</f>
        <v>0.20399999999999999</v>
      </c>
      <c r="W502" s="129" cm="1">
        <f t="array" ref="W502">INDEX(KM_PCT,MATCH($A502,'Knowledge - Percentages'!$B:$B,0),'Data - Knowledge'!W$8)/100</f>
        <v>0.20399999999999999</v>
      </c>
      <c r="X502" s="129" cm="1">
        <f t="array" ref="X502">INDEX(KM_PCT,MATCH($A502,'Knowledge - Percentages'!$B:$B,0),'Data - Knowledge'!X$8)/100</f>
        <v>0.21299999999999999</v>
      </c>
      <c r="Y502" s="129" cm="1">
        <f t="array" ref="Y502">INDEX(KM_PCT,MATCH($A502,'Knowledge - Percentages'!$B:$B,0),'Data - Knowledge'!Y$8)/100</f>
        <v>0.21299999999999999</v>
      </c>
      <c r="Z502" s="129" cm="1">
        <f t="array" ref="Z502">INDEX(KM_PCT,MATCH($A502,'Knowledge - Percentages'!$B:$B,0),'Data - Knowledge'!Z$8)/100</f>
        <v>0.223</v>
      </c>
      <c r="AA502" s="129" cm="1">
        <f t="array" ref="AA502">INDEX(KM_PCT,MATCH($A502,'Knowledge - Percentages'!$B:$B,0),'Data - Knowledge'!AA$8)/100</f>
        <v>0.20499999999999999</v>
      </c>
      <c r="AB502" s="129" cm="1">
        <f t="array" ref="AB502">INDEX(KM_PCT,MATCH($A502,'Knowledge - Percentages'!$B:$B,0),'Data - Knowledge'!AB$8)/100</f>
        <v>0.3</v>
      </c>
      <c r="AC502" s="129" cm="1">
        <f t="array" ref="AC502">INDEX(KM_PCT,MATCH($A502,'Knowledge - Percentages'!$B:$B,0),'Data - Knowledge'!AC$8)/100</f>
        <v>0.24199999999999999</v>
      </c>
      <c r="AD502" s="129" cm="1">
        <f t="array" ref="AD502">INDEX(KM_PCT,MATCH($A502,'Knowledge - Percentages'!$B:$B,0),'Data - Knowledge'!AD$8)/100</f>
        <v>0.23300000000000001</v>
      </c>
      <c r="AE502" s="129" cm="1">
        <f t="array" ref="AE502">INDEX(KM_PCT,MATCH($A502,'Knowledge - Percentages'!$B:$B,0),'Data - Knowledge'!AE$8)/100</f>
        <v>0.23300000000000001</v>
      </c>
      <c r="AF502" s="129" cm="1">
        <f t="array" ref="AF502">INDEX(KM_PCT,MATCH($A502,'Knowledge - Percentages'!$B:$B,0),'Data - Knowledge'!AF$8)/100</f>
        <v>0.23300000000000001</v>
      </c>
      <c r="AG502" s="129" cm="1">
        <f t="array" ref="AG502">INDEX(KM_PCT,MATCH($A502,'Knowledge - Percentages'!$B:$B,0),'Data - Knowledge'!AG$8)/100</f>
        <v>0.23300000000000001</v>
      </c>
      <c r="AH502" s="129" cm="1">
        <f t="array" ref="AH502">INDEX(KM_PCT,MATCH($A502,'Knowledge - Percentages'!$B:$B,0),'Data - Knowledge'!AH$8)/100</f>
        <v>0.23800000000000002</v>
      </c>
      <c r="AI502" s="129" cm="1">
        <f t="array" ref="AI502">INDEX(KM_PCT,MATCH($A502,'Knowledge - Percentages'!$B:$B,0),'Data - Knowledge'!AI$8)/100</f>
        <v>0.23300000000000001</v>
      </c>
    </row>
    <row r="503" spans="1:35" s="130" customFormat="1">
      <c r="A503" s="130" t="s">
        <v>1169</v>
      </c>
      <c r="B503" s="130" t="s">
        <v>977</v>
      </c>
      <c r="C503" s="130" t="s">
        <v>1164</v>
      </c>
      <c r="D503" s="130" t="s">
        <v>1144</v>
      </c>
      <c r="E503" s="122">
        <f t="shared" si="49"/>
        <v>0.43369978705530698</v>
      </c>
      <c r="F503" s="128">
        <f t="shared" si="44"/>
        <v>22199.790999999997</v>
      </c>
      <c r="G503" s="122">
        <f t="shared" si="45"/>
        <v>0.46005535297689859</v>
      </c>
      <c r="H503" s="128">
        <f t="shared" si="46"/>
        <v>167422.88399999996</v>
      </c>
      <c r="I503" s="122">
        <f t="shared" si="47"/>
        <v>-0.4036209354775136</v>
      </c>
      <c r="J503" s="128">
        <f t="shared" si="48"/>
        <v>94.271218506414158</v>
      </c>
      <c r="K503" s="129" cm="1">
        <f t="array" ref="K503">INDEX(KM_PCT,MATCH($A503,'Knowledge - Percentages'!$B:$B,0),'Data - Knowledge'!K$8)/100</f>
        <v>0.28300000000000003</v>
      </c>
      <c r="L503" s="129" cm="1">
        <f t="array" ref="L503">INDEX(KM_PCT,MATCH($A503,'Knowledge - Percentages'!$B:$B,0),'Data - Knowledge'!L$8)/100</f>
        <v>0.35</v>
      </c>
      <c r="M503" s="129" cm="1">
        <f t="array" ref="M503">INDEX(KM_PCT,MATCH($A503,'Knowledge - Percentages'!$B:$B,0),'Data - Knowledge'!M$8)/100</f>
        <v>0.35299999999999998</v>
      </c>
      <c r="N503" s="129" cm="1">
        <f t="array" ref="N503">INDEX(KM_PCT,MATCH($A503,'Knowledge - Percentages'!$B:$B,0),'Data - Knowledge'!N$8)/100</f>
        <v>0.38900000000000001</v>
      </c>
      <c r="O503" s="129" cm="1">
        <f t="array" ref="O503">INDEX(KM_PCT,MATCH($A503,'Knowledge - Percentages'!$B:$B,0),'Data - Knowledge'!O$8)/100</f>
        <v>0.38500000000000001</v>
      </c>
      <c r="P503" s="129" cm="1">
        <f t="array" ref="P503">INDEX(KM_PCT,MATCH($A503,'Knowledge - Percentages'!$B:$B,0),'Data - Knowledge'!P$8)/100</f>
        <v>0.39</v>
      </c>
      <c r="Q503" s="129" cm="1">
        <f t="array" ref="Q503">INDEX(KM_PCT,MATCH($A503,'Knowledge - Percentages'!$B:$B,0),'Data - Knowledge'!Q$8)/100</f>
        <v>0.34700000000000003</v>
      </c>
      <c r="R503" s="129" cm="1">
        <f t="array" ref="R503">INDEX(KM_PCT,MATCH($A503,'Knowledge - Percentages'!$B:$B,0),'Data - Knowledge'!R$8)/100</f>
        <v>0.45299999999999996</v>
      </c>
      <c r="S503" s="129" cm="1">
        <f t="array" ref="S503">INDEX(KM_PCT,MATCH($A503,'Knowledge - Percentages'!$B:$B,0),'Data - Knowledge'!S$8)/100</f>
        <v>0.46200000000000002</v>
      </c>
      <c r="T503" s="129" cm="1">
        <f t="array" ref="T503">INDEX(KM_PCT,MATCH($A503,'Knowledge - Percentages'!$B:$B,0),'Data - Knowledge'!T$8)/100</f>
        <v>0.39399999999999996</v>
      </c>
      <c r="U503" s="129" cm="1">
        <f t="array" ref="U503">INDEX(KM_PCT,MATCH($A503,'Knowledge - Percentages'!$B:$B,0),'Data - Knowledge'!U$8)/100</f>
        <v>0.45299999999999996</v>
      </c>
      <c r="V503" s="129" cm="1">
        <f t="array" ref="V503">INDEX(KM_PCT,MATCH($A503,'Knowledge - Percentages'!$B:$B,0),'Data - Knowledge'!V$8)/100</f>
        <v>0.433</v>
      </c>
      <c r="W503" s="129" cm="1">
        <f t="array" ref="W503">INDEX(KM_PCT,MATCH($A503,'Knowledge - Percentages'!$B:$B,0),'Data - Knowledge'!W$8)/100</f>
        <v>0.55000000000000004</v>
      </c>
      <c r="X503" s="129" cm="1">
        <f t="array" ref="X503">INDEX(KM_PCT,MATCH($A503,'Knowledge - Percentages'!$B:$B,0),'Data - Knowledge'!X$8)/100</f>
        <v>0.45200000000000001</v>
      </c>
      <c r="Y503" s="129" cm="1">
        <f t="array" ref="Y503">INDEX(KM_PCT,MATCH($A503,'Knowledge - Percentages'!$B:$B,0),'Data - Knowledge'!Y$8)/100</f>
        <v>0.52500000000000002</v>
      </c>
      <c r="Z503" s="129" cm="1">
        <f t="array" ref="Z503">INDEX(KM_PCT,MATCH($A503,'Knowledge - Percentages'!$B:$B,0),'Data - Knowledge'!Z$8)/100</f>
        <v>0.505</v>
      </c>
      <c r="AA503" s="129" cm="1">
        <f t="array" ref="AA503">INDEX(KM_PCT,MATCH($A503,'Knowledge - Percentages'!$B:$B,0),'Data - Knowledge'!AA$8)/100</f>
        <v>0.496</v>
      </c>
      <c r="AB503" s="129" cm="1">
        <f t="array" ref="AB503">INDEX(KM_PCT,MATCH($A503,'Knowledge - Percentages'!$B:$B,0),'Data - Knowledge'!AB$8)/100</f>
        <v>0.496</v>
      </c>
      <c r="AC503" s="129" cm="1">
        <f t="array" ref="AC503">INDEX(KM_PCT,MATCH($A503,'Knowledge - Percentages'!$B:$B,0),'Data - Knowledge'!AC$8)/100</f>
        <v>0.53400000000000003</v>
      </c>
      <c r="AD503" s="129" cm="1">
        <f t="array" ref="AD503">INDEX(KM_PCT,MATCH($A503,'Knowledge - Percentages'!$B:$B,0),'Data - Knowledge'!AD$8)/100</f>
        <v>0.53400000000000003</v>
      </c>
      <c r="AE503" s="129" cm="1">
        <f t="array" ref="AE503">INDEX(KM_PCT,MATCH($A503,'Knowledge - Percentages'!$B:$B,0),'Data - Knowledge'!AE$8)/100</f>
        <v>0.502</v>
      </c>
      <c r="AF503" s="129" cm="1">
        <f t="array" ref="AF503">INDEX(KM_PCT,MATCH($A503,'Knowledge - Percentages'!$B:$B,0),'Data - Knowledge'!AF$8)/100</f>
        <v>0.55799999999999994</v>
      </c>
      <c r="AG503" s="129" cm="1">
        <f t="array" ref="AG503">INDEX(KM_PCT,MATCH($A503,'Knowledge - Percentages'!$B:$B,0),'Data - Knowledge'!AG$8)/100</f>
        <v>0.53400000000000003</v>
      </c>
      <c r="AH503" s="129" cm="1">
        <f t="array" ref="AH503">INDEX(KM_PCT,MATCH($A503,'Knowledge - Percentages'!$B:$B,0),'Data - Knowledge'!AH$8)/100</f>
        <v>0.56899999999999995</v>
      </c>
      <c r="AI503" s="129" cm="1">
        <f t="array" ref="AI503">INDEX(KM_PCT,MATCH($A503,'Knowledge - Percentages'!$B:$B,0),'Data - Knowledge'!AI$8)/100</f>
        <v>0.53400000000000003</v>
      </c>
    </row>
    <row r="504" spans="1:35" s="130" customFormat="1">
      <c r="A504" s="130" t="s">
        <v>1170</v>
      </c>
      <c r="B504" s="130" t="s">
        <v>977</v>
      </c>
      <c r="C504" s="130" t="s">
        <v>1164</v>
      </c>
      <c r="D504" s="130" t="s">
        <v>1146</v>
      </c>
      <c r="E504" s="122">
        <f t="shared" si="49"/>
        <v>0.36796309609861877</v>
      </c>
      <c r="F504" s="128">
        <f t="shared" si="44"/>
        <v>18834.927</v>
      </c>
      <c r="G504" s="122">
        <f t="shared" si="45"/>
        <v>0.3718514119900308</v>
      </c>
      <c r="H504" s="128">
        <f t="shared" si="46"/>
        <v>135323.79400000002</v>
      </c>
      <c r="I504" s="122">
        <f t="shared" si="47"/>
        <v>-0.37258303165738266</v>
      </c>
      <c r="J504" s="128">
        <f t="shared" si="48"/>
        <v>98.954336122968314</v>
      </c>
      <c r="K504" s="129" cm="1">
        <f t="array" ref="K504">INDEX(KM_PCT,MATCH($A504,'Knowledge - Percentages'!$B:$B,0),'Data - Knowledge'!K$8)/100</f>
        <v>0.34600000000000003</v>
      </c>
      <c r="L504" s="129" cm="1">
        <f t="array" ref="L504">INDEX(KM_PCT,MATCH($A504,'Knowledge - Percentages'!$B:$B,0),'Data - Knowledge'!L$8)/100</f>
        <v>0.36899999999999999</v>
      </c>
      <c r="M504" s="129" cm="1">
        <f t="array" ref="M504">INDEX(KM_PCT,MATCH($A504,'Knowledge - Percentages'!$B:$B,0),'Data - Knowledge'!M$8)/100</f>
        <v>0.34899999999999998</v>
      </c>
      <c r="N504" s="129" cm="1">
        <f t="array" ref="N504">INDEX(KM_PCT,MATCH($A504,'Knowledge - Percentages'!$B:$B,0),'Data - Knowledge'!N$8)/100</f>
        <v>0.376</v>
      </c>
      <c r="O504" s="129" cm="1">
        <f t="array" ref="O504">INDEX(KM_PCT,MATCH($A504,'Knowledge - Percentages'!$B:$B,0),'Data - Knowledge'!O$8)/100</f>
        <v>0.36899999999999999</v>
      </c>
      <c r="P504" s="129" cm="1">
        <f t="array" ref="P504">INDEX(KM_PCT,MATCH($A504,'Knowledge - Percentages'!$B:$B,0),'Data - Knowledge'!P$8)/100</f>
        <v>0.34700000000000003</v>
      </c>
      <c r="Q504" s="129" cm="1">
        <f t="array" ref="Q504">INDEX(KM_PCT,MATCH($A504,'Knowledge - Percentages'!$B:$B,0),'Data - Knowledge'!Q$8)/100</f>
        <v>0.36700000000000005</v>
      </c>
      <c r="R504" s="129" cm="1">
        <f t="array" ref="R504">INDEX(KM_PCT,MATCH($A504,'Knowledge - Percentages'!$B:$B,0),'Data - Knowledge'!R$8)/100</f>
        <v>0.37200000000000005</v>
      </c>
      <c r="S504" s="129" cm="1">
        <f t="array" ref="S504">INDEX(KM_PCT,MATCH($A504,'Knowledge - Percentages'!$B:$B,0),'Data - Knowledge'!S$8)/100</f>
        <v>0.37200000000000005</v>
      </c>
      <c r="T504" s="129" cm="1">
        <f t="array" ref="T504">INDEX(KM_PCT,MATCH($A504,'Knowledge - Percentages'!$B:$B,0),'Data - Knowledge'!T$8)/100</f>
        <v>0.33</v>
      </c>
      <c r="U504" s="129" cm="1">
        <f t="array" ref="U504">INDEX(KM_PCT,MATCH($A504,'Knowledge - Percentages'!$B:$B,0),'Data - Knowledge'!U$8)/100</f>
        <v>0.37200000000000005</v>
      </c>
      <c r="V504" s="129" cm="1">
        <f t="array" ref="V504">INDEX(KM_PCT,MATCH($A504,'Knowledge - Percentages'!$B:$B,0),'Data - Knowledge'!V$8)/100</f>
        <v>0.37200000000000005</v>
      </c>
      <c r="W504" s="129" cm="1">
        <f t="array" ref="W504">INDEX(KM_PCT,MATCH($A504,'Knowledge - Percentages'!$B:$B,0),'Data - Knowledge'!W$8)/100</f>
        <v>0.41600000000000004</v>
      </c>
      <c r="X504" s="129" cm="1">
        <f t="array" ref="X504">INDEX(KM_PCT,MATCH($A504,'Knowledge - Percentages'!$B:$B,0),'Data - Knowledge'!X$8)/100</f>
        <v>0.37200000000000005</v>
      </c>
      <c r="Y504" s="129" cm="1">
        <f t="array" ref="Y504">INDEX(KM_PCT,MATCH($A504,'Knowledge - Percentages'!$B:$B,0),'Data - Knowledge'!Y$8)/100</f>
        <v>0.37200000000000005</v>
      </c>
      <c r="Z504" s="129" cm="1">
        <f t="array" ref="Z504">INDEX(KM_PCT,MATCH($A504,'Knowledge - Percentages'!$B:$B,0),'Data - Knowledge'!Z$8)/100</f>
        <v>0.37200000000000005</v>
      </c>
      <c r="AA504" s="129" cm="1">
        <f t="array" ref="AA504">INDEX(KM_PCT,MATCH($A504,'Knowledge - Percentages'!$B:$B,0),'Data - Knowledge'!AA$8)/100</f>
        <v>0.37200000000000005</v>
      </c>
      <c r="AB504" s="129" cm="1">
        <f t="array" ref="AB504">INDEX(KM_PCT,MATCH($A504,'Knowledge - Percentages'!$B:$B,0),'Data - Knowledge'!AB$8)/100</f>
        <v>0.39100000000000001</v>
      </c>
      <c r="AC504" s="129" cm="1">
        <f t="array" ref="AC504">INDEX(KM_PCT,MATCH($A504,'Knowledge - Percentages'!$B:$B,0),'Data - Knowledge'!AC$8)/100</f>
        <v>0.38400000000000001</v>
      </c>
      <c r="AD504" s="129" cm="1">
        <f t="array" ref="AD504">INDEX(KM_PCT,MATCH($A504,'Knowledge - Percentages'!$B:$B,0),'Data - Knowledge'!AD$8)/100</f>
        <v>0.38500000000000001</v>
      </c>
      <c r="AE504" s="129" cm="1">
        <f t="array" ref="AE504">INDEX(KM_PCT,MATCH($A504,'Knowledge - Percentages'!$B:$B,0),'Data - Knowledge'!AE$8)/100</f>
        <v>0.38400000000000001</v>
      </c>
      <c r="AF504" s="129" cm="1">
        <f t="array" ref="AF504">INDEX(KM_PCT,MATCH($A504,'Knowledge - Percentages'!$B:$B,0),'Data - Knowledge'!AF$8)/100</f>
        <v>0.38400000000000001</v>
      </c>
      <c r="AG504" s="129" cm="1">
        <f t="array" ref="AG504">INDEX(KM_PCT,MATCH($A504,'Knowledge - Percentages'!$B:$B,0),'Data - Knowledge'!AG$8)/100</f>
        <v>0.38400000000000001</v>
      </c>
      <c r="AH504" s="129" cm="1">
        <f t="array" ref="AH504">INDEX(KM_PCT,MATCH($A504,'Knowledge - Percentages'!$B:$B,0),'Data - Knowledge'!AH$8)/100</f>
        <v>0.38500000000000001</v>
      </c>
      <c r="AI504" s="129" cm="1">
        <f t="array" ref="AI504">INDEX(KM_PCT,MATCH($A504,'Knowledge - Percentages'!$B:$B,0),'Data - Knowledge'!AI$8)/100</f>
        <v>0.38400000000000001</v>
      </c>
    </row>
    <row r="505" spans="1:35" s="130" customFormat="1">
      <c r="A505" s="130" t="s">
        <v>1171</v>
      </c>
      <c r="B505" s="130" t="s">
        <v>977</v>
      </c>
      <c r="C505" s="130" t="s">
        <v>1164</v>
      </c>
      <c r="D505" s="130" t="s">
        <v>1148</v>
      </c>
      <c r="E505" s="122">
        <f t="shared" si="49"/>
        <v>0.19154080137534915</v>
      </c>
      <c r="F505" s="128">
        <f t="shared" si="44"/>
        <v>9804.3989999999976</v>
      </c>
      <c r="G505" s="122">
        <f t="shared" si="45"/>
        <v>0.1951642233573955</v>
      </c>
      <c r="H505" s="128">
        <f t="shared" si="46"/>
        <v>71023.969000000012</v>
      </c>
      <c r="I505" s="122">
        <f t="shared" si="47"/>
        <v>-0.44341932877328993</v>
      </c>
      <c r="J505" s="128">
        <f t="shared" si="48"/>
        <v>98.143398457097874</v>
      </c>
      <c r="K505" s="129" cm="1">
        <f t="array" ref="K505">INDEX(KM_PCT,MATCH($A505,'Knowledge - Percentages'!$B:$B,0),'Data - Knowledge'!K$8)/100</f>
        <v>0.114</v>
      </c>
      <c r="L505" s="129" cm="1">
        <f t="array" ref="L505">INDEX(KM_PCT,MATCH($A505,'Knowledge - Percentages'!$B:$B,0),'Data - Knowledge'!L$8)/100</f>
        <v>0.17600000000000002</v>
      </c>
      <c r="M505" s="129" cm="1">
        <f t="array" ref="M505">INDEX(KM_PCT,MATCH($A505,'Knowledge - Percentages'!$B:$B,0),'Data - Knowledge'!M$8)/100</f>
        <v>0.17399999999999999</v>
      </c>
      <c r="N505" s="129" cm="1">
        <f t="array" ref="N505">INDEX(KM_PCT,MATCH($A505,'Knowledge - Percentages'!$B:$B,0),'Data - Knowledge'!N$8)/100</f>
        <v>0.154</v>
      </c>
      <c r="O505" s="129" cm="1">
        <f t="array" ref="O505">INDEX(KM_PCT,MATCH($A505,'Knowledge - Percentages'!$B:$B,0),'Data - Knowledge'!O$8)/100</f>
        <v>0.17399999999999999</v>
      </c>
      <c r="P505" s="129" cm="1">
        <f t="array" ref="P505">INDEX(KM_PCT,MATCH($A505,'Knowledge - Percentages'!$B:$B,0),'Data - Knowledge'!P$8)/100</f>
        <v>0.20600000000000002</v>
      </c>
      <c r="Q505" s="129" cm="1">
        <f t="array" ref="Q505">INDEX(KM_PCT,MATCH($A505,'Knowledge - Percentages'!$B:$B,0),'Data - Knowledge'!Q$8)/100</f>
        <v>0.20600000000000002</v>
      </c>
      <c r="R505" s="129" cm="1">
        <f t="array" ref="R505">INDEX(KM_PCT,MATCH($A505,'Knowledge - Percentages'!$B:$B,0),'Data - Knowledge'!R$8)/100</f>
        <v>0.21100000000000002</v>
      </c>
      <c r="S505" s="129" cm="1">
        <f t="array" ref="S505">INDEX(KM_PCT,MATCH($A505,'Knowledge - Percentages'!$B:$B,0),'Data - Knowledge'!S$8)/100</f>
        <v>0.20499999999999999</v>
      </c>
      <c r="T505" s="129" cm="1">
        <f t="array" ref="T505">INDEX(KM_PCT,MATCH($A505,'Knowledge - Percentages'!$B:$B,0),'Data - Knowledge'!T$8)/100</f>
        <v>0.20600000000000002</v>
      </c>
      <c r="U505" s="129" cm="1">
        <f t="array" ref="U505">INDEX(KM_PCT,MATCH($A505,'Knowledge - Percentages'!$B:$B,0),'Data - Knowledge'!U$8)/100</f>
        <v>0.20600000000000002</v>
      </c>
      <c r="V505" s="129" cm="1">
        <f t="array" ref="V505">INDEX(KM_PCT,MATCH($A505,'Knowledge - Percentages'!$B:$B,0),'Data - Knowledge'!V$8)/100</f>
        <v>0.20600000000000002</v>
      </c>
      <c r="W505" s="129" cm="1">
        <f t="array" ref="W505">INDEX(KM_PCT,MATCH($A505,'Knowledge - Percentages'!$B:$B,0),'Data - Knowledge'!W$8)/100</f>
        <v>0.26800000000000002</v>
      </c>
      <c r="X505" s="129" cm="1">
        <f t="array" ref="X505">INDEX(KM_PCT,MATCH($A505,'Knowledge - Percentages'!$B:$B,0),'Data - Knowledge'!X$8)/100</f>
        <v>0.20600000000000002</v>
      </c>
      <c r="Y505" s="129" cm="1">
        <f t="array" ref="Y505">INDEX(KM_PCT,MATCH($A505,'Knowledge - Percentages'!$B:$B,0),'Data - Knowledge'!Y$8)/100</f>
        <v>0.21299999999999999</v>
      </c>
      <c r="Z505" s="129" cm="1">
        <f t="array" ref="Z505">INDEX(KM_PCT,MATCH($A505,'Knowledge - Percentages'!$B:$B,0),'Data - Knowledge'!Z$8)/100</f>
        <v>0.20600000000000002</v>
      </c>
      <c r="AA505" s="129" cm="1">
        <f t="array" ref="AA505">INDEX(KM_PCT,MATCH($A505,'Knowledge - Percentages'!$B:$B,0),'Data - Knowledge'!AA$8)/100</f>
        <v>0.19699999999999998</v>
      </c>
      <c r="AB505" s="129" cm="1">
        <f t="array" ref="AB505">INDEX(KM_PCT,MATCH($A505,'Knowledge - Percentages'!$B:$B,0),'Data - Knowledge'!AB$8)/100</f>
        <v>0.20600000000000002</v>
      </c>
      <c r="AC505" s="129" cm="1">
        <f t="array" ref="AC505">INDEX(KM_PCT,MATCH($A505,'Knowledge - Percentages'!$B:$B,0),'Data - Knowledge'!AC$8)/100</f>
        <v>0.20899999999999999</v>
      </c>
      <c r="AD505" s="129" cm="1">
        <f t="array" ref="AD505">INDEX(KM_PCT,MATCH($A505,'Knowledge - Percentages'!$B:$B,0),'Data - Knowledge'!AD$8)/100</f>
        <v>0.192</v>
      </c>
      <c r="AE505" s="129" cm="1">
        <f t="array" ref="AE505">INDEX(KM_PCT,MATCH($A505,'Knowledge - Percentages'!$B:$B,0),'Data - Knowledge'!AE$8)/100</f>
        <v>0.21100000000000002</v>
      </c>
      <c r="AF505" s="129" cm="1">
        <f t="array" ref="AF505">INDEX(KM_PCT,MATCH($A505,'Knowledge - Percentages'!$B:$B,0),'Data - Knowledge'!AF$8)/100</f>
        <v>0.27500000000000002</v>
      </c>
      <c r="AG505" s="129" cm="1">
        <f t="array" ref="AG505">INDEX(KM_PCT,MATCH($A505,'Knowledge - Percentages'!$B:$B,0),'Data - Knowledge'!AG$8)/100</f>
        <v>0.21100000000000002</v>
      </c>
      <c r="AH505" s="129" cm="1">
        <f t="array" ref="AH505">INDEX(KM_PCT,MATCH($A505,'Knowledge - Percentages'!$B:$B,0),'Data - Knowledge'!AH$8)/100</f>
        <v>0.22</v>
      </c>
      <c r="AI505" s="129" cm="1">
        <f t="array" ref="AI505">INDEX(KM_PCT,MATCH($A505,'Knowledge - Percentages'!$B:$B,0),'Data - Knowledge'!AI$8)/100</f>
        <v>0.21100000000000002</v>
      </c>
    </row>
    <row r="506" spans="1:35" s="130" customFormat="1">
      <c r="A506" s="130" t="s">
        <v>1172</v>
      </c>
      <c r="B506" s="130" t="s">
        <v>977</v>
      </c>
      <c r="C506" s="130" t="s">
        <v>1164</v>
      </c>
      <c r="D506" s="130" t="s">
        <v>1150</v>
      </c>
      <c r="E506" s="122">
        <f t="shared" si="49"/>
        <v>0.39379055228866694</v>
      </c>
      <c r="F506" s="128">
        <f t="shared" si="44"/>
        <v>20156.956999999995</v>
      </c>
      <c r="G506" s="122">
        <f t="shared" si="45"/>
        <v>0.40959120573534219</v>
      </c>
      <c r="H506" s="128">
        <f t="shared" si="46"/>
        <v>149058.022</v>
      </c>
      <c r="I506" s="122">
        <f t="shared" si="47"/>
        <v>-0.54094245011637776</v>
      </c>
      <c r="J506" s="128">
        <f t="shared" si="48"/>
        <v>96.142335766631462</v>
      </c>
      <c r="K506" s="129" cm="1">
        <f t="array" ref="K506">INDEX(KM_PCT,MATCH($A506,'Knowledge - Percentages'!$B:$B,0),'Data - Knowledge'!K$8)/100</f>
        <v>0.32700000000000001</v>
      </c>
      <c r="L506" s="129" cm="1">
        <f t="array" ref="L506">INDEX(KM_PCT,MATCH($A506,'Knowledge - Percentages'!$B:$B,0),'Data - Knowledge'!L$8)/100</f>
        <v>0.34200000000000003</v>
      </c>
      <c r="M506" s="129" cm="1">
        <f t="array" ref="M506">INDEX(KM_PCT,MATCH($A506,'Knowledge - Percentages'!$B:$B,0),'Data - Knowledge'!M$8)/100</f>
        <v>0.34200000000000003</v>
      </c>
      <c r="N506" s="129" cm="1">
        <f t="array" ref="N506">INDEX(KM_PCT,MATCH($A506,'Knowledge - Percentages'!$B:$B,0),'Data - Knowledge'!N$8)/100</f>
        <v>0.315</v>
      </c>
      <c r="O506" s="129" cm="1">
        <f t="array" ref="O506">INDEX(KM_PCT,MATCH($A506,'Knowledge - Percentages'!$B:$B,0),'Data - Knowledge'!O$8)/100</f>
        <v>0.35100000000000003</v>
      </c>
      <c r="P506" s="129" cm="1">
        <f t="array" ref="P506">INDEX(KM_PCT,MATCH($A506,'Knowledge - Percentages'!$B:$B,0),'Data - Knowledge'!P$8)/100</f>
        <v>0.41899999999999998</v>
      </c>
      <c r="Q506" s="129" cm="1">
        <f t="array" ref="Q506">INDEX(KM_PCT,MATCH($A506,'Knowledge - Percentages'!$B:$B,0),'Data - Knowledge'!Q$8)/100</f>
        <v>0.377</v>
      </c>
      <c r="R506" s="129" cm="1">
        <f t="array" ref="R506">INDEX(KM_PCT,MATCH($A506,'Knowledge - Percentages'!$B:$B,0),'Data - Knowledge'!R$8)/100</f>
        <v>0.41899999999999998</v>
      </c>
      <c r="S506" s="129" cm="1">
        <f t="array" ref="S506">INDEX(KM_PCT,MATCH($A506,'Knowledge - Percentages'!$B:$B,0),'Data - Knowledge'!S$8)/100</f>
        <v>0.42100000000000004</v>
      </c>
      <c r="T506" s="129" cm="1">
        <f t="array" ref="T506">INDEX(KM_PCT,MATCH($A506,'Knowledge - Percentages'!$B:$B,0),'Data - Knowledge'!T$8)/100</f>
        <v>0.38500000000000001</v>
      </c>
      <c r="U506" s="129" cm="1">
        <f t="array" ref="U506">INDEX(KM_PCT,MATCH($A506,'Knowledge - Percentages'!$B:$B,0),'Data - Knowledge'!U$8)/100</f>
        <v>0.41</v>
      </c>
      <c r="V506" s="129" cm="1">
        <f t="array" ref="V506">INDEX(KM_PCT,MATCH($A506,'Knowledge - Percentages'!$B:$B,0),'Data - Knowledge'!V$8)/100</f>
        <v>0.38299999999999995</v>
      </c>
      <c r="W506" s="129" cm="1">
        <f t="array" ref="W506">INDEX(KM_PCT,MATCH($A506,'Knowledge - Percentages'!$B:$B,0),'Data - Knowledge'!W$8)/100</f>
        <v>0.52200000000000002</v>
      </c>
      <c r="X506" s="129" cm="1">
        <f t="array" ref="X506">INDEX(KM_PCT,MATCH($A506,'Knowledge - Percentages'!$B:$B,0),'Data - Knowledge'!X$8)/100</f>
        <v>0.42799999999999999</v>
      </c>
      <c r="Y506" s="129" cm="1">
        <f t="array" ref="Y506">INDEX(KM_PCT,MATCH($A506,'Knowledge - Percentages'!$B:$B,0),'Data - Knowledge'!Y$8)/100</f>
        <v>0.45100000000000001</v>
      </c>
      <c r="Z506" s="129" cm="1">
        <f t="array" ref="Z506">INDEX(KM_PCT,MATCH($A506,'Knowledge - Percentages'!$B:$B,0),'Data - Knowledge'!Z$8)/100</f>
        <v>0.42499999999999999</v>
      </c>
      <c r="AA506" s="129" cm="1">
        <f t="array" ref="AA506">INDEX(KM_PCT,MATCH($A506,'Knowledge - Percentages'!$B:$B,0),'Data - Knowledge'!AA$8)/100</f>
        <v>0.42799999999999999</v>
      </c>
      <c r="AB506" s="129" cm="1">
        <f t="array" ref="AB506">INDEX(KM_PCT,MATCH($A506,'Knowledge - Percentages'!$B:$B,0),'Data - Knowledge'!AB$8)/100</f>
        <v>0.46399999999999997</v>
      </c>
      <c r="AC506" s="129" cm="1">
        <f t="array" ref="AC506">INDEX(KM_PCT,MATCH($A506,'Knowledge - Percentages'!$B:$B,0),'Data - Knowledge'!AC$8)/100</f>
        <v>0.45299999999999996</v>
      </c>
      <c r="AD506" s="129" cm="1">
        <f t="array" ref="AD506">INDEX(KM_PCT,MATCH($A506,'Knowledge - Percentages'!$B:$B,0),'Data - Knowledge'!AD$8)/100</f>
        <v>0.45299999999999996</v>
      </c>
      <c r="AE506" s="129" cm="1">
        <f t="array" ref="AE506">INDEX(KM_PCT,MATCH($A506,'Knowledge - Percentages'!$B:$B,0),'Data - Knowledge'!AE$8)/100</f>
        <v>0.42299999999999999</v>
      </c>
      <c r="AF506" s="129" cm="1">
        <f t="array" ref="AF506">INDEX(KM_PCT,MATCH($A506,'Knowledge - Percentages'!$B:$B,0),'Data - Knowledge'!AF$8)/100</f>
        <v>0.46700000000000003</v>
      </c>
      <c r="AG506" s="129" cm="1">
        <f t="array" ref="AG506">INDEX(KM_PCT,MATCH($A506,'Knowledge - Percentages'!$B:$B,0),'Data - Knowledge'!AG$8)/100</f>
        <v>0.45299999999999996</v>
      </c>
      <c r="AH506" s="129" cm="1">
        <f t="array" ref="AH506">INDEX(KM_PCT,MATCH($A506,'Knowledge - Percentages'!$B:$B,0),'Data - Knowledge'!AH$8)/100</f>
        <v>0.53299999999999992</v>
      </c>
      <c r="AI506" s="129" cm="1">
        <f t="array" ref="AI506">INDEX(KM_PCT,MATCH($A506,'Knowledge - Percentages'!$B:$B,0),'Data - Knowledge'!AI$8)/100</f>
        <v>0.45299999999999996</v>
      </c>
    </row>
    <row r="507" spans="1:35" s="130" customFormat="1">
      <c r="A507" s="130" t="s">
        <v>1173</v>
      </c>
      <c r="B507" s="130" t="s">
        <v>977</v>
      </c>
      <c r="C507" s="130" t="s">
        <v>1164</v>
      </c>
      <c r="D507" s="130" t="s">
        <v>1152</v>
      </c>
      <c r="E507" s="122">
        <f t="shared" si="49"/>
        <v>0.44662437728329463</v>
      </c>
      <c r="F507" s="128">
        <f t="shared" si="44"/>
        <v>22861.362000000001</v>
      </c>
      <c r="G507" s="122">
        <f t="shared" si="45"/>
        <v>0.46328909729912437</v>
      </c>
      <c r="H507" s="128">
        <f t="shared" si="46"/>
        <v>168599.70500000005</v>
      </c>
      <c r="I507" s="122">
        <f t="shared" si="47"/>
        <v>-0.30938186367035853</v>
      </c>
      <c r="J507" s="128">
        <f t="shared" si="48"/>
        <v>96.402954415939973</v>
      </c>
      <c r="K507" s="129" cm="1">
        <f t="array" ref="K507">INDEX(KM_PCT,MATCH($A507,'Knowledge - Percentages'!$B:$B,0),'Data - Knowledge'!K$8)/100</f>
        <v>0.33899999999999997</v>
      </c>
      <c r="L507" s="129" cm="1">
        <f t="array" ref="L507">INDEX(KM_PCT,MATCH($A507,'Knowledge - Percentages'!$B:$B,0),'Data - Knowledge'!L$8)/100</f>
        <v>0.39899999999999997</v>
      </c>
      <c r="M507" s="129" cm="1">
        <f t="array" ref="M507">INDEX(KM_PCT,MATCH($A507,'Knowledge - Percentages'!$B:$B,0),'Data - Knowledge'!M$8)/100</f>
        <v>0.39899999999999997</v>
      </c>
      <c r="N507" s="129" cm="1">
        <f t="array" ref="N507">INDEX(KM_PCT,MATCH($A507,'Knowledge - Percentages'!$B:$B,0),'Data - Knowledge'!N$8)/100</f>
        <v>0.41299999999999998</v>
      </c>
      <c r="O507" s="129" cm="1">
        <f t="array" ref="O507">INDEX(KM_PCT,MATCH($A507,'Knowledge - Percentages'!$B:$B,0),'Data - Knowledge'!O$8)/100</f>
        <v>0.40399999999999997</v>
      </c>
      <c r="P507" s="129" cm="1">
        <f t="array" ref="P507">INDEX(KM_PCT,MATCH($A507,'Knowledge - Percentages'!$B:$B,0),'Data - Knowledge'!P$8)/100</f>
        <v>0.44799999999999995</v>
      </c>
      <c r="Q507" s="129" cm="1">
        <f t="array" ref="Q507">INDEX(KM_PCT,MATCH($A507,'Knowledge - Percentages'!$B:$B,0),'Data - Knowledge'!Q$8)/100</f>
        <v>0.43099999999999999</v>
      </c>
      <c r="R507" s="129" cm="1">
        <f t="array" ref="R507">INDEX(KM_PCT,MATCH($A507,'Knowledge - Percentages'!$B:$B,0),'Data - Knowledge'!R$8)/100</f>
        <v>0.40299999999999997</v>
      </c>
      <c r="S507" s="129" cm="1">
        <f t="array" ref="S507">INDEX(KM_PCT,MATCH($A507,'Knowledge - Percentages'!$B:$B,0),'Data - Knowledge'!S$8)/100</f>
        <v>0.45500000000000002</v>
      </c>
      <c r="T507" s="129" cm="1">
        <f t="array" ref="T507">INDEX(KM_PCT,MATCH($A507,'Knowledge - Percentages'!$B:$B,0),'Data - Knowledge'!T$8)/100</f>
        <v>0.39600000000000002</v>
      </c>
      <c r="U507" s="129" cm="1">
        <f t="array" ref="U507">INDEX(KM_PCT,MATCH($A507,'Knowledge - Percentages'!$B:$B,0),'Data - Knowledge'!U$8)/100</f>
        <v>0.44299999999999995</v>
      </c>
      <c r="V507" s="129" cm="1">
        <f t="array" ref="V507">INDEX(KM_PCT,MATCH($A507,'Knowledge - Percentages'!$B:$B,0),'Data - Knowledge'!V$8)/100</f>
        <v>0.44799999999999995</v>
      </c>
      <c r="W507" s="129" cm="1">
        <f t="array" ref="W507">INDEX(KM_PCT,MATCH($A507,'Knowledge - Percentages'!$B:$B,0),'Data - Knowledge'!W$8)/100</f>
        <v>0.50600000000000001</v>
      </c>
      <c r="X507" s="129" cm="1">
        <f t="array" ref="X507">INDEX(KM_PCT,MATCH($A507,'Knowledge - Percentages'!$B:$B,0),'Data - Knowledge'!X$8)/100</f>
        <v>0.46600000000000003</v>
      </c>
      <c r="Y507" s="129" cm="1">
        <f t="array" ref="Y507">INDEX(KM_PCT,MATCH($A507,'Knowledge - Percentages'!$B:$B,0),'Data - Knowledge'!Y$8)/100</f>
        <v>0.48799999999999999</v>
      </c>
      <c r="Z507" s="129" cm="1">
        <f t="array" ref="Z507">INDEX(KM_PCT,MATCH($A507,'Knowledge - Percentages'!$B:$B,0),'Data - Knowledge'!Z$8)/100</f>
        <v>0.495</v>
      </c>
      <c r="AA507" s="129" cm="1">
        <f t="array" ref="AA507">INDEX(KM_PCT,MATCH($A507,'Knowledge - Percentages'!$B:$B,0),'Data - Knowledge'!AA$8)/100</f>
        <v>0.47899999999999998</v>
      </c>
      <c r="AB507" s="129" cm="1">
        <f t="array" ref="AB507">INDEX(KM_PCT,MATCH($A507,'Knowledge - Percentages'!$B:$B,0),'Data - Knowledge'!AB$8)/100</f>
        <v>0.48299999999999998</v>
      </c>
      <c r="AC507" s="129" cm="1">
        <f t="array" ref="AC507">INDEX(KM_PCT,MATCH($A507,'Knowledge - Percentages'!$B:$B,0),'Data - Knowledge'!AC$8)/100</f>
        <v>0.52900000000000003</v>
      </c>
      <c r="AD507" s="129" cm="1">
        <f t="array" ref="AD507">INDEX(KM_PCT,MATCH($A507,'Knowledge - Percentages'!$B:$B,0),'Data - Knowledge'!AD$8)/100</f>
        <v>0.505</v>
      </c>
      <c r="AE507" s="129" cm="1">
        <f t="array" ref="AE507">INDEX(KM_PCT,MATCH($A507,'Knowledge - Percentages'!$B:$B,0),'Data - Knowledge'!AE$8)/100</f>
        <v>0.50800000000000001</v>
      </c>
      <c r="AF507" s="129" cm="1">
        <f t="array" ref="AF507">INDEX(KM_PCT,MATCH($A507,'Knowledge - Percentages'!$B:$B,0),'Data - Knowledge'!AF$8)/100</f>
        <v>0.50800000000000001</v>
      </c>
      <c r="AG507" s="129" cm="1">
        <f t="array" ref="AG507">INDEX(KM_PCT,MATCH($A507,'Knowledge - Percentages'!$B:$B,0),'Data - Knowledge'!AG$8)/100</f>
        <v>0.50800000000000001</v>
      </c>
      <c r="AH507" s="129" cm="1">
        <f t="array" ref="AH507">INDEX(KM_PCT,MATCH($A507,'Knowledge - Percentages'!$B:$B,0),'Data - Knowledge'!AH$8)/100</f>
        <v>0.51400000000000001</v>
      </c>
      <c r="AI507" s="129" cm="1">
        <f t="array" ref="AI507">INDEX(KM_PCT,MATCH($A507,'Knowledge - Percentages'!$B:$B,0),'Data - Knowledge'!AI$8)/100</f>
        <v>0.50800000000000001</v>
      </c>
    </row>
    <row r="508" spans="1:35" s="130" customFormat="1">
      <c r="A508" s="130" t="s">
        <v>1174</v>
      </c>
      <c r="B508" s="130" t="s">
        <v>977</v>
      </c>
      <c r="C508" s="130" t="s">
        <v>1164</v>
      </c>
      <c r="D508" s="130" t="s">
        <v>1154</v>
      </c>
      <c r="E508" s="122">
        <f t="shared" si="49"/>
        <v>0.26201635180807631</v>
      </c>
      <c r="F508" s="128">
        <f t="shared" si="44"/>
        <v>13411.831000000002</v>
      </c>
      <c r="G508" s="122">
        <f t="shared" si="45"/>
        <v>0.27102449720954386</v>
      </c>
      <c r="H508" s="128">
        <f t="shared" si="46"/>
        <v>98630.963999999993</v>
      </c>
      <c r="I508" s="122">
        <f t="shared" si="47"/>
        <v>-0.42366983337704772</v>
      </c>
      <c r="J508" s="128">
        <f t="shared" si="48"/>
        <v>96.676261557824105</v>
      </c>
      <c r="K508" s="129" cm="1">
        <f t="array" ref="K508">INDEX(KM_PCT,MATCH($A508,'Knowledge - Percentages'!$B:$B,0),'Data - Knowledge'!K$8)/100</f>
        <v>0.19800000000000001</v>
      </c>
      <c r="L508" s="129" cm="1">
        <f t="array" ref="L508">INDEX(KM_PCT,MATCH($A508,'Knowledge - Percentages'!$B:$B,0),'Data - Knowledge'!L$8)/100</f>
        <v>0.22500000000000001</v>
      </c>
      <c r="M508" s="129" cm="1">
        <f t="array" ref="M508">INDEX(KM_PCT,MATCH($A508,'Knowledge - Percentages'!$B:$B,0),'Data - Knowledge'!M$8)/100</f>
        <v>0.22500000000000001</v>
      </c>
      <c r="N508" s="129" cm="1">
        <f t="array" ref="N508">INDEX(KM_PCT,MATCH($A508,'Knowledge - Percentages'!$B:$B,0),'Data - Knowledge'!N$8)/100</f>
        <v>0.22500000000000001</v>
      </c>
      <c r="O508" s="129" cm="1">
        <f t="array" ref="O508">INDEX(KM_PCT,MATCH($A508,'Knowledge - Percentages'!$B:$B,0),'Data - Knowledge'!O$8)/100</f>
        <v>0.24100000000000002</v>
      </c>
      <c r="P508" s="129" cm="1">
        <f t="array" ref="P508">INDEX(KM_PCT,MATCH($A508,'Knowledge - Percentages'!$B:$B,0),'Data - Knowledge'!P$8)/100</f>
        <v>0.27200000000000002</v>
      </c>
      <c r="Q508" s="129" cm="1">
        <f t="array" ref="Q508">INDEX(KM_PCT,MATCH($A508,'Knowledge - Percentages'!$B:$B,0),'Data - Knowledge'!Q$8)/100</f>
        <v>0.247</v>
      </c>
      <c r="R508" s="129" cm="1">
        <f t="array" ref="R508">INDEX(KM_PCT,MATCH($A508,'Knowledge - Percentages'!$B:$B,0),'Data - Knowledge'!R$8)/100</f>
        <v>0.27200000000000002</v>
      </c>
      <c r="S508" s="129" cm="1">
        <f t="array" ref="S508">INDEX(KM_PCT,MATCH($A508,'Knowledge - Percentages'!$B:$B,0),'Data - Knowledge'!S$8)/100</f>
        <v>0.27200000000000002</v>
      </c>
      <c r="T508" s="129" cm="1">
        <f t="array" ref="T508">INDEX(KM_PCT,MATCH($A508,'Knowledge - Percentages'!$B:$B,0),'Data - Knowledge'!T$8)/100</f>
        <v>0.27200000000000002</v>
      </c>
      <c r="U508" s="129" cm="1">
        <f t="array" ref="U508">INDEX(KM_PCT,MATCH($A508,'Knowledge - Percentages'!$B:$B,0),'Data - Knowledge'!U$8)/100</f>
        <v>0.27200000000000002</v>
      </c>
      <c r="V508" s="129" cm="1">
        <f t="array" ref="V508">INDEX(KM_PCT,MATCH($A508,'Knowledge - Percentages'!$B:$B,0),'Data - Knowledge'!V$8)/100</f>
        <v>0.27200000000000002</v>
      </c>
      <c r="W508" s="129" cm="1">
        <f t="array" ref="W508">INDEX(KM_PCT,MATCH($A508,'Knowledge - Percentages'!$B:$B,0),'Data - Knowledge'!W$8)/100</f>
        <v>0.27200000000000002</v>
      </c>
      <c r="X508" s="129" cm="1">
        <f t="array" ref="X508">INDEX(KM_PCT,MATCH($A508,'Knowledge - Percentages'!$B:$B,0),'Data - Knowledge'!X$8)/100</f>
        <v>0.29299999999999998</v>
      </c>
      <c r="Y508" s="129" cm="1">
        <f t="array" ref="Y508">INDEX(KM_PCT,MATCH($A508,'Knowledge - Percentages'!$B:$B,0),'Data - Knowledge'!Y$8)/100</f>
        <v>0.28800000000000003</v>
      </c>
      <c r="Z508" s="129" cm="1">
        <f t="array" ref="Z508">INDEX(KM_PCT,MATCH($A508,'Knowledge - Percentages'!$B:$B,0),'Data - Knowledge'!Z$8)/100</f>
        <v>0.27699999999999997</v>
      </c>
      <c r="AA508" s="129" cm="1">
        <f t="array" ref="AA508">INDEX(KM_PCT,MATCH($A508,'Knowledge - Percentages'!$B:$B,0),'Data - Knowledge'!AA$8)/100</f>
        <v>0.27399999999999997</v>
      </c>
      <c r="AB508" s="129" cm="1">
        <f t="array" ref="AB508">INDEX(KM_PCT,MATCH($A508,'Knowledge - Percentages'!$B:$B,0),'Data - Knowledge'!AB$8)/100</f>
        <v>0.27699999999999997</v>
      </c>
      <c r="AC508" s="129" cm="1">
        <f t="array" ref="AC508">INDEX(KM_PCT,MATCH($A508,'Knowledge - Percentages'!$B:$B,0),'Data - Knowledge'!AC$8)/100</f>
        <v>0.28800000000000003</v>
      </c>
      <c r="AD508" s="129" cm="1">
        <f t="array" ref="AD508">INDEX(KM_PCT,MATCH($A508,'Knowledge - Percentages'!$B:$B,0),'Data - Knowledge'!AD$8)/100</f>
        <v>0.29199999999999998</v>
      </c>
      <c r="AE508" s="129" cm="1">
        <f t="array" ref="AE508">INDEX(KM_PCT,MATCH($A508,'Knowledge - Percentages'!$B:$B,0),'Data - Knowledge'!AE$8)/100</f>
        <v>0.29699999999999999</v>
      </c>
      <c r="AF508" s="129" cm="1">
        <f t="array" ref="AF508">INDEX(KM_PCT,MATCH($A508,'Knowledge - Percentages'!$B:$B,0),'Data - Knowledge'!AF$8)/100</f>
        <v>0.32400000000000001</v>
      </c>
      <c r="AG508" s="129" cm="1">
        <f t="array" ref="AG508">INDEX(KM_PCT,MATCH($A508,'Knowledge - Percentages'!$B:$B,0),'Data - Knowledge'!AG$8)/100</f>
        <v>0.29699999999999999</v>
      </c>
      <c r="AH508" s="129" cm="1">
        <f t="array" ref="AH508">INDEX(KM_PCT,MATCH($A508,'Knowledge - Percentages'!$B:$B,0),'Data - Knowledge'!AH$8)/100</f>
        <v>0.33100000000000002</v>
      </c>
      <c r="AI508" s="129" cm="1">
        <f t="array" ref="AI508">INDEX(KM_PCT,MATCH($A508,'Knowledge - Percentages'!$B:$B,0),'Data - Knowledge'!AI$8)/100</f>
        <v>0.31900000000000001</v>
      </c>
    </row>
    <row r="509" spans="1:35" s="130" customFormat="1">
      <c r="A509" s="130" t="s">
        <v>1175</v>
      </c>
      <c r="B509" s="130" t="s">
        <v>977</v>
      </c>
      <c r="C509" s="130" t="s">
        <v>1164</v>
      </c>
      <c r="D509" s="130" t="s">
        <v>1156</v>
      </c>
      <c r="E509" s="122">
        <f t="shared" si="49"/>
        <v>0.12699273252974388</v>
      </c>
      <c r="F509" s="128">
        <f t="shared" si="44"/>
        <v>6500.3770000000004</v>
      </c>
      <c r="G509" s="122">
        <f t="shared" si="45"/>
        <v>0.13462787873125612</v>
      </c>
      <c r="H509" s="128">
        <f t="shared" si="46"/>
        <v>48993.642999999996</v>
      </c>
      <c r="I509" s="122">
        <f t="shared" si="47"/>
        <v>-0.45980884511074777</v>
      </c>
      <c r="J509" s="128">
        <f t="shared" si="48"/>
        <v>94.328703479943044</v>
      </c>
      <c r="K509" s="129" cm="1">
        <f t="array" ref="K509">INDEX(KM_PCT,MATCH($A509,'Knowledge - Percentages'!$B:$B,0),'Data - Knowledge'!K$8)/100</f>
        <v>0.109</v>
      </c>
      <c r="L509" s="129" cm="1">
        <f t="array" ref="L509">INDEX(KM_PCT,MATCH($A509,'Knowledge - Percentages'!$B:$B,0),'Data - Knowledge'!L$8)/100</f>
        <v>0.10099999999999999</v>
      </c>
      <c r="M509" s="129" cm="1">
        <f t="array" ref="M509">INDEX(KM_PCT,MATCH($A509,'Knowledge - Percentages'!$B:$B,0),'Data - Knowledge'!M$8)/100</f>
        <v>0.106</v>
      </c>
      <c r="N509" s="129" cm="1">
        <f t="array" ref="N509">INDEX(KM_PCT,MATCH($A509,'Knowledge - Percentages'!$B:$B,0),'Data - Knowledge'!N$8)/100</f>
        <v>0.114</v>
      </c>
      <c r="O509" s="129" cm="1">
        <f t="array" ref="O509">INDEX(KM_PCT,MATCH($A509,'Knowledge - Percentages'!$B:$B,0),'Data - Knowledge'!O$8)/100</f>
        <v>0.109</v>
      </c>
      <c r="P509" s="129" cm="1">
        <f t="array" ref="P509">INDEX(KM_PCT,MATCH($A509,'Knowledge - Percentages'!$B:$B,0),'Data - Knowledge'!P$8)/100</f>
        <v>0.12300000000000001</v>
      </c>
      <c r="Q509" s="129" cm="1">
        <f t="array" ref="Q509">INDEX(KM_PCT,MATCH($A509,'Knowledge - Percentages'!$B:$B,0),'Data - Knowledge'!Q$8)/100</f>
        <v>0.125</v>
      </c>
      <c r="R509" s="129" cm="1">
        <f t="array" ref="R509">INDEX(KM_PCT,MATCH($A509,'Knowledge - Percentages'!$B:$B,0),'Data - Knowledge'!R$8)/100</f>
        <v>0.125</v>
      </c>
      <c r="S509" s="129" cm="1">
        <f t="array" ref="S509">INDEX(KM_PCT,MATCH($A509,'Knowledge - Percentages'!$B:$B,0),'Data - Knowledge'!S$8)/100</f>
        <v>0.125</v>
      </c>
      <c r="T509" s="129" cm="1">
        <f t="array" ref="T509">INDEX(KM_PCT,MATCH($A509,'Knowledge - Percentages'!$B:$B,0),'Data - Knowledge'!T$8)/100</f>
        <v>0.125</v>
      </c>
      <c r="U509" s="129" cm="1">
        <f t="array" ref="U509">INDEX(KM_PCT,MATCH($A509,'Knowledge - Percentages'!$B:$B,0),'Data - Knowledge'!U$8)/100</f>
        <v>0.125</v>
      </c>
      <c r="V509" s="129" cm="1">
        <f t="array" ref="V509">INDEX(KM_PCT,MATCH($A509,'Knowledge - Percentages'!$B:$B,0),'Data - Knowledge'!V$8)/100</f>
        <v>0.125</v>
      </c>
      <c r="W509" s="129" cm="1">
        <f t="array" ref="W509">INDEX(KM_PCT,MATCH($A509,'Knowledge - Percentages'!$B:$B,0),'Data - Knowledge'!W$8)/100</f>
        <v>0.13</v>
      </c>
      <c r="X509" s="129" cm="1">
        <f t="array" ref="X509">INDEX(KM_PCT,MATCH($A509,'Knowledge - Percentages'!$B:$B,0),'Data - Knowledge'!X$8)/100</f>
        <v>0.13200000000000001</v>
      </c>
      <c r="Y509" s="129" cm="1">
        <f t="array" ref="Y509">INDEX(KM_PCT,MATCH($A509,'Knowledge - Percentages'!$B:$B,0),'Data - Knowledge'!Y$8)/100</f>
        <v>0.13200000000000001</v>
      </c>
      <c r="Z509" s="129" cm="1">
        <f t="array" ref="Z509">INDEX(KM_PCT,MATCH($A509,'Knowledge - Percentages'!$B:$B,0),'Data - Knowledge'!Z$8)/100</f>
        <v>0.13200000000000001</v>
      </c>
      <c r="AA509" s="129" cm="1">
        <f t="array" ref="AA509">INDEX(KM_PCT,MATCH($A509,'Knowledge - Percentages'!$B:$B,0),'Data - Knowledge'!AA$8)/100</f>
        <v>0.13200000000000001</v>
      </c>
      <c r="AB509" s="129" cm="1">
        <f t="array" ref="AB509">INDEX(KM_PCT,MATCH($A509,'Knowledge - Percentages'!$B:$B,0),'Data - Knowledge'!AB$8)/100</f>
        <v>0.19</v>
      </c>
      <c r="AC509" s="129" cm="1">
        <f t="array" ref="AC509">INDEX(KM_PCT,MATCH($A509,'Knowledge - Percentages'!$B:$B,0),'Data - Knowledge'!AC$8)/100</f>
        <v>0.17300000000000001</v>
      </c>
      <c r="AD509" s="129" cm="1">
        <f t="array" ref="AD509">INDEX(KM_PCT,MATCH($A509,'Knowledge - Percentages'!$B:$B,0),'Data - Knowledge'!AD$8)/100</f>
        <v>0.158</v>
      </c>
      <c r="AE509" s="129" cm="1">
        <f t="array" ref="AE509">INDEX(KM_PCT,MATCH($A509,'Knowledge - Percentages'!$B:$B,0),'Data - Knowledge'!AE$8)/100</f>
        <v>0.158</v>
      </c>
      <c r="AF509" s="129" cm="1">
        <f t="array" ref="AF509">INDEX(KM_PCT,MATCH($A509,'Knowledge - Percentages'!$B:$B,0),'Data - Knowledge'!AF$8)/100</f>
        <v>0.158</v>
      </c>
      <c r="AG509" s="129" cm="1">
        <f t="array" ref="AG509">INDEX(KM_PCT,MATCH($A509,'Knowledge - Percentages'!$B:$B,0),'Data - Knowledge'!AG$8)/100</f>
        <v>0.158</v>
      </c>
      <c r="AH509" s="129" cm="1">
        <f t="array" ref="AH509">INDEX(KM_PCT,MATCH($A509,'Knowledge - Percentages'!$B:$B,0),'Data - Knowledge'!AH$8)/100</f>
        <v>0.16</v>
      </c>
      <c r="AI509" s="129" cm="1">
        <f t="array" ref="AI509">INDEX(KM_PCT,MATCH($A509,'Knowledge - Percentages'!$B:$B,0),'Data - Knowledge'!AI$8)/100</f>
        <v>0.158</v>
      </c>
    </row>
    <row r="510" spans="1:35" s="130" customFormat="1">
      <c r="A510" s="130" t="s">
        <v>1176</v>
      </c>
      <c r="B510" s="130" t="s">
        <v>977</v>
      </c>
      <c r="C510" s="130" t="s">
        <v>1164</v>
      </c>
      <c r="D510" s="130" t="s">
        <v>1158</v>
      </c>
      <c r="E510" s="122">
        <f t="shared" si="49"/>
        <v>0.25799413913689023</v>
      </c>
      <c r="F510" s="128">
        <f t="shared" si="44"/>
        <v>13205.946000000002</v>
      </c>
      <c r="G510" s="122">
        <f t="shared" si="45"/>
        <v>0.26176850892643699</v>
      </c>
      <c r="H510" s="128">
        <f t="shared" si="46"/>
        <v>95262.534000000014</v>
      </c>
      <c r="I510" s="122">
        <f t="shared" si="47"/>
        <v>-0.35876724980841307</v>
      </c>
      <c r="J510" s="128">
        <f t="shared" si="48"/>
        <v>98.558126871323765</v>
      </c>
      <c r="K510" s="129" cm="1">
        <f t="array" ref="K510">INDEX(KM_PCT,MATCH($A510,'Knowledge - Percentages'!$B:$B,0),'Data - Knowledge'!K$8)/100</f>
        <v>0.13200000000000001</v>
      </c>
      <c r="L510" s="129" cm="1">
        <f t="array" ref="L510">INDEX(KM_PCT,MATCH($A510,'Knowledge - Percentages'!$B:$B,0),'Data - Knowledge'!L$8)/100</f>
        <v>0.23100000000000001</v>
      </c>
      <c r="M510" s="129" cm="1">
        <f t="array" ref="M510">INDEX(KM_PCT,MATCH($A510,'Knowledge - Percentages'!$B:$B,0),'Data - Knowledge'!M$8)/100</f>
        <v>0.249</v>
      </c>
      <c r="N510" s="129" cm="1">
        <f t="array" ref="N510">INDEX(KM_PCT,MATCH($A510,'Knowledge - Percentages'!$B:$B,0),'Data - Knowledge'!N$8)/100</f>
        <v>0.19</v>
      </c>
      <c r="O510" s="129" cm="1">
        <f t="array" ref="O510">INDEX(KM_PCT,MATCH($A510,'Knowledge - Percentages'!$B:$B,0),'Data - Knowledge'!O$8)/100</f>
        <v>0.23100000000000001</v>
      </c>
      <c r="P510" s="129" cm="1">
        <f t="array" ref="P510">INDEX(KM_PCT,MATCH($A510,'Knowledge - Percentages'!$B:$B,0),'Data - Knowledge'!P$8)/100</f>
        <v>0.28699999999999998</v>
      </c>
      <c r="Q510" s="129" cm="1">
        <f t="array" ref="Q510">INDEX(KM_PCT,MATCH($A510,'Knowledge - Percentages'!$B:$B,0),'Data - Knowledge'!Q$8)/100</f>
        <v>0.28699999999999998</v>
      </c>
      <c r="R510" s="129" cm="1">
        <f t="array" ref="R510">INDEX(KM_PCT,MATCH($A510,'Knowledge - Percentages'!$B:$B,0),'Data - Knowledge'!R$8)/100</f>
        <v>0.28699999999999998</v>
      </c>
      <c r="S510" s="129" cm="1">
        <f t="array" ref="S510">INDEX(KM_PCT,MATCH($A510,'Knowledge - Percentages'!$B:$B,0),'Data - Knowledge'!S$8)/100</f>
        <v>0.28699999999999998</v>
      </c>
      <c r="T510" s="129" cm="1">
        <f t="array" ref="T510">INDEX(KM_PCT,MATCH($A510,'Knowledge - Percentages'!$B:$B,0),'Data - Knowledge'!T$8)/100</f>
        <v>0.28699999999999998</v>
      </c>
      <c r="U510" s="129" cm="1">
        <f t="array" ref="U510">INDEX(KM_PCT,MATCH($A510,'Knowledge - Percentages'!$B:$B,0),'Data - Knowledge'!U$8)/100</f>
        <v>0.28699999999999998</v>
      </c>
      <c r="V510" s="129" cm="1">
        <f t="array" ref="V510">INDEX(KM_PCT,MATCH($A510,'Knowledge - Percentages'!$B:$B,0),'Data - Knowledge'!V$8)/100</f>
        <v>0.27500000000000002</v>
      </c>
      <c r="W510" s="129" cm="1">
        <f t="array" ref="W510">INDEX(KM_PCT,MATCH($A510,'Knowledge - Percentages'!$B:$B,0),'Data - Knowledge'!W$8)/100</f>
        <v>0.34600000000000003</v>
      </c>
      <c r="X510" s="129" cm="1">
        <f t="array" ref="X510">INDEX(KM_PCT,MATCH($A510,'Knowledge - Percentages'!$B:$B,0),'Data - Knowledge'!X$8)/100</f>
        <v>0.28300000000000003</v>
      </c>
      <c r="Y510" s="129" cm="1">
        <f t="array" ref="Y510">INDEX(KM_PCT,MATCH($A510,'Knowledge - Percentages'!$B:$B,0),'Data - Knowledge'!Y$8)/100</f>
        <v>0.29199999999999998</v>
      </c>
      <c r="Z510" s="129" cm="1">
        <f t="array" ref="Z510">INDEX(KM_PCT,MATCH($A510,'Knowledge - Percentages'!$B:$B,0),'Data - Knowledge'!Z$8)/100</f>
        <v>0.26899999999999996</v>
      </c>
      <c r="AA510" s="129" cm="1">
        <f t="array" ref="AA510">INDEX(KM_PCT,MATCH($A510,'Knowledge - Percentages'!$B:$B,0),'Data - Knowledge'!AA$8)/100</f>
        <v>0.28399999999999997</v>
      </c>
      <c r="AB510" s="129" cm="1">
        <f t="array" ref="AB510">INDEX(KM_PCT,MATCH($A510,'Knowledge - Percentages'!$B:$B,0),'Data - Knowledge'!AB$8)/100</f>
        <v>0.29699999999999999</v>
      </c>
      <c r="AC510" s="129" cm="1">
        <f t="array" ref="AC510">INDEX(KM_PCT,MATCH($A510,'Knowledge - Percentages'!$B:$B,0),'Data - Knowledge'!AC$8)/100</f>
        <v>0.27100000000000002</v>
      </c>
      <c r="AD510" s="129" cm="1">
        <f t="array" ref="AD510">INDEX(KM_PCT,MATCH($A510,'Knowledge - Percentages'!$B:$B,0),'Data - Knowledge'!AD$8)/100</f>
        <v>0.26500000000000001</v>
      </c>
      <c r="AE510" s="129" cm="1">
        <f t="array" ref="AE510">INDEX(KM_PCT,MATCH($A510,'Knowledge - Percentages'!$B:$B,0),'Data - Knowledge'!AE$8)/100</f>
        <v>0.25</v>
      </c>
      <c r="AF510" s="129" cm="1">
        <f t="array" ref="AF510">INDEX(KM_PCT,MATCH($A510,'Knowledge - Percentages'!$B:$B,0),'Data - Knowledge'!AF$8)/100</f>
        <v>0.32</v>
      </c>
      <c r="AG510" s="129" cm="1">
        <f t="array" ref="AG510">INDEX(KM_PCT,MATCH($A510,'Knowledge - Percentages'!$B:$B,0),'Data - Knowledge'!AG$8)/100</f>
        <v>0.28000000000000003</v>
      </c>
      <c r="AH510" s="129" cm="1">
        <f t="array" ref="AH510">INDEX(KM_PCT,MATCH($A510,'Knowledge - Percentages'!$B:$B,0),'Data - Knowledge'!AH$8)/100</f>
        <v>0.28000000000000003</v>
      </c>
      <c r="AI510" s="129" cm="1">
        <f t="array" ref="AI510">INDEX(KM_PCT,MATCH($A510,'Knowledge - Percentages'!$B:$B,0),'Data - Knowledge'!AI$8)/100</f>
        <v>0.28000000000000003</v>
      </c>
    </row>
    <row r="511" spans="1:35" s="130" customFormat="1">
      <c r="A511" s="130" t="s">
        <v>1177</v>
      </c>
      <c r="B511" s="130" t="s">
        <v>977</v>
      </c>
      <c r="C511" s="130" t="s">
        <v>1164</v>
      </c>
      <c r="D511" s="130" t="s">
        <v>1160</v>
      </c>
      <c r="E511" s="122">
        <f t="shared" si="49"/>
        <v>0.24253931662336145</v>
      </c>
      <c r="F511" s="128">
        <f t="shared" si="44"/>
        <v>12414.860000000002</v>
      </c>
      <c r="G511" s="122">
        <f t="shared" si="45"/>
        <v>0.25375672608465072</v>
      </c>
      <c r="H511" s="128">
        <f t="shared" si="46"/>
        <v>92346.894</v>
      </c>
      <c r="I511" s="122">
        <f t="shared" si="47"/>
        <v>-0.45467208502950707</v>
      </c>
      <c r="J511" s="128">
        <f t="shared" si="48"/>
        <v>95.579463199116447</v>
      </c>
      <c r="K511" s="129" cm="1">
        <f t="array" ref="K511">INDEX(KM_PCT,MATCH($A511,'Knowledge - Percentages'!$B:$B,0),'Data - Knowledge'!K$8)/100</f>
        <v>0.154</v>
      </c>
      <c r="L511" s="129" cm="1">
        <f t="array" ref="L511">INDEX(KM_PCT,MATCH($A511,'Knowledge - Percentages'!$B:$B,0),'Data - Knowledge'!L$8)/100</f>
        <v>0.21199999999999999</v>
      </c>
      <c r="M511" s="129" cm="1">
        <f t="array" ref="M511">INDEX(KM_PCT,MATCH($A511,'Knowledge - Percentages'!$B:$B,0),'Data - Knowledge'!M$8)/100</f>
        <v>0.21199999999999999</v>
      </c>
      <c r="N511" s="129" cm="1">
        <f t="array" ref="N511">INDEX(KM_PCT,MATCH($A511,'Knowledge - Percentages'!$B:$B,0),'Data - Knowledge'!N$8)/100</f>
        <v>0.20300000000000001</v>
      </c>
      <c r="O511" s="129" cm="1">
        <f t="array" ref="O511">INDEX(KM_PCT,MATCH($A511,'Knowledge - Percentages'!$B:$B,0),'Data - Knowledge'!O$8)/100</f>
        <v>0.218</v>
      </c>
      <c r="P511" s="129" cm="1">
        <f t="array" ref="P511">INDEX(KM_PCT,MATCH($A511,'Knowledge - Percentages'!$B:$B,0),'Data - Knowledge'!P$8)/100</f>
        <v>0.24399999999999999</v>
      </c>
      <c r="Q511" s="129" cm="1">
        <f t="array" ref="Q511">INDEX(KM_PCT,MATCH($A511,'Knowledge - Percentages'!$B:$B,0),'Data - Knowledge'!Q$8)/100</f>
        <v>0.24</v>
      </c>
      <c r="R511" s="129" cm="1">
        <f t="array" ref="R511">INDEX(KM_PCT,MATCH($A511,'Knowledge - Percentages'!$B:$B,0),'Data - Knowledge'!R$8)/100</f>
        <v>0.27899999999999997</v>
      </c>
      <c r="S511" s="129" cm="1">
        <f t="array" ref="S511">INDEX(KM_PCT,MATCH($A511,'Knowledge - Percentages'!$B:$B,0),'Data - Knowledge'!S$8)/100</f>
        <v>0.26100000000000001</v>
      </c>
      <c r="T511" s="129" cm="1">
        <f t="array" ref="T511">INDEX(KM_PCT,MATCH($A511,'Knowledge - Percentages'!$B:$B,0),'Data - Knowledge'!T$8)/100</f>
        <v>0.218</v>
      </c>
      <c r="U511" s="129" cm="1">
        <f t="array" ref="U511">INDEX(KM_PCT,MATCH($A511,'Knowledge - Percentages'!$B:$B,0),'Data - Knowledge'!U$8)/100</f>
        <v>0.20600000000000002</v>
      </c>
      <c r="V511" s="129" cm="1">
        <f t="array" ref="V511">INDEX(KM_PCT,MATCH($A511,'Knowledge - Percentages'!$B:$B,0),'Data - Knowledge'!V$8)/100</f>
        <v>0.25800000000000001</v>
      </c>
      <c r="W511" s="129" cm="1">
        <f t="array" ref="W511">INDEX(KM_PCT,MATCH($A511,'Knowledge - Percentages'!$B:$B,0),'Data - Knowledge'!W$8)/100</f>
        <v>0.29499999999999998</v>
      </c>
      <c r="X511" s="129" cm="1">
        <f t="array" ref="X511">INDEX(KM_PCT,MATCH($A511,'Knowledge - Percentages'!$B:$B,0),'Data - Knowledge'!X$8)/100</f>
        <v>0.26899999999999996</v>
      </c>
      <c r="Y511" s="129" cm="1">
        <f t="array" ref="Y511">INDEX(KM_PCT,MATCH($A511,'Knowledge - Percentages'!$B:$B,0),'Data - Knowledge'!Y$8)/100</f>
        <v>0.27899999999999997</v>
      </c>
      <c r="Z511" s="129" cm="1">
        <f t="array" ref="Z511">INDEX(KM_PCT,MATCH($A511,'Knowledge - Percentages'!$B:$B,0),'Data - Knowledge'!Z$8)/100</f>
        <v>0.26899999999999996</v>
      </c>
      <c r="AA511" s="129" cm="1">
        <f t="array" ref="AA511">INDEX(KM_PCT,MATCH($A511,'Knowledge - Percentages'!$B:$B,0),'Data - Knowledge'!AA$8)/100</f>
        <v>0.26500000000000001</v>
      </c>
      <c r="AB511" s="129" cm="1">
        <f t="array" ref="AB511">INDEX(KM_PCT,MATCH($A511,'Knowledge - Percentages'!$B:$B,0),'Data - Knowledge'!AB$8)/100</f>
        <v>0.38500000000000001</v>
      </c>
      <c r="AC511" s="129" cm="1">
        <f t="array" ref="AC511">INDEX(KM_PCT,MATCH($A511,'Knowledge - Percentages'!$B:$B,0),'Data - Knowledge'!AC$8)/100</f>
        <v>0.28600000000000003</v>
      </c>
      <c r="AD511" s="129" cm="1">
        <f t="array" ref="AD511">INDEX(KM_PCT,MATCH($A511,'Knowledge - Percentages'!$B:$B,0),'Data - Knowledge'!AD$8)/100</f>
        <v>0.27699999999999997</v>
      </c>
      <c r="AE511" s="129" cm="1">
        <f t="array" ref="AE511">INDEX(KM_PCT,MATCH($A511,'Knowledge - Percentages'!$B:$B,0),'Data - Knowledge'!AE$8)/100</f>
        <v>0.24199999999999999</v>
      </c>
      <c r="AF511" s="129" cm="1">
        <f t="array" ref="AF511">INDEX(KM_PCT,MATCH($A511,'Knowledge - Percentages'!$B:$B,0),'Data - Knowledge'!AF$8)/100</f>
        <v>0.317</v>
      </c>
      <c r="AG511" s="129" cm="1">
        <f t="array" ref="AG511">INDEX(KM_PCT,MATCH($A511,'Knowledge - Percentages'!$B:$B,0),'Data - Knowledge'!AG$8)/100</f>
        <v>0.28600000000000003</v>
      </c>
      <c r="AH511" s="129" cm="1">
        <f t="array" ref="AH511">INDEX(KM_PCT,MATCH($A511,'Knowledge - Percentages'!$B:$B,0),'Data - Knowledge'!AH$8)/100</f>
        <v>0.34600000000000003</v>
      </c>
      <c r="AI511" s="129" cm="1">
        <f t="array" ref="AI511">INDEX(KM_PCT,MATCH($A511,'Knowledge - Percentages'!$B:$B,0),'Data - Knowledge'!AI$8)/100</f>
        <v>0.28600000000000003</v>
      </c>
    </row>
    <row r="512" spans="1:35" s="130" customFormat="1">
      <c r="A512" s="130" t="s">
        <v>1178</v>
      </c>
      <c r="B512" s="130" t="s">
        <v>977</v>
      </c>
      <c r="C512" s="130" t="s">
        <v>1164</v>
      </c>
      <c r="D512" s="130" t="s">
        <v>1162</v>
      </c>
      <c r="E512" s="122">
        <f t="shared" si="49"/>
        <v>0.22588512708304842</v>
      </c>
      <c r="F512" s="128">
        <f t="shared" si="44"/>
        <v>11562.382</v>
      </c>
      <c r="G512" s="122">
        <f t="shared" si="45"/>
        <v>0.23103624707695936</v>
      </c>
      <c r="H512" s="128">
        <f t="shared" si="46"/>
        <v>84078.479999999967</v>
      </c>
      <c r="I512" s="122">
        <f t="shared" si="47"/>
        <v>-0.63470509701305744</v>
      </c>
      <c r="J512" s="128">
        <f t="shared" si="48"/>
        <v>97.770427775259407</v>
      </c>
      <c r="K512" s="129" cm="1">
        <f t="array" ref="K512">INDEX(KM_PCT,MATCH($A512,'Knowledge - Percentages'!$B:$B,0),'Data - Knowledge'!K$8)/100</f>
        <v>0.19899999999999998</v>
      </c>
      <c r="L512" s="129" cm="1">
        <f t="array" ref="L512">INDEX(KM_PCT,MATCH($A512,'Knowledge - Percentages'!$B:$B,0),'Data - Knowledge'!L$8)/100</f>
        <v>0.20100000000000001</v>
      </c>
      <c r="M512" s="129" cm="1">
        <f t="array" ref="M512">INDEX(KM_PCT,MATCH($A512,'Knowledge - Percentages'!$B:$B,0),'Data - Knowledge'!M$8)/100</f>
        <v>0.20699999999999999</v>
      </c>
      <c r="N512" s="129" cm="1">
        <f t="array" ref="N512">INDEX(KM_PCT,MATCH($A512,'Knowledge - Percentages'!$B:$B,0),'Data - Knowledge'!N$8)/100</f>
        <v>0.20699999999999999</v>
      </c>
      <c r="O512" s="129" cm="1">
        <f t="array" ref="O512">INDEX(KM_PCT,MATCH($A512,'Knowledge - Percentages'!$B:$B,0),'Data - Knowledge'!O$8)/100</f>
        <v>0.20699999999999999</v>
      </c>
      <c r="P512" s="129" cm="1">
        <f t="array" ref="P512">INDEX(KM_PCT,MATCH($A512,'Knowledge - Percentages'!$B:$B,0),'Data - Knowledge'!P$8)/100</f>
        <v>0.21199999999999999</v>
      </c>
      <c r="Q512" s="129" cm="1">
        <f t="array" ref="Q512">INDEX(KM_PCT,MATCH($A512,'Knowledge - Percentages'!$B:$B,0),'Data - Knowledge'!Q$8)/100</f>
        <v>0.23600000000000002</v>
      </c>
      <c r="R512" s="129" cm="1">
        <f t="array" ref="R512">INDEX(KM_PCT,MATCH($A512,'Knowledge - Percentages'!$B:$B,0),'Data - Knowledge'!R$8)/100</f>
        <v>0.27699999999999997</v>
      </c>
      <c r="S512" s="129" cm="1">
        <f t="array" ref="S512">INDEX(KM_PCT,MATCH($A512,'Knowledge - Percentages'!$B:$B,0),'Data - Knowledge'!S$8)/100</f>
        <v>0.23600000000000002</v>
      </c>
      <c r="T512" s="129" cm="1">
        <f t="array" ref="T512">INDEX(KM_PCT,MATCH($A512,'Knowledge - Percentages'!$B:$B,0),'Data - Knowledge'!T$8)/100</f>
        <v>0.22800000000000001</v>
      </c>
      <c r="U512" s="129" cm="1">
        <f t="array" ref="U512">INDEX(KM_PCT,MATCH($A512,'Knowledge - Percentages'!$B:$B,0),'Data - Knowledge'!U$8)/100</f>
        <v>0.23600000000000002</v>
      </c>
      <c r="V512" s="129" cm="1">
        <f t="array" ref="V512">INDEX(KM_PCT,MATCH($A512,'Knowledge - Percentages'!$B:$B,0),'Data - Knowledge'!V$8)/100</f>
        <v>0.23600000000000002</v>
      </c>
      <c r="W512" s="129" cm="1">
        <f t="array" ref="W512">INDEX(KM_PCT,MATCH($A512,'Knowledge - Percentages'!$B:$B,0),'Data - Knowledge'!W$8)/100</f>
        <v>0.26400000000000001</v>
      </c>
      <c r="X512" s="129" cm="1">
        <f t="array" ref="X512">INDEX(KM_PCT,MATCH($A512,'Knowledge - Percentages'!$B:$B,0),'Data - Knowledge'!X$8)/100</f>
        <v>0.23600000000000002</v>
      </c>
      <c r="Y512" s="129" cm="1">
        <f t="array" ref="Y512">INDEX(KM_PCT,MATCH($A512,'Knowledge - Percentages'!$B:$B,0),'Data - Knowledge'!Y$8)/100</f>
        <v>0.26100000000000001</v>
      </c>
      <c r="Z512" s="129" cm="1">
        <f t="array" ref="Z512">INDEX(KM_PCT,MATCH($A512,'Knowledge - Percentages'!$B:$B,0),'Data - Knowledge'!Z$8)/100</f>
        <v>0.23399999999999999</v>
      </c>
      <c r="AA512" s="129" cm="1">
        <f t="array" ref="AA512">INDEX(KM_PCT,MATCH($A512,'Knowledge - Percentages'!$B:$B,0),'Data - Knowledge'!AA$8)/100</f>
        <v>0.22600000000000001</v>
      </c>
      <c r="AB512" s="129" cm="1">
        <f t="array" ref="AB512">INDEX(KM_PCT,MATCH($A512,'Knowledge - Percentages'!$B:$B,0),'Data - Knowledge'!AB$8)/100</f>
        <v>0.26600000000000001</v>
      </c>
      <c r="AC512" s="129" cm="1">
        <f t="array" ref="AC512">INDEX(KM_PCT,MATCH($A512,'Knowledge - Percentages'!$B:$B,0),'Data - Knowledge'!AC$8)/100</f>
        <v>0.248</v>
      </c>
      <c r="AD512" s="129" cm="1">
        <f t="array" ref="AD512">INDEX(KM_PCT,MATCH($A512,'Knowledge - Percentages'!$B:$B,0),'Data - Knowledge'!AD$8)/100</f>
        <v>0.248</v>
      </c>
      <c r="AE512" s="129" cm="1">
        <f t="array" ref="AE512">INDEX(KM_PCT,MATCH($A512,'Knowledge - Percentages'!$B:$B,0),'Data - Knowledge'!AE$8)/100</f>
        <v>0.23499999999999999</v>
      </c>
      <c r="AF512" s="129" cm="1">
        <f t="array" ref="AF512">INDEX(KM_PCT,MATCH($A512,'Knowledge - Percentages'!$B:$B,0),'Data - Knowledge'!AF$8)/100</f>
        <v>0.27899999999999997</v>
      </c>
      <c r="AG512" s="129" cm="1">
        <f t="array" ref="AG512">INDEX(KM_PCT,MATCH($A512,'Knowledge - Percentages'!$B:$B,0),'Data - Knowledge'!AG$8)/100</f>
        <v>0.248</v>
      </c>
      <c r="AH512" s="129" cm="1">
        <f t="array" ref="AH512">INDEX(KM_PCT,MATCH($A512,'Knowledge - Percentages'!$B:$B,0),'Data - Knowledge'!AH$8)/100</f>
        <v>0.27500000000000002</v>
      </c>
      <c r="AI512" s="129" cm="1">
        <f t="array" ref="AI512">INDEX(KM_PCT,MATCH($A512,'Knowledge - Percentages'!$B:$B,0),'Data - Knowledge'!AI$8)/100</f>
        <v>0.248</v>
      </c>
    </row>
    <row r="513" spans="1:35" s="130" customFormat="1">
      <c r="A513" s="130" t="s">
        <v>1179</v>
      </c>
      <c r="B513" s="130" t="s">
        <v>977</v>
      </c>
      <c r="C513" s="130" t="s">
        <v>1180</v>
      </c>
      <c r="D513" s="130" t="s">
        <v>1181</v>
      </c>
      <c r="E513" s="122">
        <f t="shared" si="49"/>
        <v>4.2731103600523575E-2</v>
      </c>
      <c r="F513" s="128">
        <f t="shared" si="44"/>
        <v>2187.277</v>
      </c>
      <c r="G513" s="122">
        <f t="shared" si="45"/>
        <v>4.5632374237124199E-2</v>
      </c>
      <c r="H513" s="128">
        <f t="shared" si="46"/>
        <v>16606.488000000001</v>
      </c>
      <c r="I513" s="122">
        <f t="shared" si="47"/>
        <v>-0.59407459316440125</v>
      </c>
      <c r="J513" s="128">
        <f t="shared" si="48"/>
        <v>93.642078272052089</v>
      </c>
      <c r="K513" s="129" cm="1">
        <f t="array" ref="K513">INDEX(KM_PCT,MATCH($A513,'Knowledge - Percentages'!$B:$B,0),'Data - Knowledge'!K$8)/100</f>
        <v>3.2000000000000001E-2</v>
      </c>
      <c r="L513" s="129" cm="1">
        <f t="array" ref="L513">INDEX(KM_PCT,MATCH($A513,'Knowledge - Percentages'!$B:$B,0),'Data - Knowledge'!L$8)/100</f>
        <v>0.03</v>
      </c>
      <c r="M513" s="129" cm="1">
        <f t="array" ref="M513">INDEX(KM_PCT,MATCH($A513,'Knowledge - Percentages'!$B:$B,0),'Data - Knowledge'!M$8)/100</f>
        <v>3.2000000000000001E-2</v>
      </c>
      <c r="N513" s="129" cm="1">
        <f t="array" ref="N513">INDEX(KM_PCT,MATCH($A513,'Knowledge - Percentages'!$B:$B,0),'Data - Knowledge'!N$8)/100</f>
        <v>3.2000000000000001E-2</v>
      </c>
      <c r="O513" s="129" cm="1">
        <f t="array" ref="O513">INDEX(KM_PCT,MATCH($A513,'Knowledge - Percentages'!$B:$B,0),'Data - Knowledge'!O$8)/100</f>
        <v>3.2000000000000001E-2</v>
      </c>
      <c r="P513" s="129" cm="1">
        <f t="array" ref="P513">INDEX(KM_PCT,MATCH($A513,'Knowledge - Percentages'!$B:$B,0),'Data - Knowledge'!P$8)/100</f>
        <v>0.05</v>
      </c>
      <c r="Q513" s="129" cm="1">
        <f t="array" ref="Q513">INDEX(KM_PCT,MATCH($A513,'Knowledge - Percentages'!$B:$B,0),'Data - Knowledge'!Q$8)/100</f>
        <v>3.7000000000000005E-2</v>
      </c>
      <c r="R513" s="129" cm="1">
        <f t="array" ref="R513">INDEX(KM_PCT,MATCH($A513,'Knowledge - Percentages'!$B:$B,0),'Data - Knowledge'!R$8)/100</f>
        <v>5.0999999999999997E-2</v>
      </c>
      <c r="S513" s="129" cm="1">
        <f t="array" ref="S513">INDEX(KM_PCT,MATCH($A513,'Knowledge - Percentages'!$B:$B,0),'Data - Knowledge'!S$8)/100</f>
        <v>0.05</v>
      </c>
      <c r="T513" s="129" cm="1">
        <f t="array" ref="T513">INDEX(KM_PCT,MATCH($A513,'Knowledge - Percentages'!$B:$B,0),'Data - Knowledge'!T$8)/100</f>
        <v>0.05</v>
      </c>
      <c r="U513" s="129" cm="1">
        <f t="array" ref="U513">INDEX(KM_PCT,MATCH($A513,'Knowledge - Percentages'!$B:$B,0),'Data - Knowledge'!U$8)/100</f>
        <v>0.05</v>
      </c>
      <c r="V513" s="129" cm="1">
        <f t="array" ref="V513">INDEX(KM_PCT,MATCH($A513,'Knowledge - Percentages'!$B:$B,0),'Data - Knowledge'!V$8)/100</f>
        <v>4.2000000000000003E-2</v>
      </c>
      <c r="W513" s="129" cm="1">
        <f t="array" ref="W513">INDEX(KM_PCT,MATCH($A513,'Knowledge - Percentages'!$B:$B,0),'Data - Knowledge'!W$8)/100</f>
        <v>8.3000000000000004E-2</v>
      </c>
      <c r="X513" s="129" cm="1">
        <f t="array" ref="X513">INDEX(KM_PCT,MATCH($A513,'Knowledge - Percentages'!$B:$B,0),'Data - Knowledge'!X$8)/100</f>
        <v>4.0999999999999995E-2</v>
      </c>
      <c r="Y513" s="129" cm="1">
        <f t="array" ref="Y513">INDEX(KM_PCT,MATCH($A513,'Knowledge - Percentages'!$B:$B,0),'Data - Knowledge'!Y$8)/100</f>
        <v>0.06</v>
      </c>
      <c r="Z513" s="129" cm="1">
        <f t="array" ref="Z513">INDEX(KM_PCT,MATCH($A513,'Knowledge - Percentages'!$B:$B,0),'Data - Knowledge'!Z$8)/100</f>
        <v>3.5000000000000003E-2</v>
      </c>
      <c r="AA513" s="129" cm="1">
        <f t="array" ref="AA513">INDEX(KM_PCT,MATCH($A513,'Knowledge - Percentages'!$B:$B,0),'Data - Knowledge'!AA$8)/100</f>
        <v>0.05</v>
      </c>
      <c r="AB513" s="129" cm="1">
        <f t="array" ref="AB513">INDEX(KM_PCT,MATCH($A513,'Knowledge - Percentages'!$B:$B,0),'Data - Knowledge'!AB$8)/100</f>
        <v>5.9000000000000004E-2</v>
      </c>
      <c r="AC513" s="129" cm="1">
        <f t="array" ref="AC513">INDEX(KM_PCT,MATCH($A513,'Knowledge - Percentages'!$B:$B,0),'Data - Knowledge'!AC$8)/100</f>
        <v>5.9000000000000004E-2</v>
      </c>
      <c r="AD513" s="129" cm="1">
        <f t="array" ref="AD513">INDEX(KM_PCT,MATCH($A513,'Knowledge - Percentages'!$B:$B,0),'Data - Knowledge'!AD$8)/100</f>
        <v>5.2999999999999999E-2</v>
      </c>
      <c r="AE513" s="129" cm="1">
        <f t="array" ref="AE513">INDEX(KM_PCT,MATCH($A513,'Knowledge - Percentages'!$B:$B,0),'Data - Knowledge'!AE$8)/100</f>
        <v>5.9000000000000004E-2</v>
      </c>
      <c r="AF513" s="129" cm="1">
        <f t="array" ref="AF513">INDEX(KM_PCT,MATCH($A513,'Knowledge - Percentages'!$B:$B,0),'Data - Knowledge'!AF$8)/100</f>
        <v>9.5000000000000001E-2</v>
      </c>
      <c r="AG513" s="129" cm="1">
        <f t="array" ref="AG513">INDEX(KM_PCT,MATCH($A513,'Knowledge - Percentages'!$B:$B,0),'Data - Knowledge'!AG$8)/100</f>
        <v>5.9000000000000004E-2</v>
      </c>
      <c r="AH513" s="129" cm="1">
        <f t="array" ref="AH513">INDEX(KM_PCT,MATCH($A513,'Knowledge - Percentages'!$B:$B,0),'Data - Knowledge'!AH$8)/100</f>
        <v>5.9000000000000004E-2</v>
      </c>
      <c r="AI513" s="129" cm="1">
        <f t="array" ref="AI513">INDEX(KM_PCT,MATCH($A513,'Knowledge - Percentages'!$B:$B,0),'Data - Knowledge'!AI$8)/100</f>
        <v>5.4000000000000006E-2</v>
      </c>
    </row>
    <row r="514" spans="1:35" s="130" customFormat="1">
      <c r="A514" s="130" t="s">
        <v>1182</v>
      </c>
      <c r="B514" s="130" t="s">
        <v>977</v>
      </c>
      <c r="C514" s="130" t="s">
        <v>1180</v>
      </c>
      <c r="D514" s="130" t="s">
        <v>1183</v>
      </c>
      <c r="E514" s="122">
        <f t="shared" si="49"/>
        <v>0.49371811202063026</v>
      </c>
      <c r="F514" s="128">
        <f t="shared" si="44"/>
        <v>25271.949000000001</v>
      </c>
      <c r="G514" s="122">
        <f t="shared" si="45"/>
        <v>0.50230358953503396</v>
      </c>
      <c r="H514" s="128">
        <f t="shared" si="46"/>
        <v>182797.82000000004</v>
      </c>
      <c r="I514" s="122">
        <f t="shared" si="47"/>
        <v>-6.1197670824068982E-2</v>
      </c>
      <c r="J514" s="128">
        <f t="shared" si="48"/>
        <v>98.29077918349121</v>
      </c>
      <c r="K514" s="129" cm="1">
        <f t="array" ref="K514">INDEX(KM_PCT,MATCH($A514,'Knowledge - Percentages'!$B:$B,0),'Data - Knowledge'!K$8)/100</f>
        <v>0.38500000000000001</v>
      </c>
      <c r="L514" s="129" cm="1">
        <f t="array" ref="L514">INDEX(KM_PCT,MATCH($A514,'Knowledge - Percentages'!$B:$B,0),'Data - Knowledge'!L$8)/100</f>
        <v>0.46600000000000003</v>
      </c>
      <c r="M514" s="129" cm="1">
        <f t="array" ref="M514">INDEX(KM_PCT,MATCH($A514,'Knowledge - Percentages'!$B:$B,0),'Data - Knowledge'!M$8)/100</f>
        <v>0.46600000000000003</v>
      </c>
      <c r="N514" s="129" cm="1">
        <f t="array" ref="N514">INDEX(KM_PCT,MATCH($A514,'Knowledge - Percentages'!$B:$B,0),'Data - Knowledge'!N$8)/100</f>
        <v>0.46600000000000003</v>
      </c>
      <c r="O514" s="129" cm="1">
        <f t="array" ref="O514">INDEX(KM_PCT,MATCH($A514,'Knowledge - Percentages'!$B:$B,0),'Data - Knowledge'!O$8)/100</f>
        <v>0.46399999999999997</v>
      </c>
      <c r="P514" s="129" cm="1">
        <f t="array" ref="P514">INDEX(KM_PCT,MATCH($A514,'Knowledge - Percentages'!$B:$B,0),'Data - Knowledge'!P$8)/100</f>
        <v>0.496</v>
      </c>
      <c r="Q514" s="129" cm="1">
        <f t="array" ref="Q514">INDEX(KM_PCT,MATCH($A514,'Knowledge - Percentages'!$B:$B,0),'Data - Knowledge'!Q$8)/100</f>
        <v>0.49200000000000005</v>
      </c>
      <c r="R514" s="129" cm="1">
        <f t="array" ref="R514">INDEX(KM_PCT,MATCH($A514,'Knowledge - Percentages'!$B:$B,0),'Data - Knowledge'!R$8)/100</f>
        <v>0.46600000000000003</v>
      </c>
      <c r="S514" s="129" cm="1">
        <f t="array" ref="S514">INDEX(KM_PCT,MATCH($A514,'Knowledge - Percentages'!$B:$B,0),'Data - Knowledge'!S$8)/100</f>
        <v>0.49700000000000005</v>
      </c>
      <c r="T514" s="129" cm="1">
        <f t="array" ref="T514">INDEX(KM_PCT,MATCH($A514,'Knowledge - Percentages'!$B:$B,0),'Data - Knowledge'!T$8)/100</f>
        <v>0.496</v>
      </c>
      <c r="U514" s="129" cm="1">
        <f t="array" ref="U514">INDEX(KM_PCT,MATCH($A514,'Knowledge - Percentages'!$B:$B,0),'Data - Knowledge'!U$8)/100</f>
        <v>0.496</v>
      </c>
      <c r="V514" s="129" cm="1">
        <f t="array" ref="V514">INDEX(KM_PCT,MATCH($A514,'Knowledge - Percentages'!$B:$B,0),'Data - Knowledge'!V$8)/100</f>
        <v>0.47700000000000004</v>
      </c>
      <c r="W514" s="129" cm="1">
        <f t="array" ref="W514">INDEX(KM_PCT,MATCH($A514,'Knowledge - Percentages'!$B:$B,0),'Data - Knowledge'!W$8)/100</f>
        <v>0.496</v>
      </c>
      <c r="X514" s="129" cm="1">
        <f t="array" ref="X514">INDEX(KM_PCT,MATCH($A514,'Knowledge - Percentages'!$B:$B,0),'Data - Knowledge'!X$8)/100</f>
        <v>0.52</v>
      </c>
      <c r="Y514" s="129" cm="1">
        <f t="array" ref="Y514">INDEX(KM_PCT,MATCH($A514,'Knowledge - Percentages'!$B:$B,0),'Data - Knowledge'!Y$8)/100</f>
        <v>0.50900000000000001</v>
      </c>
      <c r="Z514" s="129" cm="1">
        <f t="array" ref="Z514">INDEX(KM_PCT,MATCH($A514,'Knowledge - Percentages'!$B:$B,0),'Data - Knowledge'!Z$8)/100</f>
        <v>0.50900000000000001</v>
      </c>
      <c r="AA514" s="129" cm="1">
        <f t="array" ref="AA514">INDEX(KM_PCT,MATCH($A514,'Knowledge - Percentages'!$B:$B,0),'Data - Knowledge'!AA$8)/100</f>
        <v>0.51</v>
      </c>
      <c r="AB514" s="129" cm="1">
        <f t="array" ref="AB514">INDEX(KM_PCT,MATCH($A514,'Knowledge - Percentages'!$B:$B,0),'Data - Knowledge'!AB$8)/100</f>
        <v>0.48599999999999999</v>
      </c>
      <c r="AC514" s="129" cm="1">
        <f t="array" ref="AC514">INDEX(KM_PCT,MATCH($A514,'Knowledge - Percentages'!$B:$B,0),'Data - Knowledge'!AC$8)/100</f>
        <v>0.52300000000000002</v>
      </c>
      <c r="AD514" s="129" cm="1">
        <f t="array" ref="AD514">INDEX(KM_PCT,MATCH($A514,'Knowledge - Percentages'!$B:$B,0),'Data - Knowledge'!AD$8)/100</f>
        <v>0.52600000000000002</v>
      </c>
      <c r="AE514" s="129" cm="1">
        <f t="array" ref="AE514">INDEX(KM_PCT,MATCH($A514,'Knowledge - Percentages'!$B:$B,0),'Data - Knowledge'!AE$8)/100</f>
        <v>0.53700000000000003</v>
      </c>
      <c r="AF514" s="129" cm="1">
        <f t="array" ref="AF514">INDEX(KM_PCT,MATCH($A514,'Knowledge - Percentages'!$B:$B,0),'Data - Knowledge'!AF$8)/100</f>
        <v>0.48499999999999999</v>
      </c>
      <c r="AG514" s="129" cm="1">
        <f t="array" ref="AG514">INDEX(KM_PCT,MATCH($A514,'Knowledge - Percentages'!$B:$B,0),'Data - Knowledge'!AG$8)/100</f>
        <v>0.52300000000000002</v>
      </c>
      <c r="AH514" s="129" cm="1">
        <f t="array" ref="AH514">INDEX(KM_PCT,MATCH($A514,'Knowledge - Percentages'!$B:$B,0),'Data - Knowledge'!AH$8)/100</f>
        <v>0.53100000000000003</v>
      </c>
      <c r="AI514" s="129" cm="1">
        <f t="array" ref="AI514">INDEX(KM_PCT,MATCH($A514,'Knowledge - Percentages'!$B:$B,0),'Data - Knowledge'!AI$8)/100</f>
        <v>0.56299999999999994</v>
      </c>
    </row>
    <row r="515" spans="1:35">
      <c r="A515" s="86" t="s">
        <v>1184</v>
      </c>
      <c r="B515" s="86" t="s">
        <v>977</v>
      </c>
      <c r="C515" s="86" t="s">
        <v>1180</v>
      </c>
      <c r="D515" s="86" t="s">
        <v>1185</v>
      </c>
      <c r="E515" s="122">
        <f t="shared" si="49"/>
        <v>5.398489850938714E-2</v>
      </c>
      <c r="F515" s="128">
        <f t="shared" si="44"/>
        <v>2763.3249999999994</v>
      </c>
      <c r="G515" s="122">
        <f t="shared" si="45"/>
        <v>5.5141020391900393E-2</v>
      </c>
      <c r="H515" s="128">
        <f t="shared" si="46"/>
        <v>20066.864999999998</v>
      </c>
      <c r="I515" s="122">
        <f t="shared" si="47"/>
        <v>-0.67642898666500906</v>
      </c>
      <c r="J515" s="128">
        <f t="shared" si="48"/>
        <v>97.903336074856043</v>
      </c>
      <c r="K515" s="129" cm="1">
        <f t="array" ref="K515">INDEX(KM_PCT,MATCH($A515,'Knowledge - Percentages'!$B:$B,0),'Data - Knowledge'!K$8)/100</f>
        <v>4.9000000000000002E-2</v>
      </c>
      <c r="L515" s="129" cm="1">
        <f t="array" ref="L515">INDEX(KM_PCT,MATCH($A515,'Knowledge - Percentages'!$B:$B,0),'Data - Knowledge'!L$8)/100</f>
        <v>4.9000000000000002E-2</v>
      </c>
      <c r="M515" s="129" cm="1">
        <f t="array" ref="M515">INDEX(KM_PCT,MATCH($A515,'Knowledge - Percentages'!$B:$B,0),'Data - Knowledge'!M$8)/100</f>
        <v>4.9000000000000002E-2</v>
      </c>
      <c r="N515" s="129" cm="1">
        <f t="array" ref="N515">INDEX(KM_PCT,MATCH($A515,'Knowledge - Percentages'!$B:$B,0),'Data - Knowledge'!N$8)/100</f>
        <v>4.2999999999999997E-2</v>
      </c>
      <c r="O515" s="129" cm="1">
        <f t="array" ref="O515">INDEX(KM_PCT,MATCH($A515,'Knowledge - Percentages'!$B:$B,0),'Data - Knowledge'!O$8)/100</f>
        <v>6.3E-2</v>
      </c>
      <c r="P515" s="129" cm="1">
        <f t="array" ref="P515">INDEX(KM_PCT,MATCH($A515,'Knowledge - Percentages'!$B:$B,0),'Data - Knowledge'!P$8)/100</f>
        <v>5.7999999999999996E-2</v>
      </c>
      <c r="Q515" s="129" cm="1">
        <f t="array" ref="Q515">INDEX(KM_PCT,MATCH($A515,'Knowledge - Percentages'!$B:$B,0),'Data - Knowledge'!Q$8)/100</f>
        <v>5.7999999999999996E-2</v>
      </c>
      <c r="R515" s="129" cm="1">
        <f t="array" ref="R515">INDEX(KM_PCT,MATCH($A515,'Knowledge - Percentages'!$B:$B,0),'Data - Knowledge'!R$8)/100</f>
        <v>5.7999999999999996E-2</v>
      </c>
      <c r="S515" s="129" cm="1">
        <f t="array" ref="S515">INDEX(KM_PCT,MATCH($A515,'Knowledge - Percentages'!$B:$B,0),'Data - Knowledge'!S$8)/100</f>
        <v>5.7999999999999996E-2</v>
      </c>
      <c r="T515" s="129" cm="1">
        <f t="array" ref="T515">INDEX(KM_PCT,MATCH($A515,'Knowledge - Percentages'!$B:$B,0),'Data - Knowledge'!T$8)/100</f>
        <v>5.5999999999999994E-2</v>
      </c>
      <c r="U515" s="129" cm="1">
        <f t="array" ref="U515">INDEX(KM_PCT,MATCH($A515,'Knowledge - Percentages'!$B:$B,0),'Data - Knowledge'!U$8)/100</f>
        <v>5.7999999999999996E-2</v>
      </c>
      <c r="V515" s="129" cm="1">
        <f t="array" ref="V515">INDEX(KM_PCT,MATCH($A515,'Knowledge - Percentages'!$B:$B,0),'Data - Knowledge'!V$8)/100</f>
        <v>5.7999999999999996E-2</v>
      </c>
      <c r="W515" s="129" cm="1">
        <f t="array" ref="W515">INDEX(KM_PCT,MATCH($A515,'Knowledge - Percentages'!$B:$B,0),'Data - Knowledge'!W$8)/100</f>
        <v>6.7000000000000004E-2</v>
      </c>
      <c r="X515" s="129" cm="1">
        <f t="array" ref="X515">INDEX(KM_PCT,MATCH($A515,'Knowledge - Percentages'!$B:$B,0),'Data - Knowledge'!X$8)/100</f>
        <v>5.5E-2</v>
      </c>
      <c r="Y515" s="129" cm="1">
        <f t="array" ref="Y515">INDEX(KM_PCT,MATCH($A515,'Knowledge - Percentages'!$B:$B,0),'Data - Knowledge'!Y$8)/100</f>
        <v>5.7999999999999996E-2</v>
      </c>
      <c r="Z515" s="129" cm="1">
        <f t="array" ref="Z515">INDEX(KM_PCT,MATCH($A515,'Knowledge - Percentages'!$B:$B,0),'Data - Knowledge'!Z$8)/100</f>
        <v>5.7999999999999996E-2</v>
      </c>
      <c r="AA515" s="129" cm="1">
        <f t="array" ref="AA515">INDEX(KM_PCT,MATCH($A515,'Knowledge - Percentages'!$B:$B,0),'Data - Knowledge'!AA$8)/100</f>
        <v>5.2999999999999999E-2</v>
      </c>
      <c r="AB515" s="129" cm="1">
        <f t="array" ref="AB515">INDEX(KM_PCT,MATCH($A515,'Knowledge - Percentages'!$B:$B,0),'Data - Knowledge'!AB$8)/100</f>
        <v>7.0000000000000007E-2</v>
      </c>
      <c r="AC515" s="129" cm="1">
        <f t="array" ref="AC515">INDEX(KM_PCT,MATCH($A515,'Knowledge - Percentages'!$B:$B,0),'Data - Knowledge'!AC$8)/100</f>
        <v>5.7999999999999996E-2</v>
      </c>
      <c r="AD515" s="129" cm="1">
        <f t="array" ref="AD515">INDEX(KM_PCT,MATCH($A515,'Knowledge - Percentages'!$B:$B,0),'Data - Knowledge'!AD$8)/100</f>
        <v>5.7999999999999996E-2</v>
      </c>
      <c r="AE515" s="129" cm="1">
        <f t="array" ref="AE515">INDEX(KM_PCT,MATCH($A515,'Knowledge - Percentages'!$B:$B,0),'Data - Knowledge'!AE$8)/100</f>
        <v>5.7999999999999996E-2</v>
      </c>
      <c r="AF515" s="129" cm="1">
        <f t="array" ref="AF515">INDEX(KM_PCT,MATCH($A515,'Knowledge - Percentages'!$B:$B,0),'Data - Knowledge'!AF$8)/100</f>
        <v>7.9000000000000001E-2</v>
      </c>
      <c r="AG515" s="129" cm="1">
        <f t="array" ref="AG515">INDEX(KM_PCT,MATCH($A515,'Knowledge - Percentages'!$B:$B,0),'Data - Knowledge'!AG$8)/100</f>
        <v>5.7999999999999996E-2</v>
      </c>
      <c r="AH515" s="129" cm="1">
        <f t="array" ref="AH515">INDEX(KM_PCT,MATCH($A515,'Knowledge - Percentages'!$B:$B,0),'Data - Knowledge'!AH$8)/100</f>
        <v>5.7999999999999996E-2</v>
      </c>
      <c r="AI515" s="129" cm="1">
        <f t="array" ref="AI515">INDEX(KM_PCT,MATCH($A515,'Knowledge - Percentages'!$B:$B,0),'Data - Knowledge'!AI$8)/100</f>
        <v>5.7999999999999996E-2</v>
      </c>
    </row>
    <row r="516" spans="1:35">
      <c r="A516" s="86" t="s">
        <v>1186</v>
      </c>
      <c r="B516" s="86" t="s">
        <v>977</v>
      </c>
      <c r="C516" s="86" t="s">
        <v>1180</v>
      </c>
      <c r="D516" s="86" t="s">
        <v>1187</v>
      </c>
      <c r="E516" s="122">
        <f t="shared" si="49"/>
        <v>0.14841428487701958</v>
      </c>
      <c r="F516" s="128">
        <f t="shared" si="44"/>
        <v>7596.8820000000014</v>
      </c>
      <c r="G516" s="122">
        <f t="shared" si="45"/>
        <v>0.14283083873059671</v>
      </c>
      <c r="H516" s="128">
        <f t="shared" si="46"/>
        <v>51978.856000000022</v>
      </c>
      <c r="I516" s="122">
        <f t="shared" si="47"/>
        <v>7.559988642050737E-2</v>
      </c>
      <c r="J516" s="128">
        <f t="shared" si="48"/>
        <v>103.90913208663166</v>
      </c>
      <c r="K516" s="129" cm="1">
        <f t="array" ref="K516">INDEX(KM_PCT,MATCH($A516,'Knowledge - Percentages'!$B:$B,0),'Data - Knowledge'!K$8)/100</f>
        <v>0.15</v>
      </c>
      <c r="L516" s="129" cm="1">
        <f t="array" ref="L516">INDEX(KM_PCT,MATCH($A516,'Knowledge - Percentages'!$B:$B,0),'Data - Knowledge'!L$8)/100</f>
        <v>0.15</v>
      </c>
      <c r="M516" s="129" cm="1">
        <f t="array" ref="M516">INDEX(KM_PCT,MATCH($A516,'Knowledge - Percentages'!$B:$B,0),'Data - Knowledge'!M$8)/100</f>
        <v>0.16800000000000001</v>
      </c>
      <c r="N516" s="129" cm="1">
        <f t="array" ref="N516">INDEX(KM_PCT,MATCH($A516,'Knowledge - Percentages'!$B:$B,0),'Data - Knowledge'!N$8)/100</f>
        <v>0.14599999999999999</v>
      </c>
      <c r="O516" s="129" cm="1">
        <f t="array" ref="O516">INDEX(KM_PCT,MATCH($A516,'Knowledge - Percentages'!$B:$B,0),'Data - Knowledge'!O$8)/100</f>
        <v>0.15</v>
      </c>
      <c r="P516" s="129" cm="1">
        <f t="array" ref="P516">INDEX(KM_PCT,MATCH($A516,'Knowledge - Percentages'!$B:$B,0),'Data - Knowledge'!P$8)/100</f>
        <v>0.17399999999999999</v>
      </c>
      <c r="Q516" s="129" cm="1">
        <f t="array" ref="Q516">INDEX(KM_PCT,MATCH($A516,'Knowledge - Percentages'!$B:$B,0),'Data - Knowledge'!Q$8)/100</f>
        <v>0.153</v>
      </c>
      <c r="R516" s="129" cm="1">
        <f t="array" ref="R516">INDEX(KM_PCT,MATCH($A516,'Knowledge - Percentages'!$B:$B,0),'Data - Knowledge'!R$8)/100</f>
        <v>0.192</v>
      </c>
      <c r="S516" s="129" cm="1">
        <f t="array" ref="S516">INDEX(KM_PCT,MATCH($A516,'Knowledge - Percentages'!$B:$B,0),'Data - Knowledge'!S$8)/100</f>
        <v>0.153</v>
      </c>
      <c r="T516" s="129" cm="1">
        <f t="array" ref="T516">INDEX(KM_PCT,MATCH($A516,'Knowledge - Percentages'!$B:$B,0),'Data - Knowledge'!T$8)/100</f>
        <v>0.16300000000000001</v>
      </c>
      <c r="U516" s="129" cm="1">
        <f t="array" ref="U516">INDEX(KM_PCT,MATCH($A516,'Knowledge - Percentages'!$B:$B,0),'Data - Knowledge'!U$8)/100</f>
        <v>0.153</v>
      </c>
      <c r="V516" s="129" cm="1">
        <f t="array" ref="V516">INDEX(KM_PCT,MATCH($A516,'Knowledge - Percentages'!$B:$B,0),'Data - Knowledge'!V$8)/100</f>
        <v>0.153</v>
      </c>
      <c r="W516" s="129" cm="1">
        <f t="array" ref="W516">INDEX(KM_PCT,MATCH($A516,'Knowledge - Percentages'!$B:$B,0),'Data - Knowledge'!W$8)/100</f>
        <v>9.6000000000000002E-2</v>
      </c>
      <c r="X516" s="129" cm="1">
        <f t="array" ref="X516">INDEX(KM_PCT,MATCH($A516,'Knowledge - Percentages'!$B:$B,0),'Data - Knowledge'!X$8)/100</f>
        <v>0.155</v>
      </c>
      <c r="Y516" s="129" cm="1">
        <f t="array" ref="Y516">INDEX(KM_PCT,MATCH($A516,'Knowledge - Percentages'!$B:$B,0),'Data - Knowledge'!Y$8)/100</f>
        <v>0.158</v>
      </c>
      <c r="Z516" s="129" cm="1">
        <f t="array" ref="Z516">INDEX(KM_PCT,MATCH($A516,'Knowledge - Percentages'!$B:$B,0),'Data - Knowledge'!Z$8)/100</f>
        <v>0.13800000000000001</v>
      </c>
      <c r="AA516" s="129" cm="1">
        <f t="array" ref="AA516">INDEX(KM_PCT,MATCH($A516,'Knowledge - Percentages'!$B:$B,0),'Data - Knowledge'!AA$8)/100</f>
        <v>0.14800000000000002</v>
      </c>
      <c r="AB516" s="129" cm="1">
        <f t="array" ref="AB516">INDEX(KM_PCT,MATCH($A516,'Knowledge - Percentages'!$B:$B,0),'Data - Knowledge'!AB$8)/100</f>
        <v>0.129</v>
      </c>
      <c r="AC516" s="129" cm="1">
        <f t="array" ref="AC516">INDEX(KM_PCT,MATCH($A516,'Knowledge - Percentages'!$B:$B,0),'Data - Knowledge'!AC$8)/100</f>
        <v>9.6000000000000002E-2</v>
      </c>
      <c r="AD516" s="129" cm="1">
        <f t="array" ref="AD516">INDEX(KM_PCT,MATCH($A516,'Knowledge - Percentages'!$B:$B,0),'Data - Knowledge'!AD$8)/100</f>
        <v>0.13800000000000001</v>
      </c>
      <c r="AE516" s="129" cm="1">
        <f t="array" ref="AE516">INDEX(KM_PCT,MATCH($A516,'Knowledge - Percentages'!$B:$B,0),'Data - Knowledge'!AE$8)/100</f>
        <v>0.13800000000000001</v>
      </c>
      <c r="AF516" s="129" cm="1">
        <f t="array" ref="AF516">INDEX(KM_PCT,MATCH($A516,'Knowledge - Percentages'!$B:$B,0),'Data - Knowledge'!AF$8)/100</f>
        <v>0.16800000000000001</v>
      </c>
      <c r="AG516" s="129" cm="1">
        <f t="array" ref="AG516">INDEX(KM_PCT,MATCH($A516,'Knowledge - Percentages'!$B:$B,0),'Data - Knowledge'!AG$8)/100</f>
        <v>0.13800000000000001</v>
      </c>
      <c r="AH516" s="129" cm="1">
        <f t="array" ref="AH516">INDEX(KM_PCT,MATCH($A516,'Knowledge - Percentages'!$B:$B,0),'Data - Knowledge'!AH$8)/100</f>
        <v>0.13400000000000001</v>
      </c>
      <c r="AI516" s="129" cm="1">
        <f t="array" ref="AI516">INDEX(KM_PCT,MATCH($A516,'Knowledge - Percentages'!$B:$B,0),'Data - Knowledge'!AI$8)/100</f>
        <v>0.13800000000000001</v>
      </c>
    </row>
    <row r="517" spans="1:35">
      <c r="A517" s="86" t="s">
        <v>1188</v>
      </c>
      <c r="B517" s="86" t="s">
        <v>977</v>
      </c>
      <c r="C517" s="86" t="s">
        <v>1180</v>
      </c>
      <c r="D517" s="86" t="s">
        <v>1189</v>
      </c>
      <c r="E517" s="122">
        <f t="shared" si="49"/>
        <v>6.9272002656924625E-2</v>
      </c>
      <c r="F517" s="128">
        <f t="shared" si="44"/>
        <v>3545.8260000000005</v>
      </c>
      <c r="G517" s="122">
        <f t="shared" si="45"/>
        <v>7.213188923908892E-2</v>
      </c>
      <c r="H517" s="128">
        <f t="shared" si="46"/>
        <v>26250.165000000001</v>
      </c>
      <c r="I517" s="122">
        <f t="shared" si="47"/>
        <v>-0.58204065259180249</v>
      </c>
      <c r="J517" s="128">
        <f t="shared" si="48"/>
        <v>96.035198006966255</v>
      </c>
      <c r="K517" s="129" cm="1">
        <f t="array" ref="K517">INDEX(KM_PCT,MATCH($A517,'Knowledge - Percentages'!$B:$B,0),'Data - Knowledge'!K$8)/100</f>
        <v>4.4999999999999998E-2</v>
      </c>
      <c r="L517" s="129" cm="1">
        <f t="array" ref="L517">INDEX(KM_PCT,MATCH($A517,'Knowledge - Percentages'!$B:$B,0),'Data - Knowledge'!L$8)/100</f>
        <v>5.5999999999999994E-2</v>
      </c>
      <c r="M517" s="129" cm="1">
        <f t="array" ref="M517">INDEX(KM_PCT,MATCH($A517,'Knowledge - Percentages'!$B:$B,0),'Data - Knowledge'!M$8)/100</f>
        <v>5.5999999999999994E-2</v>
      </c>
      <c r="N517" s="129" cm="1">
        <f t="array" ref="N517">INDEX(KM_PCT,MATCH($A517,'Knowledge - Percentages'!$B:$B,0),'Data - Knowledge'!N$8)/100</f>
        <v>5.0999999999999997E-2</v>
      </c>
      <c r="O517" s="129" cm="1">
        <f t="array" ref="O517">INDEX(KM_PCT,MATCH($A517,'Knowledge - Percentages'!$B:$B,0),'Data - Knowledge'!O$8)/100</f>
        <v>5.5999999999999994E-2</v>
      </c>
      <c r="P517" s="129" cm="1">
        <f t="array" ref="P517">INDEX(KM_PCT,MATCH($A517,'Knowledge - Percentages'!$B:$B,0),'Data - Knowledge'!P$8)/100</f>
        <v>7.6999999999999999E-2</v>
      </c>
      <c r="Q517" s="129" cm="1">
        <f t="array" ref="Q517">INDEX(KM_PCT,MATCH($A517,'Knowledge - Percentages'!$B:$B,0),'Data - Knowledge'!Q$8)/100</f>
        <v>7.0999999999999994E-2</v>
      </c>
      <c r="R517" s="129" cm="1">
        <f t="array" ref="R517">INDEX(KM_PCT,MATCH($A517,'Knowledge - Percentages'!$B:$B,0),'Data - Knowledge'!R$8)/100</f>
        <v>9.6999999999999989E-2</v>
      </c>
      <c r="S517" s="129" cm="1">
        <f t="array" ref="S517">INDEX(KM_PCT,MATCH($A517,'Knowledge - Percentages'!$B:$B,0),'Data - Knowledge'!S$8)/100</f>
        <v>7.6999999999999999E-2</v>
      </c>
      <c r="T517" s="129" cm="1">
        <f t="array" ref="T517">INDEX(KM_PCT,MATCH($A517,'Knowledge - Percentages'!$B:$B,0),'Data - Knowledge'!T$8)/100</f>
        <v>7.6999999999999999E-2</v>
      </c>
      <c r="U517" s="129" cm="1">
        <f t="array" ref="U517">INDEX(KM_PCT,MATCH($A517,'Knowledge - Percentages'!$B:$B,0),'Data - Knowledge'!U$8)/100</f>
        <v>7.6999999999999999E-2</v>
      </c>
      <c r="V517" s="129" cm="1">
        <f t="array" ref="V517">INDEX(KM_PCT,MATCH($A517,'Knowledge - Percentages'!$B:$B,0),'Data - Knowledge'!V$8)/100</f>
        <v>7.6999999999999999E-2</v>
      </c>
      <c r="W517" s="129" cm="1">
        <f t="array" ref="W517">INDEX(KM_PCT,MATCH($A517,'Knowledge - Percentages'!$B:$B,0),'Data - Knowledge'!W$8)/100</f>
        <v>9.1999999999999998E-2</v>
      </c>
      <c r="X517" s="129" cm="1">
        <f t="array" ref="X517">INDEX(KM_PCT,MATCH($A517,'Knowledge - Percentages'!$B:$B,0),'Data - Knowledge'!X$8)/100</f>
        <v>7.400000000000001E-2</v>
      </c>
      <c r="Y517" s="129" cm="1">
        <f t="array" ref="Y517">INDEX(KM_PCT,MATCH($A517,'Knowledge - Percentages'!$B:$B,0),'Data - Knowledge'!Y$8)/100</f>
        <v>9.6000000000000002E-2</v>
      </c>
      <c r="Z517" s="129" cm="1">
        <f t="array" ref="Z517">INDEX(KM_PCT,MATCH($A517,'Knowledge - Percentages'!$B:$B,0),'Data - Knowledge'!Z$8)/100</f>
        <v>7.6999999999999999E-2</v>
      </c>
      <c r="AA517" s="129" cm="1">
        <f t="array" ref="AA517">INDEX(KM_PCT,MATCH($A517,'Knowledge - Percentages'!$B:$B,0),'Data - Knowledge'!AA$8)/100</f>
        <v>7.2999999999999995E-2</v>
      </c>
      <c r="AB517" s="129" cm="1">
        <f t="array" ref="AB517">INDEX(KM_PCT,MATCH($A517,'Knowledge - Percentages'!$B:$B,0),'Data - Knowledge'!AB$8)/100</f>
        <v>7.6999999999999999E-2</v>
      </c>
      <c r="AC517" s="129" cm="1">
        <f t="array" ref="AC517">INDEX(KM_PCT,MATCH($A517,'Knowledge - Percentages'!$B:$B,0),'Data - Knowledge'!AC$8)/100</f>
        <v>7.9000000000000001E-2</v>
      </c>
      <c r="AD517" s="129" cm="1">
        <f t="array" ref="AD517">INDEX(KM_PCT,MATCH($A517,'Knowledge - Percentages'!$B:$B,0),'Data - Knowledge'!AD$8)/100</f>
        <v>7.9000000000000001E-2</v>
      </c>
      <c r="AE517" s="129" cm="1">
        <f t="array" ref="AE517">INDEX(KM_PCT,MATCH($A517,'Knowledge - Percentages'!$B:$B,0),'Data - Knowledge'!AE$8)/100</f>
        <v>7.9000000000000001E-2</v>
      </c>
      <c r="AF517" s="129" cm="1">
        <f t="array" ref="AF517">INDEX(KM_PCT,MATCH($A517,'Knowledge - Percentages'!$B:$B,0),'Data - Knowledge'!AF$8)/100</f>
        <v>0.105</v>
      </c>
      <c r="AG517" s="129" cm="1">
        <f t="array" ref="AG517">INDEX(KM_PCT,MATCH($A517,'Knowledge - Percentages'!$B:$B,0),'Data - Knowledge'!AG$8)/100</f>
        <v>7.9000000000000001E-2</v>
      </c>
      <c r="AH517" s="129" cm="1">
        <f t="array" ref="AH517">INDEX(KM_PCT,MATCH($A517,'Knowledge - Percentages'!$B:$B,0),'Data - Knowledge'!AH$8)/100</f>
        <v>0.1</v>
      </c>
      <c r="AI517" s="129" cm="1">
        <f t="array" ref="AI517">INDEX(KM_PCT,MATCH($A517,'Knowledge - Percentages'!$B:$B,0),'Data - Knowledge'!AI$8)/100</f>
        <v>7.9000000000000001E-2</v>
      </c>
    </row>
    <row r="518" spans="1:35">
      <c r="A518" s="86" t="s">
        <v>1190</v>
      </c>
      <c r="B518" s="86" t="s">
        <v>977</v>
      </c>
      <c r="C518" s="86" t="s">
        <v>1180</v>
      </c>
      <c r="D518" s="86" t="s">
        <v>1191</v>
      </c>
      <c r="E518" s="122">
        <f t="shared" si="49"/>
        <v>3.1224158477738486E-2</v>
      </c>
      <c r="F518" s="128">
        <f t="shared" si="44"/>
        <v>1598.271</v>
      </c>
      <c r="G518" s="122">
        <f t="shared" si="45"/>
        <v>3.1228734965747872E-2</v>
      </c>
      <c r="H518" s="128">
        <f t="shared" si="46"/>
        <v>11364.73</v>
      </c>
      <c r="I518" s="122">
        <f t="shared" si="47"/>
        <v>-0.30846032884314911</v>
      </c>
      <c r="J518" s="128">
        <f t="shared" si="48"/>
        <v>99.98534526610058</v>
      </c>
      <c r="K518" s="129" cm="1">
        <f t="array" ref="K518">INDEX(KM_PCT,MATCH($A518,'Knowledge - Percentages'!$B:$B,0),'Data - Knowledge'!K$8)/100</f>
        <v>2.8999999999999998E-2</v>
      </c>
      <c r="L518" s="129" cm="1">
        <f t="array" ref="L518">INDEX(KM_PCT,MATCH($A518,'Knowledge - Percentages'!$B:$B,0),'Data - Knowledge'!L$8)/100</f>
        <v>2.8999999999999998E-2</v>
      </c>
      <c r="M518" s="129" cm="1">
        <f t="array" ref="M518">INDEX(KM_PCT,MATCH($A518,'Knowledge - Percentages'!$B:$B,0),'Data - Knowledge'!M$8)/100</f>
        <v>2.8999999999999998E-2</v>
      </c>
      <c r="N518" s="129" cm="1">
        <f t="array" ref="N518">INDEX(KM_PCT,MATCH($A518,'Knowledge - Percentages'!$B:$B,0),'Data - Knowledge'!N$8)/100</f>
        <v>2.8999999999999998E-2</v>
      </c>
      <c r="O518" s="129" cm="1">
        <f t="array" ref="O518">INDEX(KM_PCT,MATCH($A518,'Knowledge - Percentages'!$B:$B,0),'Data - Knowledge'!O$8)/100</f>
        <v>2.8999999999999998E-2</v>
      </c>
      <c r="P518" s="129" cm="1">
        <f t="array" ref="P518">INDEX(KM_PCT,MATCH($A518,'Knowledge - Percentages'!$B:$B,0),'Data - Knowledge'!P$8)/100</f>
        <v>3.2000000000000001E-2</v>
      </c>
      <c r="Q518" s="129" cm="1">
        <f t="array" ref="Q518">INDEX(KM_PCT,MATCH($A518,'Knowledge - Percentages'!$B:$B,0),'Data - Knowledge'!Q$8)/100</f>
        <v>3.2000000000000001E-2</v>
      </c>
      <c r="R518" s="129" cm="1">
        <f t="array" ref="R518">INDEX(KM_PCT,MATCH($A518,'Knowledge - Percentages'!$B:$B,0),'Data - Knowledge'!R$8)/100</f>
        <v>5.5999999999999994E-2</v>
      </c>
      <c r="S518" s="129" cm="1">
        <f t="array" ref="S518">INDEX(KM_PCT,MATCH($A518,'Knowledge - Percentages'!$B:$B,0),'Data - Knowledge'!S$8)/100</f>
        <v>3.2000000000000001E-2</v>
      </c>
      <c r="T518" s="129" cm="1">
        <f t="array" ref="T518">INDEX(KM_PCT,MATCH($A518,'Knowledge - Percentages'!$B:$B,0),'Data - Knowledge'!T$8)/100</f>
        <v>3.2000000000000001E-2</v>
      </c>
      <c r="U518" s="129" cm="1">
        <f t="array" ref="U518">INDEX(KM_PCT,MATCH($A518,'Knowledge - Percentages'!$B:$B,0),'Data - Knowledge'!U$8)/100</f>
        <v>3.2000000000000001E-2</v>
      </c>
      <c r="V518" s="129" cm="1">
        <f t="array" ref="V518">INDEX(KM_PCT,MATCH($A518,'Knowledge - Percentages'!$B:$B,0),'Data - Knowledge'!V$8)/100</f>
        <v>0.03</v>
      </c>
      <c r="W518" s="129" cm="1">
        <f t="array" ref="W518">INDEX(KM_PCT,MATCH($A518,'Knowledge - Percentages'!$B:$B,0),'Data - Knowledge'!W$8)/100</f>
        <v>3.9E-2</v>
      </c>
      <c r="X518" s="129" cm="1">
        <f t="array" ref="X518">INDEX(KM_PCT,MATCH($A518,'Knowledge - Percentages'!$B:$B,0),'Data - Knowledge'!X$8)/100</f>
        <v>3.7000000000000005E-2</v>
      </c>
      <c r="Y518" s="129" cm="1">
        <f t="array" ref="Y518">INDEX(KM_PCT,MATCH($A518,'Knowledge - Percentages'!$B:$B,0),'Data - Knowledge'!Y$8)/100</f>
        <v>3.2000000000000001E-2</v>
      </c>
      <c r="Z518" s="129" cm="1">
        <f t="array" ref="Z518">INDEX(KM_PCT,MATCH($A518,'Knowledge - Percentages'!$B:$B,0),'Data - Knowledge'!Z$8)/100</f>
        <v>3.2000000000000001E-2</v>
      </c>
      <c r="AA518" s="129" cm="1">
        <f t="array" ref="AA518">INDEX(KM_PCT,MATCH($A518,'Knowledge - Percentages'!$B:$B,0),'Data - Knowledge'!AA$8)/100</f>
        <v>3.2000000000000001E-2</v>
      </c>
      <c r="AB518" s="129" cm="1">
        <f t="array" ref="AB518">INDEX(KM_PCT,MATCH($A518,'Knowledge - Percentages'!$B:$B,0),'Data - Knowledge'!AB$8)/100</f>
        <v>3.2000000000000001E-2</v>
      </c>
      <c r="AC518" s="129" cm="1">
        <f t="array" ref="AC518">INDEX(KM_PCT,MATCH($A518,'Knowledge - Percentages'!$B:$B,0),'Data - Knowledge'!AC$8)/100</f>
        <v>3.2000000000000001E-2</v>
      </c>
      <c r="AD518" s="129" cm="1">
        <f t="array" ref="AD518">INDEX(KM_PCT,MATCH($A518,'Knowledge - Percentages'!$B:$B,0),'Data - Knowledge'!AD$8)/100</f>
        <v>2.8999999999999998E-2</v>
      </c>
      <c r="AE518" s="129" cm="1">
        <f t="array" ref="AE518">INDEX(KM_PCT,MATCH($A518,'Knowledge - Percentages'!$B:$B,0),'Data - Knowledge'!AE$8)/100</f>
        <v>3.2000000000000001E-2</v>
      </c>
      <c r="AF518" s="129" cm="1">
        <f t="array" ref="AF518">INDEX(KM_PCT,MATCH($A518,'Knowledge - Percentages'!$B:$B,0),'Data - Knowledge'!AF$8)/100</f>
        <v>3.5000000000000003E-2</v>
      </c>
      <c r="AG518" s="129" cm="1">
        <f t="array" ref="AG518">INDEX(KM_PCT,MATCH($A518,'Knowledge - Percentages'!$B:$B,0),'Data - Knowledge'!AG$8)/100</f>
        <v>2.6000000000000002E-2</v>
      </c>
      <c r="AH518" s="129" cm="1">
        <f t="array" ref="AH518">INDEX(KM_PCT,MATCH($A518,'Knowledge - Percentages'!$B:$B,0),'Data - Knowledge'!AH$8)/100</f>
        <v>3.2000000000000001E-2</v>
      </c>
      <c r="AI518" s="129" cm="1">
        <f t="array" ref="AI518">INDEX(KM_PCT,MATCH($A518,'Knowledge - Percentages'!$B:$B,0),'Data - Knowledge'!AI$8)/100</f>
        <v>3.4000000000000002E-2</v>
      </c>
    </row>
    <row r="519" spans="1:35">
      <c r="A519" s="86" t="s">
        <v>1192</v>
      </c>
      <c r="B519" s="86" t="s">
        <v>977</v>
      </c>
      <c r="C519" s="86" t="s">
        <v>1180</v>
      </c>
      <c r="D519" s="86" t="s">
        <v>1193</v>
      </c>
      <c r="E519" s="122">
        <f t="shared" si="49"/>
        <v>3.367392111278255E-2</v>
      </c>
      <c r="F519" s="128">
        <f t="shared" si="44"/>
        <v>1723.6670000000004</v>
      </c>
      <c r="G519" s="122">
        <f t="shared" si="45"/>
        <v>3.43786117240375E-2</v>
      </c>
      <c r="H519" s="128">
        <f t="shared" si="46"/>
        <v>12511.030000000002</v>
      </c>
      <c r="I519" s="122">
        <f t="shared" si="47"/>
        <v>-0.17977219928327842</v>
      </c>
      <c r="J519" s="128">
        <f t="shared" si="48"/>
        <v>97.95020631748713</v>
      </c>
      <c r="K519" s="129" cm="1">
        <f t="array" ref="K519">INDEX(KM_PCT,MATCH($A519,'Knowledge - Percentages'!$B:$B,0),'Data - Knowledge'!K$8)/100</f>
        <v>2.8999999999999998E-2</v>
      </c>
      <c r="L519" s="129" cm="1">
        <f t="array" ref="L519">INDEX(KM_PCT,MATCH($A519,'Knowledge - Percentages'!$B:$B,0),'Data - Knowledge'!L$8)/100</f>
        <v>3.4000000000000002E-2</v>
      </c>
      <c r="M519" s="129" cm="1">
        <f t="array" ref="M519">INDEX(KM_PCT,MATCH($A519,'Knowledge - Percentages'!$B:$B,0),'Data - Knowledge'!M$8)/100</f>
        <v>3.4000000000000002E-2</v>
      </c>
      <c r="N519" s="129" cm="1">
        <f t="array" ref="N519">INDEX(KM_PCT,MATCH($A519,'Knowledge - Percentages'!$B:$B,0),'Data - Knowledge'!N$8)/100</f>
        <v>3.4000000000000002E-2</v>
      </c>
      <c r="O519" s="129" cm="1">
        <f t="array" ref="O519">INDEX(KM_PCT,MATCH($A519,'Knowledge - Percentages'!$B:$B,0),'Data - Knowledge'!O$8)/100</f>
        <v>3.4000000000000002E-2</v>
      </c>
      <c r="P519" s="129" cm="1">
        <f t="array" ref="P519">INDEX(KM_PCT,MATCH($A519,'Knowledge - Percentages'!$B:$B,0),'Data - Knowledge'!P$8)/100</f>
        <v>3.3000000000000002E-2</v>
      </c>
      <c r="Q519" s="129" cm="1">
        <f t="array" ref="Q519">INDEX(KM_PCT,MATCH($A519,'Knowledge - Percentages'!$B:$B,0),'Data - Knowledge'!Q$8)/100</f>
        <v>3.3000000000000002E-2</v>
      </c>
      <c r="R519" s="129" cm="1">
        <f t="array" ref="R519">INDEX(KM_PCT,MATCH($A519,'Knowledge - Percentages'!$B:$B,0),'Data - Knowledge'!R$8)/100</f>
        <v>3.3000000000000002E-2</v>
      </c>
      <c r="S519" s="129" cm="1">
        <f t="array" ref="S519">INDEX(KM_PCT,MATCH($A519,'Knowledge - Percentages'!$B:$B,0),'Data - Knowledge'!S$8)/100</f>
        <v>2.5000000000000001E-2</v>
      </c>
      <c r="T519" s="129" cm="1">
        <f t="array" ref="T519">INDEX(KM_PCT,MATCH($A519,'Knowledge - Percentages'!$B:$B,0),'Data - Knowledge'!T$8)/100</f>
        <v>3.3000000000000002E-2</v>
      </c>
      <c r="U519" s="129" cm="1">
        <f t="array" ref="U519">INDEX(KM_PCT,MATCH($A519,'Knowledge - Percentages'!$B:$B,0),'Data - Knowledge'!U$8)/100</f>
        <v>3.3000000000000002E-2</v>
      </c>
      <c r="V519" s="129" cm="1">
        <f t="array" ref="V519">INDEX(KM_PCT,MATCH($A519,'Knowledge - Percentages'!$B:$B,0),'Data - Knowledge'!V$8)/100</f>
        <v>3.3000000000000002E-2</v>
      </c>
      <c r="W519" s="129" cm="1">
        <f t="array" ref="W519">INDEX(KM_PCT,MATCH($A519,'Knowledge - Percentages'!$B:$B,0),'Data - Knowledge'!W$8)/100</f>
        <v>3.3000000000000002E-2</v>
      </c>
      <c r="X519" s="129" cm="1">
        <f t="array" ref="X519">INDEX(KM_PCT,MATCH($A519,'Knowledge - Percentages'!$B:$B,0),'Data - Knowledge'!X$8)/100</f>
        <v>3.4000000000000002E-2</v>
      </c>
      <c r="Y519" s="129" cm="1">
        <f t="array" ref="Y519">INDEX(KM_PCT,MATCH($A519,'Knowledge - Percentages'!$B:$B,0),'Data - Knowledge'!Y$8)/100</f>
        <v>3.4000000000000002E-2</v>
      </c>
      <c r="Z519" s="129" cm="1">
        <f t="array" ref="Z519">INDEX(KM_PCT,MATCH($A519,'Knowledge - Percentages'!$B:$B,0),'Data - Knowledge'!Z$8)/100</f>
        <v>3.4000000000000002E-2</v>
      </c>
      <c r="AA519" s="129" cm="1">
        <f t="array" ref="AA519">INDEX(KM_PCT,MATCH($A519,'Knowledge - Percentages'!$B:$B,0),'Data - Knowledge'!AA$8)/100</f>
        <v>3.4000000000000002E-2</v>
      </c>
      <c r="AB519" s="129" cm="1">
        <f t="array" ref="AB519">INDEX(KM_PCT,MATCH($A519,'Knowledge - Percentages'!$B:$B,0),'Data - Knowledge'!AB$8)/100</f>
        <v>3.4000000000000002E-2</v>
      </c>
      <c r="AC519" s="129" cm="1">
        <f t="array" ref="AC519">INDEX(KM_PCT,MATCH($A519,'Knowledge - Percentages'!$B:$B,0),'Data - Knowledge'!AC$8)/100</f>
        <v>3.7000000000000005E-2</v>
      </c>
      <c r="AD519" s="129" cm="1">
        <f t="array" ref="AD519">INDEX(KM_PCT,MATCH($A519,'Knowledge - Percentages'!$B:$B,0),'Data - Knowledge'!AD$8)/100</f>
        <v>3.7000000000000005E-2</v>
      </c>
      <c r="AE519" s="129" cm="1">
        <f t="array" ref="AE519">INDEX(KM_PCT,MATCH($A519,'Knowledge - Percentages'!$B:$B,0),'Data - Knowledge'!AE$8)/100</f>
        <v>3.9E-2</v>
      </c>
      <c r="AF519" s="129" cm="1">
        <f t="array" ref="AF519">INDEX(KM_PCT,MATCH($A519,'Knowledge - Percentages'!$B:$B,0),'Data - Knowledge'!AF$8)/100</f>
        <v>3.7000000000000005E-2</v>
      </c>
      <c r="AG519" s="129" cm="1">
        <f t="array" ref="AG519">INDEX(KM_PCT,MATCH($A519,'Knowledge - Percentages'!$B:$B,0),'Data - Knowledge'!AG$8)/100</f>
        <v>3.7000000000000005E-2</v>
      </c>
      <c r="AH519" s="129" cm="1">
        <f t="array" ref="AH519">INDEX(KM_PCT,MATCH($A519,'Knowledge - Percentages'!$B:$B,0),'Data - Knowledge'!AH$8)/100</f>
        <v>3.7000000000000005E-2</v>
      </c>
      <c r="AI519" s="129" cm="1">
        <f t="array" ref="AI519">INDEX(KM_PCT,MATCH($A519,'Knowledge - Percentages'!$B:$B,0),'Data - Knowledge'!AI$8)/100</f>
        <v>3.7000000000000005E-2</v>
      </c>
    </row>
    <row r="520" spans="1:35">
      <c r="A520" s="86" t="s">
        <v>1194</v>
      </c>
      <c r="B520" s="86" t="s">
        <v>977</v>
      </c>
      <c r="C520" s="86" t="s">
        <v>1180</v>
      </c>
      <c r="D520" s="86" t="s">
        <v>1195</v>
      </c>
      <c r="E520" s="122">
        <f t="shared" si="49"/>
        <v>0.10039537382538534</v>
      </c>
      <c r="F520" s="128">
        <f t="shared" si="44"/>
        <v>5138.9379999999992</v>
      </c>
      <c r="G520" s="122">
        <f t="shared" si="45"/>
        <v>0.10358090399237194</v>
      </c>
      <c r="H520" s="128">
        <f t="shared" si="46"/>
        <v>37695.059000000001</v>
      </c>
      <c r="I520" s="122">
        <f t="shared" si="47"/>
        <v>-0.3700316702431114</v>
      </c>
      <c r="J520" s="128">
        <f t="shared" si="48"/>
        <v>96.924597059684686</v>
      </c>
      <c r="K520" s="129" cm="1">
        <f t="array" ref="K520">INDEX(KM_PCT,MATCH($A520,'Knowledge - Percentages'!$B:$B,0),'Data - Knowledge'!K$8)/100</f>
        <v>7.0999999999999994E-2</v>
      </c>
      <c r="L520" s="129" cm="1">
        <f t="array" ref="L520">INDEX(KM_PCT,MATCH($A520,'Knowledge - Percentages'!$B:$B,0),'Data - Knowledge'!L$8)/100</f>
        <v>8.5999999999999993E-2</v>
      </c>
      <c r="M520" s="129" cm="1">
        <f t="array" ref="M520">INDEX(KM_PCT,MATCH($A520,'Knowledge - Percentages'!$B:$B,0),'Data - Knowledge'!M$8)/100</f>
        <v>9.0999999999999998E-2</v>
      </c>
      <c r="N520" s="129" cm="1">
        <f t="array" ref="N520">INDEX(KM_PCT,MATCH($A520,'Knowledge - Percentages'!$B:$B,0),'Data - Knowledge'!N$8)/100</f>
        <v>9.6999999999999989E-2</v>
      </c>
      <c r="O520" s="129" cm="1">
        <f t="array" ref="O520">INDEX(KM_PCT,MATCH($A520,'Knowledge - Percentages'!$B:$B,0),'Data - Knowledge'!O$8)/100</f>
        <v>9.1999999999999998E-2</v>
      </c>
      <c r="P520" s="129" cm="1">
        <f t="array" ref="P520">INDEX(KM_PCT,MATCH($A520,'Knowledge - Percentages'!$B:$B,0),'Data - Knowledge'!P$8)/100</f>
        <v>0.10099999999999999</v>
      </c>
      <c r="Q520" s="129" cm="1">
        <f t="array" ref="Q520">INDEX(KM_PCT,MATCH($A520,'Knowledge - Percentages'!$B:$B,0),'Data - Knowledge'!Q$8)/100</f>
        <v>8.6999999999999994E-2</v>
      </c>
      <c r="R520" s="129" cm="1">
        <f t="array" ref="R520">INDEX(KM_PCT,MATCH($A520,'Knowledge - Percentages'!$B:$B,0),'Data - Knowledge'!R$8)/100</f>
        <v>0.11</v>
      </c>
      <c r="S520" s="129" cm="1">
        <f t="array" ref="S520">INDEX(KM_PCT,MATCH($A520,'Knowledge - Percentages'!$B:$B,0),'Data - Knowledge'!S$8)/100</f>
        <v>0.106</v>
      </c>
      <c r="T520" s="129" cm="1">
        <f t="array" ref="T520">INDEX(KM_PCT,MATCH($A520,'Knowledge - Percentages'!$B:$B,0),'Data - Knowledge'!T$8)/100</f>
        <v>0.106</v>
      </c>
      <c r="U520" s="129" cm="1">
        <f t="array" ref="U520">INDEX(KM_PCT,MATCH($A520,'Knowledge - Percentages'!$B:$B,0),'Data - Knowledge'!U$8)/100</f>
        <v>0.106</v>
      </c>
      <c r="V520" s="129" cm="1">
        <f t="array" ref="V520">INDEX(KM_PCT,MATCH($A520,'Knowledge - Percentages'!$B:$B,0),'Data - Knowledge'!V$8)/100</f>
        <v>0.106</v>
      </c>
      <c r="W520" s="129" cm="1">
        <f t="array" ref="W520">INDEX(KM_PCT,MATCH($A520,'Knowledge - Percentages'!$B:$B,0),'Data - Knowledge'!W$8)/100</f>
        <v>0.107</v>
      </c>
      <c r="X520" s="129" cm="1">
        <f t="array" ref="X520">INDEX(KM_PCT,MATCH($A520,'Knowledge - Percentages'!$B:$B,0),'Data - Knowledge'!X$8)/100</f>
        <v>9.8000000000000004E-2</v>
      </c>
      <c r="Y520" s="129" cm="1">
        <f t="array" ref="Y520">INDEX(KM_PCT,MATCH($A520,'Knowledge - Percentages'!$B:$B,0),'Data - Knowledge'!Y$8)/100</f>
        <v>0.106</v>
      </c>
      <c r="Z520" s="129" cm="1">
        <f t="array" ref="Z520">INDEX(KM_PCT,MATCH($A520,'Knowledge - Percentages'!$B:$B,0),'Data - Knowledge'!Z$8)/100</f>
        <v>0.106</v>
      </c>
      <c r="AA520" s="129" cm="1">
        <f t="array" ref="AA520">INDEX(KM_PCT,MATCH($A520,'Knowledge - Percentages'!$B:$B,0),'Data - Knowledge'!AA$8)/100</f>
        <v>0.106</v>
      </c>
      <c r="AB520" s="129" cm="1">
        <f t="array" ref="AB520">INDEX(KM_PCT,MATCH($A520,'Knowledge - Percentages'!$B:$B,0),'Data - Knowledge'!AB$8)/100</f>
        <v>0.106</v>
      </c>
      <c r="AC520" s="129" cm="1">
        <f t="array" ref="AC520">INDEX(KM_PCT,MATCH($A520,'Knowledge - Percentages'!$B:$B,0),'Data - Knowledge'!AC$8)/100</f>
        <v>0.114</v>
      </c>
      <c r="AD520" s="129" cm="1">
        <f t="array" ref="AD520">INDEX(KM_PCT,MATCH($A520,'Knowledge - Percentages'!$B:$B,0),'Data - Knowledge'!AD$8)/100</f>
        <v>0.114</v>
      </c>
      <c r="AE520" s="129" cm="1">
        <f t="array" ref="AE520">INDEX(KM_PCT,MATCH($A520,'Knowledge - Percentages'!$B:$B,0),'Data - Knowledge'!AE$8)/100</f>
        <v>0.114</v>
      </c>
      <c r="AF520" s="129" cm="1">
        <f t="array" ref="AF520">INDEX(KM_PCT,MATCH($A520,'Knowledge - Percentages'!$B:$B,0),'Data - Knowledge'!AF$8)/100</f>
        <v>0.122</v>
      </c>
      <c r="AG520" s="129" cm="1">
        <f t="array" ref="AG520">INDEX(KM_PCT,MATCH($A520,'Knowledge - Percentages'!$B:$B,0),'Data - Knowledge'!AG$8)/100</f>
        <v>0.114</v>
      </c>
      <c r="AH520" s="129" cm="1">
        <f t="array" ref="AH520">INDEX(KM_PCT,MATCH($A520,'Knowledge - Percentages'!$B:$B,0),'Data - Knowledge'!AH$8)/100</f>
        <v>0.114</v>
      </c>
      <c r="AI520" s="129" cm="1">
        <f t="array" ref="AI520">INDEX(KM_PCT,MATCH($A520,'Knowledge - Percentages'!$B:$B,0),'Data - Knowledge'!AI$8)/100</f>
        <v>0.114</v>
      </c>
    </row>
    <row r="521" spans="1:35">
      <c r="A521" s="86" t="s">
        <v>1196</v>
      </c>
      <c r="B521" s="86" t="s">
        <v>977</v>
      </c>
      <c r="C521" s="86" t="s">
        <v>1180</v>
      </c>
      <c r="D521" s="86" t="s">
        <v>1197</v>
      </c>
      <c r="E521" s="122">
        <f t="shared" si="49"/>
        <v>0.2516640748627581</v>
      </c>
      <c r="F521" s="128">
        <f t="shared" ref="F521:F584" si="50">SUMPRODUCT($K$2:$AI$2,$K521:$AI521)</f>
        <v>12881.929</v>
      </c>
      <c r="G521" s="122">
        <f t="shared" ref="G521:G584" si="51">SUMPRODUCT($K$3:$AI$3,$K521:$AI521)/$J$3</f>
        <v>0.26871752780151631</v>
      </c>
      <c r="H521" s="128">
        <f t="shared" ref="H521:H584" si="52">SUMPRODUCT($K$3:$AI$3,$K521:$AI521)</f>
        <v>97791.414000000004</v>
      </c>
      <c r="I521" s="122">
        <f t="shared" ref="I521:I584" si="53">CORREL($K$4:$AI$4,$K521:$AI521)</f>
        <v>-0.36263974358515788</v>
      </c>
      <c r="J521" s="128">
        <f t="shared" si="48"/>
        <v>93.65376234357349</v>
      </c>
      <c r="K521" s="129" cm="1">
        <f t="array" ref="K521">INDEX(KM_PCT,MATCH($A521,'Knowledge - Percentages'!$B:$B,0),'Data - Knowledge'!K$8)/100</f>
        <v>0.221</v>
      </c>
      <c r="L521" s="129" cm="1">
        <f t="array" ref="L521">INDEX(KM_PCT,MATCH($A521,'Knowledge - Percentages'!$B:$B,0),'Data - Knowledge'!L$8)/100</f>
        <v>0.19399999999999998</v>
      </c>
      <c r="M521" s="129" cm="1">
        <f t="array" ref="M521">INDEX(KM_PCT,MATCH($A521,'Knowledge - Percentages'!$B:$B,0),'Data - Knowledge'!M$8)/100</f>
        <v>0.20800000000000002</v>
      </c>
      <c r="N521" s="129" cm="1">
        <f t="array" ref="N521">INDEX(KM_PCT,MATCH($A521,'Knowledge - Percentages'!$B:$B,0),'Data - Knowledge'!N$8)/100</f>
        <v>0.23399999999999999</v>
      </c>
      <c r="O521" s="129" cm="1">
        <f t="array" ref="O521">INDEX(KM_PCT,MATCH($A521,'Knowledge - Percentages'!$B:$B,0),'Data - Knowledge'!O$8)/100</f>
        <v>0.221</v>
      </c>
      <c r="P521" s="129" cm="1">
        <f t="array" ref="P521">INDEX(KM_PCT,MATCH($A521,'Knowledge - Percentages'!$B:$B,0),'Data - Knowledge'!P$8)/100</f>
        <v>0.24199999999999999</v>
      </c>
      <c r="Q521" s="129" cm="1">
        <f t="array" ref="Q521">INDEX(KM_PCT,MATCH($A521,'Knowledge - Percentages'!$B:$B,0),'Data - Knowledge'!Q$8)/100</f>
        <v>0.184</v>
      </c>
      <c r="R521" s="129" cm="1">
        <f t="array" ref="R521">INDEX(KM_PCT,MATCH($A521,'Knowledge - Percentages'!$B:$B,0),'Data - Knowledge'!R$8)/100</f>
        <v>0.22899999999999998</v>
      </c>
      <c r="S521" s="129" cm="1">
        <f t="array" ref="S521">INDEX(KM_PCT,MATCH($A521,'Knowledge - Percentages'!$B:$B,0),'Data - Knowledge'!S$8)/100</f>
        <v>0.24399999999999999</v>
      </c>
      <c r="T521" s="129" cm="1">
        <f t="array" ref="T521">INDEX(KM_PCT,MATCH($A521,'Knowledge - Percentages'!$B:$B,0),'Data - Knowledge'!T$8)/100</f>
        <v>0.23800000000000002</v>
      </c>
      <c r="U521" s="129" cm="1">
        <f t="array" ref="U521">INDEX(KM_PCT,MATCH($A521,'Knowledge - Percentages'!$B:$B,0),'Data - Knowledge'!U$8)/100</f>
        <v>0.23</v>
      </c>
      <c r="V521" s="129" cm="1">
        <f t="array" ref="V521">INDEX(KM_PCT,MATCH($A521,'Knowledge - Percentages'!$B:$B,0),'Data - Knowledge'!V$8)/100</f>
        <v>0.24100000000000002</v>
      </c>
      <c r="W521" s="129" cm="1">
        <f t="array" ref="W521">INDEX(KM_PCT,MATCH($A521,'Knowledge - Percentages'!$B:$B,0),'Data - Knowledge'!W$8)/100</f>
        <v>0.28100000000000003</v>
      </c>
      <c r="X521" s="129" cm="1">
        <f t="array" ref="X521">INDEX(KM_PCT,MATCH($A521,'Knowledge - Percentages'!$B:$B,0),'Data - Knowledge'!X$8)/100</f>
        <v>0.26200000000000001</v>
      </c>
      <c r="Y521" s="129" cm="1">
        <f t="array" ref="Y521">INDEX(KM_PCT,MATCH($A521,'Knowledge - Percentages'!$B:$B,0),'Data - Knowledge'!Y$8)/100</f>
        <v>0.26600000000000001</v>
      </c>
      <c r="Z521" s="129" cm="1">
        <f t="array" ref="Z521">INDEX(KM_PCT,MATCH($A521,'Knowledge - Percentages'!$B:$B,0),'Data - Knowledge'!Z$8)/100</f>
        <v>0.27399999999999997</v>
      </c>
      <c r="AA521" s="129" cm="1">
        <f t="array" ref="AA521">INDEX(KM_PCT,MATCH($A521,'Knowledge - Percentages'!$B:$B,0),'Data - Knowledge'!AA$8)/100</f>
        <v>0.27300000000000002</v>
      </c>
      <c r="AB521" s="129" cm="1">
        <f t="array" ref="AB521">INDEX(KM_PCT,MATCH($A521,'Knowledge - Percentages'!$B:$B,0),'Data - Knowledge'!AB$8)/100</f>
        <v>0.29600000000000004</v>
      </c>
      <c r="AC521" s="129" cm="1">
        <f t="array" ref="AC521">INDEX(KM_PCT,MATCH($A521,'Knowledge - Percentages'!$B:$B,0),'Data - Knowledge'!AC$8)/100</f>
        <v>0.32</v>
      </c>
      <c r="AD521" s="129" cm="1">
        <f t="array" ref="AD521">INDEX(KM_PCT,MATCH($A521,'Knowledge - Percentages'!$B:$B,0),'Data - Knowledge'!AD$8)/100</f>
        <v>0.32</v>
      </c>
      <c r="AE521" s="129" cm="1">
        <f t="array" ref="AE521">INDEX(KM_PCT,MATCH($A521,'Knowledge - Percentages'!$B:$B,0),'Data - Knowledge'!AE$8)/100</f>
        <v>0.31900000000000001</v>
      </c>
      <c r="AF521" s="129" cm="1">
        <f t="array" ref="AF521">INDEX(KM_PCT,MATCH($A521,'Knowledge - Percentages'!$B:$B,0),'Data - Knowledge'!AF$8)/100</f>
        <v>0.315</v>
      </c>
      <c r="AG521" s="129" cm="1">
        <f t="array" ref="AG521">INDEX(KM_PCT,MATCH($A521,'Knowledge - Percentages'!$B:$B,0),'Data - Knowledge'!AG$8)/100</f>
        <v>0.32</v>
      </c>
      <c r="AH521" s="129" cm="1">
        <f t="array" ref="AH521">INDEX(KM_PCT,MATCH($A521,'Knowledge - Percentages'!$B:$B,0),'Data - Knowledge'!AH$8)/100</f>
        <v>0.36700000000000005</v>
      </c>
      <c r="AI521" s="129" cm="1">
        <f t="array" ref="AI521">INDEX(KM_PCT,MATCH($A521,'Knowledge - Percentages'!$B:$B,0),'Data - Knowledge'!AI$8)/100</f>
        <v>0.34700000000000003</v>
      </c>
    </row>
    <row r="522" spans="1:35">
      <c r="A522" s="86" t="s">
        <v>1198</v>
      </c>
      <c r="B522" s="86" t="s">
        <v>977</v>
      </c>
      <c r="C522" s="86" t="s">
        <v>1180</v>
      </c>
      <c r="D522" s="86" t="s">
        <v>1199</v>
      </c>
      <c r="E522" s="122">
        <f t="shared" si="49"/>
        <v>0.1465738175708676</v>
      </c>
      <c r="F522" s="128">
        <f t="shared" si="50"/>
        <v>7502.674</v>
      </c>
      <c r="G522" s="122">
        <f t="shared" si="51"/>
        <v>0.15158506425880483</v>
      </c>
      <c r="H522" s="128">
        <f t="shared" si="52"/>
        <v>55164.684999999998</v>
      </c>
      <c r="I522" s="122">
        <f t="shared" si="53"/>
        <v>-0.34239809926258469</v>
      </c>
      <c r="J522" s="128">
        <f t="shared" ref="J522:J585" si="54">$E522/$G522*100</f>
        <v>96.694102606717635</v>
      </c>
      <c r="K522" s="129" cm="1">
        <f t="array" ref="K522">INDEX(KM_PCT,MATCH($A522,'Knowledge - Percentages'!$B:$B,0),'Data - Knowledge'!K$8)/100</f>
        <v>0.14699999999999999</v>
      </c>
      <c r="L522" s="129" cm="1">
        <f t="array" ref="L522">INDEX(KM_PCT,MATCH($A522,'Knowledge - Percentages'!$B:$B,0),'Data - Knowledge'!L$8)/100</f>
        <v>0.13200000000000001</v>
      </c>
      <c r="M522" s="129" cm="1">
        <f t="array" ref="M522">INDEX(KM_PCT,MATCH($A522,'Knowledge - Percentages'!$B:$B,0),'Data - Knowledge'!M$8)/100</f>
        <v>0.13600000000000001</v>
      </c>
      <c r="N522" s="129" cm="1">
        <f t="array" ref="N522">INDEX(KM_PCT,MATCH($A522,'Knowledge - Percentages'!$B:$B,0),'Data - Knowledge'!N$8)/100</f>
        <v>0.13600000000000001</v>
      </c>
      <c r="O522" s="129" cm="1">
        <f t="array" ref="O522">INDEX(KM_PCT,MATCH($A522,'Knowledge - Percentages'!$B:$B,0),'Data - Knowledge'!O$8)/100</f>
        <v>0.125</v>
      </c>
      <c r="P522" s="129" cm="1">
        <f t="array" ref="P522">INDEX(KM_PCT,MATCH($A522,'Knowledge - Percentages'!$B:$B,0),'Data - Knowledge'!P$8)/100</f>
        <v>0.14000000000000001</v>
      </c>
      <c r="Q522" s="129" cm="1">
        <f t="array" ref="Q522">INDEX(KM_PCT,MATCH($A522,'Knowledge - Percentages'!$B:$B,0),'Data - Knowledge'!Q$8)/100</f>
        <v>0.14000000000000001</v>
      </c>
      <c r="R522" s="129" cm="1">
        <f t="array" ref="R522">INDEX(KM_PCT,MATCH($A522,'Knowledge - Percentages'!$B:$B,0),'Data - Knowledge'!R$8)/100</f>
        <v>0.14000000000000001</v>
      </c>
      <c r="S522" s="129" cm="1">
        <f t="array" ref="S522">INDEX(KM_PCT,MATCH($A522,'Knowledge - Percentages'!$B:$B,0),'Data - Knowledge'!S$8)/100</f>
        <v>0.14000000000000001</v>
      </c>
      <c r="T522" s="129" cm="1">
        <f t="array" ref="T522">INDEX(KM_PCT,MATCH($A522,'Knowledge - Percentages'!$B:$B,0),'Data - Knowledge'!T$8)/100</f>
        <v>0.14000000000000001</v>
      </c>
      <c r="U522" s="129" cm="1">
        <f t="array" ref="U522">INDEX(KM_PCT,MATCH($A522,'Knowledge - Percentages'!$B:$B,0),'Data - Knowledge'!U$8)/100</f>
        <v>0.13800000000000001</v>
      </c>
      <c r="V522" s="129" cm="1">
        <f t="array" ref="V522">INDEX(KM_PCT,MATCH($A522,'Knowledge - Percentages'!$B:$B,0),'Data - Knowledge'!V$8)/100</f>
        <v>0.13500000000000001</v>
      </c>
      <c r="W522" s="129" cm="1">
        <f t="array" ref="W522">INDEX(KM_PCT,MATCH($A522,'Knowledge - Percentages'!$B:$B,0),'Data - Knowledge'!W$8)/100</f>
        <v>0.14000000000000001</v>
      </c>
      <c r="X522" s="129" cm="1">
        <f t="array" ref="X522">INDEX(KM_PCT,MATCH($A522,'Knowledge - Percentages'!$B:$B,0),'Data - Knowledge'!X$8)/100</f>
        <v>0.15</v>
      </c>
      <c r="Y522" s="129" cm="1">
        <f t="array" ref="Y522">INDEX(KM_PCT,MATCH($A522,'Knowledge - Percentages'!$B:$B,0),'Data - Knowledge'!Y$8)/100</f>
        <v>0.15</v>
      </c>
      <c r="Z522" s="129" cm="1">
        <f t="array" ref="Z522">INDEX(KM_PCT,MATCH($A522,'Knowledge - Percentages'!$B:$B,0),'Data - Knowledge'!Z$8)/100</f>
        <v>0.15</v>
      </c>
      <c r="AA522" s="129" cm="1">
        <f t="array" ref="AA522">INDEX(KM_PCT,MATCH($A522,'Knowledge - Percentages'!$B:$B,0),'Data - Knowledge'!AA$8)/100</f>
        <v>0.16</v>
      </c>
      <c r="AB522" s="129" cm="1">
        <f t="array" ref="AB522">INDEX(KM_PCT,MATCH($A522,'Knowledge - Percentages'!$B:$B,0),'Data - Knowledge'!AB$8)/100</f>
        <v>0.18</v>
      </c>
      <c r="AC522" s="129" cm="1">
        <f t="array" ref="AC522">INDEX(KM_PCT,MATCH($A522,'Knowledge - Percentages'!$B:$B,0),'Data - Knowledge'!AC$8)/100</f>
        <v>0.17</v>
      </c>
      <c r="AD522" s="129" cm="1">
        <f t="array" ref="AD522">INDEX(KM_PCT,MATCH($A522,'Knowledge - Percentages'!$B:$B,0),'Data - Knowledge'!AD$8)/100</f>
        <v>0.17</v>
      </c>
      <c r="AE522" s="129" cm="1">
        <f t="array" ref="AE522">INDEX(KM_PCT,MATCH($A522,'Knowledge - Percentages'!$B:$B,0),'Data - Knowledge'!AE$8)/100</f>
        <v>0.17</v>
      </c>
      <c r="AF522" s="129" cm="1">
        <f t="array" ref="AF522">INDEX(KM_PCT,MATCH($A522,'Knowledge - Percentages'!$B:$B,0),'Data - Knowledge'!AF$8)/100</f>
        <v>0.17</v>
      </c>
      <c r="AG522" s="129" cm="1">
        <f t="array" ref="AG522">INDEX(KM_PCT,MATCH($A522,'Knowledge - Percentages'!$B:$B,0),'Data - Knowledge'!AG$8)/100</f>
        <v>0.17</v>
      </c>
      <c r="AH522" s="129" cm="1">
        <f t="array" ref="AH522">INDEX(KM_PCT,MATCH($A522,'Knowledge - Percentages'!$B:$B,0),'Data - Knowledge'!AH$8)/100</f>
        <v>0.17300000000000001</v>
      </c>
      <c r="AI522" s="129" cm="1">
        <f t="array" ref="AI522">INDEX(KM_PCT,MATCH($A522,'Knowledge - Percentages'!$B:$B,0),'Data - Knowledge'!AI$8)/100</f>
        <v>0.17399999999999999</v>
      </c>
    </row>
    <row r="523" spans="1:35">
      <c r="A523" s="86" t="s">
        <v>1200</v>
      </c>
      <c r="B523" s="86" t="s">
        <v>977</v>
      </c>
      <c r="C523" s="86" t="s">
        <v>1180</v>
      </c>
      <c r="D523" s="86" t="s">
        <v>1201</v>
      </c>
      <c r="E523" s="122">
        <f t="shared" ref="E523:E586" si="55">SUMPRODUCT($K$2:$AI$2,$K523:$AI523)/$J$2</f>
        <v>2.5653876960947116E-2</v>
      </c>
      <c r="F523" s="128">
        <f t="shared" si="50"/>
        <v>1313.145</v>
      </c>
      <c r="G523" s="122">
        <f t="shared" si="51"/>
        <v>2.5582585685276119E-2</v>
      </c>
      <c r="H523" s="128">
        <f t="shared" si="52"/>
        <v>9309.9889999999996</v>
      </c>
      <c r="I523" s="122">
        <f t="shared" si="53"/>
        <v>-0.28377780361072152</v>
      </c>
      <c r="J523" s="128">
        <f t="shared" si="54"/>
        <v>100.2786711106846</v>
      </c>
      <c r="K523" s="129" cm="1">
        <f t="array" ref="K523">INDEX(KM_PCT,MATCH($A523,'Knowledge - Percentages'!$B:$B,0),'Data - Knowledge'!K$8)/100</f>
        <v>2.6000000000000002E-2</v>
      </c>
      <c r="L523" s="129" cm="1">
        <f t="array" ref="L523">INDEX(KM_PCT,MATCH($A523,'Knowledge - Percentages'!$B:$B,0),'Data - Knowledge'!L$8)/100</f>
        <v>2.6000000000000002E-2</v>
      </c>
      <c r="M523" s="129" cm="1">
        <f t="array" ref="M523">INDEX(KM_PCT,MATCH($A523,'Knowledge - Percentages'!$B:$B,0),'Data - Knowledge'!M$8)/100</f>
        <v>2.6000000000000002E-2</v>
      </c>
      <c r="N523" s="129" cm="1">
        <f t="array" ref="N523">INDEX(KM_PCT,MATCH($A523,'Knowledge - Percentages'!$B:$B,0),'Data - Knowledge'!N$8)/100</f>
        <v>2.6000000000000002E-2</v>
      </c>
      <c r="O523" s="129" cm="1">
        <f t="array" ref="O523">INDEX(KM_PCT,MATCH($A523,'Knowledge - Percentages'!$B:$B,0),'Data - Knowledge'!O$8)/100</f>
        <v>2.6000000000000002E-2</v>
      </c>
      <c r="P523" s="129" cm="1">
        <f t="array" ref="P523">INDEX(KM_PCT,MATCH($A523,'Knowledge - Percentages'!$B:$B,0),'Data - Knowledge'!P$8)/100</f>
        <v>3.9E-2</v>
      </c>
      <c r="Q523" s="129" cm="1">
        <f t="array" ref="Q523">INDEX(KM_PCT,MATCH($A523,'Knowledge - Percentages'!$B:$B,0),'Data - Knowledge'!Q$8)/100</f>
        <v>2.6000000000000002E-2</v>
      </c>
      <c r="R523" s="129" cm="1">
        <f t="array" ref="R523">INDEX(KM_PCT,MATCH($A523,'Knowledge - Percentages'!$B:$B,0),'Data - Knowledge'!R$8)/100</f>
        <v>2.6000000000000002E-2</v>
      </c>
      <c r="S523" s="129" cm="1">
        <f t="array" ref="S523">INDEX(KM_PCT,MATCH($A523,'Knowledge - Percentages'!$B:$B,0),'Data - Knowledge'!S$8)/100</f>
        <v>2.3E-2</v>
      </c>
      <c r="T523" s="129" cm="1">
        <f t="array" ref="T523">INDEX(KM_PCT,MATCH($A523,'Knowledge - Percentages'!$B:$B,0),'Data - Knowledge'!T$8)/100</f>
        <v>2.6000000000000002E-2</v>
      </c>
      <c r="U523" s="129" cm="1">
        <f t="array" ref="U523">INDEX(KM_PCT,MATCH($A523,'Knowledge - Percentages'!$B:$B,0),'Data - Knowledge'!U$8)/100</f>
        <v>2.6000000000000002E-2</v>
      </c>
      <c r="V523" s="129" cm="1">
        <f t="array" ref="V523">INDEX(KM_PCT,MATCH($A523,'Knowledge - Percentages'!$B:$B,0),'Data - Knowledge'!V$8)/100</f>
        <v>2.6000000000000002E-2</v>
      </c>
      <c r="W523" s="129" cm="1">
        <f t="array" ref="W523">INDEX(KM_PCT,MATCH($A523,'Knowledge - Percentages'!$B:$B,0),'Data - Knowledge'!W$8)/100</f>
        <v>2.6000000000000002E-2</v>
      </c>
      <c r="X523" s="129" cm="1">
        <f t="array" ref="X523">INDEX(KM_PCT,MATCH($A523,'Knowledge - Percentages'!$B:$B,0),'Data - Knowledge'!X$8)/100</f>
        <v>2.6000000000000002E-2</v>
      </c>
      <c r="Y523" s="129" cm="1">
        <f t="array" ref="Y523">INDEX(KM_PCT,MATCH($A523,'Knowledge - Percentages'!$B:$B,0),'Data - Knowledge'!Y$8)/100</f>
        <v>2.6000000000000002E-2</v>
      </c>
      <c r="Z523" s="129" cm="1">
        <f t="array" ref="Z523">INDEX(KM_PCT,MATCH($A523,'Knowledge - Percentages'!$B:$B,0),'Data - Knowledge'!Z$8)/100</f>
        <v>2.1000000000000001E-2</v>
      </c>
      <c r="AA523" s="129" cm="1">
        <f t="array" ref="AA523">INDEX(KM_PCT,MATCH($A523,'Knowledge - Percentages'!$B:$B,0),'Data - Knowledge'!AA$8)/100</f>
        <v>2.5000000000000001E-2</v>
      </c>
      <c r="AB523" s="129" cm="1">
        <f t="array" ref="AB523">INDEX(KM_PCT,MATCH($A523,'Knowledge - Percentages'!$B:$B,0),'Data - Knowledge'!AB$8)/100</f>
        <v>2.6000000000000002E-2</v>
      </c>
      <c r="AC523" s="129" cm="1">
        <f t="array" ref="AC523">INDEX(KM_PCT,MATCH($A523,'Knowledge - Percentages'!$B:$B,0),'Data - Knowledge'!AC$8)/100</f>
        <v>2.6000000000000002E-2</v>
      </c>
      <c r="AD523" s="129" cm="1">
        <f t="array" ref="AD523">INDEX(KM_PCT,MATCH($A523,'Knowledge - Percentages'!$B:$B,0),'Data - Knowledge'!AD$8)/100</f>
        <v>2.6000000000000002E-2</v>
      </c>
      <c r="AE523" s="129" cm="1">
        <f t="array" ref="AE523">INDEX(KM_PCT,MATCH($A523,'Knowledge - Percentages'!$B:$B,0),'Data - Knowledge'!AE$8)/100</f>
        <v>2.3E-2</v>
      </c>
      <c r="AF523" s="129" cm="1">
        <f t="array" ref="AF523">INDEX(KM_PCT,MATCH($A523,'Knowledge - Percentages'!$B:$B,0),'Data - Knowledge'!AF$8)/100</f>
        <v>3.7999999999999999E-2</v>
      </c>
      <c r="AG523" s="129" cm="1">
        <f t="array" ref="AG523">INDEX(KM_PCT,MATCH($A523,'Knowledge - Percentages'!$B:$B,0),'Data - Knowledge'!AG$8)/100</f>
        <v>2.6000000000000002E-2</v>
      </c>
      <c r="AH523" s="129" cm="1">
        <f t="array" ref="AH523">INDEX(KM_PCT,MATCH($A523,'Knowledge - Percentages'!$B:$B,0),'Data - Knowledge'!AH$8)/100</f>
        <v>2.6000000000000002E-2</v>
      </c>
      <c r="AI523" s="129" cm="1">
        <f t="array" ref="AI523">INDEX(KM_PCT,MATCH($A523,'Knowledge - Percentages'!$B:$B,0),'Data - Knowledge'!AI$8)/100</f>
        <v>2.6000000000000002E-2</v>
      </c>
    </row>
    <row r="524" spans="1:35">
      <c r="A524" s="86" t="s">
        <v>1202</v>
      </c>
      <c r="B524" s="86" t="s">
        <v>977</v>
      </c>
      <c r="C524" s="86" t="s">
        <v>1180</v>
      </c>
      <c r="D524" s="86" t="s">
        <v>1203</v>
      </c>
      <c r="E524" s="122">
        <f t="shared" si="55"/>
        <v>2.0664973528434959E-2</v>
      </c>
      <c r="F524" s="128">
        <f t="shared" si="50"/>
        <v>1057.7780000000002</v>
      </c>
      <c r="G524" s="122">
        <f t="shared" si="51"/>
        <v>2.0281546168240735E-2</v>
      </c>
      <c r="H524" s="128">
        <f t="shared" si="52"/>
        <v>7380.84</v>
      </c>
      <c r="I524" s="122">
        <f t="shared" si="53"/>
        <v>-2.88223703789122E-2</v>
      </c>
      <c r="J524" s="128">
        <f t="shared" si="54"/>
        <v>101.89052332111956</v>
      </c>
      <c r="K524" s="129" cm="1">
        <f t="array" ref="K524">INDEX(KM_PCT,MATCH($A524,'Knowledge - Percentages'!$B:$B,0),'Data - Knowledge'!K$8)/100</f>
        <v>2.1000000000000001E-2</v>
      </c>
      <c r="L524" s="129" cm="1">
        <f t="array" ref="L524">INDEX(KM_PCT,MATCH($A524,'Knowledge - Percentages'!$B:$B,0),'Data - Knowledge'!L$8)/100</f>
        <v>2.1000000000000001E-2</v>
      </c>
      <c r="M524" s="129" cm="1">
        <f t="array" ref="M524">INDEX(KM_PCT,MATCH($A524,'Knowledge - Percentages'!$B:$B,0),'Data - Knowledge'!M$8)/100</f>
        <v>2.1000000000000001E-2</v>
      </c>
      <c r="N524" s="129" cm="1">
        <f t="array" ref="N524">INDEX(KM_PCT,MATCH($A524,'Knowledge - Percentages'!$B:$B,0),'Data - Knowledge'!N$8)/100</f>
        <v>2.1000000000000001E-2</v>
      </c>
      <c r="O524" s="129" cm="1">
        <f t="array" ref="O524">INDEX(KM_PCT,MATCH($A524,'Knowledge - Percentages'!$B:$B,0),'Data - Knowledge'!O$8)/100</f>
        <v>1.3000000000000001E-2</v>
      </c>
      <c r="P524" s="129" cm="1">
        <f t="array" ref="P524">INDEX(KM_PCT,MATCH($A524,'Knowledge - Percentages'!$B:$B,0),'Data - Knowledge'!P$8)/100</f>
        <v>2.2000000000000002E-2</v>
      </c>
      <c r="Q524" s="129" cm="1">
        <f t="array" ref="Q524">INDEX(KM_PCT,MATCH($A524,'Knowledge - Percentages'!$B:$B,0),'Data - Knowledge'!Q$8)/100</f>
        <v>1.9E-2</v>
      </c>
      <c r="R524" s="129" cm="1">
        <f t="array" ref="R524">INDEX(KM_PCT,MATCH($A524,'Knowledge - Percentages'!$B:$B,0),'Data - Knowledge'!R$8)/100</f>
        <v>2.1000000000000001E-2</v>
      </c>
      <c r="S524" s="129" cm="1">
        <f t="array" ref="S524">INDEX(KM_PCT,MATCH($A524,'Knowledge - Percentages'!$B:$B,0),'Data - Knowledge'!S$8)/100</f>
        <v>2.1000000000000001E-2</v>
      </c>
      <c r="T524" s="129" cm="1">
        <f t="array" ref="T524">INDEX(KM_PCT,MATCH($A524,'Knowledge - Percentages'!$B:$B,0),'Data - Knowledge'!T$8)/100</f>
        <v>2.1000000000000001E-2</v>
      </c>
      <c r="U524" s="129" cm="1">
        <f t="array" ref="U524">INDEX(KM_PCT,MATCH($A524,'Knowledge - Percentages'!$B:$B,0),'Data - Knowledge'!U$8)/100</f>
        <v>2.1000000000000001E-2</v>
      </c>
      <c r="V524" s="129" cm="1">
        <f t="array" ref="V524">INDEX(KM_PCT,MATCH($A524,'Knowledge - Percentages'!$B:$B,0),'Data - Knowledge'!V$8)/100</f>
        <v>2.1000000000000001E-2</v>
      </c>
      <c r="W524" s="129" cm="1">
        <f t="array" ref="W524">INDEX(KM_PCT,MATCH($A524,'Knowledge - Percentages'!$B:$B,0),'Data - Knowledge'!W$8)/100</f>
        <v>2.1000000000000001E-2</v>
      </c>
      <c r="X524" s="129" cm="1">
        <f t="array" ref="X524">INDEX(KM_PCT,MATCH($A524,'Knowledge - Percentages'!$B:$B,0),'Data - Knowledge'!X$8)/100</f>
        <v>2.3E-2</v>
      </c>
      <c r="Y524" s="129" cm="1">
        <f t="array" ref="Y524">INDEX(KM_PCT,MATCH($A524,'Knowledge - Percentages'!$B:$B,0),'Data - Knowledge'!Y$8)/100</f>
        <v>1.9E-2</v>
      </c>
      <c r="Z524" s="129" cm="1">
        <f t="array" ref="Z524">INDEX(KM_PCT,MATCH($A524,'Knowledge - Percentages'!$B:$B,0),'Data - Knowledge'!Z$8)/100</f>
        <v>2.1000000000000001E-2</v>
      </c>
      <c r="AA524" s="129" cm="1">
        <f t="array" ref="AA524">INDEX(KM_PCT,MATCH($A524,'Knowledge - Percentages'!$B:$B,0),'Data - Knowledge'!AA$8)/100</f>
        <v>1.8000000000000002E-2</v>
      </c>
      <c r="AB524" s="129" cm="1">
        <f t="array" ref="AB524">INDEX(KM_PCT,MATCH($A524,'Knowledge - Percentages'!$B:$B,0),'Data - Knowledge'!AB$8)/100</f>
        <v>2.1000000000000001E-2</v>
      </c>
      <c r="AC524" s="129" cm="1">
        <f t="array" ref="AC524">INDEX(KM_PCT,MATCH($A524,'Knowledge - Percentages'!$B:$B,0),'Data - Knowledge'!AC$8)/100</f>
        <v>1.9E-2</v>
      </c>
      <c r="AD524" s="129" cm="1">
        <f t="array" ref="AD524">INDEX(KM_PCT,MATCH($A524,'Knowledge - Percentages'!$B:$B,0),'Data - Knowledge'!AD$8)/100</f>
        <v>2.1000000000000001E-2</v>
      </c>
      <c r="AE524" s="129" cm="1">
        <f t="array" ref="AE524">INDEX(KM_PCT,MATCH($A524,'Knowledge - Percentages'!$B:$B,0),'Data - Knowledge'!AE$8)/100</f>
        <v>2.1000000000000001E-2</v>
      </c>
      <c r="AF524" s="129" cm="1">
        <f t="array" ref="AF524">INDEX(KM_PCT,MATCH($A524,'Knowledge - Percentages'!$B:$B,0),'Data - Knowledge'!AF$8)/100</f>
        <v>2.7999999999999997E-2</v>
      </c>
      <c r="AG524" s="129" cm="1">
        <f t="array" ref="AG524">INDEX(KM_PCT,MATCH($A524,'Knowledge - Percentages'!$B:$B,0),'Data - Knowledge'!AG$8)/100</f>
        <v>2.1000000000000001E-2</v>
      </c>
      <c r="AH524" s="129" cm="1">
        <f t="array" ref="AH524">INDEX(KM_PCT,MATCH($A524,'Knowledge - Percentages'!$B:$B,0),'Data - Knowledge'!AH$8)/100</f>
        <v>2.1000000000000001E-2</v>
      </c>
      <c r="AI524" s="129" cm="1">
        <f t="array" ref="AI524">INDEX(KM_PCT,MATCH($A524,'Knowledge - Percentages'!$B:$B,0),'Data - Knowledge'!AI$8)/100</f>
        <v>2.1000000000000001E-2</v>
      </c>
    </row>
    <row r="525" spans="1:35">
      <c r="A525" s="86" t="s">
        <v>1204</v>
      </c>
      <c r="B525" s="86" t="s">
        <v>977</v>
      </c>
      <c r="C525" s="86" t="s">
        <v>1180</v>
      </c>
      <c r="D525" s="86" t="s">
        <v>1205</v>
      </c>
      <c r="E525" s="122">
        <f t="shared" si="55"/>
        <v>0.10688045792877096</v>
      </c>
      <c r="F525" s="128">
        <f t="shared" si="50"/>
        <v>5470.8899999999994</v>
      </c>
      <c r="G525" s="122">
        <f t="shared" si="51"/>
        <v>0.10761978077539233</v>
      </c>
      <c r="H525" s="128">
        <f t="shared" si="52"/>
        <v>39164.883000000002</v>
      </c>
      <c r="I525" s="122">
        <f t="shared" si="53"/>
        <v>-0.27535559502405571</v>
      </c>
      <c r="J525" s="128">
        <f t="shared" si="54"/>
        <v>99.313023273886444</v>
      </c>
      <c r="K525" s="129" cm="1">
        <f t="array" ref="K525">INDEX(KM_PCT,MATCH($A525,'Knowledge - Percentages'!$B:$B,0),'Data - Knowledge'!K$8)/100</f>
        <v>8.900000000000001E-2</v>
      </c>
      <c r="L525" s="129" cm="1">
        <f t="array" ref="L525">INDEX(KM_PCT,MATCH($A525,'Knowledge - Percentages'!$B:$B,0),'Data - Knowledge'!L$8)/100</f>
        <v>0.1</v>
      </c>
      <c r="M525" s="129" cm="1">
        <f t="array" ref="M525">INDEX(KM_PCT,MATCH($A525,'Knowledge - Percentages'!$B:$B,0),'Data - Knowledge'!M$8)/100</f>
        <v>0.10199999999999999</v>
      </c>
      <c r="N525" s="129" cm="1">
        <f t="array" ref="N525">INDEX(KM_PCT,MATCH($A525,'Knowledge - Percentages'!$B:$B,0),'Data - Knowledge'!N$8)/100</f>
        <v>0.10199999999999999</v>
      </c>
      <c r="O525" s="129" cm="1">
        <f t="array" ref="O525">INDEX(KM_PCT,MATCH($A525,'Knowledge - Percentages'!$B:$B,0),'Data - Knowledge'!O$8)/100</f>
        <v>0.10199999999999999</v>
      </c>
      <c r="P525" s="129" cm="1">
        <f t="array" ref="P525">INDEX(KM_PCT,MATCH($A525,'Knowledge - Percentages'!$B:$B,0),'Data - Knowledge'!P$8)/100</f>
        <v>0.121</v>
      </c>
      <c r="Q525" s="129" cm="1">
        <f t="array" ref="Q525">INDEX(KM_PCT,MATCH($A525,'Knowledge - Percentages'!$B:$B,0),'Data - Knowledge'!Q$8)/100</f>
        <v>0.11</v>
      </c>
      <c r="R525" s="129" cm="1">
        <f t="array" ref="R525">INDEX(KM_PCT,MATCH($A525,'Knowledge - Percentages'!$B:$B,0),'Data - Knowledge'!R$8)/100</f>
        <v>0.109</v>
      </c>
      <c r="S525" s="129" cm="1">
        <f t="array" ref="S525">INDEX(KM_PCT,MATCH($A525,'Knowledge - Percentages'!$B:$B,0),'Data - Knowledge'!S$8)/100</f>
        <v>0.109</v>
      </c>
      <c r="T525" s="129" cm="1">
        <f t="array" ref="T525">INDEX(KM_PCT,MATCH($A525,'Knowledge - Percentages'!$B:$B,0),'Data - Knowledge'!T$8)/100</f>
        <v>0.109</v>
      </c>
      <c r="U525" s="129" cm="1">
        <f t="array" ref="U525">INDEX(KM_PCT,MATCH($A525,'Knowledge - Percentages'!$B:$B,0),'Data - Knowledge'!U$8)/100</f>
        <v>0.109</v>
      </c>
      <c r="V525" s="129" cm="1">
        <f t="array" ref="V525">INDEX(KM_PCT,MATCH($A525,'Knowledge - Percentages'!$B:$B,0),'Data - Knowledge'!V$8)/100</f>
        <v>0.109</v>
      </c>
      <c r="W525" s="129" cm="1">
        <f t="array" ref="W525">INDEX(KM_PCT,MATCH($A525,'Knowledge - Percentages'!$B:$B,0),'Data - Knowledge'!W$8)/100</f>
        <v>0.109</v>
      </c>
      <c r="X525" s="129" cm="1">
        <f t="array" ref="X525">INDEX(KM_PCT,MATCH($A525,'Knowledge - Percentages'!$B:$B,0),'Data - Knowledge'!X$8)/100</f>
        <v>0.115</v>
      </c>
      <c r="Y525" s="129" cm="1">
        <f t="array" ref="Y525">INDEX(KM_PCT,MATCH($A525,'Knowledge - Percentages'!$B:$B,0),'Data - Knowledge'!Y$8)/100</f>
        <v>0.109</v>
      </c>
      <c r="Z525" s="129" cm="1">
        <f t="array" ref="Z525">INDEX(KM_PCT,MATCH($A525,'Knowledge - Percentages'!$B:$B,0),'Data - Knowledge'!Z$8)/100</f>
        <v>0.109</v>
      </c>
      <c r="AA525" s="129" cm="1">
        <f t="array" ref="AA525">INDEX(KM_PCT,MATCH($A525,'Knowledge - Percentages'!$B:$B,0),'Data - Knowledge'!AA$8)/100</f>
        <v>0.109</v>
      </c>
      <c r="AB525" s="129" cm="1">
        <f t="array" ref="AB525">INDEX(KM_PCT,MATCH($A525,'Knowledge - Percentages'!$B:$B,0),'Data - Knowledge'!AB$8)/100</f>
        <v>0.109</v>
      </c>
      <c r="AC525" s="129" cm="1">
        <f t="array" ref="AC525">INDEX(KM_PCT,MATCH($A525,'Knowledge - Percentages'!$B:$B,0),'Data - Knowledge'!AC$8)/100</f>
        <v>0.109</v>
      </c>
      <c r="AD525" s="129" cm="1">
        <f t="array" ref="AD525">INDEX(KM_PCT,MATCH($A525,'Knowledge - Percentages'!$B:$B,0),'Data - Knowledge'!AD$8)/100</f>
        <v>0.109</v>
      </c>
      <c r="AE525" s="129" cm="1">
        <f t="array" ref="AE525">INDEX(KM_PCT,MATCH($A525,'Knowledge - Percentages'!$B:$B,0),'Data - Knowledge'!AE$8)/100</f>
        <v>0.109</v>
      </c>
      <c r="AF525" s="129" cm="1">
        <f t="array" ref="AF525">INDEX(KM_PCT,MATCH($A525,'Knowledge - Percentages'!$B:$B,0),'Data - Knowledge'!AF$8)/100</f>
        <v>0.12</v>
      </c>
      <c r="AG525" s="129" cm="1">
        <f t="array" ref="AG525">INDEX(KM_PCT,MATCH($A525,'Knowledge - Percentages'!$B:$B,0),'Data - Knowledge'!AG$8)/100</f>
        <v>0.11</v>
      </c>
      <c r="AH525" s="129" cm="1">
        <f t="array" ref="AH525">INDEX(KM_PCT,MATCH($A525,'Knowledge - Percentages'!$B:$B,0),'Data - Knowledge'!AH$8)/100</f>
        <v>0.109</v>
      </c>
      <c r="AI525" s="129" cm="1">
        <f t="array" ref="AI525">INDEX(KM_PCT,MATCH($A525,'Knowledge - Percentages'!$B:$B,0),'Data - Knowledge'!AI$8)/100</f>
        <v>0.109</v>
      </c>
    </row>
    <row r="526" spans="1:35">
      <c r="A526" s="86" t="s">
        <v>1206</v>
      </c>
      <c r="B526" s="86" t="s">
        <v>977</v>
      </c>
      <c r="C526" s="86" t="s">
        <v>1180</v>
      </c>
      <c r="D526" s="86" t="s">
        <v>1207</v>
      </c>
      <c r="E526" s="122">
        <f t="shared" si="55"/>
        <v>3.2765858518764533E-2</v>
      </c>
      <c r="F526" s="128">
        <f t="shared" si="50"/>
        <v>1677.1860000000001</v>
      </c>
      <c r="G526" s="122">
        <f t="shared" si="51"/>
        <v>3.405679285775131E-2</v>
      </c>
      <c r="H526" s="128">
        <f t="shared" si="52"/>
        <v>12393.913999999999</v>
      </c>
      <c r="I526" s="122">
        <f t="shared" si="53"/>
        <v>-0.64310496767429848</v>
      </c>
      <c r="J526" s="128">
        <f t="shared" si="54"/>
        <v>96.209465922470258</v>
      </c>
      <c r="K526" s="129" cm="1">
        <f t="array" ref="K526">INDEX(KM_PCT,MATCH($A526,'Knowledge - Percentages'!$B:$B,0),'Data - Knowledge'!K$8)/100</f>
        <v>2.8999999999999998E-2</v>
      </c>
      <c r="L526" s="129" cm="1">
        <f t="array" ref="L526">INDEX(KM_PCT,MATCH($A526,'Knowledge - Percentages'!$B:$B,0),'Data - Knowledge'!L$8)/100</f>
        <v>2.6000000000000002E-2</v>
      </c>
      <c r="M526" s="129" cm="1">
        <f t="array" ref="M526">INDEX(KM_PCT,MATCH($A526,'Knowledge - Percentages'!$B:$B,0),'Data - Knowledge'!M$8)/100</f>
        <v>2.6000000000000002E-2</v>
      </c>
      <c r="N526" s="129" cm="1">
        <f t="array" ref="N526">INDEX(KM_PCT,MATCH($A526,'Knowledge - Percentages'!$B:$B,0),'Data - Knowledge'!N$8)/100</f>
        <v>2.3E-2</v>
      </c>
      <c r="O526" s="129" cm="1">
        <f t="array" ref="O526">INDEX(KM_PCT,MATCH($A526,'Knowledge - Percentages'!$B:$B,0),'Data - Knowledge'!O$8)/100</f>
        <v>2.6000000000000002E-2</v>
      </c>
      <c r="P526" s="129" cm="1">
        <f t="array" ref="P526">INDEX(KM_PCT,MATCH($A526,'Knowledge - Percentages'!$B:$B,0),'Data - Knowledge'!P$8)/100</f>
        <v>3.7999999999999999E-2</v>
      </c>
      <c r="Q526" s="129" cm="1">
        <f t="array" ref="Q526">INDEX(KM_PCT,MATCH($A526,'Knowledge - Percentages'!$B:$B,0),'Data - Knowledge'!Q$8)/100</f>
        <v>3.7999999999999999E-2</v>
      </c>
      <c r="R526" s="129" cm="1">
        <f t="array" ref="R526">INDEX(KM_PCT,MATCH($A526,'Knowledge - Percentages'!$B:$B,0),'Data - Knowledge'!R$8)/100</f>
        <v>6.4000000000000001E-2</v>
      </c>
      <c r="S526" s="129" cm="1">
        <f t="array" ref="S526">INDEX(KM_PCT,MATCH($A526,'Knowledge - Percentages'!$B:$B,0),'Data - Knowledge'!S$8)/100</f>
        <v>3.7999999999999999E-2</v>
      </c>
      <c r="T526" s="129" cm="1">
        <f t="array" ref="T526">INDEX(KM_PCT,MATCH($A526,'Knowledge - Percentages'!$B:$B,0),'Data - Knowledge'!T$8)/100</f>
        <v>3.5000000000000003E-2</v>
      </c>
      <c r="U526" s="129" cm="1">
        <f t="array" ref="U526">INDEX(KM_PCT,MATCH($A526,'Knowledge - Percentages'!$B:$B,0),'Data - Knowledge'!U$8)/100</f>
        <v>3.7999999999999999E-2</v>
      </c>
      <c r="V526" s="129" cm="1">
        <f t="array" ref="V526">INDEX(KM_PCT,MATCH($A526,'Knowledge - Percentages'!$B:$B,0),'Data - Knowledge'!V$8)/100</f>
        <v>3.7999999999999999E-2</v>
      </c>
      <c r="W526" s="129" cm="1">
        <f t="array" ref="W526">INDEX(KM_PCT,MATCH($A526,'Knowledge - Percentages'!$B:$B,0),'Data - Knowledge'!W$8)/100</f>
        <v>3.7999999999999999E-2</v>
      </c>
      <c r="X526" s="129" cm="1">
        <f t="array" ref="X526">INDEX(KM_PCT,MATCH($A526,'Knowledge - Percentages'!$B:$B,0),'Data - Knowledge'!X$8)/100</f>
        <v>3.7000000000000005E-2</v>
      </c>
      <c r="Y526" s="129" cm="1">
        <f t="array" ref="Y526">INDEX(KM_PCT,MATCH($A526,'Knowledge - Percentages'!$B:$B,0),'Data - Knowledge'!Y$8)/100</f>
        <v>4.0999999999999995E-2</v>
      </c>
      <c r="Z526" s="129" cm="1">
        <f t="array" ref="Z526">INDEX(KM_PCT,MATCH($A526,'Knowledge - Percentages'!$B:$B,0),'Data - Knowledge'!Z$8)/100</f>
        <v>2.8999999999999998E-2</v>
      </c>
      <c r="AA526" s="129" cm="1">
        <f t="array" ref="AA526">INDEX(KM_PCT,MATCH($A526,'Knowledge - Percentages'!$B:$B,0),'Data - Knowledge'!AA$8)/100</f>
        <v>3.7000000000000005E-2</v>
      </c>
      <c r="AB526" s="129" cm="1">
        <f t="array" ref="AB526">INDEX(KM_PCT,MATCH($A526,'Knowledge - Percentages'!$B:$B,0),'Data - Knowledge'!AB$8)/100</f>
        <v>3.9E-2</v>
      </c>
      <c r="AC526" s="129" cm="1">
        <f t="array" ref="AC526">INDEX(KM_PCT,MATCH($A526,'Knowledge - Percentages'!$B:$B,0),'Data - Knowledge'!AC$8)/100</f>
        <v>3.9E-2</v>
      </c>
      <c r="AD526" s="129" cm="1">
        <f t="array" ref="AD526">INDEX(KM_PCT,MATCH($A526,'Knowledge - Percentages'!$B:$B,0),'Data - Knowledge'!AD$8)/100</f>
        <v>3.6000000000000004E-2</v>
      </c>
      <c r="AE526" s="129" cm="1">
        <f t="array" ref="AE526">INDEX(KM_PCT,MATCH($A526,'Knowledge - Percentages'!$B:$B,0),'Data - Knowledge'!AE$8)/100</f>
        <v>3.9E-2</v>
      </c>
      <c r="AF526" s="129" cm="1">
        <f t="array" ref="AF526">INDEX(KM_PCT,MATCH($A526,'Knowledge - Percentages'!$B:$B,0),'Data - Knowledge'!AF$8)/100</f>
        <v>5.5999999999999994E-2</v>
      </c>
      <c r="AG526" s="129" cm="1">
        <f t="array" ref="AG526">INDEX(KM_PCT,MATCH($A526,'Knowledge - Percentages'!$B:$B,0),'Data - Knowledge'!AG$8)/100</f>
        <v>3.9E-2</v>
      </c>
      <c r="AH526" s="129" cm="1">
        <f t="array" ref="AH526">INDEX(KM_PCT,MATCH($A526,'Knowledge - Percentages'!$B:$B,0),'Data - Knowledge'!AH$8)/100</f>
        <v>4.4999999999999998E-2</v>
      </c>
      <c r="AI526" s="129" cm="1">
        <f t="array" ref="AI526">INDEX(KM_PCT,MATCH($A526,'Knowledge - Percentages'!$B:$B,0),'Data - Knowledge'!AI$8)/100</f>
        <v>3.9E-2</v>
      </c>
    </row>
    <row r="527" spans="1:35">
      <c r="A527" s="86" t="s">
        <v>1208</v>
      </c>
      <c r="B527" s="86" t="s">
        <v>977</v>
      </c>
      <c r="C527" s="86" t="s">
        <v>1180</v>
      </c>
      <c r="D527" s="86" t="s">
        <v>1209</v>
      </c>
      <c r="E527" s="122">
        <f t="shared" si="55"/>
        <v>1.7555883329751696E-2</v>
      </c>
      <c r="F527" s="128">
        <f t="shared" si="50"/>
        <v>898.63300000000004</v>
      </c>
      <c r="G527" s="122">
        <f t="shared" si="51"/>
        <v>1.77671157592761E-2</v>
      </c>
      <c r="H527" s="128">
        <f t="shared" si="52"/>
        <v>6465.7909999999993</v>
      </c>
      <c r="I527" s="122">
        <f t="shared" si="53"/>
        <v>-0.43234790340776114</v>
      </c>
      <c r="J527" s="128">
        <f t="shared" si="54"/>
        <v>98.811104557507477</v>
      </c>
      <c r="K527" s="129" cm="1">
        <f t="array" ref="K527">INDEX(KM_PCT,MATCH($A527,'Knowledge - Percentages'!$B:$B,0),'Data - Knowledge'!K$8)/100</f>
        <v>1.8000000000000002E-2</v>
      </c>
      <c r="L527" s="129" cm="1">
        <f t="array" ref="L527">INDEX(KM_PCT,MATCH($A527,'Knowledge - Percentages'!$B:$B,0),'Data - Knowledge'!L$8)/100</f>
        <v>1.8000000000000002E-2</v>
      </c>
      <c r="M527" s="129" cm="1">
        <f t="array" ref="M527">INDEX(KM_PCT,MATCH($A527,'Knowledge - Percentages'!$B:$B,0),'Data - Knowledge'!M$8)/100</f>
        <v>1.8000000000000002E-2</v>
      </c>
      <c r="N527" s="129" cm="1">
        <f t="array" ref="N527">INDEX(KM_PCT,MATCH($A527,'Knowledge - Percentages'!$B:$B,0),'Data - Knowledge'!N$8)/100</f>
        <v>1.8000000000000002E-2</v>
      </c>
      <c r="O527" s="129" cm="1">
        <f t="array" ref="O527">INDEX(KM_PCT,MATCH($A527,'Knowledge - Percentages'!$B:$B,0),'Data - Knowledge'!O$8)/100</f>
        <v>1.8000000000000002E-2</v>
      </c>
      <c r="P527" s="129" cm="1">
        <f t="array" ref="P527">INDEX(KM_PCT,MATCH($A527,'Knowledge - Percentages'!$B:$B,0),'Data - Knowledge'!P$8)/100</f>
        <v>0.02</v>
      </c>
      <c r="Q527" s="129" cm="1">
        <f t="array" ref="Q527">INDEX(KM_PCT,MATCH($A527,'Knowledge - Percentages'!$B:$B,0),'Data - Knowledge'!Q$8)/100</f>
        <v>1.8000000000000002E-2</v>
      </c>
      <c r="R527" s="129" cm="1">
        <f t="array" ref="R527">INDEX(KM_PCT,MATCH($A527,'Knowledge - Percentages'!$B:$B,0),'Data - Knowledge'!R$8)/100</f>
        <v>2.2000000000000002E-2</v>
      </c>
      <c r="S527" s="129" cm="1">
        <f t="array" ref="S527">INDEX(KM_PCT,MATCH($A527,'Knowledge - Percentages'!$B:$B,0),'Data - Knowledge'!S$8)/100</f>
        <v>1.8000000000000002E-2</v>
      </c>
      <c r="T527" s="129" cm="1">
        <f t="array" ref="T527">INDEX(KM_PCT,MATCH($A527,'Knowledge - Percentages'!$B:$B,0),'Data - Knowledge'!T$8)/100</f>
        <v>1.1000000000000001E-2</v>
      </c>
      <c r="U527" s="129" cm="1">
        <f t="array" ref="U527">INDEX(KM_PCT,MATCH($A527,'Knowledge - Percentages'!$B:$B,0),'Data - Knowledge'!U$8)/100</f>
        <v>1.8000000000000002E-2</v>
      </c>
      <c r="V527" s="129" cm="1">
        <f t="array" ref="V527">INDEX(KM_PCT,MATCH($A527,'Knowledge - Percentages'!$B:$B,0),'Data - Knowledge'!V$8)/100</f>
        <v>1.8000000000000002E-2</v>
      </c>
      <c r="W527" s="129" cm="1">
        <f t="array" ref="W527">INDEX(KM_PCT,MATCH($A527,'Knowledge - Percentages'!$B:$B,0),'Data - Knowledge'!W$8)/100</f>
        <v>1.8000000000000002E-2</v>
      </c>
      <c r="X527" s="129" cm="1">
        <f t="array" ref="X527">INDEX(KM_PCT,MATCH($A527,'Knowledge - Percentages'!$B:$B,0),'Data - Knowledge'!X$8)/100</f>
        <v>1.8000000000000002E-2</v>
      </c>
      <c r="Y527" s="129" cm="1">
        <f t="array" ref="Y527">INDEX(KM_PCT,MATCH($A527,'Knowledge - Percentages'!$B:$B,0),'Data - Knowledge'!Y$8)/100</f>
        <v>1.8000000000000002E-2</v>
      </c>
      <c r="Z527" s="129" cm="1">
        <f t="array" ref="Z527">INDEX(KM_PCT,MATCH($A527,'Knowledge - Percentages'!$B:$B,0),'Data - Knowledge'!Z$8)/100</f>
        <v>1.8000000000000002E-2</v>
      </c>
      <c r="AA527" s="129" cm="1">
        <f t="array" ref="AA527">INDEX(KM_PCT,MATCH($A527,'Knowledge - Percentages'!$B:$B,0),'Data - Knowledge'!AA$8)/100</f>
        <v>1.7000000000000001E-2</v>
      </c>
      <c r="AB527" s="129" cm="1">
        <f t="array" ref="AB527">INDEX(KM_PCT,MATCH($A527,'Knowledge - Percentages'!$B:$B,0),'Data - Knowledge'!AB$8)/100</f>
        <v>1.8000000000000002E-2</v>
      </c>
      <c r="AC527" s="129" cm="1">
        <f t="array" ref="AC527">INDEX(KM_PCT,MATCH($A527,'Knowledge - Percentages'!$B:$B,0),'Data - Knowledge'!AC$8)/100</f>
        <v>1.8000000000000002E-2</v>
      </c>
      <c r="AD527" s="129" cm="1">
        <f t="array" ref="AD527">INDEX(KM_PCT,MATCH($A527,'Knowledge - Percentages'!$B:$B,0),'Data - Knowledge'!AD$8)/100</f>
        <v>1.8000000000000002E-2</v>
      </c>
      <c r="AE527" s="129" cm="1">
        <f t="array" ref="AE527">INDEX(KM_PCT,MATCH($A527,'Knowledge - Percentages'!$B:$B,0),'Data - Knowledge'!AE$8)/100</f>
        <v>1.8000000000000002E-2</v>
      </c>
      <c r="AF527" s="129" cm="1">
        <f t="array" ref="AF527">INDEX(KM_PCT,MATCH($A527,'Knowledge - Percentages'!$B:$B,0),'Data - Knowledge'!AF$8)/100</f>
        <v>2.3E-2</v>
      </c>
      <c r="AG527" s="129" cm="1">
        <f t="array" ref="AG527">INDEX(KM_PCT,MATCH($A527,'Knowledge - Percentages'!$B:$B,0),'Data - Knowledge'!AG$8)/100</f>
        <v>2.3E-2</v>
      </c>
      <c r="AH527" s="129" cm="1">
        <f t="array" ref="AH527">INDEX(KM_PCT,MATCH($A527,'Knowledge - Percentages'!$B:$B,0),'Data - Knowledge'!AH$8)/100</f>
        <v>1.8000000000000002E-2</v>
      </c>
      <c r="AI527" s="129" cm="1">
        <f t="array" ref="AI527">INDEX(KM_PCT,MATCH($A527,'Knowledge - Percentages'!$B:$B,0),'Data - Knowledge'!AI$8)/100</f>
        <v>1.8000000000000002E-2</v>
      </c>
    </row>
    <row r="528" spans="1:35">
      <c r="A528" s="86" t="s">
        <v>1210</v>
      </c>
      <c r="B528" s="86" t="s">
        <v>977</v>
      </c>
      <c r="C528" s="86" t="s">
        <v>1180</v>
      </c>
      <c r="D528" s="86" t="s">
        <v>1211</v>
      </c>
      <c r="E528" s="122">
        <f t="shared" si="55"/>
        <v>6.6547189716138863E-2</v>
      </c>
      <c r="F528" s="128">
        <f t="shared" si="50"/>
        <v>3406.3510000000001</v>
      </c>
      <c r="G528" s="122">
        <f t="shared" si="51"/>
        <v>6.6770927046952769E-2</v>
      </c>
      <c r="H528" s="128">
        <f t="shared" si="52"/>
        <v>24299.209000000003</v>
      </c>
      <c r="I528" s="122">
        <f t="shared" si="53"/>
        <v>0.21276750714012618</v>
      </c>
      <c r="J528" s="128">
        <f t="shared" si="54"/>
        <v>99.664918040367212</v>
      </c>
      <c r="K528" s="129" cm="1">
        <f t="array" ref="K528">INDEX(KM_PCT,MATCH($A528,'Knowledge - Percentages'!$B:$B,0),'Data - Knowledge'!K$8)/100</f>
        <v>6.7000000000000004E-2</v>
      </c>
      <c r="L528" s="129" cm="1">
        <f t="array" ref="L528">INDEX(KM_PCT,MATCH($A528,'Knowledge - Percentages'!$B:$B,0),'Data - Knowledge'!L$8)/100</f>
        <v>6.7000000000000004E-2</v>
      </c>
      <c r="M528" s="129" cm="1">
        <f t="array" ref="M528">INDEX(KM_PCT,MATCH($A528,'Knowledge - Percentages'!$B:$B,0),'Data - Knowledge'!M$8)/100</f>
        <v>6.7000000000000004E-2</v>
      </c>
      <c r="N528" s="129" cm="1">
        <f t="array" ref="N528">INDEX(KM_PCT,MATCH($A528,'Knowledge - Percentages'!$B:$B,0),'Data - Knowledge'!N$8)/100</f>
        <v>7.0000000000000007E-2</v>
      </c>
      <c r="O528" s="129" cm="1">
        <f t="array" ref="O528">INDEX(KM_PCT,MATCH($A528,'Knowledge - Percentages'!$B:$B,0),'Data - Knowledge'!O$8)/100</f>
        <v>6.8000000000000005E-2</v>
      </c>
      <c r="P528" s="129" cm="1">
        <f t="array" ref="P528">INDEX(KM_PCT,MATCH($A528,'Knowledge - Percentages'!$B:$B,0),'Data - Knowledge'!P$8)/100</f>
        <v>7.8E-2</v>
      </c>
      <c r="Q528" s="129" cm="1">
        <f t="array" ref="Q528">INDEX(KM_PCT,MATCH($A528,'Knowledge - Percentages'!$B:$B,0),'Data - Knowledge'!Q$8)/100</f>
        <v>6.3E-2</v>
      </c>
      <c r="R528" s="129" cm="1">
        <f t="array" ref="R528">INDEX(KM_PCT,MATCH($A528,'Knowledge - Percentages'!$B:$B,0),'Data - Knowledge'!R$8)/100</f>
        <v>6.5000000000000002E-2</v>
      </c>
      <c r="S528" s="129" cm="1">
        <f t="array" ref="S528">INDEX(KM_PCT,MATCH($A528,'Knowledge - Percentages'!$B:$B,0),'Data - Knowledge'!S$8)/100</f>
        <v>6.5000000000000002E-2</v>
      </c>
      <c r="T528" s="129" cm="1">
        <f t="array" ref="T528">INDEX(KM_PCT,MATCH($A528,'Knowledge - Percentages'!$B:$B,0),'Data - Knowledge'!T$8)/100</f>
        <v>6.5000000000000002E-2</v>
      </c>
      <c r="U528" s="129" cm="1">
        <f t="array" ref="U528">INDEX(KM_PCT,MATCH($A528,'Knowledge - Percentages'!$B:$B,0),'Data - Knowledge'!U$8)/100</f>
        <v>6.5000000000000002E-2</v>
      </c>
      <c r="V528" s="129" cm="1">
        <f t="array" ref="V528">INDEX(KM_PCT,MATCH($A528,'Knowledge - Percentages'!$B:$B,0),'Data - Knowledge'!V$8)/100</f>
        <v>5.7000000000000002E-2</v>
      </c>
      <c r="W528" s="129" cm="1">
        <f t="array" ref="W528">INDEX(KM_PCT,MATCH($A528,'Knowledge - Percentages'!$B:$B,0),'Data - Knowledge'!W$8)/100</f>
        <v>5.5E-2</v>
      </c>
      <c r="X528" s="129" cm="1">
        <f t="array" ref="X528">INDEX(KM_PCT,MATCH($A528,'Knowledge - Percentages'!$B:$B,0),'Data - Knowledge'!X$8)/100</f>
        <v>6.6000000000000003E-2</v>
      </c>
      <c r="Y528" s="129" cm="1">
        <f t="array" ref="Y528">INDEX(KM_PCT,MATCH($A528,'Knowledge - Percentages'!$B:$B,0),'Data - Knowledge'!Y$8)/100</f>
        <v>6.3E-2</v>
      </c>
      <c r="Z528" s="129" cm="1">
        <f t="array" ref="Z528">INDEX(KM_PCT,MATCH($A528,'Knowledge - Percentages'!$B:$B,0),'Data - Knowledge'!Z$8)/100</f>
        <v>6.6000000000000003E-2</v>
      </c>
      <c r="AA528" s="129" cm="1">
        <f t="array" ref="AA528">INDEX(KM_PCT,MATCH($A528,'Knowledge - Percentages'!$B:$B,0),'Data - Knowledge'!AA$8)/100</f>
        <v>6.6000000000000003E-2</v>
      </c>
      <c r="AB528" s="129" cm="1">
        <f t="array" ref="AB528">INDEX(KM_PCT,MATCH($A528,'Knowledge - Percentages'!$B:$B,0),'Data - Knowledge'!AB$8)/100</f>
        <v>6.6000000000000003E-2</v>
      </c>
      <c r="AC528" s="129" cm="1">
        <f t="array" ref="AC528">INDEX(KM_PCT,MATCH($A528,'Knowledge - Percentages'!$B:$B,0),'Data - Knowledge'!AC$8)/100</f>
        <v>6.6000000000000003E-2</v>
      </c>
      <c r="AD528" s="129" cm="1">
        <f t="array" ref="AD528">INDEX(KM_PCT,MATCH($A528,'Knowledge - Percentages'!$B:$B,0),'Data - Knowledge'!AD$8)/100</f>
        <v>7.0999999999999994E-2</v>
      </c>
      <c r="AE528" s="129" cm="1">
        <f t="array" ref="AE528">INDEX(KM_PCT,MATCH($A528,'Knowledge - Percentages'!$B:$B,0),'Data - Knowledge'!AE$8)/100</f>
        <v>6.6000000000000003E-2</v>
      </c>
      <c r="AF528" s="129" cm="1">
        <f t="array" ref="AF528">INDEX(KM_PCT,MATCH($A528,'Knowledge - Percentages'!$B:$B,0),'Data - Knowledge'!AF$8)/100</f>
        <v>6.6000000000000003E-2</v>
      </c>
      <c r="AG528" s="129" cm="1">
        <f t="array" ref="AG528">INDEX(KM_PCT,MATCH($A528,'Knowledge - Percentages'!$B:$B,0),'Data - Knowledge'!AG$8)/100</f>
        <v>6.6000000000000003E-2</v>
      </c>
      <c r="AH528" s="129" cm="1">
        <f t="array" ref="AH528">INDEX(KM_PCT,MATCH($A528,'Knowledge - Percentages'!$B:$B,0),'Data - Knowledge'!AH$8)/100</f>
        <v>6.6000000000000003E-2</v>
      </c>
      <c r="AI528" s="129" cm="1">
        <f t="array" ref="AI528">INDEX(KM_PCT,MATCH($A528,'Knowledge - Percentages'!$B:$B,0),'Data - Knowledge'!AI$8)/100</f>
        <v>6.6000000000000003E-2</v>
      </c>
    </row>
    <row r="529" spans="1:35">
      <c r="A529" s="86" t="s">
        <v>1212</v>
      </c>
      <c r="B529" s="86" t="s">
        <v>977</v>
      </c>
      <c r="C529" s="86" t="s">
        <v>1180</v>
      </c>
      <c r="D529" s="86" t="s">
        <v>1213</v>
      </c>
      <c r="E529" s="122">
        <f t="shared" si="55"/>
        <v>2.6984937581807891E-2</v>
      </c>
      <c r="F529" s="128">
        <f t="shared" si="50"/>
        <v>1381.2780000000005</v>
      </c>
      <c r="G529" s="122">
        <f t="shared" si="51"/>
        <v>2.6901956204540022E-2</v>
      </c>
      <c r="H529" s="128">
        <f t="shared" si="52"/>
        <v>9790.1329999999998</v>
      </c>
      <c r="I529" s="122">
        <f t="shared" si="53"/>
        <v>-0.31848241779854247</v>
      </c>
      <c r="J529" s="128">
        <f t="shared" si="54"/>
        <v>100.30845852486321</v>
      </c>
      <c r="K529" s="129" cm="1">
        <f t="array" ref="K529">INDEX(KM_PCT,MATCH($A529,'Knowledge - Percentages'!$B:$B,0),'Data - Knowledge'!K$8)/100</f>
        <v>2.7000000000000003E-2</v>
      </c>
      <c r="L529" s="129" cm="1">
        <f t="array" ref="L529">INDEX(KM_PCT,MATCH($A529,'Knowledge - Percentages'!$B:$B,0),'Data - Knowledge'!L$8)/100</f>
        <v>2.7000000000000003E-2</v>
      </c>
      <c r="M529" s="129" cm="1">
        <f t="array" ref="M529">INDEX(KM_PCT,MATCH($A529,'Knowledge - Percentages'!$B:$B,0),'Data - Knowledge'!M$8)/100</f>
        <v>2.7000000000000003E-2</v>
      </c>
      <c r="N529" s="129" cm="1">
        <f t="array" ref="N529">INDEX(KM_PCT,MATCH($A529,'Knowledge - Percentages'!$B:$B,0),'Data - Knowledge'!N$8)/100</f>
        <v>2.7000000000000003E-2</v>
      </c>
      <c r="O529" s="129" cm="1">
        <f t="array" ref="O529">INDEX(KM_PCT,MATCH($A529,'Knowledge - Percentages'!$B:$B,0),'Data - Knowledge'!O$8)/100</f>
        <v>2.7000000000000003E-2</v>
      </c>
      <c r="P529" s="129" cm="1">
        <f t="array" ref="P529">INDEX(KM_PCT,MATCH($A529,'Knowledge - Percentages'!$B:$B,0),'Data - Knowledge'!P$8)/100</f>
        <v>2.7000000000000003E-2</v>
      </c>
      <c r="Q529" s="129" cm="1">
        <f t="array" ref="Q529">INDEX(KM_PCT,MATCH($A529,'Knowledge - Percentages'!$B:$B,0),'Data - Knowledge'!Q$8)/100</f>
        <v>2.7000000000000003E-2</v>
      </c>
      <c r="R529" s="129" cm="1">
        <f t="array" ref="R529">INDEX(KM_PCT,MATCH($A529,'Knowledge - Percentages'!$B:$B,0),'Data - Knowledge'!R$8)/100</f>
        <v>2.7999999999999997E-2</v>
      </c>
      <c r="S529" s="129" cm="1">
        <f t="array" ref="S529">INDEX(KM_PCT,MATCH($A529,'Knowledge - Percentages'!$B:$B,0),'Data - Knowledge'!S$8)/100</f>
        <v>2.7000000000000003E-2</v>
      </c>
      <c r="T529" s="129" cm="1">
        <f t="array" ref="T529">INDEX(KM_PCT,MATCH($A529,'Knowledge - Percentages'!$B:$B,0),'Data - Knowledge'!T$8)/100</f>
        <v>2.7000000000000003E-2</v>
      </c>
      <c r="U529" s="129" cm="1">
        <f t="array" ref="U529">INDEX(KM_PCT,MATCH($A529,'Knowledge - Percentages'!$B:$B,0),'Data - Knowledge'!U$8)/100</f>
        <v>2.7000000000000003E-2</v>
      </c>
      <c r="V529" s="129" cm="1">
        <f t="array" ref="V529">INDEX(KM_PCT,MATCH($A529,'Knowledge - Percentages'!$B:$B,0),'Data - Knowledge'!V$8)/100</f>
        <v>2.7000000000000003E-2</v>
      </c>
      <c r="W529" s="129" cm="1">
        <f t="array" ref="W529">INDEX(KM_PCT,MATCH($A529,'Knowledge - Percentages'!$B:$B,0),'Data - Knowledge'!W$8)/100</f>
        <v>0.03</v>
      </c>
      <c r="X529" s="129" cm="1">
        <f t="array" ref="X529">INDEX(KM_PCT,MATCH($A529,'Knowledge - Percentages'!$B:$B,0),'Data - Knowledge'!X$8)/100</f>
        <v>2.7000000000000003E-2</v>
      </c>
      <c r="Y529" s="129" cm="1">
        <f t="array" ref="Y529">INDEX(KM_PCT,MATCH($A529,'Knowledge - Percentages'!$B:$B,0),'Data - Knowledge'!Y$8)/100</f>
        <v>2.7000000000000003E-2</v>
      </c>
      <c r="Z529" s="129" cm="1">
        <f t="array" ref="Z529">INDEX(KM_PCT,MATCH($A529,'Knowledge - Percentages'!$B:$B,0),'Data - Knowledge'!Z$8)/100</f>
        <v>2.7000000000000003E-2</v>
      </c>
      <c r="AA529" s="129" cm="1">
        <f t="array" ref="AA529">INDEX(KM_PCT,MATCH($A529,'Knowledge - Percentages'!$B:$B,0),'Data - Knowledge'!AA$8)/100</f>
        <v>2.7000000000000003E-2</v>
      </c>
      <c r="AB529" s="129" cm="1">
        <f t="array" ref="AB529">INDEX(KM_PCT,MATCH($A529,'Knowledge - Percentages'!$B:$B,0),'Data - Knowledge'!AB$8)/100</f>
        <v>2.7000000000000003E-2</v>
      </c>
      <c r="AC529" s="129" cm="1">
        <f t="array" ref="AC529">INDEX(KM_PCT,MATCH($A529,'Knowledge - Percentages'!$B:$B,0),'Data - Knowledge'!AC$8)/100</f>
        <v>2.6000000000000002E-2</v>
      </c>
      <c r="AD529" s="129" cm="1">
        <f t="array" ref="AD529">INDEX(KM_PCT,MATCH($A529,'Knowledge - Percentages'!$B:$B,0),'Data - Knowledge'!AD$8)/100</f>
        <v>2.7000000000000003E-2</v>
      </c>
      <c r="AE529" s="129" cm="1">
        <f t="array" ref="AE529">INDEX(KM_PCT,MATCH($A529,'Knowledge - Percentages'!$B:$B,0),'Data - Knowledge'!AE$8)/100</f>
        <v>2.7000000000000003E-2</v>
      </c>
      <c r="AF529" s="129" cm="1">
        <f t="array" ref="AF529">INDEX(KM_PCT,MATCH($A529,'Knowledge - Percentages'!$B:$B,0),'Data - Knowledge'!AF$8)/100</f>
        <v>2.7999999999999997E-2</v>
      </c>
      <c r="AG529" s="129" cm="1">
        <f t="array" ref="AG529">INDEX(KM_PCT,MATCH($A529,'Knowledge - Percentages'!$B:$B,0),'Data - Knowledge'!AG$8)/100</f>
        <v>2.7000000000000003E-2</v>
      </c>
      <c r="AH529" s="129" cm="1">
        <f t="array" ref="AH529">INDEX(KM_PCT,MATCH($A529,'Knowledge - Percentages'!$B:$B,0),'Data - Knowledge'!AH$8)/100</f>
        <v>2.7000000000000003E-2</v>
      </c>
      <c r="AI529" s="129" cm="1">
        <f t="array" ref="AI529">INDEX(KM_PCT,MATCH($A529,'Knowledge - Percentages'!$B:$B,0),'Data - Knowledge'!AI$8)/100</f>
        <v>2.7000000000000003E-2</v>
      </c>
    </row>
    <row r="530" spans="1:35">
      <c r="A530" s="86" t="s">
        <v>1214</v>
      </c>
      <c r="B530" s="86" t="s">
        <v>977</v>
      </c>
      <c r="C530" s="86" t="s">
        <v>1180</v>
      </c>
      <c r="D530" s="86" t="s">
        <v>1215</v>
      </c>
      <c r="E530" s="122">
        <f t="shared" si="55"/>
        <v>6.2298317932287489E-2</v>
      </c>
      <c r="F530" s="128">
        <f t="shared" si="50"/>
        <v>3188.8639999999996</v>
      </c>
      <c r="G530" s="122">
        <f t="shared" si="51"/>
        <v>6.1633193100662523E-2</v>
      </c>
      <c r="H530" s="128">
        <f t="shared" si="52"/>
        <v>22429.490000000005</v>
      </c>
      <c r="I530" s="122">
        <f t="shared" si="53"/>
        <v>2.201323190115544E-2</v>
      </c>
      <c r="J530" s="128">
        <f t="shared" si="54"/>
        <v>101.07916659540687</v>
      </c>
      <c r="K530" s="129" cm="1">
        <f t="array" ref="K530">INDEX(KM_PCT,MATCH($A530,'Knowledge - Percentages'!$B:$B,0),'Data - Knowledge'!K$8)/100</f>
        <v>6.2E-2</v>
      </c>
      <c r="L530" s="129" cm="1">
        <f t="array" ref="L530">INDEX(KM_PCT,MATCH($A530,'Knowledge - Percentages'!$B:$B,0),'Data - Knowledge'!L$8)/100</f>
        <v>6.2E-2</v>
      </c>
      <c r="M530" s="129" cm="1">
        <f t="array" ref="M530">INDEX(KM_PCT,MATCH($A530,'Knowledge - Percentages'!$B:$B,0),'Data - Knowledge'!M$8)/100</f>
        <v>6.2E-2</v>
      </c>
      <c r="N530" s="129" cm="1">
        <f t="array" ref="N530">INDEX(KM_PCT,MATCH($A530,'Knowledge - Percentages'!$B:$B,0),'Data - Knowledge'!N$8)/100</f>
        <v>6.2E-2</v>
      </c>
      <c r="O530" s="129" cm="1">
        <f t="array" ref="O530">INDEX(KM_PCT,MATCH($A530,'Knowledge - Percentages'!$B:$B,0),'Data - Knowledge'!O$8)/100</f>
        <v>6.8000000000000005E-2</v>
      </c>
      <c r="P530" s="129" cm="1">
        <f t="array" ref="P530">INDEX(KM_PCT,MATCH($A530,'Knowledge - Percentages'!$B:$B,0),'Data - Knowledge'!P$8)/100</f>
        <v>6.9000000000000006E-2</v>
      </c>
      <c r="Q530" s="129" cm="1">
        <f t="array" ref="Q530">INDEX(KM_PCT,MATCH($A530,'Knowledge - Percentages'!$B:$B,0),'Data - Knowledge'!Q$8)/100</f>
        <v>7.0999999999999994E-2</v>
      </c>
      <c r="R530" s="129" cm="1">
        <f t="array" ref="R530">INDEX(KM_PCT,MATCH($A530,'Knowledge - Percentages'!$B:$B,0),'Data - Knowledge'!R$8)/100</f>
        <v>6.2E-2</v>
      </c>
      <c r="S530" s="129" cm="1">
        <f t="array" ref="S530">INDEX(KM_PCT,MATCH($A530,'Knowledge - Percentages'!$B:$B,0),'Data - Knowledge'!S$8)/100</f>
        <v>5.5999999999999994E-2</v>
      </c>
      <c r="T530" s="129" cm="1">
        <f t="array" ref="T530">INDEX(KM_PCT,MATCH($A530,'Knowledge - Percentages'!$B:$B,0),'Data - Knowledge'!T$8)/100</f>
        <v>6.9000000000000006E-2</v>
      </c>
      <c r="U530" s="129" cm="1">
        <f t="array" ref="U530">INDEX(KM_PCT,MATCH($A530,'Knowledge - Percentages'!$B:$B,0),'Data - Knowledge'!U$8)/100</f>
        <v>6.2E-2</v>
      </c>
      <c r="V530" s="129" cm="1">
        <f t="array" ref="V530">INDEX(KM_PCT,MATCH($A530,'Knowledge - Percentages'!$B:$B,0),'Data - Knowledge'!V$8)/100</f>
        <v>6.2E-2</v>
      </c>
      <c r="W530" s="129" cm="1">
        <f t="array" ref="W530">INDEX(KM_PCT,MATCH($A530,'Knowledge - Percentages'!$B:$B,0),'Data - Knowledge'!W$8)/100</f>
        <v>5.9000000000000004E-2</v>
      </c>
      <c r="X530" s="129" cm="1">
        <f t="array" ref="X530">INDEX(KM_PCT,MATCH($A530,'Knowledge - Percentages'!$B:$B,0),'Data - Knowledge'!X$8)/100</f>
        <v>6.2E-2</v>
      </c>
      <c r="Y530" s="129" cm="1">
        <f t="array" ref="Y530">INDEX(KM_PCT,MATCH($A530,'Knowledge - Percentages'!$B:$B,0),'Data - Knowledge'!Y$8)/100</f>
        <v>7.4999999999999997E-2</v>
      </c>
      <c r="Z530" s="129" cm="1">
        <f t="array" ref="Z530">INDEX(KM_PCT,MATCH($A530,'Knowledge - Percentages'!$B:$B,0),'Data - Knowledge'!Z$8)/100</f>
        <v>6.2E-2</v>
      </c>
      <c r="AA530" s="129" cm="1">
        <f t="array" ref="AA530">INDEX(KM_PCT,MATCH($A530,'Knowledge - Percentages'!$B:$B,0),'Data - Knowledge'!AA$8)/100</f>
        <v>5.7999999999999996E-2</v>
      </c>
      <c r="AB530" s="129" cm="1">
        <f t="array" ref="AB530">INDEX(KM_PCT,MATCH($A530,'Knowledge - Percentages'!$B:$B,0),'Data - Knowledge'!AB$8)/100</f>
        <v>4.7E-2</v>
      </c>
      <c r="AC530" s="129" cm="1">
        <f t="array" ref="AC530">INDEX(KM_PCT,MATCH($A530,'Knowledge - Percentages'!$B:$B,0),'Data - Knowledge'!AC$8)/100</f>
        <v>5.2999999999999999E-2</v>
      </c>
      <c r="AD530" s="129" cm="1">
        <f t="array" ref="AD530">INDEX(KM_PCT,MATCH($A530,'Knowledge - Percentages'!$B:$B,0),'Data - Knowledge'!AD$8)/100</f>
        <v>6.2E-2</v>
      </c>
      <c r="AE530" s="129" cm="1">
        <f t="array" ref="AE530">INDEX(KM_PCT,MATCH($A530,'Knowledge - Percentages'!$B:$B,0),'Data - Knowledge'!AE$8)/100</f>
        <v>6.2E-2</v>
      </c>
      <c r="AF530" s="129" cm="1">
        <f t="array" ref="AF530">INDEX(KM_PCT,MATCH($A530,'Knowledge - Percentages'!$B:$B,0),'Data - Knowledge'!AF$8)/100</f>
        <v>6.2E-2</v>
      </c>
      <c r="AG530" s="129" cm="1">
        <f t="array" ref="AG530">INDEX(KM_PCT,MATCH($A530,'Knowledge - Percentages'!$B:$B,0),'Data - Knowledge'!AG$8)/100</f>
        <v>6.2E-2</v>
      </c>
      <c r="AH530" s="129" cm="1">
        <f t="array" ref="AH530">INDEX(KM_PCT,MATCH($A530,'Knowledge - Percentages'!$B:$B,0),'Data - Knowledge'!AH$8)/100</f>
        <v>6.2E-2</v>
      </c>
      <c r="AI530" s="129" cm="1">
        <f t="array" ref="AI530">INDEX(KM_PCT,MATCH($A530,'Knowledge - Percentages'!$B:$B,0),'Data - Knowledge'!AI$8)/100</f>
        <v>6.2E-2</v>
      </c>
    </row>
    <row r="531" spans="1:35">
      <c r="A531" s="86" t="s">
        <v>1216</v>
      </c>
      <c r="B531" s="86" t="s">
        <v>977</v>
      </c>
      <c r="C531" s="86" t="s">
        <v>1180</v>
      </c>
      <c r="D531" s="86" t="s">
        <v>1217</v>
      </c>
      <c r="E531" s="122">
        <f t="shared" si="55"/>
        <v>2.0873503037880711E-2</v>
      </c>
      <c r="F531" s="128">
        <f t="shared" si="50"/>
        <v>1068.452</v>
      </c>
      <c r="G531" s="122">
        <f t="shared" si="51"/>
        <v>2.0988447978808469E-2</v>
      </c>
      <c r="H531" s="128">
        <f t="shared" si="52"/>
        <v>7638.0949999999993</v>
      </c>
      <c r="I531" s="122">
        <f t="shared" si="53"/>
        <v>-0.25780644120553842</v>
      </c>
      <c r="J531" s="128">
        <f t="shared" si="54"/>
        <v>99.452341873759238</v>
      </c>
      <c r="K531" s="129" cm="1">
        <f t="array" ref="K531">INDEX(KM_PCT,MATCH($A531,'Knowledge - Percentages'!$B:$B,0),'Data - Knowledge'!K$8)/100</f>
        <v>0.02</v>
      </c>
      <c r="L531" s="129" cm="1">
        <f t="array" ref="L531">INDEX(KM_PCT,MATCH($A531,'Knowledge - Percentages'!$B:$B,0),'Data - Knowledge'!L$8)/100</f>
        <v>2.2000000000000002E-2</v>
      </c>
      <c r="M531" s="129" cm="1">
        <f t="array" ref="M531">INDEX(KM_PCT,MATCH($A531,'Knowledge - Percentages'!$B:$B,0),'Data - Knowledge'!M$8)/100</f>
        <v>2.2000000000000002E-2</v>
      </c>
      <c r="N531" s="129" cm="1">
        <f t="array" ref="N531">INDEX(KM_PCT,MATCH($A531,'Knowledge - Percentages'!$B:$B,0),'Data - Knowledge'!N$8)/100</f>
        <v>2.2000000000000002E-2</v>
      </c>
      <c r="O531" s="129" cm="1">
        <f t="array" ref="O531">INDEX(KM_PCT,MATCH($A531,'Knowledge - Percentages'!$B:$B,0),'Data - Knowledge'!O$8)/100</f>
        <v>2.2000000000000002E-2</v>
      </c>
      <c r="P531" s="129" cm="1">
        <f t="array" ref="P531">INDEX(KM_PCT,MATCH($A531,'Knowledge - Percentages'!$B:$B,0),'Data - Knowledge'!P$8)/100</f>
        <v>2.5000000000000001E-2</v>
      </c>
      <c r="Q531" s="129" cm="1">
        <f t="array" ref="Q531">INDEX(KM_PCT,MATCH($A531,'Knowledge - Percentages'!$B:$B,0),'Data - Knowledge'!Q$8)/100</f>
        <v>3.1E-2</v>
      </c>
      <c r="R531" s="129" cm="1">
        <f t="array" ref="R531">INDEX(KM_PCT,MATCH($A531,'Knowledge - Percentages'!$B:$B,0),'Data - Knowledge'!R$8)/100</f>
        <v>2.2000000000000002E-2</v>
      </c>
      <c r="S531" s="129" cm="1">
        <f t="array" ref="S531">INDEX(KM_PCT,MATCH($A531,'Knowledge - Percentages'!$B:$B,0),'Data - Knowledge'!S$8)/100</f>
        <v>2.2000000000000002E-2</v>
      </c>
      <c r="T531" s="129" cm="1">
        <f t="array" ref="T531">INDEX(KM_PCT,MATCH($A531,'Knowledge - Percentages'!$B:$B,0),'Data - Knowledge'!T$8)/100</f>
        <v>2.2000000000000002E-2</v>
      </c>
      <c r="U531" s="129" cm="1">
        <f t="array" ref="U531">INDEX(KM_PCT,MATCH($A531,'Knowledge - Percentages'!$B:$B,0),'Data - Knowledge'!U$8)/100</f>
        <v>2.2000000000000002E-2</v>
      </c>
      <c r="V531" s="129" cm="1">
        <f t="array" ref="V531">INDEX(KM_PCT,MATCH($A531,'Knowledge - Percentages'!$B:$B,0),'Data - Knowledge'!V$8)/100</f>
        <v>2.2000000000000002E-2</v>
      </c>
      <c r="W531" s="129" cm="1">
        <f t="array" ref="W531">INDEX(KM_PCT,MATCH($A531,'Knowledge - Percentages'!$B:$B,0),'Data - Knowledge'!W$8)/100</f>
        <v>1.9E-2</v>
      </c>
      <c r="X531" s="129" cm="1">
        <f t="array" ref="X531">INDEX(KM_PCT,MATCH($A531,'Knowledge - Percentages'!$B:$B,0),'Data - Knowledge'!X$8)/100</f>
        <v>1.8000000000000002E-2</v>
      </c>
      <c r="Y531" s="129" cm="1">
        <f t="array" ref="Y531">INDEX(KM_PCT,MATCH($A531,'Knowledge - Percentages'!$B:$B,0),'Data - Knowledge'!Y$8)/100</f>
        <v>1.8000000000000002E-2</v>
      </c>
      <c r="Z531" s="129" cm="1">
        <f t="array" ref="Z531">INDEX(KM_PCT,MATCH($A531,'Knowledge - Percentages'!$B:$B,0),'Data - Knowledge'!Z$8)/100</f>
        <v>0.01</v>
      </c>
      <c r="AA531" s="129" cm="1">
        <f t="array" ref="AA531">INDEX(KM_PCT,MATCH($A531,'Knowledge - Percentages'!$B:$B,0),'Data - Knowledge'!AA$8)/100</f>
        <v>1.7000000000000001E-2</v>
      </c>
      <c r="AB531" s="129" cm="1">
        <f t="array" ref="AB531">INDEX(KM_PCT,MATCH($A531,'Knowledge - Percentages'!$B:$B,0),'Data - Knowledge'!AB$8)/100</f>
        <v>1.8000000000000002E-2</v>
      </c>
      <c r="AC531" s="129" cm="1">
        <f t="array" ref="AC531">INDEX(KM_PCT,MATCH($A531,'Knowledge - Percentages'!$B:$B,0),'Data - Knowledge'!AC$8)/100</f>
        <v>2.3E-2</v>
      </c>
      <c r="AD531" s="129" cm="1">
        <f t="array" ref="AD531">INDEX(KM_PCT,MATCH($A531,'Knowledge - Percentages'!$B:$B,0),'Data - Knowledge'!AD$8)/100</f>
        <v>2.3E-2</v>
      </c>
      <c r="AE531" s="129" cm="1">
        <f t="array" ref="AE531">INDEX(KM_PCT,MATCH($A531,'Knowledge - Percentages'!$B:$B,0),'Data - Knowledge'!AE$8)/100</f>
        <v>2.2000000000000002E-2</v>
      </c>
      <c r="AF531" s="129" cm="1">
        <f t="array" ref="AF531">INDEX(KM_PCT,MATCH($A531,'Knowledge - Percentages'!$B:$B,0),'Data - Knowledge'!AF$8)/100</f>
        <v>2.3E-2</v>
      </c>
      <c r="AG531" s="129" cm="1">
        <f t="array" ref="AG531">INDEX(KM_PCT,MATCH($A531,'Knowledge - Percentages'!$B:$B,0),'Data - Knowledge'!AG$8)/100</f>
        <v>2.3E-2</v>
      </c>
      <c r="AH531" s="129" cm="1">
        <f t="array" ref="AH531">INDEX(KM_PCT,MATCH($A531,'Knowledge - Percentages'!$B:$B,0),'Data - Knowledge'!AH$8)/100</f>
        <v>3.3000000000000002E-2</v>
      </c>
      <c r="AI531" s="129" cm="1">
        <f t="array" ref="AI531">INDEX(KM_PCT,MATCH($A531,'Knowledge - Percentages'!$B:$B,0),'Data - Knowledge'!AI$8)/100</f>
        <v>2.3E-2</v>
      </c>
    </row>
    <row r="532" spans="1:35">
      <c r="A532" s="86" t="s">
        <v>1218</v>
      </c>
      <c r="B532" s="86" t="s">
        <v>977</v>
      </c>
      <c r="C532" s="86" t="s">
        <v>1180</v>
      </c>
      <c r="D532" s="86" t="s">
        <v>1219</v>
      </c>
      <c r="E532" s="122">
        <f t="shared" si="55"/>
        <v>7.4348955789555943E-2</v>
      </c>
      <c r="F532" s="128">
        <f t="shared" si="50"/>
        <v>3805.7000000000003</v>
      </c>
      <c r="G532" s="122">
        <f t="shared" si="51"/>
        <v>7.351722498687896E-2</v>
      </c>
      <c r="H532" s="128">
        <f t="shared" si="52"/>
        <v>26754.315000000002</v>
      </c>
      <c r="I532" s="122">
        <f t="shared" si="53"/>
        <v>0.20757983234341881</v>
      </c>
      <c r="J532" s="128">
        <f t="shared" si="54"/>
        <v>101.13134140036628</v>
      </c>
      <c r="K532" s="129" cm="1">
        <f t="array" ref="K532">INDEX(KM_PCT,MATCH($A532,'Knowledge - Percentages'!$B:$B,0),'Data - Knowledge'!K$8)/100</f>
        <v>7.2999999999999995E-2</v>
      </c>
      <c r="L532" s="129" cm="1">
        <f t="array" ref="L532">INDEX(KM_PCT,MATCH($A532,'Knowledge - Percentages'!$B:$B,0),'Data - Knowledge'!L$8)/100</f>
        <v>7.2999999999999995E-2</v>
      </c>
      <c r="M532" s="129" cm="1">
        <f t="array" ref="M532">INDEX(KM_PCT,MATCH($A532,'Knowledge - Percentages'!$B:$B,0),'Data - Knowledge'!M$8)/100</f>
        <v>7.2999999999999995E-2</v>
      </c>
      <c r="N532" s="129" cm="1">
        <f t="array" ref="N532">INDEX(KM_PCT,MATCH($A532,'Knowledge - Percentages'!$B:$B,0),'Data - Knowledge'!N$8)/100</f>
        <v>7.2999999999999995E-2</v>
      </c>
      <c r="O532" s="129" cm="1">
        <f t="array" ref="O532">INDEX(KM_PCT,MATCH($A532,'Knowledge - Percentages'!$B:$B,0),'Data - Knowledge'!O$8)/100</f>
        <v>7.2999999999999995E-2</v>
      </c>
      <c r="P532" s="129" cm="1">
        <f t="array" ref="P532">INDEX(KM_PCT,MATCH($A532,'Knowledge - Percentages'!$B:$B,0),'Data - Knowledge'!P$8)/100</f>
        <v>7.2999999999999995E-2</v>
      </c>
      <c r="Q532" s="129" cm="1">
        <f t="array" ref="Q532">INDEX(KM_PCT,MATCH($A532,'Knowledge - Percentages'!$B:$B,0),'Data - Knowledge'!Q$8)/100</f>
        <v>7.2999999999999995E-2</v>
      </c>
      <c r="R532" s="129" cm="1">
        <f t="array" ref="R532">INDEX(KM_PCT,MATCH($A532,'Knowledge - Percentages'!$B:$B,0),'Data - Knowledge'!R$8)/100</f>
        <v>6.5000000000000002E-2</v>
      </c>
      <c r="S532" s="129" cm="1">
        <f t="array" ref="S532">INDEX(KM_PCT,MATCH($A532,'Knowledge - Percentages'!$B:$B,0),'Data - Knowledge'!S$8)/100</f>
        <v>7.2000000000000008E-2</v>
      </c>
      <c r="T532" s="129" cm="1">
        <f t="array" ref="T532">INDEX(KM_PCT,MATCH($A532,'Knowledge - Percentages'!$B:$B,0),'Data - Knowledge'!T$8)/100</f>
        <v>8.4000000000000005E-2</v>
      </c>
      <c r="U532" s="129" cm="1">
        <f t="array" ref="U532">INDEX(KM_PCT,MATCH($A532,'Knowledge - Percentages'!$B:$B,0),'Data - Knowledge'!U$8)/100</f>
        <v>7.2999999999999995E-2</v>
      </c>
      <c r="V532" s="129" cm="1">
        <f t="array" ref="V532">INDEX(KM_PCT,MATCH($A532,'Knowledge - Percentages'!$B:$B,0),'Data - Knowledge'!V$8)/100</f>
        <v>9.8000000000000004E-2</v>
      </c>
      <c r="W532" s="129" cm="1">
        <f t="array" ref="W532">INDEX(KM_PCT,MATCH($A532,'Knowledge - Percentages'!$B:$B,0),'Data - Knowledge'!W$8)/100</f>
        <v>7.2999999999999995E-2</v>
      </c>
      <c r="X532" s="129" cm="1">
        <f t="array" ref="X532">INDEX(KM_PCT,MATCH($A532,'Knowledge - Percentages'!$B:$B,0),'Data - Knowledge'!X$8)/100</f>
        <v>7.400000000000001E-2</v>
      </c>
      <c r="Y532" s="129" cm="1">
        <f t="array" ref="Y532">INDEX(KM_PCT,MATCH($A532,'Knowledge - Percentages'!$B:$B,0),'Data - Knowledge'!Y$8)/100</f>
        <v>6.8000000000000005E-2</v>
      </c>
      <c r="Z532" s="129" cm="1">
        <f t="array" ref="Z532">INDEX(KM_PCT,MATCH($A532,'Knowledge - Percentages'!$B:$B,0),'Data - Knowledge'!Z$8)/100</f>
        <v>7.2999999999999995E-2</v>
      </c>
      <c r="AA532" s="129" cm="1">
        <f t="array" ref="AA532">INDEX(KM_PCT,MATCH($A532,'Knowledge - Percentages'!$B:$B,0),'Data - Knowledge'!AA$8)/100</f>
        <v>7.2999999999999995E-2</v>
      </c>
      <c r="AB532" s="129" cm="1">
        <f t="array" ref="AB532">INDEX(KM_PCT,MATCH($A532,'Knowledge - Percentages'!$B:$B,0),'Data - Knowledge'!AB$8)/100</f>
        <v>6.0999999999999999E-2</v>
      </c>
      <c r="AC532" s="129" cm="1">
        <f t="array" ref="AC532">INDEX(KM_PCT,MATCH($A532,'Knowledge - Percentages'!$B:$B,0),'Data - Knowledge'!AC$8)/100</f>
        <v>6.9000000000000006E-2</v>
      </c>
      <c r="AD532" s="129" cm="1">
        <f t="array" ref="AD532">INDEX(KM_PCT,MATCH($A532,'Knowledge - Percentages'!$B:$B,0),'Data - Knowledge'!AD$8)/100</f>
        <v>7.2999999999999995E-2</v>
      </c>
      <c r="AE532" s="129" cm="1">
        <f t="array" ref="AE532">INDEX(KM_PCT,MATCH($A532,'Knowledge - Percentages'!$B:$B,0),'Data - Knowledge'!AE$8)/100</f>
        <v>7.2999999999999995E-2</v>
      </c>
      <c r="AF532" s="129" cm="1">
        <f t="array" ref="AF532">INDEX(KM_PCT,MATCH($A532,'Knowledge - Percentages'!$B:$B,0),'Data - Knowledge'!AF$8)/100</f>
        <v>7.2999999999999995E-2</v>
      </c>
      <c r="AG532" s="129" cm="1">
        <f t="array" ref="AG532">INDEX(KM_PCT,MATCH($A532,'Knowledge - Percentages'!$B:$B,0),'Data - Knowledge'!AG$8)/100</f>
        <v>7.400000000000001E-2</v>
      </c>
      <c r="AH532" s="129" cm="1">
        <f t="array" ref="AH532">INDEX(KM_PCT,MATCH($A532,'Knowledge - Percentages'!$B:$B,0),'Data - Knowledge'!AH$8)/100</f>
        <v>7.2000000000000008E-2</v>
      </c>
      <c r="AI532" s="129" cm="1">
        <f t="array" ref="AI532">INDEX(KM_PCT,MATCH($A532,'Knowledge - Percentages'!$B:$B,0),'Data - Knowledge'!AI$8)/100</f>
        <v>7.2999999999999995E-2</v>
      </c>
    </row>
    <row r="533" spans="1:35">
      <c r="A533" s="86" t="s">
        <v>1220</v>
      </c>
      <c r="B533" s="86" t="s">
        <v>977</v>
      </c>
      <c r="C533" s="86" t="s">
        <v>1180</v>
      </c>
      <c r="D533" s="86" t="s">
        <v>1221</v>
      </c>
      <c r="E533" s="122">
        <f t="shared" si="55"/>
        <v>0.29809988864360093</v>
      </c>
      <c r="F533" s="128">
        <f t="shared" si="50"/>
        <v>15258.839</v>
      </c>
      <c r="G533" s="122">
        <f t="shared" si="51"/>
        <v>0.29771477718942951</v>
      </c>
      <c r="H533" s="128">
        <f t="shared" si="52"/>
        <v>108344.064</v>
      </c>
      <c r="I533" s="122">
        <f t="shared" si="53"/>
        <v>0.30209761059215778</v>
      </c>
      <c r="J533" s="128">
        <f t="shared" si="54"/>
        <v>100.12935584111983</v>
      </c>
      <c r="K533" s="129" cm="1">
        <f t="array" ref="K533">INDEX(KM_PCT,MATCH($A533,'Knowledge - Percentages'!$B:$B,0),'Data - Knowledge'!K$8)/100</f>
        <v>0.29399999999999998</v>
      </c>
      <c r="L533" s="129" cm="1">
        <f t="array" ref="L533">INDEX(KM_PCT,MATCH($A533,'Knowledge - Percentages'!$B:$B,0),'Data - Knowledge'!L$8)/100</f>
        <v>0.29399999999999998</v>
      </c>
      <c r="M533" s="129" cm="1">
        <f t="array" ref="M533">INDEX(KM_PCT,MATCH($A533,'Knowledge - Percentages'!$B:$B,0),'Data - Knowledge'!M$8)/100</f>
        <v>0.29399999999999998</v>
      </c>
      <c r="N533" s="129" cm="1">
        <f t="array" ref="N533">INDEX(KM_PCT,MATCH($A533,'Knowledge - Percentages'!$B:$B,0),'Data - Knowledge'!N$8)/100</f>
        <v>0.29399999999999998</v>
      </c>
      <c r="O533" s="129" cm="1">
        <f t="array" ref="O533">INDEX(KM_PCT,MATCH($A533,'Knowledge - Percentages'!$B:$B,0),'Data - Knowledge'!O$8)/100</f>
        <v>0.29399999999999998</v>
      </c>
      <c r="P533" s="129" cm="1">
        <f t="array" ref="P533">INDEX(KM_PCT,MATCH($A533,'Knowledge - Percentages'!$B:$B,0),'Data - Knowledge'!P$8)/100</f>
        <v>0.29399999999999998</v>
      </c>
      <c r="Q533" s="129" cm="1">
        <f t="array" ref="Q533">INDEX(KM_PCT,MATCH($A533,'Knowledge - Percentages'!$B:$B,0),'Data - Knowledge'!Q$8)/100</f>
        <v>0.34799999999999998</v>
      </c>
      <c r="R533" s="129" cm="1">
        <f t="array" ref="R533">INDEX(KM_PCT,MATCH($A533,'Knowledge - Percentages'!$B:$B,0),'Data - Knowledge'!R$8)/100</f>
        <v>0.29399999999999998</v>
      </c>
      <c r="S533" s="129" cm="1">
        <f t="array" ref="S533">INDEX(KM_PCT,MATCH($A533,'Knowledge - Percentages'!$B:$B,0),'Data - Knowledge'!S$8)/100</f>
        <v>0.29399999999999998</v>
      </c>
      <c r="T533" s="129" cm="1">
        <f t="array" ref="T533">INDEX(KM_PCT,MATCH($A533,'Knowledge - Percentages'!$B:$B,0),'Data - Knowledge'!T$8)/100</f>
        <v>0.29399999999999998</v>
      </c>
      <c r="U533" s="129" cm="1">
        <f t="array" ref="U533">INDEX(KM_PCT,MATCH($A533,'Knowledge - Percentages'!$B:$B,0),'Data - Knowledge'!U$8)/100</f>
        <v>0.29399999999999998</v>
      </c>
      <c r="V533" s="129" cm="1">
        <f t="array" ref="V533">INDEX(KM_PCT,MATCH($A533,'Knowledge - Percentages'!$B:$B,0),'Data - Knowledge'!V$8)/100</f>
        <v>0.29399999999999998</v>
      </c>
      <c r="W533" s="129" cm="1">
        <f t="array" ref="W533">INDEX(KM_PCT,MATCH($A533,'Knowledge - Percentages'!$B:$B,0),'Data - Knowledge'!W$8)/100</f>
        <v>0.29399999999999998</v>
      </c>
      <c r="X533" s="129" cm="1">
        <f t="array" ref="X533">INDEX(KM_PCT,MATCH($A533,'Knowledge - Percentages'!$B:$B,0),'Data - Knowledge'!X$8)/100</f>
        <v>0.29299999999999998</v>
      </c>
      <c r="Y533" s="129" cm="1">
        <f t="array" ref="Y533">INDEX(KM_PCT,MATCH($A533,'Knowledge - Percentages'!$B:$B,0),'Data - Knowledge'!Y$8)/100</f>
        <v>0.29299999999999998</v>
      </c>
      <c r="Z533" s="129" cm="1">
        <f t="array" ref="Z533">INDEX(KM_PCT,MATCH($A533,'Knowledge - Percentages'!$B:$B,0),'Data - Knowledge'!Z$8)/100</f>
        <v>0.318</v>
      </c>
      <c r="AA533" s="129" cm="1">
        <f t="array" ref="AA533">INDEX(KM_PCT,MATCH($A533,'Knowledge - Percentages'!$B:$B,0),'Data - Knowledge'!AA$8)/100</f>
        <v>0.29299999999999998</v>
      </c>
      <c r="AB533" s="129" cm="1">
        <f t="array" ref="AB533">INDEX(KM_PCT,MATCH($A533,'Knowledge - Percentages'!$B:$B,0),'Data - Knowledge'!AB$8)/100</f>
        <v>0.22800000000000001</v>
      </c>
      <c r="AC533" s="129" cm="1">
        <f t="array" ref="AC533">INDEX(KM_PCT,MATCH($A533,'Knowledge - Percentages'!$B:$B,0),'Data - Knowledge'!AC$8)/100</f>
        <v>0.28999999999999998</v>
      </c>
      <c r="AD533" s="129" cm="1">
        <f t="array" ref="AD533">INDEX(KM_PCT,MATCH($A533,'Knowledge - Percentages'!$B:$B,0),'Data - Knowledge'!AD$8)/100</f>
        <v>0.32200000000000001</v>
      </c>
      <c r="AE533" s="129" cm="1">
        <f t="array" ref="AE533">INDEX(KM_PCT,MATCH($A533,'Knowledge - Percentages'!$B:$B,0),'Data - Knowledge'!AE$8)/100</f>
        <v>0.28999999999999998</v>
      </c>
      <c r="AF533" s="129" cm="1">
        <f t="array" ref="AF533">INDEX(KM_PCT,MATCH($A533,'Knowledge - Percentages'!$B:$B,0),'Data - Knowledge'!AF$8)/100</f>
        <v>0.255</v>
      </c>
      <c r="AG533" s="129" cm="1">
        <f t="array" ref="AG533">INDEX(KM_PCT,MATCH($A533,'Knowledge - Percentages'!$B:$B,0),'Data - Knowledge'!AG$8)/100</f>
        <v>0.28999999999999998</v>
      </c>
      <c r="AH533" s="129" cm="1">
        <f t="array" ref="AH533">INDEX(KM_PCT,MATCH($A533,'Knowledge - Percentages'!$B:$B,0),'Data - Knowledge'!AH$8)/100</f>
        <v>0.28999999999999998</v>
      </c>
      <c r="AI533" s="129" cm="1">
        <f t="array" ref="AI533">INDEX(KM_PCT,MATCH($A533,'Knowledge - Percentages'!$B:$B,0),'Data - Knowledge'!AI$8)/100</f>
        <v>0.28999999999999998</v>
      </c>
    </row>
    <row r="534" spans="1:35">
      <c r="A534" s="86" t="s">
        <v>1222</v>
      </c>
      <c r="B534" s="86" t="s">
        <v>977</v>
      </c>
      <c r="C534" s="86" t="s">
        <v>1180</v>
      </c>
      <c r="D534" s="86" t="s">
        <v>1223</v>
      </c>
      <c r="E534" s="122">
        <f t="shared" si="55"/>
        <v>6.335544181139742E-2</v>
      </c>
      <c r="F534" s="128">
        <f t="shared" si="50"/>
        <v>3242.9749999999999</v>
      </c>
      <c r="G534" s="122">
        <f t="shared" si="51"/>
        <v>6.6065116138481358E-2</v>
      </c>
      <c r="H534" s="128">
        <f t="shared" si="52"/>
        <v>24042.350999999999</v>
      </c>
      <c r="I534" s="122">
        <f t="shared" si="53"/>
        <v>-0.35060450114355268</v>
      </c>
      <c r="J534" s="128">
        <f t="shared" si="54"/>
        <v>95.898479431408106</v>
      </c>
      <c r="K534" s="129" cm="1">
        <f t="array" ref="K534">INDEX(KM_PCT,MATCH($A534,'Knowledge - Percentages'!$B:$B,0),'Data - Knowledge'!K$8)/100</f>
        <v>0.05</v>
      </c>
      <c r="L534" s="129" cm="1">
        <f t="array" ref="L534">INDEX(KM_PCT,MATCH($A534,'Knowledge - Percentages'!$B:$B,0),'Data - Knowledge'!L$8)/100</f>
        <v>0.05</v>
      </c>
      <c r="M534" s="129" cm="1">
        <f t="array" ref="M534">INDEX(KM_PCT,MATCH($A534,'Knowledge - Percentages'!$B:$B,0),'Data - Knowledge'!M$8)/100</f>
        <v>4.8000000000000001E-2</v>
      </c>
      <c r="N534" s="129" cm="1">
        <f t="array" ref="N534">INDEX(KM_PCT,MATCH($A534,'Knowledge - Percentages'!$B:$B,0),'Data - Knowledge'!N$8)/100</f>
        <v>0.05</v>
      </c>
      <c r="O534" s="129" cm="1">
        <f t="array" ref="O534">INDEX(KM_PCT,MATCH($A534,'Knowledge - Percentages'!$B:$B,0),'Data - Knowledge'!O$8)/100</f>
        <v>0.05</v>
      </c>
      <c r="P534" s="129" cm="1">
        <f t="array" ref="P534">INDEX(KM_PCT,MATCH($A534,'Knowledge - Percentages'!$B:$B,0),'Data - Knowledge'!P$8)/100</f>
        <v>0.08</v>
      </c>
      <c r="Q534" s="129" cm="1">
        <f t="array" ref="Q534">INDEX(KM_PCT,MATCH($A534,'Knowledge - Percentages'!$B:$B,0),'Data - Knowledge'!Q$8)/100</f>
        <v>4.2999999999999997E-2</v>
      </c>
      <c r="R534" s="129" cm="1">
        <f t="array" ref="R534">INDEX(KM_PCT,MATCH($A534,'Knowledge - Percentages'!$B:$B,0),'Data - Knowledge'!R$8)/100</f>
        <v>7.0999999999999994E-2</v>
      </c>
      <c r="S534" s="129" cm="1">
        <f t="array" ref="S534">INDEX(KM_PCT,MATCH($A534,'Knowledge - Percentages'!$B:$B,0),'Data - Knowledge'!S$8)/100</f>
        <v>7.4999999999999997E-2</v>
      </c>
      <c r="T534" s="129" cm="1">
        <f t="array" ref="T534">INDEX(KM_PCT,MATCH($A534,'Knowledge - Percentages'!$B:$B,0),'Data - Knowledge'!T$8)/100</f>
        <v>7.0999999999999994E-2</v>
      </c>
      <c r="U534" s="129" cm="1">
        <f t="array" ref="U534">INDEX(KM_PCT,MATCH($A534,'Knowledge - Percentages'!$B:$B,0),'Data - Knowledge'!U$8)/100</f>
        <v>7.0999999999999994E-2</v>
      </c>
      <c r="V534" s="129" cm="1">
        <f t="array" ref="V534">INDEX(KM_PCT,MATCH($A534,'Knowledge - Percentages'!$B:$B,0),'Data - Knowledge'!V$8)/100</f>
        <v>5.9000000000000004E-2</v>
      </c>
      <c r="W534" s="129" cm="1">
        <f t="array" ref="W534">INDEX(KM_PCT,MATCH($A534,'Knowledge - Percentages'!$B:$B,0),'Data - Knowledge'!W$8)/100</f>
        <v>7.5999999999999998E-2</v>
      </c>
      <c r="X534" s="129" cm="1">
        <f t="array" ref="X534">INDEX(KM_PCT,MATCH($A534,'Knowledge - Percentages'!$B:$B,0),'Data - Knowledge'!X$8)/100</f>
        <v>7.2999999999999995E-2</v>
      </c>
      <c r="Y534" s="129" cm="1">
        <f t="array" ref="Y534">INDEX(KM_PCT,MATCH($A534,'Knowledge - Percentages'!$B:$B,0),'Data - Knowledge'!Y$8)/100</f>
        <v>7.2999999999999995E-2</v>
      </c>
      <c r="Z534" s="129" cm="1">
        <f t="array" ref="Z534">INDEX(KM_PCT,MATCH($A534,'Knowledge - Percentages'!$B:$B,0),'Data - Knowledge'!Z$8)/100</f>
        <v>7.2999999999999995E-2</v>
      </c>
      <c r="AA534" s="129" cm="1">
        <f t="array" ref="AA534">INDEX(KM_PCT,MATCH($A534,'Knowledge - Percentages'!$B:$B,0),'Data - Knowledge'!AA$8)/100</f>
        <v>7.2999999999999995E-2</v>
      </c>
      <c r="AB534" s="129" cm="1">
        <f t="array" ref="AB534">INDEX(KM_PCT,MATCH($A534,'Knowledge - Percentages'!$B:$B,0),'Data - Knowledge'!AB$8)/100</f>
        <v>7.2999999999999995E-2</v>
      </c>
      <c r="AC534" s="129" cm="1">
        <f t="array" ref="AC534">INDEX(KM_PCT,MATCH($A534,'Knowledge - Percentages'!$B:$B,0),'Data - Knowledge'!AC$8)/100</f>
        <v>7.2999999999999995E-2</v>
      </c>
      <c r="AD534" s="129" cm="1">
        <f t="array" ref="AD534">INDEX(KM_PCT,MATCH($A534,'Knowledge - Percentages'!$B:$B,0),'Data - Knowledge'!AD$8)/100</f>
        <v>7.2999999999999995E-2</v>
      </c>
      <c r="AE534" s="129" cm="1">
        <f t="array" ref="AE534">INDEX(KM_PCT,MATCH($A534,'Knowledge - Percentages'!$B:$B,0),'Data - Knowledge'!AE$8)/100</f>
        <v>5.7000000000000002E-2</v>
      </c>
      <c r="AF534" s="129" cm="1">
        <f t="array" ref="AF534">INDEX(KM_PCT,MATCH($A534,'Knowledge - Percentages'!$B:$B,0),'Data - Knowledge'!AF$8)/100</f>
        <v>8.5000000000000006E-2</v>
      </c>
      <c r="AG534" s="129" cm="1">
        <f t="array" ref="AG534">INDEX(KM_PCT,MATCH($A534,'Knowledge - Percentages'!$B:$B,0),'Data - Knowledge'!AG$8)/100</f>
        <v>7.2999999999999995E-2</v>
      </c>
      <c r="AH534" s="129" cm="1">
        <f t="array" ref="AH534">INDEX(KM_PCT,MATCH($A534,'Knowledge - Percentages'!$B:$B,0),'Data - Knowledge'!AH$8)/100</f>
        <v>7.2999999999999995E-2</v>
      </c>
      <c r="AI534" s="129" cm="1">
        <f t="array" ref="AI534">INDEX(KM_PCT,MATCH($A534,'Knowledge - Percentages'!$B:$B,0),'Data - Knowledge'!AI$8)/100</f>
        <v>7.2999999999999995E-2</v>
      </c>
    </row>
    <row r="535" spans="1:35">
      <c r="A535" s="86" t="s">
        <v>1224</v>
      </c>
      <c r="B535" s="86" t="s">
        <v>977</v>
      </c>
      <c r="C535" s="86" t="s">
        <v>1180</v>
      </c>
      <c r="D535" s="86" t="s">
        <v>1225</v>
      </c>
      <c r="E535" s="122">
        <f t="shared" si="55"/>
        <v>4.1271103991247775E-2</v>
      </c>
      <c r="F535" s="128">
        <f t="shared" si="50"/>
        <v>2112.5439999999999</v>
      </c>
      <c r="G535" s="122">
        <f t="shared" si="51"/>
        <v>4.0819470816308025E-2</v>
      </c>
      <c r="H535" s="128">
        <f t="shared" si="52"/>
        <v>14854.981</v>
      </c>
      <c r="I535" s="122">
        <f t="shared" si="53"/>
        <v>-0.13507302482169495</v>
      </c>
      <c r="J535" s="128">
        <f t="shared" si="54"/>
        <v>101.10641604584281</v>
      </c>
      <c r="K535" s="129" cm="1">
        <f t="array" ref="K535">INDEX(KM_PCT,MATCH($A535,'Knowledge - Percentages'!$B:$B,0),'Data - Knowledge'!K$8)/100</f>
        <v>4.2000000000000003E-2</v>
      </c>
      <c r="L535" s="129" cm="1">
        <f t="array" ref="L535">INDEX(KM_PCT,MATCH($A535,'Knowledge - Percentages'!$B:$B,0),'Data - Knowledge'!L$8)/100</f>
        <v>4.2000000000000003E-2</v>
      </c>
      <c r="M535" s="129" cm="1">
        <f t="array" ref="M535">INDEX(KM_PCT,MATCH($A535,'Knowledge - Percentages'!$B:$B,0),'Data - Knowledge'!M$8)/100</f>
        <v>4.2000000000000003E-2</v>
      </c>
      <c r="N535" s="129" cm="1">
        <f t="array" ref="N535">INDEX(KM_PCT,MATCH($A535,'Knowledge - Percentages'!$B:$B,0),'Data - Knowledge'!N$8)/100</f>
        <v>4.2000000000000003E-2</v>
      </c>
      <c r="O535" s="129" cm="1">
        <f t="array" ref="O535">INDEX(KM_PCT,MATCH($A535,'Knowledge - Percentages'!$B:$B,0),'Data - Knowledge'!O$8)/100</f>
        <v>3.3000000000000002E-2</v>
      </c>
      <c r="P535" s="129" cm="1">
        <f t="array" ref="P535">INDEX(KM_PCT,MATCH($A535,'Knowledge - Percentages'!$B:$B,0),'Data - Knowledge'!P$8)/100</f>
        <v>0.04</v>
      </c>
      <c r="Q535" s="129" cm="1">
        <f t="array" ref="Q535">INDEX(KM_PCT,MATCH($A535,'Knowledge - Percentages'!$B:$B,0),'Data - Knowledge'!Q$8)/100</f>
        <v>0.04</v>
      </c>
      <c r="R535" s="129" cm="1">
        <f t="array" ref="R535">INDEX(KM_PCT,MATCH($A535,'Knowledge - Percentages'!$B:$B,0),'Data - Knowledge'!R$8)/100</f>
        <v>0.04</v>
      </c>
      <c r="S535" s="129" cm="1">
        <f t="array" ref="S535">INDEX(KM_PCT,MATCH($A535,'Knowledge - Percentages'!$B:$B,0),'Data - Knowledge'!S$8)/100</f>
        <v>0.04</v>
      </c>
      <c r="T535" s="129" cm="1">
        <f t="array" ref="T535">INDEX(KM_PCT,MATCH($A535,'Knowledge - Percentages'!$B:$B,0),'Data - Knowledge'!T$8)/100</f>
        <v>0.04</v>
      </c>
      <c r="U535" s="129" cm="1">
        <f t="array" ref="U535">INDEX(KM_PCT,MATCH($A535,'Knowledge - Percentages'!$B:$B,0),'Data - Knowledge'!U$8)/100</f>
        <v>0.04</v>
      </c>
      <c r="V535" s="129" cm="1">
        <f t="array" ref="V535">INDEX(KM_PCT,MATCH($A535,'Knowledge - Percentages'!$B:$B,0),'Data - Knowledge'!V$8)/100</f>
        <v>0.04</v>
      </c>
      <c r="W535" s="129" cm="1">
        <f t="array" ref="W535">INDEX(KM_PCT,MATCH($A535,'Knowledge - Percentages'!$B:$B,0),'Data - Knowledge'!W$8)/100</f>
        <v>0.04</v>
      </c>
      <c r="X535" s="129" cm="1">
        <f t="array" ref="X535">INDEX(KM_PCT,MATCH($A535,'Knowledge - Percentages'!$B:$B,0),'Data - Knowledge'!X$8)/100</f>
        <v>4.4000000000000004E-2</v>
      </c>
      <c r="Y535" s="129" cm="1">
        <f t="array" ref="Y535">INDEX(KM_PCT,MATCH($A535,'Knowledge - Percentages'!$B:$B,0),'Data - Knowledge'!Y$8)/100</f>
        <v>4.4999999999999998E-2</v>
      </c>
      <c r="Z535" s="129" cm="1">
        <f t="array" ref="Z535">INDEX(KM_PCT,MATCH($A535,'Knowledge - Percentages'!$B:$B,0),'Data - Knowledge'!Z$8)/100</f>
        <v>4.2999999999999997E-2</v>
      </c>
      <c r="AA535" s="129" cm="1">
        <f t="array" ref="AA535">INDEX(KM_PCT,MATCH($A535,'Knowledge - Percentages'!$B:$B,0),'Data - Knowledge'!AA$8)/100</f>
        <v>4.4000000000000004E-2</v>
      </c>
      <c r="AB535" s="129" cm="1">
        <f t="array" ref="AB535">INDEX(KM_PCT,MATCH($A535,'Knowledge - Percentages'!$B:$B,0),'Data - Knowledge'!AB$8)/100</f>
        <v>4.4000000000000004E-2</v>
      </c>
      <c r="AC535" s="129" cm="1">
        <f t="array" ref="AC535">INDEX(KM_PCT,MATCH($A535,'Knowledge - Percentages'!$B:$B,0),'Data - Knowledge'!AC$8)/100</f>
        <v>3.7000000000000005E-2</v>
      </c>
      <c r="AD535" s="129" cm="1">
        <f t="array" ref="AD535">INDEX(KM_PCT,MATCH($A535,'Knowledge - Percentages'!$B:$B,0),'Data - Knowledge'!AD$8)/100</f>
        <v>3.6000000000000004E-2</v>
      </c>
      <c r="AE535" s="129" cm="1">
        <f t="array" ref="AE535">INDEX(KM_PCT,MATCH($A535,'Knowledge - Percentages'!$B:$B,0),'Data - Knowledge'!AE$8)/100</f>
        <v>4.2000000000000003E-2</v>
      </c>
      <c r="AF535" s="129" cm="1">
        <f t="array" ref="AF535">INDEX(KM_PCT,MATCH($A535,'Knowledge - Percentages'!$B:$B,0),'Data - Knowledge'!AF$8)/100</f>
        <v>5.9000000000000004E-2</v>
      </c>
      <c r="AG535" s="129" cm="1">
        <f t="array" ref="AG535">INDEX(KM_PCT,MATCH($A535,'Knowledge - Percentages'!$B:$B,0),'Data - Knowledge'!AG$8)/100</f>
        <v>4.4999999999999998E-2</v>
      </c>
      <c r="AH535" s="129" cm="1">
        <f t="array" ref="AH535">INDEX(KM_PCT,MATCH($A535,'Knowledge - Percentages'!$B:$B,0),'Data - Knowledge'!AH$8)/100</f>
        <v>4.2000000000000003E-2</v>
      </c>
      <c r="AI535" s="129" cm="1">
        <f t="array" ref="AI535">INDEX(KM_PCT,MATCH($A535,'Knowledge - Percentages'!$B:$B,0),'Data - Knowledge'!AI$8)/100</f>
        <v>4.2000000000000003E-2</v>
      </c>
    </row>
    <row r="536" spans="1:35">
      <c r="A536" s="86" t="s">
        <v>1226</v>
      </c>
      <c r="B536" s="86" t="s">
        <v>977</v>
      </c>
      <c r="C536" s="86" t="s">
        <v>1180</v>
      </c>
      <c r="D536" s="86" t="s">
        <v>1227</v>
      </c>
      <c r="E536" s="122">
        <f t="shared" si="55"/>
        <v>2.5861585949557505E-2</v>
      </c>
      <c r="F536" s="128">
        <f t="shared" si="50"/>
        <v>1323.777</v>
      </c>
      <c r="G536" s="122">
        <f t="shared" si="51"/>
        <v>2.6055058955426889E-2</v>
      </c>
      <c r="H536" s="128">
        <f t="shared" si="52"/>
        <v>9481.9309999999987</v>
      </c>
      <c r="I536" s="122">
        <f t="shared" si="53"/>
        <v>-0.27936313123046347</v>
      </c>
      <c r="J536" s="128">
        <f t="shared" si="54"/>
        <v>99.257445526412496</v>
      </c>
      <c r="K536" s="129" cm="1">
        <f t="array" ref="K536">INDEX(KM_PCT,MATCH($A536,'Knowledge - Percentages'!$B:$B,0),'Data - Knowledge'!K$8)/100</f>
        <v>2.6000000000000002E-2</v>
      </c>
      <c r="L536" s="129" cm="1">
        <f t="array" ref="L536">INDEX(KM_PCT,MATCH($A536,'Knowledge - Percentages'!$B:$B,0),'Data - Knowledge'!L$8)/100</f>
        <v>2.6000000000000002E-2</v>
      </c>
      <c r="M536" s="129" cm="1">
        <f t="array" ref="M536">INDEX(KM_PCT,MATCH($A536,'Knowledge - Percentages'!$B:$B,0),'Data - Knowledge'!M$8)/100</f>
        <v>2.6000000000000002E-2</v>
      </c>
      <c r="N536" s="129" cm="1">
        <f t="array" ref="N536">INDEX(KM_PCT,MATCH($A536,'Knowledge - Percentages'!$B:$B,0),'Data - Knowledge'!N$8)/100</f>
        <v>2.6000000000000002E-2</v>
      </c>
      <c r="O536" s="129" cm="1">
        <f t="array" ref="O536">INDEX(KM_PCT,MATCH($A536,'Knowledge - Percentages'!$B:$B,0),'Data - Knowledge'!O$8)/100</f>
        <v>2.6000000000000002E-2</v>
      </c>
      <c r="P536" s="129" cm="1">
        <f t="array" ref="P536">INDEX(KM_PCT,MATCH($A536,'Knowledge - Percentages'!$B:$B,0),'Data - Knowledge'!P$8)/100</f>
        <v>2.4E-2</v>
      </c>
      <c r="Q536" s="129" cm="1">
        <f t="array" ref="Q536">INDEX(KM_PCT,MATCH($A536,'Knowledge - Percentages'!$B:$B,0),'Data - Knowledge'!Q$8)/100</f>
        <v>2.6000000000000002E-2</v>
      </c>
      <c r="R536" s="129" cm="1">
        <f t="array" ref="R536">INDEX(KM_PCT,MATCH($A536,'Knowledge - Percentages'!$B:$B,0),'Data - Knowledge'!R$8)/100</f>
        <v>2.6000000000000002E-2</v>
      </c>
      <c r="S536" s="129" cm="1">
        <f t="array" ref="S536">INDEX(KM_PCT,MATCH($A536,'Knowledge - Percentages'!$B:$B,0),'Data - Knowledge'!S$8)/100</f>
        <v>2.6000000000000002E-2</v>
      </c>
      <c r="T536" s="129" cm="1">
        <f t="array" ref="T536">INDEX(KM_PCT,MATCH($A536,'Knowledge - Percentages'!$B:$B,0),'Data - Knowledge'!T$8)/100</f>
        <v>2.6000000000000002E-2</v>
      </c>
      <c r="U536" s="129" cm="1">
        <f t="array" ref="U536">INDEX(KM_PCT,MATCH($A536,'Knowledge - Percentages'!$B:$B,0),'Data - Knowledge'!U$8)/100</f>
        <v>2.6000000000000002E-2</v>
      </c>
      <c r="V536" s="129" cm="1">
        <f t="array" ref="V536">INDEX(KM_PCT,MATCH($A536,'Knowledge - Percentages'!$B:$B,0),'Data - Knowledge'!V$8)/100</f>
        <v>3.3000000000000002E-2</v>
      </c>
      <c r="W536" s="129" cm="1">
        <f t="array" ref="W536">INDEX(KM_PCT,MATCH($A536,'Knowledge - Percentages'!$B:$B,0),'Data - Knowledge'!W$8)/100</f>
        <v>2.6000000000000002E-2</v>
      </c>
      <c r="X536" s="129" cm="1">
        <f t="array" ref="X536">INDEX(KM_PCT,MATCH($A536,'Knowledge - Percentages'!$B:$B,0),'Data - Knowledge'!X$8)/100</f>
        <v>2.2000000000000002E-2</v>
      </c>
      <c r="Y536" s="129" cm="1">
        <f t="array" ref="Y536">INDEX(KM_PCT,MATCH($A536,'Knowledge - Percentages'!$B:$B,0),'Data - Knowledge'!Y$8)/100</f>
        <v>2.6000000000000002E-2</v>
      </c>
      <c r="Z536" s="129" cm="1">
        <f t="array" ref="Z536">INDEX(KM_PCT,MATCH($A536,'Knowledge - Percentages'!$B:$B,0),'Data - Knowledge'!Z$8)/100</f>
        <v>2.6000000000000002E-2</v>
      </c>
      <c r="AA536" s="129" cm="1">
        <f t="array" ref="AA536">INDEX(KM_PCT,MATCH($A536,'Knowledge - Percentages'!$B:$B,0),'Data - Knowledge'!AA$8)/100</f>
        <v>2.6000000000000002E-2</v>
      </c>
      <c r="AB536" s="129" cm="1">
        <f t="array" ref="AB536">INDEX(KM_PCT,MATCH($A536,'Knowledge - Percentages'!$B:$B,0),'Data - Knowledge'!AB$8)/100</f>
        <v>2.6000000000000002E-2</v>
      </c>
      <c r="AC536" s="129" cm="1">
        <f t="array" ref="AC536">INDEX(KM_PCT,MATCH($A536,'Knowledge - Percentages'!$B:$B,0),'Data - Knowledge'!AC$8)/100</f>
        <v>2.6000000000000002E-2</v>
      </c>
      <c r="AD536" s="129" cm="1">
        <f t="array" ref="AD536">INDEX(KM_PCT,MATCH($A536,'Knowledge - Percentages'!$B:$B,0),'Data - Knowledge'!AD$8)/100</f>
        <v>2.6000000000000002E-2</v>
      </c>
      <c r="AE536" s="129" cm="1">
        <f t="array" ref="AE536">INDEX(KM_PCT,MATCH($A536,'Knowledge - Percentages'!$B:$B,0),'Data - Knowledge'!AE$8)/100</f>
        <v>2.6000000000000002E-2</v>
      </c>
      <c r="AF536" s="129" cm="1">
        <f t="array" ref="AF536">INDEX(KM_PCT,MATCH($A536,'Knowledge - Percentages'!$B:$B,0),'Data - Knowledge'!AF$8)/100</f>
        <v>2.6000000000000002E-2</v>
      </c>
      <c r="AG536" s="129" cm="1">
        <f t="array" ref="AG536">INDEX(KM_PCT,MATCH($A536,'Knowledge - Percentages'!$B:$B,0),'Data - Knowledge'!AG$8)/100</f>
        <v>2.6000000000000002E-2</v>
      </c>
      <c r="AH536" s="129" cm="1">
        <f t="array" ref="AH536">INDEX(KM_PCT,MATCH($A536,'Knowledge - Percentages'!$B:$B,0),'Data - Knowledge'!AH$8)/100</f>
        <v>3.7000000000000005E-2</v>
      </c>
      <c r="AI536" s="129" cm="1">
        <f t="array" ref="AI536">INDEX(KM_PCT,MATCH($A536,'Knowledge - Percentages'!$B:$B,0),'Data - Knowledge'!AI$8)/100</f>
        <v>2.6000000000000002E-2</v>
      </c>
    </row>
    <row r="537" spans="1:35">
      <c r="A537" s="86" t="s">
        <v>1228</v>
      </c>
      <c r="B537" s="86" t="s">
        <v>977</v>
      </c>
      <c r="C537" s="86" t="s">
        <v>1180</v>
      </c>
      <c r="D537" s="86" t="s">
        <v>1229</v>
      </c>
      <c r="E537" s="122">
        <f t="shared" si="55"/>
        <v>3.2480336804266714E-2</v>
      </c>
      <c r="F537" s="128">
        <f t="shared" si="50"/>
        <v>1662.5710000000004</v>
      </c>
      <c r="G537" s="122">
        <f t="shared" si="51"/>
        <v>3.0783896966083121E-2</v>
      </c>
      <c r="H537" s="128">
        <f t="shared" si="52"/>
        <v>11202.845000000003</v>
      </c>
      <c r="I537" s="122">
        <f t="shared" si="53"/>
        <v>-0.16146386541207472</v>
      </c>
      <c r="J537" s="128">
        <f t="shared" si="54"/>
        <v>105.51080274226712</v>
      </c>
      <c r="K537" s="129" cm="1">
        <f t="array" ref="K537">INDEX(KM_PCT,MATCH($A537,'Knowledge - Percentages'!$B:$B,0),'Data - Knowledge'!K$8)/100</f>
        <v>2.5000000000000001E-2</v>
      </c>
      <c r="L537" s="129" cm="1">
        <f t="array" ref="L537">INDEX(KM_PCT,MATCH($A537,'Knowledge - Percentages'!$B:$B,0),'Data - Knowledge'!L$8)/100</f>
        <v>4.8000000000000001E-2</v>
      </c>
      <c r="M537" s="129" cm="1">
        <f t="array" ref="M537">INDEX(KM_PCT,MATCH($A537,'Knowledge - Percentages'!$B:$B,0),'Data - Knowledge'!M$8)/100</f>
        <v>3.5000000000000003E-2</v>
      </c>
      <c r="N537" s="129" cm="1">
        <f t="array" ref="N537">INDEX(KM_PCT,MATCH($A537,'Knowledge - Percentages'!$B:$B,0),'Data - Knowledge'!N$8)/100</f>
        <v>2.2000000000000002E-2</v>
      </c>
      <c r="O537" s="129" cm="1">
        <f t="array" ref="O537">INDEX(KM_PCT,MATCH($A537,'Knowledge - Percentages'!$B:$B,0),'Data - Knowledge'!O$8)/100</f>
        <v>3.2000000000000001E-2</v>
      </c>
      <c r="P537" s="129" cm="1">
        <f t="array" ref="P537">INDEX(KM_PCT,MATCH($A537,'Knowledge - Percentages'!$B:$B,0),'Data - Knowledge'!P$8)/100</f>
        <v>3.5000000000000003E-2</v>
      </c>
      <c r="Q537" s="129" cm="1">
        <f t="array" ref="Q537">INDEX(KM_PCT,MATCH($A537,'Knowledge - Percentages'!$B:$B,0),'Data - Knowledge'!Q$8)/100</f>
        <v>4.0999999999999995E-2</v>
      </c>
      <c r="R537" s="129" cm="1">
        <f t="array" ref="R537">INDEX(KM_PCT,MATCH($A537,'Knowledge - Percentages'!$B:$B,0),'Data - Knowledge'!R$8)/100</f>
        <v>3.5000000000000003E-2</v>
      </c>
      <c r="S537" s="129" cm="1">
        <f t="array" ref="S537">INDEX(KM_PCT,MATCH($A537,'Knowledge - Percentages'!$B:$B,0),'Data - Knowledge'!S$8)/100</f>
        <v>3.5000000000000003E-2</v>
      </c>
      <c r="T537" s="129" cm="1">
        <f t="array" ref="T537">INDEX(KM_PCT,MATCH($A537,'Knowledge - Percentages'!$B:$B,0),'Data - Knowledge'!T$8)/100</f>
        <v>3.5000000000000003E-2</v>
      </c>
      <c r="U537" s="129" cm="1">
        <f t="array" ref="U537">INDEX(KM_PCT,MATCH($A537,'Knowledge - Percentages'!$B:$B,0),'Data - Knowledge'!U$8)/100</f>
        <v>3.5000000000000003E-2</v>
      </c>
      <c r="V537" s="129" cm="1">
        <f t="array" ref="V537">INDEX(KM_PCT,MATCH($A537,'Knowledge - Percentages'!$B:$B,0),'Data - Knowledge'!V$8)/100</f>
        <v>3.5000000000000003E-2</v>
      </c>
      <c r="W537" s="129" cm="1">
        <f t="array" ref="W537">INDEX(KM_PCT,MATCH($A537,'Knowledge - Percentages'!$B:$B,0),'Data - Knowledge'!W$8)/100</f>
        <v>3.5000000000000003E-2</v>
      </c>
      <c r="X537" s="129" cm="1">
        <f t="array" ref="X537">INDEX(KM_PCT,MATCH($A537,'Knowledge - Percentages'!$B:$B,0),'Data - Knowledge'!X$8)/100</f>
        <v>3.2000000000000001E-2</v>
      </c>
      <c r="Y537" s="129" cm="1">
        <f t="array" ref="Y537">INDEX(KM_PCT,MATCH($A537,'Knowledge - Percentages'!$B:$B,0),'Data - Knowledge'!Y$8)/100</f>
        <v>3.2000000000000001E-2</v>
      </c>
      <c r="Z537" s="129" cm="1">
        <f t="array" ref="Z537">INDEX(KM_PCT,MATCH($A537,'Knowledge - Percentages'!$B:$B,0),'Data - Knowledge'!Z$8)/100</f>
        <v>3.1E-2</v>
      </c>
      <c r="AA537" s="129" cm="1">
        <f t="array" ref="AA537">INDEX(KM_PCT,MATCH($A537,'Knowledge - Percentages'!$B:$B,0),'Data - Knowledge'!AA$8)/100</f>
        <v>2.4E-2</v>
      </c>
      <c r="AB537" s="129" cm="1">
        <f t="array" ref="AB537">INDEX(KM_PCT,MATCH($A537,'Knowledge - Percentages'!$B:$B,0),'Data - Knowledge'!AB$8)/100</f>
        <v>3.2000000000000001E-2</v>
      </c>
      <c r="AC537" s="129" cm="1">
        <f t="array" ref="AC537">INDEX(KM_PCT,MATCH($A537,'Knowledge - Percentages'!$B:$B,0),'Data - Knowledge'!AC$8)/100</f>
        <v>2.2000000000000002E-2</v>
      </c>
      <c r="AD537" s="129" cm="1">
        <f t="array" ref="AD537">INDEX(KM_PCT,MATCH($A537,'Knowledge - Percentages'!$B:$B,0),'Data - Knowledge'!AD$8)/100</f>
        <v>2.2000000000000002E-2</v>
      </c>
      <c r="AE537" s="129" cm="1">
        <f t="array" ref="AE537">INDEX(KM_PCT,MATCH($A537,'Knowledge - Percentages'!$B:$B,0),'Data - Knowledge'!AE$8)/100</f>
        <v>3.5000000000000003E-2</v>
      </c>
      <c r="AF537" s="129" cm="1">
        <f t="array" ref="AF537">INDEX(KM_PCT,MATCH($A537,'Knowledge - Percentages'!$B:$B,0),'Data - Knowledge'!AF$8)/100</f>
        <v>5.5E-2</v>
      </c>
      <c r="AG537" s="129" cm="1">
        <f t="array" ref="AG537">INDEX(KM_PCT,MATCH($A537,'Knowledge - Percentages'!$B:$B,0),'Data - Knowledge'!AG$8)/100</f>
        <v>3.5000000000000003E-2</v>
      </c>
      <c r="AH537" s="129" cm="1">
        <f t="array" ref="AH537">INDEX(KM_PCT,MATCH($A537,'Knowledge - Percentages'!$B:$B,0),'Data - Knowledge'!AH$8)/100</f>
        <v>3.3000000000000002E-2</v>
      </c>
      <c r="AI537" s="129" cm="1">
        <f t="array" ref="AI537">INDEX(KM_PCT,MATCH($A537,'Knowledge - Percentages'!$B:$B,0),'Data - Knowledge'!AI$8)/100</f>
        <v>3.5000000000000003E-2</v>
      </c>
    </row>
    <row r="538" spans="1:35">
      <c r="A538" s="86" t="s">
        <v>1230</v>
      </c>
      <c r="B538" s="86" t="s">
        <v>977</v>
      </c>
      <c r="C538" s="86" t="s">
        <v>1180</v>
      </c>
      <c r="D538" s="86" t="s">
        <v>1231</v>
      </c>
      <c r="E538" s="122">
        <f t="shared" si="55"/>
        <v>0.23598767265125914</v>
      </c>
      <c r="F538" s="128">
        <f t="shared" si="50"/>
        <v>12079.501000000002</v>
      </c>
      <c r="G538" s="122">
        <f t="shared" si="51"/>
        <v>0.23750057567755464</v>
      </c>
      <c r="H538" s="128">
        <f t="shared" si="52"/>
        <v>86430.972000000009</v>
      </c>
      <c r="I538" s="122">
        <f t="shared" si="53"/>
        <v>-0.44144668311945401</v>
      </c>
      <c r="J538" s="128">
        <f t="shared" si="54"/>
        <v>99.362989743507185</v>
      </c>
      <c r="K538" s="129" cm="1">
        <f t="array" ref="K538">INDEX(KM_PCT,MATCH($A538,'Knowledge - Percentages'!$B:$B,0),'Data - Knowledge'!K$8)/100</f>
        <v>0.20199999999999999</v>
      </c>
      <c r="L538" s="129" cm="1">
        <f t="array" ref="L538">INDEX(KM_PCT,MATCH($A538,'Knowledge - Percentages'!$B:$B,0),'Data - Knowledge'!L$8)/100</f>
        <v>0.22500000000000001</v>
      </c>
      <c r="M538" s="129" cm="1">
        <f t="array" ref="M538">INDEX(KM_PCT,MATCH($A538,'Knowledge - Percentages'!$B:$B,0),'Data - Knowledge'!M$8)/100</f>
        <v>0.22500000000000001</v>
      </c>
      <c r="N538" s="129" cm="1">
        <f t="array" ref="N538">INDEX(KM_PCT,MATCH($A538,'Knowledge - Percentages'!$B:$B,0),'Data - Knowledge'!N$8)/100</f>
        <v>0.22500000000000001</v>
      </c>
      <c r="O538" s="129" cm="1">
        <f t="array" ref="O538">INDEX(KM_PCT,MATCH($A538,'Knowledge - Percentages'!$B:$B,0),'Data - Knowledge'!O$8)/100</f>
        <v>0.22500000000000001</v>
      </c>
      <c r="P538" s="129" cm="1">
        <f t="array" ref="P538">INDEX(KM_PCT,MATCH($A538,'Knowledge - Percentages'!$B:$B,0),'Data - Knowledge'!P$8)/100</f>
        <v>0.24399999999999999</v>
      </c>
      <c r="Q538" s="129" cm="1">
        <f t="array" ref="Q538">INDEX(KM_PCT,MATCH($A538,'Knowledge - Percentages'!$B:$B,0),'Data - Knowledge'!Q$8)/100</f>
        <v>0.24399999999999999</v>
      </c>
      <c r="R538" s="129" cm="1">
        <f t="array" ref="R538">INDEX(KM_PCT,MATCH($A538,'Knowledge - Percentages'!$B:$B,0),'Data - Knowledge'!R$8)/100</f>
        <v>0.24399999999999999</v>
      </c>
      <c r="S538" s="129" cm="1">
        <f t="array" ref="S538">INDEX(KM_PCT,MATCH($A538,'Knowledge - Percentages'!$B:$B,0),'Data - Knowledge'!S$8)/100</f>
        <v>0.24399999999999999</v>
      </c>
      <c r="T538" s="129" cm="1">
        <f t="array" ref="T538">INDEX(KM_PCT,MATCH($A538,'Knowledge - Percentages'!$B:$B,0),'Data - Knowledge'!T$8)/100</f>
        <v>0.24399999999999999</v>
      </c>
      <c r="U538" s="129" cm="1">
        <f t="array" ref="U538">INDEX(KM_PCT,MATCH($A538,'Knowledge - Percentages'!$B:$B,0),'Data - Knowledge'!U$8)/100</f>
        <v>0.24</v>
      </c>
      <c r="V538" s="129" cm="1">
        <f t="array" ref="V538">INDEX(KM_PCT,MATCH($A538,'Knowledge - Percentages'!$B:$B,0),'Data - Knowledge'!V$8)/100</f>
        <v>0.23499999999999999</v>
      </c>
      <c r="W538" s="129" cm="1">
        <f t="array" ref="W538">INDEX(KM_PCT,MATCH($A538,'Knowledge - Percentages'!$B:$B,0),'Data - Knowledge'!W$8)/100</f>
        <v>0.29299999999999998</v>
      </c>
      <c r="X538" s="129" cm="1">
        <f t="array" ref="X538">INDEX(KM_PCT,MATCH($A538,'Knowledge - Percentages'!$B:$B,0),'Data - Knowledge'!X$8)/100</f>
        <v>0.24399999999999999</v>
      </c>
      <c r="Y538" s="129" cm="1">
        <f t="array" ref="Y538">INDEX(KM_PCT,MATCH($A538,'Knowledge - Percentages'!$B:$B,0),'Data - Knowledge'!Y$8)/100</f>
        <v>0.26800000000000002</v>
      </c>
      <c r="Z538" s="129" cm="1">
        <f t="array" ref="Z538">INDEX(KM_PCT,MATCH($A538,'Knowledge - Percentages'!$B:$B,0),'Data - Knowledge'!Z$8)/100</f>
        <v>0.24399999999999999</v>
      </c>
      <c r="AA538" s="129" cm="1">
        <f t="array" ref="AA538">INDEX(KM_PCT,MATCH($A538,'Knowledge - Percentages'!$B:$B,0),'Data - Knowledge'!AA$8)/100</f>
        <v>0.20800000000000002</v>
      </c>
      <c r="AB538" s="129" cm="1">
        <f t="array" ref="AB538">INDEX(KM_PCT,MATCH($A538,'Knowledge - Percentages'!$B:$B,0),'Data - Knowledge'!AB$8)/100</f>
        <v>0.24399999999999999</v>
      </c>
      <c r="AC538" s="129" cm="1">
        <f t="array" ref="AC538">INDEX(KM_PCT,MATCH($A538,'Knowledge - Percentages'!$B:$B,0),'Data - Knowledge'!AC$8)/100</f>
        <v>0.24399999999999999</v>
      </c>
      <c r="AD538" s="129" cm="1">
        <f t="array" ref="AD538">INDEX(KM_PCT,MATCH($A538,'Knowledge - Percentages'!$B:$B,0),'Data - Knowledge'!AD$8)/100</f>
        <v>0.249</v>
      </c>
      <c r="AE538" s="129" cm="1">
        <f t="array" ref="AE538">INDEX(KM_PCT,MATCH($A538,'Knowledge - Percentages'!$B:$B,0),'Data - Knowledge'!AE$8)/100</f>
        <v>0.249</v>
      </c>
      <c r="AF538" s="129" cm="1">
        <f t="array" ref="AF538">INDEX(KM_PCT,MATCH($A538,'Knowledge - Percentages'!$B:$B,0),'Data - Knowledge'!AF$8)/100</f>
        <v>0.30299999999999999</v>
      </c>
      <c r="AG538" s="129" cm="1">
        <f t="array" ref="AG538">INDEX(KM_PCT,MATCH($A538,'Knowledge - Percentages'!$B:$B,0),'Data - Knowledge'!AG$8)/100</f>
        <v>0.249</v>
      </c>
      <c r="AH538" s="129" cm="1">
        <f t="array" ref="AH538">INDEX(KM_PCT,MATCH($A538,'Knowledge - Percentages'!$B:$B,0),'Data - Knowledge'!AH$8)/100</f>
        <v>0.249</v>
      </c>
      <c r="AI538" s="129" cm="1">
        <f t="array" ref="AI538">INDEX(KM_PCT,MATCH($A538,'Knowledge - Percentages'!$B:$B,0),'Data - Knowledge'!AI$8)/100</f>
        <v>0.249</v>
      </c>
    </row>
    <row r="539" spans="1:35">
      <c r="A539" s="86" t="s">
        <v>1232</v>
      </c>
      <c r="B539" s="86" t="s">
        <v>977</v>
      </c>
      <c r="C539" s="86" t="s">
        <v>1180</v>
      </c>
      <c r="D539" s="86" t="s">
        <v>1233</v>
      </c>
      <c r="E539" s="122">
        <f t="shared" si="55"/>
        <v>0.39331775646160155</v>
      </c>
      <c r="F539" s="128">
        <f t="shared" si="50"/>
        <v>20132.755999999998</v>
      </c>
      <c r="G539" s="122">
        <f t="shared" si="51"/>
        <v>0.40187642305018423</v>
      </c>
      <c r="H539" s="128">
        <f t="shared" si="52"/>
        <v>146250.46599999999</v>
      </c>
      <c r="I539" s="122">
        <f t="shared" si="53"/>
        <v>-0.42765517244896789</v>
      </c>
      <c r="J539" s="128">
        <f t="shared" si="54"/>
        <v>97.870323786694527</v>
      </c>
      <c r="K539" s="129" cm="1">
        <f t="array" ref="K539">INDEX(KM_PCT,MATCH($A539,'Knowledge - Percentages'!$B:$B,0),'Data - Knowledge'!K$8)/100</f>
        <v>0.33799999999999997</v>
      </c>
      <c r="L539" s="129" cm="1">
        <f t="array" ref="L539">INDEX(KM_PCT,MATCH($A539,'Knowledge - Percentages'!$B:$B,0),'Data - Knowledge'!L$8)/100</f>
        <v>0.36799999999999999</v>
      </c>
      <c r="M539" s="129" cm="1">
        <f t="array" ref="M539">INDEX(KM_PCT,MATCH($A539,'Knowledge - Percentages'!$B:$B,0),'Data - Knowledge'!M$8)/100</f>
        <v>0.36799999999999999</v>
      </c>
      <c r="N539" s="129" cm="1">
        <f t="array" ref="N539">INDEX(KM_PCT,MATCH($A539,'Knowledge - Percentages'!$B:$B,0),'Data - Knowledge'!N$8)/100</f>
        <v>0.36799999999999999</v>
      </c>
      <c r="O539" s="129" cm="1">
        <f t="array" ref="O539">INDEX(KM_PCT,MATCH($A539,'Knowledge - Percentages'!$B:$B,0),'Data - Knowledge'!O$8)/100</f>
        <v>0.36799999999999999</v>
      </c>
      <c r="P539" s="129" cm="1">
        <f t="array" ref="P539">INDEX(KM_PCT,MATCH($A539,'Knowledge - Percentages'!$B:$B,0),'Data - Knowledge'!P$8)/100</f>
        <v>0.38100000000000001</v>
      </c>
      <c r="Q539" s="129" cm="1">
        <f t="array" ref="Q539">INDEX(KM_PCT,MATCH($A539,'Knowledge - Percentages'!$B:$B,0),'Data - Knowledge'!Q$8)/100</f>
        <v>0.40200000000000002</v>
      </c>
      <c r="R539" s="129" cm="1">
        <f t="array" ref="R539">INDEX(KM_PCT,MATCH($A539,'Knowledge - Percentages'!$B:$B,0),'Data - Knowledge'!R$8)/100</f>
        <v>0.40200000000000002</v>
      </c>
      <c r="S539" s="129" cm="1">
        <f t="array" ref="S539">INDEX(KM_PCT,MATCH($A539,'Knowledge - Percentages'!$B:$B,0),'Data - Knowledge'!S$8)/100</f>
        <v>0.40200000000000002</v>
      </c>
      <c r="T539" s="129" cm="1">
        <f t="array" ref="T539">INDEX(KM_PCT,MATCH($A539,'Knowledge - Percentages'!$B:$B,0),'Data - Knowledge'!T$8)/100</f>
        <v>0.39500000000000002</v>
      </c>
      <c r="U539" s="129" cm="1">
        <f t="array" ref="U539">INDEX(KM_PCT,MATCH($A539,'Knowledge - Percentages'!$B:$B,0),'Data - Knowledge'!U$8)/100</f>
        <v>0.40200000000000002</v>
      </c>
      <c r="V539" s="129" cm="1">
        <f t="array" ref="V539">INDEX(KM_PCT,MATCH($A539,'Knowledge - Percentages'!$B:$B,0),'Data - Knowledge'!V$8)/100</f>
        <v>0.37799999999999995</v>
      </c>
      <c r="W539" s="129" cm="1">
        <f t="array" ref="W539">INDEX(KM_PCT,MATCH($A539,'Knowledge - Percentages'!$B:$B,0),'Data - Knowledge'!W$8)/100</f>
        <v>0.42100000000000004</v>
      </c>
      <c r="X539" s="129" cm="1">
        <f t="array" ref="X539">INDEX(KM_PCT,MATCH($A539,'Knowledge - Percentages'!$B:$B,0),'Data - Knowledge'!X$8)/100</f>
        <v>0.40200000000000002</v>
      </c>
      <c r="Y539" s="129" cm="1">
        <f t="array" ref="Y539">INDEX(KM_PCT,MATCH($A539,'Knowledge - Percentages'!$B:$B,0),'Data - Knowledge'!Y$8)/100</f>
        <v>0.41700000000000004</v>
      </c>
      <c r="Z539" s="129" cm="1">
        <f t="array" ref="Z539">INDEX(KM_PCT,MATCH($A539,'Knowledge - Percentages'!$B:$B,0),'Data - Knowledge'!Z$8)/100</f>
        <v>0.40200000000000002</v>
      </c>
      <c r="AA539" s="129" cm="1">
        <f t="array" ref="AA539">INDEX(KM_PCT,MATCH($A539,'Knowledge - Percentages'!$B:$B,0),'Data - Knowledge'!AA$8)/100</f>
        <v>0.40200000000000002</v>
      </c>
      <c r="AB539" s="129" cm="1">
        <f t="array" ref="AB539">INDEX(KM_PCT,MATCH($A539,'Knowledge - Percentages'!$B:$B,0),'Data - Knowledge'!AB$8)/100</f>
        <v>0.40200000000000002</v>
      </c>
      <c r="AC539" s="129" cm="1">
        <f t="array" ref="AC539">INDEX(KM_PCT,MATCH($A539,'Knowledge - Percentages'!$B:$B,0),'Data - Knowledge'!AC$8)/100</f>
        <v>0.43099999999999999</v>
      </c>
      <c r="AD539" s="129" cm="1">
        <f t="array" ref="AD539">INDEX(KM_PCT,MATCH($A539,'Knowledge - Percentages'!$B:$B,0),'Data - Knowledge'!AD$8)/100</f>
        <v>0.43</v>
      </c>
      <c r="AE539" s="129" cm="1">
        <f t="array" ref="AE539">INDEX(KM_PCT,MATCH($A539,'Knowledge - Percentages'!$B:$B,0),'Data - Knowledge'!AE$8)/100</f>
        <v>0.43099999999999999</v>
      </c>
      <c r="AF539" s="129" cm="1">
        <f t="array" ref="AF539">INDEX(KM_PCT,MATCH($A539,'Knowledge - Percentages'!$B:$B,0),'Data - Knowledge'!AF$8)/100</f>
        <v>0.45200000000000001</v>
      </c>
      <c r="AG539" s="129" cm="1">
        <f t="array" ref="AG539">INDEX(KM_PCT,MATCH($A539,'Knowledge - Percentages'!$B:$B,0),'Data - Knowledge'!AG$8)/100</f>
        <v>0.43099999999999999</v>
      </c>
      <c r="AH539" s="129" cm="1">
        <f t="array" ref="AH539">INDEX(KM_PCT,MATCH($A539,'Knowledge - Percentages'!$B:$B,0),'Data - Knowledge'!AH$8)/100</f>
        <v>0.45299999999999996</v>
      </c>
      <c r="AI539" s="129" cm="1">
        <f t="array" ref="AI539">INDEX(KM_PCT,MATCH($A539,'Knowledge - Percentages'!$B:$B,0),'Data - Knowledge'!AI$8)/100</f>
        <v>0.43099999999999999</v>
      </c>
    </row>
    <row r="540" spans="1:35">
      <c r="A540" s="86" t="s">
        <v>1234</v>
      </c>
      <c r="B540" s="86" t="s">
        <v>977</v>
      </c>
      <c r="C540" s="86" t="s">
        <v>1180</v>
      </c>
      <c r="D540" s="86" t="s">
        <v>1235</v>
      </c>
      <c r="E540" s="122">
        <f t="shared" si="55"/>
        <v>7.1757243049993147E-2</v>
      </c>
      <c r="F540" s="128">
        <f t="shared" si="50"/>
        <v>3673.0379999999996</v>
      </c>
      <c r="G540" s="122">
        <f t="shared" si="51"/>
        <v>7.2058364636086614E-2</v>
      </c>
      <c r="H540" s="128">
        <f t="shared" si="52"/>
        <v>26223.408000000003</v>
      </c>
      <c r="I540" s="122">
        <f t="shared" si="53"/>
        <v>-2.1809368911264341E-2</v>
      </c>
      <c r="J540" s="128">
        <f t="shared" si="54"/>
        <v>99.582114321336306</v>
      </c>
      <c r="K540" s="129" cm="1">
        <f t="array" ref="K540">INDEX(KM_PCT,MATCH($A540,'Knowledge - Percentages'!$B:$B,0),'Data - Knowledge'!K$8)/100</f>
        <v>7.2000000000000008E-2</v>
      </c>
      <c r="L540" s="129" cm="1">
        <f t="array" ref="L540">INDEX(KM_PCT,MATCH($A540,'Knowledge - Percentages'!$B:$B,0),'Data - Knowledge'!L$8)/100</f>
        <v>7.2000000000000008E-2</v>
      </c>
      <c r="M540" s="129" cm="1">
        <f t="array" ref="M540">INDEX(KM_PCT,MATCH($A540,'Knowledge - Percentages'!$B:$B,0),'Data - Knowledge'!M$8)/100</f>
        <v>7.2000000000000008E-2</v>
      </c>
      <c r="N540" s="129" cm="1">
        <f t="array" ref="N540">INDEX(KM_PCT,MATCH($A540,'Knowledge - Percentages'!$B:$B,0),'Data - Knowledge'!N$8)/100</f>
        <v>7.2000000000000008E-2</v>
      </c>
      <c r="O540" s="129" cm="1">
        <f t="array" ref="O540">INDEX(KM_PCT,MATCH($A540,'Knowledge - Percentages'!$B:$B,0),'Data - Knowledge'!O$8)/100</f>
        <v>8.199999999999999E-2</v>
      </c>
      <c r="P540" s="129" cm="1">
        <f t="array" ref="P540">INDEX(KM_PCT,MATCH($A540,'Knowledge - Percentages'!$B:$B,0),'Data - Knowledge'!P$8)/100</f>
        <v>7.2000000000000008E-2</v>
      </c>
      <c r="Q540" s="129" cm="1">
        <f t="array" ref="Q540">INDEX(KM_PCT,MATCH($A540,'Knowledge - Percentages'!$B:$B,0),'Data - Knowledge'!Q$8)/100</f>
        <v>7.0000000000000007E-2</v>
      </c>
      <c r="R540" s="129" cm="1">
        <f t="array" ref="R540">INDEX(KM_PCT,MATCH($A540,'Knowledge - Percentages'!$B:$B,0),'Data - Knowledge'!R$8)/100</f>
        <v>7.2000000000000008E-2</v>
      </c>
      <c r="S540" s="129" cm="1">
        <f t="array" ref="S540">INDEX(KM_PCT,MATCH($A540,'Knowledge - Percentages'!$B:$B,0),'Data - Knowledge'!S$8)/100</f>
        <v>7.2000000000000008E-2</v>
      </c>
      <c r="T540" s="129" cm="1">
        <f t="array" ref="T540">INDEX(KM_PCT,MATCH($A540,'Knowledge - Percentages'!$B:$B,0),'Data - Knowledge'!T$8)/100</f>
        <v>7.2000000000000008E-2</v>
      </c>
      <c r="U540" s="129" cm="1">
        <f t="array" ref="U540">INDEX(KM_PCT,MATCH($A540,'Knowledge - Percentages'!$B:$B,0),'Data - Knowledge'!U$8)/100</f>
        <v>7.400000000000001E-2</v>
      </c>
      <c r="V540" s="129" cm="1">
        <f t="array" ref="V540">INDEX(KM_PCT,MATCH($A540,'Knowledge - Percentages'!$B:$B,0),'Data - Knowledge'!V$8)/100</f>
        <v>7.2000000000000008E-2</v>
      </c>
      <c r="W540" s="129" cm="1">
        <f t="array" ref="W540">INDEX(KM_PCT,MATCH($A540,'Knowledge - Percentages'!$B:$B,0),'Data - Knowledge'!W$8)/100</f>
        <v>6.4000000000000001E-2</v>
      </c>
      <c r="X540" s="129" cm="1">
        <f t="array" ref="X540">INDEX(KM_PCT,MATCH($A540,'Knowledge - Percentages'!$B:$B,0),'Data - Knowledge'!X$8)/100</f>
        <v>7.2999999999999995E-2</v>
      </c>
      <c r="Y540" s="129" cm="1">
        <f t="array" ref="Y540">INDEX(KM_PCT,MATCH($A540,'Knowledge - Percentages'!$B:$B,0),'Data - Knowledge'!Y$8)/100</f>
        <v>7.2999999999999995E-2</v>
      </c>
      <c r="Z540" s="129" cm="1">
        <f t="array" ref="Z540">INDEX(KM_PCT,MATCH($A540,'Knowledge - Percentages'!$B:$B,0),'Data - Knowledge'!Z$8)/100</f>
        <v>7.2999999999999995E-2</v>
      </c>
      <c r="AA540" s="129" cm="1">
        <f t="array" ref="AA540">INDEX(KM_PCT,MATCH($A540,'Knowledge - Percentages'!$B:$B,0),'Data - Knowledge'!AA$8)/100</f>
        <v>7.2999999999999995E-2</v>
      </c>
      <c r="AB540" s="129" cm="1">
        <f t="array" ref="AB540">INDEX(KM_PCT,MATCH($A540,'Knowledge - Percentages'!$B:$B,0),'Data - Knowledge'!AB$8)/100</f>
        <v>7.8E-2</v>
      </c>
      <c r="AC540" s="129" cm="1">
        <f t="array" ref="AC540">INDEX(KM_PCT,MATCH($A540,'Knowledge - Percentages'!$B:$B,0),'Data - Knowledge'!AC$8)/100</f>
        <v>7.2000000000000008E-2</v>
      </c>
      <c r="AD540" s="129" cm="1">
        <f t="array" ref="AD540">INDEX(KM_PCT,MATCH($A540,'Knowledge - Percentages'!$B:$B,0),'Data - Knowledge'!AD$8)/100</f>
        <v>6.8000000000000005E-2</v>
      </c>
      <c r="AE540" s="129" cm="1">
        <f t="array" ref="AE540">INDEX(KM_PCT,MATCH($A540,'Knowledge - Percentages'!$B:$B,0),'Data - Knowledge'!AE$8)/100</f>
        <v>5.5E-2</v>
      </c>
      <c r="AF540" s="129" cm="1">
        <f t="array" ref="AF540">INDEX(KM_PCT,MATCH($A540,'Knowledge - Percentages'!$B:$B,0),'Data - Knowledge'!AF$8)/100</f>
        <v>7.2000000000000008E-2</v>
      </c>
      <c r="AG540" s="129" cm="1">
        <f t="array" ref="AG540">INDEX(KM_PCT,MATCH($A540,'Knowledge - Percentages'!$B:$B,0),'Data - Knowledge'!AG$8)/100</f>
        <v>7.6999999999999999E-2</v>
      </c>
      <c r="AH540" s="129" cm="1">
        <f t="array" ref="AH540">INDEX(KM_PCT,MATCH($A540,'Knowledge - Percentages'!$B:$B,0),'Data - Knowledge'!AH$8)/100</f>
        <v>7.2000000000000008E-2</v>
      </c>
      <c r="AI540" s="129" cm="1">
        <f t="array" ref="AI540">INDEX(KM_PCT,MATCH($A540,'Knowledge - Percentages'!$B:$B,0),'Data - Knowledge'!AI$8)/100</f>
        <v>7.2000000000000008E-2</v>
      </c>
    </row>
    <row r="541" spans="1:35">
      <c r="A541" s="86" t="s">
        <v>1236</v>
      </c>
      <c r="B541" s="86" t="s">
        <v>977</v>
      </c>
      <c r="C541" s="86" t="s">
        <v>1180</v>
      </c>
      <c r="D541" s="86" t="s">
        <v>1237</v>
      </c>
      <c r="E541" s="122">
        <f t="shared" si="55"/>
        <v>6.9712915388672914E-2</v>
      </c>
      <c r="F541" s="128">
        <f t="shared" si="50"/>
        <v>3568.3950000000004</v>
      </c>
      <c r="G541" s="122">
        <f t="shared" si="51"/>
        <v>6.766467538106008E-2</v>
      </c>
      <c r="H541" s="128">
        <f t="shared" si="52"/>
        <v>24624.461000000003</v>
      </c>
      <c r="I541" s="122">
        <f t="shared" si="53"/>
        <v>-0.12477842517797075</v>
      </c>
      <c r="J541" s="128">
        <f t="shared" si="54"/>
        <v>103.02704475574289</v>
      </c>
      <c r="K541" s="129" cm="1">
        <f t="array" ref="K541">INDEX(KM_PCT,MATCH($A541,'Knowledge - Percentages'!$B:$B,0),'Data - Knowledge'!K$8)/100</f>
        <v>6.9000000000000006E-2</v>
      </c>
      <c r="L541" s="129" cm="1">
        <f t="array" ref="L541">INDEX(KM_PCT,MATCH($A541,'Knowledge - Percentages'!$B:$B,0),'Data - Knowledge'!L$8)/100</f>
        <v>6.9000000000000006E-2</v>
      </c>
      <c r="M541" s="129" cm="1">
        <f t="array" ref="M541">INDEX(KM_PCT,MATCH($A541,'Knowledge - Percentages'!$B:$B,0),'Data - Knowledge'!M$8)/100</f>
        <v>6.9000000000000006E-2</v>
      </c>
      <c r="N541" s="129" cm="1">
        <f t="array" ref="N541">INDEX(KM_PCT,MATCH($A541,'Knowledge - Percentages'!$B:$B,0),'Data - Knowledge'!N$8)/100</f>
        <v>7.0999999999999994E-2</v>
      </c>
      <c r="O541" s="129" cm="1">
        <f t="array" ref="O541">INDEX(KM_PCT,MATCH($A541,'Knowledge - Percentages'!$B:$B,0),'Data - Knowledge'!O$8)/100</f>
        <v>6.9000000000000006E-2</v>
      </c>
      <c r="P541" s="129" cm="1">
        <f t="array" ref="P541">INDEX(KM_PCT,MATCH($A541,'Knowledge - Percentages'!$B:$B,0),'Data - Knowledge'!P$8)/100</f>
        <v>8.6999999999999994E-2</v>
      </c>
      <c r="Q541" s="129" cm="1">
        <f t="array" ref="Q541">INDEX(KM_PCT,MATCH($A541,'Knowledge - Percentages'!$B:$B,0),'Data - Knowledge'!Q$8)/100</f>
        <v>7.5999999999999998E-2</v>
      </c>
      <c r="R541" s="129" cm="1">
        <f t="array" ref="R541">INDEX(KM_PCT,MATCH($A541,'Knowledge - Percentages'!$B:$B,0),'Data - Knowledge'!R$8)/100</f>
        <v>7.5999999999999998E-2</v>
      </c>
      <c r="S541" s="129" cm="1">
        <f t="array" ref="S541">INDEX(KM_PCT,MATCH($A541,'Knowledge - Percentages'!$B:$B,0),'Data - Knowledge'!S$8)/100</f>
        <v>7.5999999999999998E-2</v>
      </c>
      <c r="T541" s="129" cm="1">
        <f t="array" ref="T541">INDEX(KM_PCT,MATCH($A541,'Knowledge - Percentages'!$B:$B,0),'Data - Knowledge'!T$8)/100</f>
        <v>7.5999999999999998E-2</v>
      </c>
      <c r="U541" s="129" cm="1">
        <f t="array" ref="U541">INDEX(KM_PCT,MATCH($A541,'Knowledge - Percentages'!$B:$B,0),'Data - Knowledge'!U$8)/100</f>
        <v>8.3000000000000004E-2</v>
      </c>
      <c r="V541" s="129" cm="1">
        <f t="array" ref="V541">INDEX(KM_PCT,MATCH($A541,'Knowledge - Percentages'!$B:$B,0),'Data - Knowledge'!V$8)/100</f>
        <v>7.5999999999999998E-2</v>
      </c>
      <c r="W541" s="129" cm="1">
        <f t="array" ref="W541">INDEX(KM_PCT,MATCH($A541,'Knowledge - Percentages'!$B:$B,0),'Data - Knowledge'!W$8)/100</f>
        <v>7.5999999999999998E-2</v>
      </c>
      <c r="X541" s="129" cm="1">
        <f t="array" ref="X541">INDEX(KM_PCT,MATCH($A541,'Knowledge - Percentages'!$B:$B,0),'Data - Knowledge'!X$8)/100</f>
        <v>6.9000000000000006E-2</v>
      </c>
      <c r="Y541" s="129" cm="1">
        <f t="array" ref="Y541">INDEX(KM_PCT,MATCH($A541,'Knowledge - Percentages'!$B:$B,0),'Data - Knowledge'!Y$8)/100</f>
        <v>6.9000000000000006E-2</v>
      </c>
      <c r="Z541" s="129" cm="1">
        <f t="array" ref="Z541">INDEX(KM_PCT,MATCH($A541,'Knowledge - Percentages'!$B:$B,0),'Data - Knowledge'!Z$8)/100</f>
        <v>6.9000000000000006E-2</v>
      </c>
      <c r="AA541" s="129" cm="1">
        <f t="array" ref="AA541">INDEX(KM_PCT,MATCH($A541,'Knowledge - Percentages'!$B:$B,0),'Data - Knowledge'!AA$8)/100</f>
        <v>6.4000000000000001E-2</v>
      </c>
      <c r="AB541" s="129" cm="1">
        <f t="array" ref="AB541">INDEX(KM_PCT,MATCH($A541,'Knowledge - Percentages'!$B:$B,0),'Data - Knowledge'!AB$8)/100</f>
        <v>6.9000000000000006E-2</v>
      </c>
      <c r="AC541" s="129" cm="1">
        <f t="array" ref="AC541">INDEX(KM_PCT,MATCH($A541,'Knowledge - Percentages'!$B:$B,0),'Data - Knowledge'!AC$8)/100</f>
        <v>5.5999999999999994E-2</v>
      </c>
      <c r="AD541" s="129" cm="1">
        <f t="array" ref="AD541">INDEX(KM_PCT,MATCH($A541,'Knowledge - Percentages'!$B:$B,0),'Data - Knowledge'!AD$8)/100</f>
        <v>6.5000000000000002E-2</v>
      </c>
      <c r="AE541" s="129" cm="1">
        <f t="array" ref="AE541">INDEX(KM_PCT,MATCH($A541,'Knowledge - Percentages'!$B:$B,0),'Data - Knowledge'!AE$8)/100</f>
        <v>6.5000000000000002E-2</v>
      </c>
      <c r="AF541" s="129" cm="1">
        <f t="array" ref="AF541">INDEX(KM_PCT,MATCH($A541,'Knowledge - Percentages'!$B:$B,0),'Data - Knowledge'!AF$8)/100</f>
        <v>7.2999999999999995E-2</v>
      </c>
      <c r="AG541" s="129" cm="1">
        <f t="array" ref="AG541">INDEX(KM_PCT,MATCH($A541,'Knowledge - Percentages'!$B:$B,0),'Data - Knowledge'!AG$8)/100</f>
        <v>6.0999999999999999E-2</v>
      </c>
      <c r="AH541" s="129" cm="1">
        <f t="array" ref="AH541">INDEX(KM_PCT,MATCH($A541,'Knowledge - Percentages'!$B:$B,0),'Data - Knowledge'!AH$8)/100</f>
        <v>6.2E-2</v>
      </c>
      <c r="AI541" s="129" cm="1">
        <f t="array" ref="AI541">INDEX(KM_PCT,MATCH($A541,'Knowledge - Percentages'!$B:$B,0),'Data - Knowledge'!AI$8)/100</f>
        <v>6.5000000000000002E-2</v>
      </c>
    </row>
    <row r="542" spans="1:35">
      <c r="A542" s="86" t="s">
        <v>1238</v>
      </c>
      <c r="B542" s="86" t="s">
        <v>977</v>
      </c>
      <c r="C542" s="86" t="s">
        <v>1180</v>
      </c>
      <c r="D542" s="86" t="s">
        <v>1239</v>
      </c>
      <c r="E542" s="122">
        <f t="shared" si="55"/>
        <v>1.0800359466270735E-2</v>
      </c>
      <c r="F542" s="128">
        <f t="shared" si="50"/>
        <v>552.83800000000008</v>
      </c>
      <c r="G542" s="122">
        <f t="shared" si="51"/>
        <v>1.0812584668566359E-2</v>
      </c>
      <c r="H542" s="128">
        <f t="shared" si="52"/>
        <v>3934.9050000000007</v>
      </c>
      <c r="I542" s="122">
        <f t="shared" si="53"/>
        <v>-0.36040665173422864</v>
      </c>
      <c r="J542" s="128">
        <f t="shared" si="54"/>
        <v>99.886935430608332</v>
      </c>
      <c r="K542" s="129" cm="1">
        <f t="array" ref="K542">INDEX(KM_PCT,MATCH($A542,'Knowledge - Percentages'!$B:$B,0),'Data - Knowledge'!K$8)/100</f>
        <v>1.1000000000000001E-2</v>
      </c>
      <c r="L542" s="129" cm="1">
        <f t="array" ref="L542">INDEX(KM_PCT,MATCH($A542,'Knowledge - Percentages'!$B:$B,0),'Data - Knowledge'!L$8)/100</f>
        <v>1.1000000000000001E-2</v>
      </c>
      <c r="M542" s="129" cm="1">
        <f t="array" ref="M542">INDEX(KM_PCT,MATCH($A542,'Knowledge - Percentages'!$B:$B,0),'Data - Knowledge'!M$8)/100</f>
        <v>1.1000000000000001E-2</v>
      </c>
      <c r="N542" s="129" cm="1">
        <f t="array" ref="N542">INDEX(KM_PCT,MATCH($A542,'Knowledge - Percentages'!$B:$B,0),'Data - Knowledge'!N$8)/100</f>
        <v>1.1000000000000001E-2</v>
      </c>
      <c r="O542" s="129" cm="1">
        <f t="array" ref="O542">INDEX(KM_PCT,MATCH($A542,'Knowledge - Percentages'!$B:$B,0),'Data - Knowledge'!O$8)/100</f>
        <v>1.1000000000000001E-2</v>
      </c>
      <c r="P542" s="129" cm="1">
        <f t="array" ref="P542">INDEX(KM_PCT,MATCH($A542,'Knowledge - Percentages'!$B:$B,0),'Data - Knowledge'!P$8)/100</f>
        <v>1.1000000000000001E-2</v>
      </c>
      <c r="Q542" s="129" cm="1">
        <f t="array" ref="Q542">INDEX(KM_PCT,MATCH($A542,'Knowledge - Percentages'!$B:$B,0),'Data - Knowledge'!Q$8)/100</f>
        <v>1.1000000000000001E-2</v>
      </c>
      <c r="R542" s="129" cm="1">
        <f t="array" ref="R542">INDEX(KM_PCT,MATCH($A542,'Knowledge - Percentages'!$B:$B,0),'Data - Knowledge'!R$8)/100</f>
        <v>1.1000000000000001E-2</v>
      </c>
      <c r="S542" s="129" cm="1">
        <f t="array" ref="S542">INDEX(KM_PCT,MATCH($A542,'Knowledge - Percentages'!$B:$B,0),'Data - Knowledge'!S$8)/100</f>
        <v>1.1000000000000001E-2</v>
      </c>
      <c r="T542" s="129" cm="1">
        <f t="array" ref="T542">INDEX(KM_PCT,MATCH($A542,'Knowledge - Percentages'!$B:$B,0),'Data - Knowledge'!T$8)/100</f>
        <v>0.01</v>
      </c>
      <c r="U542" s="129" cm="1">
        <f t="array" ref="U542">INDEX(KM_PCT,MATCH($A542,'Knowledge - Percentages'!$B:$B,0),'Data - Knowledge'!U$8)/100</f>
        <v>1.1000000000000001E-2</v>
      </c>
      <c r="V542" s="129" cm="1">
        <f t="array" ref="V542">INDEX(KM_PCT,MATCH($A542,'Knowledge - Percentages'!$B:$B,0),'Data - Knowledge'!V$8)/100</f>
        <v>1.1000000000000001E-2</v>
      </c>
      <c r="W542" s="129" cm="1">
        <f t="array" ref="W542">INDEX(KM_PCT,MATCH($A542,'Knowledge - Percentages'!$B:$B,0),'Data - Knowledge'!W$8)/100</f>
        <v>1.1000000000000001E-2</v>
      </c>
      <c r="X542" s="129" cm="1">
        <f t="array" ref="X542">INDEX(KM_PCT,MATCH($A542,'Knowledge - Percentages'!$B:$B,0),'Data - Knowledge'!X$8)/100</f>
        <v>1.1000000000000001E-2</v>
      </c>
      <c r="Y542" s="129" cm="1">
        <f t="array" ref="Y542">INDEX(KM_PCT,MATCH($A542,'Knowledge - Percentages'!$B:$B,0),'Data - Knowledge'!Y$8)/100</f>
        <v>1.1000000000000001E-2</v>
      </c>
      <c r="Z542" s="129" cm="1">
        <f t="array" ref="Z542">INDEX(KM_PCT,MATCH($A542,'Knowledge - Percentages'!$B:$B,0),'Data - Knowledge'!Z$8)/100</f>
        <v>6.0000000000000001E-3</v>
      </c>
      <c r="AA542" s="129" cm="1">
        <f t="array" ref="AA542">INDEX(KM_PCT,MATCH($A542,'Knowledge - Percentages'!$B:$B,0),'Data - Knowledge'!AA$8)/100</f>
        <v>1.1000000000000001E-2</v>
      </c>
      <c r="AB542" s="129" cm="1">
        <f t="array" ref="AB542">INDEX(KM_PCT,MATCH($A542,'Knowledge - Percentages'!$B:$B,0),'Data - Knowledge'!AB$8)/100</f>
        <v>2.4E-2</v>
      </c>
      <c r="AC542" s="129" cm="1">
        <f t="array" ref="AC542">INDEX(KM_PCT,MATCH($A542,'Knowledge - Percentages'!$B:$B,0),'Data - Knowledge'!AC$8)/100</f>
        <v>1.1000000000000001E-2</v>
      </c>
      <c r="AD542" s="129" cm="1">
        <f t="array" ref="AD542">INDEX(KM_PCT,MATCH($A542,'Knowledge - Percentages'!$B:$B,0),'Data - Knowledge'!AD$8)/100</f>
        <v>1.1000000000000001E-2</v>
      </c>
      <c r="AE542" s="129" cm="1">
        <f t="array" ref="AE542">INDEX(KM_PCT,MATCH($A542,'Knowledge - Percentages'!$B:$B,0),'Data - Knowledge'!AE$8)/100</f>
        <v>1.1000000000000001E-2</v>
      </c>
      <c r="AF542" s="129" cm="1">
        <f t="array" ref="AF542">INDEX(KM_PCT,MATCH($A542,'Knowledge - Percentages'!$B:$B,0),'Data - Knowledge'!AF$8)/100</f>
        <v>1.8000000000000002E-2</v>
      </c>
      <c r="AG542" s="129" cm="1">
        <f t="array" ref="AG542">INDEX(KM_PCT,MATCH($A542,'Knowledge - Percentages'!$B:$B,0),'Data - Knowledge'!AG$8)/100</f>
        <v>0.01</v>
      </c>
      <c r="AH542" s="129" cm="1">
        <f t="array" ref="AH542">INDEX(KM_PCT,MATCH($A542,'Knowledge - Percentages'!$B:$B,0),'Data - Knowledge'!AH$8)/100</f>
        <v>1.1000000000000001E-2</v>
      </c>
      <c r="AI542" s="129" cm="1">
        <f t="array" ref="AI542">INDEX(KM_PCT,MATCH($A542,'Knowledge - Percentages'!$B:$B,0),'Data - Knowledge'!AI$8)/100</f>
        <v>1.7000000000000001E-2</v>
      </c>
    </row>
    <row r="543" spans="1:35">
      <c r="A543" s="86" t="s">
        <v>1240</v>
      </c>
      <c r="B543" s="86" t="s">
        <v>977</v>
      </c>
      <c r="C543" s="86" t="s">
        <v>1180</v>
      </c>
      <c r="D543" s="86" t="s">
        <v>1241</v>
      </c>
      <c r="E543" s="122">
        <f t="shared" si="55"/>
        <v>3.7154590032625466E-2</v>
      </c>
      <c r="F543" s="128">
        <f t="shared" si="50"/>
        <v>1901.8319999999997</v>
      </c>
      <c r="G543" s="122">
        <f t="shared" si="51"/>
        <v>3.7599130575759983E-2</v>
      </c>
      <c r="H543" s="128">
        <f t="shared" si="52"/>
        <v>13683.037999999997</v>
      </c>
      <c r="I543" s="122">
        <f t="shared" si="53"/>
        <v>-0.44274770241265382</v>
      </c>
      <c r="J543" s="128">
        <f t="shared" si="54"/>
        <v>98.817683982775094</v>
      </c>
      <c r="K543" s="129" cm="1">
        <f t="array" ref="K543">INDEX(KM_PCT,MATCH($A543,'Knowledge - Percentages'!$B:$B,0),'Data - Knowledge'!K$8)/100</f>
        <v>3.7999999999999999E-2</v>
      </c>
      <c r="L543" s="129" cm="1">
        <f t="array" ref="L543">INDEX(KM_PCT,MATCH($A543,'Knowledge - Percentages'!$B:$B,0),'Data - Knowledge'!L$8)/100</f>
        <v>3.7999999999999999E-2</v>
      </c>
      <c r="M543" s="129" cm="1">
        <f t="array" ref="M543">INDEX(KM_PCT,MATCH($A543,'Knowledge - Percentages'!$B:$B,0),'Data - Knowledge'!M$8)/100</f>
        <v>3.7999999999999999E-2</v>
      </c>
      <c r="N543" s="129" cm="1">
        <f t="array" ref="N543">INDEX(KM_PCT,MATCH($A543,'Knowledge - Percentages'!$B:$B,0),'Data - Knowledge'!N$8)/100</f>
        <v>3.7999999999999999E-2</v>
      </c>
      <c r="O543" s="129" cm="1">
        <f t="array" ref="O543">INDEX(KM_PCT,MATCH($A543,'Knowledge - Percentages'!$B:$B,0),'Data - Knowledge'!O$8)/100</f>
        <v>3.7999999999999999E-2</v>
      </c>
      <c r="P543" s="129" cm="1">
        <f t="array" ref="P543">INDEX(KM_PCT,MATCH($A543,'Knowledge - Percentages'!$B:$B,0),'Data - Knowledge'!P$8)/100</f>
        <v>3.7999999999999999E-2</v>
      </c>
      <c r="Q543" s="129" cm="1">
        <f t="array" ref="Q543">INDEX(KM_PCT,MATCH($A543,'Knowledge - Percentages'!$B:$B,0),'Data - Knowledge'!Q$8)/100</f>
        <v>3.7999999999999999E-2</v>
      </c>
      <c r="R543" s="129" cm="1">
        <f t="array" ref="R543">INDEX(KM_PCT,MATCH($A543,'Knowledge - Percentages'!$B:$B,0),'Data - Knowledge'!R$8)/100</f>
        <v>4.9000000000000002E-2</v>
      </c>
      <c r="S543" s="129" cm="1">
        <f t="array" ref="S543">INDEX(KM_PCT,MATCH($A543,'Knowledge - Percentages'!$B:$B,0),'Data - Knowledge'!S$8)/100</f>
        <v>3.7000000000000005E-2</v>
      </c>
      <c r="T543" s="129" cm="1">
        <f t="array" ref="T543">INDEX(KM_PCT,MATCH($A543,'Knowledge - Percentages'!$B:$B,0),'Data - Knowledge'!T$8)/100</f>
        <v>2.2000000000000002E-2</v>
      </c>
      <c r="U543" s="129" cm="1">
        <f t="array" ref="U543">INDEX(KM_PCT,MATCH($A543,'Knowledge - Percentages'!$B:$B,0),'Data - Knowledge'!U$8)/100</f>
        <v>3.7999999999999999E-2</v>
      </c>
      <c r="V543" s="129" cm="1">
        <f t="array" ref="V543">INDEX(KM_PCT,MATCH($A543,'Knowledge - Percentages'!$B:$B,0),'Data - Knowledge'!V$8)/100</f>
        <v>3.7999999999999999E-2</v>
      </c>
      <c r="W543" s="129" cm="1">
        <f t="array" ref="W543">INDEX(KM_PCT,MATCH($A543,'Knowledge - Percentages'!$B:$B,0),'Data - Knowledge'!W$8)/100</f>
        <v>3.7999999999999999E-2</v>
      </c>
      <c r="X543" s="129" cm="1">
        <f t="array" ref="X543">INDEX(KM_PCT,MATCH($A543,'Knowledge - Percentages'!$B:$B,0),'Data - Knowledge'!X$8)/100</f>
        <v>3.7999999999999999E-2</v>
      </c>
      <c r="Y543" s="129" cm="1">
        <f t="array" ref="Y543">INDEX(KM_PCT,MATCH($A543,'Knowledge - Percentages'!$B:$B,0),'Data - Knowledge'!Y$8)/100</f>
        <v>3.7999999999999999E-2</v>
      </c>
      <c r="Z543" s="129" cm="1">
        <f t="array" ref="Z543">INDEX(KM_PCT,MATCH($A543,'Knowledge - Percentages'!$B:$B,0),'Data - Knowledge'!Z$8)/100</f>
        <v>3.7999999999999999E-2</v>
      </c>
      <c r="AA543" s="129" cm="1">
        <f t="array" ref="AA543">INDEX(KM_PCT,MATCH($A543,'Knowledge - Percentages'!$B:$B,0),'Data - Knowledge'!AA$8)/100</f>
        <v>3.7999999999999999E-2</v>
      </c>
      <c r="AB543" s="129" cm="1">
        <f t="array" ref="AB543">INDEX(KM_PCT,MATCH($A543,'Knowledge - Percentages'!$B:$B,0),'Data - Knowledge'!AB$8)/100</f>
        <v>5.7000000000000002E-2</v>
      </c>
      <c r="AC543" s="129" cm="1">
        <f t="array" ref="AC543">INDEX(KM_PCT,MATCH($A543,'Knowledge - Percentages'!$B:$B,0),'Data - Knowledge'!AC$8)/100</f>
        <v>3.6000000000000004E-2</v>
      </c>
      <c r="AD543" s="129" cm="1">
        <f t="array" ref="AD543">INDEX(KM_PCT,MATCH($A543,'Knowledge - Percentages'!$B:$B,0),'Data - Knowledge'!AD$8)/100</f>
        <v>4.2000000000000003E-2</v>
      </c>
      <c r="AE543" s="129" cm="1">
        <f t="array" ref="AE543">INDEX(KM_PCT,MATCH($A543,'Knowledge - Percentages'!$B:$B,0),'Data - Knowledge'!AE$8)/100</f>
        <v>4.2999999999999997E-2</v>
      </c>
      <c r="AF543" s="129" cm="1">
        <f t="array" ref="AF543">INDEX(KM_PCT,MATCH($A543,'Knowledge - Percentages'!$B:$B,0),'Data - Knowledge'!AF$8)/100</f>
        <v>0.04</v>
      </c>
      <c r="AG543" s="129" cm="1">
        <f t="array" ref="AG543">INDEX(KM_PCT,MATCH($A543,'Knowledge - Percentages'!$B:$B,0),'Data - Knowledge'!AG$8)/100</f>
        <v>4.0999999999999995E-2</v>
      </c>
      <c r="AH543" s="129" cm="1">
        <f t="array" ref="AH543">INDEX(KM_PCT,MATCH($A543,'Knowledge - Percentages'!$B:$B,0),'Data - Knowledge'!AH$8)/100</f>
        <v>0.04</v>
      </c>
      <c r="AI543" s="129" cm="1">
        <f t="array" ref="AI543">INDEX(KM_PCT,MATCH($A543,'Knowledge - Percentages'!$B:$B,0),'Data - Knowledge'!AI$8)/100</f>
        <v>0.04</v>
      </c>
    </row>
    <row r="544" spans="1:35">
      <c r="A544" s="86" t="s">
        <v>1242</v>
      </c>
      <c r="B544" s="86" t="s">
        <v>977</v>
      </c>
      <c r="C544" s="86" t="s">
        <v>1180</v>
      </c>
      <c r="D544" s="86" t="s">
        <v>1243</v>
      </c>
      <c r="E544" s="122">
        <f t="shared" si="55"/>
        <v>4.4376853497958474E-2</v>
      </c>
      <c r="F544" s="128">
        <f t="shared" si="50"/>
        <v>2271.5180000000005</v>
      </c>
      <c r="G544" s="122">
        <f t="shared" si="51"/>
        <v>4.4478878541653499E-2</v>
      </c>
      <c r="H544" s="128">
        <f t="shared" si="52"/>
        <v>16186.709000000001</v>
      </c>
      <c r="I544" s="122">
        <f t="shared" si="53"/>
        <v>-7.4868400354417802E-2</v>
      </c>
      <c r="J544" s="128">
        <f t="shared" si="54"/>
        <v>99.770621366724697</v>
      </c>
      <c r="K544" s="129" cm="1">
        <f t="array" ref="K544">INDEX(KM_PCT,MATCH($A544,'Knowledge - Percentages'!$B:$B,0),'Data - Knowledge'!K$8)/100</f>
        <v>3.2000000000000001E-2</v>
      </c>
      <c r="L544" s="129" cm="1">
        <f t="array" ref="L544">INDEX(KM_PCT,MATCH($A544,'Knowledge - Percentages'!$B:$B,0),'Data - Knowledge'!L$8)/100</f>
        <v>4.9000000000000002E-2</v>
      </c>
      <c r="M544" s="129" cm="1">
        <f t="array" ref="M544">INDEX(KM_PCT,MATCH($A544,'Knowledge - Percentages'!$B:$B,0),'Data - Knowledge'!M$8)/100</f>
        <v>4.4000000000000004E-2</v>
      </c>
      <c r="N544" s="129" cm="1">
        <f t="array" ref="N544">INDEX(KM_PCT,MATCH($A544,'Knowledge - Percentages'!$B:$B,0),'Data - Knowledge'!N$8)/100</f>
        <v>4.4000000000000004E-2</v>
      </c>
      <c r="O544" s="129" cm="1">
        <f t="array" ref="O544">INDEX(KM_PCT,MATCH($A544,'Knowledge - Percentages'!$B:$B,0),'Data - Knowledge'!O$8)/100</f>
        <v>4.4000000000000004E-2</v>
      </c>
      <c r="P544" s="129" cm="1">
        <f t="array" ref="P544">INDEX(KM_PCT,MATCH($A544,'Knowledge - Percentages'!$B:$B,0),'Data - Knowledge'!P$8)/100</f>
        <v>4.4000000000000004E-2</v>
      </c>
      <c r="Q544" s="129" cm="1">
        <f t="array" ref="Q544">INDEX(KM_PCT,MATCH($A544,'Knowledge - Percentages'!$B:$B,0),'Data - Knowledge'!Q$8)/100</f>
        <v>4.4000000000000004E-2</v>
      </c>
      <c r="R544" s="129" cm="1">
        <f t="array" ref="R544">INDEX(KM_PCT,MATCH($A544,'Knowledge - Percentages'!$B:$B,0),'Data - Knowledge'!R$8)/100</f>
        <v>5.2999999999999999E-2</v>
      </c>
      <c r="S544" s="129" cm="1">
        <f t="array" ref="S544">INDEX(KM_PCT,MATCH($A544,'Knowledge - Percentages'!$B:$B,0),'Data - Knowledge'!S$8)/100</f>
        <v>4.4000000000000004E-2</v>
      </c>
      <c r="T544" s="129" cm="1">
        <f t="array" ref="T544">INDEX(KM_PCT,MATCH($A544,'Knowledge - Percentages'!$B:$B,0),'Data - Knowledge'!T$8)/100</f>
        <v>4.4000000000000004E-2</v>
      </c>
      <c r="U544" s="129" cm="1">
        <f t="array" ref="U544">INDEX(KM_PCT,MATCH($A544,'Knowledge - Percentages'!$B:$B,0),'Data - Knowledge'!U$8)/100</f>
        <v>4.4000000000000004E-2</v>
      </c>
      <c r="V544" s="129" cm="1">
        <f t="array" ref="V544">INDEX(KM_PCT,MATCH($A544,'Knowledge - Percentages'!$B:$B,0),'Data - Knowledge'!V$8)/100</f>
        <v>4.2000000000000003E-2</v>
      </c>
      <c r="W544" s="129" cm="1">
        <f t="array" ref="W544">INDEX(KM_PCT,MATCH($A544,'Knowledge - Percentages'!$B:$B,0),'Data - Knowledge'!W$8)/100</f>
        <v>4.4000000000000004E-2</v>
      </c>
      <c r="X544" s="129" cm="1">
        <f t="array" ref="X544">INDEX(KM_PCT,MATCH($A544,'Knowledge - Percentages'!$B:$B,0),'Data - Knowledge'!X$8)/100</f>
        <v>4.4000000000000004E-2</v>
      </c>
      <c r="Y544" s="129" cm="1">
        <f t="array" ref="Y544">INDEX(KM_PCT,MATCH($A544,'Knowledge - Percentages'!$B:$B,0),'Data - Knowledge'!Y$8)/100</f>
        <v>4.4000000000000004E-2</v>
      </c>
      <c r="Z544" s="129" cm="1">
        <f t="array" ref="Z544">INDEX(KM_PCT,MATCH($A544,'Knowledge - Percentages'!$B:$B,0),'Data - Knowledge'!Z$8)/100</f>
        <v>4.4000000000000004E-2</v>
      </c>
      <c r="AA544" s="129" cm="1">
        <f t="array" ref="AA544">INDEX(KM_PCT,MATCH($A544,'Knowledge - Percentages'!$B:$B,0),'Data - Knowledge'!AA$8)/100</f>
        <v>4.4000000000000004E-2</v>
      </c>
      <c r="AB544" s="129" cm="1">
        <f t="array" ref="AB544">INDEX(KM_PCT,MATCH($A544,'Knowledge - Percentages'!$B:$B,0),'Data - Knowledge'!AB$8)/100</f>
        <v>4.4000000000000004E-2</v>
      </c>
      <c r="AC544" s="129" cm="1">
        <f t="array" ref="AC544">INDEX(KM_PCT,MATCH($A544,'Knowledge - Percentages'!$B:$B,0),'Data - Knowledge'!AC$8)/100</f>
        <v>4.0999999999999995E-2</v>
      </c>
      <c r="AD544" s="129" cm="1">
        <f t="array" ref="AD544">INDEX(KM_PCT,MATCH($A544,'Knowledge - Percentages'!$B:$B,0),'Data - Knowledge'!AD$8)/100</f>
        <v>4.4999999999999998E-2</v>
      </c>
      <c r="AE544" s="129" cm="1">
        <f t="array" ref="AE544">INDEX(KM_PCT,MATCH($A544,'Knowledge - Percentages'!$B:$B,0),'Data - Knowledge'!AE$8)/100</f>
        <v>4.4999999999999998E-2</v>
      </c>
      <c r="AF544" s="129" cm="1">
        <f t="array" ref="AF544">INDEX(KM_PCT,MATCH($A544,'Knowledge - Percentages'!$B:$B,0),'Data - Knowledge'!AF$8)/100</f>
        <v>4.4999999999999998E-2</v>
      </c>
      <c r="AG544" s="129" cm="1">
        <f t="array" ref="AG544">INDEX(KM_PCT,MATCH($A544,'Knowledge - Percentages'!$B:$B,0),'Data - Knowledge'!AG$8)/100</f>
        <v>4.8000000000000001E-2</v>
      </c>
      <c r="AH544" s="129" cm="1">
        <f t="array" ref="AH544">INDEX(KM_PCT,MATCH($A544,'Knowledge - Percentages'!$B:$B,0),'Data - Knowledge'!AH$8)/100</f>
        <v>0.05</v>
      </c>
      <c r="AI544" s="129" cm="1">
        <f t="array" ref="AI544">INDEX(KM_PCT,MATCH($A544,'Knowledge - Percentages'!$B:$B,0),'Data - Knowledge'!AI$8)/100</f>
        <v>4.9000000000000002E-2</v>
      </c>
    </row>
    <row r="545" spans="1:35">
      <c r="A545" s="86" t="s">
        <v>1244</v>
      </c>
      <c r="B545" s="86" t="s">
        <v>977</v>
      </c>
      <c r="C545" s="86" t="s">
        <v>1180</v>
      </c>
      <c r="D545" s="86" t="s">
        <v>1245</v>
      </c>
      <c r="E545" s="122">
        <f t="shared" si="55"/>
        <v>2.4646394592376965E-2</v>
      </c>
      <c r="F545" s="128">
        <f t="shared" si="50"/>
        <v>1261.5749999999998</v>
      </c>
      <c r="G545" s="122">
        <f t="shared" si="51"/>
        <v>2.5027981501378051E-2</v>
      </c>
      <c r="H545" s="128">
        <f t="shared" si="52"/>
        <v>9108.1579999999994</v>
      </c>
      <c r="I545" s="122">
        <f t="shared" si="53"/>
        <v>-0.39921381474304973</v>
      </c>
      <c r="J545" s="128">
        <f t="shared" si="54"/>
        <v>98.475358833951205</v>
      </c>
      <c r="K545" s="129" cm="1">
        <f t="array" ref="K545">INDEX(KM_PCT,MATCH($A545,'Knowledge - Percentages'!$B:$B,0),'Data - Knowledge'!K$8)/100</f>
        <v>2.7999999999999997E-2</v>
      </c>
      <c r="L545" s="129" cm="1">
        <f t="array" ref="L545">INDEX(KM_PCT,MATCH($A545,'Knowledge - Percentages'!$B:$B,0),'Data - Knowledge'!L$8)/100</f>
        <v>2.2000000000000002E-2</v>
      </c>
      <c r="M545" s="129" cm="1">
        <f t="array" ref="M545">INDEX(KM_PCT,MATCH($A545,'Knowledge - Percentages'!$B:$B,0),'Data - Knowledge'!M$8)/100</f>
        <v>2.3E-2</v>
      </c>
      <c r="N545" s="129" cm="1">
        <f t="array" ref="N545">INDEX(KM_PCT,MATCH($A545,'Knowledge - Percentages'!$B:$B,0),'Data - Knowledge'!N$8)/100</f>
        <v>2.3E-2</v>
      </c>
      <c r="O545" s="129" cm="1">
        <f t="array" ref="O545">INDEX(KM_PCT,MATCH($A545,'Knowledge - Percentages'!$B:$B,0),'Data - Knowledge'!O$8)/100</f>
        <v>2.2000000000000002E-2</v>
      </c>
      <c r="P545" s="129" cm="1">
        <f t="array" ref="P545">INDEX(KM_PCT,MATCH($A545,'Knowledge - Percentages'!$B:$B,0),'Data - Knowledge'!P$8)/100</f>
        <v>2.5000000000000001E-2</v>
      </c>
      <c r="Q545" s="129" cm="1">
        <f t="array" ref="Q545">INDEX(KM_PCT,MATCH($A545,'Knowledge - Percentages'!$B:$B,0),'Data - Knowledge'!Q$8)/100</f>
        <v>2.5000000000000001E-2</v>
      </c>
      <c r="R545" s="129" cm="1">
        <f t="array" ref="R545">INDEX(KM_PCT,MATCH($A545,'Knowledge - Percentages'!$B:$B,0),'Data - Knowledge'!R$8)/100</f>
        <v>4.0999999999999995E-2</v>
      </c>
      <c r="S545" s="129" cm="1">
        <f t="array" ref="S545">INDEX(KM_PCT,MATCH($A545,'Knowledge - Percentages'!$B:$B,0),'Data - Knowledge'!S$8)/100</f>
        <v>2.6000000000000002E-2</v>
      </c>
      <c r="T545" s="129" cm="1">
        <f t="array" ref="T545">INDEX(KM_PCT,MATCH($A545,'Knowledge - Percentages'!$B:$B,0),'Data - Knowledge'!T$8)/100</f>
        <v>2.5000000000000001E-2</v>
      </c>
      <c r="U545" s="129" cm="1">
        <f t="array" ref="U545">INDEX(KM_PCT,MATCH($A545,'Knowledge - Percentages'!$B:$B,0),'Data - Knowledge'!U$8)/100</f>
        <v>2.5000000000000001E-2</v>
      </c>
      <c r="V545" s="129" cm="1">
        <f t="array" ref="V545">INDEX(KM_PCT,MATCH($A545,'Knowledge - Percentages'!$B:$B,0),'Data - Knowledge'!V$8)/100</f>
        <v>2.5000000000000001E-2</v>
      </c>
      <c r="W545" s="129" cm="1">
        <f t="array" ref="W545">INDEX(KM_PCT,MATCH($A545,'Knowledge - Percentages'!$B:$B,0),'Data - Knowledge'!W$8)/100</f>
        <v>2.5000000000000001E-2</v>
      </c>
      <c r="X545" s="129" cm="1">
        <f t="array" ref="X545">INDEX(KM_PCT,MATCH($A545,'Knowledge - Percentages'!$B:$B,0),'Data - Knowledge'!X$8)/100</f>
        <v>2.5000000000000001E-2</v>
      </c>
      <c r="Y545" s="129" cm="1">
        <f t="array" ref="Y545">INDEX(KM_PCT,MATCH($A545,'Knowledge - Percentages'!$B:$B,0),'Data - Knowledge'!Y$8)/100</f>
        <v>2.5000000000000001E-2</v>
      </c>
      <c r="Z545" s="129" cm="1">
        <f t="array" ref="Z545">INDEX(KM_PCT,MATCH($A545,'Knowledge - Percentages'!$B:$B,0),'Data - Knowledge'!Z$8)/100</f>
        <v>2.5000000000000001E-2</v>
      </c>
      <c r="AA545" s="129" cm="1">
        <f t="array" ref="AA545">INDEX(KM_PCT,MATCH($A545,'Knowledge - Percentages'!$B:$B,0),'Data - Knowledge'!AA$8)/100</f>
        <v>2.5000000000000001E-2</v>
      </c>
      <c r="AB545" s="129" cm="1">
        <f t="array" ref="AB545">INDEX(KM_PCT,MATCH($A545,'Knowledge - Percentages'!$B:$B,0),'Data - Knowledge'!AB$8)/100</f>
        <v>2.5000000000000001E-2</v>
      </c>
      <c r="AC545" s="129" cm="1">
        <f t="array" ref="AC545">INDEX(KM_PCT,MATCH($A545,'Knowledge - Percentages'!$B:$B,0),'Data - Knowledge'!AC$8)/100</f>
        <v>2.7999999999999997E-2</v>
      </c>
      <c r="AD545" s="129" cm="1">
        <f t="array" ref="AD545">INDEX(KM_PCT,MATCH($A545,'Knowledge - Percentages'!$B:$B,0),'Data - Knowledge'!AD$8)/100</f>
        <v>2.6000000000000002E-2</v>
      </c>
      <c r="AE545" s="129" cm="1">
        <f t="array" ref="AE545">INDEX(KM_PCT,MATCH($A545,'Knowledge - Percentages'!$B:$B,0),'Data - Knowledge'!AE$8)/100</f>
        <v>2.6000000000000002E-2</v>
      </c>
      <c r="AF545" s="129" cm="1">
        <f t="array" ref="AF545">INDEX(KM_PCT,MATCH($A545,'Knowledge - Percentages'!$B:$B,0),'Data - Knowledge'!AF$8)/100</f>
        <v>2.6000000000000002E-2</v>
      </c>
      <c r="AG545" s="129" cm="1">
        <f t="array" ref="AG545">INDEX(KM_PCT,MATCH($A545,'Knowledge - Percentages'!$B:$B,0),'Data - Knowledge'!AG$8)/100</f>
        <v>2.6000000000000002E-2</v>
      </c>
      <c r="AH545" s="129" cm="1">
        <f t="array" ref="AH545">INDEX(KM_PCT,MATCH($A545,'Knowledge - Percentages'!$B:$B,0),'Data - Knowledge'!AH$8)/100</f>
        <v>2.6000000000000002E-2</v>
      </c>
      <c r="AI545" s="129" cm="1">
        <f t="array" ref="AI545">INDEX(KM_PCT,MATCH($A545,'Knowledge - Percentages'!$B:$B,0),'Data - Knowledge'!AI$8)/100</f>
        <v>2.6000000000000002E-2</v>
      </c>
    </row>
    <row r="546" spans="1:35">
      <c r="A546" s="86" t="s">
        <v>1246</v>
      </c>
      <c r="B546" s="86" t="s">
        <v>977</v>
      </c>
      <c r="C546" s="86" t="s">
        <v>1180</v>
      </c>
      <c r="D546" s="86" t="s">
        <v>1247</v>
      </c>
      <c r="E546" s="122">
        <f t="shared" si="55"/>
        <v>1.3212690722253695E-2</v>
      </c>
      <c r="F546" s="128">
        <f t="shared" si="50"/>
        <v>676.31799999999987</v>
      </c>
      <c r="G546" s="122">
        <f t="shared" si="51"/>
        <v>1.2781330460899262E-2</v>
      </c>
      <c r="H546" s="128">
        <f t="shared" si="52"/>
        <v>4651.3689999999988</v>
      </c>
      <c r="I546" s="122">
        <f t="shared" si="53"/>
        <v>-0.31814233218540594</v>
      </c>
      <c r="J546" s="128">
        <f t="shared" si="54"/>
        <v>103.37492456418408</v>
      </c>
      <c r="K546" s="129" cm="1">
        <f t="array" ref="K546">INDEX(KM_PCT,MATCH($A546,'Knowledge - Percentages'!$B:$B,0),'Data - Knowledge'!K$8)/100</f>
        <v>1.3999999999999999E-2</v>
      </c>
      <c r="L546" s="129" cm="1">
        <f t="array" ref="L546">INDEX(KM_PCT,MATCH($A546,'Knowledge - Percentages'!$B:$B,0),'Data - Knowledge'!L$8)/100</f>
        <v>1.3999999999999999E-2</v>
      </c>
      <c r="M546" s="129" cm="1">
        <f t="array" ref="M546">INDEX(KM_PCT,MATCH($A546,'Knowledge - Percentages'!$B:$B,0),'Data - Knowledge'!M$8)/100</f>
        <v>1.3999999999999999E-2</v>
      </c>
      <c r="N546" s="129" cm="1">
        <f t="array" ref="N546">INDEX(KM_PCT,MATCH($A546,'Knowledge - Percentages'!$B:$B,0),'Data - Knowledge'!N$8)/100</f>
        <v>1.1000000000000001E-2</v>
      </c>
      <c r="O546" s="129" cm="1">
        <f t="array" ref="O546">INDEX(KM_PCT,MATCH($A546,'Knowledge - Percentages'!$B:$B,0),'Data - Knowledge'!O$8)/100</f>
        <v>0.01</v>
      </c>
      <c r="P546" s="129" cm="1">
        <f t="array" ref="P546">INDEX(KM_PCT,MATCH($A546,'Knowledge - Percentages'!$B:$B,0),'Data - Knowledge'!P$8)/100</f>
        <v>1.3999999999999999E-2</v>
      </c>
      <c r="Q546" s="129" cm="1">
        <f t="array" ref="Q546">INDEX(KM_PCT,MATCH($A546,'Knowledge - Percentages'!$B:$B,0),'Data - Knowledge'!Q$8)/100</f>
        <v>1.3999999999999999E-2</v>
      </c>
      <c r="R546" s="129" cm="1">
        <f t="array" ref="R546">INDEX(KM_PCT,MATCH($A546,'Knowledge - Percentages'!$B:$B,0),'Data - Knowledge'!R$8)/100</f>
        <v>1.3000000000000001E-2</v>
      </c>
      <c r="S546" s="129" cm="1">
        <f t="array" ref="S546">INDEX(KM_PCT,MATCH($A546,'Knowledge - Percentages'!$B:$B,0),'Data - Knowledge'!S$8)/100</f>
        <v>1.3999999999999999E-2</v>
      </c>
      <c r="T546" s="129" cm="1">
        <f t="array" ref="T546">INDEX(KM_PCT,MATCH($A546,'Knowledge - Percentages'!$B:$B,0),'Data - Knowledge'!T$8)/100</f>
        <v>1.3999999999999999E-2</v>
      </c>
      <c r="U546" s="129" cm="1">
        <f t="array" ref="U546">INDEX(KM_PCT,MATCH($A546,'Knowledge - Percentages'!$B:$B,0),'Data - Knowledge'!U$8)/100</f>
        <v>1.4999999999999999E-2</v>
      </c>
      <c r="V546" s="129" cm="1">
        <f t="array" ref="V546">INDEX(KM_PCT,MATCH($A546,'Knowledge - Percentages'!$B:$B,0),'Data - Knowledge'!V$8)/100</f>
        <v>1.3999999999999999E-2</v>
      </c>
      <c r="W546" s="129" cm="1">
        <f t="array" ref="W546">INDEX(KM_PCT,MATCH($A546,'Knowledge - Percentages'!$B:$B,0),'Data - Knowledge'!W$8)/100</f>
        <v>1.3999999999999999E-2</v>
      </c>
      <c r="X546" s="129" cm="1">
        <f t="array" ref="X546">INDEX(KM_PCT,MATCH($A546,'Knowledge - Percentages'!$B:$B,0),'Data - Knowledge'!X$8)/100</f>
        <v>1.3999999999999999E-2</v>
      </c>
      <c r="Y546" s="129" cm="1">
        <f t="array" ref="Y546">INDEX(KM_PCT,MATCH($A546,'Knowledge - Percentages'!$B:$B,0),'Data - Knowledge'!Y$8)/100</f>
        <v>1.3000000000000001E-2</v>
      </c>
      <c r="Z546" s="129" cm="1">
        <f t="array" ref="Z546">INDEX(KM_PCT,MATCH($A546,'Knowledge - Percentages'!$B:$B,0),'Data - Knowledge'!Z$8)/100</f>
        <v>1.3999999999999999E-2</v>
      </c>
      <c r="AA546" s="129" cm="1">
        <f t="array" ref="AA546">INDEX(KM_PCT,MATCH($A546,'Knowledge - Percentages'!$B:$B,0),'Data - Knowledge'!AA$8)/100</f>
        <v>1.3999999999999999E-2</v>
      </c>
      <c r="AB546" s="129" cm="1">
        <f t="array" ref="AB546">INDEX(KM_PCT,MATCH($A546,'Knowledge - Percentages'!$B:$B,0),'Data - Knowledge'!AB$8)/100</f>
        <v>1.9E-2</v>
      </c>
      <c r="AC546" s="129" cm="1">
        <f t="array" ref="AC546">INDEX(KM_PCT,MATCH($A546,'Knowledge - Percentages'!$B:$B,0),'Data - Knowledge'!AC$8)/100</f>
        <v>9.0000000000000011E-3</v>
      </c>
      <c r="AD546" s="129" cm="1">
        <f t="array" ref="AD546">INDEX(KM_PCT,MATCH($A546,'Knowledge - Percentages'!$B:$B,0),'Data - Knowledge'!AD$8)/100</f>
        <v>1.2E-2</v>
      </c>
      <c r="AE546" s="129" cm="1">
        <f t="array" ref="AE546">INDEX(KM_PCT,MATCH($A546,'Knowledge - Percentages'!$B:$B,0),'Data - Knowledge'!AE$8)/100</f>
        <v>1.3999999999999999E-2</v>
      </c>
      <c r="AF546" s="129" cm="1">
        <f t="array" ref="AF546">INDEX(KM_PCT,MATCH($A546,'Knowledge - Percentages'!$B:$B,0),'Data - Knowledge'!AF$8)/100</f>
        <v>2.4E-2</v>
      </c>
      <c r="AG546" s="129" cm="1">
        <f t="array" ref="AG546">INDEX(KM_PCT,MATCH($A546,'Knowledge - Percentages'!$B:$B,0),'Data - Knowledge'!AG$8)/100</f>
        <v>1.3999999999999999E-2</v>
      </c>
      <c r="AH546" s="129" cm="1">
        <f t="array" ref="AH546">INDEX(KM_PCT,MATCH($A546,'Knowledge - Percentages'!$B:$B,0),'Data - Knowledge'!AH$8)/100</f>
        <v>1.3999999999999999E-2</v>
      </c>
      <c r="AI546" s="129" cm="1">
        <f t="array" ref="AI546">INDEX(KM_PCT,MATCH($A546,'Knowledge - Percentages'!$B:$B,0),'Data - Knowledge'!AI$8)/100</f>
        <v>1.2E-2</v>
      </c>
    </row>
    <row r="547" spans="1:35">
      <c r="A547" s="86" t="s">
        <v>1248</v>
      </c>
      <c r="B547" s="86" t="s">
        <v>977</v>
      </c>
      <c r="C547" s="86" t="s">
        <v>1180</v>
      </c>
      <c r="D547" s="86" t="s">
        <v>1249</v>
      </c>
      <c r="E547" s="122">
        <f t="shared" si="55"/>
        <v>7.3679801512102697E-2</v>
      </c>
      <c r="F547" s="128">
        <f t="shared" si="50"/>
        <v>3771.4480000000008</v>
      </c>
      <c r="G547" s="122">
        <f t="shared" si="51"/>
        <v>7.4825626032166484E-2</v>
      </c>
      <c r="H547" s="128">
        <f t="shared" si="52"/>
        <v>27230.466999999993</v>
      </c>
      <c r="I547" s="122">
        <f t="shared" si="53"/>
        <v>-0.65622624523488837</v>
      </c>
      <c r="J547" s="128">
        <f t="shared" si="54"/>
        <v>98.46867366058359</v>
      </c>
      <c r="K547" s="129" cm="1">
        <f t="array" ref="K547">INDEX(KM_PCT,MATCH($A547,'Knowledge - Percentages'!$B:$B,0),'Data - Knowledge'!K$8)/100</f>
        <v>5.9000000000000004E-2</v>
      </c>
      <c r="L547" s="129" cm="1">
        <f t="array" ref="L547">INDEX(KM_PCT,MATCH($A547,'Knowledge - Percentages'!$B:$B,0),'Data - Knowledge'!L$8)/100</f>
        <v>5.9000000000000004E-2</v>
      </c>
      <c r="M547" s="129" cm="1">
        <f t="array" ref="M547">INDEX(KM_PCT,MATCH($A547,'Knowledge - Percentages'!$B:$B,0),'Data - Knowledge'!M$8)/100</f>
        <v>5.9000000000000004E-2</v>
      </c>
      <c r="N547" s="129" cm="1">
        <f t="array" ref="N547">INDEX(KM_PCT,MATCH($A547,'Knowledge - Percentages'!$B:$B,0),'Data - Knowledge'!N$8)/100</f>
        <v>5.9000000000000004E-2</v>
      </c>
      <c r="O547" s="129" cm="1">
        <f t="array" ref="O547">INDEX(KM_PCT,MATCH($A547,'Knowledge - Percentages'!$B:$B,0),'Data - Knowledge'!O$8)/100</f>
        <v>5.9000000000000004E-2</v>
      </c>
      <c r="P547" s="129" cm="1">
        <f t="array" ref="P547">INDEX(KM_PCT,MATCH($A547,'Knowledge - Percentages'!$B:$B,0),'Data - Knowledge'!P$8)/100</f>
        <v>8.5999999999999993E-2</v>
      </c>
      <c r="Q547" s="129" cm="1">
        <f t="array" ref="Q547">INDEX(KM_PCT,MATCH($A547,'Knowledge - Percentages'!$B:$B,0),'Data - Knowledge'!Q$8)/100</f>
        <v>7.6999999999999999E-2</v>
      </c>
      <c r="R547" s="129" cm="1">
        <f t="array" ref="R547">INDEX(KM_PCT,MATCH($A547,'Knowledge - Percentages'!$B:$B,0),'Data - Knowledge'!R$8)/100</f>
        <v>0.12300000000000001</v>
      </c>
      <c r="S547" s="129" cm="1">
        <f t="array" ref="S547">INDEX(KM_PCT,MATCH($A547,'Knowledge - Percentages'!$B:$B,0),'Data - Knowledge'!S$8)/100</f>
        <v>8.5999999999999993E-2</v>
      </c>
      <c r="T547" s="129" cm="1">
        <f t="array" ref="T547">INDEX(KM_PCT,MATCH($A547,'Knowledge - Percentages'!$B:$B,0),'Data - Knowledge'!T$8)/100</f>
        <v>8.5999999999999993E-2</v>
      </c>
      <c r="U547" s="129" cm="1">
        <f t="array" ref="U547">INDEX(KM_PCT,MATCH($A547,'Knowledge - Percentages'!$B:$B,0),'Data - Knowledge'!U$8)/100</f>
        <v>8.5999999999999993E-2</v>
      </c>
      <c r="V547" s="129" cm="1">
        <f t="array" ref="V547">INDEX(KM_PCT,MATCH($A547,'Knowledge - Percentages'!$B:$B,0),'Data - Knowledge'!V$8)/100</f>
        <v>8.4000000000000005E-2</v>
      </c>
      <c r="W547" s="129" cm="1">
        <f t="array" ref="W547">INDEX(KM_PCT,MATCH($A547,'Knowledge - Percentages'!$B:$B,0),'Data - Knowledge'!W$8)/100</f>
        <v>0.13</v>
      </c>
      <c r="X547" s="129" cm="1">
        <f t="array" ref="X547">INDEX(KM_PCT,MATCH($A547,'Knowledge - Percentages'!$B:$B,0),'Data - Knowledge'!X$8)/100</f>
        <v>7.2000000000000008E-2</v>
      </c>
      <c r="Y547" s="129" cm="1">
        <f t="array" ref="Y547">INDEX(KM_PCT,MATCH($A547,'Knowledge - Percentages'!$B:$B,0),'Data - Knowledge'!Y$8)/100</f>
        <v>0.10300000000000001</v>
      </c>
      <c r="Z547" s="129" cm="1">
        <f t="array" ref="Z547">INDEX(KM_PCT,MATCH($A547,'Knowledge - Percentages'!$B:$B,0),'Data - Knowledge'!Z$8)/100</f>
        <v>6.9000000000000006E-2</v>
      </c>
      <c r="AA547" s="129" cm="1">
        <f t="array" ref="AA547">INDEX(KM_PCT,MATCH($A547,'Knowledge - Percentages'!$B:$B,0),'Data - Knowledge'!AA$8)/100</f>
        <v>7.8E-2</v>
      </c>
      <c r="AB547" s="129" cm="1">
        <f t="array" ref="AB547">INDEX(KM_PCT,MATCH($A547,'Knowledge - Percentages'!$B:$B,0),'Data - Knowledge'!AB$8)/100</f>
        <v>0.13800000000000001</v>
      </c>
      <c r="AC547" s="129" cm="1">
        <f t="array" ref="AC547">INDEX(KM_PCT,MATCH($A547,'Knowledge - Percentages'!$B:$B,0),'Data - Knowledge'!AC$8)/100</f>
        <v>6.7000000000000004E-2</v>
      </c>
      <c r="AD547" s="129" cm="1">
        <f t="array" ref="AD547">INDEX(KM_PCT,MATCH($A547,'Knowledge - Percentages'!$B:$B,0),'Data - Knowledge'!AD$8)/100</f>
        <v>8.4000000000000005E-2</v>
      </c>
      <c r="AE547" s="129" cm="1">
        <f t="array" ref="AE547">INDEX(KM_PCT,MATCH($A547,'Knowledge - Percentages'!$B:$B,0),'Data - Knowledge'!AE$8)/100</f>
        <v>0.09</v>
      </c>
      <c r="AF547" s="129" cm="1">
        <f t="array" ref="AF547">INDEX(KM_PCT,MATCH($A547,'Knowledge - Percentages'!$B:$B,0),'Data - Knowledge'!AF$8)/100</f>
        <v>0.158</v>
      </c>
      <c r="AG547" s="129" cm="1">
        <f t="array" ref="AG547">INDEX(KM_PCT,MATCH($A547,'Knowledge - Percentages'!$B:$B,0),'Data - Knowledge'!AG$8)/100</f>
        <v>0.09</v>
      </c>
      <c r="AH547" s="129" cm="1">
        <f t="array" ref="AH547">INDEX(KM_PCT,MATCH($A547,'Knowledge - Percentages'!$B:$B,0),'Data - Knowledge'!AH$8)/100</f>
        <v>0.09</v>
      </c>
      <c r="AI547" s="129" cm="1">
        <f t="array" ref="AI547">INDEX(KM_PCT,MATCH($A547,'Knowledge - Percentages'!$B:$B,0),'Data - Knowledge'!AI$8)/100</f>
        <v>0.09</v>
      </c>
    </row>
    <row r="548" spans="1:35">
      <c r="A548" s="86" t="s">
        <v>1250</v>
      </c>
      <c r="B548" s="86" t="s">
        <v>977</v>
      </c>
      <c r="C548" s="86" t="s">
        <v>1180</v>
      </c>
      <c r="D548" s="86" t="s">
        <v>1251</v>
      </c>
      <c r="E548" s="122">
        <f t="shared" si="55"/>
        <v>5.2296774571668585E-2</v>
      </c>
      <c r="F548" s="128">
        <f t="shared" si="50"/>
        <v>2676.915</v>
      </c>
      <c r="G548" s="122">
        <f t="shared" si="51"/>
        <v>5.239220266048214E-2</v>
      </c>
      <c r="H548" s="128">
        <f t="shared" si="52"/>
        <v>19066.518</v>
      </c>
      <c r="I548" s="122">
        <f t="shared" si="53"/>
        <v>-0.38846800045750202</v>
      </c>
      <c r="J548" s="128">
        <f t="shared" si="54"/>
        <v>99.817858223232264</v>
      </c>
      <c r="K548" s="129" cm="1">
        <f t="array" ref="K548">INDEX(KM_PCT,MATCH($A548,'Knowledge - Percentages'!$B:$B,0),'Data - Knowledge'!K$8)/100</f>
        <v>4.8000000000000001E-2</v>
      </c>
      <c r="L548" s="129" cm="1">
        <f t="array" ref="L548">INDEX(KM_PCT,MATCH($A548,'Knowledge - Percentages'!$B:$B,0),'Data - Knowledge'!L$8)/100</f>
        <v>0.06</v>
      </c>
      <c r="M548" s="129" cm="1">
        <f t="array" ref="M548">INDEX(KM_PCT,MATCH($A548,'Knowledge - Percentages'!$B:$B,0),'Data - Knowledge'!M$8)/100</f>
        <v>4.7E-2</v>
      </c>
      <c r="N548" s="129" cm="1">
        <f t="array" ref="N548">INDEX(KM_PCT,MATCH($A548,'Knowledge - Percentages'!$B:$B,0),'Data - Knowledge'!N$8)/100</f>
        <v>3.7000000000000005E-2</v>
      </c>
      <c r="O548" s="129" cm="1">
        <f t="array" ref="O548">INDEX(KM_PCT,MATCH($A548,'Knowledge - Percentages'!$B:$B,0),'Data - Knowledge'!O$8)/100</f>
        <v>4.8000000000000001E-2</v>
      </c>
      <c r="P548" s="129" cm="1">
        <f t="array" ref="P548">INDEX(KM_PCT,MATCH($A548,'Knowledge - Percentages'!$B:$B,0),'Data - Knowledge'!P$8)/100</f>
        <v>5.5E-2</v>
      </c>
      <c r="Q548" s="129" cm="1">
        <f t="array" ref="Q548">INDEX(KM_PCT,MATCH($A548,'Knowledge - Percentages'!$B:$B,0),'Data - Knowledge'!Q$8)/100</f>
        <v>5.5E-2</v>
      </c>
      <c r="R548" s="129" cm="1">
        <f t="array" ref="R548">INDEX(KM_PCT,MATCH($A548,'Knowledge - Percentages'!$B:$B,0),'Data - Knowledge'!R$8)/100</f>
        <v>5.5E-2</v>
      </c>
      <c r="S548" s="129" cm="1">
        <f t="array" ref="S548">INDEX(KM_PCT,MATCH($A548,'Knowledge - Percentages'!$B:$B,0),'Data - Knowledge'!S$8)/100</f>
        <v>5.5E-2</v>
      </c>
      <c r="T548" s="129" cm="1">
        <f t="array" ref="T548">INDEX(KM_PCT,MATCH($A548,'Knowledge - Percentages'!$B:$B,0),'Data - Knowledge'!T$8)/100</f>
        <v>5.0999999999999997E-2</v>
      </c>
      <c r="U548" s="129" cm="1">
        <f t="array" ref="U548">INDEX(KM_PCT,MATCH($A548,'Knowledge - Percentages'!$B:$B,0),'Data - Knowledge'!U$8)/100</f>
        <v>5.5999999999999994E-2</v>
      </c>
      <c r="V548" s="129" cm="1">
        <f t="array" ref="V548">INDEX(KM_PCT,MATCH($A548,'Knowledge - Percentages'!$B:$B,0),'Data - Knowledge'!V$8)/100</f>
        <v>5.5E-2</v>
      </c>
      <c r="W548" s="129" cm="1">
        <f t="array" ref="W548">INDEX(KM_PCT,MATCH($A548,'Knowledge - Percentages'!$B:$B,0),'Data - Knowledge'!W$8)/100</f>
        <v>0.06</v>
      </c>
      <c r="X548" s="129" cm="1">
        <f t="array" ref="X548">INDEX(KM_PCT,MATCH($A548,'Knowledge - Percentages'!$B:$B,0),'Data - Knowledge'!X$8)/100</f>
        <v>5.2999999999999999E-2</v>
      </c>
      <c r="Y548" s="129" cm="1">
        <f t="array" ref="Y548">INDEX(KM_PCT,MATCH($A548,'Knowledge - Percentages'!$B:$B,0),'Data - Knowledge'!Y$8)/100</f>
        <v>6.0999999999999999E-2</v>
      </c>
      <c r="Z548" s="129" cm="1">
        <f t="array" ref="Z548">INDEX(KM_PCT,MATCH($A548,'Knowledge - Percentages'!$B:$B,0),'Data - Knowledge'!Z$8)/100</f>
        <v>5.5999999999999994E-2</v>
      </c>
      <c r="AA548" s="129" cm="1">
        <f t="array" ref="AA548">INDEX(KM_PCT,MATCH($A548,'Knowledge - Percentages'!$B:$B,0),'Data - Knowledge'!AA$8)/100</f>
        <v>5.5999999999999994E-2</v>
      </c>
      <c r="AB548" s="129" cm="1">
        <f t="array" ref="AB548">INDEX(KM_PCT,MATCH($A548,'Knowledge - Percentages'!$B:$B,0),'Data - Knowledge'!AB$8)/100</f>
        <v>0.10800000000000001</v>
      </c>
      <c r="AC548" s="129" cm="1">
        <f t="array" ref="AC548">INDEX(KM_PCT,MATCH($A548,'Knowledge - Percentages'!$B:$B,0),'Data - Knowledge'!AC$8)/100</f>
        <v>4.7E-2</v>
      </c>
      <c r="AD548" s="129" cm="1">
        <f t="array" ref="AD548">INDEX(KM_PCT,MATCH($A548,'Knowledge - Percentages'!$B:$B,0),'Data - Knowledge'!AD$8)/100</f>
        <v>5.5E-2</v>
      </c>
      <c r="AE548" s="129" cm="1">
        <f t="array" ref="AE548">INDEX(KM_PCT,MATCH($A548,'Knowledge - Percentages'!$B:$B,0),'Data - Knowledge'!AE$8)/100</f>
        <v>5.5E-2</v>
      </c>
      <c r="AF548" s="129" cm="1">
        <f t="array" ref="AF548">INDEX(KM_PCT,MATCH($A548,'Knowledge - Percentages'!$B:$B,0),'Data - Knowledge'!AF$8)/100</f>
        <v>6.2E-2</v>
      </c>
      <c r="AG548" s="129" cm="1">
        <f t="array" ref="AG548">INDEX(KM_PCT,MATCH($A548,'Knowledge - Percentages'!$B:$B,0),'Data - Knowledge'!AG$8)/100</f>
        <v>5.5E-2</v>
      </c>
      <c r="AH548" s="129" cm="1">
        <f t="array" ref="AH548">INDEX(KM_PCT,MATCH($A548,'Knowledge - Percentages'!$B:$B,0),'Data - Knowledge'!AH$8)/100</f>
        <v>5.5E-2</v>
      </c>
      <c r="AI548" s="129" cm="1">
        <f t="array" ref="AI548">INDEX(KM_PCT,MATCH($A548,'Knowledge - Percentages'!$B:$B,0),'Data - Knowledge'!AI$8)/100</f>
        <v>5.5999999999999994E-2</v>
      </c>
    </row>
    <row r="549" spans="1:35">
      <c r="A549" s="86" t="s">
        <v>1252</v>
      </c>
      <c r="B549" s="86" t="s">
        <v>977</v>
      </c>
      <c r="C549" s="86" t="s">
        <v>1180</v>
      </c>
      <c r="D549" s="86" t="s">
        <v>1253</v>
      </c>
      <c r="E549" s="122">
        <f t="shared" si="55"/>
        <v>1.9014906128509191E-2</v>
      </c>
      <c r="F549" s="128">
        <f t="shared" si="50"/>
        <v>973.31600000000003</v>
      </c>
      <c r="G549" s="122">
        <f t="shared" si="51"/>
        <v>1.9414608745352672E-2</v>
      </c>
      <c r="H549" s="128">
        <f t="shared" si="52"/>
        <v>7065.3449999999993</v>
      </c>
      <c r="I549" s="122">
        <f t="shared" si="53"/>
        <v>-0.49076980252463775</v>
      </c>
      <c r="J549" s="128">
        <f t="shared" si="54"/>
        <v>97.94122754629727</v>
      </c>
      <c r="K549" s="129" cm="1">
        <f t="array" ref="K549">INDEX(KM_PCT,MATCH($A549,'Knowledge - Percentages'!$B:$B,0),'Data - Knowledge'!K$8)/100</f>
        <v>1.7000000000000001E-2</v>
      </c>
      <c r="L549" s="129" cm="1">
        <f t="array" ref="L549">INDEX(KM_PCT,MATCH($A549,'Knowledge - Percentages'!$B:$B,0),'Data - Knowledge'!L$8)/100</f>
        <v>1.7000000000000001E-2</v>
      </c>
      <c r="M549" s="129" cm="1">
        <f t="array" ref="M549">INDEX(KM_PCT,MATCH($A549,'Knowledge - Percentages'!$B:$B,0),'Data - Knowledge'!M$8)/100</f>
        <v>1.7000000000000001E-2</v>
      </c>
      <c r="N549" s="129" cm="1">
        <f t="array" ref="N549">INDEX(KM_PCT,MATCH($A549,'Knowledge - Percentages'!$B:$B,0),'Data - Knowledge'!N$8)/100</f>
        <v>1.7000000000000001E-2</v>
      </c>
      <c r="O549" s="129" cm="1">
        <f t="array" ref="O549">INDEX(KM_PCT,MATCH($A549,'Knowledge - Percentages'!$B:$B,0),'Data - Knowledge'!O$8)/100</f>
        <v>9.0000000000000011E-3</v>
      </c>
      <c r="P549" s="129" cm="1">
        <f t="array" ref="P549">INDEX(KM_PCT,MATCH($A549,'Knowledge - Percentages'!$B:$B,0),'Data - Knowledge'!P$8)/100</f>
        <v>2.1000000000000001E-2</v>
      </c>
      <c r="Q549" s="129" cm="1">
        <f t="array" ref="Q549">INDEX(KM_PCT,MATCH($A549,'Knowledge - Percentages'!$B:$B,0),'Data - Knowledge'!Q$8)/100</f>
        <v>2.1000000000000001E-2</v>
      </c>
      <c r="R549" s="129" cm="1">
        <f t="array" ref="R549">INDEX(KM_PCT,MATCH($A549,'Knowledge - Percentages'!$B:$B,0),'Data - Knowledge'!R$8)/100</f>
        <v>2.7999999999999997E-2</v>
      </c>
      <c r="S549" s="129" cm="1">
        <f t="array" ref="S549">INDEX(KM_PCT,MATCH($A549,'Knowledge - Percentages'!$B:$B,0),'Data - Knowledge'!S$8)/100</f>
        <v>2.1000000000000001E-2</v>
      </c>
      <c r="T549" s="129" cm="1">
        <f t="array" ref="T549">INDEX(KM_PCT,MATCH($A549,'Knowledge - Percentages'!$B:$B,0),'Data - Knowledge'!T$8)/100</f>
        <v>1.7000000000000001E-2</v>
      </c>
      <c r="U549" s="129" cm="1">
        <f t="array" ref="U549">INDEX(KM_PCT,MATCH($A549,'Knowledge - Percentages'!$B:$B,0),'Data - Knowledge'!U$8)/100</f>
        <v>2.1000000000000001E-2</v>
      </c>
      <c r="V549" s="129" cm="1">
        <f t="array" ref="V549">INDEX(KM_PCT,MATCH($A549,'Knowledge - Percentages'!$B:$B,0),'Data - Knowledge'!V$8)/100</f>
        <v>2.1000000000000001E-2</v>
      </c>
      <c r="W549" s="129" cm="1">
        <f t="array" ref="W549">INDEX(KM_PCT,MATCH($A549,'Knowledge - Percentages'!$B:$B,0),'Data - Knowledge'!W$8)/100</f>
        <v>2.4E-2</v>
      </c>
      <c r="X549" s="129" cm="1">
        <f t="array" ref="X549">INDEX(KM_PCT,MATCH($A549,'Knowledge - Percentages'!$B:$B,0),'Data - Knowledge'!X$8)/100</f>
        <v>2.1000000000000001E-2</v>
      </c>
      <c r="Y549" s="129" cm="1">
        <f t="array" ref="Y549">INDEX(KM_PCT,MATCH($A549,'Knowledge - Percentages'!$B:$B,0),'Data - Knowledge'!Y$8)/100</f>
        <v>2.1000000000000001E-2</v>
      </c>
      <c r="Z549" s="129" cm="1">
        <f t="array" ref="Z549">INDEX(KM_PCT,MATCH($A549,'Knowledge - Percentages'!$B:$B,0),'Data - Knowledge'!Z$8)/100</f>
        <v>2.1000000000000001E-2</v>
      </c>
      <c r="AA549" s="129" cm="1">
        <f t="array" ref="AA549">INDEX(KM_PCT,MATCH($A549,'Knowledge - Percentages'!$B:$B,0),'Data - Knowledge'!AA$8)/100</f>
        <v>2.1000000000000001E-2</v>
      </c>
      <c r="AB549" s="129" cm="1">
        <f t="array" ref="AB549">INDEX(KM_PCT,MATCH($A549,'Knowledge - Percentages'!$B:$B,0),'Data - Knowledge'!AB$8)/100</f>
        <v>0.04</v>
      </c>
      <c r="AC549" s="129" cm="1">
        <f t="array" ref="AC549">INDEX(KM_PCT,MATCH($A549,'Knowledge - Percentages'!$B:$B,0),'Data - Knowledge'!AC$8)/100</f>
        <v>2.1000000000000001E-2</v>
      </c>
      <c r="AD549" s="129" cm="1">
        <f t="array" ref="AD549">INDEX(KM_PCT,MATCH($A549,'Knowledge - Percentages'!$B:$B,0),'Data - Knowledge'!AD$8)/100</f>
        <v>1.7000000000000001E-2</v>
      </c>
      <c r="AE549" s="129" cm="1">
        <f t="array" ref="AE549">INDEX(KM_PCT,MATCH($A549,'Knowledge - Percentages'!$B:$B,0),'Data - Knowledge'!AE$8)/100</f>
        <v>2.1000000000000001E-2</v>
      </c>
      <c r="AF549" s="129" cm="1">
        <f t="array" ref="AF549">INDEX(KM_PCT,MATCH($A549,'Knowledge - Percentages'!$B:$B,0),'Data - Knowledge'!AF$8)/100</f>
        <v>2.3E-2</v>
      </c>
      <c r="AG549" s="129" cm="1">
        <f t="array" ref="AG549">INDEX(KM_PCT,MATCH($A549,'Knowledge - Percentages'!$B:$B,0),'Data - Knowledge'!AG$8)/100</f>
        <v>2.1000000000000001E-2</v>
      </c>
      <c r="AH549" s="129" cm="1">
        <f t="array" ref="AH549">INDEX(KM_PCT,MATCH($A549,'Knowledge - Percentages'!$B:$B,0),'Data - Knowledge'!AH$8)/100</f>
        <v>3.4000000000000002E-2</v>
      </c>
      <c r="AI549" s="129" cm="1">
        <f t="array" ref="AI549">INDEX(KM_PCT,MATCH($A549,'Knowledge - Percentages'!$B:$B,0),'Data - Knowledge'!AI$8)/100</f>
        <v>2.1000000000000001E-2</v>
      </c>
    </row>
    <row r="550" spans="1:35">
      <c r="A550" s="86" t="s">
        <v>1254</v>
      </c>
      <c r="B550" s="86" t="s">
        <v>977</v>
      </c>
      <c r="C550" s="86" t="s">
        <v>1180</v>
      </c>
      <c r="D550" s="86" t="s">
        <v>1255</v>
      </c>
      <c r="E550" s="122">
        <f t="shared" si="55"/>
        <v>6.6024908668216545E-2</v>
      </c>
      <c r="F550" s="128">
        <f t="shared" si="50"/>
        <v>3379.6170000000002</v>
      </c>
      <c r="G550" s="122">
        <f t="shared" si="51"/>
        <v>7.5549182647787011E-2</v>
      </c>
      <c r="H550" s="128">
        <f t="shared" si="52"/>
        <v>27493.783000000003</v>
      </c>
      <c r="I550" s="122">
        <f t="shared" si="53"/>
        <v>-0.54249095242956669</v>
      </c>
      <c r="J550" s="128">
        <f t="shared" si="54"/>
        <v>87.393279919422866</v>
      </c>
      <c r="K550" s="129" cm="1">
        <f t="array" ref="K550">INDEX(KM_PCT,MATCH($A550,'Knowledge - Percentages'!$B:$B,0),'Data - Knowledge'!K$8)/100</f>
        <v>5.0999999999999997E-2</v>
      </c>
      <c r="L550" s="129" cm="1">
        <f t="array" ref="L550">INDEX(KM_PCT,MATCH($A550,'Knowledge - Percentages'!$B:$B,0),'Data - Knowledge'!L$8)/100</f>
        <v>4.8000000000000001E-2</v>
      </c>
      <c r="M550" s="129" cm="1">
        <f t="array" ref="M550">INDEX(KM_PCT,MATCH($A550,'Knowledge - Percentages'!$B:$B,0),'Data - Knowledge'!M$8)/100</f>
        <v>4.2999999999999997E-2</v>
      </c>
      <c r="N550" s="129" cm="1">
        <f t="array" ref="N550">INDEX(KM_PCT,MATCH($A550,'Knowledge - Percentages'!$B:$B,0),'Data - Knowledge'!N$8)/100</f>
        <v>5.0999999999999997E-2</v>
      </c>
      <c r="O550" s="129" cm="1">
        <f t="array" ref="O550">INDEX(KM_PCT,MATCH($A550,'Knowledge - Percentages'!$B:$B,0),'Data - Knowledge'!O$8)/100</f>
        <v>5.0999999999999997E-2</v>
      </c>
      <c r="P550" s="129" cm="1">
        <f t="array" ref="P550">INDEX(KM_PCT,MATCH($A550,'Knowledge - Percentages'!$B:$B,0),'Data - Knowledge'!P$8)/100</f>
        <v>6.2E-2</v>
      </c>
      <c r="Q550" s="129" cm="1">
        <f t="array" ref="Q550">INDEX(KM_PCT,MATCH($A550,'Knowledge - Percentages'!$B:$B,0),'Data - Knowledge'!Q$8)/100</f>
        <v>5.5999999999999994E-2</v>
      </c>
      <c r="R550" s="129" cm="1">
        <f t="array" ref="R550">INDEX(KM_PCT,MATCH($A550,'Knowledge - Percentages'!$B:$B,0),'Data - Knowledge'!R$8)/100</f>
        <v>0.10300000000000001</v>
      </c>
      <c r="S550" s="129" cm="1">
        <f t="array" ref="S550">INDEX(KM_PCT,MATCH($A550,'Knowledge - Percentages'!$B:$B,0),'Data - Knowledge'!S$8)/100</f>
        <v>5.2999999999999999E-2</v>
      </c>
      <c r="T550" s="129" cm="1">
        <f t="array" ref="T550">INDEX(KM_PCT,MATCH($A550,'Knowledge - Percentages'!$B:$B,0),'Data - Knowledge'!T$8)/100</f>
        <v>4.4000000000000004E-2</v>
      </c>
      <c r="U550" s="129" cm="1">
        <f t="array" ref="U550">INDEX(KM_PCT,MATCH($A550,'Knowledge - Percentages'!$B:$B,0),'Data - Knowledge'!U$8)/100</f>
        <v>6.2E-2</v>
      </c>
      <c r="V550" s="129" cm="1">
        <f t="array" ref="V550">INDEX(KM_PCT,MATCH($A550,'Knowledge - Percentages'!$B:$B,0),'Data - Knowledge'!V$8)/100</f>
        <v>4.4999999999999998E-2</v>
      </c>
      <c r="W550" s="129" cm="1">
        <f t="array" ref="W550">INDEX(KM_PCT,MATCH($A550,'Knowledge - Percentages'!$B:$B,0),'Data - Knowledge'!W$8)/100</f>
        <v>8.4000000000000005E-2</v>
      </c>
      <c r="X550" s="129" cm="1">
        <f t="array" ref="X550">INDEX(KM_PCT,MATCH($A550,'Knowledge - Percentages'!$B:$B,0),'Data - Knowledge'!X$8)/100</f>
        <v>6.8000000000000005E-2</v>
      </c>
      <c r="Y550" s="129" cm="1">
        <f t="array" ref="Y550">INDEX(KM_PCT,MATCH($A550,'Knowledge - Percentages'!$B:$B,0),'Data - Knowledge'!Y$8)/100</f>
        <v>8.5000000000000006E-2</v>
      </c>
      <c r="Z550" s="129" cm="1">
        <f t="array" ref="Z550">INDEX(KM_PCT,MATCH($A550,'Knowledge - Percentages'!$B:$B,0),'Data - Knowledge'!Z$8)/100</f>
        <v>7.8E-2</v>
      </c>
      <c r="AA550" s="129" cm="1">
        <f t="array" ref="AA550">INDEX(KM_PCT,MATCH($A550,'Knowledge - Percentages'!$B:$B,0),'Data - Knowledge'!AA$8)/100</f>
        <v>7.2000000000000008E-2</v>
      </c>
      <c r="AB550" s="129" cm="1">
        <f t="array" ref="AB550">INDEX(KM_PCT,MATCH($A550,'Knowledge - Percentages'!$B:$B,0),'Data - Knowledge'!AB$8)/100</f>
        <v>0.19399999999999998</v>
      </c>
      <c r="AC550" s="129" cm="1">
        <f t="array" ref="AC550">INDEX(KM_PCT,MATCH($A550,'Knowledge - Percentages'!$B:$B,0),'Data - Knowledge'!AC$8)/100</f>
        <v>0.11</v>
      </c>
      <c r="AD550" s="129" cm="1">
        <f t="array" ref="AD550">INDEX(KM_PCT,MATCH($A550,'Knowledge - Percentages'!$B:$B,0),'Data - Knowledge'!AD$8)/100</f>
        <v>9.3000000000000013E-2</v>
      </c>
      <c r="AE550" s="129" cm="1">
        <f t="array" ref="AE550">INDEX(KM_PCT,MATCH($A550,'Knowledge - Percentages'!$B:$B,0),'Data - Knowledge'!AE$8)/100</f>
        <v>0.11</v>
      </c>
      <c r="AF550" s="129" cm="1">
        <f t="array" ref="AF550">INDEX(KM_PCT,MATCH($A550,'Knowledge - Percentages'!$B:$B,0),'Data - Knowledge'!AF$8)/100</f>
        <v>0.11199999999999999</v>
      </c>
      <c r="AG550" s="129" cm="1">
        <f t="array" ref="AG550">INDEX(KM_PCT,MATCH($A550,'Knowledge - Percentages'!$B:$B,0),'Data - Knowledge'!AG$8)/100</f>
        <v>0.11</v>
      </c>
      <c r="AH550" s="129" cm="1">
        <f t="array" ref="AH550">INDEX(KM_PCT,MATCH($A550,'Knowledge - Percentages'!$B:$B,0),'Data - Knowledge'!AH$8)/100</f>
        <v>0.13</v>
      </c>
      <c r="AI550" s="129" cm="1">
        <f t="array" ref="AI550">INDEX(KM_PCT,MATCH($A550,'Knowledge - Percentages'!$B:$B,0),'Data - Knowledge'!AI$8)/100</f>
        <v>0.13300000000000001</v>
      </c>
    </row>
    <row r="551" spans="1:35">
      <c r="A551" s="86" t="s">
        <v>1256</v>
      </c>
      <c r="B551" s="86" t="s">
        <v>977</v>
      </c>
      <c r="C551" s="86" t="s">
        <v>1180</v>
      </c>
      <c r="D551" s="86" t="s">
        <v>1257</v>
      </c>
      <c r="E551" s="122">
        <f t="shared" si="55"/>
        <v>0.11822439291226289</v>
      </c>
      <c r="F551" s="128">
        <f t="shared" si="50"/>
        <v>6051.5520000000006</v>
      </c>
      <c r="G551" s="122">
        <f t="shared" si="51"/>
        <v>0.11197459324739846</v>
      </c>
      <c r="H551" s="128">
        <f t="shared" si="52"/>
        <v>40749.682000000001</v>
      </c>
      <c r="I551" s="122">
        <f t="shared" si="53"/>
        <v>-0.14295774013562915</v>
      </c>
      <c r="J551" s="128">
        <f t="shared" si="54"/>
        <v>105.58144440056685</v>
      </c>
      <c r="K551" s="129" cm="1">
        <f t="array" ref="K551">INDEX(KM_PCT,MATCH($A551,'Knowledge - Percentages'!$B:$B,0),'Data - Knowledge'!K$8)/100</f>
        <v>9.4E-2</v>
      </c>
      <c r="L551" s="129" cm="1">
        <f t="array" ref="L551">INDEX(KM_PCT,MATCH($A551,'Knowledge - Percentages'!$B:$B,0),'Data - Knowledge'!L$8)/100</f>
        <v>0.115</v>
      </c>
      <c r="M551" s="129" cm="1">
        <f t="array" ref="M551">INDEX(KM_PCT,MATCH($A551,'Knowledge - Percentages'!$B:$B,0),'Data - Knowledge'!M$8)/100</f>
        <v>0.129</v>
      </c>
      <c r="N551" s="129" cm="1">
        <f t="array" ref="N551">INDEX(KM_PCT,MATCH($A551,'Knowledge - Percentages'!$B:$B,0),'Data - Knowledge'!N$8)/100</f>
        <v>9.6999999999999989E-2</v>
      </c>
      <c r="O551" s="129" cm="1">
        <f t="array" ref="O551">INDEX(KM_PCT,MATCH($A551,'Knowledge - Percentages'!$B:$B,0),'Data - Knowledge'!O$8)/100</f>
        <v>0.11</v>
      </c>
      <c r="P551" s="129" cm="1">
        <f t="array" ref="P551">INDEX(KM_PCT,MATCH($A551,'Knowledge - Percentages'!$B:$B,0),'Data - Knowledge'!P$8)/100</f>
        <v>0.17399999999999999</v>
      </c>
      <c r="Q551" s="129" cm="1">
        <f t="array" ref="Q551">INDEX(KM_PCT,MATCH($A551,'Knowledge - Percentages'!$B:$B,0),'Data - Knowledge'!Q$8)/100</f>
        <v>0.14699999999999999</v>
      </c>
      <c r="R551" s="129" cm="1">
        <f t="array" ref="R551">INDEX(KM_PCT,MATCH($A551,'Knowledge - Percentages'!$B:$B,0),'Data - Knowledge'!R$8)/100</f>
        <v>0.13100000000000001</v>
      </c>
      <c r="S551" s="129" cm="1">
        <f t="array" ref="S551">INDEX(KM_PCT,MATCH($A551,'Knowledge - Percentages'!$B:$B,0),'Data - Knowledge'!S$8)/100</f>
        <v>0.14699999999999999</v>
      </c>
      <c r="T551" s="129" cm="1">
        <f t="array" ref="T551">INDEX(KM_PCT,MATCH($A551,'Knowledge - Percentages'!$B:$B,0),'Data - Knowledge'!T$8)/100</f>
        <v>0.14699999999999999</v>
      </c>
      <c r="U551" s="129" cm="1">
        <f t="array" ref="U551">INDEX(KM_PCT,MATCH($A551,'Knowledge - Percentages'!$B:$B,0),'Data - Knowledge'!U$8)/100</f>
        <v>0.14699999999999999</v>
      </c>
      <c r="V551" s="129" cm="1">
        <f t="array" ref="V551">INDEX(KM_PCT,MATCH($A551,'Knowledge - Percentages'!$B:$B,0),'Data - Knowledge'!V$8)/100</f>
        <v>0.14699999999999999</v>
      </c>
      <c r="W551" s="129" cm="1">
        <f t="array" ref="W551">INDEX(KM_PCT,MATCH($A551,'Knowledge - Percentages'!$B:$B,0),'Data - Knowledge'!W$8)/100</f>
        <v>0.14699999999999999</v>
      </c>
      <c r="X551" s="129" cm="1">
        <f t="array" ref="X551">INDEX(KM_PCT,MATCH($A551,'Knowledge - Percentages'!$B:$B,0),'Data - Knowledge'!X$8)/100</f>
        <v>0.11800000000000001</v>
      </c>
      <c r="Y551" s="129" cm="1">
        <f t="array" ref="Y551">INDEX(KM_PCT,MATCH($A551,'Knowledge - Percentages'!$B:$B,0),'Data - Knowledge'!Y$8)/100</f>
        <v>0.13</v>
      </c>
      <c r="Z551" s="129" cm="1">
        <f t="array" ref="Z551">INDEX(KM_PCT,MATCH($A551,'Knowledge - Percentages'!$B:$B,0),'Data - Knowledge'!Z$8)/100</f>
        <v>0.10099999999999999</v>
      </c>
      <c r="AA551" s="129" cm="1">
        <f t="array" ref="AA551">INDEX(KM_PCT,MATCH($A551,'Knowledge - Percentages'!$B:$B,0),'Data - Knowledge'!AA$8)/100</f>
        <v>0.11800000000000001</v>
      </c>
      <c r="AB551" s="129" cm="1">
        <f t="array" ref="AB551">INDEX(KM_PCT,MATCH($A551,'Knowledge - Percentages'!$B:$B,0),'Data - Knowledge'!AB$8)/100</f>
        <v>0.115</v>
      </c>
      <c r="AC551" s="129" cm="1">
        <f t="array" ref="AC551">INDEX(KM_PCT,MATCH($A551,'Knowledge - Percentages'!$B:$B,0),'Data - Knowledge'!AC$8)/100</f>
        <v>7.2999999999999995E-2</v>
      </c>
      <c r="AD551" s="129" cm="1">
        <f t="array" ref="AD551">INDEX(KM_PCT,MATCH($A551,'Knowledge - Percentages'!$B:$B,0),'Data - Knowledge'!AD$8)/100</f>
        <v>9.1999999999999998E-2</v>
      </c>
      <c r="AE551" s="129" cm="1">
        <f t="array" ref="AE551">INDEX(KM_PCT,MATCH($A551,'Knowledge - Percentages'!$B:$B,0),'Data - Knowledge'!AE$8)/100</f>
        <v>0.10400000000000001</v>
      </c>
      <c r="AF551" s="129" cm="1">
        <f t="array" ref="AF551">INDEX(KM_PCT,MATCH($A551,'Knowledge - Percentages'!$B:$B,0),'Data - Knowledge'!AF$8)/100</f>
        <v>0.11199999999999999</v>
      </c>
      <c r="AG551" s="129" cm="1">
        <f t="array" ref="AG551">INDEX(KM_PCT,MATCH($A551,'Knowledge - Percentages'!$B:$B,0),'Data - Knowledge'!AG$8)/100</f>
        <v>0.126</v>
      </c>
      <c r="AH551" s="129" cm="1">
        <f t="array" ref="AH551">INDEX(KM_PCT,MATCH($A551,'Knowledge - Percentages'!$B:$B,0),'Data - Knowledge'!AH$8)/100</f>
        <v>0.10199999999999999</v>
      </c>
      <c r="AI551" s="129" cm="1">
        <f t="array" ref="AI551">INDEX(KM_PCT,MATCH($A551,'Knowledge - Percentages'!$B:$B,0),'Data - Knowledge'!AI$8)/100</f>
        <v>0.1</v>
      </c>
    </row>
    <row r="552" spans="1:35">
      <c r="A552" s="86" t="s">
        <v>1258</v>
      </c>
      <c r="B552" s="86" t="s">
        <v>977</v>
      </c>
      <c r="C552" s="86" t="s">
        <v>1180</v>
      </c>
      <c r="D552" s="86" t="s">
        <v>1259</v>
      </c>
      <c r="E552" s="122">
        <f t="shared" si="55"/>
        <v>2.8575321859065767E-2</v>
      </c>
      <c r="F552" s="128">
        <f t="shared" si="50"/>
        <v>1462.6849999999995</v>
      </c>
      <c r="G552" s="122">
        <f t="shared" si="51"/>
        <v>2.8972040481535722E-2</v>
      </c>
      <c r="H552" s="128">
        <f t="shared" si="52"/>
        <v>10543.475999999999</v>
      </c>
      <c r="I552" s="122">
        <f t="shared" si="53"/>
        <v>-0.42586807842935309</v>
      </c>
      <c r="J552" s="128">
        <f t="shared" si="54"/>
        <v>98.630684563889147</v>
      </c>
      <c r="K552" s="129" cm="1">
        <f t="array" ref="K552">INDEX(KM_PCT,MATCH($A552,'Knowledge - Percentages'!$B:$B,0),'Data - Knowledge'!K$8)/100</f>
        <v>2.7999999999999997E-2</v>
      </c>
      <c r="L552" s="129" cm="1">
        <f t="array" ref="L552">INDEX(KM_PCT,MATCH($A552,'Knowledge - Percentages'!$B:$B,0),'Data - Knowledge'!L$8)/100</f>
        <v>2.6000000000000002E-2</v>
      </c>
      <c r="M552" s="129" cm="1">
        <f t="array" ref="M552">INDEX(KM_PCT,MATCH($A552,'Knowledge - Percentages'!$B:$B,0),'Data - Knowledge'!M$8)/100</f>
        <v>2.7999999999999997E-2</v>
      </c>
      <c r="N552" s="129" cm="1">
        <f t="array" ref="N552">INDEX(KM_PCT,MATCH($A552,'Knowledge - Percentages'!$B:$B,0),'Data - Knowledge'!N$8)/100</f>
        <v>2.7999999999999997E-2</v>
      </c>
      <c r="O552" s="129" cm="1">
        <f t="array" ref="O552">INDEX(KM_PCT,MATCH($A552,'Knowledge - Percentages'!$B:$B,0),'Data - Knowledge'!O$8)/100</f>
        <v>2.2000000000000002E-2</v>
      </c>
      <c r="P552" s="129" cm="1">
        <f t="array" ref="P552">INDEX(KM_PCT,MATCH($A552,'Knowledge - Percentages'!$B:$B,0),'Data - Knowledge'!P$8)/100</f>
        <v>0.03</v>
      </c>
      <c r="Q552" s="129" cm="1">
        <f t="array" ref="Q552">INDEX(KM_PCT,MATCH($A552,'Knowledge - Percentages'!$B:$B,0),'Data - Knowledge'!Q$8)/100</f>
        <v>0.03</v>
      </c>
      <c r="R552" s="129" cm="1">
        <f t="array" ref="R552">INDEX(KM_PCT,MATCH($A552,'Knowledge - Percentages'!$B:$B,0),'Data - Knowledge'!R$8)/100</f>
        <v>0.03</v>
      </c>
      <c r="S552" s="129" cm="1">
        <f t="array" ref="S552">INDEX(KM_PCT,MATCH($A552,'Knowledge - Percentages'!$B:$B,0),'Data - Knowledge'!S$8)/100</f>
        <v>2.7000000000000003E-2</v>
      </c>
      <c r="T552" s="129" cm="1">
        <f t="array" ref="T552">INDEX(KM_PCT,MATCH($A552,'Knowledge - Percentages'!$B:$B,0),'Data - Knowledge'!T$8)/100</f>
        <v>2.4E-2</v>
      </c>
      <c r="U552" s="129" cm="1">
        <f t="array" ref="U552">INDEX(KM_PCT,MATCH($A552,'Knowledge - Percentages'!$B:$B,0),'Data - Knowledge'!U$8)/100</f>
        <v>0.03</v>
      </c>
      <c r="V552" s="129" cm="1">
        <f t="array" ref="V552">INDEX(KM_PCT,MATCH($A552,'Knowledge - Percentages'!$B:$B,0),'Data - Knowledge'!V$8)/100</f>
        <v>0.03</v>
      </c>
      <c r="W552" s="129" cm="1">
        <f t="array" ref="W552">INDEX(KM_PCT,MATCH($A552,'Knowledge - Percentages'!$B:$B,0),'Data - Knowledge'!W$8)/100</f>
        <v>3.5000000000000003E-2</v>
      </c>
      <c r="X552" s="129" cm="1">
        <f t="array" ref="X552">INDEX(KM_PCT,MATCH($A552,'Knowledge - Percentages'!$B:$B,0),'Data - Knowledge'!X$8)/100</f>
        <v>0.03</v>
      </c>
      <c r="Y552" s="129" cm="1">
        <f t="array" ref="Y552">INDEX(KM_PCT,MATCH($A552,'Knowledge - Percentages'!$B:$B,0),'Data - Knowledge'!Y$8)/100</f>
        <v>0.03</v>
      </c>
      <c r="Z552" s="129" cm="1">
        <f t="array" ref="Z552">INDEX(KM_PCT,MATCH($A552,'Knowledge - Percentages'!$B:$B,0),'Data - Knowledge'!Z$8)/100</f>
        <v>0.03</v>
      </c>
      <c r="AA552" s="129" cm="1">
        <f t="array" ref="AA552">INDEX(KM_PCT,MATCH($A552,'Knowledge - Percentages'!$B:$B,0),'Data - Knowledge'!AA$8)/100</f>
        <v>0.03</v>
      </c>
      <c r="AB552" s="129" cm="1">
        <f t="array" ref="AB552">INDEX(KM_PCT,MATCH($A552,'Knowledge - Percentages'!$B:$B,0),'Data - Knowledge'!AB$8)/100</f>
        <v>0.03</v>
      </c>
      <c r="AC552" s="129" cm="1">
        <f t="array" ref="AC552">INDEX(KM_PCT,MATCH($A552,'Knowledge - Percentages'!$B:$B,0),'Data - Knowledge'!AC$8)/100</f>
        <v>3.1E-2</v>
      </c>
      <c r="AD552" s="129" cm="1">
        <f t="array" ref="AD552">INDEX(KM_PCT,MATCH($A552,'Knowledge - Percentages'!$B:$B,0),'Data - Knowledge'!AD$8)/100</f>
        <v>3.1E-2</v>
      </c>
      <c r="AE552" s="129" cm="1">
        <f t="array" ref="AE552">INDEX(KM_PCT,MATCH($A552,'Knowledge - Percentages'!$B:$B,0),'Data - Knowledge'!AE$8)/100</f>
        <v>3.1E-2</v>
      </c>
      <c r="AF552" s="129" cm="1">
        <f t="array" ref="AF552">INDEX(KM_PCT,MATCH($A552,'Knowledge - Percentages'!$B:$B,0),'Data - Knowledge'!AF$8)/100</f>
        <v>4.8000000000000001E-2</v>
      </c>
      <c r="AG552" s="129" cm="1">
        <f t="array" ref="AG552">INDEX(KM_PCT,MATCH($A552,'Knowledge - Percentages'!$B:$B,0),'Data - Knowledge'!AG$8)/100</f>
        <v>3.2000000000000001E-2</v>
      </c>
      <c r="AH552" s="129" cm="1">
        <f t="array" ref="AH552">INDEX(KM_PCT,MATCH($A552,'Knowledge - Percentages'!$B:$B,0),'Data - Knowledge'!AH$8)/100</f>
        <v>3.1E-2</v>
      </c>
      <c r="AI552" s="129" cm="1">
        <f t="array" ref="AI552">INDEX(KM_PCT,MATCH($A552,'Knowledge - Percentages'!$B:$B,0),'Data - Knowledge'!AI$8)/100</f>
        <v>3.1E-2</v>
      </c>
    </row>
    <row r="553" spans="1:35">
      <c r="A553" s="86" t="s">
        <v>1260</v>
      </c>
      <c r="B553" s="86" t="s">
        <v>977</v>
      </c>
      <c r="C553" s="86" t="s">
        <v>1180</v>
      </c>
      <c r="D553" s="86" t="s">
        <v>1261</v>
      </c>
      <c r="E553" s="122">
        <f t="shared" si="55"/>
        <v>0.10622589720046108</v>
      </c>
      <c r="F553" s="128">
        <f t="shared" si="50"/>
        <v>5437.3850000000011</v>
      </c>
      <c r="G553" s="122">
        <f t="shared" si="51"/>
        <v>0.11411718266976992</v>
      </c>
      <c r="H553" s="128">
        <f t="shared" si="52"/>
        <v>41529.411</v>
      </c>
      <c r="I553" s="122">
        <f t="shared" si="53"/>
        <v>-0.1960330367204754</v>
      </c>
      <c r="J553" s="128">
        <f t="shared" si="54"/>
        <v>93.084927891933262</v>
      </c>
      <c r="K553" s="129" cm="1">
        <f t="array" ref="K553">INDEX(KM_PCT,MATCH($A553,'Knowledge - Percentages'!$B:$B,0),'Data - Knowledge'!K$8)/100</f>
        <v>0.10099999999999999</v>
      </c>
      <c r="L553" s="129" cm="1">
        <f t="array" ref="L553">INDEX(KM_PCT,MATCH($A553,'Knowledge - Percentages'!$B:$B,0),'Data - Knowledge'!L$8)/100</f>
        <v>7.5999999999999998E-2</v>
      </c>
      <c r="M553" s="129" cm="1">
        <f t="array" ref="M553">INDEX(KM_PCT,MATCH($A553,'Knowledge - Percentages'!$B:$B,0),'Data - Knowledge'!M$8)/100</f>
        <v>8.199999999999999E-2</v>
      </c>
      <c r="N553" s="129" cm="1">
        <f t="array" ref="N553">INDEX(KM_PCT,MATCH($A553,'Knowledge - Percentages'!$B:$B,0),'Data - Knowledge'!N$8)/100</f>
        <v>0.129</v>
      </c>
      <c r="O553" s="129" cm="1">
        <f t="array" ref="O553">INDEX(KM_PCT,MATCH($A553,'Knowledge - Percentages'!$B:$B,0),'Data - Knowledge'!O$8)/100</f>
        <v>0.10099999999999999</v>
      </c>
      <c r="P553" s="129" cm="1">
        <f t="array" ref="P553">INDEX(KM_PCT,MATCH($A553,'Knowledge - Percentages'!$B:$B,0),'Data - Knowledge'!P$8)/100</f>
        <v>9.3000000000000013E-2</v>
      </c>
      <c r="Q553" s="129" cm="1">
        <f t="array" ref="Q553">INDEX(KM_PCT,MATCH($A553,'Knowledge - Percentages'!$B:$B,0),'Data - Knowledge'!Q$8)/100</f>
        <v>7.400000000000001E-2</v>
      </c>
      <c r="R553" s="129" cm="1">
        <f t="array" ref="R553">INDEX(KM_PCT,MATCH($A553,'Knowledge - Percentages'!$B:$B,0),'Data - Knowledge'!R$8)/100</f>
        <v>9.5000000000000001E-2</v>
      </c>
      <c r="S553" s="129" cm="1">
        <f t="array" ref="S553">INDEX(KM_PCT,MATCH($A553,'Knowledge - Percentages'!$B:$B,0),'Data - Knowledge'!S$8)/100</f>
        <v>9.1999999999999998E-2</v>
      </c>
      <c r="T553" s="129" cm="1">
        <f t="array" ref="T553">INDEX(KM_PCT,MATCH($A553,'Knowledge - Percentages'!$B:$B,0),'Data - Knowledge'!T$8)/100</f>
        <v>9.3000000000000013E-2</v>
      </c>
      <c r="U553" s="129" cm="1">
        <f t="array" ref="U553">INDEX(KM_PCT,MATCH($A553,'Knowledge - Percentages'!$B:$B,0),'Data - Knowledge'!U$8)/100</f>
        <v>8.3000000000000004E-2</v>
      </c>
      <c r="V553" s="129" cm="1">
        <f t="array" ref="V553">INDEX(KM_PCT,MATCH($A553,'Knowledge - Percentages'!$B:$B,0),'Data - Knowledge'!V$8)/100</f>
        <v>9.3000000000000013E-2</v>
      </c>
      <c r="W553" s="129" cm="1">
        <f t="array" ref="W553">INDEX(KM_PCT,MATCH($A553,'Knowledge - Percentages'!$B:$B,0),'Data - Knowledge'!W$8)/100</f>
        <v>0.10099999999999999</v>
      </c>
      <c r="X553" s="129" cm="1">
        <f t="array" ref="X553">INDEX(KM_PCT,MATCH($A553,'Knowledge - Percentages'!$B:$B,0),'Data - Knowledge'!X$8)/100</f>
        <v>0.10800000000000001</v>
      </c>
      <c r="Y553" s="129" cm="1">
        <f t="array" ref="Y553">INDEX(KM_PCT,MATCH($A553,'Knowledge - Percentages'!$B:$B,0),'Data - Knowledge'!Y$8)/100</f>
        <v>0.111</v>
      </c>
      <c r="Z553" s="129" cm="1">
        <f t="array" ref="Z553">INDEX(KM_PCT,MATCH($A553,'Knowledge - Percentages'!$B:$B,0),'Data - Knowledge'!Z$8)/100</f>
        <v>0.109</v>
      </c>
      <c r="AA553" s="129" cm="1">
        <f t="array" ref="AA553">INDEX(KM_PCT,MATCH($A553,'Knowledge - Percentages'!$B:$B,0),'Data - Knowledge'!AA$8)/100</f>
        <v>0.109</v>
      </c>
      <c r="AB553" s="129" cm="1">
        <f t="array" ref="AB553">INDEX(KM_PCT,MATCH($A553,'Knowledge - Percentages'!$B:$B,0),'Data - Knowledge'!AB$8)/100</f>
        <v>0.113</v>
      </c>
      <c r="AC553" s="129" cm="1">
        <f t="array" ref="AC553">INDEX(KM_PCT,MATCH($A553,'Knowledge - Percentages'!$B:$B,0),'Data - Knowledge'!AC$8)/100</f>
        <v>0.13500000000000001</v>
      </c>
      <c r="AD553" s="129" cm="1">
        <f t="array" ref="AD553">INDEX(KM_PCT,MATCH($A553,'Knowledge - Percentages'!$B:$B,0),'Data - Knowledge'!AD$8)/100</f>
        <v>0.13100000000000001</v>
      </c>
      <c r="AE553" s="129" cm="1">
        <f t="array" ref="AE553">INDEX(KM_PCT,MATCH($A553,'Knowledge - Percentages'!$B:$B,0),'Data - Knowledge'!AE$8)/100</f>
        <v>0.13500000000000001</v>
      </c>
      <c r="AF553" s="129" cm="1">
        <f t="array" ref="AF553">INDEX(KM_PCT,MATCH($A553,'Knowledge - Percentages'!$B:$B,0),'Data - Knowledge'!AF$8)/100</f>
        <v>0.11699999999999999</v>
      </c>
      <c r="AG553" s="129" cm="1">
        <f t="array" ref="AG553">INDEX(KM_PCT,MATCH($A553,'Knowledge - Percentages'!$B:$B,0),'Data - Knowledge'!AG$8)/100</f>
        <v>0.13500000000000001</v>
      </c>
      <c r="AH553" s="129" cm="1">
        <f t="array" ref="AH553">INDEX(KM_PCT,MATCH($A553,'Knowledge - Percentages'!$B:$B,0),'Data - Knowledge'!AH$8)/100</f>
        <v>0.16</v>
      </c>
      <c r="AI553" s="129" cm="1">
        <f t="array" ref="AI553">INDEX(KM_PCT,MATCH($A553,'Knowledge - Percentages'!$B:$B,0),'Data - Knowledge'!AI$8)/100</f>
        <v>0.18</v>
      </c>
    </row>
    <row r="554" spans="1:35">
      <c r="A554" s="86" t="s">
        <v>1262</v>
      </c>
      <c r="B554" s="86" t="s">
        <v>977</v>
      </c>
      <c r="C554" s="86" t="s">
        <v>1180</v>
      </c>
      <c r="D554" s="86" t="s">
        <v>1263</v>
      </c>
      <c r="E554" s="122">
        <f t="shared" si="55"/>
        <v>7.9816476839822612E-2</v>
      </c>
      <c r="F554" s="128">
        <f t="shared" si="50"/>
        <v>4085.5659999999998</v>
      </c>
      <c r="G554" s="122">
        <f t="shared" si="51"/>
        <v>8.0119587050964641E-2</v>
      </c>
      <c r="H554" s="128">
        <f t="shared" si="52"/>
        <v>29157.040000000001</v>
      </c>
      <c r="I554" s="122">
        <f t="shared" si="53"/>
        <v>-0.40764154008552089</v>
      </c>
      <c r="J554" s="128">
        <f t="shared" si="54"/>
        <v>99.621677766575075</v>
      </c>
      <c r="K554" s="129" cm="1">
        <f t="array" ref="K554">INDEX(KM_PCT,MATCH($A554,'Knowledge - Percentages'!$B:$B,0),'Data - Knowledge'!K$8)/100</f>
        <v>8.3000000000000004E-2</v>
      </c>
      <c r="L554" s="129" cm="1">
        <f t="array" ref="L554">INDEX(KM_PCT,MATCH($A554,'Knowledge - Percentages'!$B:$B,0),'Data - Knowledge'!L$8)/100</f>
        <v>8.3000000000000004E-2</v>
      </c>
      <c r="M554" s="129" cm="1">
        <f t="array" ref="M554">INDEX(KM_PCT,MATCH($A554,'Knowledge - Percentages'!$B:$B,0),'Data - Knowledge'!M$8)/100</f>
        <v>8.4000000000000005E-2</v>
      </c>
      <c r="N554" s="129" cm="1">
        <f t="array" ref="N554">INDEX(KM_PCT,MATCH($A554,'Knowledge - Percentages'!$B:$B,0),'Data - Knowledge'!N$8)/100</f>
        <v>7.0000000000000007E-2</v>
      </c>
      <c r="O554" s="129" cm="1">
        <f t="array" ref="O554">INDEX(KM_PCT,MATCH($A554,'Knowledge - Percentages'!$B:$B,0),'Data - Knowledge'!O$8)/100</f>
        <v>6.6000000000000003E-2</v>
      </c>
      <c r="P554" s="129" cm="1">
        <f t="array" ref="P554">INDEX(KM_PCT,MATCH($A554,'Knowledge - Percentages'!$B:$B,0),'Data - Knowledge'!P$8)/100</f>
        <v>8.3000000000000004E-2</v>
      </c>
      <c r="Q554" s="129" cm="1">
        <f t="array" ref="Q554">INDEX(KM_PCT,MATCH($A554,'Knowledge - Percentages'!$B:$B,0),'Data - Knowledge'!Q$8)/100</f>
        <v>8.3000000000000004E-2</v>
      </c>
      <c r="R554" s="129" cm="1">
        <f t="array" ref="R554">INDEX(KM_PCT,MATCH($A554,'Knowledge - Percentages'!$B:$B,0),'Data - Knowledge'!R$8)/100</f>
        <v>8.3000000000000004E-2</v>
      </c>
      <c r="S554" s="129" cm="1">
        <f t="array" ref="S554">INDEX(KM_PCT,MATCH($A554,'Knowledge - Percentages'!$B:$B,0),'Data - Knowledge'!S$8)/100</f>
        <v>8.3000000000000004E-2</v>
      </c>
      <c r="T554" s="129" cm="1">
        <f t="array" ref="T554">INDEX(KM_PCT,MATCH($A554,'Knowledge - Percentages'!$B:$B,0),'Data - Knowledge'!T$8)/100</f>
        <v>7.2999999999999995E-2</v>
      </c>
      <c r="U554" s="129" cm="1">
        <f t="array" ref="U554">INDEX(KM_PCT,MATCH($A554,'Knowledge - Percentages'!$B:$B,0),'Data - Knowledge'!U$8)/100</f>
        <v>8.3000000000000004E-2</v>
      </c>
      <c r="V554" s="129" cm="1">
        <f t="array" ref="V554">INDEX(KM_PCT,MATCH($A554,'Knowledge - Percentages'!$B:$B,0),'Data - Knowledge'!V$8)/100</f>
        <v>8.3000000000000004E-2</v>
      </c>
      <c r="W554" s="129" cm="1">
        <f t="array" ref="W554">INDEX(KM_PCT,MATCH($A554,'Knowledge - Percentages'!$B:$B,0),'Data - Knowledge'!W$8)/100</f>
        <v>8.3000000000000004E-2</v>
      </c>
      <c r="X554" s="129" cm="1">
        <f t="array" ref="X554">INDEX(KM_PCT,MATCH($A554,'Knowledge - Percentages'!$B:$B,0),'Data - Knowledge'!X$8)/100</f>
        <v>7.8E-2</v>
      </c>
      <c r="Y554" s="129" cm="1">
        <f t="array" ref="Y554">INDEX(KM_PCT,MATCH($A554,'Knowledge - Percentages'!$B:$B,0),'Data - Knowledge'!Y$8)/100</f>
        <v>8.5000000000000006E-2</v>
      </c>
      <c r="Z554" s="129" cm="1">
        <f t="array" ref="Z554">INDEX(KM_PCT,MATCH($A554,'Knowledge - Percentages'!$B:$B,0),'Data - Knowledge'!Z$8)/100</f>
        <v>8.3000000000000004E-2</v>
      </c>
      <c r="AA554" s="129" cm="1">
        <f t="array" ref="AA554">INDEX(KM_PCT,MATCH($A554,'Knowledge - Percentages'!$B:$B,0),'Data - Knowledge'!AA$8)/100</f>
        <v>8.199999999999999E-2</v>
      </c>
      <c r="AB554" s="129" cm="1">
        <f t="array" ref="AB554">INDEX(KM_PCT,MATCH($A554,'Knowledge - Percentages'!$B:$B,0),'Data - Knowledge'!AB$8)/100</f>
        <v>8.3000000000000004E-2</v>
      </c>
      <c r="AC554" s="129" cm="1">
        <f t="array" ref="AC554">INDEX(KM_PCT,MATCH($A554,'Knowledge - Percentages'!$B:$B,0),'Data - Knowledge'!AC$8)/100</f>
        <v>7.6999999999999999E-2</v>
      </c>
      <c r="AD554" s="129" cm="1">
        <f t="array" ref="AD554">INDEX(KM_PCT,MATCH($A554,'Knowledge - Percentages'!$B:$B,0),'Data - Knowledge'!AD$8)/100</f>
        <v>6.9000000000000006E-2</v>
      </c>
      <c r="AE554" s="129" cm="1">
        <f t="array" ref="AE554">INDEX(KM_PCT,MATCH($A554,'Knowledge - Percentages'!$B:$B,0),'Data - Knowledge'!AE$8)/100</f>
        <v>8.5000000000000006E-2</v>
      </c>
      <c r="AF554" s="129" cm="1">
        <f t="array" ref="AF554">INDEX(KM_PCT,MATCH($A554,'Knowledge - Percentages'!$B:$B,0),'Data - Knowledge'!AF$8)/100</f>
        <v>0.107</v>
      </c>
      <c r="AG554" s="129" cm="1">
        <f t="array" ref="AG554">INDEX(KM_PCT,MATCH($A554,'Knowledge - Percentages'!$B:$B,0),'Data - Knowledge'!AG$8)/100</f>
        <v>8.5000000000000006E-2</v>
      </c>
      <c r="AH554" s="129" cm="1">
        <f t="array" ref="AH554">INDEX(KM_PCT,MATCH($A554,'Knowledge - Percentages'!$B:$B,0),'Data - Knowledge'!AH$8)/100</f>
        <v>0.126</v>
      </c>
      <c r="AI554" s="129" cm="1">
        <f t="array" ref="AI554">INDEX(KM_PCT,MATCH($A554,'Knowledge - Percentages'!$B:$B,0),'Data - Knowledge'!AI$8)/100</f>
        <v>9.0999999999999998E-2</v>
      </c>
    </row>
    <row r="555" spans="1:35">
      <c r="A555" s="86" t="s">
        <v>1264</v>
      </c>
      <c r="B555" s="86" t="s">
        <v>977</v>
      </c>
      <c r="C555" s="86" t="s">
        <v>1180</v>
      </c>
      <c r="D555" s="86" t="s">
        <v>1265</v>
      </c>
      <c r="E555" s="122">
        <f t="shared" si="55"/>
        <v>0.15817670502275968</v>
      </c>
      <c r="F555" s="128">
        <f t="shared" si="50"/>
        <v>8096.5910000000003</v>
      </c>
      <c r="G555" s="122">
        <f t="shared" si="51"/>
        <v>0.16615015154471188</v>
      </c>
      <c r="H555" s="128">
        <f t="shared" si="52"/>
        <v>60465.197</v>
      </c>
      <c r="I555" s="122">
        <f t="shared" si="53"/>
        <v>4.8854509897563042E-2</v>
      </c>
      <c r="J555" s="128">
        <f t="shared" si="54"/>
        <v>95.201059735532951</v>
      </c>
      <c r="K555" s="129" cm="1">
        <f t="array" ref="K555">INDEX(KM_PCT,MATCH($A555,'Knowledge - Percentages'!$B:$B,0),'Data - Knowledge'!K$8)/100</f>
        <v>0.153</v>
      </c>
      <c r="L555" s="129" cm="1">
        <f t="array" ref="L555">INDEX(KM_PCT,MATCH($A555,'Knowledge - Percentages'!$B:$B,0),'Data - Knowledge'!L$8)/100</f>
        <v>0.13400000000000001</v>
      </c>
      <c r="M555" s="129" cm="1">
        <f t="array" ref="M555">INDEX(KM_PCT,MATCH($A555,'Knowledge - Percentages'!$B:$B,0),'Data - Knowledge'!M$8)/100</f>
        <v>0.14400000000000002</v>
      </c>
      <c r="N555" s="129" cm="1">
        <f t="array" ref="N555">INDEX(KM_PCT,MATCH($A555,'Knowledge - Percentages'!$B:$B,0),'Data - Knowledge'!N$8)/100</f>
        <v>0.17399999999999999</v>
      </c>
      <c r="O555" s="129" cm="1">
        <f t="array" ref="O555">INDEX(KM_PCT,MATCH($A555,'Knowledge - Percentages'!$B:$B,0),'Data - Knowledge'!O$8)/100</f>
        <v>0.153</v>
      </c>
      <c r="P555" s="129" cm="1">
        <f t="array" ref="P555">INDEX(KM_PCT,MATCH($A555,'Knowledge - Percentages'!$B:$B,0),'Data - Knowledge'!P$8)/100</f>
        <v>0.15</v>
      </c>
      <c r="Q555" s="129" cm="1">
        <f t="array" ref="Q555">INDEX(KM_PCT,MATCH($A555,'Knowledge - Percentages'!$B:$B,0),'Data - Knowledge'!Q$8)/100</f>
        <v>0.10199999999999999</v>
      </c>
      <c r="R555" s="129" cm="1">
        <f t="array" ref="R555">INDEX(KM_PCT,MATCH($A555,'Knowledge - Percentages'!$B:$B,0),'Data - Knowledge'!R$8)/100</f>
        <v>0.13900000000000001</v>
      </c>
      <c r="S555" s="129" cm="1">
        <f t="array" ref="S555">INDEX(KM_PCT,MATCH($A555,'Knowledge - Percentages'!$B:$B,0),'Data - Knowledge'!S$8)/100</f>
        <v>0.13900000000000001</v>
      </c>
      <c r="T555" s="129" cm="1">
        <f t="array" ref="T555">INDEX(KM_PCT,MATCH($A555,'Knowledge - Percentages'!$B:$B,0),'Data - Knowledge'!T$8)/100</f>
        <v>0.13900000000000001</v>
      </c>
      <c r="U555" s="129" cm="1">
        <f t="array" ref="U555">INDEX(KM_PCT,MATCH($A555,'Knowledge - Percentages'!$B:$B,0),'Data - Knowledge'!U$8)/100</f>
        <v>0.13900000000000001</v>
      </c>
      <c r="V555" s="129" cm="1">
        <f t="array" ref="V555">INDEX(KM_PCT,MATCH($A555,'Knowledge - Percentages'!$B:$B,0),'Data - Knowledge'!V$8)/100</f>
        <v>0.10400000000000001</v>
      </c>
      <c r="W555" s="129" cm="1">
        <f t="array" ref="W555">INDEX(KM_PCT,MATCH($A555,'Knowledge - Percentages'!$B:$B,0),'Data - Knowledge'!W$8)/100</f>
        <v>0.13900000000000001</v>
      </c>
      <c r="X555" s="129" cm="1">
        <f t="array" ref="X555">INDEX(KM_PCT,MATCH($A555,'Knowledge - Percentages'!$B:$B,0),'Data - Knowledge'!X$8)/100</f>
        <v>0.16500000000000001</v>
      </c>
      <c r="Y555" s="129" cm="1">
        <f t="array" ref="Y555">INDEX(KM_PCT,MATCH($A555,'Knowledge - Percentages'!$B:$B,0),'Data - Knowledge'!Y$8)/100</f>
        <v>0.16500000000000001</v>
      </c>
      <c r="Z555" s="129" cm="1">
        <f t="array" ref="Z555">INDEX(KM_PCT,MATCH($A555,'Knowledge - Percentages'!$B:$B,0),'Data - Knowledge'!Z$8)/100</f>
        <v>0.187</v>
      </c>
      <c r="AA555" s="129" cm="1">
        <f t="array" ref="AA555">INDEX(KM_PCT,MATCH($A555,'Knowledge - Percentages'!$B:$B,0),'Data - Knowledge'!AA$8)/100</f>
        <v>0.16500000000000001</v>
      </c>
      <c r="AB555" s="129" cm="1">
        <f t="array" ref="AB555">INDEX(KM_PCT,MATCH($A555,'Knowledge - Percentages'!$B:$B,0),'Data - Knowledge'!AB$8)/100</f>
        <v>0.16500000000000001</v>
      </c>
      <c r="AC555" s="129" cm="1">
        <f t="array" ref="AC555">INDEX(KM_PCT,MATCH($A555,'Knowledge - Percentages'!$B:$B,0),'Data - Knowledge'!AC$8)/100</f>
        <v>0.17800000000000002</v>
      </c>
      <c r="AD555" s="129" cm="1">
        <f t="array" ref="AD555">INDEX(KM_PCT,MATCH($A555,'Knowledge - Percentages'!$B:$B,0),'Data - Knowledge'!AD$8)/100</f>
        <v>0.21600000000000003</v>
      </c>
      <c r="AE555" s="129" cm="1">
        <f t="array" ref="AE555">INDEX(KM_PCT,MATCH($A555,'Knowledge - Percentages'!$B:$B,0),'Data - Knowledge'!AE$8)/100</f>
        <v>0.17800000000000002</v>
      </c>
      <c r="AF555" s="129" cm="1">
        <f t="array" ref="AF555">INDEX(KM_PCT,MATCH($A555,'Knowledge - Percentages'!$B:$B,0),'Data - Knowledge'!AF$8)/100</f>
        <v>0.15</v>
      </c>
      <c r="AG555" s="129" cm="1">
        <f t="array" ref="AG555">INDEX(KM_PCT,MATCH($A555,'Knowledge - Percentages'!$B:$B,0),'Data - Knowledge'!AG$8)/100</f>
        <v>0.17800000000000002</v>
      </c>
      <c r="AH555" s="129" cm="1">
        <f t="array" ref="AH555">INDEX(KM_PCT,MATCH($A555,'Knowledge - Percentages'!$B:$B,0),'Data - Knowledge'!AH$8)/100</f>
        <v>0.184</v>
      </c>
      <c r="AI555" s="129" cm="1">
        <f t="array" ref="AI555">INDEX(KM_PCT,MATCH($A555,'Knowledge - Percentages'!$B:$B,0),'Data - Knowledge'!AI$8)/100</f>
        <v>0.18899999999999997</v>
      </c>
    </row>
    <row r="556" spans="1:35">
      <c r="A556" s="86" t="s">
        <v>1266</v>
      </c>
      <c r="B556" s="86" t="s">
        <v>977</v>
      </c>
      <c r="C556" s="86" t="s">
        <v>1180</v>
      </c>
      <c r="D556" s="86" t="s">
        <v>1267</v>
      </c>
      <c r="E556" s="122">
        <f t="shared" si="55"/>
        <v>7.3504170980913122E-2</v>
      </c>
      <c r="F556" s="128">
        <f t="shared" si="50"/>
        <v>3762.4580000000001</v>
      </c>
      <c r="G556" s="122">
        <f t="shared" si="51"/>
        <v>7.4750518659372003E-2</v>
      </c>
      <c r="H556" s="128">
        <f t="shared" si="52"/>
        <v>27203.133999999998</v>
      </c>
      <c r="I556" s="122">
        <f t="shared" si="53"/>
        <v>-6.7712427101444844E-2</v>
      </c>
      <c r="J556" s="128">
        <f t="shared" si="54"/>
        <v>98.332656815214463</v>
      </c>
      <c r="K556" s="129" cm="1">
        <f t="array" ref="K556">INDEX(KM_PCT,MATCH($A556,'Knowledge - Percentages'!$B:$B,0),'Data - Knowledge'!K$8)/100</f>
        <v>6.6000000000000003E-2</v>
      </c>
      <c r="L556" s="129" cm="1">
        <f t="array" ref="L556">INDEX(KM_PCT,MATCH($A556,'Knowledge - Percentages'!$B:$B,0),'Data - Knowledge'!L$8)/100</f>
        <v>7.2000000000000008E-2</v>
      </c>
      <c r="M556" s="129" cm="1">
        <f t="array" ref="M556">INDEX(KM_PCT,MATCH($A556,'Knowledge - Percentages'!$B:$B,0),'Data - Knowledge'!M$8)/100</f>
        <v>6.7000000000000004E-2</v>
      </c>
      <c r="N556" s="129" cm="1">
        <f t="array" ref="N556">INDEX(KM_PCT,MATCH($A556,'Knowledge - Percentages'!$B:$B,0),'Data - Knowledge'!N$8)/100</f>
        <v>7.6999999999999999E-2</v>
      </c>
      <c r="O556" s="129" cm="1">
        <f t="array" ref="O556">INDEX(KM_PCT,MATCH($A556,'Knowledge - Percentages'!$B:$B,0),'Data - Knowledge'!O$8)/100</f>
        <v>4.4000000000000004E-2</v>
      </c>
      <c r="P556" s="129" cm="1">
        <f t="array" ref="P556">INDEX(KM_PCT,MATCH($A556,'Knowledge - Percentages'!$B:$B,0),'Data - Knowledge'!P$8)/100</f>
        <v>7.2999999999999995E-2</v>
      </c>
      <c r="Q556" s="129" cm="1">
        <f t="array" ref="Q556">INDEX(KM_PCT,MATCH($A556,'Knowledge - Percentages'!$B:$B,0),'Data - Knowledge'!Q$8)/100</f>
        <v>7.2999999999999995E-2</v>
      </c>
      <c r="R556" s="129" cm="1">
        <f t="array" ref="R556">INDEX(KM_PCT,MATCH($A556,'Knowledge - Percentages'!$B:$B,0),'Data - Knowledge'!R$8)/100</f>
        <v>7.2999999999999995E-2</v>
      </c>
      <c r="S556" s="129" cm="1">
        <f t="array" ref="S556">INDEX(KM_PCT,MATCH($A556,'Knowledge - Percentages'!$B:$B,0),'Data - Knowledge'!S$8)/100</f>
        <v>7.0999999999999994E-2</v>
      </c>
      <c r="T556" s="129" cm="1">
        <f t="array" ref="T556">INDEX(KM_PCT,MATCH($A556,'Knowledge - Percentages'!$B:$B,0),'Data - Knowledge'!T$8)/100</f>
        <v>7.2999999999999995E-2</v>
      </c>
      <c r="U556" s="129" cm="1">
        <f t="array" ref="U556">INDEX(KM_PCT,MATCH($A556,'Knowledge - Percentages'!$B:$B,0),'Data - Knowledge'!U$8)/100</f>
        <v>7.2999999999999995E-2</v>
      </c>
      <c r="V556" s="129" cm="1">
        <f t="array" ref="V556">INDEX(KM_PCT,MATCH($A556,'Knowledge - Percentages'!$B:$B,0),'Data - Knowledge'!V$8)/100</f>
        <v>6.0999999999999999E-2</v>
      </c>
      <c r="W556" s="129" cm="1">
        <f t="array" ref="W556">INDEX(KM_PCT,MATCH($A556,'Knowledge - Percentages'!$B:$B,0),'Data - Knowledge'!W$8)/100</f>
        <v>7.2999999999999995E-2</v>
      </c>
      <c r="X556" s="129" cm="1">
        <f t="array" ref="X556">INDEX(KM_PCT,MATCH($A556,'Knowledge - Percentages'!$B:$B,0),'Data - Knowledge'!X$8)/100</f>
        <v>7.5999999999999998E-2</v>
      </c>
      <c r="Y556" s="129" cm="1">
        <f t="array" ref="Y556">INDEX(KM_PCT,MATCH($A556,'Knowledge - Percentages'!$B:$B,0),'Data - Knowledge'!Y$8)/100</f>
        <v>7.5999999999999998E-2</v>
      </c>
      <c r="Z556" s="129" cm="1">
        <f t="array" ref="Z556">INDEX(KM_PCT,MATCH($A556,'Knowledge - Percentages'!$B:$B,0),'Data - Knowledge'!Z$8)/100</f>
        <v>7.5999999999999998E-2</v>
      </c>
      <c r="AA556" s="129" cm="1">
        <f t="array" ref="AA556">INDEX(KM_PCT,MATCH($A556,'Knowledge - Percentages'!$B:$B,0),'Data - Knowledge'!AA$8)/100</f>
        <v>8.1000000000000003E-2</v>
      </c>
      <c r="AB556" s="129" cm="1">
        <f t="array" ref="AB556">INDEX(KM_PCT,MATCH($A556,'Knowledge - Percentages'!$B:$B,0),'Data - Knowledge'!AB$8)/100</f>
        <v>7.5999999999999998E-2</v>
      </c>
      <c r="AC556" s="129" cm="1">
        <f t="array" ref="AC556">INDEX(KM_PCT,MATCH($A556,'Knowledge - Percentages'!$B:$B,0),'Data - Knowledge'!AC$8)/100</f>
        <v>7.8E-2</v>
      </c>
      <c r="AD556" s="129" cm="1">
        <f t="array" ref="AD556">INDEX(KM_PCT,MATCH($A556,'Knowledge - Percentages'!$B:$B,0),'Data - Knowledge'!AD$8)/100</f>
        <v>0.08</v>
      </c>
      <c r="AE556" s="129" cm="1">
        <f t="array" ref="AE556">INDEX(KM_PCT,MATCH($A556,'Knowledge - Percentages'!$B:$B,0),'Data - Knowledge'!AE$8)/100</f>
        <v>7.8E-2</v>
      </c>
      <c r="AF556" s="129" cm="1">
        <f t="array" ref="AF556">INDEX(KM_PCT,MATCH($A556,'Knowledge - Percentages'!$B:$B,0),'Data - Knowledge'!AF$8)/100</f>
        <v>7.8E-2</v>
      </c>
      <c r="AG556" s="129" cm="1">
        <f t="array" ref="AG556">INDEX(KM_PCT,MATCH($A556,'Knowledge - Percentages'!$B:$B,0),'Data - Knowledge'!AG$8)/100</f>
        <v>7.8E-2</v>
      </c>
      <c r="AH556" s="129" cm="1">
        <f t="array" ref="AH556">INDEX(KM_PCT,MATCH($A556,'Knowledge - Percentages'!$B:$B,0),'Data - Knowledge'!AH$8)/100</f>
        <v>9.9000000000000005E-2</v>
      </c>
      <c r="AI556" s="129" cm="1">
        <f t="array" ref="AI556">INDEX(KM_PCT,MATCH($A556,'Knowledge - Percentages'!$B:$B,0),'Data - Knowledge'!AI$8)/100</f>
        <v>7.8E-2</v>
      </c>
    </row>
    <row r="557" spans="1:35">
      <c r="A557" s="86" t="s">
        <v>1268</v>
      </c>
      <c r="B557" s="86" t="s">
        <v>977</v>
      </c>
      <c r="C557" s="86" t="s">
        <v>1180</v>
      </c>
      <c r="D557" s="86" t="s">
        <v>1269</v>
      </c>
      <c r="E557" s="122">
        <f t="shared" si="55"/>
        <v>3.3784847715240186E-2</v>
      </c>
      <c r="F557" s="128">
        <f t="shared" si="50"/>
        <v>1729.3449999999996</v>
      </c>
      <c r="G557" s="122">
        <f t="shared" si="51"/>
        <v>3.3296862763417139E-2</v>
      </c>
      <c r="H557" s="128">
        <f t="shared" si="52"/>
        <v>12117.361000000001</v>
      </c>
      <c r="I557" s="122">
        <f t="shared" si="53"/>
        <v>-0.24295640280358663</v>
      </c>
      <c r="J557" s="128">
        <f t="shared" si="54"/>
        <v>101.46555834791495</v>
      </c>
      <c r="K557" s="129" cm="1">
        <f t="array" ref="K557">INDEX(KM_PCT,MATCH($A557,'Knowledge - Percentages'!$B:$B,0),'Data - Knowledge'!K$8)/100</f>
        <v>4.7E-2</v>
      </c>
      <c r="L557" s="129" cm="1">
        <f t="array" ref="L557">INDEX(KM_PCT,MATCH($A557,'Knowledge - Percentages'!$B:$B,0),'Data - Knowledge'!L$8)/100</f>
        <v>3.5000000000000003E-2</v>
      </c>
      <c r="M557" s="129" cm="1">
        <f t="array" ref="M557">INDEX(KM_PCT,MATCH($A557,'Knowledge - Percentages'!$B:$B,0),'Data - Knowledge'!M$8)/100</f>
        <v>3.5000000000000003E-2</v>
      </c>
      <c r="N557" s="129" cm="1">
        <f t="array" ref="N557">INDEX(KM_PCT,MATCH($A557,'Knowledge - Percentages'!$B:$B,0),'Data - Knowledge'!N$8)/100</f>
        <v>3.5000000000000003E-2</v>
      </c>
      <c r="O557" s="129" cm="1">
        <f t="array" ref="O557">INDEX(KM_PCT,MATCH($A557,'Knowledge - Percentages'!$B:$B,0),'Data - Knowledge'!O$8)/100</f>
        <v>3.5000000000000003E-2</v>
      </c>
      <c r="P557" s="129" cm="1">
        <f t="array" ref="P557">INDEX(KM_PCT,MATCH($A557,'Knowledge - Percentages'!$B:$B,0),'Data - Knowledge'!P$8)/100</f>
        <v>3.4000000000000002E-2</v>
      </c>
      <c r="Q557" s="129" cm="1">
        <f t="array" ref="Q557">INDEX(KM_PCT,MATCH($A557,'Knowledge - Percentages'!$B:$B,0),'Data - Knowledge'!Q$8)/100</f>
        <v>3.4000000000000002E-2</v>
      </c>
      <c r="R557" s="129" cm="1">
        <f t="array" ref="R557">INDEX(KM_PCT,MATCH($A557,'Knowledge - Percentages'!$B:$B,0),'Data - Knowledge'!R$8)/100</f>
        <v>4.4999999999999998E-2</v>
      </c>
      <c r="S557" s="129" cm="1">
        <f t="array" ref="S557">INDEX(KM_PCT,MATCH($A557,'Knowledge - Percentages'!$B:$B,0),'Data - Knowledge'!S$8)/100</f>
        <v>3.4000000000000002E-2</v>
      </c>
      <c r="T557" s="129" cm="1">
        <f t="array" ref="T557">INDEX(KM_PCT,MATCH($A557,'Knowledge - Percentages'!$B:$B,0),'Data - Knowledge'!T$8)/100</f>
        <v>3.4000000000000002E-2</v>
      </c>
      <c r="U557" s="129" cm="1">
        <f t="array" ref="U557">INDEX(KM_PCT,MATCH($A557,'Knowledge - Percentages'!$B:$B,0),'Data - Knowledge'!U$8)/100</f>
        <v>3.4000000000000002E-2</v>
      </c>
      <c r="V557" s="129" cm="1">
        <f t="array" ref="V557">INDEX(KM_PCT,MATCH($A557,'Knowledge - Percentages'!$B:$B,0),'Data - Knowledge'!V$8)/100</f>
        <v>3.4000000000000002E-2</v>
      </c>
      <c r="W557" s="129" cm="1">
        <f t="array" ref="W557">INDEX(KM_PCT,MATCH($A557,'Knowledge - Percentages'!$B:$B,0),'Data - Knowledge'!W$8)/100</f>
        <v>3.4000000000000002E-2</v>
      </c>
      <c r="X557" s="129" cm="1">
        <f t="array" ref="X557">INDEX(KM_PCT,MATCH($A557,'Knowledge - Percentages'!$B:$B,0),'Data - Knowledge'!X$8)/100</f>
        <v>3.3000000000000002E-2</v>
      </c>
      <c r="Y557" s="129" cm="1">
        <f t="array" ref="Y557">INDEX(KM_PCT,MATCH($A557,'Knowledge - Percentages'!$B:$B,0),'Data - Knowledge'!Y$8)/100</f>
        <v>3.3000000000000002E-2</v>
      </c>
      <c r="Z557" s="129" cm="1">
        <f t="array" ref="Z557">INDEX(KM_PCT,MATCH($A557,'Knowledge - Percentages'!$B:$B,0),'Data - Knowledge'!Z$8)/100</f>
        <v>2.7999999999999997E-2</v>
      </c>
      <c r="AA557" s="129" cm="1">
        <f t="array" ref="AA557">INDEX(KM_PCT,MATCH($A557,'Knowledge - Percentages'!$B:$B,0),'Data - Knowledge'!AA$8)/100</f>
        <v>3.1E-2</v>
      </c>
      <c r="AB557" s="129" cm="1">
        <f t="array" ref="AB557">INDEX(KM_PCT,MATCH($A557,'Knowledge - Percentages'!$B:$B,0),'Data - Knowledge'!AB$8)/100</f>
        <v>3.3000000000000002E-2</v>
      </c>
      <c r="AC557" s="129" cm="1">
        <f t="array" ref="AC557">INDEX(KM_PCT,MATCH($A557,'Knowledge - Percentages'!$B:$B,0),'Data - Knowledge'!AC$8)/100</f>
        <v>3.2000000000000001E-2</v>
      </c>
      <c r="AD557" s="129" cm="1">
        <f t="array" ref="AD557">INDEX(KM_PCT,MATCH($A557,'Knowledge - Percentages'!$B:$B,0),'Data - Knowledge'!AD$8)/100</f>
        <v>3.2000000000000001E-2</v>
      </c>
      <c r="AE557" s="129" cm="1">
        <f t="array" ref="AE557">INDEX(KM_PCT,MATCH($A557,'Knowledge - Percentages'!$B:$B,0),'Data - Knowledge'!AE$8)/100</f>
        <v>3.4000000000000002E-2</v>
      </c>
      <c r="AF557" s="129" cm="1">
        <f t="array" ref="AF557">INDEX(KM_PCT,MATCH($A557,'Knowledge - Percentages'!$B:$B,0),'Data - Knowledge'!AF$8)/100</f>
        <v>3.4000000000000002E-2</v>
      </c>
      <c r="AG557" s="129" cm="1">
        <f t="array" ref="AG557">INDEX(KM_PCT,MATCH($A557,'Knowledge - Percentages'!$B:$B,0),'Data - Knowledge'!AG$8)/100</f>
        <v>3.5000000000000003E-2</v>
      </c>
      <c r="AH557" s="129" cm="1">
        <f t="array" ref="AH557">INDEX(KM_PCT,MATCH($A557,'Knowledge - Percentages'!$B:$B,0),'Data - Knowledge'!AH$8)/100</f>
        <v>3.4000000000000002E-2</v>
      </c>
      <c r="AI557" s="129" cm="1">
        <f t="array" ref="AI557">INDEX(KM_PCT,MATCH($A557,'Knowledge - Percentages'!$B:$B,0),'Data - Knowledge'!AI$8)/100</f>
        <v>3.4000000000000002E-2</v>
      </c>
    </row>
    <row r="558" spans="1:35">
      <c r="A558" s="86" t="s">
        <v>1270</v>
      </c>
      <c r="B558" s="86" t="s">
        <v>977</v>
      </c>
      <c r="C558" s="86" t="s">
        <v>1180</v>
      </c>
      <c r="D558" s="86" t="s">
        <v>1271</v>
      </c>
      <c r="E558" s="122">
        <f t="shared" si="55"/>
        <v>1.8846738429679412E-2</v>
      </c>
      <c r="F558" s="128">
        <f t="shared" si="50"/>
        <v>964.70799999999997</v>
      </c>
      <c r="G558" s="122">
        <f t="shared" si="51"/>
        <v>1.9191743217584128E-2</v>
      </c>
      <c r="H558" s="128">
        <f t="shared" si="52"/>
        <v>6984.2399999999989</v>
      </c>
      <c r="I558" s="122">
        <f t="shared" si="53"/>
        <v>-0.35930647595274401</v>
      </c>
      <c r="J558" s="128">
        <f t="shared" si="54"/>
        <v>98.202326990345455</v>
      </c>
      <c r="K558" s="129" cm="1">
        <f t="array" ref="K558">INDEX(KM_PCT,MATCH($A558,'Knowledge - Percentages'!$B:$B,0),'Data - Knowledge'!K$8)/100</f>
        <v>1.9E-2</v>
      </c>
      <c r="L558" s="129" cm="1">
        <f t="array" ref="L558">INDEX(KM_PCT,MATCH($A558,'Knowledge - Percentages'!$B:$B,0),'Data - Knowledge'!L$8)/100</f>
        <v>1.9E-2</v>
      </c>
      <c r="M558" s="129" cm="1">
        <f t="array" ref="M558">INDEX(KM_PCT,MATCH($A558,'Knowledge - Percentages'!$B:$B,0),'Data - Knowledge'!M$8)/100</f>
        <v>1.9E-2</v>
      </c>
      <c r="N558" s="129" cm="1">
        <f t="array" ref="N558">INDEX(KM_PCT,MATCH($A558,'Knowledge - Percentages'!$B:$B,0),'Data - Knowledge'!N$8)/100</f>
        <v>1.9E-2</v>
      </c>
      <c r="O558" s="129" cm="1">
        <f t="array" ref="O558">INDEX(KM_PCT,MATCH($A558,'Knowledge - Percentages'!$B:$B,0),'Data - Knowledge'!O$8)/100</f>
        <v>1.9E-2</v>
      </c>
      <c r="P558" s="129" cm="1">
        <f t="array" ref="P558">INDEX(KM_PCT,MATCH($A558,'Knowledge - Percentages'!$B:$B,0),'Data - Knowledge'!P$8)/100</f>
        <v>0.02</v>
      </c>
      <c r="Q558" s="129" cm="1">
        <f t="array" ref="Q558">INDEX(KM_PCT,MATCH($A558,'Knowledge - Percentages'!$B:$B,0),'Data - Knowledge'!Q$8)/100</f>
        <v>0.02</v>
      </c>
      <c r="R558" s="129" cm="1">
        <f t="array" ref="R558">INDEX(KM_PCT,MATCH($A558,'Knowledge - Percentages'!$B:$B,0),'Data - Knowledge'!R$8)/100</f>
        <v>0.02</v>
      </c>
      <c r="S558" s="129" cm="1">
        <f t="array" ref="S558">INDEX(KM_PCT,MATCH($A558,'Knowledge - Percentages'!$B:$B,0),'Data - Knowledge'!S$8)/100</f>
        <v>1.3999999999999999E-2</v>
      </c>
      <c r="T558" s="129" cm="1">
        <f t="array" ref="T558">INDEX(KM_PCT,MATCH($A558,'Knowledge - Percentages'!$B:$B,0),'Data - Knowledge'!T$8)/100</f>
        <v>0.02</v>
      </c>
      <c r="U558" s="129" cm="1">
        <f t="array" ref="U558">INDEX(KM_PCT,MATCH($A558,'Knowledge - Percentages'!$B:$B,0),'Data - Knowledge'!U$8)/100</f>
        <v>0.02</v>
      </c>
      <c r="V558" s="129" cm="1">
        <f t="array" ref="V558">INDEX(KM_PCT,MATCH($A558,'Knowledge - Percentages'!$B:$B,0),'Data - Knowledge'!V$8)/100</f>
        <v>1.3000000000000001E-2</v>
      </c>
      <c r="W558" s="129" cm="1">
        <f t="array" ref="W558">INDEX(KM_PCT,MATCH($A558,'Knowledge - Percentages'!$B:$B,0),'Data - Knowledge'!W$8)/100</f>
        <v>2.2000000000000002E-2</v>
      </c>
      <c r="X558" s="129" cm="1">
        <f t="array" ref="X558">INDEX(KM_PCT,MATCH($A558,'Knowledge - Percentages'!$B:$B,0),'Data - Knowledge'!X$8)/100</f>
        <v>0.02</v>
      </c>
      <c r="Y558" s="129" cm="1">
        <f t="array" ref="Y558">INDEX(KM_PCT,MATCH($A558,'Knowledge - Percentages'!$B:$B,0),'Data - Knowledge'!Y$8)/100</f>
        <v>2.1000000000000001E-2</v>
      </c>
      <c r="Z558" s="129" cm="1">
        <f t="array" ref="Z558">INDEX(KM_PCT,MATCH($A558,'Knowledge - Percentages'!$B:$B,0),'Data - Knowledge'!Z$8)/100</f>
        <v>1.8000000000000002E-2</v>
      </c>
      <c r="AA558" s="129" cm="1">
        <f t="array" ref="AA558">INDEX(KM_PCT,MATCH($A558,'Knowledge - Percentages'!$B:$B,0),'Data - Knowledge'!AA$8)/100</f>
        <v>1.9E-2</v>
      </c>
      <c r="AB558" s="129" cm="1">
        <f t="array" ref="AB558">INDEX(KM_PCT,MATCH($A558,'Knowledge - Percentages'!$B:$B,0),'Data - Knowledge'!AB$8)/100</f>
        <v>0.02</v>
      </c>
      <c r="AC558" s="129" cm="1">
        <f t="array" ref="AC558">INDEX(KM_PCT,MATCH($A558,'Knowledge - Percentages'!$B:$B,0),'Data - Knowledge'!AC$8)/100</f>
        <v>2.1000000000000001E-2</v>
      </c>
      <c r="AD558" s="129" cm="1">
        <f t="array" ref="AD558">INDEX(KM_PCT,MATCH($A558,'Knowledge - Percentages'!$B:$B,0),'Data - Knowledge'!AD$8)/100</f>
        <v>1.9E-2</v>
      </c>
      <c r="AE558" s="129" cm="1">
        <f t="array" ref="AE558">INDEX(KM_PCT,MATCH($A558,'Knowledge - Percentages'!$B:$B,0),'Data - Knowledge'!AE$8)/100</f>
        <v>1.7000000000000001E-2</v>
      </c>
      <c r="AF558" s="129" cm="1">
        <f t="array" ref="AF558">INDEX(KM_PCT,MATCH($A558,'Knowledge - Percentages'!$B:$B,0),'Data - Knowledge'!AF$8)/100</f>
        <v>2.6000000000000002E-2</v>
      </c>
      <c r="AG558" s="129" cm="1">
        <f t="array" ref="AG558">INDEX(KM_PCT,MATCH($A558,'Knowledge - Percentages'!$B:$B,0),'Data - Knowledge'!AG$8)/100</f>
        <v>2.1000000000000001E-2</v>
      </c>
      <c r="AH558" s="129" cm="1">
        <f t="array" ref="AH558">INDEX(KM_PCT,MATCH($A558,'Knowledge - Percentages'!$B:$B,0),'Data - Knowledge'!AH$8)/100</f>
        <v>2.2000000000000002E-2</v>
      </c>
      <c r="AI558" s="129" cm="1">
        <f t="array" ref="AI558">INDEX(KM_PCT,MATCH($A558,'Knowledge - Percentages'!$B:$B,0),'Data - Knowledge'!AI$8)/100</f>
        <v>2.1000000000000001E-2</v>
      </c>
    </row>
    <row r="559" spans="1:35">
      <c r="A559" s="86" t="s">
        <v>1272</v>
      </c>
      <c r="B559" s="86" t="s">
        <v>977</v>
      </c>
      <c r="C559" s="86" t="s">
        <v>1180</v>
      </c>
      <c r="D559" s="86" t="s">
        <v>1273</v>
      </c>
      <c r="E559" s="122">
        <f t="shared" si="55"/>
        <v>0.10980983452829821</v>
      </c>
      <c r="F559" s="128">
        <f t="shared" si="50"/>
        <v>5620.8360000000002</v>
      </c>
      <c r="G559" s="122">
        <f t="shared" si="51"/>
        <v>0.10842739455758012</v>
      </c>
      <c r="H559" s="128">
        <f t="shared" si="52"/>
        <v>39458.788999999997</v>
      </c>
      <c r="I559" s="122">
        <f t="shared" si="53"/>
        <v>0.50411588922457085</v>
      </c>
      <c r="J559" s="128">
        <f t="shared" si="54"/>
        <v>101.27499141370953</v>
      </c>
      <c r="K559" s="129" cm="1">
        <f t="array" ref="K559">INDEX(KM_PCT,MATCH($A559,'Knowledge - Percentages'!$B:$B,0),'Data - Knowledge'!K$8)/100</f>
        <v>0.109</v>
      </c>
      <c r="L559" s="129" cm="1">
        <f t="array" ref="L559">INDEX(KM_PCT,MATCH($A559,'Knowledge - Percentages'!$B:$B,0),'Data - Knowledge'!L$8)/100</f>
        <v>0.114</v>
      </c>
      <c r="M559" s="129" cm="1">
        <f t="array" ref="M559">INDEX(KM_PCT,MATCH($A559,'Knowledge - Percentages'!$B:$B,0),'Data - Knowledge'!M$8)/100</f>
        <v>0.10400000000000001</v>
      </c>
      <c r="N559" s="129" cm="1">
        <f t="array" ref="N559">INDEX(KM_PCT,MATCH($A559,'Knowledge - Percentages'!$B:$B,0),'Data - Knowledge'!N$8)/100</f>
        <v>0.13699999999999998</v>
      </c>
      <c r="O559" s="129" cm="1">
        <f t="array" ref="O559">INDEX(KM_PCT,MATCH($A559,'Knowledge - Percentages'!$B:$B,0),'Data - Knowledge'!O$8)/100</f>
        <v>9.4E-2</v>
      </c>
      <c r="P559" s="129" cm="1">
        <f t="array" ref="P559">INDEX(KM_PCT,MATCH($A559,'Knowledge - Percentages'!$B:$B,0),'Data - Knowledge'!P$8)/100</f>
        <v>0.105</v>
      </c>
      <c r="Q559" s="129" cm="1">
        <f t="array" ref="Q559">INDEX(KM_PCT,MATCH($A559,'Knowledge - Percentages'!$B:$B,0),'Data - Knowledge'!Q$8)/100</f>
        <v>0.106</v>
      </c>
      <c r="R559" s="129" cm="1">
        <f t="array" ref="R559">INDEX(KM_PCT,MATCH($A559,'Knowledge - Percentages'!$B:$B,0),'Data - Knowledge'!R$8)/100</f>
        <v>0.106</v>
      </c>
      <c r="S559" s="129" cm="1">
        <f t="array" ref="S559">INDEX(KM_PCT,MATCH($A559,'Knowledge - Percentages'!$B:$B,0),'Data - Knowledge'!S$8)/100</f>
        <v>0.106</v>
      </c>
      <c r="T559" s="129" cm="1">
        <f t="array" ref="T559">INDEX(KM_PCT,MATCH($A559,'Knowledge - Percentages'!$B:$B,0),'Data - Knowledge'!T$8)/100</f>
        <v>0.106</v>
      </c>
      <c r="U559" s="129" cm="1">
        <f t="array" ref="U559">INDEX(KM_PCT,MATCH($A559,'Knowledge - Percentages'!$B:$B,0),'Data - Knowledge'!U$8)/100</f>
        <v>0.106</v>
      </c>
      <c r="V559" s="129" cm="1">
        <f t="array" ref="V559">INDEX(KM_PCT,MATCH($A559,'Knowledge - Percentages'!$B:$B,0),'Data - Knowledge'!V$8)/100</f>
        <v>0.106</v>
      </c>
      <c r="W559" s="129" cm="1">
        <f t="array" ref="W559">INDEX(KM_PCT,MATCH($A559,'Knowledge - Percentages'!$B:$B,0),'Data - Knowledge'!W$8)/100</f>
        <v>0.106</v>
      </c>
      <c r="X559" s="129" cm="1">
        <f t="array" ref="X559">INDEX(KM_PCT,MATCH($A559,'Knowledge - Percentages'!$B:$B,0),'Data - Knowledge'!X$8)/100</f>
        <v>0.11699999999999999</v>
      </c>
      <c r="Y559" s="129" cm="1">
        <f t="array" ref="Y559">INDEX(KM_PCT,MATCH($A559,'Knowledge - Percentages'!$B:$B,0),'Data - Knowledge'!Y$8)/100</f>
        <v>0.10300000000000001</v>
      </c>
      <c r="Z559" s="129" cm="1">
        <f t="array" ref="Z559">INDEX(KM_PCT,MATCH($A559,'Knowledge - Percentages'!$B:$B,0),'Data - Knowledge'!Z$8)/100</f>
        <v>0.106</v>
      </c>
      <c r="AA559" s="129" cm="1">
        <f t="array" ref="AA559">INDEX(KM_PCT,MATCH($A559,'Knowledge - Percentages'!$B:$B,0),'Data - Knowledge'!AA$8)/100</f>
        <v>9.4E-2</v>
      </c>
      <c r="AB559" s="129" cm="1">
        <f t="array" ref="AB559">INDEX(KM_PCT,MATCH($A559,'Knowledge - Percentages'!$B:$B,0),'Data - Knowledge'!AB$8)/100</f>
        <v>7.2000000000000008E-2</v>
      </c>
      <c r="AC559" s="129" cm="1">
        <f t="array" ref="AC559">INDEX(KM_PCT,MATCH($A559,'Knowledge - Percentages'!$B:$B,0),'Data - Knowledge'!AC$8)/100</f>
        <v>0.106</v>
      </c>
      <c r="AD559" s="129" cm="1">
        <f t="array" ref="AD559">INDEX(KM_PCT,MATCH($A559,'Knowledge - Percentages'!$B:$B,0),'Data - Knowledge'!AD$8)/100</f>
        <v>0.109</v>
      </c>
      <c r="AE559" s="129" cm="1">
        <f t="array" ref="AE559">INDEX(KM_PCT,MATCH($A559,'Knowledge - Percentages'!$B:$B,0),'Data - Knowledge'!AE$8)/100</f>
        <v>0.106</v>
      </c>
      <c r="AF559" s="129" cm="1">
        <f t="array" ref="AF559">INDEX(KM_PCT,MATCH($A559,'Knowledge - Percentages'!$B:$B,0),'Data - Knowledge'!AF$8)/100</f>
        <v>0.10400000000000001</v>
      </c>
      <c r="AG559" s="129" cm="1">
        <f t="array" ref="AG559">INDEX(KM_PCT,MATCH($A559,'Knowledge - Percentages'!$B:$B,0),'Data - Knowledge'!AG$8)/100</f>
        <v>0.106</v>
      </c>
      <c r="AH559" s="129" cm="1">
        <f t="array" ref="AH559">INDEX(KM_PCT,MATCH($A559,'Knowledge - Percentages'!$B:$B,0),'Data - Knowledge'!AH$8)/100</f>
        <v>0.106</v>
      </c>
      <c r="AI559" s="129" cm="1">
        <f t="array" ref="AI559">INDEX(KM_PCT,MATCH($A559,'Knowledge - Percentages'!$B:$B,0),'Data - Knowledge'!AI$8)/100</f>
        <v>0.106</v>
      </c>
    </row>
    <row r="560" spans="1:35">
      <c r="A560" s="86" t="s">
        <v>1274</v>
      </c>
      <c r="B560" s="86" t="s">
        <v>977</v>
      </c>
      <c r="C560" s="86" t="s">
        <v>1180</v>
      </c>
      <c r="D560" s="86" t="s">
        <v>1275</v>
      </c>
      <c r="E560" s="122">
        <f t="shared" si="55"/>
        <v>4.958989587199876E-2</v>
      </c>
      <c r="F560" s="128">
        <f t="shared" si="50"/>
        <v>2538.3580000000006</v>
      </c>
      <c r="G560" s="122">
        <f t="shared" si="51"/>
        <v>5.1456708773106118E-2</v>
      </c>
      <c r="H560" s="128">
        <f t="shared" si="52"/>
        <v>18726.074000000004</v>
      </c>
      <c r="I560" s="122">
        <f t="shared" si="53"/>
        <v>-0.67671588576854336</v>
      </c>
      <c r="J560" s="128">
        <f t="shared" si="54"/>
        <v>96.372070920161434</v>
      </c>
      <c r="K560" s="129" cm="1">
        <f t="array" ref="K560">INDEX(KM_PCT,MATCH($A560,'Knowledge - Percentages'!$B:$B,0),'Data - Knowledge'!K$8)/100</f>
        <v>5.2999999999999999E-2</v>
      </c>
      <c r="L560" s="129" cm="1">
        <f t="array" ref="L560">INDEX(KM_PCT,MATCH($A560,'Knowledge - Percentages'!$B:$B,0),'Data - Knowledge'!L$8)/100</f>
        <v>0.04</v>
      </c>
      <c r="M560" s="129" cm="1">
        <f t="array" ref="M560">INDEX(KM_PCT,MATCH($A560,'Knowledge - Percentages'!$B:$B,0),'Data - Knowledge'!M$8)/100</f>
        <v>0.04</v>
      </c>
      <c r="N560" s="129" cm="1">
        <f t="array" ref="N560">INDEX(KM_PCT,MATCH($A560,'Knowledge - Percentages'!$B:$B,0),'Data - Knowledge'!N$8)/100</f>
        <v>0.04</v>
      </c>
      <c r="O560" s="129" cm="1">
        <f t="array" ref="O560">INDEX(KM_PCT,MATCH($A560,'Knowledge - Percentages'!$B:$B,0),'Data - Knowledge'!O$8)/100</f>
        <v>0.04</v>
      </c>
      <c r="P560" s="129" cm="1">
        <f t="array" ref="P560">INDEX(KM_PCT,MATCH($A560,'Knowledge - Percentages'!$B:$B,0),'Data - Knowledge'!P$8)/100</f>
        <v>5.4000000000000006E-2</v>
      </c>
      <c r="Q560" s="129" cm="1">
        <f t="array" ref="Q560">INDEX(KM_PCT,MATCH($A560,'Knowledge - Percentages'!$B:$B,0),'Data - Knowledge'!Q$8)/100</f>
        <v>5.4000000000000006E-2</v>
      </c>
      <c r="R560" s="129" cm="1">
        <f t="array" ref="R560">INDEX(KM_PCT,MATCH($A560,'Knowledge - Percentages'!$B:$B,0),'Data - Knowledge'!R$8)/100</f>
        <v>6.3E-2</v>
      </c>
      <c r="S560" s="129" cm="1">
        <f t="array" ref="S560">INDEX(KM_PCT,MATCH($A560,'Knowledge - Percentages'!$B:$B,0),'Data - Knowledge'!S$8)/100</f>
        <v>5.4000000000000006E-2</v>
      </c>
      <c r="T560" s="129" cm="1">
        <f t="array" ref="T560">INDEX(KM_PCT,MATCH($A560,'Knowledge - Percentages'!$B:$B,0),'Data - Knowledge'!T$8)/100</f>
        <v>4.0999999999999995E-2</v>
      </c>
      <c r="U560" s="129" cm="1">
        <f t="array" ref="U560">INDEX(KM_PCT,MATCH($A560,'Knowledge - Percentages'!$B:$B,0),'Data - Knowledge'!U$8)/100</f>
        <v>5.4000000000000006E-2</v>
      </c>
      <c r="V560" s="129" cm="1">
        <f t="array" ref="V560">INDEX(KM_PCT,MATCH($A560,'Knowledge - Percentages'!$B:$B,0),'Data - Knowledge'!V$8)/100</f>
        <v>5.4000000000000006E-2</v>
      </c>
      <c r="W560" s="129" cm="1">
        <f t="array" ref="W560">INDEX(KM_PCT,MATCH($A560,'Knowledge - Percentages'!$B:$B,0),'Data - Knowledge'!W$8)/100</f>
        <v>0.08</v>
      </c>
      <c r="X560" s="129" cm="1">
        <f t="array" ref="X560">INDEX(KM_PCT,MATCH($A560,'Knowledge - Percentages'!$B:$B,0),'Data - Knowledge'!X$8)/100</f>
        <v>5.4000000000000006E-2</v>
      </c>
      <c r="Y560" s="129" cm="1">
        <f t="array" ref="Y560">INDEX(KM_PCT,MATCH($A560,'Knowledge - Percentages'!$B:$B,0),'Data - Knowledge'!Y$8)/100</f>
        <v>6.5000000000000002E-2</v>
      </c>
      <c r="Z560" s="129" cm="1">
        <f t="array" ref="Z560">INDEX(KM_PCT,MATCH($A560,'Knowledge - Percentages'!$B:$B,0),'Data - Knowledge'!Z$8)/100</f>
        <v>5.4000000000000006E-2</v>
      </c>
      <c r="AA560" s="129" cm="1">
        <f t="array" ref="AA560">INDEX(KM_PCT,MATCH($A560,'Knowledge - Percentages'!$B:$B,0),'Data - Knowledge'!AA$8)/100</f>
        <v>5.2999999999999999E-2</v>
      </c>
      <c r="AB560" s="129" cm="1">
        <f t="array" ref="AB560">INDEX(KM_PCT,MATCH($A560,'Knowledge - Percentages'!$B:$B,0),'Data - Knowledge'!AB$8)/100</f>
        <v>5.4000000000000006E-2</v>
      </c>
      <c r="AC560" s="129" cm="1">
        <f t="array" ref="AC560">INDEX(KM_PCT,MATCH($A560,'Knowledge - Percentages'!$B:$B,0),'Data - Knowledge'!AC$8)/100</f>
        <v>5.2999999999999999E-2</v>
      </c>
      <c r="AD560" s="129" cm="1">
        <f t="array" ref="AD560">INDEX(KM_PCT,MATCH($A560,'Knowledge - Percentages'!$B:$B,0),'Data - Knowledge'!AD$8)/100</f>
        <v>5.7999999999999996E-2</v>
      </c>
      <c r="AE560" s="129" cm="1">
        <f t="array" ref="AE560">INDEX(KM_PCT,MATCH($A560,'Knowledge - Percentages'!$B:$B,0),'Data - Knowledge'!AE$8)/100</f>
        <v>5.7999999999999996E-2</v>
      </c>
      <c r="AF560" s="129" cm="1">
        <f t="array" ref="AF560">INDEX(KM_PCT,MATCH($A560,'Knowledge - Percentages'!$B:$B,0),'Data - Knowledge'!AF$8)/100</f>
        <v>7.0999999999999994E-2</v>
      </c>
      <c r="AG560" s="129" cm="1">
        <f t="array" ref="AG560">INDEX(KM_PCT,MATCH($A560,'Knowledge - Percentages'!$B:$B,0),'Data - Knowledge'!AG$8)/100</f>
        <v>6.0999999999999999E-2</v>
      </c>
      <c r="AH560" s="129" cm="1">
        <f t="array" ref="AH560">INDEX(KM_PCT,MATCH($A560,'Knowledge - Percentages'!$B:$B,0),'Data - Knowledge'!AH$8)/100</f>
        <v>7.400000000000001E-2</v>
      </c>
      <c r="AI560" s="129" cm="1">
        <f t="array" ref="AI560">INDEX(KM_PCT,MATCH($A560,'Knowledge - Percentages'!$B:$B,0),'Data - Knowledge'!AI$8)/100</f>
        <v>5.7999999999999996E-2</v>
      </c>
    </row>
    <row r="561" spans="1:35">
      <c r="A561" s="86" t="s">
        <v>1276</v>
      </c>
      <c r="B561" s="86" t="s">
        <v>977</v>
      </c>
      <c r="C561" s="86" t="s">
        <v>1180</v>
      </c>
      <c r="D561" s="86" t="s">
        <v>1277</v>
      </c>
      <c r="E561" s="122">
        <f t="shared" si="55"/>
        <v>1.4805536562017696E-2</v>
      </c>
      <c r="F561" s="128">
        <f t="shared" si="50"/>
        <v>757.85099999999977</v>
      </c>
      <c r="G561" s="122">
        <f t="shared" si="51"/>
        <v>1.4857960150473042E-2</v>
      </c>
      <c r="H561" s="128">
        <f t="shared" si="52"/>
        <v>5407.0939999999991</v>
      </c>
      <c r="I561" s="122">
        <f t="shared" si="53"/>
        <v>-0.37541611897435173</v>
      </c>
      <c r="J561" s="128">
        <f t="shared" si="54"/>
        <v>99.647168333173397</v>
      </c>
      <c r="K561" s="129" cm="1">
        <f t="array" ref="K561">INDEX(KM_PCT,MATCH($A561,'Knowledge - Percentages'!$B:$B,0),'Data - Knowledge'!K$8)/100</f>
        <v>2.4E-2</v>
      </c>
      <c r="L561" s="129" cm="1">
        <f t="array" ref="L561">INDEX(KM_PCT,MATCH($A561,'Knowledge - Percentages'!$B:$B,0),'Data - Knowledge'!L$8)/100</f>
        <v>1.4999999999999999E-2</v>
      </c>
      <c r="M561" s="129" cm="1">
        <f t="array" ref="M561">INDEX(KM_PCT,MATCH($A561,'Knowledge - Percentages'!$B:$B,0),'Data - Knowledge'!M$8)/100</f>
        <v>1.4999999999999999E-2</v>
      </c>
      <c r="N561" s="129" cm="1">
        <f t="array" ref="N561">INDEX(KM_PCT,MATCH($A561,'Knowledge - Percentages'!$B:$B,0),'Data - Knowledge'!N$8)/100</f>
        <v>0.01</v>
      </c>
      <c r="O561" s="129" cm="1">
        <f t="array" ref="O561">INDEX(KM_PCT,MATCH($A561,'Knowledge - Percentages'!$B:$B,0),'Data - Knowledge'!O$8)/100</f>
        <v>1.4999999999999999E-2</v>
      </c>
      <c r="P561" s="129" cm="1">
        <f t="array" ref="P561">INDEX(KM_PCT,MATCH($A561,'Knowledge - Percentages'!$B:$B,0),'Data - Knowledge'!P$8)/100</f>
        <v>1.4999999999999999E-2</v>
      </c>
      <c r="Q561" s="129" cm="1">
        <f t="array" ref="Q561">INDEX(KM_PCT,MATCH($A561,'Knowledge - Percentages'!$B:$B,0),'Data - Knowledge'!Q$8)/100</f>
        <v>1.4999999999999999E-2</v>
      </c>
      <c r="R561" s="129" cm="1">
        <f t="array" ref="R561">INDEX(KM_PCT,MATCH($A561,'Knowledge - Percentages'!$B:$B,0),'Data - Knowledge'!R$8)/100</f>
        <v>2.4E-2</v>
      </c>
      <c r="S561" s="129" cm="1">
        <f t="array" ref="S561">INDEX(KM_PCT,MATCH($A561,'Knowledge - Percentages'!$B:$B,0),'Data - Knowledge'!S$8)/100</f>
        <v>1.4999999999999999E-2</v>
      </c>
      <c r="T561" s="129" cm="1">
        <f t="array" ref="T561">INDEX(KM_PCT,MATCH($A561,'Knowledge - Percentages'!$B:$B,0),'Data - Knowledge'!T$8)/100</f>
        <v>1.4999999999999999E-2</v>
      </c>
      <c r="U561" s="129" cm="1">
        <f t="array" ref="U561">INDEX(KM_PCT,MATCH($A561,'Knowledge - Percentages'!$B:$B,0),'Data - Knowledge'!U$8)/100</f>
        <v>1.4999999999999999E-2</v>
      </c>
      <c r="V561" s="129" cm="1">
        <f t="array" ref="V561">INDEX(KM_PCT,MATCH($A561,'Knowledge - Percentages'!$B:$B,0),'Data - Knowledge'!V$8)/100</f>
        <v>1.4999999999999999E-2</v>
      </c>
      <c r="W561" s="129" cm="1">
        <f t="array" ref="W561">INDEX(KM_PCT,MATCH($A561,'Knowledge - Percentages'!$B:$B,0),'Data - Knowledge'!W$8)/100</f>
        <v>1.4999999999999999E-2</v>
      </c>
      <c r="X561" s="129" cm="1">
        <f t="array" ref="X561">INDEX(KM_PCT,MATCH($A561,'Knowledge - Percentages'!$B:$B,0),'Data - Knowledge'!X$8)/100</f>
        <v>1.4999999999999999E-2</v>
      </c>
      <c r="Y561" s="129" cm="1">
        <f t="array" ref="Y561">INDEX(KM_PCT,MATCH($A561,'Knowledge - Percentages'!$B:$B,0),'Data - Knowledge'!Y$8)/100</f>
        <v>1.4999999999999999E-2</v>
      </c>
      <c r="Z561" s="129" cm="1">
        <f t="array" ref="Z561">INDEX(KM_PCT,MATCH($A561,'Knowledge - Percentages'!$B:$B,0),'Data - Knowledge'!Z$8)/100</f>
        <v>1.4999999999999999E-2</v>
      </c>
      <c r="AA561" s="129" cm="1">
        <f t="array" ref="AA561">INDEX(KM_PCT,MATCH($A561,'Knowledge - Percentages'!$B:$B,0),'Data - Knowledge'!AA$8)/100</f>
        <v>1.4999999999999999E-2</v>
      </c>
      <c r="AB561" s="129" cm="1">
        <f t="array" ref="AB561">INDEX(KM_PCT,MATCH($A561,'Knowledge - Percentages'!$B:$B,0),'Data - Knowledge'!AB$8)/100</f>
        <v>1.4999999999999999E-2</v>
      </c>
      <c r="AC561" s="129" cm="1">
        <f t="array" ref="AC561">INDEX(KM_PCT,MATCH($A561,'Knowledge - Percentages'!$B:$B,0),'Data - Knowledge'!AC$8)/100</f>
        <v>1.4999999999999999E-2</v>
      </c>
      <c r="AD561" s="129" cm="1">
        <f t="array" ref="AD561">INDEX(KM_PCT,MATCH($A561,'Knowledge - Percentages'!$B:$B,0),'Data - Knowledge'!AD$8)/100</f>
        <v>1.4999999999999999E-2</v>
      </c>
      <c r="AE561" s="129" cm="1">
        <f t="array" ref="AE561">INDEX(KM_PCT,MATCH($A561,'Knowledge - Percentages'!$B:$B,0),'Data - Knowledge'!AE$8)/100</f>
        <v>1.4999999999999999E-2</v>
      </c>
      <c r="AF561" s="129" cm="1">
        <f t="array" ref="AF561">INDEX(KM_PCT,MATCH($A561,'Knowledge - Percentages'!$B:$B,0),'Data - Knowledge'!AF$8)/100</f>
        <v>1.4999999999999999E-2</v>
      </c>
      <c r="AG561" s="129" cm="1">
        <f t="array" ref="AG561">INDEX(KM_PCT,MATCH($A561,'Knowledge - Percentages'!$B:$B,0),'Data - Knowledge'!AG$8)/100</f>
        <v>1.8000000000000002E-2</v>
      </c>
      <c r="AH561" s="129" cm="1">
        <f t="array" ref="AH561">INDEX(KM_PCT,MATCH($A561,'Knowledge - Percentages'!$B:$B,0),'Data - Knowledge'!AH$8)/100</f>
        <v>1.4999999999999999E-2</v>
      </c>
      <c r="AI561" s="129" cm="1">
        <f t="array" ref="AI561">INDEX(KM_PCT,MATCH($A561,'Knowledge - Percentages'!$B:$B,0),'Data - Knowledge'!AI$8)/100</f>
        <v>1.4999999999999999E-2</v>
      </c>
    </row>
    <row r="562" spans="1:35">
      <c r="A562" s="86" t="s">
        <v>1278</v>
      </c>
      <c r="B562" s="86" t="s">
        <v>977</v>
      </c>
      <c r="C562" s="86" t="s">
        <v>1180</v>
      </c>
      <c r="D562" s="86" t="s">
        <v>1279</v>
      </c>
      <c r="E562" s="122">
        <f t="shared" si="55"/>
        <v>6.5524176060327829E-2</v>
      </c>
      <c r="F562" s="128">
        <f t="shared" si="50"/>
        <v>3353.9860000000003</v>
      </c>
      <c r="G562" s="122">
        <f t="shared" si="51"/>
        <v>6.4654381881682474E-2</v>
      </c>
      <c r="H562" s="128">
        <f t="shared" si="52"/>
        <v>23528.958000000006</v>
      </c>
      <c r="I562" s="122">
        <f t="shared" si="53"/>
        <v>-0.15294011266347277</v>
      </c>
      <c r="J562" s="128">
        <f t="shared" si="54"/>
        <v>101.34529811179245</v>
      </c>
      <c r="K562" s="129" cm="1">
        <f t="array" ref="K562">INDEX(KM_PCT,MATCH($A562,'Knowledge - Percentages'!$B:$B,0),'Data - Knowledge'!K$8)/100</f>
        <v>6.6000000000000003E-2</v>
      </c>
      <c r="L562" s="129" cm="1">
        <f t="array" ref="L562">INDEX(KM_PCT,MATCH($A562,'Knowledge - Percentages'!$B:$B,0),'Data - Knowledge'!L$8)/100</f>
        <v>6.6000000000000003E-2</v>
      </c>
      <c r="M562" s="129" cm="1">
        <f t="array" ref="M562">INDEX(KM_PCT,MATCH($A562,'Knowledge - Percentages'!$B:$B,0),'Data - Knowledge'!M$8)/100</f>
        <v>6.6000000000000003E-2</v>
      </c>
      <c r="N562" s="129" cm="1">
        <f t="array" ref="N562">INDEX(KM_PCT,MATCH($A562,'Knowledge - Percentages'!$B:$B,0),'Data - Knowledge'!N$8)/100</f>
        <v>6.9000000000000006E-2</v>
      </c>
      <c r="O562" s="129" cm="1">
        <f t="array" ref="O562">INDEX(KM_PCT,MATCH($A562,'Knowledge - Percentages'!$B:$B,0),'Data - Knowledge'!O$8)/100</f>
        <v>6.6000000000000003E-2</v>
      </c>
      <c r="P562" s="129" cm="1">
        <f t="array" ref="P562">INDEX(KM_PCT,MATCH($A562,'Knowledge - Percentages'!$B:$B,0),'Data - Knowledge'!P$8)/100</f>
        <v>6.6000000000000003E-2</v>
      </c>
      <c r="Q562" s="129" cm="1">
        <f t="array" ref="Q562">INDEX(KM_PCT,MATCH($A562,'Knowledge - Percentages'!$B:$B,0),'Data - Knowledge'!Q$8)/100</f>
        <v>6.6000000000000003E-2</v>
      </c>
      <c r="R562" s="129" cm="1">
        <f t="array" ref="R562">INDEX(KM_PCT,MATCH($A562,'Knowledge - Percentages'!$B:$B,0),'Data - Knowledge'!R$8)/100</f>
        <v>7.0000000000000007E-2</v>
      </c>
      <c r="S562" s="129" cm="1">
        <f t="array" ref="S562">INDEX(KM_PCT,MATCH($A562,'Knowledge - Percentages'!$B:$B,0),'Data - Knowledge'!S$8)/100</f>
        <v>6.6000000000000003E-2</v>
      </c>
      <c r="T562" s="129" cm="1">
        <f t="array" ref="T562">INDEX(KM_PCT,MATCH($A562,'Knowledge - Percentages'!$B:$B,0),'Data - Knowledge'!T$8)/100</f>
        <v>6.6000000000000003E-2</v>
      </c>
      <c r="U562" s="129" cm="1">
        <f t="array" ref="U562">INDEX(KM_PCT,MATCH($A562,'Knowledge - Percentages'!$B:$B,0),'Data - Knowledge'!U$8)/100</f>
        <v>6.6000000000000003E-2</v>
      </c>
      <c r="V562" s="129" cm="1">
        <f t="array" ref="V562">INDEX(KM_PCT,MATCH($A562,'Knowledge - Percentages'!$B:$B,0),'Data - Knowledge'!V$8)/100</f>
        <v>6.6000000000000003E-2</v>
      </c>
      <c r="W562" s="129" cm="1">
        <f t="array" ref="W562">INDEX(KM_PCT,MATCH($A562,'Knowledge - Percentages'!$B:$B,0),'Data - Knowledge'!W$8)/100</f>
        <v>6.6000000000000003E-2</v>
      </c>
      <c r="X562" s="129" cm="1">
        <f t="array" ref="X562">INDEX(KM_PCT,MATCH($A562,'Knowledge - Percentages'!$B:$B,0),'Data - Knowledge'!X$8)/100</f>
        <v>6.5000000000000002E-2</v>
      </c>
      <c r="Y562" s="129" cm="1">
        <f t="array" ref="Y562">INDEX(KM_PCT,MATCH($A562,'Knowledge - Percentages'!$B:$B,0),'Data - Knowledge'!Y$8)/100</f>
        <v>6.5000000000000002E-2</v>
      </c>
      <c r="Z562" s="129" cm="1">
        <f t="array" ref="Z562">INDEX(KM_PCT,MATCH($A562,'Knowledge - Percentages'!$B:$B,0),'Data - Knowledge'!Z$8)/100</f>
        <v>6.5000000000000002E-2</v>
      </c>
      <c r="AA562" s="129" cm="1">
        <f t="array" ref="AA562">INDEX(KM_PCT,MATCH($A562,'Knowledge - Percentages'!$B:$B,0),'Data - Knowledge'!AA$8)/100</f>
        <v>6.5000000000000002E-2</v>
      </c>
      <c r="AB562" s="129" cm="1">
        <f t="array" ref="AB562">INDEX(KM_PCT,MATCH($A562,'Knowledge - Percentages'!$B:$B,0),'Data - Knowledge'!AB$8)/100</f>
        <v>6.5000000000000002E-2</v>
      </c>
      <c r="AC562" s="129" cm="1">
        <f t="array" ref="AC562">INDEX(KM_PCT,MATCH($A562,'Knowledge - Percentages'!$B:$B,0),'Data - Knowledge'!AC$8)/100</f>
        <v>5.2999999999999999E-2</v>
      </c>
      <c r="AD562" s="129" cm="1">
        <f t="array" ref="AD562">INDEX(KM_PCT,MATCH($A562,'Knowledge - Percentages'!$B:$B,0),'Data - Knowledge'!AD$8)/100</f>
        <v>6.6000000000000003E-2</v>
      </c>
      <c r="AE562" s="129" cm="1">
        <f t="array" ref="AE562">INDEX(KM_PCT,MATCH($A562,'Knowledge - Percentages'!$B:$B,0),'Data - Knowledge'!AE$8)/100</f>
        <v>6.6000000000000003E-2</v>
      </c>
      <c r="AF562" s="129" cm="1">
        <f t="array" ref="AF562">INDEX(KM_PCT,MATCH($A562,'Knowledge - Percentages'!$B:$B,0),'Data - Knowledge'!AF$8)/100</f>
        <v>7.2999999999999995E-2</v>
      </c>
      <c r="AG562" s="129" cm="1">
        <f t="array" ref="AG562">INDEX(KM_PCT,MATCH($A562,'Knowledge - Percentages'!$B:$B,0),'Data - Knowledge'!AG$8)/100</f>
        <v>6.8000000000000005E-2</v>
      </c>
      <c r="AH562" s="129" cm="1">
        <f t="array" ref="AH562">INDEX(KM_PCT,MATCH($A562,'Knowledge - Percentages'!$B:$B,0),'Data - Knowledge'!AH$8)/100</f>
        <v>6.6000000000000003E-2</v>
      </c>
      <c r="AI562" s="129" cm="1">
        <f t="array" ref="AI562">INDEX(KM_PCT,MATCH($A562,'Knowledge - Percentages'!$B:$B,0),'Data - Knowledge'!AI$8)/100</f>
        <v>6.6000000000000003E-2</v>
      </c>
    </row>
    <row r="563" spans="1:35">
      <c r="A563" s="86" t="s">
        <v>1280</v>
      </c>
      <c r="B563" s="86" t="s">
        <v>977</v>
      </c>
      <c r="C563" s="86" t="s">
        <v>1180</v>
      </c>
      <c r="D563" s="86" t="s">
        <v>1281</v>
      </c>
      <c r="E563" s="122">
        <f t="shared" si="55"/>
        <v>4.3196026334811573E-2</v>
      </c>
      <c r="F563" s="128">
        <f t="shared" si="50"/>
        <v>2211.0749999999998</v>
      </c>
      <c r="G563" s="122">
        <f t="shared" si="51"/>
        <v>4.4464795737513017E-2</v>
      </c>
      <c r="H563" s="128">
        <f t="shared" si="52"/>
        <v>16181.583999999999</v>
      </c>
      <c r="I563" s="122">
        <f t="shared" si="53"/>
        <v>-0.26567316678044045</v>
      </c>
      <c r="J563" s="128">
        <f t="shared" si="54"/>
        <v>97.1465754387104</v>
      </c>
      <c r="K563" s="129" cm="1">
        <f t="array" ref="K563">INDEX(KM_PCT,MATCH($A563,'Knowledge - Percentages'!$B:$B,0),'Data - Knowledge'!K$8)/100</f>
        <v>3.9E-2</v>
      </c>
      <c r="L563" s="129" cm="1">
        <f t="array" ref="L563">INDEX(KM_PCT,MATCH($A563,'Knowledge - Percentages'!$B:$B,0),'Data - Knowledge'!L$8)/100</f>
        <v>3.7000000000000005E-2</v>
      </c>
      <c r="M563" s="129" cm="1">
        <f t="array" ref="M563">INDEX(KM_PCT,MATCH($A563,'Knowledge - Percentages'!$B:$B,0),'Data - Knowledge'!M$8)/100</f>
        <v>3.7999999999999999E-2</v>
      </c>
      <c r="N563" s="129" cm="1">
        <f t="array" ref="N563">INDEX(KM_PCT,MATCH($A563,'Knowledge - Percentages'!$B:$B,0),'Data - Knowledge'!N$8)/100</f>
        <v>3.9E-2</v>
      </c>
      <c r="O563" s="129" cm="1">
        <f t="array" ref="O563">INDEX(KM_PCT,MATCH($A563,'Knowledge - Percentages'!$B:$B,0),'Data - Knowledge'!O$8)/100</f>
        <v>3.9E-2</v>
      </c>
      <c r="P563" s="129" cm="1">
        <f t="array" ref="P563">INDEX(KM_PCT,MATCH($A563,'Knowledge - Percentages'!$B:$B,0),'Data - Knowledge'!P$8)/100</f>
        <v>4.2999999999999997E-2</v>
      </c>
      <c r="Q563" s="129" cm="1">
        <f t="array" ref="Q563">INDEX(KM_PCT,MATCH($A563,'Knowledge - Percentages'!$B:$B,0),'Data - Knowledge'!Q$8)/100</f>
        <v>0.04</v>
      </c>
      <c r="R563" s="129" cm="1">
        <f t="array" ref="R563">INDEX(KM_PCT,MATCH($A563,'Knowledge - Percentages'!$B:$B,0),'Data - Knowledge'!R$8)/100</f>
        <v>3.5000000000000003E-2</v>
      </c>
      <c r="S563" s="129" cm="1">
        <f t="array" ref="S563">INDEX(KM_PCT,MATCH($A563,'Knowledge - Percentages'!$B:$B,0),'Data - Knowledge'!S$8)/100</f>
        <v>4.2999999999999997E-2</v>
      </c>
      <c r="T563" s="129" cm="1">
        <f t="array" ref="T563">INDEX(KM_PCT,MATCH($A563,'Knowledge - Percentages'!$B:$B,0),'Data - Knowledge'!T$8)/100</f>
        <v>4.2999999999999997E-2</v>
      </c>
      <c r="U563" s="129" cm="1">
        <f t="array" ref="U563">INDEX(KM_PCT,MATCH($A563,'Knowledge - Percentages'!$B:$B,0),'Data - Knowledge'!U$8)/100</f>
        <v>4.7E-2</v>
      </c>
      <c r="V563" s="129" cm="1">
        <f t="array" ref="V563">INDEX(KM_PCT,MATCH($A563,'Knowledge - Percentages'!$B:$B,0),'Data - Knowledge'!V$8)/100</f>
        <v>4.2999999999999997E-2</v>
      </c>
      <c r="W563" s="129" cm="1">
        <f t="array" ref="W563">INDEX(KM_PCT,MATCH($A563,'Knowledge - Percentages'!$B:$B,0),'Data - Knowledge'!W$8)/100</f>
        <v>4.2999999999999997E-2</v>
      </c>
      <c r="X563" s="129" cm="1">
        <f t="array" ref="X563">INDEX(KM_PCT,MATCH($A563,'Knowledge - Percentages'!$B:$B,0),'Data - Knowledge'!X$8)/100</f>
        <v>4.5999999999999999E-2</v>
      </c>
      <c r="Y563" s="129" cm="1">
        <f t="array" ref="Y563">INDEX(KM_PCT,MATCH($A563,'Knowledge - Percentages'!$B:$B,0),'Data - Knowledge'!Y$8)/100</f>
        <v>5.2999999999999999E-2</v>
      </c>
      <c r="Z563" s="129" cm="1">
        <f t="array" ref="Z563">INDEX(KM_PCT,MATCH($A563,'Knowledge - Percentages'!$B:$B,0),'Data - Knowledge'!Z$8)/100</f>
        <v>4.5999999999999999E-2</v>
      </c>
      <c r="AA563" s="129" cm="1">
        <f t="array" ref="AA563">INDEX(KM_PCT,MATCH($A563,'Knowledge - Percentages'!$B:$B,0),'Data - Knowledge'!AA$8)/100</f>
        <v>4.5999999999999999E-2</v>
      </c>
      <c r="AB563" s="129" cm="1">
        <f t="array" ref="AB563">INDEX(KM_PCT,MATCH($A563,'Knowledge - Percentages'!$B:$B,0),'Data - Knowledge'!AB$8)/100</f>
        <v>4.5999999999999999E-2</v>
      </c>
      <c r="AC563" s="129" cm="1">
        <f t="array" ref="AC563">INDEX(KM_PCT,MATCH($A563,'Knowledge - Percentages'!$B:$B,0),'Data - Knowledge'!AC$8)/100</f>
        <v>4.5999999999999999E-2</v>
      </c>
      <c r="AD563" s="129" cm="1">
        <f t="array" ref="AD563">INDEX(KM_PCT,MATCH($A563,'Knowledge - Percentages'!$B:$B,0),'Data - Knowledge'!AD$8)/100</f>
        <v>5.4000000000000006E-2</v>
      </c>
      <c r="AE563" s="129" cm="1">
        <f t="array" ref="AE563">INDEX(KM_PCT,MATCH($A563,'Knowledge - Percentages'!$B:$B,0),'Data - Knowledge'!AE$8)/100</f>
        <v>5.0999999999999997E-2</v>
      </c>
      <c r="AF563" s="129" cm="1">
        <f t="array" ref="AF563">INDEX(KM_PCT,MATCH($A563,'Knowledge - Percentages'!$B:$B,0),'Data - Knowledge'!AF$8)/100</f>
        <v>5.0999999999999997E-2</v>
      </c>
      <c r="AG563" s="129" cm="1">
        <f t="array" ref="AG563">INDEX(KM_PCT,MATCH($A563,'Knowledge - Percentages'!$B:$B,0),'Data - Knowledge'!AG$8)/100</f>
        <v>4.5999999999999999E-2</v>
      </c>
      <c r="AH563" s="129" cm="1">
        <f t="array" ref="AH563">INDEX(KM_PCT,MATCH($A563,'Knowledge - Percentages'!$B:$B,0),'Data - Knowledge'!AH$8)/100</f>
        <v>4.5999999999999999E-2</v>
      </c>
      <c r="AI563" s="129" cm="1">
        <f t="array" ref="AI563">INDEX(KM_PCT,MATCH($A563,'Knowledge - Percentages'!$B:$B,0),'Data - Knowledge'!AI$8)/100</f>
        <v>4.5999999999999999E-2</v>
      </c>
    </row>
    <row r="564" spans="1:35">
      <c r="A564" s="86" t="s">
        <v>1282</v>
      </c>
      <c r="B564" s="86" t="s">
        <v>977</v>
      </c>
      <c r="C564" s="86" t="s">
        <v>1180</v>
      </c>
      <c r="D564" s="86" t="s">
        <v>1283</v>
      </c>
      <c r="E564" s="122">
        <f t="shared" si="55"/>
        <v>5.7759528786605972E-2</v>
      </c>
      <c r="F564" s="128">
        <f t="shared" si="50"/>
        <v>2956.5369999999998</v>
      </c>
      <c r="G564" s="122">
        <f t="shared" si="51"/>
        <v>5.71999840623875E-2</v>
      </c>
      <c r="H564" s="128">
        <f t="shared" si="52"/>
        <v>20816.160999999996</v>
      </c>
      <c r="I564" s="122">
        <f t="shared" si="53"/>
        <v>-0.35376951122451022</v>
      </c>
      <c r="J564" s="128">
        <f t="shared" si="54"/>
        <v>100.9782253149025</v>
      </c>
      <c r="K564" s="129" cm="1">
        <f t="array" ref="K564">INDEX(KM_PCT,MATCH($A564,'Knowledge - Percentages'!$B:$B,0),'Data - Knowledge'!K$8)/100</f>
        <v>0.06</v>
      </c>
      <c r="L564" s="129" cm="1">
        <f t="array" ref="L564">INDEX(KM_PCT,MATCH($A564,'Knowledge - Percentages'!$B:$B,0),'Data - Knowledge'!L$8)/100</f>
        <v>0.06</v>
      </c>
      <c r="M564" s="129" cm="1">
        <f t="array" ref="M564">INDEX(KM_PCT,MATCH($A564,'Knowledge - Percentages'!$B:$B,0),'Data - Knowledge'!M$8)/100</f>
        <v>0.06</v>
      </c>
      <c r="N564" s="129" cm="1">
        <f t="array" ref="N564">INDEX(KM_PCT,MATCH($A564,'Knowledge - Percentages'!$B:$B,0),'Data - Knowledge'!N$8)/100</f>
        <v>5.9000000000000004E-2</v>
      </c>
      <c r="O564" s="129" cm="1">
        <f t="array" ref="O564">INDEX(KM_PCT,MATCH($A564,'Knowledge - Percentages'!$B:$B,0),'Data - Knowledge'!O$8)/100</f>
        <v>0.06</v>
      </c>
      <c r="P564" s="129" cm="1">
        <f t="array" ref="P564">INDEX(KM_PCT,MATCH($A564,'Knowledge - Percentages'!$B:$B,0),'Data - Knowledge'!P$8)/100</f>
        <v>0.06</v>
      </c>
      <c r="Q564" s="129" cm="1">
        <f t="array" ref="Q564">INDEX(KM_PCT,MATCH($A564,'Knowledge - Percentages'!$B:$B,0),'Data - Knowledge'!Q$8)/100</f>
        <v>7.2000000000000008E-2</v>
      </c>
      <c r="R564" s="129" cm="1">
        <f t="array" ref="R564">INDEX(KM_PCT,MATCH($A564,'Knowledge - Percentages'!$B:$B,0),'Data - Knowledge'!R$8)/100</f>
        <v>0.06</v>
      </c>
      <c r="S564" s="129" cm="1">
        <f t="array" ref="S564">INDEX(KM_PCT,MATCH($A564,'Knowledge - Percentages'!$B:$B,0),'Data - Knowledge'!S$8)/100</f>
        <v>5.5999999999999994E-2</v>
      </c>
      <c r="T564" s="129" cm="1">
        <f t="array" ref="T564">INDEX(KM_PCT,MATCH($A564,'Knowledge - Percentages'!$B:$B,0),'Data - Knowledge'!T$8)/100</f>
        <v>0.06</v>
      </c>
      <c r="U564" s="129" cm="1">
        <f t="array" ref="U564">INDEX(KM_PCT,MATCH($A564,'Knowledge - Percentages'!$B:$B,0),'Data - Knowledge'!U$8)/100</f>
        <v>5.7000000000000002E-2</v>
      </c>
      <c r="V564" s="129" cm="1">
        <f t="array" ref="V564">INDEX(KM_PCT,MATCH($A564,'Knowledge - Percentages'!$B:$B,0),'Data - Knowledge'!V$8)/100</f>
        <v>5.4000000000000006E-2</v>
      </c>
      <c r="W564" s="129" cm="1">
        <f t="array" ref="W564">INDEX(KM_PCT,MATCH($A564,'Knowledge - Percentages'!$B:$B,0),'Data - Knowledge'!W$8)/100</f>
        <v>6.0999999999999999E-2</v>
      </c>
      <c r="X564" s="129" cm="1">
        <f t="array" ref="X564">INDEX(KM_PCT,MATCH($A564,'Knowledge - Percentages'!$B:$B,0),'Data - Knowledge'!X$8)/100</f>
        <v>0.06</v>
      </c>
      <c r="Y564" s="129" cm="1">
        <f t="array" ref="Y564">INDEX(KM_PCT,MATCH($A564,'Knowledge - Percentages'!$B:$B,0),'Data - Knowledge'!Y$8)/100</f>
        <v>0.06</v>
      </c>
      <c r="Z564" s="129" cm="1">
        <f t="array" ref="Z564">INDEX(KM_PCT,MATCH($A564,'Knowledge - Percentages'!$B:$B,0),'Data - Knowledge'!Z$8)/100</f>
        <v>4.5999999999999999E-2</v>
      </c>
      <c r="AA564" s="129" cm="1">
        <f t="array" ref="AA564">INDEX(KM_PCT,MATCH($A564,'Knowledge - Percentages'!$B:$B,0),'Data - Knowledge'!AA$8)/100</f>
        <v>0.06</v>
      </c>
      <c r="AB564" s="129" cm="1">
        <f t="array" ref="AB564">INDEX(KM_PCT,MATCH($A564,'Knowledge - Percentages'!$B:$B,0),'Data - Knowledge'!AB$8)/100</f>
        <v>8.3000000000000004E-2</v>
      </c>
      <c r="AC564" s="129" cm="1">
        <f t="array" ref="AC564">INDEX(KM_PCT,MATCH($A564,'Knowledge - Percentages'!$B:$B,0),'Data - Knowledge'!AC$8)/100</f>
        <v>0.06</v>
      </c>
      <c r="AD564" s="129" cm="1">
        <f t="array" ref="AD564">INDEX(KM_PCT,MATCH($A564,'Knowledge - Percentages'!$B:$B,0),'Data - Knowledge'!AD$8)/100</f>
        <v>4.4000000000000004E-2</v>
      </c>
      <c r="AE564" s="129" cm="1">
        <f t="array" ref="AE564">INDEX(KM_PCT,MATCH($A564,'Knowledge - Percentages'!$B:$B,0),'Data - Knowledge'!AE$8)/100</f>
        <v>5.2000000000000005E-2</v>
      </c>
      <c r="AF564" s="129" cm="1">
        <f t="array" ref="AF564">INDEX(KM_PCT,MATCH($A564,'Knowledge - Percentages'!$B:$B,0),'Data - Knowledge'!AF$8)/100</f>
        <v>7.5999999999999998E-2</v>
      </c>
      <c r="AG564" s="129" cm="1">
        <f t="array" ref="AG564">INDEX(KM_PCT,MATCH($A564,'Knowledge - Percentages'!$B:$B,0),'Data - Knowledge'!AG$8)/100</f>
        <v>0.06</v>
      </c>
      <c r="AH564" s="129" cm="1">
        <f t="array" ref="AH564">INDEX(KM_PCT,MATCH($A564,'Knowledge - Percentages'!$B:$B,0),'Data - Knowledge'!AH$8)/100</f>
        <v>0.06</v>
      </c>
      <c r="AI564" s="129" cm="1">
        <f t="array" ref="AI564">INDEX(KM_PCT,MATCH($A564,'Knowledge - Percentages'!$B:$B,0),'Data - Knowledge'!AI$8)/100</f>
        <v>0.06</v>
      </c>
    </row>
    <row r="565" spans="1:35">
      <c r="A565" s="86" t="s">
        <v>1284</v>
      </c>
      <c r="B565" s="86" t="s">
        <v>977</v>
      </c>
      <c r="C565" s="86" t="s">
        <v>1180</v>
      </c>
      <c r="D565" s="86" t="s">
        <v>1285</v>
      </c>
      <c r="E565" s="122">
        <f t="shared" si="55"/>
        <v>3.333844530837908E-2</v>
      </c>
      <c r="F565" s="128">
        <f t="shared" si="50"/>
        <v>1706.4949999999999</v>
      </c>
      <c r="G565" s="122">
        <f t="shared" si="51"/>
        <v>3.4808064431920284E-2</v>
      </c>
      <c r="H565" s="128">
        <f t="shared" si="52"/>
        <v>12667.315999999999</v>
      </c>
      <c r="I565" s="122">
        <f t="shared" si="53"/>
        <v>-0.25322990278801683</v>
      </c>
      <c r="J565" s="128">
        <f t="shared" si="54"/>
        <v>95.777934948334817</v>
      </c>
      <c r="K565" s="129" cm="1">
        <f t="array" ref="K565">INDEX(KM_PCT,MATCH($A565,'Knowledge - Percentages'!$B:$B,0),'Data - Knowledge'!K$8)/100</f>
        <v>3.4000000000000002E-2</v>
      </c>
      <c r="L565" s="129" cm="1">
        <f t="array" ref="L565">INDEX(KM_PCT,MATCH($A565,'Knowledge - Percentages'!$B:$B,0),'Data - Knowledge'!L$8)/100</f>
        <v>2.7000000000000003E-2</v>
      </c>
      <c r="M565" s="129" cm="1">
        <f t="array" ref="M565">INDEX(KM_PCT,MATCH($A565,'Knowledge - Percentages'!$B:$B,0),'Data - Knowledge'!M$8)/100</f>
        <v>3.4000000000000002E-2</v>
      </c>
      <c r="N565" s="129" cm="1">
        <f t="array" ref="N565">INDEX(KM_PCT,MATCH($A565,'Knowledge - Percentages'!$B:$B,0),'Data - Knowledge'!N$8)/100</f>
        <v>3.4000000000000002E-2</v>
      </c>
      <c r="O565" s="129" cm="1">
        <f t="array" ref="O565">INDEX(KM_PCT,MATCH($A565,'Knowledge - Percentages'!$B:$B,0),'Data - Knowledge'!O$8)/100</f>
        <v>3.4000000000000002E-2</v>
      </c>
      <c r="P565" s="129" cm="1">
        <f t="array" ref="P565">INDEX(KM_PCT,MATCH($A565,'Knowledge - Percentages'!$B:$B,0),'Data - Knowledge'!P$8)/100</f>
        <v>3.1E-2</v>
      </c>
      <c r="Q565" s="129" cm="1">
        <f t="array" ref="Q565">INDEX(KM_PCT,MATCH($A565,'Knowledge - Percentages'!$B:$B,0),'Data - Knowledge'!Q$8)/100</f>
        <v>3.1E-2</v>
      </c>
      <c r="R565" s="129" cm="1">
        <f t="array" ref="R565">INDEX(KM_PCT,MATCH($A565,'Knowledge - Percentages'!$B:$B,0),'Data - Knowledge'!R$8)/100</f>
        <v>3.1E-2</v>
      </c>
      <c r="S565" s="129" cm="1">
        <f t="array" ref="S565">INDEX(KM_PCT,MATCH($A565,'Knowledge - Percentages'!$B:$B,0),'Data - Knowledge'!S$8)/100</f>
        <v>3.1E-2</v>
      </c>
      <c r="T565" s="129" cm="1">
        <f t="array" ref="T565">INDEX(KM_PCT,MATCH($A565,'Knowledge - Percentages'!$B:$B,0),'Data - Knowledge'!T$8)/100</f>
        <v>3.1E-2</v>
      </c>
      <c r="U565" s="129" cm="1">
        <f t="array" ref="U565">INDEX(KM_PCT,MATCH($A565,'Knowledge - Percentages'!$B:$B,0),'Data - Knowledge'!U$8)/100</f>
        <v>3.1E-2</v>
      </c>
      <c r="V565" s="129" cm="1">
        <f t="array" ref="V565">INDEX(KM_PCT,MATCH($A565,'Knowledge - Percentages'!$B:$B,0),'Data - Knowledge'!V$8)/100</f>
        <v>2.6000000000000002E-2</v>
      </c>
      <c r="W565" s="129" cm="1">
        <f t="array" ref="W565">INDEX(KM_PCT,MATCH($A565,'Knowledge - Percentages'!$B:$B,0),'Data - Knowledge'!W$8)/100</f>
        <v>3.1E-2</v>
      </c>
      <c r="X565" s="129" cm="1">
        <f t="array" ref="X565">INDEX(KM_PCT,MATCH($A565,'Knowledge - Percentages'!$B:$B,0),'Data - Knowledge'!X$8)/100</f>
        <v>2.8999999999999998E-2</v>
      </c>
      <c r="Y565" s="129" cm="1">
        <f t="array" ref="Y565">INDEX(KM_PCT,MATCH($A565,'Knowledge - Percentages'!$B:$B,0),'Data - Knowledge'!Y$8)/100</f>
        <v>3.4000000000000002E-2</v>
      </c>
      <c r="Z565" s="129" cm="1">
        <f t="array" ref="Z565">INDEX(KM_PCT,MATCH($A565,'Knowledge - Percentages'!$B:$B,0),'Data - Knowledge'!Z$8)/100</f>
        <v>3.9E-2</v>
      </c>
      <c r="AA565" s="129" cm="1">
        <f t="array" ref="AA565">INDEX(KM_PCT,MATCH($A565,'Knowledge - Percentages'!$B:$B,0),'Data - Knowledge'!AA$8)/100</f>
        <v>3.4000000000000002E-2</v>
      </c>
      <c r="AB565" s="129" cm="1">
        <f t="array" ref="AB565">INDEX(KM_PCT,MATCH($A565,'Knowledge - Percentages'!$B:$B,0),'Data - Knowledge'!AB$8)/100</f>
        <v>3.4000000000000002E-2</v>
      </c>
      <c r="AC565" s="129" cm="1">
        <f t="array" ref="AC565">INDEX(KM_PCT,MATCH($A565,'Knowledge - Percentages'!$B:$B,0),'Data - Knowledge'!AC$8)/100</f>
        <v>0.04</v>
      </c>
      <c r="AD565" s="129" cm="1">
        <f t="array" ref="AD565">INDEX(KM_PCT,MATCH($A565,'Knowledge - Percentages'!$B:$B,0),'Data - Knowledge'!AD$8)/100</f>
        <v>0.04</v>
      </c>
      <c r="AE565" s="129" cm="1">
        <f t="array" ref="AE565">INDEX(KM_PCT,MATCH($A565,'Knowledge - Percentages'!$B:$B,0),'Data - Knowledge'!AE$8)/100</f>
        <v>0.04</v>
      </c>
      <c r="AF565" s="129" cm="1">
        <f t="array" ref="AF565">INDEX(KM_PCT,MATCH($A565,'Knowledge - Percentages'!$B:$B,0),'Data - Knowledge'!AF$8)/100</f>
        <v>0.04</v>
      </c>
      <c r="AG565" s="129" cm="1">
        <f t="array" ref="AG565">INDEX(KM_PCT,MATCH($A565,'Knowledge - Percentages'!$B:$B,0),'Data - Knowledge'!AG$8)/100</f>
        <v>0.04</v>
      </c>
      <c r="AH565" s="129" cm="1">
        <f t="array" ref="AH565">INDEX(KM_PCT,MATCH($A565,'Knowledge - Percentages'!$B:$B,0),'Data - Knowledge'!AH$8)/100</f>
        <v>0.04</v>
      </c>
      <c r="AI565" s="129" cm="1">
        <f t="array" ref="AI565">INDEX(KM_PCT,MATCH($A565,'Knowledge - Percentages'!$B:$B,0),'Data - Knowledge'!AI$8)/100</f>
        <v>0.04</v>
      </c>
    </row>
    <row r="566" spans="1:35">
      <c r="A566" s="86" t="s">
        <v>1286</v>
      </c>
      <c r="B566" s="86" t="s">
        <v>977</v>
      </c>
      <c r="C566" s="86" t="s">
        <v>1180</v>
      </c>
      <c r="D566" s="86" t="s">
        <v>1287</v>
      </c>
      <c r="E566" s="122">
        <f t="shared" si="55"/>
        <v>1.8302948014144216E-2</v>
      </c>
      <c r="F566" s="128">
        <f t="shared" si="50"/>
        <v>936.87299999999993</v>
      </c>
      <c r="G566" s="122">
        <f t="shared" si="51"/>
        <v>1.8087698086662139E-2</v>
      </c>
      <c r="H566" s="128">
        <f t="shared" si="52"/>
        <v>6582.4569999999994</v>
      </c>
      <c r="I566" s="122">
        <f t="shared" si="53"/>
        <v>-0.34634780167918316</v>
      </c>
      <c r="J566" s="128">
        <f t="shared" si="54"/>
        <v>101.19003494226169</v>
      </c>
      <c r="K566" s="129" cm="1">
        <f t="array" ref="K566">INDEX(KM_PCT,MATCH($A566,'Knowledge - Percentages'!$B:$B,0),'Data - Knowledge'!K$8)/100</f>
        <v>1.8000000000000002E-2</v>
      </c>
      <c r="L566" s="129" cm="1">
        <f t="array" ref="L566">INDEX(KM_PCT,MATCH($A566,'Knowledge - Percentages'!$B:$B,0),'Data - Knowledge'!L$8)/100</f>
        <v>1.8000000000000002E-2</v>
      </c>
      <c r="M566" s="129" cm="1">
        <f t="array" ref="M566">INDEX(KM_PCT,MATCH($A566,'Knowledge - Percentages'!$B:$B,0),'Data - Knowledge'!M$8)/100</f>
        <v>1.8000000000000002E-2</v>
      </c>
      <c r="N566" s="129" cm="1">
        <f t="array" ref="N566">INDEX(KM_PCT,MATCH($A566,'Knowledge - Percentages'!$B:$B,0),'Data - Knowledge'!N$8)/100</f>
        <v>1.8000000000000002E-2</v>
      </c>
      <c r="O566" s="129" cm="1">
        <f t="array" ref="O566">INDEX(KM_PCT,MATCH($A566,'Knowledge - Percentages'!$B:$B,0),'Data - Knowledge'!O$8)/100</f>
        <v>1.3000000000000001E-2</v>
      </c>
      <c r="P566" s="129" cm="1">
        <f t="array" ref="P566">INDEX(KM_PCT,MATCH($A566,'Knowledge - Percentages'!$B:$B,0),'Data - Knowledge'!P$8)/100</f>
        <v>1.6E-2</v>
      </c>
      <c r="Q566" s="129" cm="1">
        <f t="array" ref="Q566">INDEX(KM_PCT,MATCH($A566,'Knowledge - Percentages'!$B:$B,0),'Data - Knowledge'!Q$8)/100</f>
        <v>0.02</v>
      </c>
      <c r="R566" s="129" cm="1">
        <f t="array" ref="R566">INDEX(KM_PCT,MATCH($A566,'Knowledge - Percentages'!$B:$B,0),'Data - Knowledge'!R$8)/100</f>
        <v>0.02</v>
      </c>
      <c r="S566" s="129" cm="1">
        <f t="array" ref="S566">INDEX(KM_PCT,MATCH($A566,'Knowledge - Percentages'!$B:$B,0),'Data - Knowledge'!S$8)/100</f>
        <v>0.02</v>
      </c>
      <c r="T566" s="129" cm="1">
        <f t="array" ref="T566">INDEX(KM_PCT,MATCH($A566,'Knowledge - Percentages'!$B:$B,0),'Data - Knowledge'!T$8)/100</f>
        <v>0.02</v>
      </c>
      <c r="U566" s="129" cm="1">
        <f t="array" ref="U566">INDEX(KM_PCT,MATCH($A566,'Knowledge - Percentages'!$B:$B,0),'Data - Knowledge'!U$8)/100</f>
        <v>0.02</v>
      </c>
      <c r="V566" s="129" cm="1">
        <f t="array" ref="V566">INDEX(KM_PCT,MATCH($A566,'Knowledge - Percentages'!$B:$B,0),'Data - Knowledge'!V$8)/100</f>
        <v>0.02</v>
      </c>
      <c r="W566" s="129" cm="1">
        <f t="array" ref="W566">INDEX(KM_PCT,MATCH($A566,'Knowledge - Percentages'!$B:$B,0),'Data - Knowledge'!W$8)/100</f>
        <v>2.6000000000000002E-2</v>
      </c>
      <c r="X566" s="129" cm="1">
        <f t="array" ref="X566">INDEX(KM_PCT,MATCH($A566,'Knowledge - Percentages'!$B:$B,0),'Data - Knowledge'!X$8)/100</f>
        <v>1.9E-2</v>
      </c>
      <c r="Y566" s="129" cm="1">
        <f t="array" ref="Y566">INDEX(KM_PCT,MATCH($A566,'Knowledge - Percentages'!$B:$B,0),'Data - Knowledge'!Y$8)/100</f>
        <v>1.9E-2</v>
      </c>
      <c r="Z566" s="129" cm="1">
        <f t="array" ref="Z566">INDEX(KM_PCT,MATCH($A566,'Knowledge - Percentages'!$B:$B,0),'Data - Knowledge'!Z$8)/100</f>
        <v>1.9E-2</v>
      </c>
      <c r="AA566" s="129" cm="1">
        <f t="array" ref="AA566">INDEX(KM_PCT,MATCH($A566,'Knowledge - Percentages'!$B:$B,0),'Data - Knowledge'!AA$8)/100</f>
        <v>1.1000000000000001E-2</v>
      </c>
      <c r="AB566" s="129" cm="1">
        <f t="array" ref="AB566">INDEX(KM_PCT,MATCH($A566,'Knowledge - Percentages'!$B:$B,0),'Data - Knowledge'!AB$8)/100</f>
        <v>1.9E-2</v>
      </c>
      <c r="AC566" s="129" cm="1">
        <f t="array" ref="AC566">INDEX(KM_PCT,MATCH($A566,'Knowledge - Percentages'!$B:$B,0),'Data - Knowledge'!AC$8)/100</f>
        <v>0.02</v>
      </c>
      <c r="AD566" s="129" cm="1">
        <f t="array" ref="AD566">INDEX(KM_PCT,MATCH($A566,'Knowledge - Percentages'!$B:$B,0),'Data - Knowledge'!AD$8)/100</f>
        <v>1.7000000000000001E-2</v>
      </c>
      <c r="AE566" s="129" cm="1">
        <f t="array" ref="AE566">INDEX(KM_PCT,MATCH($A566,'Knowledge - Percentages'!$B:$B,0),'Data - Knowledge'!AE$8)/100</f>
        <v>0.02</v>
      </c>
      <c r="AF566" s="129" cm="1">
        <f t="array" ref="AF566">INDEX(KM_PCT,MATCH($A566,'Knowledge - Percentages'!$B:$B,0),'Data - Knowledge'!AF$8)/100</f>
        <v>3.5000000000000003E-2</v>
      </c>
      <c r="AG566" s="129" cm="1">
        <f t="array" ref="AG566">INDEX(KM_PCT,MATCH($A566,'Knowledge - Percentages'!$B:$B,0),'Data - Knowledge'!AG$8)/100</f>
        <v>2.2000000000000002E-2</v>
      </c>
      <c r="AH566" s="129" cm="1">
        <f t="array" ref="AH566">INDEX(KM_PCT,MATCH($A566,'Knowledge - Percentages'!$B:$B,0),'Data - Knowledge'!AH$8)/100</f>
        <v>1.9E-2</v>
      </c>
      <c r="AI566" s="129" cm="1">
        <f t="array" ref="AI566">INDEX(KM_PCT,MATCH($A566,'Knowledge - Percentages'!$B:$B,0),'Data - Knowledge'!AI$8)/100</f>
        <v>0.02</v>
      </c>
    </row>
    <row r="567" spans="1:35">
      <c r="A567" s="86" t="s">
        <v>1288</v>
      </c>
      <c r="B567" s="86" t="s">
        <v>977</v>
      </c>
      <c r="C567" s="86" t="s">
        <v>1180</v>
      </c>
      <c r="D567" s="86" t="s">
        <v>1289</v>
      </c>
      <c r="E567" s="122">
        <f t="shared" si="55"/>
        <v>7.2310039658507033E-2</v>
      </c>
      <c r="F567" s="128">
        <f t="shared" si="50"/>
        <v>3701.3339999999998</v>
      </c>
      <c r="G567" s="122">
        <f t="shared" si="51"/>
        <v>7.7953937552037667E-2</v>
      </c>
      <c r="H567" s="128">
        <f t="shared" si="52"/>
        <v>28368.918999999994</v>
      </c>
      <c r="I567" s="122">
        <f t="shared" si="53"/>
        <v>-0.18401579001512236</v>
      </c>
      <c r="J567" s="128">
        <f t="shared" si="54"/>
        <v>92.759957904931895</v>
      </c>
      <c r="K567" s="129" cm="1">
        <f t="array" ref="K567">INDEX(KM_PCT,MATCH($A567,'Knowledge - Percentages'!$B:$B,0),'Data - Knowledge'!K$8)/100</f>
        <v>7.0000000000000007E-2</v>
      </c>
      <c r="L567" s="129" cm="1">
        <f t="array" ref="L567">INDEX(KM_PCT,MATCH($A567,'Knowledge - Percentages'!$B:$B,0),'Data - Knowledge'!L$8)/100</f>
        <v>5.7999999999999996E-2</v>
      </c>
      <c r="M567" s="129" cm="1">
        <f t="array" ref="M567">INDEX(KM_PCT,MATCH($A567,'Knowledge - Percentages'!$B:$B,0),'Data - Knowledge'!M$8)/100</f>
        <v>4.4999999999999998E-2</v>
      </c>
      <c r="N567" s="129" cm="1">
        <f t="array" ref="N567">INDEX(KM_PCT,MATCH($A567,'Knowledge - Percentages'!$B:$B,0),'Data - Knowledge'!N$8)/100</f>
        <v>9.3000000000000013E-2</v>
      </c>
      <c r="O567" s="129" cm="1">
        <f t="array" ref="O567">INDEX(KM_PCT,MATCH($A567,'Knowledge - Percentages'!$B:$B,0),'Data - Knowledge'!O$8)/100</f>
        <v>7.0000000000000007E-2</v>
      </c>
      <c r="P567" s="129" cm="1">
        <f t="array" ref="P567">INDEX(KM_PCT,MATCH($A567,'Knowledge - Percentages'!$B:$B,0),'Data - Knowledge'!P$8)/100</f>
        <v>6.8000000000000005E-2</v>
      </c>
      <c r="Q567" s="129" cm="1">
        <f t="array" ref="Q567">INDEX(KM_PCT,MATCH($A567,'Knowledge - Percentages'!$B:$B,0),'Data - Knowledge'!Q$8)/100</f>
        <v>3.7000000000000005E-2</v>
      </c>
      <c r="R567" s="129" cm="1">
        <f t="array" ref="R567">INDEX(KM_PCT,MATCH($A567,'Knowledge - Percentages'!$B:$B,0),'Data - Knowledge'!R$8)/100</f>
        <v>4.8000000000000001E-2</v>
      </c>
      <c r="S567" s="129" cm="1">
        <f t="array" ref="S567">INDEX(KM_PCT,MATCH($A567,'Knowledge - Percentages'!$B:$B,0),'Data - Knowledge'!S$8)/100</f>
        <v>7.2000000000000008E-2</v>
      </c>
      <c r="T567" s="129" cm="1">
        <f t="array" ref="T567">INDEX(KM_PCT,MATCH($A567,'Knowledge - Percentages'!$B:$B,0),'Data - Knowledge'!T$8)/100</f>
        <v>6.8000000000000005E-2</v>
      </c>
      <c r="U567" s="129" cm="1">
        <f t="array" ref="U567">INDEX(KM_PCT,MATCH($A567,'Knowledge - Percentages'!$B:$B,0),'Data - Knowledge'!U$8)/100</f>
        <v>6.8000000000000005E-2</v>
      </c>
      <c r="V567" s="129" cm="1">
        <f t="array" ref="V567">INDEX(KM_PCT,MATCH($A567,'Knowledge - Percentages'!$B:$B,0),'Data - Knowledge'!V$8)/100</f>
        <v>5.7000000000000002E-2</v>
      </c>
      <c r="W567" s="129" cm="1">
        <f t="array" ref="W567">INDEX(KM_PCT,MATCH($A567,'Knowledge - Percentages'!$B:$B,0),'Data - Knowledge'!W$8)/100</f>
        <v>7.4999999999999997E-2</v>
      </c>
      <c r="X567" s="129" cm="1">
        <f t="array" ref="X567">INDEX(KM_PCT,MATCH($A567,'Knowledge - Percentages'!$B:$B,0),'Data - Knowledge'!X$8)/100</f>
        <v>7.5999999999999998E-2</v>
      </c>
      <c r="Y567" s="129" cm="1">
        <f t="array" ref="Y567">INDEX(KM_PCT,MATCH($A567,'Knowledge - Percentages'!$B:$B,0),'Data - Knowledge'!Y$8)/100</f>
        <v>7.5999999999999998E-2</v>
      </c>
      <c r="Z567" s="129" cm="1">
        <f t="array" ref="Z567">INDEX(KM_PCT,MATCH($A567,'Knowledge - Percentages'!$B:$B,0),'Data - Knowledge'!Z$8)/100</f>
        <v>7.5999999999999998E-2</v>
      </c>
      <c r="AA567" s="129" cm="1">
        <f t="array" ref="AA567">INDEX(KM_PCT,MATCH($A567,'Knowledge - Percentages'!$B:$B,0),'Data - Knowledge'!AA$8)/100</f>
        <v>7.5999999999999998E-2</v>
      </c>
      <c r="AB567" s="129" cm="1">
        <f t="array" ref="AB567">INDEX(KM_PCT,MATCH($A567,'Knowledge - Percentages'!$B:$B,0),'Data - Knowledge'!AB$8)/100</f>
        <v>7.5999999999999998E-2</v>
      </c>
      <c r="AC567" s="129" cm="1">
        <f t="array" ref="AC567">INDEX(KM_PCT,MATCH($A567,'Knowledge - Percentages'!$B:$B,0),'Data - Knowledge'!AC$8)/100</f>
        <v>0.09</v>
      </c>
      <c r="AD567" s="129" cm="1">
        <f t="array" ref="AD567">INDEX(KM_PCT,MATCH($A567,'Knowledge - Percentages'!$B:$B,0),'Data - Knowledge'!AD$8)/100</f>
        <v>0.09</v>
      </c>
      <c r="AE567" s="129" cm="1">
        <f t="array" ref="AE567">INDEX(KM_PCT,MATCH($A567,'Knowledge - Percentages'!$B:$B,0),'Data - Knowledge'!AE$8)/100</f>
        <v>0.09</v>
      </c>
      <c r="AF567" s="129" cm="1">
        <f t="array" ref="AF567">INDEX(KM_PCT,MATCH($A567,'Knowledge - Percentages'!$B:$B,0),'Data - Knowledge'!AF$8)/100</f>
        <v>0.09</v>
      </c>
      <c r="AG567" s="129" cm="1">
        <f t="array" ref="AG567">INDEX(KM_PCT,MATCH($A567,'Knowledge - Percentages'!$B:$B,0),'Data - Knowledge'!AG$8)/100</f>
        <v>0.09</v>
      </c>
      <c r="AH567" s="129" cm="1">
        <f t="array" ref="AH567">INDEX(KM_PCT,MATCH($A567,'Knowledge - Percentages'!$B:$B,0),'Data - Knowledge'!AH$8)/100</f>
        <v>0.127</v>
      </c>
      <c r="AI567" s="129" cm="1">
        <f t="array" ref="AI567">INDEX(KM_PCT,MATCH($A567,'Knowledge - Percentages'!$B:$B,0),'Data - Knowledge'!AI$8)/100</f>
        <v>0.09</v>
      </c>
    </row>
    <row r="568" spans="1:35">
      <c r="A568" s="86" t="s">
        <v>1290</v>
      </c>
      <c r="B568" s="86" t="s">
        <v>977</v>
      </c>
      <c r="C568" s="86" t="s">
        <v>1180</v>
      </c>
      <c r="D568" s="86" t="s">
        <v>1291</v>
      </c>
      <c r="E568" s="122">
        <f t="shared" si="55"/>
        <v>6.4559536601090123E-2</v>
      </c>
      <c r="F568" s="128">
        <f t="shared" si="50"/>
        <v>3304.6089999999999</v>
      </c>
      <c r="G568" s="122">
        <f t="shared" si="51"/>
        <v>6.7149189792233999E-2</v>
      </c>
      <c r="H568" s="128">
        <f t="shared" si="52"/>
        <v>24436.866000000005</v>
      </c>
      <c r="I568" s="122">
        <f t="shared" si="53"/>
        <v>-0.50966924730154306</v>
      </c>
      <c r="J568" s="128">
        <f t="shared" si="54"/>
        <v>96.143433451458591</v>
      </c>
      <c r="K568" s="129" cm="1">
        <f t="array" ref="K568">INDEX(KM_PCT,MATCH($A568,'Knowledge - Percentages'!$B:$B,0),'Data - Knowledge'!K$8)/100</f>
        <v>5.7999999999999996E-2</v>
      </c>
      <c r="L568" s="129" cm="1">
        <f t="array" ref="L568">INDEX(KM_PCT,MATCH($A568,'Knowledge - Percentages'!$B:$B,0),'Data - Knowledge'!L$8)/100</f>
        <v>4.5999999999999999E-2</v>
      </c>
      <c r="M568" s="129" cm="1">
        <f t="array" ref="M568">INDEX(KM_PCT,MATCH($A568,'Knowledge - Percentages'!$B:$B,0),'Data - Knowledge'!M$8)/100</f>
        <v>5.7999999999999996E-2</v>
      </c>
      <c r="N568" s="129" cm="1">
        <f t="array" ref="N568">INDEX(KM_PCT,MATCH($A568,'Knowledge - Percentages'!$B:$B,0),'Data - Knowledge'!N$8)/100</f>
        <v>5.7999999999999996E-2</v>
      </c>
      <c r="O568" s="129" cm="1">
        <f t="array" ref="O568">INDEX(KM_PCT,MATCH($A568,'Knowledge - Percentages'!$B:$B,0),'Data - Knowledge'!O$8)/100</f>
        <v>5.7999999999999996E-2</v>
      </c>
      <c r="P568" s="129" cm="1">
        <f t="array" ref="P568">INDEX(KM_PCT,MATCH($A568,'Knowledge - Percentages'!$B:$B,0),'Data - Knowledge'!P$8)/100</f>
        <v>8.3000000000000004E-2</v>
      </c>
      <c r="Q568" s="129" cm="1">
        <f t="array" ref="Q568">INDEX(KM_PCT,MATCH($A568,'Knowledge - Percentages'!$B:$B,0),'Data - Knowledge'!Q$8)/100</f>
        <v>6.8000000000000005E-2</v>
      </c>
      <c r="R568" s="129" cm="1">
        <f t="array" ref="R568">INDEX(KM_PCT,MATCH($A568,'Knowledge - Percentages'!$B:$B,0),'Data - Knowledge'!R$8)/100</f>
        <v>7.0000000000000007E-2</v>
      </c>
      <c r="S568" s="129" cm="1">
        <f t="array" ref="S568">INDEX(KM_PCT,MATCH($A568,'Knowledge - Percentages'!$B:$B,0),'Data - Knowledge'!S$8)/100</f>
        <v>6.3E-2</v>
      </c>
      <c r="T568" s="129" cm="1">
        <f t="array" ref="T568">INDEX(KM_PCT,MATCH($A568,'Knowledge - Percentages'!$B:$B,0),'Data - Knowledge'!T$8)/100</f>
        <v>6.8000000000000005E-2</v>
      </c>
      <c r="U568" s="129" cm="1">
        <f t="array" ref="U568">INDEX(KM_PCT,MATCH($A568,'Knowledge - Percentages'!$B:$B,0),'Data - Knowledge'!U$8)/100</f>
        <v>6.8000000000000005E-2</v>
      </c>
      <c r="V568" s="129" cm="1">
        <f t="array" ref="V568">INDEX(KM_PCT,MATCH($A568,'Knowledge - Percentages'!$B:$B,0),'Data - Knowledge'!V$8)/100</f>
        <v>6.8000000000000005E-2</v>
      </c>
      <c r="W568" s="129" cm="1">
        <f t="array" ref="W568">INDEX(KM_PCT,MATCH($A568,'Knowledge - Percentages'!$B:$B,0),'Data - Knowledge'!W$8)/100</f>
        <v>6.8000000000000005E-2</v>
      </c>
      <c r="X568" s="129" cm="1">
        <f t="array" ref="X568">INDEX(KM_PCT,MATCH($A568,'Knowledge - Percentages'!$B:$B,0),'Data - Knowledge'!X$8)/100</f>
        <v>6.8000000000000005E-2</v>
      </c>
      <c r="Y568" s="129" cm="1">
        <f t="array" ref="Y568">INDEX(KM_PCT,MATCH($A568,'Knowledge - Percentages'!$B:$B,0),'Data - Knowledge'!Y$8)/100</f>
        <v>6.8000000000000005E-2</v>
      </c>
      <c r="Z568" s="129" cm="1">
        <f t="array" ref="Z568">INDEX(KM_PCT,MATCH($A568,'Knowledge - Percentages'!$B:$B,0),'Data - Knowledge'!Z$8)/100</f>
        <v>6.8000000000000005E-2</v>
      </c>
      <c r="AA568" s="129" cm="1">
        <f t="array" ref="AA568">INDEX(KM_PCT,MATCH($A568,'Knowledge - Percentages'!$B:$B,0),'Data - Knowledge'!AA$8)/100</f>
        <v>6.8000000000000005E-2</v>
      </c>
      <c r="AB568" s="129" cm="1">
        <f t="array" ref="AB568">INDEX(KM_PCT,MATCH($A568,'Knowledge - Percentages'!$B:$B,0),'Data - Knowledge'!AB$8)/100</f>
        <v>6.8000000000000005E-2</v>
      </c>
      <c r="AC568" s="129" cm="1">
        <f t="array" ref="AC568">INDEX(KM_PCT,MATCH($A568,'Knowledge - Percentages'!$B:$B,0),'Data - Knowledge'!AC$8)/100</f>
        <v>8.199999999999999E-2</v>
      </c>
      <c r="AD568" s="129" cm="1">
        <f t="array" ref="AD568">INDEX(KM_PCT,MATCH($A568,'Knowledge - Percentages'!$B:$B,0),'Data - Knowledge'!AD$8)/100</f>
        <v>7.2999999999999995E-2</v>
      </c>
      <c r="AE568" s="129" cm="1">
        <f t="array" ref="AE568">INDEX(KM_PCT,MATCH($A568,'Knowledge - Percentages'!$B:$B,0),'Data - Knowledge'!AE$8)/100</f>
        <v>7.2999999999999995E-2</v>
      </c>
      <c r="AF568" s="129" cm="1">
        <f t="array" ref="AF568">INDEX(KM_PCT,MATCH($A568,'Knowledge - Percentages'!$B:$B,0),'Data - Knowledge'!AF$8)/100</f>
        <v>7.2999999999999995E-2</v>
      </c>
      <c r="AG568" s="129" cm="1">
        <f t="array" ref="AG568">INDEX(KM_PCT,MATCH($A568,'Knowledge - Percentages'!$B:$B,0),'Data - Knowledge'!AG$8)/100</f>
        <v>7.2999999999999995E-2</v>
      </c>
      <c r="AH568" s="129" cm="1">
        <f t="array" ref="AH568">INDEX(KM_PCT,MATCH($A568,'Knowledge - Percentages'!$B:$B,0),'Data - Knowledge'!AH$8)/100</f>
        <v>7.2999999999999995E-2</v>
      </c>
      <c r="AI568" s="129" cm="1">
        <f t="array" ref="AI568">INDEX(KM_PCT,MATCH($A568,'Knowledge - Percentages'!$B:$B,0),'Data - Knowledge'!AI$8)/100</f>
        <v>7.2999999999999995E-2</v>
      </c>
    </row>
    <row r="569" spans="1:35">
      <c r="A569" s="86" t="s">
        <v>1292</v>
      </c>
      <c r="B569" s="86" t="s">
        <v>977</v>
      </c>
      <c r="C569" s="86" t="s">
        <v>1180</v>
      </c>
      <c r="D569" s="86" t="s">
        <v>1293</v>
      </c>
      <c r="E569" s="122">
        <f t="shared" si="55"/>
        <v>1.899023189481704E-2</v>
      </c>
      <c r="F569" s="128">
        <f t="shared" si="50"/>
        <v>972.05299999999988</v>
      </c>
      <c r="G569" s="122">
        <f t="shared" si="51"/>
        <v>1.9549273327306348E-2</v>
      </c>
      <c r="H569" s="128">
        <f t="shared" si="52"/>
        <v>7114.351999999999</v>
      </c>
      <c r="I569" s="122">
        <f t="shared" si="53"/>
        <v>-0.59028295901382</v>
      </c>
      <c r="J569" s="128">
        <f t="shared" si="54"/>
        <v>97.140346737551411</v>
      </c>
      <c r="K569" s="129" cm="1">
        <f t="array" ref="K569">INDEX(KM_PCT,MATCH($A569,'Knowledge - Percentages'!$B:$B,0),'Data - Knowledge'!K$8)/100</f>
        <v>1.8000000000000002E-2</v>
      </c>
      <c r="L569" s="129" cm="1">
        <f t="array" ref="L569">INDEX(KM_PCT,MATCH($A569,'Knowledge - Percentages'!$B:$B,0),'Data - Knowledge'!L$8)/100</f>
        <v>1.6E-2</v>
      </c>
      <c r="M569" s="129" cm="1">
        <f t="array" ref="M569">INDEX(KM_PCT,MATCH($A569,'Knowledge - Percentages'!$B:$B,0),'Data - Knowledge'!M$8)/100</f>
        <v>1.8000000000000002E-2</v>
      </c>
      <c r="N569" s="129" cm="1">
        <f t="array" ref="N569">INDEX(KM_PCT,MATCH($A569,'Knowledge - Percentages'!$B:$B,0),'Data - Knowledge'!N$8)/100</f>
        <v>1.6E-2</v>
      </c>
      <c r="O569" s="129" cm="1">
        <f t="array" ref="O569">INDEX(KM_PCT,MATCH($A569,'Knowledge - Percentages'!$B:$B,0),'Data - Knowledge'!O$8)/100</f>
        <v>2.6000000000000002E-2</v>
      </c>
      <c r="P569" s="129" cm="1">
        <f t="array" ref="P569">INDEX(KM_PCT,MATCH($A569,'Knowledge - Percentages'!$B:$B,0),'Data - Knowledge'!P$8)/100</f>
        <v>0.02</v>
      </c>
      <c r="Q569" s="129" cm="1">
        <f t="array" ref="Q569">INDEX(KM_PCT,MATCH($A569,'Knowledge - Percentages'!$B:$B,0),'Data - Knowledge'!Q$8)/100</f>
        <v>0.02</v>
      </c>
      <c r="R569" s="129" cm="1">
        <f t="array" ref="R569">INDEX(KM_PCT,MATCH($A569,'Knowledge - Percentages'!$B:$B,0),'Data - Knowledge'!R$8)/100</f>
        <v>3.2000000000000001E-2</v>
      </c>
      <c r="S569" s="129" cm="1">
        <f t="array" ref="S569">INDEX(KM_PCT,MATCH($A569,'Knowledge - Percentages'!$B:$B,0),'Data - Knowledge'!S$8)/100</f>
        <v>0.02</v>
      </c>
      <c r="T569" s="129" cm="1">
        <f t="array" ref="T569">INDEX(KM_PCT,MATCH($A569,'Knowledge - Percentages'!$B:$B,0),'Data - Knowledge'!T$8)/100</f>
        <v>0.02</v>
      </c>
      <c r="U569" s="129" cm="1">
        <f t="array" ref="U569">INDEX(KM_PCT,MATCH($A569,'Knowledge - Percentages'!$B:$B,0),'Data - Knowledge'!U$8)/100</f>
        <v>0.02</v>
      </c>
      <c r="V569" s="129" cm="1">
        <f t="array" ref="V569">INDEX(KM_PCT,MATCH($A569,'Knowledge - Percentages'!$B:$B,0),'Data - Knowledge'!V$8)/100</f>
        <v>1.4999999999999999E-2</v>
      </c>
      <c r="W569" s="129" cm="1">
        <f t="array" ref="W569">INDEX(KM_PCT,MATCH($A569,'Knowledge - Percentages'!$B:$B,0),'Data - Knowledge'!W$8)/100</f>
        <v>0.02</v>
      </c>
      <c r="X569" s="129" cm="1">
        <f t="array" ref="X569">INDEX(KM_PCT,MATCH($A569,'Knowledge - Percentages'!$B:$B,0),'Data - Knowledge'!X$8)/100</f>
        <v>0.02</v>
      </c>
      <c r="Y569" s="129" cm="1">
        <f t="array" ref="Y569">INDEX(KM_PCT,MATCH($A569,'Knowledge - Percentages'!$B:$B,0),'Data - Knowledge'!Y$8)/100</f>
        <v>2.4E-2</v>
      </c>
      <c r="Z569" s="129" cm="1">
        <f t="array" ref="Z569">INDEX(KM_PCT,MATCH($A569,'Knowledge - Percentages'!$B:$B,0),'Data - Knowledge'!Z$8)/100</f>
        <v>0.02</v>
      </c>
      <c r="AA569" s="129" cm="1">
        <f t="array" ref="AA569">INDEX(KM_PCT,MATCH($A569,'Knowledge - Percentages'!$B:$B,0),'Data - Knowledge'!AA$8)/100</f>
        <v>0.02</v>
      </c>
      <c r="AB569" s="129" cm="1">
        <f t="array" ref="AB569">INDEX(KM_PCT,MATCH($A569,'Knowledge - Percentages'!$B:$B,0),'Data - Knowledge'!AB$8)/100</f>
        <v>2.8999999999999998E-2</v>
      </c>
      <c r="AC569" s="129" cm="1">
        <f t="array" ref="AC569">INDEX(KM_PCT,MATCH($A569,'Knowledge - Percentages'!$B:$B,0),'Data - Knowledge'!AC$8)/100</f>
        <v>0.02</v>
      </c>
      <c r="AD569" s="129" cm="1">
        <f t="array" ref="AD569">INDEX(KM_PCT,MATCH($A569,'Knowledge - Percentages'!$B:$B,0),'Data - Knowledge'!AD$8)/100</f>
        <v>0.02</v>
      </c>
      <c r="AE569" s="129" cm="1">
        <f t="array" ref="AE569">INDEX(KM_PCT,MATCH($A569,'Knowledge - Percentages'!$B:$B,0),'Data - Knowledge'!AE$8)/100</f>
        <v>0.02</v>
      </c>
      <c r="AF569" s="129" cm="1">
        <f t="array" ref="AF569">INDEX(KM_PCT,MATCH($A569,'Knowledge - Percentages'!$B:$B,0),'Data - Knowledge'!AF$8)/100</f>
        <v>2.8999999999999998E-2</v>
      </c>
      <c r="AG569" s="129" cm="1">
        <f t="array" ref="AG569">INDEX(KM_PCT,MATCH($A569,'Knowledge - Percentages'!$B:$B,0),'Data - Knowledge'!AG$8)/100</f>
        <v>0.02</v>
      </c>
      <c r="AH569" s="129" cm="1">
        <f t="array" ref="AH569">INDEX(KM_PCT,MATCH($A569,'Knowledge - Percentages'!$B:$B,0),'Data - Knowledge'!AH$8)/100</f>
        <v>0.02</v>
      </c>
      <c r="AI569" s="129" cm="1">
        <f t="array" ref="AI569">INDEX(KM_PCT,MATCH($A569,'Knowledge - Percentages'!$B:$B,0),'Data - Knowledge'!AI$8)/100</f>
        <v>0.02</v>
      </c>
    </row>
    <row r="570" spans="1:35">
      <c r="A570" s="86" t="s">
        <v>1294</v>
      </c>
      <c r="B570" s="86" t="s">
        <v>977</v>
      </c>
      <c r="C570" s="86" t="s">
        <v>1180</v>
      </c>
      <c r="D570" s="86" t="s">
        <v>1295</v>
      </c>
      <c r="E570" s="122">
        <f t="shared" si="55"/>
        <v>8.6339832379315071E-2</v>
      </c>
      <c r="F570" s="128">
        <f t="shared" si="50"/>
        <v>4419.4770000000008</v>
      </c>
      <c r="G570" s="122">
        <f t="shared" si="51"/>
        <v>8.6534036420192403E-2</v>
      </c>
      <c r="H570" s="128">
        <f t="shared" si="52"/>
        <v>31491.379999999997</v>
      </c>
      <c r="I570" s="122">
        <f t="shared" si="53"/>
        <v>-0.12938917885762416</v>
      </c>
      <c r="J570" s="128">
        <f t="shared" si="54"/>
        <v>99.77557496574606</v>
      </c>
      <c r="K570" s="129" cm="1">
        <f t="array" ref="K570">INDEX(KM_PCT,MATCH($A570,'Knowledge - Percentages'!$B:$B,0),'Data - Knowledge'!K$8)/100</f>
        <v>6.9000000000000006E-2</v>
      </c>
      <c r="L570" s="129" cm="1">
        <f t="array" ref="L570">INDEX(KM_PCT,MATCH($A570,'Knowledge - Percentages'!$B:$B,0),'Data - Knowledge'!L$8)/100</f>
        <v>8.900000000000001E-2</v>
      </c>
      <c r="M570" s="129" cm="1">
        <f t="array" ref="M570">INDEX(KM_PCT,MATCH($A570,'Knowledge - Percentages'!$B:$B,0),'Data - Knowledge'!M$8)/100</f>
        <v>8.6999999999999994E-2</v>
      </c>
      <c r="N570" s="129" cm="1">
        <f t="array" ref="N570">INDEX(KM_PCT,MATCH($A570,'Knowledge - Percentages'!$B:$B,0),'Data - Knowledge'!N$8)/100</f>
        <v>8.6999999999999994E-2</v>
      </c>
      <c r="O570" s="129" cm="1">
        <f t="array" ref="O570">INDEX(KM_PCT,MATCH($A570,'Knowledge - Percentages'!$B:$B,0),'Data - Knowledge'!O$8)/100</f>
        <v>8.6999999999999994E-2</v>
      </c>
      <c r="P570" s="129" cm="1">
        <f t="array" ref="P570">INDEX(KM_PCT,MATCH($A570,'Knowledge - Percentages'!$B:$B,0),'Data - Knowledge'!P$8)/100</f>
        <v>8.6999999999999994E-2</v>
      </c>
      <c r="Q570" s="129" cm="1">
        <f t="array" ref="Q570">INDEX(KM_PCT,MATCH($A570,'Knowledge - Percentages'!$B:$B,0),'Data - Knowledge'!Q$8)/100</f>
        <v>8.6999999999999994E-2</v>
      </c>
      <c r="R570" s="129" cm="1">
        <f t="array" ref="R570">INDEX(KM_PCT,MATCH($A570,'Knowledge - Percentages'!$B:$B,0),'Data - Knowledge'!R$8)/100</f>
        <v>8.6999999999999994E-2</v>
      </c>
      <c r="S570" s="129" cm="1">
        <f t="array" ref="S570">INDEX(KM_PCT,MATCH($A570,'Knowledge - Percentages'!$B:$B,0),'Data - Knowledge'!S$8)/100</f>
        <v>7.2999999999999995E-2</v>
      </c>
      <c r="T570" s="129" cm="1">
        <f t="array" ref="T570">INDEX(KM_PCT,MATCH($A570,'Knowledge - Percentages'!$B:$B,0),'Data - Knowledge'!T$8)/100</f>
        <v>8.6999999999999994E-2</v>
      </c>
      <c r="U570" s="129" cm="1">
        <f t="array" ref="U570">INDEX(KM_PCT,MATCH($A570,'Knowledge - Percentages'!$B:$B,0),'Data - Knowledge'!U$8)/100</f>
        <v>8.6999999999999994E-2</v>
      </c>
      <c r="V570" s="129" cm="1">
        <f t="array" ref="V570">INDEX(KM_PCT,MATCH($A570,'Knowledge - Percentages'!$B:$B,0),'Data - Knowledge'!V$8)/100</f>
        <v>0.09</v>
      </c>
      <c r="W570" s="129" cm="1">
        <f t="array" ref="W570">INDEX(KM_PCT,MATCH($A570,'Knowledge - Percentages'!$B:$B,0),'Data - Knowledge'!W$8)/100</f>
        <v>8.6999999999999994E-2</v>
      </c>
      <c r="X570" s="129" cm="1">
        <f t="array" ref="X570">INDEX(KM_PCT,MATCH($A570,'Knowledge - Percentages'!$B:$B,0),'Data - Knowledge'!X$8)/100</f>
        <v>8.6999999999999994E-2</v>
      </c>
      <c r="Y570" s="129" cm="1">
        <f t="array" ref="Y570">INDEX(KM_PCT,MATCH($A570,'Knowledge - Percentages'!$B:$B,0),'Data - Knowledge'!Y$8)/100</f>
        <v>9.8000000000000004E-2</v>
      </c>
      <c r="Z570" s="129" cm="1">
        <f t="array" ref="Z570">INDEX(KM_PCT,MATCH($A570,'Knowledge - Percentages'!$B:$B,0),'Data - Knowledge'!Z$8)/100</f>
        <v>8.6999999999999994E-2</v>
      </c>
      <c r="AA570" s="129" cm="1">
        <f t="array" ref="AA570">INDEX(KM_PCT,MATCH($A570,'Knowledge - Percentages'!$B:$B,0),'Data - Knowledge'!AA$8)/100</f>
        <v>8.6999999999999994E-2</v>
      </c>
      <c r="AB570" s="129" cm="1">
        <f t="array" ref="AB570">INDEX(KM_PCT,MATCH($A570,'Knowledge - Percentages'!$B:$B,0),'Data - Knowledge'!AB$8)/100</f>
        <v>8.6999999999999994E-2</v>
      </c>
      <c r="AC570" s="129" cm="1">
        <f t="array" ref="AC570">INDEX(KM_PCT,MATCH($A570,'Knowledge - Percentages'!$B:$B,0),'Data - Knowledge'!AC$8)/100</f>
        <v>8.1000000000000003E-2</v>
      </c>
      <c r="AD570" s="129" cm="1">
        <f t="array" ref="AD570">INDEX(KM_PCT,MATCH($A570,'Knowledge - Percentages'!$B:$B,0),'Data - Knowledge'!AD$8)/100</f>
        <v>8.6999999999999994E-2</v>
      </c>
      <c r="AE570" s="129" cm="1">
        <f t="array" ref="AE570">INDEX(KM_PCT,MATCH($A570,'Knowledge - Percentages'!$B:$B,0),'Data - Knowledge'!AE$8)/100</f>
        <v>0.08</v>
      </c>
      <c r="AF570" s="129" cm="1">
        <f t="array" ref="AF570">INDEX(KM_PCT,MATCH($A570,'Knowledge - Percentages'!$B:$B,0),'Data - Knowledge'!AF$8)/100</f>
        <v>9.6000000000000002E-2</v>
      </c>
      <c r="AG570" s="129" cm="1">
        <f t="array" ref="AG570">INDEX(KM_PCT,MATCH($A570,'Knowledge - Percentages'!$B:$B,0),'Data - Knowledge'!AG$8)/100</f>
        <v>8.6999999999999994E-2</v>
      </c>
      <c r="AH570" s="129" cm="1">
        <f t="array" ref="AH570">INDEX(KM_PCT,MATCH($A570,'Knowledge - Percentages'!$B:$B,0),'Data - Knowledge'!AH$8)/100</f>
        <v>9.1999999999999998E-2</v>
      </c>
      <c r="AI570" s="129" cm="1">
        <f t="array" ref="AI570">INDEX(KM_PCT,MATCH($A570,'Knowledge - Percentages'!$B:$B,0),'Data - Knowledge'!AI$8)/100</f>
        <v>0.10300000000000001</v>
      </c>
    </row>
    <row r="571" spans="1:35">
      <c r="A571" s="86" t="s">
        <v>1296</v>
      </c>
      <c r="B571" s="86" t="s">
        <v>977</v>
      </c>
      <c r="C571" s="86" t="s">
        <v>1180</v>
      </c>
      <c r="D571" s="86" t="s">
        <v>1297</v>
      </c>
      <c r="E571" s="122">
        <f t="shared" si="55"/>
        <v>9.3270009963467293E-2</v>
      </c>
      <c r="F571" s="128">
        <f t="shared" si="50"/>
        <v>4774.2120000000004</v>
      </c>
      <c r="G571" s="122">
        <f t="shared" si="51"/>
        <v>9.2900194823573354E-2</v>
      </c>
      <c r="H571" s="128">
        <f t="shared" si="52"/>
        <v>33808.145999999993</v>
      </c>
      <c r="I571" s="122">
        <f t="shared" si="53"/>
        <v>0.12566910930575637</v>
      </c>
      <c r="J571" s="128">
        <f t="shared" si="54"/>
        <v>100.39807789488091</v>
      </c>
      <c r="K571" s="129" cm="1">
        <f t="array" ref="K571">INDEX(KM_PCT,MATCH($A571,'Knowledge - Percentages'!$B:$B,0),'Data - Knowledge'!K$8)/100</f>
        <v>9.3000000000000013E-2</v>
      </c>
      <c r="L571" s="129" cm="1">
        <f t="array" ref="L571">INDEX(KM_PCT,MATCH($A571,'Knowledge - Percentages'!$B:$B,0),'Data - Knowledge'!L$8)/100</f>
        <v>9.3000000000000013E-2</v>
      </c>
      <c r="M571" s="129" cm="1">
        <f t="array" ref="M571">INDEX(KM_PCT,MATCH($A571,'Knowledge - Percentages'!$B:$B,0),'Data - Knowledge'!M$8)/100</f>
        <v>9.3000000000000013E-2</v>
      </c>
      <c r="N571" s="129" cm="1">
        <f t="array" ref="N571">INDEX(KM_PCT,MATCH($A571,'Knowledge - Percentages'!$B:$B,0),'Data - Knowledge'!N$8)/100</f>
        <v>9.3000000000000013E-2</v>
      </c>
      <c r="O571" s="129" cm="1">
        <f t="array" ref="O571">INDEX(KM_PCT,MATCH($A571,'Knowledge - Percentages'!$B:$B,0),'Data - Knowledge'!O$8)/100</f>
        <v>9.3000000000000013E-2</v>
      </c>
      <c r="P571" s="129" cm="1">
        <f t="array" ref="P571">INDEX(KM_PCT,MATCH($A571,'Knowledge - Percentages'!$B:$B,0),'Data - Knowledge'!P$8)/100</f>
        <v>9.3000000000000013E-2</v>
      </c>
      <c r="Q571" s="129" cm="1">
        <f t="array" ref="Q571">INDEX(KM_PCT,MATCH($A571,'Knowledge - Percentages'!$B:$B,0),'Data - Knowledge'!Q$8)/100</f>
        <v>0.127</v>
      </c>
      <c r="R571" s="129" cm="1">
        <f t="array" ref="R571">INDEX(KM_PCT,MATCH($A571,'Knowledge - Percentages'!$B:$B,0),'Data - Knowledge'!R$8)/100</f>
        <v>9.3000000000000013E-2</v>
      </c>
      <c r="S571" s="129" cm="1">
        <f t="array" ref="S571">INDEX(KM_PCT,MATCH($A571,'Knowledge - Percentages'!$B:$B,0),'Data - Knowledge'!S$8)/100</f>
        <v>9.3000000000000013E-2</v>
      </c>
      <c r="T571" s="129" cm="1">
        <f t="array" ref="T571">INDEX(KM_PCT,MATCH($A571,'Knowledge - Percentages'!$B:$B,0),'Data - Knowledge'!T$8)/100</f>
        <v>9.3000000000000013E-2</v>
      </c>
      <c r="U571" s="129" cm="1">
        <f t="array" ref="U571">INDEX(KM_PCT,MATCH($A571,'Knowledge - Percentages'!$B:$B,0),'Data - Knowledge'!U$8)/100</f>
        <v>7.5999999999999998E-2</v>
      </c>
      <c r="V571" s="129" cm="1">
        <f t="array" ref="V571">INDEX(KM_PCT,MATCH($A571,'Knowledge - Percentages'!$B:$B,0),'Data - Knowledge'!V$8)/100</f>
        <v>7.8E-2</v>
      </c>
      <c r="W571" s="129" cm="1">
        <f t="array" ref="W571">INDEX(KM_PCT,MATCH($A571,'Knowledge - Percentages'!$B:$B,0),'Data - Knowledge'!W$8)/100</f>
        <v>9.3000000000000013E-2</v>
      </c>
      <c r="X571" s="129" cm="1">
        <f t="array" ref="X571">INDEX(KM_PCT,MATCH($A571,'Knowledge - Percentages'!$B:$B,0),'Data - Knowledge'!X$8)/100</f>
        <v>9.3000000000000013E-2</v>
      </c>
      <c r="Y571" s="129" cm="1">
        <f t="array" ref="Y571">INDEX(KM_PCT,MATCH($A571,'Knowledge - Percentages'!$B:$B,0),'Data - Knowledge'!Y$8)/100</f>
        <v>9.3000000000000013E-2</v>
      </c>
      <c r="Z571" s="129" cm="1">
        <f t="array" ref="Z571">INDEX(KM_PCT,MATCH($A571,'Knowledge - Percentages'!$B:$B,0),'Data - Knowledge'!Z$8)/100</f>
        <v>9.3000000000000013E-2</v>
      </c>
      <c r="AA571" s="129" cm="1">
        <f t="array" ref="AA571">INDEX(KM_PCT,MATCH($A571,'Knowledge - Percentages'!$B:$B,0),'Data - Knowledge'!AA$8)/100</f>
        <v>9.3000000000000013E-2</v>
      </c>
      <c r="AB571" s="129" cm="1">
        <f t="array" ref="AB571">INDEX(KM_PCT,MATCH($A571,'Knowledge - Percentages'!$B:$B,0),'Data - Knowledge'!AB$8)/100</f>
        <v>8.4000000000000005E-2</v>
      </c>
      <c r="AC571" s="129" cm="1">
        <f t="array" ref="AC571">INDEX(KM_PCT,MATCH($A571,'Knowledge - Percentages'!$B:$B,0),'Data - Knowledge'!AC$8)/100</f>
        <v>9.3000000000000013E-2</v>
      </c>
      <c r="AD571" s="129" cm="1">
        <f t="array" ref="AD571">INDEX(KM_PCT,MATCH($A571,'Knowledge - Percentages'!$B:$B,0),'Data - Knowledge'!AD$8)/100</f>
        <v>9.3000000000000013E-2</v>
      </c>
      <c r="AE571" s="129" cm="1">
        <f t="array" ref="AE571">INDEX(KM_PCT,MATCH($A571,'Knowledge - Percentages'!$B:$B,0),'Data - Knowledge'!AE$8)/100</f>
        <v>8.5999999999999993E-2</v>
      </c>
      <c r="AF571" s="129" cm="1">
        <f t="array" ref="AF571">INDEX(KM_PCT,MATCH($A571,'Knowledge - Percentages'!$B:$B,0),'Data - Knowledge'!AF$8)/100</f>
        <v>9.4E-2</v>
      </c>
      <c r="AG571" s="129" cm="1">
        <f t="array" ref="AG571">INDEX(KM_PCT,MATCH($A571,'Knowledge - Percentages'!$B:$B,0),'Data - Knowledge'!AG$8)/100</f>
        <v>0.09</v>
      </c>
      <c r="AH571" s="129" cm="1">
        <f t="array" ref="AH571">INDEX(KM_PCT,MATCH($A571,'Knowledge - Percentages'!$B:$B,0),'Data - Knowledge'!AH$8)/100</f>
        <v>9.3000000000000013E-2</v>
      </c>
      <c r="AI571" s="129" cm="1">
        <f t="array" ref="AI571">INDEX(KM_PCT,MATCH($A571,'Knowledge - Percentages'!$B:$B,0),'Data - Knowledge'!AI$8)/100</f>
        <v>9.4E-2</v>
      </c>
    </row>
    <row r="572" spans="1:35">
      <c r="A572" s="86" t="s">
        <v>1298</v>
      </c>
      <c r="B572" s="86" t="s">
        <v>977</v>
      </c>
      <c r="C572" s="86" t="s">
        <v>1180</v>
      </c>
      <c r="D572" s="86" t="s">
        <v>1299</v>
      </c>
      <c r="E572" s="122">
        <f t="shared" si="55"/>
        <v>2.7156641334713887E-2</v>
      </c>
      <c r="F572" s="128">
        <f t="shared" si="50"/>
        <v>1390.0669999999998</v>
      </c>
      <c r="G572" s="122">
        <f t="shared" si="51"/>
        <v>2.7311668255848142E-2</v>
      </c>
      <c r="H572" s="128">
        <f t="shared" si="52"/>
        <v>9939.2350000000006</v>
      </c>
      <c r="I572" s="122">
        <f t="shared" si="53"/>
        <v>-0.53112392588552326</v>
      </c>
      <c r="J572" s="128">
        <f t="shared" si="54"/>
        <v>99.432378426385355</v>
      </c>
      <c r="K572" s="129" cm="1">
        <f t="array" ref="K572">INDEX(KM_PCT,MATCH($A572,'Knowledge - Percentages'!$B:$B,0),'Data - Knowledge'!K$8)/100</f>
        <v>2.4E-2</v>
      </c>
      <c r="L572" s="129" cm="1">
        <f t="array" ref="L572">INDEX(KM_PCT,MATCH($A572,'Knowledge - Percentages'!$B:$B,0),'Data - Knowledge'!L$8)/100</f>
        <v>2.4E-2</v>
      </c>
      <c r="M572" s="129" cm="1">
        <f t="array" ref="M572">INDEX(KM_PCT,MATCH($A572,'Knowledge - Percentages'!$B:$B,0),'Data - Knowledge'!M$8)/100</f>
        <v>2.4E-2</v>
      </c>
      <c r="N572" s="129" cm="1">
        <f t="array" ref="N572">INDEX(KM_PCT,MATCH($A572,'Knowledge - Percentages'!$B:$B,0),'Data - Knowledge'!N$8)/100</f>
        <v>1.3999999999999999E-2</v>
      </c>
      <c r="O572" s="129" cm="1">
        <f t="array" ref="O572">INDEX(KM_PCT,MATCH($A572,'Knowledge - Percentages'!$B:$B,0),'Data - Knowledge'!O$8)/100</f>
        <v>2.3E-2</v>
      </c>
      <c r="P572" s="129" cm="1">
        <f t="array" ref="P572">INDEX(KM_PCT,MATCH($A572,'Knowledge - Percentages'!$B:$B,0),'Data - Knowledge'!P$8)/100</f>
        <v>4.7E-2</v>
      </c>
      <c r="Q572" s="129" cm="1">
        <f t="array" ref="Q572">INDEX(KM_PCT,MATCH($A572,'Knowledge - Percentages'!$B:$B,0),'Data - Knowledge'!Q$8)/100</f>
        <v>3.2000000000000001E-2</v>
      </c>
      <c r="R572" s="129" cm="1">
        <f t="array" ref="R572">INDEX(KM_PCT,MATCH($A572,'Knowledge - Percentages'!$B:$B,0),'Data - Knowledge'!R$8)/100</f>
        <v>3.9E-2</v>
      </c>
      <c r="S572" s="129" cm="1">
        <f t="array" ref="S572">INDEX(KM_PCT,MATCH($A572,'Knowledge - Percentages'!$B:$B,0),'Data - Knowledge'!S$8)/100</f>
        <v>3.2000000000000001E-2</v>
      </c>
      <c r="T572" s="129" cm="1">
        <f t="array" ref="T572">INDEX(KM_PCT,MATCH($A572,'Knowledge - Percentages'!$B:$B,0),'Data - Knowledge'!T$8)/100</f>
        <v>3.2000000000000001E-2</v>
      </c>
      <c r="U572" s="129" cm="1">
        <f t="array" ref="U572">INDEX(KM_PCT,MATCH($A572,'Knowledge - Percentages'!$B:$B,0),'Data - Knowledge'!U$8)/100</f>
        <v>3.2000000000000001E-2</v>
      </c>
      <c r="V572" s="129" cm="1">
        <f t="array" ref="V572">INDEX(KM_PCT,MATCH($A572,'Knowledge - Percentages'!$B:$B,0),'Data - Knowledge'!V$8)/100</f>
        <v>3.2000000000000001E-2</v>
      </c>
      <c r="W572" s="129" cm="1">
        <f t="array" ref="W572">INDEX(KM_PCT,MATCH($A572,'Knowledge - Percentages'!$B:$B,0),'Data - Knowledge'!W$8)/100</f>
        <v>3.2000000000000001E-2</v>
      </c>
      <c r="X572" s="129" cm="1">
        <f t="array" ref="X572">INDEX(KM_PCT,MATCH($A572,'Knowledge - Percentages'!$B:$B,0),'Data - Knowledge'!X$8)/100</f>
        <v>3.1E-2</v>
      </c>
      <c r="Y572" s="129" cm="1">
        <f t="array" ref="Y572">INDEX(KM_PCT,MATCH($A572,'Knowledge - Percentages'!$B:$B,0),'Data - Knowledge'!Y$8)/100</f>
        <v>3.3000000000000002E-2</v>
      </c>
      <c r="Z572" s="129" cm="1">
        <f t="array" ref="Z572">INDEX(KM_PCT,MATCH($A572,'Knowledge - Percentages'!$B:$B,0),'Data - Knowledge'!Z$8)/100</f>
        <v>3.1E-2</v>
      </c>
      <c r="AA572" s="129" cm="1">
        <f t="array" ref="AA572">INDEX(KM_PCT,MATCH($A572,'Knowledge - Percentages'!$B:$B,0),'Data - Knowledge'!AA$8)/100</f>
        <v>2.7000000000000003E-2</v>
      </c>
      <c r="AB572" s="129" cm="1">
        <f t="array" ref="AB572">INDEX(KM_PCT,MATCH($A572,'Knowledge - Percentages'!$B:$B,0),'Data - Knowledge'!AB$8)/100</f>
        <v>3.1E-2</v>
      </c>
      <c r="AC572" s="129" cm="1">
        <f t="array" ref="AC572">INDEX(KM_PCT,MATCH($A572,'Knowledge - Percentages'!$B:$B,0),'Data - Knowledge'!AC$8)/100</f>
        <v>0.03</v>
      </c>
      <c r="AD572" s="129" cm="1">
        <f t="array" ref="AD572">INDEX(KM_PCT,MATCH($A572,'Knowledge - Percentages'!$B:$B,0),'Data - Knowledge'!AD$8)/100</f>
        <v>1.7000000000000001E-2</v>
      </c>
      <c r="AE572" s="129" cm="1">
        <f t="array" ref="AE572">INDEX(KM_PCT,MATCH($A572,'Knowledge - Percentages'!$B:$B,0),'Data - Knowledge'!AE$8)/100</f>
        <v>3.1E-2</v>
      </c>
      <c r="AF572" s="129" cm="1">
        <f t="array" ref="AF572">INDEX(KM_PCT,MATCH($A572,'Knowledge - Percentages'!$B:$B,0),'Data - Knowledge'!AF$8)/100</f>
        <v>5.7000000000000002E-2</v>
      </c>
      <c r="AG572" s="129" cm="1">
        <f t="array" ref="AG572">INDEX(KM_PCT,MATCH($A572,'Knowledge - Percentages'!$B:$B,0),'Data - Knowledge'!AG$8)/100</f>
        <v>3.1E-2</v>
      </c>
      <c r="AH572" s="129" cm="1">
        <f t="array" ref="AH572">INDEX(KM_PCT,MATCH($A572,'Knowledge - Percentages'!$B:$B,0),'Data - Knowledge'!AH$8)/100</f>
        <v>3.4000000000000002E-2</v>
      </c>
      <c r="AI572" s="129" cm="1">
        <f t="array" ref="AI572">INDEX(KM_PCT,MATCH($A572,'Knowledge - Percentages'!$B:$B,0),'Data - Knowledge'!AI$8)/100</f>
        <v>2.8999999999999998E-2</v>
      </c>
    </row>
    <row r="573" spans="1:35">
      <c r="A573" s="86" t="s">
        <v>1300</v>
      </c>
      <c r="B573" s="86" t="s">
        <v>977</v>
      </c>
      <c r="C573" s="86" t="s">
        <v>1180</v>
      </c>
      <c r="D573" s="86" t="s">
        <v>1301</v>
      </c>
      <c r="E573" s="122">
        <f t="shared" si="55"/>
        <v>0.16171740871705706</v>
      </c>
      <c r="F573" s="128">
        <f t="shared" si="50"/>
        <v>8277.8289999999997</v>
      </c>
      <c r="G573" s="122">
        <f t="shared" si="51"/>
        <v>0.1670418527199734</v>
      </c>
      <c r="H573" s="128">
        <f t="shared" si="52"/>
        <v>60789.703999999998</v>
      </c>
      <c r="I573" s="122">
        <f t="shared" si="53"/>
        <v>-0.52089761749515695</v>
      </c>
      <c r="J573" s="128">
        <f t="shared" si="54"/>
        <v>96.812509011234354</v>
      </c>
      <c r="K573" s="129" cm="1">
        <f t="array" ref="K573">INDEX(KM_PCT,MATCH($A573,'Knowledge - Percentages'!$B:$B,0),'Data - Knowledge'!K$8)/100</f>
        <v>9.6999999999999989E-2</v>
      </c>
      <c r="L573" s="129" cm="1">
        <f t="array" ref="L573">INDEX(KM_PCT,MATCH($A573,'Knowledge - Percentages'!$B:$B,0),'Data - Knowledge'!L$8)/100</f>
        <v>0.13200000000000001</v>
      </c>
      <c r="M573" s="129" cm="1">
        <f t="array" ref="M573">INDEX(KM_PCT,MATCH($A573,'Knowledge - Percentages'!$B:$B,0),'Data - Knowledge'!M$8)/100</f>
        <v>0.14599999999999999</v>
      </c>
      <c r="N573" s="129" cm="1">
        <f t="array" ref="N573">INDEX(KM_PCT,MATCH($A573,'Knowledge - Percentages'!$B:$B,0),'Data - Knowledge'!N$8)/100</f>
        <v>0.10099999999999999</v>
      </c>
      <c r="O573" s="129" cm="1">
        <f t="array" ref="O573">INDEX(KM_PCT,MATCH($A573,'Knowledge - Percentages'!$B:$B,0),'Data - Knowledge'!O$8)/100</f>
        <v>0.13200000000000001</v>
      </c>
      <c r="P573" s="129" cm="1">
        <f t="array" ref="P573">INDEX(KM_PCT,MATCH($A573,'Knowledge - Percentages'!$B:$B,0),'Data - Knowledge'!P$8)/100</f>
        <v>0.18100000000000002</v>
      </c>
      <c r="Q573" s="129" cm="1">
        <f t="array" ref="Q573">INDEX(KM_PCT,MATCH($A573,'Knowledge - Percentages'!$B:$B,0),'Data - Knowledge'!Q$8)/100</f>
        <v>0.18100000000000002</v>
      </c>
      <c r="R573" s="129" cm="1">
        <f t="array" ref="R573">INDEX(KM_PCT,MATCH($A573,'Knowledge - Percentages'!$B:$B,0),'Data - Knowledge'!R$8)/100</f>
        <v>0.18100000000000002</v>
      </c>
      <c r="S573" s="129" cm="1">
        <f t="array" ref="S573">INDEX(KM_PCT,MATCH($A573,'Knowledge - Percentages'!$B:$B,0),'Data - Knowledge'!S$8)/100</f>
        <v>0.18100000000000002</v>
      </c>
      <c r="T573" s="129" cm="1">
        <f t="array" ref="T573">INDEX(KM_PCT,MATCH($A573,'Knowledge - Percentages'!$B:$B,0),'Data - Knowledge'!T$8)/100</f>
        <v>0.17699999999999999</v>
      </c>
      <c r="U573" s="129" cm="1">
        <f t="array" ref="U573">INDEX(KM_PCT,MATCH($A573,'Knowledge - Percentages'!$B:$B,0),'Data - Knowledge'!U$8)/100</f>
        <v>0.18100000000000002</v>
      </c>
      <c r="V573" s="129" cm="1">
        <f t="array" ref="V573">INDEX(KM_PCT,MATCH($A573,'Knowledge - Percentages'!$B:$B,0),'Data - Knowledge'!V$8)/100</f>
        <v>0.18100000000000002</v>
      </c>
      <c r="W573" s="129" cm="1">
        <f t="array" ref="W573">INDEX(KM_PCT,MATCH($A573,'Knowledge - Percentages'!$B:$B,0),'Data - Knowledge'!W$8)/100</f>
        <v>0.22699999999999998</v>
      </c>
      <c r="X573" s="129" cm="1">
        <f t="array" ref="X573">INDEX(KM_PCT,MATCH($A573,'Knowledge - Percentages'!$B:$B,0),'Data - Knowledge'!X$8)/100</f>
        <v>0.17600000000000002</v>
      </c>
      <c r="Y573" s="129" cm="1">
        <f t="array" ref="Y573">INDEX(KM_PCT,MATCH($A573,'Knowledge - Percentages'!$B:$B,0),'Data - Knowledge'!Y$8)/100</f>
        <v>0.217</v>
      </c>
      <c r="Z573" s="129" cm="1">
        <f t="array" ref="Z573">INDEX(KM_PCT,MATCH($A573,'Knowledge - Percentages'!$B:$B,0),'Data - Knowledge'!Z$8)/100</f>
        <v>0.16399999999999998</v>
      </c>
      <c r="AA573" s="129" cm="1">
        <f t="array" ref="AA573">INDEX(KM_PCT,MATCH($A573,'Knowledge - Percentages'!$B:$B,0),'Data - Knowledge'!AA$8)/100</f>
        <v>0.17300000000000001</v>
      </c>
      <c r="AB573" s="129" cm="1">
        <f t="array" ref="AB573">INDEX(KM_PCT,MATCH($A573,'Knowledge - Percentages'!$B:$B,0),'Data - Knowledge'!AB$8)/100</f>
        <v>0.18100000000000002</v>
      </c>
      <c r="AC573" s="129" cm="1">
        <f t="array" ref="AC573">INDEX(KM_PCT,MATCH($A573,'Knowledge - Percentages'!$B:$B,0),'Data - Knowledge'!AC$8)/100</f>
        <v>0.18</v>
      </c>
      <c r="AD573" s="129" cm="1">
        <f t="array" ref="AD573">INDEX(KM_PCT,MATCH($A573,'Knowledge - Percentages'!$B:$B,0),'Data - Knowledge'!AD$8)/100</f>
        <v>0.193</v>
      </c>
      <c r="AE573" s="129" cm="1">
        <f t="array" ref="AE573">INDEX(KM_PCT,MATCH($A573,'Knowledge - Percentages'!$B:$B,0),'Data - Knowledge'!AE$8)/100</f>
        <v>0.188</v>
      </c>
      <c r="AF573" s="129" cm="1">
        <f t="array" ref="AF573">INDEX(KM_PCT,MATCH($A573,'Knowledge - Percentages'!$B:$B,0),'Data - Knowledge'!AF$8)/100</f>
        <v>0.245</v>
      </c>
      <c r="AG573" s="129" cm="1">
        <f t="array" ref="AG573">INDEX(KM_PCT,MATCH($A573,'Knowledge - Percentages'!$B:$B,0),'Data - Knowledge'!AG$8)/100</f>
        <v>0.193</v>
      </c>
      <c r="AH573" s="129" cm="1">
        <f t="array" ref="AH573">INDEX(KM_PCT,MATCH($A573,'Knowledge - Percentages'!$B:$B,0),'Data - Knowledge'!AH$8)/100</f>
        <v>0.193</v>
      </c>
      <c r="AI573" s="129" cm="1">
        <f t="array" ref="AI573">INDEX(KM_PCT,MATCH($A573,'Knowledge - Percentages'!$B:$B,0),'Data - Knowledge'!AI$8)/100</f>
        <v>0.193</v>
      </c>
    </row>
    <row r="574" spans="1:35">
      <c r="A574" s="86" t="s">
        <v>1302</v>
      </c>
      <c r="B574" s="86" t="s">
        <v>977</v>
      </c>
      <c r="C574" s="86" t="s">
        <v>1180</v>
      </c>
      <c r="D574" s="86" t="s">
        <v>1303</v>
      </c>
      <c r="E574" s="122">
        <f t="shared" si="55"/>
        <v>0.14642043878328481</v>
      </c>
      <c r="F574" s="128">
        <f t="shared" si="50"/>
        <v>7494.8229999999994</v>
      </c>
      <c r="G574" s="122">
        <f t="shared" si="51"/>
        <v>0.14683930215240207</v>
      </c>
      <c r="H574" s="128">
        <f t="shared" si="52"/>
        <v>53437.612000000008</v>
      </c>
      <c r="I574" s="122">
        <f t="shared" si="53"/>
        <v>-0.27972058654181853</v>
      </c>
      <c r="J574" s="128">
        <f t="shared" si="54"/>
        <v>99.714747099054918</v>
      </c>
      <c r="K574" s="129" cm="1">
        <f t="array" ref="K574">INDEX(KM_PCT,MATCH($A574,'Knowledge - Percentages'!$B:$B,0),'Data - Knowledge'!K$8)/100</f>
        <v>0.14599999999999999</v>
      </c>
      <c r="L574" s="129" cm="1">
        <f t="array" ref="L574">INDEX(KM_PCT,MATCH($A574,'Knowledge - Percentages'!$B:$B,0),'Data - Knowledge'!L$8)/100</f>
        <v>0.14499999999999999</v>
      </c>
      <c r="M574" s="129" cm="1">
        <f t="array" ref="M574">INDEX(KM_PCT,MATCH($A574,'Knowledge - Percentages'!$B:$B,0),'Data - Knowledge'!M$8)/100</f>
        <v>0.14599999999999999</v>
      </c>
      <c r="N574" s="129" cm="1">
        <f t="array" ref="N574">INDEX(KM_PCT,MATCH($A574,'Knowledge - Percentages'!$B:$B,0),'Data - Knowledge'!N$8)/100</f>
        <v>0.14599999999999999</v>
      </c>
      <c r="O574" s="129" cm="1">
        <f t="array" ref="O574">INDEX(KM_PCT,MATCH($A574,'Knowledge - Percentages'!$B:$B,0),'Data - Knowledge'!O$8)/100</f>
        <v>0.14599999999999999</v>
      </c>
      <c r="P574" s="129" cm="1">
        <f t="array" ref="P574">INDEX(KM_PCT,MATCH($A574,'Knowledge - Percentages'!$B:$B,0),'Data - Knowledge'!P$8)/100</f>
        <v>0.14599999999999999</v>
      </c>
      <c r="Q574" s="129" cm="1">
        <f t="array" ref="Q574">INDEX(KM_PCT,MATCH($A574,'Knowledge - Percentages'!$B:$B,0),'Data - Knowledge'!Q$8)/100</f>
        <v>0.16600000000000001</v>
      </c>
      <c r="R574" s="129" cm="1">
        <f t="array" ref="R574">INDEX(KM_PCT,MATCH($A574,'Knowledge - Percentages'!$B:$B,0),'Data - Knowledge'!R$8)/100</f>
        <v>0.14599999999999999</v>
      </c>
      <c r="S574" s="129" cm="1">
        <f t="array" ref="S574">INDEX(KM_PCT,MATCH($A574,'Knowledge - Percentages'!$B:$B,0),'Data - Knowledge'!S$8)/100</f>
        <v>0.13600000000000001</v>
      </c>
      <c r="T574" s="129" cm="1">
        <f t="array" ref="T574">INDEX(KM_PCT,MATCH($A574,'Knowledge - Percentages'!$B:$B,0),'Data - Knowledge'!T$8)/100</f>
        <v>0.14000000000000001</v>
      </c>
      <c r="U574" s="129" cm="1">
        <f t="array" ref="U574">INDEX(KM_PCT,MATCH($A574,'Knowledge - Percentages'!$B:$B,0),'Data - Knowledge'!U$8)/100</f>
        <v>0.14599999999999999</v>
      </c>
      <c r="V574" s="129" cm="1">
        <f t="array" ref="V574">INDEX(KM_PCT,MATCH($A574,'Knowledge - Percentages'!$B:$B,0),'Data - Knowledge'!V$8)/100</f>
        <v>0.15</v>
      </c>
      <c r="W574" s="129" cm="1">
        <f t="array" ref="W574">INDEX(KM_PCT,MATCH($A574,'Knowledge - Percentages'!$B:$B,0),'Data - Knowledge'!W$8)/100</f>
        <v>0.14599999999999999</v>
      </c>
      <c r="X574" s="129" cm="1">
        <f t="array" ref="X574">INDEX(KM_PCT,MATCH($A574,'Knowledge - Percentages'!$B:$B,0),'Data - Knowledge'!X$8)/100</f>
        <v>0.14599999999999999</v>
      </c>
      <c r="Y574" s="129" cm="1">
        <f t="array" ref="Y574">INDEX(KM_PCT,MATCH($A574,'Knowledge - Percentages'!$B:$B,0),'Data - Knowledge'!Y$8)/100</f>
        <v>0.16800000000000001</v>
      </c>
      <c r="Z574" s="129" cm="1">
        <f t="array" ref="Z574">INDEX(KM_PCT,MATCH($A574,'Knowledge - Percentages'!$B:$B,0),'Data - Knowledge'!Z$8)/100</f>
        <v>0.14099999999999999</v>
      </c>
      <c r="AA574" s="129" cm="1">
        <f t="array" ref="AA574">INDEX(KM_PCT,MATCH($A574,'Knowledge - Percentages'!$B:$B,0),'Data - Knowledge'!AA$8)/100</f>
        <v>0.14599999999999999</v>
      </c>
      <c r="AB574" s="129" cm="1">
        <f t="array" ref="AB574">INDEX(KM_PCT,MATCH($A574,'Knowledge - Percentages'!$B:$B,0),'Data - Knowledge'!AB$8)/100</f>
        <v>0.14599999999999999</v>
      </c>
      <c r="AC574" s="129" cm="1">
        <f t="array" ref="AC574">INDEX(KM_PCT,MATCH($A574,'Knowledge - Percentages'!$B:$B,0),'Data - Knowledge'!AC$8)/100</f>
        <v>0.14899999999999999</v>
      </c>
      <c r="AD574" s="129" cm="1">
        <f t="array" ref="AD574">INDEX(KM_PCT,MATCH($A574,'Knowledge - Percentages'!$B:$B,0),'Data - Knowledge'!AD$8)/100</f>
        <v>0.14800000000000002</v>
      </c>
      <c r="AE574" s="129" cm="1">
        <f t="array" ref="AE574">INDEX(KM_PCT,MATCH($A574,'Knowledge - Percentages'!$B:$B,0),'Data - Knowledge'!AE$8)/100</f>
        <v>0.14800000000000002</v>
      </c>
      <c r="AF574" s="129" cm="1">
        <f t="array" ref="AF574">INDEX(KM_PCT,MATCH($A574,'Knowledge - Percentages'!$B:$B,0),'Data - Knowledge'!AF$8)/100</f>
        <v>0.14800000000000002</v>
      </c>
      <c r="AG574" s="129" cm="1">
        <f t="array" ref="AG574">INDEX(KM_PCT,MATCH($A574,'Knowledge - Percentages'!$B:$B,0),'Data - Knowledge'!AG$8)/100</f>
        <v>0.14800000000000002</v>
      </c>
      <c r="AH574" s="129" cm="1">
        <f t="array" ref="AH574">INDEX(KM_PCT,MATCH($A574,'Knowledge - Percentages'!$B:$B,0),'Data - Knowledge'!AH$8)/100</f>
        <v>0.14800000000000002</v>
      </c>
      <c r="AI574" s="129" cm="1">
        <f t="array" ref="AI574">INDEX(KM_PCT,MATCH($A574,'Knowledge - Percentages'!$B:$B,0),'Data - Knowledge'!AI$8)/100</f>
        <v>0.158</v>
      </c>
    </row>
    <row r="575" spans="1:35">
      <c r="A575" s="86" t="s">
        <v>1304</v>
      </c>
      <c r="B575" s="86" t="s">
        <v>977</v>
      </c>
      <c r="C575" s="86" t="s">
        <v>1180</v>
      </c>
      <c r="D575" s="86" t="s">
        <v>1305</v>
      </c>
      <c r="E575" s="122">
        <f t="shared" si="55"/>
        <v>3.4663840428233728E-2</v>
      </c>
      <c r="F575" s="128">
        <f t="shared" si="50"/>
        <v>1774.3379999999997</v>
      </c>
      <c r="G575" s="122">
        <f t="shared" si="51"/>
        <v>3.4391372805486944E-2</v>
      </c>
      <c r="H575" s="128">
        <f t="shared" si="52"/>
        <v>12515.674000000003</v>
      </c>
      <c r="I575" s="122">
        <f t="shared" si="53"/>
        <v>-9.2790298249046249E-2</v>
      </c>
      <c r="J575" s="128">
        <f t="shared" si="54"/>
        <v>100.79225573311024</v>
      </c>
      <c r="K575" s="129" cm="1">
        <f t="array" ref="K575">INDEX(KM_PCT,MATCH($A575,'Knowledge - Percentages'!$B:$B,0),'Data - Knowledge'!K$8)/100</f>
        <v>4.9000000000000002E-2</v>
      </c>
      <c r="L575" s="129" cm="1">
        <f t="array" ref="L575">INDEX(KM_PCT,MATCH($A575,'Knowledge - Percentages'!$B:$B,0),'Data - Knowledge'!L$8)/100</f>
        <v>4.5999999999999999E-2</v>
      </c>
      <c r="M575" s="129" cm="1">
        <f t="array" ref="M575">INDEX(KM_PCT,MATCH($A575,'Knowledge - Percentages'!$B:$B,0),'Data - Knowledge'!M$8)/100</f>
        <v>3.5000000000000003E-2</v>
      </c>
      <c r="N575" s="129" cm="1">
        <f t="array" ref="N575">INDEX(KM_PCT,MATCH($A575,'Knowledge - Percentages'!$B:$B,0),'Data - Knowledge'!N$8)/100</f>
        <v>2.7000000000000003E-2</v>
      </c>
      <c r="O575" s="129" cm="1">
        <f t="array" ref="O575">INDEX(KM_PCT,MATCH($A575,'Knowledge - Percentages'!$B:$B,0),'Data - Knowledge'!O$8)/100</f>
        <v>0.04</v>
      </c>
      <c r="P575" s="129" cm="1">
        <f t="array" ref="P575">INDEX(KM_PCT,MATCH($A575,'Knowledge - Percentages'!$B:$B,0),'Data - Knowledge'!P$8)/100</f>
        <v>3.1E-2</v>
      </c>
      <c r="Q575" s="129" cm="1">
        <f t="array" ref="Q575">INDEX(KM_PCT,MATCH($A575,'Knowledge - Percentages'!$B:$B,0),'Data - Knowledge'!Q$8)/100</f>
        <v>4.5999999999999999E-2</v>
      </c>
      <c r="R575" s="129" cm="1">
        <f t="array" ref="R575">INDEX(KM_PCT,MATCH($A575,'Knowledge - Percentages'!$B:$B,0),'Data - Knowledge'!R$8)/100</f>
        <v>3.5000000000000003E-2</v>
      </c>
      <c r="S575" s="129" cm="1">
        <f t="array" ref="S575">INDEX(KM_PCT,MATCH($A575,'Knowledge - Percentages'!$B:$B,0),'Data - Knowledge'!S$8)/100</f>
        <v>4.0999999999999995E-2</v>
      </c>
      <c r="T575" s="129" cm="1">
        <f t="array" ref="T575">INDEX(KM_PCT,MATCH($A575,'Knowledge - Percentages'!$B:$B,0),'Data - Knowledge'!T$8)/100</f>
        <v>1.8000000000000002E-2</v>
      </c>
      <c r="U575" s="129" cm="1">
        <f t="array" ref="U575">INDEX(KM_PCT,MATCH($A575,'Knowledge - Percentages'!$B:$B,0),'Data - Knowledge'!U$8)/100</f>
        <v>3.5000000000000003E-2</v>
      </c>
      <c r="V575" s="129" cm="1">
        <f t="array" ref="V575">INDEX(KM_PCT,MATCH($A575,'Knowledge - Percentages'!$B:$B,0),'Data - Knowledge'!V$8)/100</f>
        <v>3.5000000000000003E-2</v>
      </c>
      <c r="W575" s="129" cm="1">
        <f t="array" ref="W575">INDEX(KM_PCT,MATCH($A575,'Knowledge - Percentages'!$B:$B,0),'Data - Knowledge'!W$8)/100</f>
        <v>3.5000000000000003E-2</v>
      </c>
      <c r="X575" s="129" cm="1">
        <f t="array" ref="X575">INDEX(KM_PCT,MATCH($A575,'Knowledge - Percentages'!$B:$B,0),'Data - Knowledge'!X$8)/100</f>
        <v>3.3000000000000002E-2</v>
      </c>
      <c r="Y575" s="129" cm="1">
        <f t="array" ref="Y575">INDEX(KM_PCT,MATCH($A575,'Knowledge - Percentages'!$B:$B,0),'Data - Knowledge'!Y$8)/100</f>
        <v>3.3000000000000002E-2</v>
      </c>
      <c r="Z575" s="129" cm="1">
        <f t="array" ref="Z575">INDEX(KM_PCT,MATCH($A575,'Knowledge - Percentages'!$B:$B,0),'Data - Knowledge'!Z$8)/100</f>
        <v>3.3000000000000002E-2</v>
      </c>
      <c r="AA575" s="129" cm="1">
        <f t="array" ref="AA575">INDEX(KM_PCT,MATCH($A575,'Knowledge - Percentages'!$B:$B,0),'Data - Knowledge'!AA$8)/100</f>
        <v>3.3000000000000002E-2</v>
      </c>
      <c r="AB575" s="129" cm="1">
        <f t="array" ref="AB575">INDEX(KM_PCT,MATCH($A575,'Knowledge - Percentages'!$B:$B,0),'Data - Knowledge'!AB$8)/100</f>
        <v>3.3000000000000002E-2</v>
      </c>
      <c r="AC575" s="129" cm="1">
        <f t="array" ref="AC575">INDEX(KM_PCT,MATCH($A575,'Knowledge - Percentages'!$B:$B,0),'Data - Knowledge'!AC$8)/100</f>
        <v>3.5000000000000003E-2</v>
      </c>
      <c r="AD575" s="129" cm="1">
        <f t="array" ref="AD575">INDEX(KM_PCT,MATCH($A575,'Knowledge - Percentages'!$B:$B,0),'Data - Knowledge'!AD$8)/100</f>
        <v>3.3000000000000002E-2</v>
      </c>
      <c r="AE575" s="129" cm="1">
        <f t="array" ref="AE575">INDEX(KM_PCT,MATCH($A575,'Knowledge - Percentages'!$B:$B,0),'Data - Knowledge'!AE$8)/100</f>
        <v>3.1E-2</v>
      </c>
      <c r="AF575" s="129" cm="1">
        <f t="array" ref="AF575">INDEX(KM_PCT,MATCH($A575,'Knowledge - Percentages'!$B:$B,0),'Data - Knowledge'!AF$8)/100</f>
        <v>3.5000000000000003E-2</v>
      </c>
      <c r="AG575" s="129" cm="1">
        <f t="array" ref="AG575">INDEX(KM_PCT,MATCH($A575,'Knowledge - Percentages'!$B:$B,0),'Data - Knowledge'!AG$8)/100</f>
        <v>3.5000000000000003E-2</v>
      </c>
      <c r="AH575" s="129" cm="1">
        <f t="array" ref="AH575">INDEX(KM_PCT,MATCH($A575,'Knowledge - Percentages'!$B:$B,0),'Data - Knowledge'!AH$8)/100</f>
        <v>3.5000000000000003E-2</v>
      </c>
      <c r="AI575" s="129" cm="1">
        <f t="array" ref="AI575">INDEX(KM_PCT,MATCH($A575,'Knowledge - Percentages'!$B:$B,0),'Data - Knowledge'!AI$8)/100</f>
        <v>3.6000000000000004E-2</v>
      </c>
    </row>
    <row r="576" spans="1:35">
      <c r="A576" s="86" t="s">
        <v>1306</v>
      </c>
      <c r="B576" s="86" t="s">
        <v>977</v>
      </c>
      <c r="C576" s="86" t="s">
        <v>1180</v>
      </c>
      <c r="D576" s="86" t="s">
        <v>1307</v>
      </c>
      <c r="E576" s="122">
        <f t="shared" si="55"/>
        <v>3.261964952038604E-2</v>
      </c>
      <c r="F576" s="128">
        <f t="shared" si="50"/>
        <v>1669.7020000000002</v>
      </c>
      <c r="G576" s="122">
        <f t="shared" si="51"/>
        <v>3.2870023274409972E-2</v>
      </c>
      <c r="H576" s="128">
        <f t="shared" si="52"/>
        <v>11962.026000000003</v>
      </c>
      <c r="I576" s="122">
        <f t="shared" si="53"/>
        <v>-0.52302772021647237</v>
      </c>
      <c r="J576" s="128">
        <f t="shared" si="54"/>
        <v>99.238291521932524</v>
      </c>
      <c r="K576" s="129" cm="1">
        <f t="array" ref="K576">INDEX(KM_PCT,MATCH($A576,'Knowledge - Percentages'!$B:$B,0),'Data - Knowledge'!K$8)/100</f>
        <v>3.1E-2</v>
      </c>
      <c r="L576" s="129" cm="1">
        <f t="array" ref="L576">INDEX(KM_PCT,MATCH($A576,'Knowledge - Percentages'!$B:$B,0),'Data - Knowledge'!L$8)/100</f>
        <v>3.1E-2</v>
      </c>
      <c r="M576" s="129" cm="1">
        <f t="array" ref="M576">INDEX(KM_PCT,MATCH($A576,'Knowledge - Percentages'!$B:$B,0),'Data - Knowledge'!M$8)/100</f>
        <v>0.03</v>
      </c>
      <c r="N576" s="129" cm="1">
        <f t="array" ref="N576">INDEX(KM_PCT,MATCH($A576,'Knowledge - Percentages'!$B:$B,0),'Data - Knowledge'!N$8)/100</f>
        <v>2.7000000000000003E-2</v>
      </c>
      <c r="O576" s="129" cm="1">
        <f t="array" ref="O576">INDEX(KM_PCT,MATCH($A576,'Knowledge - Percentages'!$B:$B,0),'Data - Knowledge'!O$8)/100</f>
        <v>3.1E-2</v>
      </c>
      <c r="P576" s="129" cm="1">
        <f t="array" ref="P576">INDEX(KM_PCT,MATCH($A576,'Knowledge - Percentages'!$B:$B,0),'Data - Knowledge'!P$8)/100</f>
        <v>3.5000000000000003E-2</v>
      </c>
      <c r="Q576" s="129" cm="1">
        <f t="array" ref="Q576">INDEX(KM_PCT,MATCH($A576,'Knowledge - Percentages'!$B:$B,0),'Data - Knowledge'!Q$8)/100</f>
        <v>3.5000000000000003E-2</v>
      </c>
      <c r="R576" s="129" cm="1">
        <f t="array" ref="R576">INDEX(KM_PCT,MATCH($A576,'Knowledge - Percentages'!$B:$B,0),'Data - Knowledge'!R$8)/100</f>
        <v>3.7000000000000005E-2</v>
      </c>
      <c r="S576" s="129" cm="1">
        <f t="array" ref="S576">INDEX(KM_PCT,MATCH($A576,'Knowledge - Percentages'!$B:$B,0),'Data - Knowledge'!S$8)/100</f>
        <v>3.5000000000000003E-2</v>
      </c>
      <c r="T576" s="129" cm="1">
        <f t="array" ref="T576">INDEX(KM_PCT,MATCH($A576,'Knowledge - Percentages'!$B:$B,0),'Data - Knowledge'!T$8)/100</f>
        <v>3.3000000000000002E-2</v>
      </c>
      <c r="U576" s="129" cm="1">
        <f t="array" ref="U576">INDEX(KM_PCT,MATCH($A576,'Knowledge - Percentages'!$B:$B,0),'Data - Knowledge'!U$8)/100</f>
        <v>3.5000000000000003E-2</v>
      </c>
      <c r="V576" s="129" cm="1">
        <f t="array" ref="V576">INDEX(KM_PCT,MATCH($A576,'Knowledge - Percentages'!$B:$B,0),'Data - Knowledge'!V$8)/100</f>
        <v>3.5000000000000003E-2</v>
      </c>
      <c r="W576" s="129" cm="1">
        <f t="array" ref="W576">INDEX(KM_PCT,MATCH($A576,'Knowledge - Percentages'!$B:$B,0),'Data - Knowledge'!W$8)/100</f>
        <v>3.5000000000000003E-2</v>
      </c>
      <c r="X576" s="129" cm="1">
        <f t="array" ref="X576">INDEX(KM_PCT,MATCH($A576,'Knowledge - Percentages'!$B:$B,0),'Data - Knowledge'!X$8)/100</f>
        <v>3.5000000000000003E-2</v>
      </c>
      <c r="Y576" s="129" cm="1">
        <f t="array" ref="Y576">INDEX(KM_PCT,MATCH($A576,'Knowledge - Percentages'!$B:$B,0),'Data - Knowledge'!Y$8)/100</f>
        <v>3.5000000000000003E-2</v>
      </c>
      <c r="Z576" s="129" cm="1">
        <f t="array" ref="Z576">INDEX(KM_PCT,MATCH($A576,'Knowledge - Percentages'!$B:$B,0),'Data - Knowledge'!Z$8)/100</f>
        <v>3.2000000000000001E-2</v>
      </c>
      <c r="AA576" s="129" cm="1">
        <f t="array" ref="AA576">INDEX(KM_PCT,MATCH($A576,'Knowledge - Percentages'!$B:$B,0),'Data - Knowledge'!AA$8)/100</f>
        <v>3.5000000000000003E-2</v>
      </c>
      <c r="AB576" s="129" cm="1">
        <f t="array" ref="AB576">INDEX(KM_PCT,MATCH($A576,'Knowledge - Percentages'!$B:$B,0),'Data - Knowledge'!AB$8)/100</f>
        <v>5.5E-2</v>
      </c>
      <c r="AC576" s="129" cm="1">
        <f t="array" ref="AC576">INDEX(KM_PCT,MATCH($A576,'Knowledge - Percentages'!$B:$B,0),'Data - Knowledge'!AC$8)/100</f>
        <v>3.1E-2</v>
      </c>
      <c r="AD576" s="129" cm="1">
        <f t="array" ref="AD576">INDEX(KM_PCT,MATCH($A576,'Knowledge - Percentages'!$B:$B,0),'Data - Knowledge'!AD$8)/100</f>
        <v>3.5000000000000003E-2</v>
      </c>
      <c r="AE576" s="129" cm="1">
        <f t="array" ref="AE576">INDEX(KM_PCT,MATCH($A576,'Knowledge - Percentages'!$B:$B,0),'Data - Knowledge'!AE$8)/100</f>
        <v>3.5000000000000003E-2</v>
      </c>
      <c r="AF576" s="129" cm="1">
        <f t="array" ref="AF576">INDEX(KM_PCT,MATCH($A576,'Knowledge - Percentages'!$B:$B,0),'Data - Knowledge'!AF$8)/100</f>
        <v>3.9E-2</v>
      </c>
      <c r="AG576" s="129" cm="1">
        <f t="array" ref="AG576">INDEX(KM_PCT,MATCH($A576,'Knowledge - Percentages'!$B:$B,0),'Data - Knowledge'!AG$8)/100</f>
        <v>3.5000000000000003E-2</v>
      </c>
      <c r="AH576" s="129" cm="1">
        <f t="array" ref="AH576">INDEX(KM_PCT,MATCH($A576,'Knowledge - Percentages'!$B:$B,0),'Data - Knowledge'!AH$8)/100</f>
        <v>3.5000000000000003E-2</v>
      </c>
      <c r="AI576" s="129" cm="1">
        <f t="array" ref="AI576">INDEX(KM_PCT,MATCH($A576,'Knowledge - Percentages'!$B:$B,0),'Data - Knowledge'!AI$8)/100</f>
        <v>3.5000000000000003E-2</v>
      </c>
    </row>
    <row r="577" spans="1:35">
      <c r="A577" s="86" t="s">
        <v>1308</v>
      </c>
      <c r="B577" s="86" t="s">
        <v>977</v>
      </c>
      <c r="C577" s="86" t="s">
        <v>1180</v>
      </c>
      <c r="D577" s="86" t="s">
        <v>1309</v>
      </c>
      <c r="E577" s="122">
        <f t="shared" si="55"/>
        <v>2.9449782171254418E-2</v>
      </c>
      <c r="F577" s="128">
        <f t="shared" si="50"/>
        <v>1507.4459999999999</v>
      </c>
      <c r="G577" s="122">
        <f t="shared" si="51"/>
        <v>3.0132925183900813E-2</v>
      </c>
      <c r="H577" s="128">
        <f t="shared" si="52"/>
        <v>10965.944</v>
      </c>
      <c r="I577" s="122">
        <f t="shared" si="53"/>
        <v>-0.55006686075141276</v>
      </c>
      <c r="J577" s="128">
        <f t="shared" si="54"/>
        <v>97.732901772804397</v>
      </c>
      <c r="K577" s="129" cm="1">
        <f t="array" ref="K577">INDEX(KM_PCT,MATCH($A577,'Knowledge - Percentages'!$B:$B,0),'Data - Knowledge'!K$8)/100</f>
        <v>2.7000000000000003E-2</v>
      </c>
      <c r="L577" s="129" cm="1">
        <f t="array" ref="L577">INDEX(KM_PCT,MATCH($A577,'Knowledge - Percentages'!$B:$B,0),'Data - Knowledge'!L$8)/100</f>
        <v>2.3E-2</v>
      </c>
      <c r="M577" s="129" cm="1">
        <f t="array" ref="M577">INDEX(KM_PCT,MATCH($A577,'Knowledge - Percentages'!$B:$B,0),'Data - Knowledge'!M$8)/100</f>
        <v>2.7000000000000003E-2</v>
      </c>
      <c r="N577" s="129" cm="1">
        <f t="array" ref="N577">INDEX(KM_PCT,MATCH($A577,'Knowledge - Percentages'!$B:$B,0),'Data - Knowledge'!N$8)/100</f>
        <v>2.7000000000000003E-2</v>
      </c>
      <c r="O577" s="129" cm="1">
        <f t="array" ref="O577">INDEX(KM_PCT,MATCH($A577,'Knowledge - Percentages'!$B:$B,0),'Data - Knowledge'!O$8)/100</f>
        <v>2.7000000000000003E-2</v>
      </c>
      <c r="P577" s="129" cm="1">
        <f t="array" ref="P577">INDEX(KM_PCT,MATCH($A577,'Knowledge - Percentages'!$B:$B,0),'Data - Knowledge'!P$8)/100</f>
        <v>3.1E-2</v>
      </c>
      <c r="Q577" s="129" cm="1">
        <f t="array" ref="Q577">INDEX(KM_PCT,MATCH($A577,'Knowledge - Percentages'!$B:$B,0),'Data - Knowledge'!Q$8)/100</f>
        <v>3.1E-2</v>
      </c>
      <c r="R577" s="129" cm="1">
        <f t="array" ref="R577">INDEX(KM_PCT,MATCH($A577,'Knowledge - Percentages'!$B:$B,0),'Data - Knowledge'!R$8)/100</f>
        <v>3.5000000000000003E-2</v>
      </c>
      <c r="S577" s="129" cm="1">
        <f t="array" ref="S577">INDEX(KM_PCT,MATCH($A577,'Knowledge - Percentages'!$B:$B,0),'Data - Knowledge'!S$8)/100</f>
        <v>3.1E-2</v>
      </c>
      <c r="T577" s="129" cm="1">
        <f t="array" ref="T577">INDEX(KM_PCT,MATCH($A577,'Knowledge - Percentages'!$B:$B,0),'Data - Knowledge'!T$8)/100</f>
        <v>3.1E-2</v>
      </c>
      <c r="U577" s="129" cm="1">
        <f t="array" ref="U577">INDEX(KM_PCT,MATCH($A577,'Knowledge - Percentages'!$B:$B,0),'Data - Knowledge'!U$8)/100</f>
        <v>3.1E-2</v>
      </c>
      <c r="V577" s="129" cm="1">
        <f t="array" ref="V577">INDEX(KM_PCT,MATCH($A577,'Knowledge - Percentages'!$B:$B,0),'Data - Knowledge'!V$8)/100</f>
        <v>2.8999999999999998E-2</v>
      </c>
      <c r="W577" s="129" cm="1">
        <f t="array" ref="W577">INDEX(KM_PCT,MATCH($A577,'Knowledge - Percentages'!$B:$B,0),'Data - Knowledge'!W$8)/100</f>
        <v>3.1E-2</v>
      </c>
      <c r="X577" s="129" cm="1">
        <f t="array" ref="X577">INDEX(KM_PCT,MATCH($A577,'Knowledge - Percentages'!$B:$B,0),'Data - Knowledge'!X$8)/100</f>
        <v>3.1E-2</v>
      </c>
      <c r="Y577" s="129" cm="1">
        <f t="array" ref="Y577">INDEX(KM_PCT,MATCH($A577,'Knowledge - Percentages'!$B:$B,0),'Data - Knowledge'!Y$8)/100</f>
        <v>3.7999999999999999E-2</v>
      </c>
      <c r="Z577" s="129" cm="1">
        <f t="array" ref="Z577">INDEX(KM_PCT,MATCH($A577,'Knowledge - Percentages'!$B:$B,0),'Data - Knowledge'!Z$8)/100</f>
        <v>3.1E-2</v>
      </c>
      <c r="AA577" s="129" cm="1">
        <f t="array" ref="AA577">INDEX(KM_PCT,MATCH($A577,'Knowledge - Percentages'!$B:$B,0),'Data - Knowledge'!AA$8)/100</f>
        <v>3.1E-2</v>
      </c>
      <c r="AB577" s="129" cm="1">
        <f t="array" ref="AB577">INDEX(KM_PCT,MATCH($A577,'Knowledge - Percentages'!$B:$B,0),'Data - Knowledge'!AB$8)/100</f>
        <v>3.1E-2</v>
      </c>
      <c r="AC577" s="129" cm="1">
        <f t="array" ref="AC577">INDEX(KM_PCT,MATCH($A577,'Knowledge - Percentages'!$B:$B,0),'Data - Knowledge'!AC$8)/100</f>
        <v>3.2000000000000001E-2</v>
      </c>
      <c r="AD577" s="129" cm="1">
        <f t="array" ref="AD577">INDEX(KM_PCT,MATCH($A577,'Knowledge - Percentages'!$B:$B,0),'Data - Knowledge'!AD$8)/100</f>
        <v>3.2000000000000001E-2</v>
      </c>
      <c r="AE577" s="129" cm="1">
        <f t="array" ref="AE577">INDEX(KM_PCT,MATCH($A577,'Knowledge - Percentages'!$B:$B,0),'Data - Knowledge'!AE$8)/100</f>
        <v>3.2000000000000001E-2</v>
      </c>
      <c r="AF577" s="129" cm="1">
        <f t="array" ref="AF577">INDEX(KM_PCT,MATCH($A577,'Knowledge - Percentages'!$B:$B,0),'Data - Knowledge'!AF$8)/100</f>
        <v>4.2999999999999997E-2</v>
      </c>
      <c r="AG577" s="129" cm="1">
        <f t="array" ref="AG577">INDEX(KM_PCT,MATCH($A577,'Knowledge - Percentages'!$B:$B,0),'Data - Knowledge'!AG$8)/100</f>
        <v>3.2000000000000001E-2</v>
      </c>
      <c r="AH577" s="129" cm="1">
        <f t="array" ref="AH577">INDEX(KM_PCT,MATCH($A577,'Knowledge - Percentages'!$B:$B,0),'Data - Knowledge'!AH$8)/100</f>
        <v>3.2000000000000001E-2</v>
      </c>
      <c r="AI577" s="129" cm="1">
        <f t="array" ref="AI577">INDEX(KM_PCT,MATCH($A577,'Knowledge - Percentages'!$B:$B,0),'Data - Knowledge'!AI$8)/100</f>
        <v>3.2000000000000001E-2</v>
      </c>
    </row>
    <row r="578" spans="1:35">
      <c r="A578" s="86" t="s">
        <v>1310</v>
      </c>
      <c r="B578" s="86" t="s">
        <v>977</v>
      </c>
      <c r="C578" s="86" t="s">
        <v>1180</v>
      </c>
      <c r="D578" s="86" t="s">
        <v>1311</v>
      </c>
      <c r="E578" s="122">
        <f t="shared" si="55"/>
        <v>0.10149784124875456</v>
      </c>
      <c r="F578" s="128">
        <f t="shared" si="50"/>
        <v>5195.37</v>
      </c>
      <c r="G578" s="122">
        <f t="shared" si="51"/>
        <v>0.10619004228963039</v>
      </c>
      <c r="H578" s="128">
        <f t="shared" si="52"/>
        <v>38644.574000000001</v>
      </c>
      <c r="I578" s="122">
        <f t="shared" si="53"/>
        <v>-0.10827954885819084</v>
      </c>
      <c r="J578" s="128">
        <f t="shared" si="54"/>
        <v>95.581317287662458</v>
      </c>
      <c r="K578" s="129" cm="1">
        <f t="array" ref="K578">INDEX(KM_PCT,MATCH($A578,'Knowledge - Percentages'!$B:$B,0),'Data - Knowledge'!K$8)/100</f>
        <v>9.8000000000000004E-2</v>
      </c>
      <c r="L578" s="129" cm="1">
        <f t="array" ref="L578">INDEX(KM_PCT,MATCH($A578,'Knowledge - Percentages'!$B:$B,0),'Data - Knowledge'!L$8)/100</f>
        <v>9.4E-2</v>
      </c>
      <c r="M578" s="129" cm="1">
        <f t="array" ref="M578">INDEX(KM_PCT,MATCH($A578,'Knowledge - Percentages'!$B:$B,0),'Data - Knowledge'!M$8)/100</f>
        <v>8.199999999999999E-2</v>
      </c>
      <c r="N578" s="129" cm="1">
        <f t="array" ref="N578">INDEX(KM_PCT,MATCH($A578,'Knowledge - Percentages'!$B:$B,0),'Data - Knowledge'!N$8)/100</f>
        <v>0.114</v>
      </c>
      <c r="O578" s="129" cm="1">
        <f t="array" ref="O578">INDEX(KM_PCT,MATCH($A578,'Knowledge - Percentages'!$B:$B,0),'Data - Knowledge'!O$8)/100</f>
        <v>9.8000000000000004E-2</v>
      </c>
      <c r="P578" s="129" cm="1">
        <f t="array" ref="P578">INDEX(KM_PCT,MATCH($A578,'Knowledge - Percentages'!$B:$B,0),'Data - Knowledge'!P$8)/100</f>
        <v>8.8000000000000009E-2</v>
      </c>
      <c r="Q578" s="129" cm="1">
        <f t="array" ref="Q578">INDEX(KM_PCT,MATCH($A578,'Knowledge - Percentages'!$B:$B,0),'Data - Knowledge'!Q$8)/100</f>
        <v>8.1000000000000003E-2</v>
      </c>
      <c r="R578" s="129" cm="1">
        <f t="array" ref="R578">INDEX(KM_PCT,MATCH($A578,'Knowledge - Percentages'!$B:$B,0),'Data - Knowledge'!R$8)/100</f>
        <v>8.8000000000000009E-2</v>
      </c>
      <c r="S578" s="129" cm="1">
        <f t="array" ref="S578">INDEX(KM_PCT,MATCH($A578,'Knowledge - Percentages'!$B:$B,0),'Data - Knowledge'!S$8)/100</f>
        <v>8.8000000000000009E-2</v>
      </c>
      <c r="T578" s="129" cm="1">
        <f t="array" ref="T578">INDEX(KM_PCT,MATCH($A578,'Knowledge - Percentages'!$B:$B,0),'Data - Knowledge'!T$8)/100</f>
        <v>8.8000000000000009E-2</v>
      </c>
      <c r="U578" s="129" cm="1">
        <f t="array" ref="U578">INDEX(KM_PCT,MATCH($A578,'Knowledge - Percentages'!$B:$B,0),'Data - Knowledge'!U$8)/100</f>
        <v>8.8000000000000009E-2</v>
      </c>
      <c r="V578" s="129" cm="1">
        <f t="array" ref="V578">INDEX(KM_PCT,MATCH($A578,'Knowledge - Percentages'!$B:$B,0),'Data - Knowledge'!V$8)/100</f>
        <v>8.8000000000000009E-2</v>
      </c>
      <c r="W578" s="129" cm="1">
        <f t="array" ref="W578">INDEX(KM_PCT,MATCH($A578,'Knowledge - Percentages'!$B:$B,0),'Data - Knowledge'!W$8)/100</f>
        <v>8.8000000000000009E-2</v>
      </c>
      <c r="X578" s="129" cm="1">
        <f t="array" ref="X578">INDEX(KM_PCT,MATCH($A578,'Knowledge - Percentages'!$B:$B,0),'Data - Knowledge'!X$8)/100</f>
        <v>0.11</v>
      </c>
      <c r="Y578" s="129" cm="1">
        <f t="array" ref="Y578">INDEX(KM_PCT,MATCH($A578,'Knowledge - Percentages'!$B:$B,0),'Data - Knowledge'!Y$8)/100</f>
        <v>0.11</v>
      </c>
      <c r="Z578" s="129" cm="1">
        <f t="array" ref="Z578">INDEX(KM_PCT,MATCH($A578,'Knowledge - Percentages'!$B:$B,0),'Data - Knowledge'!Z$8)/100</f>
        <v>0.11</v>
      </c>
      <c r="AA578" s="129" cm="1">
        <f t="array" ref="AA578">INDEX(KM_PCT,MATCH($A578,'Knowledge - Percentages'!$B:$B,0),'Data - Knowledge'!AA$8)/100</f>
        <v>0.11</v>
      </c>
      <c r="AB578" s="129" cm="1">
        <f t="array" ref="AB578">INDEX(KM_PCT,MATCH($A578,'Knowledge - Percentages'!$B:$B,0),'Data - Knowledge'!AB$8)/100</f>
        <v>0.11</v>
      </c>
      <c r="AC578" s="129" cm="1">
        <f t="array" ref="AC578">INDEX(KM_PCT,MATCH($A578,'Knowledge - Percentages'!$B:$B,0),'Data - Knowledge'!AC$8)/100</f>
        <v>0.11599999999999999</v>
      </c>
      <c r="AD578" s="129" cm="1">
        <f t="array" ref="AD578">INDEX(KM_PCT,MATCH($A578,'Knowledge - Percentages'!$B:$B,0),'Data - Knowledge'!AD$8)/100</f>
        <v>0.11599999999999999</v>
      </c>
      <c r="AE578" s="129" cm="1">
        <f t="array" ref="AE578">INDEX(KM_PCT,MATCH($A578,'Knowledge - Percentages'!$B:$B,0),'Data - Knowledge'!AE$8)/100</f>
        <v>0.11599999999999999</v>
      </c>
      <c r="AF578" s="129" cm="1">
        <f t="array" ref="AF578">INDEX(KM_PCT,MATCH($A578,'Knowledge - Percentages'!$B:$B,0),'Data - Knowledge'!AF$8)/100</f>
        <v>0.11599999999999999</v>
      </c>
      <c r="AG578" s="129" cm="1">
        <f t="array" ref="AG578">INDEX(KM_PCT,MATCH($A578,'Knowledge - Percentages'!$B:$B,0),'Data - Knowledge'!AG$8)/100</f>
        <v>0.11599999999999999</v>
      </c>
      <c r="AH578" s="129" cm="1">
        <f t="array" ref="AH578">INDEX(KM_PCT,MATCH($A578,'Knowledge - Percentages'!$B:$B,0),'Data - Knowledge'!AH$8)/100</f>
        <v>0.13100000000000001</v>
      </c>
      <c r="AI578" s="129" cm="1">
        <f t="array" ref="AI578">INDEX(KM_PCT,MATCH($A578,'Knowledge - Percentages'!$B:$B,0),'Data - Knowledge'!AI$8)/100</f>
        <v>0.125</v>
      </c>
    </row>
    <row r="579" spans="1:35">
      <c r="A579" s="86" t="s">
        <v>1312</v>
      </c>
      <c r="B579" s="86" t="s">
        <v>977</v>
      </c>
      <c r="C579" s="86" t="s">
        <v>1180</v>
      </c>
      <c r="D579" s="86" t="s">
        <v>1313</v>
      </c>
      <c r="E579" s="122">
        <f t="shared" si="55"/>
        <v>3.4393615566452422E-2</v>
      </c>
      <c r="F579" s="128">
        <f t="shared" si="50"/>
        <v>1760.5060000000001</v>
      </c>
      <c r="G579" s="122">
        <f t="shared" si="51"/>
        <v>3.454389850488708E-2</v>
      </c>
      <c r="H579" s="128">
        <f t="shared" si="52"/>
        <v>12571.181</v>
      </c>
      <c r="I579" s="122">
        <f t="shared" si="53"/>
        <v>-0.36852656998379935</v>
      </c>
      <c r="J579" s="128">
        <f t="shared" si="54"/>
        <v>99.56495084533266</v>
      </c>
      <c r="K579" s="129" cm="1">
        <f t="array" ref="K579">INDEX(KM_PCT,MATCH($A579,'Knowledge - Percentages'!$B:$B,0),'Data - Knowledge'!K$8)/100</f>
        <v>3.2000000000000001E-2</v>
      </c>
      <c r="L579" s="129" cm="1">
        <f t="array" ref="L579">INDEX(KM_PCT,MATCH($A579,'Knowledge - Percentages'!$B:$B,0),'Data - Knowledge'!L$8)/100</f>
        <v>3.2000000000000001E-2</v>
      </c>
      <c r="M579" s="129" cm="1">
        <f t="array" ref="M579">INDEX(KM_PCT,MATCH($A579,'Knowledge - Percentages'!$B:$B,0),'Data - Knowledge'!M$8)/100</f>
        <v>3.2000000000000001E-2</v>
      </c>
      <c r="N579" s="129" cm="1">
        <f t="array" ref="N579">INDEX(KM_PCT,MATCH($A579,'Knowledge - Percentages'!$B:$B,0),'Data - Knowledge'!N$8)/100</f>
        <v>3.2000000000000001E-2</v>
      </c>
      <c r="O579" s="129" cm="1">
        <f t="array" ref="O579">INDEX(KM_PCT,MATCH($A579,'Knowledge - Percentages'!$B:$B,0),'Data - Knowledge'!O$8)/100</f>
        <v>3.2000000000000001E-2</v>
      </c>
      <c r="P579" s="129" cm="1">
        <f t="array" ref="P579">INDEX(KM_PCT,MATCH($A579,'Knowledge - Percentages'!$B:$B,0),'Data - Knowledge'!P$8)/100</f>
        <v>3.6000000000000004E-2</v>
      </c>
      <c r="Q579" s="129" cm="1">
        <f t="array" ref="Q579">INDEX(KM_PCT,MATCH($A579,'Knowledge - Percentages'!$B:$B,0),'Data - Knowledge'!Q$8)/100</f>
        <v>3.6000000000000004E-2</v>
      </c>
      <c r="R579" s="129" cm="1">
        <f t="array" ref="R579">INDEX(KM_PCT,MATCH($A579,'Knowledge - Percentages'!$B:$B,0),'Data - Knowledge'!R$8)/100</f>
        <v>3.6000000000000004E-2</v>
      </c>
      <c r="S579" s="129" cm="1">
        <f t="array" ref="S579">INDEX(KM_PCT,MATCH($A579,'Knowledge - Percentages'!$B:$B,0),'Data - Knowledge'!S$8)/100</f>
        <v>3.6000000000000004E-2</v>
      </c>
      <c r="T579" s="129" cm="1">
        <f t="array" ref="T579">INDEX(KM_PCT,MATCH($A579,'Knowledge - Percentages'!$B:$B,0),'Data - Knowledge'!T$8)/100</f>
        <v>3.6000000000000004E-2</v>
      </c>
      <c r="U579" s="129" cm="1">
        <f t="array" ref="U579">INDEX(KM_PCT,MATCH($A579,'Knowledge - Percentages'!$B:$B,0),'Data - Knowledge'!U$8)/100</f>
        <v>3.6000000000000004E-2</v>
      </c>
      <c r="V579" s="129" cm="1">
        <f t="array" ref="V579">INDEX(KM_PCT,MATCH($A579,'Knowledge - Percentages'!$B:$B,0),'Data - Knowledge'!V$8)/100</f>
        <v>2.8999999999999998E-2</v>
      </c>
      <c r="W579" s="129" cm="1">
        <f t="array" ref="W579">INDEX(KM_PCT,MATCH($A579,'Knowledge - Percentages'!$B:$B,0),'Data - Knowledge'!W$8)/100</f>
        <v>3.6000000000000004E-2</v>
      </c>
      <c r="X579" s="129" cm="1">
        <f t="array" ref="X579">INDEX(KM_PCT,MATCH($A579,'Knowledge - Percentages'!$B:$B,0),'Data - Knowledge'!X$8)/100</f>
        <v>3.6000000000000004E-2</v>
      </c>
      <c r="Y579" s="129" cm="1">
        <f t="array" ref="Y579">INDEX(KM_PCT,MATCH($A579,'Knowledge - Percentages'!$B:$B,0),'Data - Knowledge'!Y$8)/100</f>
        <v>3.6000000000000004E-2</v>
      </c>
      <c r="Z579" s="129" cm="1">
        <f t="array" ref="Z579">INDEX(KM_PCT,MATCH($A579,'Knowledge - Percentages'!$B:$B,0),'Data - Knowledge'!Z$8)/100</f>
        <v>3.6000000000000004E-2</v>
      </c>
      <c r="AA579" s="129" cm="1">
        <f t="array" ref="AA579">INDEX(KM_PCT,MATCH($A579,'Knowledge - Percentages'!$B:$B,0),'Data - Knowledge'!AA$8)/100</f>
        <v>3.6000000000000004E-2</v>
      </c>
      <c r="AB579" s="129" cm="1">
        <f t="array" ref="AB579">INDEX(KM_PCT,MATCH($A579,'Knowledge - Percentages'!$B:$B,0),'Data - Knowledge'!AB$8)/100</f>
        <v>3.6000000000000004E-2</v>
      </c>
      <c r="AC579" s="129" cm="1">
        <f t="array" ref="AC579">INDEX(KM_PCT,MATCH($A579,'Knowledge - Percentages'!$B:$B,0),'Data - Knowledge'!AC$8)/100</f>
        <v>2.8999999999999998E-2</v>
      </c>
      <c r="AD579" s="129" cm="1">
        <f t="array" ref="AD579">INDEX(KM_PCT,MATCH($A579,'Knowledge - Percentages'!$B:$B,0),'Data - Knowledge'!AD$8)/100</f>
        <v>3.7999999999999999E-2</v>
      </c>
      <c r="AE579" s="129" cm="1">
        <f t="array" ref="AE579">INDEX(KM_PCT,MATCH($A579,'Knowledge - Percentages'!$B:$B,0),'Data - Knowledge'!AE$8)/100</f>
        <v>3.7999999999999999E-2</v>
      </c>
      <c r="AF579" s="129" cm="1">
        <f t="array" ref="AF579">INDEX(KM_PCT,MATCH($A579,'Knowledge - Percentages'!$B:$B,0),'Data - Knowledge'!AF$8)/100</f>
        <v>5.2999999999999999E-2</v>
      </c>
      <c r="AG579" s="129" cm="1">
        <f t="array" ref="AG579">INDEX(KM_PCT,MATCH($A579,'Knowledge - Percentages'!$B:$B,0),'Data - Knowledge'!AG$8)/100</f>
        <v>3.7000000000000005E-2</v>
      </c>
      <c r="AH579" s="129" cm="1">
        <f t="array" ref="AH579">INDEX(KM_PCT,MATCH($A579,'Knowledge - Percentages'!$B:$B,0),'Data - Knowledge'!AH$8)/100</f>
        <v>3.7999999999999999E-2</v>
      </c>
      <c r="AI579" s="129" cm="1">
        <f t="array" ref="AI579">INDEX(KM_PCT,MATCH($A579,'Knowledge - Percentages'!$B:$B,0),'Data - Knowledge'!AI$8)/100</f>
        <v>3.9E-2</v>
      </c>
    </row>
    <row r="580" spans="1:35">
      <c r="A580" s="86" t="s">
        <v>1314</v>
      </c>
      <c r="B580" s="86" t="s">
        <v>977</v>
      </c>
      <c r="C580" s="86" t="s">
        <v>1180</v>
      </c>
      <c r="D580" s="86" t="s">
        <v>1315</v>
      </c>
      <c r="E580" s="122">
        <f t="shared" si="55"/>
        <v>2.8266063648973369E-2</v>
      </c>
      <c r="F580" s="128">
        <f t="shared" si="50"/>
        <v>1446.8549999999998</v>
      </c>
      <c r="G580" s="122">
        <f t="shared" si="51"/>
        <v>2.8318675309615605E-2</v>
      </c>
      <c r="H580" s="128">
        <f t="shared" si="52"/>
        <v>10305.704000000002</v>
      </c>
      <c r="I580" s="122">
        <f t="shared" si="53"/>
        <v>0.28165357623790893</v>
      </c>
      <c r="J580" s="128">
        <f t="shared" si="54"/>
        <v>99.814215671930214</v>
      </c>
      <c r="K580" s="129" cm="1">
        <f t="array" ref="K580">INDEX(KM_PCT,MATCH($A580,'Knowledge - Percentages'!$B:$B,0),'Data - Knowledge'!K$8)/100</f>
        <v>2.3E-2</v>
      </c>
      <c r="L580" s="129" cm="1">
        <f t="array" ref="L580">INDEX(KM_PCT,MATCH($A580,'Knowledge - Percentages'!$B:$B,0),'Data - Knowledge'!L$8)/100</f>
        <v>2.7999999999999997E-2</v>
      </c>
      <c r="M580" s="129" cm="1">
        <f t="array" ref="M580">INDEX(KM_PCT,MATCH($A580,'Knowledge - Percentages'!$B:$B,0),'Data - Knowledge'!M$8)/100</f>
        <v>2.7999999999999997E-2</v>
      </c>
      <c r="N580" s="129" cm="1">
        <f t="array" ref="N580">INDEX(KM_PCT,MATCH($A580,'Knowledge - Percentages'!$B:$B,0),'Data - Knowledge'!N$8)/100</f>
        <v>2.7999999999999997E-2</v>
      </c>
      <c r="O580" s="129" cm="1">
        <f t="array" ref="O580">INDEX(KM_PCT,MATCH($A580,'Knowledge - Percentages'!$B:$B,0),'Data - Knowledge'!O$8)/100</f>
        <v>2.7999999999999997E-2</v>
      </c>
      <c r="P580" s="129" cm="1">
        <f t="array" ref="P580">INDEX(KM_PCT,MATCH($A580,'Knowledge - Percentages'!$B:$B,0),'Data - Knowledge'!P$8)/100</f>
        <v>2.7999999999999997E-2</v>
      </c>
      <c r="Q580" s="129" cm="1">
        <f t="array" ref="Q580">INDEX(KM_PCT,MATCH($A580,'Knowledge - Percentages'!$B:$B,0),'Data - Knowledge'!Q$8)/100</f>
        <v>2.7999999999999997E-2</v>
      </c>
      <c r="R580" s="129" cm="1">
        <f t="array" ref="R580">INDEX(KM_PCT,MATCH($A580,'Knowledge - Percentages'!$B:$B,0),'Data - Knowledge'!R$8)/100</f>
        <v>2.7999999999999997E-2</v>
      </c>
      <c r="S580" s="129" cm="1">
        <f t="array" ref="S580">INDEX(KM_PCT,MATCH($A580,'Knowledge - Percentages'!$B:$B,0),'Data - Knowledge'!S$8)/100</f>
        <v>2.7999999999999997E-2</v>
      </c>
      <c r="T580" s="129" cm="1">
        <f t="array" ref="T580">INDEX(KM_PCT,MATCH($A580,'Knowledge - Percentages'!$B:$B,0),'Data - Knowledge'!T$8)/100</f>
        <v>2.7999999999999997E-2</v>
      </c>
      <c r="U580" s="129" cm="1">
        <f t="array" ref="U580">INDEX(KM_PCT,MATCH($A580,'Knowledge - Percentages'!$B:$B,0),'Data - Knowledge'!U$8)/100</f>
        <v>2.7999999999999997E-2</v>
      </c>
      <c r="V580" s="129" cm="1">
        <f t="array" ref="V580">INDEX(KM_PCT,MATCH($A580,'Knowledge - Percentages'!$B:$B,0),'Data - Knowledge'!V$8)/100</f>
        <v>2.8999999999999998E-2</v>
      </c>
      <c r="W580" s="129" cm="1">
        <f t="array" ref="W580">INDEX(KM_PCT,MATCH($A580,'Knowledge - Percentages'!$B:$B,0),'Data - Knowledge'!W$8)/100</f>
        <v>2.5000000000000001E-2</v>
      </c>
      <c r="X580" s="129" cm="1">
        <f t="array" ref="X580">INDEX(KM_PCT,MATCH($A580,'Knowledge - Percentages'!$B:$B,0),'Data - Knowledge'!X$8)/100</f>
        <v>3.2000000000000001E-2</v>
      </c>
      <c r="Y580" s="129" cm="1">
        <f t="array" ref="Y580">INDEX(KM_PCT,MATCH($A580,'Knowledge - Percentages'!$B:$B,0),'Data - Knowledge'!Y$8)/100</f>
        <v>2.8999999999999998E-2</v>
      </c>
      <c r="Z580" s="129" cm="1">
        <f t="array" ref="Z580">INDEX(KM_PCT,MATCH($A580,'Knowledge - Percentages'!$B:$B,0),'Data - Knowledge'!Z$8)/100</f>
        <v>2.8999999999999998E-2</v>
      </c>
      <c r="AA580" s="129" cm="1">
        <f t="array" ref="AA580">INDEX(KM_PCT,MATCH($A580,'Knowledge - Percentages'!$B:$B,0),'Data - Knowledge'!AA$8)/100</f>
        <v>2.8999999999999998E-2</v>
      </c>
      <c r="AB580" s="129" cm="1">
        <f t="array" ref="AB580">INDEX(KM_PCT,MATCH($A580,'Knowledge - Percentages'!$B:$B,0),'Data - Knowledge'!AB$8)/100</f>
        <v>2.8999999999999998E-2</v>
      </c>
      <c r="AC580" s="129" cm="1">
        <f t="array" ref="AC580">INDEX(KM_PCT,MATCH($A580,'Knowledge - Percentages'!$B:$B,0),'Data - Knowledge'!AC$8)/100</f>
        <v>2.7999999999999997E-2</v>
      </c>
      <c r="AD580" s="129" cm="1">
        <f t="array" ref="AD580">INDEX(KM_PCT,MATCH($A580,'Knowledge - Percentages'!$B:$B,0),'Data - Knowledge'!AD$8)/100</f>
        <v>2.7999999999999997E-2</v>
      </c>
      <c r="AE580" s="129" cm="1">
        <f t="array" ref="AE580">INDEX(KM_PCT,MATCH($A580,'Knowledge - Percentages'!$B:$B,0),'Data - Knowledge'!AE$8)/100</f>
        <v>2.4E-2</v>
      </c>
      <c r="AF580" s="129" cm="1">
        <f t="array" ref="AF580">INDEX(KM_PCT,MATCH($A580,'Knowledge - Percentages'!$B:$B,0),'Data - Knowledge'!AF$8)/100</f>
        <v>2.7999999999999997E-2</v>
      </c>
      <c r="AG580" s="129" cm="1">
        <f t="array" ref="AG580">INDEX(KM_PCT,MATCH($A580,'Knowledge - Percentages'!$B:$B,0),'Data - Knowledge'!AG$8)/100</f>
        <v>2.7999999999999997E-2</v>
      </c>
      <c r="AH580" s="129" cm="1">
        <f t="array" ref="AH580">INDEX(KM_PCT,MATCH($A580,'Knowledge - Percentages'!$B:$B,0),'Data - Knowledge'!AH$8)/100</f>
        <v>2.7999999999999997E-2</v>
      </c>
      <c r="AI580" s="129" cm="1">
        <f t="array" ref="AI580">INDEX(KM_PCT,MATCH($A580,'Knowledge - Percentages'!$B:$B,0),'Data - Knowledge'!AI$8)/100</f>
        <v>2.7999999999999997E-2</v>
      </c>
    </row>
    <row r="581" spans="1:35">
      <c r="A581" s="86" t="s">
        <v>1316</v>
      </c>
      <c r="B581" s="86" t="s">
        <v>977</v>
      </c>
      <c r="C581" s="86" t="s">
        <v>1180</v>
      </c>
      <c r="D581" s="86" t="s">
        <v>1317</v>
      </c>
      <c r="E581" s="122">
        <f t="shared" si="55"/>
        <v>2.7223533319006784E-2</v>
      </c>
      <c r="F581" s="128">
        <f t="shared" si="50"/>
        <v>1393.4910000000002</v>
      </c>
      <c r="G581" s="122">
        <f t="shared" si="51"/>
        <v>2.8254364295351452E-2</v>
      </c>
      <c r="H581" s="128">
        <f t="shared" si="52"/>
        <v>10282.300000000005</v>
      </c>
      <c r="I581" s="122">
        <f t="shared" si="53"/>
        <v>-0.56599357835993735</v>
      </c>
      <c r="J581" s="128">
        <f t="shared" si="54"/>
        <v>96.351604426243398</v>
      </c>
      <c r="K581" s="129" cm="1">
        <f t="array" ref="K581">INDEX(KM_PCT,MATCH($A581,'Knowledge - Percentages'!$B:$B,0),'Data - Knowledge'!K$8)/100</f>
        <v>2.2000000000000002E-2</v>
      </c>
      <c r="L581" s="129" cm="1">
        <f t="array" ref="L581">INDEX(KM_PCT,MATCH($A581,'Knowledge - Percentages'!$B:$B,0),'Data - Knowledge'!L$8)/100</f>
        <v>2.2000000000000002E-2</v>
      </c>
      <c r="M581" s="129" cm="1">
        <f t="array" ref="M581">INDEX(KM_PCT,MATCH($A581,'Knowledge - Percentages'!$B:$B,0),'Data - Knowledge'!M$8)/100</f>
        <v>2.2000000000000002E-2</v>
      </c>
      <c r="N581" s="129" cm="1">
        <f t="array" ref="N581">INDEX(KM_PCT,MATCH($A581,'Knowledge - Percentages'!$B:$B,0),'Data - Knowledge'!N$8)/100</f>
        <v>1.3999999999999999E-2</v>
      </c>
      <c r="O581" s="129" cm="1">
        <f t="array" ref="O581">INDEX(KM_PCT,MATCH($A581,'Knowledge - Percentages'!$B:$B,0),'Data - Knowledge'!O$8)/100</f>
        <v>2.2000000000000002E-2</v>
      </c>
      <c r="P581" s="129" cm="1">
        <f t="array" ref="P581">INDEX(KM_PCT,MATCH($A581,'Knowledge - Percentages'!$B:$B,0),'Data - Knowledge'!P$8)/100</f>
        <v>4.2999999999999997E-2</v>
      </c>
      <c r="Q581" s="129" cm="1">
        <f t="array" ref="Q581">INDEX(KM_PCT,MATCH($A581,'Knowledge - Percentages'!$B:$B,0),'Data - Knowledge'!Q$8)/100</f>
        <v>3.3000000000000002E-2</v>
      </c>
      <c r="R581" s="129" cm="1">
        <f t="array" ref="R581">INDEX(KM_PCT,MATCH($A581,'Knowledge - Percentages'!$B:$B,0),'Data - Knowledge'!R$8)/100</f>
        <v>3.3000000000000002E-2</v>
      </c>
      <c r="S581" s="129" cm="1">
        <f t="array" ref="S581">INDEX(KM_PCT,MATCH($A581,'Knowledge - Percentages'!$B:$B,0),'Data - Knowledge'!S$8)/100</f>
        <v>2.2000000000000002E-2</v>
      </c>
      <c r="T581" s="129" cm="1">
        <f t="array" ref="T581">INDEX(KM_PCT,MATCH($A581,'Knowledge - Percentages'!$B:$B,0),'Data - Knowledge'!T$8)/100</f>
        <v>3.3000000000000002E-2</v>
      </c>
      <c r="U581" s="129" cm="1">
        <f t="array" ref="U581">INDEX(KM_PCT,MATCH($A581,'Knowledge - Percentages'!$B:$B,0),'Data - Knowledge'!U$8)/100</f>
        <v>3.3000000000000002E-2</v>
      </c>
      <c r="V581" s="129" cm="1">
        <f t="array" ref="V581">INDEX(KM_PCT,MATCH($A581,'Knowledge - Percentages'!$B:$B,0),'Data - Knowledge'!V$8)/100</f>
        <v>3.3000000000000002E-2</v>
      </c>
      <c r="W581" s="129" cm="1">
        <f t="array" ref="W581">INDEX(KM_PCT,MATCH($A581,'Knowledge - Percentages'!$B:$B,0),'Data - Knowledge'!W$8)/100</f>
        <v>3.3000000000000002E-2</v>
      </c>
      <c r="X581" s="129" cm="1">
        <f t="array" ref="X581">INDEX(KM_PCT,MATCH($A581,'Knowledge - Percentages'!$B:$B,0),'Data - Knowledge'!X$8)/100</f>
        <v>3.3000000000000002E-2</v>
      </c>
      <c r="Y581" s="129" cm="1">
        <f t="array" ref="Y581">INDEX(KM_PCT,MATCH($A581,'Knowledge - Percentages'!$B:$B,0),'Data - Knowledge'!Y$8)/100</f>
        <v>3.3000000000000002E-2</v>
      </c>
      <c r="Z581" s="129" cm="1">
        <f t="array" ref="Z581">INDEX(KM_PCT,MATCH($A581,'Knowledge - Percentages'!$B:$B,0),'Data - Knowledge'!Z$8)/100</f>
        <v>3.3000000000000002E-2</v>
      </c>
      <c r="AA581" s="129" cm="1">
        <f t="array" ref="AA581">INDEX(KM_PCT,MATCH($A581,'Knowledge - Percentages'!$B:$B,0),'Data - Knowledge'!AA$8)/100</f>
        <v>2.5000000000000001E-2</v>
      </c>
      <c r="AB581" s="129" cm="1">
        <f t="array" ref="AB581">INDEX(KM_PCT,MATCH($A581,'Knowledge - Percentages'!$B:$B,0),'Data - Knowledge'!AB$8)/100</f>
        <v>3.3000000000000002E-2</v>
      </c>
      <c r="AC581" s="129" cm="1">
        <f t="array" ref="AC581">INDEX(KM_PCT,MATCH($A581,'Knowledge - Percentages'!$B:$B,0),'Data - Knowledge'!AC$8)/100</f>
        <v>3.3000000000000002E-2</v>
      </c>
      <c r="AD581" s="129" cm="1">
        <f t="array" ref="AD581">INDEX(KM_PCT,MATCH($A581,'Knowledge - Percentages'!$B:$B,0),'Data - Knowledge'!AD$8)/100</f>
        <v>3.2000000000000001E-2</v>
      </c>
      <c r="AE581" s="129" cm="1">
        <f t="array" ref="AE581">INDEX(KM_PCT,MATCH($A581,'Knowledge - Percentages'!$B:$B,0),'Data - Knowledge'!AE$8)/100</f>
        <v>3.3000000000000002E-2</v>
      </c>
      <c r="AF581" s="129" cm="1">
        <f t="array" ref="AF581">INDEX(KM_PCT,MATCH($A581,'Knowledge - Percentages'!$B:$B,0),'Data - Knowledge'!AF$8)/100</f>
        <v>3.9E-2</v>
      </c>
      <c r="AG581" s="129" cm="1">
        <f t="array" ref="AG581">INDEX(KM_PCT,MATCH($A581,'Knowledge - Percentages'!$B:$B,0),'Data - Knowledge'!AG$8)/100</f>
        <v>3.3000000000000002E-2</v>
      </c>
      <c r="AH581" s="129" cm="1">
        <f t="array" ref="AH581">INDEX(KM_PCT,MATCH($A581,'Knowledge - Percentages'!$B:$B,0),'Data - Knowledge'!AH$8)/100</f>
        <v>3.3000000000000002E-2</v>
      </c>
      <c r="AI581" s="129" cm="1">
        <f t="array" ref="AI581">INDEX(KM_PCT,MATCH($A581,'Knowledge - Percentages'!$B:$B,0),'Data - Knowledge'!AI$8)/100</f>
        <v>2.7999999999999997E-2</v>
      </c>
    </row>
    <row r="582" spans="1:35">
      <c r="A582" s="86" t="s">
        <v>1318</v>
      </c>
      <c r="B582" s="86" t="s">
        <v>977</v>
      </c>
      <c r="C582" s="86" t="s">
        <v>1180</v>
      </c>
      <c r="D582" s="86" t="s">
        <v>1319</v>
      </c>
      <c r="E582" s="122">
        <f t="shared" si="55"/>
        <v>3.8410690214312225E-2</v>
      </c>
      <c r="F582" s="128">
        <f t="shared" si="50"/>
        <v>1966.1279999999999</v>
      </c>
      <c r="G582" s="122">
        <f t="shared" si="51"/>
        <v>3.6353971625554045E-2</v>
      </c>
      <c r="H582" s="128">
        <f t="shared" si="52"/>
        <v>13229.901000000002</v>
      </c>
      <c r="I582" s="122">
        <f t="shared" si="53"/>
        <v>-2.7330185798668905E-2</v>
      </c>
      <c r="J582" s="128">
        <f t="shared" si="54"/>
        <v>105.6574797657389</v>
      </c>
      <c r="K582" s="129" cm="1">
        <f t="array" ref="K582">INDEX(KM_PCT,MATCH($A582,'Knowledge - Percentages'!$B:$B,0),'Data - Knowledge'!K$8)/100</f>
        <v>3.7999999999999999E-2</v>
      </c>
      <c r="L582" s="129" cm="1">
        <f t="array" ref="L582">INDEX(KM_PCT,MATCH($A582,'Knowledge - Percentages'!$B:$B,0),'Data - Knowledge'!L$8)/100</f>
        <v>3.7999999999999999E-2</v>
      </c>
      <c r="M582" s="129" cm="1">
        <f t="array" ref="M582">INDEX(KM_PCT,MATCH($A582,'Knowledge - Percentages'!$B:$B,0),'Data - Knowledge'!M$8)/100</f>
        <v>4.0999999999999995E-2</v>
      </c>
      <c r="N582" s="129" cm="1">
        <f t="array" ref="N582">INDEX(KM_PCT,MATCH($A582,'Knowledge - Percentages'!$B:$B,0),'Data - Knowledge'!N$8)/100</f>
        <v>3.1E-2</v>
      </c>
      <c r="O582" s="129" cm="1">
        <f t="array" ref="O582">INDEX(KM_PCT,MATCH($A582,'Knowledge - Percentages'!$B:$B,0),'Data - Knowledge'!O$8)/100</f>
        <v>0.03</v>
      </c>
      <c r="P582" s="129" cm="1">
        <f t="array" ref="P582">INDEX(KM_PCT,MATCH($A582,'Knowledge - Percentages'!$B:$B,0),'Data - Knowledge'!P$8)/100</f>
        <v>4.4999999999999998E-2</v>
      </c>
      <c r="Q582" s="129" cm="1">
        <f t="array" ref="Q582">INDEX(KM_PCT,MATCH($A582,'Knowledge - Percentages'!$B:$B,0),'Data - Knowledge'!Q$8)/100</f>
        <v>4.8000000000000001E-2</v>
      </c>
      <c r="R582" s="129" cm="1">
        <f t="array" ref="R582">INDEX(KM_PCT,MATCH($A582,'Knowledge - Percentages'!$B:$B,0),'Data - Knowledge'!R$8)/100</f>
        <v>4.4999999999999998E-2</v>
      </c>
      <c r="S582" s="129" cm="1">
        <f t="array" ref="S582">INDEX(KM_PCT,MATCH($A582,'Knowledge - Percentages'!$B:$B,0),'Data - Knowledge'!S$8)/100</f>
        <v>4.4999999999999998E-2</v>
      </c>
      <c r="T582" s="129" cm="1">
        <f t="array" ref="T582">INDEX(KM_PCT,MATCH($A582,'Knowledge - Percentages'!$B:$B,0),'Data - Knowledge'!T$8)/100</f>
        <v>4.4999999999999998E-2</v>
      </c>
      <c r="U582" s="129" cm="1">
        <f t="array" ref="U582">INDEX(KM_PCT,MATCH($A582,'Knowledge - Percentages'!$B:$B,0),'Data - Knowledge'!U$8)/100</f>
        <v>5.5E-2</v>
      </c>
      <c r="V582" s="129" cm="1">
        <f t="array" ref="V582">INDEX(KM_PCT,MATCH($A582,'Knowledge - Percentages'!$B:$B,0),'Data - Knowledge'!V$8)/100</f>
        <v>4.4999999999999998E-2</v>
      </c>
      <c r="W582" s="129" cm="1">
        <f t="array" ref="W582">INDEX(KM_PCT,MATCH($A582,'Knowledge - Percentages'!$B:$B,0),'Data - Knowledge'!W$8)/100</f>
        <v>3.7999999999999999E-2</v>
      </c>
      <c r="X582" s="129" cm="1">
        <f t="array" ref="X582">INDEX(KM_PCT,MATCH($A582,'Knowledge - Percentages'!$B:$B,0),'Data - Knowledge'!X$8)/100</f>
        <v>4.2999999999999997E-2</v>
      </c>
      <c r="Y582" s="129" cm="1">
        <f t="array" ref="Y582">INDEX(KM_PCT,MATCH($A582,'Knowledge - Percentages'!$B:$B,0),'Data - Knowledge'!Y$8)/100</f>
        <v>3.9E-2</v>
      </c>
      <c r="Z582" s="129" cm="1">
        <f t="array" ref="Z582">INDEX(KM_PCT,MATCH($A582,'Knowledge - Percentages'!$B:$B,0),'Data - Knowledge'!Z$8)/100</f>
        <v>3.7999999999999999E-2</v>
      </c>
      <c r="AA582" s="129" cm="1">
        <f t="array" ref="AA582">INDEX(KM_PCT,MATCH($A582,'Knowledge - Percentages'!$B:$B,0),'Data - Knowledge'!AA$8)/100</f>
        <v>3.9E-2</v>
      </c>
      <c r="AB582" s="129" cm="1">
        <f t="array" ref="AB582">INDEX(KM_PCT,MATCH($A582,'Knowledge - Percentages'!$B:$B,0),'Data - Knowledge'!AB$8)/100</f>
        <v>3.9E-2</v>
      </c>
      <c r="AC582" s="129" cm="1">
        <f t="array" ref="AC582">INDEX(KM_PCT,MATCH($A582,'Knowledge - Percentages'!$B:$B,0),'Data - Knowledge'!AC$8)/100</f>
        <v>2.4E-2</v>
      </c>
      <c r="AD582" s="129" cm="1">
        <f t="array" ref="AD582">INDEX(KM_PCT,MATCH($A582,'Knowledge - Percentages'!$B:$B,0),'Data - Knowledge'!AD$8)/100</f>
        <v>3.3000000000000002E-2</v>
      </c>
      <c r="AE582" s="129" cm="1">
        <f t="array" ref="AE582">INDEX(KM_PCT,MATCH($A582,'Knowledge - Percentages'!$B:$B,0),'Data - Knowledge'!AE$8)/100</f>
        <v>3.3000000000000002E-2</v>
      </c>
      <c r="AF582" s="129" cm="1">
        <f t="array" ref="AF582">INDEX(KM_PCT,MATCH($A582,'Knowledge - Percentages'!$B:$B,0),'Data - Knowledge'!AF$8)/100</f>
        <v>3.3000000000000002E-2</v>
      </c>
      <c r="AG582" s="129" cm="1">
        <f t="array" ref="AG582">INDEX(KM_PCT,MATCH($A582,'Knowledge - Percentages'!$B:$B,0),'Data - Knowledge'!AG$8)/100</f>
        <v>3.3000000000000002E-2</v>
      </c>
      <c r="AH582" s="129" cm="1">
        <f t="array" ref="AH582">INDEX(KM_PCT,MATCH($A582,'Knowledge - Percentages'!$B:$B,0),'Data - Knowledge'!AH$8)/100</f>
        <v>3.3000000000000002E-2</v>
      </c>
      <c r="AI582" s="129" cm="1">
        <f t="array" ref="AI582">INDEX(KM_PCT,MATCH($A582,'Knowledge - Percentages'!$B:$B,0),'Data - Knowledge'!AI$8)/100</f>
        <v>3.3000000000000002E-2</v>
      </c>
    </row>
    <row r="583" spans="1:35">
      <c r="A583" s="86" t="s">
        <v>1320</v>
      </c>
      <c r="B583" s="86" t="s">
        <v>977</v>
      </c>
      <c r="C583" s="86" t="s">
        <v>1180</v>
      </c>
      <c r="D583" s="86" t="s">
        <v>1321</v>
      </c>
      <c r="E583" s="122">
        <f t="shared" si="55"/>
        <v>1.2872213647996563E-2</v>
      </c>
      <c r="F583" s="128">
        <f t="shared" si="50"/>
        <v>658.8900000000001</v>
      </c>
      <c r="G583" s="122">
        <f t="shared" si="51"/>
        <v>1.2951959089797455E-2</v>
      </c>
      <c r="H583" s="128">
        <f t="shared" si="52"/>
        <v>4713.4639999999999</v>
      </c>
      <c r="I583" s="122">
        <f t="shared" si="53"/>
        <v>-0.51980433131312354</v>
      </c>
      <c r="J583" s="128">
        <f t="shared" si="54"/>
        <v>99.384298226638862</v>
      </c>
      <c r="K583" s="129" cm="1">
        <f t="array" ref="K583">INDEX(KM_PCT,MATCH($A583,'Knowledge - Percentages'!$B:$B,0),'Data - Knowledge'!K$8)/100</f>
        <v>1.2E-2</v>
      </c>
      <c r="L583" s="129" cm="1">
        <f t="array" ref="L583">INDEX(KM_PCT,MATCH($A583,'Knowledge - Percentages'!$B:$B,0),'Data - Knowledge'!L$8)/100</f>
        <v>1.2E-2</v>
      </c>
      <c r="M583" s="129" cm="1">
        <f t="array" ref="M583">INDEX(KM_PCT,MATCH($A583,'Knowledge - Percentages'!$B:$B,0),'Data - Knowledge'!M$8)/100</f>
        <v>1.2E-2</v>
      </c>
      <c r="N583" s="129" cm="1">
        <f t="array" ref="N583">INDEX(KM_PCT,MATCH($A583,'Knowledge - Percentages'!$B:$B,0),'Data - Knowledge'!N$8)/100</f>
        <v>6.9999999999999993E-3</v>
      </c>
      <c r="O583" s="129" cm="1">
        <f t="array" ref="O583">INDEX(KM_PCT,MATCH($A583,'Knowledge - Percentages'!$B:$B,0),'Data - Knowledge'!O$8)/100</f>
        <v>1.2E-2</v>
      </c>
      <c r="P583" s="129" cm="1">
        <f t="array" ref="P583">INDEX(KM_PCT,MATCH($A583,'Knowledge - Percentages'!$B:$B,0),'Data - Knowledge'!P$8)/100</f>
        <v>0.02</v>
      </c>
      <c r="Q583" s="129" cm="1">
        <f t="array" ref="Q583">INDEX(KM_PCT,MATCH($A583,'Knowledge - Percentages'!$B:$B,0),'Data - Knowledge'!Q$8)/100</f>
        <v>1.4999999999999999E-2</v>
      </c>
      <c r="R583" s="129" cm="1">
        <f t="array" ref="R583">INDEX(KM_PCT,MATCH($A583,'Knowledge - Percentages'!$B:$B,0),'Data - Knowledge'!R$8)/100</f>
        <v>1.4999999999999999E-2</v>
      </c>
      <c r="S583" s="129" cm="1">
        <f t="array" ref="S583">INDEX(KM_PCT,MATCH($A583,'Knowledge - Percentages'!$B:$B,0),'Data - Knowledge'!S$8)/100</f>
        <v>1.3999999999999999E-2</v>
      </c>
      <c r="T583" s="129" cm="1">
        <f t="array" ref="T583">INDEX(KM_PCT,MATCH($A583,'Knowledge - Percentages'!$B:$B,0),'Data - Knowledge'!T$8)/100</f>
        <v>1.4999999999999999E-2</v>
      </c>
      <c r="U583" s="129" cm="1">
        <f t="array" ref="U583">INDEX(KM_PCT,MATCH($A583,'Knowledge - Percentages'!$B:$B,0),'Data - Knowledge'!U$8)/100</f>
        <v>1.4999999999999999E-2</v>
      </c>
      <c r="V583" s="129" cm="1">
        <f t="array" ref="V583">INDEX(KM_PCT,MATCH($A583,'Knowledge - Percentages'!$B:$B,0),'Data - Knowledge'!V$8)/100</f>
        <v>1.4999999999999999E-2</v>
      </c>
      <c r="W583" s="129" cm="1">
        <f t="array" ref="W583">INDEX(KM_PCT,MATCH($A583,'Knowledge - Percentages'!$B:$B,0),'Data - Knowledge'!W$8)/100</f>
        <v>1.4999999999999999E-2</v>
      </c>
      <c r="X583" s="129" cm="1">
        <f t="array" ref="X583">INDEX(KM_PCT,MATCH($A583,'Knowledge - Percentages'!$B:$B,0),'Data - Knowledge'!X$8)/100</f>
        <v>1.3999999999999999E-2</v>
      </c>
      <c r="Y583" s="129" cm="1">
        <f t="array" ref="Y583">INDEX(KM_PCT,MATCH($A583,'Knowledge - Percentages'!$B:$B,0),'Data - Knowledge'!Y$8)/100</f>
        <v>1.4999999999999999E-2</v>
      </c>
      <c r="Z583" s="129" cm="1">
        <f t="array" ref="Z583">INDEX(KM_PCT,MATCH($A583,'Knowledge - Percentages'!$B:$B,0),'Data - Knowledge'!Z$8)/100</f>
        <v>1.4999999999999999E-2</v>
      </c>
      <c r="AA583" s="129" cm="1">
        <f t="array" ref="AA583">INDEX(KM_PCT,MATCH($A583,'Knowledge - Percentages'!$B:$B,0),'Data - Knowledge'!AA$8)/100</f>
        <v>1.1000000000000001E-2</v>
      </c>
      <c r="AB583" s="129" cm="1">
        <f t="array" ref="AB583">INDEX(KM_PCT,MATCH($A583,'Knowledge - Percentages'!$B:$B,0),'Data - Knowledge'!AB$8)/100</f>
        <v>0.04</v>
      </c>
      <c r="AC583" s="129" cm="1">
        <f t="array" ref="AC583">INDEX(KM_PCT,MATCH($A583,'Knowledge - Percentages'!$B:$B,0),'Data - Knowledge'!AC$8)/100</f>
        <v>1.3000000000000001E-2</v>
      </c>
      <c r="AD583" s="129" cm="1">
        <f t="array" ref="AD583">INDEX(KM_PCT,MATCH($A583,'Knowledge - Percentages'!$B:$B,0),'Data - Knowledge'!AD$8)/100</f>
        <v>9.0000000000000011E-3</v>
      </c>
      <c r="AE583" s="129" cm="1">
        <f t="array" ref="AE583">INDEX(KM_PCT,MATCH($A583,'Knowledge - Percentages'!$B:$B,0),'Data - Knowledge'!AE$8)/100</f>
        <v>1.6E-2</v>
      </c>
      <c r="AF583" s="129" cm="1">
        <f t="array" ref="AF583">INDEX(KM_PCT,MATCH($A583,'Knowledge - Percentages'!$B:$B,0),'Data - Knowledge'!AF$8)/100</f>
        <v>0.04</v>
      </c>
      <c r="AG583" s="129" cm="1">
        <f t="array" ref="AG583">INDEX(KM_PCT,MATCH($A583,'Knowledge - Percentages'!$B:$B,0),'Data - Knowledge'!AG$8)/100</f>
        <v>1.3999999999999999E-2</v>
      </c>
      <c r="AH583" s="129" cm="1">
        <f t="array" ref="AH583">INDEX(KM_PCT,MATCH($A583,'Knowledge - Percentages'!$B:$B,0),'Data - Knowledge'!AH$8)/100</f>
        <v>0.02</v>
      </c>
      <c r="AI583" s="129" cm="1">
        <f t="array" ref="AI583">INDEX(KM_PCT,MATCH($A583,'Knowledge - Percentages'!$B:$B,0),'Data - Knowledge'!AI$8)/100</f>
        <v>1.6E-2</v>
      </c>
    </row>
    <row r="584" spans="1:35">
      <c r="A584" s="86" t="s">
        <v>1322</v>
      </c>
      <c r="B584" s="86" t="s">
        <v>977</v>
      </c>
      <c r="C584" s="86" t="s">
        <v>1180</v>
      </c>
      <c r="D584" s="86" t="s">
        <v>1323</v>
      </c>
      <c r="E584" s="122">
        <f t="shared" si="55"/>
        <v>1.0521089339090002E-2</v>
      </c>
      <c r="F584" s="128">
        <f t="shared" si="50"/>
        <v>538.54299999999989</v>
      </c>
      <c r="G584" s="122">
        <f t="shared" si="51"/>
        <v>1.068748814983554E-2</v>
      </c>
      <c r="H584" s="128">
        <f t="shared" si="52"/>
        <v>3889.3799999999997</v>
      </c>
      <c r="I584" s="122">
        <f t="shared" si="53"/>
        <v>-0.61910867740341746</v>
      </c>
      <c r="J584" s="128">
        <f t="shared" si="54"/>
        <v>98.443050336873611</v>
      </c>
      <c r="K584" s="129" cm="1">
        <f t="array" ref="K584">INDEX(KM_PCT,MATCH($A584,'Knowledge - Percentages'!$B:$B,0),'Data - Knowledge'!K$8)/100</f>
        <v>1.6E-2</v>
      </c>
      <c r="L584" s="129" cm="1">
        <f t="array" ref="L584">INDEX(KM_PCT,MATCH($A584,'Knowledge - Percentages'!$B:$B,0),'Data - Knowledge'!L$8)/100</f>
        <v>1.1000000000000001E-2</v>
      </c>
      <c r="M584" s="129" cm="1">
        <f t="array" ref="M584">INDEX(KM_PCT,MATCH($A584,'Knowledge - Percentages'!$B:$B,0),'Data - Knowledge'!M$8)/100</f>
        <v>0.01</v>
      </c>
      <c r="N584" s="129" cm="1">
        <f t="array" ref="N584">INDEX(KM_PCT,MATCH($A584,'Knowledge - Percentages'!$B:$B,0),'Data - Knowledge'!N$8)/100</f>
        <v>8.0000000000000002E-3</v>
      </c>
      <c r="O584" s="129" cm="1">
        <f t="array" ref="O584">INDEX(KM_PCT,MATCH($A584,'Knowledge - Percentages'!$B:$B,0),'Data - Knowledge'!O$8)/100</f>
        <v>1.1000000000000001E-2</v>
      </c>
      <c r="P584" s="129" cm="1">
        <f t="array" ref="P584">INDEX(KM_PCT,MATCH($A584,'Knowledge - Percentages'!$B:$B,0),'Data - Knowledge'!P$8)/100</f>
        <v>1.2E-2</v>
      </c>
      <c r="Q584" s="129" cm="1">
        <f t="array" ref="Q584">INDEX(KM_PCT,MATCH($A584,'Knowledge - Percentages'!$B:$B,0),'Data - Knowledge'!Q$8)/100</f>
        <v>1.2E-2</v>
      </c>
      <c r="R584" s="129" cm="1">
        <f t="array" ref="R584">INDEX(KM_PCT,MATCH($A584,'Knowledge - Percentages'!$B:$B,0),'Data - Knowledge'!R$8)/100</f>
        <v>1.2E-2</v>
      </c>
      <c r="S584" s="129" cm="1">
        <f t="array" ref="S584">INDEX(KM_PCT,MATCH($A584,'Knowledge - Percentages'!$B:$B,0),'Data - Knowledge'!S$8)/100</f>
        <v>1.2E-2</v>
      </c>
      <c r="T584" s="129" cm="1">
        <f t="array" ref="T584">INDEX(KM_PCT,MATCH($A584,'Knowledge - Percentages'!$B:$B,0),'Data - Knowledge'!T$8)/100</f>
        <v>6.0000000000000001E-3</v>
      </c>
      <c r="U584" s="129" cm="1">
        <f t="array" ref="U584">INDEX(KM_PCT,MATCH($A584,'Knowledge - Percentages'!$B:$B,0),'Data - Knowledge'!U$8)/100</f>
        <v>1.3000000000000001E-2</v>
      </c>
      <c r="V584" s="129" cm="1">
        <f t="array" ref="V584">INDEX(KM_PCT,MATCH($A584,'Knowledge - Percentages'!$B:$B,0),'Data - Knowledge'!V$8)/100</f>
        <v>1.2E-2</v>
      </c>
      <c r="W584" s="129" cm="1">
        <f t="array" ref="W584">INDEX(KM_PCT,MATCH($A584,'Knowledge - Percentages'!$B:$B,0),'Data - Knowledge'!W$8)/100</f>
        <v>1.2E-2</v>
      </c>
      <c r="X584" s="129" cm="1">
        <f t="array" ref="X584">INDEX(KM_PCT,MATCH($A584,'Knowledge - Percentages'!$B:$B,0),'Data - Knowledge'!X$8)/100</f>
        <v>1.2E-2</v>
      </c>
      <c r="Y584" s="129" cm="1">
        <f t="array" ref="Y584">INDEX(KM_PCT,MATCH($A584,'Knowledge - Percentages'!$B:$B,0),'Data - Knowledge'!Y$8)/100</f>
        <v>1.2E-2</v>
      </c>
      <c r="Z584" s="129" cm="1">
        <f t="array" ref="Z584">INDEX(KM_PCT,MATCH($A584,'Knowledge - Percentages'!$B:$B,0),'Data - Knowledge'!Z$8)/100</f>
        <v>8.0000000000000002E-3</v>
      </c>
      <c r="AA584" s="129" cm="1">
        <f t="array" ref="AA584">INDEX(KM_PCT,MATCH($A584,'Knowledge - Percentages'!$B:$B,0),'Data - Knowledge'!AA$8)/100</f>
        <v>9.0000000000000011E-3</v>
      </c>
      <c r="AB584" s="129" cm="1">
        <f t="array" ref="AB584">INDEX(KM_PCT,MATCH($A584,'Knowledge - Percentages'!$B:$B,0),'Data - Knowledge'!AB$8)/100</f>
        <v>1.8000000000000002E-2</v>
      </c>
      <c r="AC584" s="129" cm="1">
        <f t="array" ref="AC584">INDEX(KM_PCT,MATCH($A584,'Knowledge - Percentages'!$B:$B,0),'Data - Knowledge'!AC$8)/100</f>
        <v>1.2E-2</v>
      </c>
      <c r="AD584" s="129" cm="1">
        <f t="array" ref="AD584">INDEX(KM_PCT,MATCH($A584,'Knowledge - Percentages'!$B:$B,0),'Data - Knowledge'!AD$8)/100</f>
        <v>1.2E-2</v>
      </c>
      <c r="AE584" s="129" cm="1">
        <f t="array" ref="AE584">INDEX(KM_PCT,MATCH($A584,'Knowledge - Percentages'!$B:$B,0),'Data - Knowledge'!AE$8)/100</f>
        <v>1.2E-2</v>
      </c>
      <c r="AF584" s="129" cm="1">
        <f t="array" ref="AF584">INDEX(KM_PCT,MATCH($A584,'Knowledge - Percentages'!$B:$B,0),'Data - Knowledge'!AF$8)/100</f>
        <v>1.6E-2</v>
      </c>
      <c r="AG584" s="129" cm="1">
        <f t="array" ref="AG584">INDEX(KM_PCT,MATCH($A584,'Knowledge - Percentages'!$B:$B,0),'Data - Knowledge'!AG$8)/100</f>
        <v>1.2E-2</v>
      </c>
      <c r="AH584" s="129" cm="1">
        <f t="array" ref="AH584">INDEX(KM_PCT,MATCH($A584,'Knowledge - Percentages'!$B:$B,0),'Data - Knowledge'!AH$8)/100</f>
        <v>1.2E-2</v>
      </c>
      <c r="AI584" s="129" cm="1">
        <f t="array" ref="AI584">INDEX(KM_PCT,MATCH($A584,'Knowledge - Percentages'!$B:$B,0),'Data - Knowledge'!AI$8)/100</f>
        <v>1.2E-2</v>
      </c>
    </row>
    <row r="585" spans="1:35">
      <c r="A585" s="86" t="s">
        <v>1324</v>
      </c>
      <c r="B585" s="86" t="s">
        <v>977</v>
      </c>
      <c r="C585" s="86" t="s">
        <v>1180</v>
      </c>
      <c r="D585" s="86" t="s">
        <v>1325</v>
      </c>
      <c r="E585" s="122">
        <f t="shared" si="55"/>
        <v>2.2997772872018284E-2</v>
      </c>
      <c r="F585" s="128">
        <f t="shared" ref="F585:F648" si="56">SUMPRODUCT($K$2:$AI$2,$K585:$AI585)</f>
        <v>1177.1869999999999</v>
      </c>
      <c r="G585" s="122">
        <f t="shared" ref="G585:G648" si="57">SUMPRODUCT($K$3:$AI$3,$K585:$AI585)/$J$3</f>
        <v>2.3079767750515914E-2</v>
      </c>
      <c r="H585" s="128">
        <f t="shared" ref="H585:H648" si="58">SUMPRODUCT($K$3:$AI$3,$K585:$AI585)</f>
        <v>8399.1660000000011</v>
      </c>
      <c r="I585" s="122">
        <f t="shared" ref="I585:I648" si="59">CORREL($K$4:$AI$4,$K585:$AI585)</f>
        <v>-0.60239669998897638</v>
      </c>
      <c r="J585" s="128">
        <f t="shared" si="54"/>
        <v>99.644732653361316</v>
      </c>
      <c r="K585" s="129" cm="1">
        <f t="array" ref="K585">INDEX(KM_PCT,MATCH($A585,'Knowledge - Percentages'!$B:$B,0),'Data - Knowledge'!K$8)/100</f>
        <v>2.1000000000000001E-2</v>
      </c>
      <c r="L585" s="129" cm="1">
        <f t="array" ref="L585">INDEX(KM_PCT,MATCH($A585,'Knowledge - Percentages'!$B:$B,0),'Data - Knowledge'!L$8)/100</f>
        <v>1.7000000000000001E-2</v>
      </c>
      <c r="M585" s="129" cm="1">
        <f t="array" ref="M585">INDEX(KM_PCT,MATCH($A585,'Knowledge - Percentages'!$B:$B,0),'Data - Knowledge'!M$8)/100</f>
        <v>2.1000000000000001E-2</v>
      </c>
      <c r="N585" s="129" cm="1">
        <f t="array" ref="N585">INDEX(KM_PCT,MATCH($A585,'Knowledge - Percentages'!$B:$B,0),'Data - Knowledge'!N$8)/100</f>
        <v>2.1000000000000001E-2</v>
      </c>
      <c r="O585" s="129" cm="1">
        <f t="array" ref="O585">INDEX(KM_PCT,MATCH($A585,'Knowledge - Percentages'!$B:$B,0),'Data - Knowledge'!O$8)/100</f>
        <v>2.1000000000000001E-2</v>
      </c>
      <c r="P585" s="129" cm="1">
        <f t="array" ref="P585">INDEX(KM_PCT,MATCH($A585,'Knowledge - Percentages'!$B:$B,0),'Data - Knowledge'!P$8)/100</f>
        <v>2.6000000000000002E-2</v>
      </c>
      <c r="Q585" s="129" cm="1">
        <f t="array" ref="Q585">INDEX(KM_PCT,MATCH($A585,'Knowledge - Percentages'!$B:$B,0),'Data - Knowledge'!Q$8)/100</f>
        <v>2.6000000000000002E-2</v>
      </c>
      <c r="R585" s="129" cm="1">
        <f t="array" ref="R585">INDEX(KM_PCT,MATCH($A585,'Knowledge - Percentages'!$B:$B,0),'Data - Knowledge'!R$8)/100</f>
        <v>2.6000000000000002E-2</v>
      </c>
      <c r="S585" s="129" cm="1">
        <f t="array" ref="S585">INDEX(KM_PCT,MATCH($A585,'Knowledge - Percentages'!$B:$B,0),'Data - Knowledge'!S$8)/100</f>
        <v>2.6000000000000002E-2</v>
      </c>
      <c r="T585" s="129" cm="1">
        <f t="array" ref="T585">INDEX(KM_PCT,MATCH($A585,'Knowledge - Percentages'!$B:$B,0),'Data - Knowledge'!T$8)/100</f>
        <v>2.6000000000000002E-2</v>
      </c>
      <c r="U585" s="129" cm="1">
        <f t="array" ref="U585">INDEX(KM_PCT,MATCH($A585,'Knowledge - Percentages'!$B:$B,0),'Data - Knowledge'!U$8)/100</f>
        <v>2.6000000000000002E-2</v>
      </c>
      <c r="V585" s="129" cm="1">
        <f t="array" ref="V585">INDEX(KM_PCT,MATCH($A585,'Knowledge - Percentages'!$B:$B,0),'Data - Knowledge'!V$8)/100</f>
        <v>2.6000000000000002E-2</v>
      </c>
      <c r="W585" s="129" cm="1">
        <f t="array" ref="W585">INDEX(KM_PCT,MATCH($A585,'Knowledge - Percentages'!$B:$B,0),'Data - Knowledge'!W$8)/100</f>
        <v>2.6000000000000002E-2</v>
      </c>
      <c r="X585" s="129" cm="1">
        <f t="array" ref="X585">INDEX(KM_PCT,MATCH($A585,'Knowledge - Percentages'!$B:$B,0),'Data - Knowledge'!X$8)/100</f>
        <v>2.6000000000000002E-2</v>
      </c>
      <c r="Y585" s="129" cm="1">
        <f t="array" ref="Y585">INDEX(KM_PCT,MATCH($A585,'Knowledge - Percentages'!$B:$B,0),'Data - Knowledge'!Y$8)/100</f>
        <v>2.8999999999999998E-2</v>
      </c>
      <c r="Z585" s="129" cm="1">
        <f t="array" ref="Z585">INDEX(KM_PCT,MATCH($A585,'Knowledge - Percentages'!$B:$B,0),'Data - Knowledge'!Z$8)/100</f>
        <v>1.9E-2</v>
      </c>
      <c r="AA585" s="129" cm="1">
        <f t="array" ref="AA585">INDEX(KM_PCT,MATCH($A585,'Knowledge - Percentages'!$B:$B,0),'Data - Knowledge'!AA$8)/100</f>
        <v>2.6000000000000002E-2</v>
      </c>
      <c r="AB585" s="129" cm="1">
        <f t="array" ref="AB585">INDEX(KM_PCT,MATCH($A585,'Knowledge - Percentages'!$B:$B,0),'Data - Knowledge'!AB$8)/100</f>
        <v>3.5000000000000003E-2</v>
      </c>
      <c r="AC585" s="129" cm="1">
        <f t="array" ref="AC585">INDEX(KM_PCT,MATCH($A585,'Knowledge - Percentages'!$B:$B,0),'Data - Knowledge'!AC$8)/100</f>
        <v>0.02</v>
      </c>
      <c r="AD585" s="129" cm="1">
        <f t="array" ref="AD585">INDEX(KM_PCT,MATCH($A585,'Knowledge - Percentages'!$B:$B,0),'Data - Knowledge'!AD$8)/100</f>
        <v>2.3E-2</v>
      </c>
      <c r="AE585" s="129" cm="1">
        <f t="array" ref="AE585">INDEX(KM_PCT,MATCH($A585,'Knowledge - Percentages'!$B:$B,0),'Data - Knowledge'!AE$8)/100</f>
        <v>2.6000000000000002E-2</v>
      </c>
      <c r="AF585" s="129" cm="1">
        <f t="array" ref="AF585">INDEX(KM_PCT,MATCH($A585,'Knowledge - Percentages'!$B:$B,0),'Data - Knowledge'!AF$8)/100</f>
        <v>3.7000000000000005E-2</v>
      </c>
      <c r="AG585" s="129" cm="1">
        <f t="array" ref="AG585">INDEX(KM_PCT,MATCH($A585,'Knowledge - Percentages'!$B:$B,0),'Data - Knowledge'!AG$8)/100</f>
        <v>2.6000000000000002E-2</v>
      </c>
      <c r="AH585" s="129" cm="1">
        <f t="array" ref="AH585">INDEX(KM_PCT,MATCH($A585,'Knowledge - Percentages'!$B:$B,0),'Data - Knowledge'!AH$8)/100</f>
        <v>2.6000000000000002E-2</v>
      </c>
      <c r="AI585" s="129" cm="1">
        <f t="array" ref="AI585">INDEX(KM_PCT,MATCH($A585,'Knowledge - Percentages'!$B:$B,0),'Data - Knowledge'!AI$8)/100</f>
        <v>2.6000000000000002E-2</v>
      </c>
    </row>
    <row r="586" spans="1:35">
      <c r="A586" s="86" t="s">
        <v>1326</v>
      </c>
      <c r="B586" s="86" t="s">
        <v>977</v>
      </c>
      <c r="C586" s="86" t="s">
        <v>1180</v>
      </c>
      <c r="D586" s="86" t="s">
        <v>1327</v>
      </c>
      <c r="E586" s="122">
        <f t="shared" si="55"/>
        <v>0.16893131068435344</v>
      </c>
      <c r="F586" s="128">
        <f t="shared" si="56"/>
        <v>8647.0869999999995</v>
      </c>
      <c r="G586" s="122">
        <f t="shared" si="57"/>
        <v>0.17608988813444751</v>
      </c>
      <c r="H586" s="128">
        <f t="shared" si="58"/>
        <v>64082.455999999998</v>
      </c>
      <c r="I586" s="122">
        <f t="shared" si="59"/>
        <v>-0.61853911141247253</v>
      </c>
      <c r="J586" s="128">
        <f t="shared" ref="J586:J649" si="60">$E586/$G586*100</f>
        <v>95.934702710113385</v>
      </c>
      <c r="K586" s="129" cm="1">
        <f t="array" ref="K586">INDEX(KM_PCT,MATCH($A586,'Knowledge - Percentages'!$B:$B,0),'Data - Knowledge'!K$8)/100</f>
        <v>0.161</v>
      </c>
      <c r="L586" s="129" cm="1">
        <f t="array" ref="L586">INDEX(KM_PCT,MATCH($A586,'Knowledge - Percentages'!$B:$B,0),'Data - Knowledge'!L$8)/100</f>
        <v>0.13699999999999998</v>
      </c>
      <c r="M586" s="129" cm="1">
        <f t="array" ref="M586">INDEX(KM_PCT,MATCH($A586,'Knowledge - Percentages'!$B:$B,0),'Data - Knowledge'!M$8)/100</f>
        <v>0.14699999999999999</v>
      </c>
      <c r="N586" s="129" cm="1">
        <f t="array" ref="N586">INDEX(KM_PCT,MATCH($A586,'Knowledge - Percentages'!$B:$B,0),'Data - Knowledge'!N$8)/100</f>
        <v>0.14699999999999999</v>
      </c>
      <c r="O586" s="129" cm="1">
        <f t="array" ref="O586">INDEX(KM_PCT,MATCH($A586,'Knowledge - Percentages'!$B:$B,0),'Data - Knowledge'!O$8)/100</f>
        <v>0.14699999999999999</v>
      </c>
      <c r="P586" s="129" cm="1">
        <f t="array" ref="P586">INDEX(KM_PCT,MATCH($A586,'Knowledge - Percentages'!$B:$B,0),'Data - Knowledge'!P$8)/100</f>
        <v>0.18100000000000002</v>
      </c>
      <c r="Q586" s="129" cm="1">
        <f t="array" ref="Q586">INDEX(KM_PCT,MATCH($A586,'Knowledge - Percentages'!$B:$B,0),'Data - Knowledge'!Q$8)/100</f>
        <v>0.154</v>
      </c>
      <c r="R586" s="129" cm="1">
        <f t="array" ref="R586">INDEX(KM_PCT,MATCH($A586,'Knowledge - Percentages'!$B:$B,0),'Data - Knowledge'!R$8)/100</f>
        <v>0.18100000000000002</v>
      </c>
      <c r="S586" s="129" cm="1">
        <f t="array" ref="S586">INDEX(KM_PCT,MATCH($A586,'Knowledge - Percentages'!$B:$B,0),'Data - Knowledge'!S$8)/100</f>
        <v>0.18100000000000002</v>
      </c>
      <c r="T586" s="129" cm="1">
        <f t="array" ref="T586">INDEX(KM_PCT,MATCH($A586,'Knowledge - Percentages'!$B:$B,0),'Data - Knowledge'!T$8)/100</f>
        <v>0.14099999999999999</v>
      </c>
      <c r="U586" s="129" cm="1">
        <f t="array" ref="U586">INDEX(KM_PCT,MATCH($A586,'Knowledge - Percentages'!$B:$B,0),'Data - Knowledge'!U$8)/100</f>
        <v>0.18100000000000002</v>
      </c>
      <c r="V586" s="129" cm="1">
        <f t="array" ref="V586">INDEX(KM_PCT,MATCH($A586,'Knowledge - Percentages'!$B:$B,0),'Data - Knowledge'!V$8)/100</f>
        <v>0.18100000000000002</v>
      </c>
      <c r="W586" s="129" cm="1">
        <f t="array" ref="W586">INDEX(KM_PCT,MATCH($A586,'Knowledge - Percentages'!$B:$B,0),'Data - Knowledge'!W$8)/100</f>
        <v>0.20699999999999999</v>
      </c>
      <c r="X586" s="129" cm="1">
        <f t="array" ref="X586">INDEX(KM_PCT,MATCH($A586,'Knowledge - Percentages'!$B:$B,0),'Data - Knowledge'!X$8)/100</f>
        <v>0.18100000000000002</v>
      </c>
      <c r="Y586" s="129" cm="1">
        <f t="array" ref="Y586">INDEX(KM_PCT,MATCH($A586,'Knowledge - Percentages'!$B:$B,0),'Data - Knowledge'!Y$8)/100</f>
        <v>0.18899999999999997</v>
      </c>
      <c r="Z586" s="129" cm="1">
        <f t="array" ref="Z586">INDEX(KM_PCT,MATCH($A586,'Knowledge - Percentages'!$B:$B,0),'Data - Knowledge'!Z$8)/100</f>
        <v>0.17499999999999999</v>
      </c>
      <c r="AA586" s="129" cm="1">
        <f t="array" ref="AA586">INDEX(KM_PCT,MATCH($A586,'Knowledge - Percentages'!$B:$B,0),'Data - Knowledge'!AA$8)/100</f>
        <v>0.18100000000000002</v>
      </c>
      <c r="AB586" s="129" cm="1">
        <f t="array" ref="AB586">INDEX(KM_PCT,MATCH($A586,'Knowledge - Percentages'!$B:$B,0),'Data - Knowledge'!AB$8)/100</f>
        <v>0.21899999999999997</v>
      </c>
      <c r="AC586" s="129" cm="1">
        <f t="array" ref="AC586">INDEX(KM_PCT,MATCH($A586,'Knowledge - Percentages'!$B:$B,0),'Data - Knowledge'!AC$8)/100</f>
        <v>0.20100000000000001</v>
      </c>
      <c r="AD586" s="129" cm="1">
        <f t="array" ref="AD586">INDEX(KM_PCT,MATCH($A586,'Knowledge - Percentages'!$B:$B,0),'Data - Knowledge'!AD$8)/100</f>
        <v>0.20100000000000001</v>
      </c>
      <c r="AE586" s="129" cm="1">
        <f t="array" ref="AE586">INDEX(KM_PCT,MATCH($A586,'Knowledge - Percentages'!$B:$B,0),'Data - Knowledge'!AE$8)/100</f>
        <v>0.20899999999999999</v>
      </c>
      <c r="AF586" s="129" cm="1">
        <f t="array" ref="AF586">INDEX(KM_PCT,MATCH($A586,'Knowledge - Percentages'!$B:$B,0),'Data - Knowledge'!AF$8)/100</f>
        <v>0.218</v>
      </c>
      <c r="AG586" s="129" cm="1">
        <f t="array" ref="AG586">INDEX(KM_PCT,MATCH($A586,'Knowledge - Percentages'!$B:$B,0),'Data - Knowledge'!AG$8)/100</f>
        <v>0.20100000000000001</v>
      </c>
      <c r="AH586" s="129" cm="1">
        <f t="array" ref="AH586">INDEX(KM_PCT,MATCH($A586,'Knowledge - Percentages'!$B:$B,0),'Data - Knowledge'!AH$8)/100</f>
        <v>0.20100000000000001</v>
      </c>
      <c r="AI586" s="129" cm="1">
        <f t="array" ref="AI586">INDEX(KM_PCT,MATCH($A586,'Knowledge - Percentages'!$B:$B,0),'Data - Knowledge'!AI$8)/100</f>
        <v>0.20899999999999999</v>
      </c>
    </row>
    <row r="587" spans="1:35">
      <c r="A587" s="86" t="s">
        <v>1328</v>
      </c>
      <c r="B587" s="86" t="s">
        <v>977</v>
      </c>
      <c r="C587" s="86" t="s">
        <v>1180</v>
      </c>
      <c r="D587" s="86" t="s">
        <v>1329</v>
      </c>
      <c r="E587" s="122">
        <f t="shared" ref="E587:E650" si="61">SUMPRODUCT($K$2:$AI$2,$K587:$AI587)/$J$2</f>
        <v>2.6161544923515738E-2</v>
      </c>
      <c r="F587" s="128">
        <f t="shared" si="56"/>
        <v>1339.1310000000001</v>
      </c>
      <c r="G587" s="122">
        <f t="shared" si="57"/>
        <v>2.5984339921795784E-2</v>
      </c>
      <c r="H587" s="128">
        <f t="shared" si="58"/>
        <v>9456.1949999999997</v>
      </c>
      <c r="I587" s="122">
        <f t="shared" si="59"/>
        <v>-0.21830210246128348</v>
      </c>
      <c r="J587" s="128">
        <f t="shared" si="60"/>
        <v>100.68196845582101</v>
      </c>
      <c r="K587" s="129" cm="1">
        <f t="array" ref="K587">INDEX(KM_PCT,MATCH($A587,'Knowledge - Percentages'!$B:$B,0),'Data - Knowledge'!K$8)/100</f>
        <v>2.6000000000000002E-2</v>
      </c>
      <c r="L587" s="129" cm="1">
        <f t="array" ref="L587">INDEX(KM_PCT,MATCH($A587,'Knowledge - Percentages'!$B:$B,0),'Data - Knowledge'!L$8)/100</f>
        <v>2.7000000000000003E-2</v>
      </c>
      <c r="M587" s="129" cm="1">
        <f t="array" ref="M587">INDEX(KM_PCT,MATCH($A587,'Knowledge - Percentages'!$B:$B,0),'Data - Knowledge'!M$8)/100</f>
        <v>2.6000000000000002E-2</v>
      </c>
      <c r="N587" s="129" cm="1">
        <f t="array" ref="N587">INDEX(KM_PCT,MATCH($A587,'Knowledge - Percentages'!$B:$B,0),'Data - Knowledge'!N$8)/100</f>
        <v>2.5000000000000001E-2</v>
      </c>
      <c r="O587" s="129" cm="1">
        <f t="array" ref="O587">INDEX(KM_PCT,MATCH($A587,'Knowledge - Percentages'!$B:$B,0),'Data - Knowledge'!O$8)/100</f>
        <v>2.6000000000000002E-2</v>
      </c>
      <c r="P587" s="129" cm="1">
        <f t="array" ref="P587">INDEX(KM_PCT,MATCH($A587,'Knowledge - Percentages'!$B:$B,0),'Data - Knowledge'!P$8)/100</f>
        <v>4.0999999999999995E-2</v>
      </c>
      <c r="Q587" s="129" cm="1">
        <f t="array" ref="Q587">INDEX(KM_PCT,MATCH($A587,'Knowledge - Percentages'!$B:$B,0),'Data - Knowledge'!Q$8)/100</f>
        <v>2.6000000000000002E-2</v>
      </c>
      <c r="R587" s="129" cm="1">
        <f t="array" ref="R587">INDEX(KM_PCT,MATCH($A587,'Knowledge - Percentages'!$B:$B,0),'Data - Knowledge'!R$8)/100</f>
        <v>2.6000000000000002E-2</v>
      </c>
      <c r="S587" s="129" cm="1">
        <f t="array" ref="S587">INDEX(KM_PCT,MATCH($A587,'Knowledge - Percentages'!$B:$B,0),'Data - Knowledge'!S$8)/100</f>
        <v>2.6000000000000002E-2</v>
      </c>
      <c r="T587" s="129" cm="1">
        <f t="array" ref="T587">INDEX(KM_PCT,MATCH($A587,'Knowledge - Percentages'!$B:$B,0),'Data - Knowledge'!T$8)/100</f>
        <v>2.5000000000000001E-2</v>
      </c>
      <c r="U587" s="129" cm="1">
        <f t="array" ref="U587">INDEX(KM_PCT,MATCH($A587,'Knowledge - Percentages'!$B:$B,0),'Data - Knowledge'!U$8)/100</f>
        <v>2.6000000000000002E-2</v>
      </c>
      <c r="V587" s="129" cm="1">
        <f t="array" ref="V587">INDEX(KM_PCT,MATCH($A587,'Knowledge - Percentages'!$B:$B,0),'Data - Knowledge'!V$8)/100</f>
        <v>2.6000000000000002E-2</v>
      </c>
      <c r="W587" s="129" cm="1">
        <f t="array" ref="W587">INDEX(KM_PCT,MATCH($A587,'Knowledge - Percentages'!$B:$B,0),'Data - Knowledge'!W$8)/100</f>
        <v>2.6000000000000002E-2</v>
      </c>
      <c r="X587" s="129" cm="1">
        <f t="array" ref="X587">INDEX(KM_PCT,MATCH($A587,'Knowledge - Percentages'!$B:$B,0),'Data - Knowledge'!X$8)/100</f>
        <v>2.6000000000000002E-2</v>
      </c>
      <c r="Y587" s="129" cm="1">
        <f t="array" ref="Y587">INDEX(KM_PCT,MATCH($A587,'Knowledge - Percentages'!$B:$B,0),'Data - Knowledge'!Y$8)/100</f>
        <v>2.6000000000000002E-2</v>
      </c>
      <c r="Z587" s="129" cm="1">
        <f t="array" ref="Z587">INDEX(KM_PCT,MATCH($A587,'Knowledge - Percentages'!$B:$B,0),'Data - Knowledge'!Z$8)/100</f>
        <v>2.6000000000000002E-2</v>
      </c>
      <c r="AA587" s="129" cm="1">
        <f t="array" ref="AA587">INDEX(KM_PCT,MATCH($A587,'Knowledge - Percentages'!$B:$B,0),'Data - Knowledge'!AA$8)/100</f>
        <v>2.4E-2</v>
      </c>
      <c r="AB587" s="129" cm="1">
        <f t="array" ref="AB587">INDEX(KM_PCT,MATCH($A587,'Knowledge - Percentages'!$B:$B,0),'Data - Knowledge'!AB$8)/100</f>
        <v>2.6000000000000002E-2</v>
      </c>
      <c r="AC587" s="129" cm="1">
        <f t="array" ref="AC587">INDEX(KM_PCT,MATCH($A587,'Knowledge - Percentages'!$B:$B,0),'Data - Knowledge'!AC$8)/100</f>
        <v>2.5000000000000001E-2</v>
      </c>
      <c r="AD587" s="129" cm="1">
        <f t="array" ref="AD587">INDEX(KM_PCT,MATCH($A587,'Knowledge - Percentages'!$B:$B,0),'Data - Knowledge'!AD$8)/100</f>
        <v>2.6000000000000002E-2</v>
      </c>
      <c r="AE587" s="129" cm="1">
        <f t="array" ref="AE587">INDEX(KM_PCT,MATCH($A587,'Knowledge - Percentages'!$B:$B,0),'Data - Knowledge'!AE$8)/100</f>
        <v>2.6000000000000002E-2</v>
      </c>
      <c r="AF587" s="129" cm="1">
        <f t="array" ref="AF587">INDEX(KM_PCT,MATCH($A587,'Knowledge - Percentages'!$B:$B,0),'Data - Knowledge'!AF$8)/100</f>
        <v>3.4000000000000002E-2</v>
      </c>
      <c r="AG587" s="129" cm="1">
        <f t="array" ref="AG587">INDEX(KM_PCT,MATCH($A587,'Knowledge - Percentages'!$B:$B,0),'Data - Knowledge'!AG$8)/100</f>
        <v>2.6000000000000002E-2</v>
      </c>
      <c r="AH587" s="129" cm="1">
        <f t="array" ref="AH587">INDEX(KM_PCT,MATCH($A587,'Knowledge - Percentages'!$B:$B,0),'Data - Knowledge'!AH$8)/100</f>
        <v>2.6000000000000002E-2</v>
      </c>
      <c r="AI587" s="129" cm="1">
        <f t="array" ref="AI587">INDEX(KM_PCT,MATCH($A587,'Knowledge - Percentages'!$B:$B,0),'Data - Knowledge'!AI$8)/100</f>
        <v>2.6000000000000002E-2</v>
      </c>
    </row>
    <row r="588" spans="1:35">
      <c r="A588" s="86" t="s">
        <v>1330</v>
      </c>
      <c r="B588" s="86" t="s">
        <v>977</v>
      </c>
      <c r="C588" s="86" t="s">
        <v>1180</v>
      </c>
      <c r="D588" s="86" t="s">
        <v>1331</v>
      </c>
      <c r="E588" s="122">
        <f t="shared" si="61"/>
        <v>6.9548381424971203E-2</v>
      </c>
      <c r="F588" s="128">
        <f t="shared" si="56"/>
        <v>3559.9730000000009</v>
      </c>
      <c r="G588" s="122">
        <f t="shared" si="57"/>
        <v>6.9704728249967721E-2</v>
      </c>
      <c r="H588" s="128">
        <f t="shared" si="58"/>
        <v>25366.875000000004</v>
      </c>
      <c r="I588" s="122">
        <f t="shared" si="59"/>
        <v>-0.26605593229724678</v>
      </c>
      <c r="J588" s="128">
        <f t="shared" si="60"/>
        <v>99.775701263139794</v>
      </c>
      <c r="K588" s="129" cm="1">
        <f t="array" ref="K588">INDEX(KM_PCT,MATCH($A588,'Knowledge - Percentages'!$B:$B,0),'Data - Knowledge'!K$8)/100</f>
        <v>7.0000000000000007E-2</v>
      </c>
      <c r="L588" s="129" cm="1">
        <f t="array" ref="L588">INDEX(KM_PCT,MATCH($A588,'Knowledge - Percentages'!$B:$B,0),'Data - Knowledge'!L$8)/100</f>
        <v>7.400000000000001E-2</v>
      </c>
      <c r="M588" s="129" cm="1">
        <f t="array" ref="M588">INDEX(KM_PCT,MATCH($A588,'Knowledge - Percentages'!$B:$B,0),'Data - Knowledge'!M$8)/100</f>
        <v>6.6000000000000003E-2</v>
      </c>
      <c r="N588" s="129" cm="1">
        <f t="array" ref="N588">INDEX(KM_PCT,MATCH($A588,'Knowledge - Percentages'!$B:$B,0),'Data - Knowledge'!N$8)/100</f>
        <v>7.0000000000000007E-2</v>
      </c>
      <c r="O588" s="129" cm="1">
        <f t="array" ref="O588">INDEX(KM_PCT,MATCH($A588,'Knowledge - Percentages'!$B:$B,0),'Data - Knowledge'!O$8)/100</f>
        <v>7.0000000000000007E-2</v>
      </c>
      <c r="P588" s="129" cm="1">
        <f t="array" ref="P588">INDEX(KM_PCT,MATCH($A588,'Knowledge - Percentages'!$B:$B,0),'Data - Knowledge'!P$8)/100</f>
        <v>7.6999999999999999E-2</v>
      </c>
      <c r="Q588" s="129" cm="1">
        <f t="array" ref="Q588">INDEX(KM_PCT,MATCH($A588,'Knowledge - Percentages'!$B:$B,0),'Data - Knowledge'!Q$8)/100</f>
        <v>7.0000000000000007E-2</v>
      </c>
      <c r="R588" s="129" cm="1">
        <f t="array" ref="R588">INDEX(KM_PCT,MATCH($A588,'Knowledge - Percentages'!$B:$B,0),'Data - Knowledge'!R$8)/100</f>
        <v>0.11599999999999999</v>
      </c>
      <c r="S588" s="129" cm="1">
        <f t="array" ref="S588">INDEX(KM_PCT,MATCH($A588,'Knowledge - Percentages'!$B:$B,0),'Data - Knowledge'!S$8)/100</f>
        <v>7.0000000000000007E-2</v>
      </c>
      <c r="T588" s="129" cm="1">
        <f t="array" ref="T588">INDEX(KM_PCT,MATCH($A588,'Knowledge - Percentages'!$B:$B,0),'Data - Knowledge'!T$8)/100</f>
        <v>7.0000000000000007E-2</v>
      </c>
      <c r="U588" s="129" cm="1">
        <f t="array" ref="U588">INDEX(KM_PCT,MATCH($A588,'Knowledge - Percentages'!$B:$B,0),'Data - Knowledge'!U$8)/100</f>
        <v>7.0000000000000007E-2</v>
      </c>
      <c r="V588" s="129" cm="1">
        <f t="array" ref="V588">INDEX(KM_PCT,MATCH($A588,'Knowledge - Percentages'!$B:$B,0),'Data - Knowledge'!V$8)/100</f>
        <v>6.3E-2</v>
      </c>
      <c r="W588" s="129" cm="1">
        <f t="array" ref="W588">INDEX(KM_PCT,MATCH($A588,'Knowledge - Percentages'!$B:$B,0),'Data - Knowledge'!W$8)/100</f>
        <v>6.2E-2</v>
      </c>
      <c r="X588" s="129" cm="1">
        <f t="array" ref="X588">INDEX(KM_PCT,MATCH($A588,'Knowledge - Percentages'!$B:$B,0),'Data - Knowledge'!X$8)/100</f>
        <v>7.0000000000000007E-2</v>
      </c>
      <c r="Y588" s="129" cm="1">
        <f t="array" ref="Y588">INDEX(KM_PCT,MATCH($A588,'Knowledge - Percentages'!$B:$B,0),'Data - Knowledge'!Y$8)/100</f>
        <v>7.9000000000000001E-2</v>
      </c>
      <c r="Z588" s="129" cm="1">
        <f t="array" ref="Z588">INDEX(KM_PCT,MATCH($A588,'Knowledge - Percentages'!$B:$B,0),'Data - Knowledge'!Z$8)/100</f>
        <v>6.2E-2</v>
      </c>
      <c r="AA588" s="129" cm="1">
        <f t="array" ref="AA588">INDEX(KM_PCT,MATCH($A588,'Knowledge - Percentages'!$B:$B,0),'Data - Knowledge'!AA$8)/100</f>
        <v>7.0000000000000007E-2</v>
      </c>
      <c r="AB588" s="129" cm="1">
        <f t="array" ref="AB588">INDEX(KM_PCT,MATCH($A588,'Knowledge - Percentages'!$B:$B,0),'Data - Knowledge'!AB$8)/100</f>
        <v>7.0000000000000007E-2</v>
      </c>
      <c r="AC588" s="129" cm="1">
        <f t="array" ref="AC588">INDEX(KM_PCT,MATCH($A588,'Knowledge - Percentages'!$B:$B,0),'Data - Knowledge'!AC$8)/100</f>
        <v>7.0000000000000007E-2</v>
      </c>
      <c r="AD588" s="129" cm="1">
        <f t="array" ref="AD588">INDEX(KM_PCT,MATCH($A588,'Knowledge - Percentages'!$B:$B,0),'Data - Knowledge'!AD$8)/100</f>
        <v>7.0000000000000007E-2</v>
      </c>
      <c r="AE588" s="129" cm="1">
        <f t="array" ref="AE588">INDEX(KM_PCT,MATCH($A588,'Knowledge - Percentages'!$B:$B,0),'Data - Knowledge'!AE$8)/100</f>
        <v>6.8000000000000005E-2</v>
      </c>
      <c r="AF588" s="129" cm="1">
        <f t="array" ref="AF588">INDEX(KM_PCT,MATCH($A588,'Knowledge - Percentages'!$B:$B,0),'Data - Knowledge'!AF$8)/100</f>
        <v>7.4999999999999997E-2</v>
      </c>
      <c r="AG588" s="129" cm="1">
        <f t="array" ref="AG588">INDEX(KM_PCT,MATCH($A588,'Knowledge - Percentages'!$B:$B,0),'Data - Knowledge'!AG$8)/100</f>
        <v>7.0000000000000007E-2</v>
      </c>
      <c r="AH588" s="129" cm="1">
        <f t="array" ref="AH588">INDEX(KM_PCT,MATCH($A588,'Knowledge - Percentages'!$B:$B,0),'Data - Knowledge'!AH$8)/100</f>
        <v>7.0000000000000007E-2</v>
      </c>
      <c r="AI588" s="129" cm="1">
        <f t="array" ref="AI588">INDEX(KM_PCT,MATCH($A588,'Knowledge - Percentages'!$B:$B,0),'Data - Knowledge'!AI$8)/100</f>
        <v>7.0000000000000007E-2</v>
      </c>
    </row>
    <row r="589" spans="1:35">
      <c r="A589" s="86" t="s">
        <v>1332</v>
      </c>
      <c r="B589" s="86" t="s">
        <v>977</v>
      </c>
      <c r="C589" s="86" t="s">
        <v>1180</v>
      </c>
      <c r="D589" s="86" t="s">
        <v>1333</v>
      </c>
      <c r="E589" s="122">
        <f t="shared" si="61"/>
        <v>4.2329927520659547E-2</v>
      </c>
      <c r="F589" s="128">
        <f t="shared" si="56"/>
        <v>2166.7420000000002</v>
      </c>
      <c r="G589" s="122">
        <f t="shared" si="57"/>
        <v>4.3188552947221778E-2</v>
      </c>
      <c r="H589" s="128">
        <f t="shared" si="58"/>
        <v>15717.135000000002</v>
      </c>
      <c r="I589" s="122">
        <f t="shared" si="59"/>
        <v>-0.44970828915987576</v>
      </c>
      <c r="J589" s="128">
        <f t="shared" si="60"/>
        <v>98.011914343109595</v>
      </c>
      <c r="K589" s="129" cm="1">
        <f t="array" ref="K589">INDEX(KM_PCT,MATCH($A589,'Knowledge - Percentages'!$B:$B,0),'Data - Knowledge'!K$8)/100</f>
        <v>3.7000000000000005E-2</v>
      </c>
      <c r="L589" s="129" cm="1">
        <f t="array" ref="L589">INDEX(KM_PCT,MATCH($A589,'Knowledge - Percentages'!$B:$B,0),'Data - Knowledge'!L$8)/100</f>
        <v>3.5000000000000003E-2</v>
      </c>
      <c r="M589" s="129" cm="1">
        <f t="array" ref="M589">INDEX(KM_PCT,MATCH($A589,'Knowledge - Percentages'!$B:$B,0),'Data - Knowledge'!M$8)/100</f>
        <v>3.7000000000000005E-2</v>
      </c>
      <c r="N589" s="129" cm="1">
        <f t="array" ref="N589">INDEX(KM_PCT,MATCH($A589,'Knowledge - Percentages'!$B:$B,0),'Data - Knowledge'!N$8)/100</f>
        <v>3.7000000000000005E-2</v>
      </c>
      <c r="O589" s="129" cm="1">
        <f t="array" ref="O589">INDEX(KM_PCT,MATCH($A589,'Knowledge - Percentages'!$B:$B,0),'Data - Knowledge'!O$8)/100</f>
        <v>3.7000000000000005E-2</v>
      </c>
      <c r="P589" s="129" cm="1">
        <f t="array" ref="P589">INDEX(KM_PCT,MATCH($A589,'Knowledge - Percentages'!$B:$B,0),'Data - Knowledge'!P$8)/100</f>
        <v>4.8000000000000001E-2</v>
      </c>
      <c r="Q589" s="129" cm="1">
        <f t="array" ref="Q589">INDEX(KM_PCT,MATCH($A589,'Knowledge - Percentages'!$B:$B,0),'Data - Knowledge'!Q$8)/100</f>
        <v>2.7999999999999997E-2</v>
      </c>
      <c r="R589" s="129" cm="1">
        <f t="array" ref="R589">INDEX(KM_PCT,MATCH($A589,'Knowledge - Percentages'!$B:$B,0),'Data - Knowledge'!R$8)/100</f>
        <v>4.8000000000000001E-2</v>
      </c>
      <c r="S589" s="129" cm="1">
        <f t="array" ref="S589">INDEX(KM_PCT,MATCH($A589,'Knowledge - Percentages'!$B:$B,0),'Data - Knowledge'!S$8)/100</f>
        <v>4.8000000000000001E-2</v>
      </c>
      <c r="T589" s="129" cm="1">
        <f t="array" ref="T589">INDEX(KM_PCT,MATCH($A589,'Knowledge - Percentages'!$B:$B,0),'Data - Knowledge'!T$8)/100</f>
        <v>4.8000000000000001E-2</v>
      </c>
      <c r="U589" s="129" cm="1">
        <f t="array" ref="U589">INDEX(KM_PCT,MATCH($A589,'Knowledge - Percentages'!$B:$B,0),'Data - Knowledge'!U$8)/100</f>
        <v>7.5999999999999998E-2</v>
      </c>
      <c r="V589" s="129" cm="1">
        <f t="array" ref="V589">INDEX(KM_PCT,MATCH($A589,'Knowledge - Percentages'!$B:$B,0),'Data - Knowledge'!V$8)/100</f>
        <v>4.8000000000000001E-2</v>
      </c>
      <c r="W589" s="129" cm="1">
        <f t="array" ref="W589">INDEX(KM_PCT,MATCH($A589,'Knowledge - Percentages'!$B:$B,0),'Data - Knowledge'!W$8)/100</f>
        <v>4.8000000000000001E-2</v>
      </c>
      <c r="X589" s="129" cm="1">
        <f t="array" ref="X589">INDEX(KM_PCT,MATCH($A589,'Knowledge - Percentages'!$B:$B,0),'Data - Knowledge'!X$8)/100</f>
        <v>4.7E-2</v>
      </c>
      <c r="Y589" s="129" cm="1">
        <f t="array" ref="Y589">INDEX(KM_PCT,MATCH($A589,'Knowledge - Percentages'!$B:$B,0),'Data - Knowledge'!Y$8)/100</f>
        <v>5.7000000000000002E-2</v>
      </c>
      <c r="Z589" s="129" cm="1">
        <f t="array" ref="Z589">INDEX(KM_PCT,MATCH($A589,'Knowledge - Percentages'!$B:$B,0),'Data - Knowledge'!Z$8)/100</f>
        <v>3.7999999999999999E-2</v>
      </c>
      <c r="AA589" s="129" cm="1">
        <f t="array" ref="AA589">INDEX(KM_PCT,MATCH($A589,'Knowledge - Percentages'!$B:$B,0),'Data - Knowledge'!AA$8)/100</f>
        <v>4.4000000000000004E-2</v>
      </c>
      <c r="AB589" s="129" cm="1">
        <f t="array" ref="AB589">INDEX(KM_PCT,MATCH($A589,'Knowledge - Percentages'!$B:$B,0),'Data - Knowledge'!AB$8)/100</f>
        <v>4.7E-2</v>
      </c>
      <c r="AC589" s="129" cm="1">
        <f t="array" ref="AC589">INDEX(KM_PCT,MATCH($A589,'Knowledge - Percentages'!$B:$B,0),'Data - Knowledge'!AC$8)/100</f>
        <v>4.0999999999999995E-2</v>
      </c>
      <c r="AD589" s="129" cm="1">
        <f t="array" ref="AD589">INDEX(KM_PCT,MATCH($A589,'Knowledge - Percentages'!$B:$B,0),'Data - Knowledge'!AD$8)/100</f>
        <v>4.7E-2</v>
      </c>
      <c r="AE589" s="129" cm="1">
        <f t="array" ref="AE589">INDEX(KM_PCT,MATCH($A589,'Knowledge - Percentages'!$B:$B,0),'Data - Knowledge'!AE$8)/100</f>
        <v>4.5999999999999999E-2</v>
      </c>
      <c r="AF589" s="129" cm="1">
        <f t="array" ref="AF589">INDEX(KM_PCT,MATCH($A589,'Knowledge - Percentages'!$B:$B,0),'Data - Knowledge'!AF$8)/100</f>
        <v>0.05</v>
      </c>
      <c r="AG589" s="129" cm="1">
        <f t="array" ref="AG589">INDEX(KM_PCT,MATCH($A589,'Knowledge - Percentages'!$B:$B,0),'Data - Knowledge'!AG$8)/100</f>
        <v>5.4000000000000006E-2</v>
      </c>
      <c r="AH589" s="129" cm="1">
        <f t="array" ref="AH589">INDEX(KM_PCT,MATCH($A589,'Knowledge - Percentages'!$B:$B,0),'Data - Knowledge'!AH$8)/100</f>
        <v>4.7E-2</v>
      </c>
      <c r="AI589" s="129" cm="1">
        <f t="array" ref="AI589">INDEX(KM_PCT,MATCH($A589,'Knowledge - Percentages'!$B:$B,0),'Data - Knowledge'!AI$8)/100</f>
        <v>4.7E-2</v>
      </c>
    </row>
    <row r="590" spans="1:35">
      <c r="A590" s="86" t="s">
        <v>1334</v>
      </c>
      <c r="B590" s="86" t="s">
        <v>1335</v>
      </c>
      <c r="C590" s="86" t="s">
        <v>1336</v>
      </c>
      <c r="D590" s="86" t="s">
        <v>1337</v>
      </c>
      <c r="E590" s="122">
        <f t="shared" si="61"/>
        <v>0.39974972160900241</v>
      </c>
      <c r="F590" s="128">
        <f t="shared" si="56"/>
        <v>20461.989000000005</v>
      </c>
      <c r="G590" s="122">
        <f t="shared" si="57"/>
        <v>0.39576667610100041</v>
      </c>
      <c r="H590" s="128">
        <f t="shared" si="58"/>
        <v>144027.01299999998</v>
      </c>
      <c r="I590" s="122">
        <f t="shared" si="59"/>
        <v>0.63682596398795188</v>
      </c>
      <c r="J590" s="128">
        <f t="shared" si="60"/>
        <v>101.00641255278033</v>
      </c>
      <c r="K590" s="129" cm="1">
        <f t="array" ref="K590">INDEX(KM_PCT,MATCH($A590,'Knowledge - Percentages'!$B:$B,0),'Data - Knowledge'!K$8)/100</f>
        <v>0.30399999999999999</v>
      </c>
      <c r="L590" s="129" cm="1">
        <f t="array" ref="L590">INDEX(KM_PCT,MATCH($A590,'Knowledge - Percentages'!$B:$B,0),'Data - Knowledge'!L$8)/100</f>
        <v>0.39200000000000002</v>
      </c>
      <c r="M590" s="129" cm="1">
        <f t="array" ref="M590">INDEX(KM_PCT,MATCH($A590,'Knowledge - Percentages'!$B:$B,0),'Data - Knowledge'!M$8)/100</f>
        <v>0.40600000000000003</v>
      </c>
      <c r="N590" s="129" cm="1">
        <f t="array" ref="N590">INDEX(KM_PCT,MATCH($A590,'Knowledge - Percentages'!$B:$B,0),'Data - Knowledge'!N$8)/100</f>
        <v>0.40799999999999997</v>
      </c>
      <c r="O590" s="129" cm="1">
        <f t="array" ref="O590">INDEX(KM_PCT,MATCH($A590,'Knowledge - Percentages'!$B:$B,0),'Data - Knowledge'!O$8)/100</f>
        <v>0.37799999999999995</v>
      </c>
      <c r="P590" s="129" cm="1">
        <f t="array" ref="P590">INDEX(KM_PCT,MATCH($A590,'Knowledge - Percentages'!$B:$B,0),'Data - Knowledge'!P$8)/100</f>
        <v>0.43</v>
      </c>
      <c r="Q590" s="129" cm="1">
        <f t="array" ref="Q590">INDEX(KM_PCT,MATCH($A590,'Knowledge - Percentages'!$B:$B,0),'Data - Knowledge'!Q$8)/100</f>
        <v>0.42299999999999999</v>
      </c>
      <c r="R590" s="129" cm="1">
        <f t="array" ref="R590">INDEX(KM_PCT,MATCH($A590,'Knowledge - Percentages'!$B:$B,0),'Data - Knowledge'!R$8)/100</f>
        <v>0.17199999999999999</v>
      </c>
      <c r="S590" s="129" cm="1">
        <f t="array" ref="S590">INDEX(KM_PCT,MATCH($A590,'Knowledge - Percentages'!$B:$B,0),'Data - Knowledge'!S$8)/100</f>
        <v>0.41899999999999998</v>
      </c>
      <c r="T590" s="129" cm="1">
        <f t="array" ref="T590">INDEX(KM_PCT,MATCH($A590,'Knowledge - Percentages'!$B:$B,0),'Data - Knowledge'!T$8)/100</f>
        <v>0.45399999999999996</v>
      </c>
      <c r="U590" s="129" cm="1">
        <f t="array" ref="U590">INDEX(KM_PCT,MATCH($A590,'Knowledge - Percentages'!$B:$B,0),'Data - Knowledge'!U$8)/100</f>
        <v>0.35799999999999998</v>
      </c>
      <c r="V590" s="129" cm="1">
        <f t="array" ref="V590">INDEX(KM_PCT,MATCH($A590,'Knowledge - Percentages'!$B:$B,0),'Data - Knowledge'!V$8)/100</f>
        <v>0.38299999999999995</v>
      </c>
      <c r="W590" s="129" cm="1">
        <f t="array" ref="W590">INDEX(KM_PCT,MATCH($A590,'Knowledge - Percentages'!$B:$B,0),'Data - Knowledge'!W$8)/100</f>
        <v>0.33799999999999997</v>
      </c>
      <c r="X590" s="129" cm="1">
        <f t="array" ref="X590">INDEX(KM_PCT,MATCH($A590,'Knowledge - Percentages'!$B:$B,0),'Data - Knowledge'!X$8)/100</f>
        <v>0.38500000000000001</v>
      </c>
      <c r="Y590" s="129" cm="1">
        <f t="array" ref="Y590">INDEX(KM_PCT,MATCH($A590,'Knowledge - Percentages'!$B:$B,0),'Data - Knowledge'!Y$8)/100</f>
        <v>0.34499999999999997</v>
      </c>
      <c r="Z590" s="129" cm="1">
        <f t="array" ref="Z590">INDEX(KM_PCT,MATCH($A590,'Knowledge - Percentages'!$B:$B,0),'Data - Knowledge'!Z$8)/100</f>
        <v>0.40399999999999997</v>
      </c>
      <c r="AA590" s="129" cm="1">
        <f t="array" ref="AA590">INDEX(KM_PCT,MATCH($A590,'Knowledge - Percentages'!$B:$B,0),'Data - Knowledge'!AA$8)/100</f>
        <v>0.441</v>
      </c>
      <c r="AB590" s="129" cm="1">
        <f t="array" ref="AB590">INDEX(KM_PCT,MATCH($A590,'Knowledge - Percentages'!$B:$B,0),'Data - Knowledge'!AB$8)/100</f>
        <v>0.254</v>
      </c>
      <c r="AC590" s="129" cm="1">
        <f t="array" ref="AC590">INDEX(KM_PCT,MATCH($A590,'Knowledge - Percentages'!$B:$B,0),'Data - Knowledge'!AC$8)/100</f>
        <v>0.36299999999999999</v>
      </c>
      <c r="AD590" s="129" cm="1">
        <f t="array" ref="AD590">INDEX(KM_PCT,MATCH($A590,'Knowledge - Percentages'!$B:$B,0),'Data - Knowledge'!AD$8)/100</f>
        <v>0.42</v>
      </c>
      <c r="AE590" s="129" cm="1">
        <f t="array" ref="AE590">INDEX(KM_PCT,MATCH($A590,'Knowledge - Percentages'!$B:$B,0),'Data - Knowledge'!AE$8)/100</f>
        <v>0.318</v>
      </c>
      <c r="AF590" s="129" cm="1">
        <f t="array" ref="AF590">INDEX(KM_PCT,MATCH($A590,'Knowledge - Percentages'!$B:$B,0),'Data - Knowledge'!AF$8)/100</f>
        <v>0.218</v>
      </c>
      <c r="AG590" s="129" cm="1">
        <f t="array" ref="AG590">INDEX(KM_PCT,MATCH($A590,'Knowledge - Percentages'!$B:$B,0),'Data - Knowledge'!AG$8)/100</f>
        <v>0.35700000000000004</v>
      </c>
      <c r="AH590" s="129" cm="1">
        <f t="array" ref="AH590">INDEX(KM_PCT,MATCH($A590,'Knowledge - Percentages'!$B:$B,0),'Data - Knowledge'!AH$8)/100</f>
        <v>0.34499999999999997</v>
      </c>
      <c r="AI590" s="129" cm="1">
        <f t="array" ref="AI590">INDEX(KM_PCT,MATCH($A590,'Knowledge - Percentages'!$B:$B,0),'Data - Knowledge'!AI$8)/100</f>
        <v>0.40200000000000002</v>
      </c>
    </row>
    <row r="591" spans="1:35">
      <c r="A591" s="86" t="s">
        <v>1338</v>
      </c>
      <c r="B591" s="86" t="s">
        <v>1335</v>
      </c>
      <c r="C591" s="86" t="s">
        <v>1336</v>
      </c>
      <c r="D591" s="86" t="s">
        <v>1339</v>
      </c>
      <c r="E591" s="122">
        <f t="shared" si="61"/>
        <v>0.44420143786508293</v>
      </c>
      <c r="F591" s="128">
        <f t="shared" si="56"/>
        <v>22737.339</v>
      </c>
      <c r="G591" s="122">
        <f t="shared" si="57"/>
        <v>0.42292731074772144</v>
      </c>
      <c r="H591" s="128">
        <f t="shared" si="58"/>
        <v>153911.28400000004</v>
      </c>
      <c r="I591" s="122">
        <f t="shared" si="59"/>
        <v>0.28066056296240754</v>
      </c>
      <c r="J591" s="128">
        <f t="shared" si="60"/>
        <v>105.03020887436887</v>
      </c>
      <c r="K591" s="129" cm="1">
        <f t="array" ref="K591">INDEX(KM_PCT,MATCH($A591,'Knowledge - Percentages'!$B:$B,0),'Data - Knowledge'!K$8)/100</f>
        <v>0.39799999999999996</v>
      </c>
      <c r="L591" s="129" cm="1">
        <f t="array" ref="L591">INDEX(KM_PCT,MATCH($A591,'Knowledge - Percentages'!$B:$B,0),'Data - Knowledge'!L$8)/100</f>
        <v>0.439</v>
      </c>
      <c r="M591" s="129" cm="1">
        <f t="array" ref="M591">INDEX(KM_PCT,MATCH($A591,'Knowledge - Percentages'!$B:$B,0),'Data - Knowledge'!M$8)/100</f>
        <v>0.50800000000000001</v>
      </c>
      <c r="N591" s="129" cm="1">
        <f t="array" ref="N591">INDEX(KM_PCT,MATCH($A591,'Knowledge - Percentages'!$B:$B,0),'Data - Knowledge'!N$8)/100</f>
        <v>0.40600000000000003</v>
      </c>
      <c r="O591" s="129" cm="1">
        <f t="array" ref="O591">INDEX(KM_PCT,MATCH($A591,'Knowledge - Percentages'!$B:$B,0),'Data - Knowledge'!O$8)/100</f>
        <v>0.37</v>
      </c>
      <c r="P591" s="129" cm="1">
        <f t="array" ref="P591">INDEX(KM_PCT,MATCH($A591,'Knowledge - Percentages'!$B:$B,0),'Data - Knowledge'!P$8)/100</f>
        <v>0.59499999999999997</v>
      </c>
      <c r="Q591" s="129" cm="1">
        <f t="array" ref="Q591">INDEX(KM_PCT,MATCH($A591,'Knowledge - Percentages'!$B:$B,0),'Data - Knowledge'!Q$8)/100</f>
        <v>0.58799999999999997</v>
      </c>
      <c r="R591" s="129" cm="1">
        <f t="array" ref="R591">INDEX(KM_PCT,MATCH($A591,'Knowledge - Percentages'!$B:$B,0),'Data - Knowledge'!R$8)/100</f>
        <v>0.42799999999999999</v>
      </c>
      <c r="S591" s="129" cm="1">
        <f t="array" ref="S591">INDEX(KM_PCT,MATCH($A591,'Knowledge - Percentages'!$B:$B,0),'Data - Knowledge'!S$8)/100</f>
        <v>0.48399999999999999</v>
      </c>
      <c r="T591" s="129" cm="1">
        <f t="array" ref="T591">INDEX(KM_PCT,MATCH($A591,'Knowledge - Percentages'!$B:$B,0),'Data - Knowledge'!T$8)/100</f>
        <v>0.50800000000000001</v>
      </c>
      <c r="U591" s="129" cm="1">
        <f t="array" ref="U591">INDEX(KM_PCT,MATCH($A591,'Knowledge - Percentages'!$B:$B,0),'Data - Knowledge'!U$8)/100</f>
        <v>0.48399999999999999</v>
      </c>
      <c r="V591" s="129" cm="1">
        <f t="array" ref="V591">INDEX(KM_PCT,MATCH($A591,'Knowledge - Percentages'!$B:$B,0),'Data - Knowledge'!V$8)/100</f>
        <v>0.46899999999999997</v>
      </c>
      <c r="W591" s="129" cm="1">
        <f t="array" ref="W591">INDEX(KM_PCT,MATCH($A591,'Knowledge - Percentages'!$B:$B,0),'Data - Knowledge'!W$8)/100</f>
        <v>0.36499999999999999</v>
      </c>
      <c r="X591" s="129" cm="1">
        <f t="array" ref="X591">INDEX(KM_PCT,MATCH($A591,'Knowledge - Percentages'!$B:$B,0),'Data - Knowledge'!X$8)/100</f>
        <v>0.441</v>
      </c>
      <c r="Y591" s="129" cm="1">
        <f t="array" ref="Y591">INDEX(KM_PCT,MATCH($A591,'Knowledge - Percentages'!$B:$B,0),'Data - Knowledge'!Y$8)/100</f>
        <v>0.439</v>
      </c>
      <c r="Z591" s="129" cm="1">
        <f t="array" ref="Z591">INDEX(KM_PCT,MATCH($A591,'Knowledge - Percentages'!$B:$B,0),'Data - Knowledge'!Z$8)/100</f>
        <v>0.41200000000000003</v>
      </c>
      <c r="AA591" s="129" cm="1">
        <f t="array" ref="AA591">INDEX(KM_PCT,MATCH($A591,'Knowledge - Percentages'!$B:$B,0),'Data - Knowledge'!AA$8)/100</f>
        <v>0.46700000000000003</v>
      </c>
      <c r="AB591" s="129" cm="1">
        <f t="array" ref="AB591">INDEX(KM_PCT,MATCH($A591,'Knowledge - Percentages'!$B:$B,0),'Data - Knowledge'!AB$8)/100</f>
        <v>0.30499999999999999</v>
      </c>
      <c r="AC591" s="129" cm="1">
        <f t="array" ref="AC591">INDEX(KM_PCT,MATCH($A591,'Knowledge - Percentages'!$B:$B,0),'Data - Knowledge'!AC$8)/100</f>
        <v>0.32299999999999995</v>
      </c>
      <c r="AD591" s="129" cm="1">
        <f t="array" ref="AD591">INDEX(KM_PCT,MATCH($A591,'Knowledge - Percentages'!$B:$B,0),'Data - Knowledge'!AD$8)/100</f>
        <v>0.39399999999999996</v>
      </c>
      <c r="AE591" s="129" cm="1">
        <f t="array" ref="AE591">INDEX(KM_PCT,MATCH($A591,'Knowledge - Percentages'!$B:$B,0),'Data - Knowledge'!AE$8)/100</f>
        <v>0.315</v>
      </c>
      <c r="AF591" s="129" cm="1">
        <f t="array" ref="AF591">INDEX(KM_PCT,MATCH($A591,'Knowledge - Percentages'!$B:$B,0),'Data - Knowledge'!AF$8)/100</f>
        <v>0.41100000000000003</v>
      </c>
      <c r="AG591" s="129" cm="1">
        <f t="array" ref="AG591">INDEX(KM_PCT,MATCH($A591,'Knowledge - Percentages'!$B:$B,0),'Data - Knowledge'!AG$8)/100</f>
        <v>0.39899999999999997</v>
      </c>
      <c r="AH591" s="129" cm="1">
        <f t="array" ref="AH591">INDEX(KM_PCT,MATCH($A591,'Knowledge - Percentages'!$B:$B,0),'Data - Knowledge'!AH$8)/100</f>
        <v>0.309</v>
      </c>
      <c r="AI591" s="129" cm="1">
        <f t="array" ref="AI591">INDEX(KM_PCT,MATCH($A591,'Knowledge - Percentages'!$B:$B,0),'Data - Knowledge'!AI$8)/100</f>
        <v>0.41899999999999998</v>
      </c>
    </row>
    <row r="592" spans="1:35">
      <c r="A592" s="86" t="s">
        <v>1340</v>
      </c>
      <c r="B592" s="86" t="s">
        <v>1335</v>
      </c>
      <c r="C592" s="86" t="s">
        <v>1336</v>
      </c>
      <c r="D592" s="86" t="s">
        <v>1341</v>
      </c>
      <c r="E592" s="122">
        <f t="shared" si="61"/>
        <v>0.23407031082110696</v>
      </c>
      <c r="F592" s="128">
        <f t="shared" si="56"/>
        <v>11981.357000000002</v>
      </c>
      <c r="G592" s="122">
        <f t="shared" si="57"/>
        <v>0.24644107342567995</v>
      </c>
      <c r="H592" s="128">
        <f t="shared" si="58"/>
        <v>89684.589000000022</v>
      </c>
      <c r="I592" s="122">
        <f t="shared" si="59"/>
        <v>0.23023599151167765</v>
      </c>
      <c r="J592" s="128">
        <f t="shared" si="60"/>
        <v>94.980235058786306</v>
      </c>
      <c r="K592" s="129" cm="1">
        <f t="array" ref="K592">INDEX(KM_PCT,MATCH($A592,'Knowledge - Percentages'!$B:$B,0),'Data - Knowledge'!K$8)/100</f>
        <v>0.19800000000000001</v>
      </c>
      <c r="L592" s="129" cm="1">
        <f t="array" ref="L592">INDEX(KM_PCT,MATCH($A592,'Knowledge - Percentages'!$B:$B,0),'Data - Knowledge'!L$8)/100</f>
        <v>0.23499999999999999</v>
      </c>
      <c r="M592" s="129" cm="1">
        <f t="array" ref="M592">INDEX(KM_PCT,MATCH($A592,'Knowledge - Percentages'!$B:$B,0),'Data - Knowledge'!M$8)/100</f>
        <v>0.18600000000000003</v>
      </c>
      <c r="N592" s="129" cm="1">
        <f t="array" ref="N592">INDEX(KM_PCT,MATCH($A592,'Knowledge - Percentages'!$B:$B,0),'Data - Knowledge'!N$8)/100</f>
        <v>0.28600000000000003</v>
      </c>
      <c r="O592" s="129" cm="1">
        <f t="array" ref="O592">INDEX(KM_PCT,MATCH($A592,'Knowledge - Percentages'!$B:$B,0),'Data - Knowledge'!O$8)/100</f>
        <v>0.27300000000000002</v>
      </c>
      <c r="P592" s="129" cm="1">
        <f t="array" ref="P592">INDEX(KM_PCT,MATCH($A592,'Knowledge - Percentages'!$B:$B,0),'Data - Knowledge'!P$8)/100</f>
        <v>0.14800000000000002</v>
      </c>
      <c r="Q592" s="129" cm="1">
        <f t="array" ref="Q592">INDEX(KM_PCT,MATCH($A592,'Knowledge - Percentages'!$B:$B,0),'Data - Knowledge'!Q$8)/100</f>
        <v>0.151</v>
      </c>
      <c r="R592" s="129" cm="1">
        <f t="array" ref="R592">INDEX(KM_PCT,MATCH($A592,'Knowledge - Percentages'!$B:$B,0),'Data - Knowledge'!R$8)/100</f>
        <v>0.17199999999999999</v>
      </c>
      <c r="S592" s="129" cm="1">
        <f t="array" ref="S592">INDEX(KM_PCT,MATCH($A592,'Knowledge - Percentages'!$B:$B,0),'Data - Knowledge'!S$8)/100</f>
        <v>0.20600000000000002</v>
      </c>
      <c r="T592" s="129" cm="1">
        <f t="array" ref="T592">INDEX(KM_PCT,MATCH($A592,'Knowledge - Percentages'!$B:$B,0),'Data - Knowledge'!T$8)/100</f>
        <v>0.193</v>
      </c>
      <c r="U592" s="129" cm="1">
        <f t="array" ref="U592">INDEX(KM_PCT,MATCH($A592,'Knowledge - Percentages'!$B:$B,0),'Data - Knowledge'!U$8)/100</f>
        <v>0.193</v>
      </c>
      <c r="V592" s="129" cm="1">
        <f t="array" ref="V592">INDEX(KM_PCT,MATCH($A592,'Knowledge - Percentages'!$B:$B,0),'Data - Knowledge'!V$8)/100</f>
        <v>0.19500000000000001</v>
      </c>
      <c r="W592" s="129" cm="1">
        <f t="array" ref="W592">INDEX(KM_PCT,MATCH($A592,'Knowledge - Percentages'!$B:$B,0),'Data - Knowledge'!W$8)/100</f>
        <v>0.21899999999999997</v>
      </c>
      <c r="X592" s="129" cm="1">
        <f t="array" ref="X592">INDEX(KM_PCT,MATCH($A592,'Knowledge - Percentages'!$B:$B,0),'Data - Knowledge'!X$8)/100</f>
        <v>0.24100000000000002</v>
      </c>
      <c r="Y592" s="129" cm="1">
        <f t="array" ref="Y592">INDEX(KM_PCT,MATCH($A592,'Knowledge - Percentages'!$B:$B,0),'Data - Knowledge'!Y$8)/100</f>
        <v>0.22399999999999998</v>
      </c>
      <c r="Z592" s="129" cm="1">
        <f t="array" ref="Z592">INDEX(KM_PCT,MATCH($A592,'Knowledge - Percentages'!$B:$B,0),'Data - Knowledge'!Z$8)/100</f>
        <v>0.26200000000000001</v>
      </c>
      <c r="AA592" s="129" cm="1">
        <f t="array" ref="AA592">INDEX(KM_PCT,MATCH($A592,'Knowledge - Percentages'!$B:$B,0),'Data - Knowledge'!AA$8)/100</f>
        <v>0.247</v>
      </c>
      <c r="AB592" s="129" cm="1">
        <f t="array" ref="AB592">INDEX(KM_PCT,MATCH($A592,'Knowledge - Percentages'!$B:$B,0),'Data - Knowledge'!AB$8)/100</f>
        <v>0.247</v>
      </c>
      <c r="AC592" s="129" cm="1">
        <f t="array" ref="AC592">INDEX(KM_PCT,MATCH($A592,'Knowledge - Percentages'!$B:$B,0),'Data - Knowledge'!AC$8)/100</f>
        <v>0.28399999999999997</v>
      </c>
      <c r="AD592" s="129" cm="1">
        <f t="array" ref="AD592">INDEX(KM_PCT,MATCH($A592,'Knowledge - Percentages'!$B:$B,0),'Data - Knowledge'!AD$8)/100</f>
        <v>0.29699999999999999</v>
      </c>
      <c r="AE592" s="129" cm="1">
        <f t="array" ref="AE592">INDEX(KM_PCT,MATCH($A592,'Knowledge - Percentages'!$B:$B,0),'Data - Knowledge'!AE$8)/100</f>
        <v>0.27500000000000002</v>
      </c>
      <c r="AF592" s="129" cm="1">
        <f t="array" ref="AF592">INDEX(KM_PCT,MATCH($A592,'Knowledge - Percentages'!$B:$B,0),'Data - Knowledge'!AF$8)/100</f>
        <v>0.17499999999999999</v>
      </c>
      <c r="AG592" s="129" cm="1">
        <f t="array" ref="AG592">INDEX(KM_PCT,MATCH($A592,'Knowledge - Percentages'!$B:$B,0),'Data - Knowledge'!AG$8)/100</f>
        <v>0.249</v>
      </c>
      <c r="AH592" s="129" cm="1">
        <f t="array" ref="AH592">INDEX(KM_PCT,MATCH($A592,'Knowledge - Percentages'!$B:$B,0),'Data - Knowledge'!AH$8)/100</f>
        <v>0.25</v>
      </c>
      <c r="AI592" s="129" cm="1">
        <f t="array" ref="AI592">INDEX(KM_PCT,MATCH($A592,'Knowledge - Percentages'!$B:$B,0),'Data - Knowledge'!AI$8)/100</f>
        <v>0.249</v>
      </c>
    </row>
    <row r="593" spans="1:35">
      <c r="A593" s="86" t="s">
        <v>1342</v>
      </c>
      <c r="B593" s="86" t="s">
        <v>1335</v>
      </c>
      <c r="C593" s="86" t="s">
        <v>1336</v>
      </c>
      <c r="D593" s="86" t="s">
        <v>1343</v>
      </c>
      <c r="E593" s="122">
        <f t="shared" si="61"/>
        <v>0.30396446363334439</v>
      </c>
      <c r="F593" s="128">
        <f t="shared" si="56"/>
        <v>15559.028999999999</v>
      </c>
      <c r="G593" s="122">
        <f t="shared" si="57"/>
        <v>0.30451919795339077</v>
      </c>
      <c r="H593" s="128">
        <f t="shared" si="58"/>
        <v>110820.32200000001</v>
      </c>
      <c r="I593" s="122">
        <f t="shared" si="59"/>
        <v>-7.5605394068421733E-2</v>
      </c>
      <c r="J593" s="128">
        <f t="shared" si="60"/>
        <v>99.817832726549057</v>
      </c>
      <c r="K593" s="129" cm="1">
        <f t="array" ref="K593">INDEX(KM_PCT,MATCH($A593,'Knowledge - Percentages'!$B:$B,0),'Data - Knowledge'!K$8)/100</f>
        <v>0.26200000000000001</v>
      </c>
      <c r="L593" s="129" cm="1">
        <f t="array" ref="L593">INDEX(KM_PCT,MATCH($A593,'Knowledge - Percentages'!$B:$B,0),'Data - Knowledge'!L$8)/100</f>
        <v>0.27500000000000002</v>
      </c>
      <c r="M593" s="129" cm="1">
        <f t="array" ref="M593">INDEX(KM_PCT,MATCH($A593,'Knowledge - Percentages'!$B:$B,0),'Data - Knowledge'!M$8)/100</f>
        <v>0.28600000000000003</v>
      </c>
      <c r="N593" s="129" cm="1">
        <f t="array" ref="N593">INDEX(KM_PCT,MATCH($A593,'Knowledge - Percentages'!$B:$B,0),'Data - Knowledge'!N$8)/100</f>
        <v>0.314</v>
      </c>
      <c r="O593" s="129" cm="1">
        <f t="array" ref="O593">INDEX(KM_PCT,MATCH($A593,'Knowledge - Percentages'!$B:$B,0),'Data - Knowledge'!O$8)/100</f>
        <v>0.27200000000000002</v>
      </c>
      <c r="P593" s="129" cm="1">
        <f t="array" ref="P593">INDEX(KM_PCT,MATCH($A593,'Knowledge - Percentages'!$B:$B,0),'Data - Knowledge'!P$8)/100</f>
        <v>0.314</v>
      </c>
      <c r="Q593" s="129" cm="1">
        <f t="array" ref="Q593">INDEX(KM_PCT,MATCH($A593,'Knowledge - Percentages'!$B:$B,0),'Data - Knowledge'!Q$8)/100</f>
        <v>0.29399999999999998</v>
      </c>
      <c r="R593" s="129" cm="1">
        <f t="array" ref="R593">INDEX(KM_PCT,MATCH($A593,'Knowledge - Percentages'!$B:$B,0),'Data - Knowledge'!R$8)/100</f>
        <v>0.32500000000000001</v>
      </c>
      <c r="S593" s="129" cm="1">
        <f t="array" ref="S593">INDEX(KM_PCT,MATCH($A593,'Knowledge - Percentages'!$B:$B,0),'Data - Knowledge'!S$8)/100</f>
        <v>0.34100000000000003</v>
      </c>
      <c r="T593" s="129" cm="1">
        <f t="array" ref="T593">INDEX(KM_PCT,MATCH($A593,'Knowledge - Percentages'!$B:$B,0),'Data - Knowledge'!T$8)/100</f>
        <v>0.311</v>
      </c>
      <c r="U593" s="129" cm="1">
        <f t="array" ref="U593">INDEX(KM_PCT,MATCH($A593,'Knowledge - Percentages'!$B:$B,0),'Data - Knowledge'!U$8)/100</f>
        <v>0.313</v>
      </c>
      <c r="V593" s="129" cm="1">
        <f t="array" ref="V593">INDEX(KM_PCT,MATCH($A593,'Knowledge - Percentages'!$B:$B,0),'Data - Knowledge'!V$8)/100</f>
        <v>0.28499999999999998</v>
      </c>
      <c r="W593" s="129" cm="1">
        <f t="array" ref="W593">INDEX(KM_PCT,MATCH($A593,'Knowledge - Percentages'!$B:$B,0),'Data - Knowledge'!W$8)/100</f>
        <v>0.314</v>
      </c>
      <c r="X593" s="129" cm="1">
        <f t="array" ref="X593">INDEX(KM_PCT,MATCH($A593,'Knowledge - Percentages'!$B:$B,0),'Data - Knowledge'!X$8)/100</f>
        <v>0.314</v>
      </c>
      <c r="Y593" s="129" cm="1">
        <f t="array" ref="Y593">INDEX(KM_PCT,MATCH($A593,'Knowledge - Percentages'!$B:$B,0),'Data - Knowledge'!Y$8)/100</f>
        <v>0.33600000000000002</v>
      </c>
      <c r="Z593" s="129" cm="1">
        <f t="array" ref="Z593">INDEX(KM_PCT,MATCH($A593,'Knowledge - Percentages'!$B:$B,0),'Data - Knowledge'!Z$8)/100</f>
        <v>0.317</v>
      </c>
      <c r="AA593" s="129" cm="1">
        <f t="array" ref="AA593">INDEX(KM_PCT,MATCH($A593,'Knowledge - Percentages'!$B:$B,0),'Data - Knowledge'!AA$8)/100</f>
        <v>0.31</v>
      </c>
      <c r="AB593" s="129" cm="1">
        <f t="array" ref="AB593">INDEX(KM_PCT,MATCH($A593,'Knowledge - Percentages'!$B:$B,0),'Data - Knowledge'!AB$8)/100</f>
        <v>0.317</v>
      </c>
      <c r="AC593" s="129" cm="1">
        <f t="array" ref="AC593">INDEX(KM_PCT,MATCH($A593,'Knowledge - Percentages'!$B:$B,0),'Data - Knowledge'!AC$8)/100</f>
        <v>0.29899999999999999</v>
      </c>
      <c r="AD593" s="129" cm="1">
        <f t="array" ref="AD593">INDEX(KM_PCT,MATCH($A593,'Knowledge - Percentages'!$B:$B,0),'Data - Knowledge'!AD$8)/100</f>
        <v>0.307</v>
      </c>
      <c r="AE593" s="129" cm="1">
        <f t="array" ref="AE593">INDEX(KM_PCT,MATCH($A593,'Knowledge - Percentages'!$B:$B,0),'Data - Knowledge'!AE$8)/100</f>
        <v>0.316</v>
      </c>
      <c r="AF593" s="129" cm="1">
        <f t="array" ref="AF593">INDEX(KM_PCT,MATCH($A593,'Knowledge - Percentages'!$B:$B,0),'Data - Knowledge'!AF$8)/100</f>
        <v>0.309</v>
      </c>
      <c r="AG593" s="129" cm="1">
        <f t="array" ref="AG593">INDEX(KM_PCT,MATCH($A593,'Knowledge - Percentages'!$B:$B,0),'Data - Knowledge'!AG$8)/100</f>
        <v>0.307</v>
      </c>
      <c r="AH593" s="129" cm="1">
        <f t="array" ref="AH593">INDEX(KM_PCT,MATCH($A593,'Knowledge - Percentages'!$B:$B,0),'Data - Knowledge'!AH$8)/100</f>
        <v>0.28300000000000003</v>
      </c>
      <c r="AI593" s="129" cm="1">
        <f t="array" ref="AI593">INDEX(KM_PCT,MATCH($A593,'Knowledge - Percentages'!$B:$B,0),'Data - Knowledge'!AI$8)/100</f>
        <v>0.307</v>
      </c>
    </row>
    <row r="594" spans="1:35">
      <c r="A594" s="86" t="s">
        <v>1344</v>
      </c>
      <c r="B594" s="86" t="s">
        <v>1335</v>
      </c>
      <c r="C594" s="86" t="s">
        <v>1336</v>
      </c>
      <c r="D594" s="86" t="s">
        <v>1345</v>
      </c>
      <c r="E594" s="122">
        <f t="shared" si="61"/>
        <v>0.19002557289936903</v>
      </c>
      <c r="F594" s="128">
        <f t="shared" si="56"/>
        <v>9726.8390000000018</v>
      </c>
      <c r="G594" s="122">
        <f t="shared" si="57"/>
        <v>0.21481624207584654</v>
      </c>
      <c r="H594" s="128">
        <f t="shared" si="58"/>
        <v>78175.712</v>
      </c>
      <c r="I594" s="122">
        <f t="shared" si="59"/>
        <v>-0.34207963246196177</v>
      </c>
      <c r="J594" s="128">
        <f t="shared" si="60"/>
        <v>88.459592749171861</v>
      </c>
      <c r="K594" s="129" cm="1">
        <f t="array" ref="K594">INDEX(KM_PCT,MATCH($A594,'Knowledge - Percentages'!$B:$B,0),'Data - Knowledge'!K$8)/100</f>
        <v>0.13600000000000001</v>
      </c>
      <c r="L594" s="129" cm="1">
        <f t="array" ref="L594">INDEX(KM_PCT,MATCH($A594,'Knowledge - Percentages'!$B:$B,0),'Data - Knowledge'!L$8)/100</f>
        <v>0.13900000000000001</v>
      </c>
      <c r="M594" s="129" cm="1">
        <f t="array" ref="M594">INDEX(KM_PCT,MATCH($A594,'Knowledge - Percentages'!$B:$B,0),'Data - Knowledge'!M$8)/100</f>
        <v>0.114</v>
      </c>
      <c r="N594" s="129" cm="1">
        <f t="array" ref="N594">INDEX(KM_PCT,MATCH($A594,'Knowledge - Percentages'!$B:$B,0),'Data - Knowledge'!N$8)/100</f>
        <v>0.23899999999999999</v>
      </c>
      <c r="O594" s="129" cm="1">
        <f t="array" ref="O594">INDEX(KM_PCT,MATCH($A594,'Knowledge - Percentages'!$B:$B,0),'Data - Knowledge'!O$8)/100</f>
        <v>0.14800000000000002</v>
      </c>
      <c r="P594" s="129" cm="1">
        <f t="array" ref="P594">INDEX(KM_PCT,MATCH($A594,'Knowledge - Percentages'!$B:$B,0),'Data - Knowledge'!P$8)/100</f>
        <v>0.12</v>
      </c>
      <c r="Q594" s="129" cm="1">
        <f t="array" ref="Q594">INDEX(KM_PCT,MATCH($A594,'Knowledge - Percentages'!$B:$B,0),'Data - Knowledge'!Q$8)/100</f>
        <v>8.5999999999999993E-2</v>
      </c>
      <c r="R594" s="129" cm="1">
        <f t="array" ref="R594">INDEX(KM_PCT,MATCH($A594,'Knowledge - Percentages'!$B:$B,0),'Data - Knowledge'!R$8)/100</f>
        <v>0.184</v>
      </c>
      <c r="S594" s="129" cm="1">
        <f t="array" ref="S594">INDEX(KM_PCT,MATCH($A594,'Knowledge - Percentages'!$B:$B,0),'Data - Knowledge'!S$8)/100</f>
        <v>0.17100000000000001</v>
      </c>
      <c r="T594" s="129" cm="1">
        <f t="array" ref="T594">INDEX(KM_PCT,MATCH($A594,'Knowledge - Percentages'!$B:$B,0),'Data - Knowledge'!T$8)/100</f>
        <v>0.13900000000000001</v>
      </c>
      <c r="U594" s="129" cm="1">
        <f t="array" ref="U594">INDEX(KM_PCT,MATCH($A594,'Knowledge - Percentages'!$B:$B,0),'Data - Knowledge'!U$8)/100</f>
        <v>0.14000000000000001</v>
      </c>
      <c r="V594" s="129" cm="1">
        <f t="array" ref="V594">INDEX(KM_PCT,MATCH($A594,'Knowledge - Percentages'!$B:$B,0),'Data - Knowledge'!V$8)/100</f>
        <v>0.13600000000000001</v>
      </c>
      <c r="W594" s="129" cm="1">
        <f t="array" ref="W594">INDEX(KM_PCT,MATCH($A594,'Knowledge - Percentages'!$B:$B,0),'Data - Knowledge'!W$8)/100</f>
        <v>0.27200000000000002</v>
      </c>
      <c r="X594" s="129" cm="1">
        <f t="array" ref="X594">INDEX(KM_PCT,MATCH($A594,'Knowledge - Percentages'!$B:$B,0),'Data - Knowledge'!X$8)/100</f>
        <v>0.17100000000000001</v>
      </c>
      <c r="Y594" s="129" cm="1">
        <f t="array" ref="Y594">INDEX(KM_PCT,MATCH($A594,'Knowledge - Percentages'!$B:$B,0),'Data - Knowledge'!Y$8)/100</f>
        <v>0.21199999999999999</v>
      </c>
      <c r="Z594" s="129" cm="1">
        <f t="array" ref="Z594">INDEX(KM_PCT,MATCH($A594,'Knowledge - Percentages'!$B:$B,0),'Data - Knowledge'!Z$8)/100</f>
        <v>0.249</v>
      </c>
      <c r="AA594" s="129" cm="1">
        <f t="array" ref="AA594">INDEX(KM_PCT,MATCH($A594,'Knowledge - Percentages'!$B:$B,0),'Data - Knowledge'!AA$8)/100</f>
        <v>0.21199999999999999</v>
      </c>
      <c r="AB594" s="129" cm="1">
        <f t="array" ref="AB594">INDEX(KM_PCT,MATCH($A594,'Knowledge - Percentages'!$B:$B,0),'Data - Knowledge'!AB$8)/100</f>
        <v>0.38600000000000001</v>
      </c>
      <c r="AC594" s="129" cm="1">
        <f t="array" ref="AC594">INDEX(KM_PCT,MATCH($A594,'Knowledge - Percentages'!$B:$B,0),'Data - Knowledge'!AC$8)/100</f>
        <v>0.314</v>
      </c>
      <c r="AD594" s="129" cm="1">
        <f t="array" ref="AD594">INDEX(KM_PCT,MATCH($A594,'Knowledge - Percentages'!$B:$B,0),'Data - Knowledge'!AD$8)/100</f>
        <v>0.23199999999999998</v>
      </c>
      <c r="AE594" s="129" cm="1">
        <f t="array" ref="AE594">INDEX(KM_PCT,MATCH($A594,'Knowledge - Percentages'!$B:$B,0),'Data - Knowledge'!AE$8)/100</f>
        <v>0.28699999999999998</v>
      </c>
      <c r="AF594" s="129" cm="1">
        <f t="array" ref="AF594">INDEX(KM_PCT,MATCH($A594,'Knowledge - Percentages'!$B:$B,0),'Data - Knowledge'!AF$8)/100</f>
        <v>0.25700000000000001</v>
      </c>
      <c r="AG594" s="129" cm="1">
        <f t="array" ref="AG594">INDEX(KM_PCT,MATCH($A594,'Knowledge - Percentages'!$B:$B,0),'Data - Knowledge'!AG$8)/100</f>
        <v>0.28199999999999997</v>
      </c>
      <c r="AH594" s="129" cm="1">
        <f t="array" ref="AH594">INDEX(KM_PCT,MATCH($A594,'Knowledge - Percentages'!$B:$B,0),'Data - Knowledge'!AH$8)/100</f>
        <v>0.376</v>
      </c>
      <c r="AI594" s="129" cm="1">
        <f t="array" ref="AI594">INDEX(KM_PCT,MATCH($A594,'Knowledge - Percentages'!$B:$B,0),'Data - Knowledge'!AI$8)/100</f>
        <v>0.31900000000000001</v>
      </c>
    </row>
    <row r="595" spans="1:35">
      <c r="A595" s="86" t="s">
        <v>1346</v>
      </c>
      <c r="B595" s="86" t="s">
        <v>1335</v>
      </c>
      <c r="C595" s="86" t="s">
        <v>1336</v>
      </c>
      <c r="D595" s="86" t="s">
        <v>1347</v>
      </c>
      <c r="E595" s="122">
        <f t="shared" si="61"/>
        <v>0.3495360540762304</v>
      </c>
      <c r="F595" s="128">
        <f t="shared" si="56"/>
        <v>17891.702000000005</v>
      </c>
      <c r="G595" s="122">
        <f t="shared" si="57"/>
        <v>0.34669891926500129</v>
      </c>
      <c r="H595" s="128">
        <f t="shared" si="58"/>
        <v>126170.32400000001</v>
      </c>
      <c r="I595" s="122">
        <f t="shared" si="59"/>
        <v>0.67858725237410444</v>
      </c>
      <c r="J595" s="128">
        <f t="shared" si="60"/>
        <v>100.81832813821391</v>
      </c>
      <c r="K595" s="129" cm="1">
        <f t="array" ref="K595">INDEX(KM_PCT,MATCH($A595,'Knowledge - Percentages'!$B:$B,0),'Data - Knowledge'!K$8)/100</f>
        <v>0.32400000000000001</v>
      </c>
      <c r="L595" s="129" cm="1">
        <f t="array" ref="L595">INDEX(KM_PCT,MATCH($A595,'Knowledge - Percentages'!$B:$B,0),'Data - Knowledge'!L$8)/100</f>
        <v>0.35399999999999998</v>
      </c>
      <c r="M595" s="129" cm="1">
        <f t="array" ref="M595">INDEX(KM_PCT,MATCH($A595,'Knowledge - Percentages'!$B:$B,0),'Data - Knowledge'!M$8)/100</f>
        <v>0.34299999999999997</v>
      </c>
      <c r="N595" s="129" cm="1">
        <f t="array" ref="N595">INDEX(KM_PCT,MATCH($A595,'Knowledge - Percentages'!$B:$B,0),'Data - Knowledge'!N$8)/100</f>
        <v>0.36499999999999999</v>
      </c>
      <c r="O595" s="129" cm="1">
        <f t="array" ref="O595">INDEX(KM_PCT,MATCH($A595,'Knowledge - Percentages'!$B:$B,0),'Data - Knowledge'!O$8)/100</f>
        <v>0.33200000000000002</v>
      </c>
      <c r="P595" s="129" cm="1">
        <f t="array" ref="P595">INDEX(KM_PCT,MATCH($A595,'Knowledge - Percentages'!$B:$B,0),'Data - Knowledge'!P$8)/100</f>
        <v>0.38100000000000001</v>
      </c>
      <c r="Q595" s="129" cm="1">
        <f t="array" ref="Q595">INDEX(KM_PCT,MATCH($A595,'Knowledge - Percentages'!$B:$B,0),'Data - Knowledge'!Q$8)/100</f>
        <v>0.34</v>
      </c>
      <c r="R595" s="129" cm="1">
        <f t="array" ref="R595">INDEX(KM_PCT,MATCH($A595,'Knowledge - Percentages'!$B:$B,0),'Data - Knowledge'!R$8)/100</f>
        <v>0.27800000000000002</v>
      </c>
      <c r="S595" s="129" cm="1">
        <f t="array" ref="S595">INDEX(KM_PCT,MATCH($A595,'Knowledge - Percentages'!$B:$B,0),'Data - Knowledge'!S$8)/100</f>
        <v>0.35700000000000004</v>
      </c>
      <c r="T595" s="129" cm="1">
        <f t="array" ref="T595">INDEX(KM_PCT,MATCH($A595,'Knowledge - Percentages'!$B:$B,0),'Data - Knowledge'!T$8)/100</f>
        <v>0.376</v>
      </c>
      <c r="U595" s="129" cm="1">
        <f t="array" ref="U595">INDEX(KM_PCT,MATCH($A595,'Knowledge - Percentages'!$B:$B,0),'Data - Knowledge'!U$8)/100</f>
        <v>0.32</v>
      </c>
      <c r="V595" s="129" cm="1">
        <f t="array" ref="V595">INDEX(KM_PCT,MATCH($A595,'Knowledge - Percentages'!$B:$B,0),'Data - Knowledge'!V$8)/100</f>
        <v>0.33799999999999997</v>
      </c>
      <c r="W595" s="129" cm="1">
        <f t="array" ref="W595">INDEX(KM_PCT,MATCH($A595,'Knowledge - Percentages'!$B:$B,0),'Data - Knowledge'!W$8)/100</f>
        <v>0.29699999999999999</v>
      </c>
      <c r="X595" s="129" cm="1">
        <f t="array" ref="X595">INDEX(KM_PCT,MATCH($A595,'Knowledge - Percentages'!$B:$B,0),'Data - Knowledge'!X$8)/100</f>
        <v>0.33600000000000002</v>
      </c>
      <c r="Y595" s="129" cm="1">
        <f t="array" ref="Y595">INDEX(KM_PCT,MATCH($A595,'Knowledge - Percentages'!$B:$B,0),'Data - Knowledge'!Y$8)/100</f>
        <v>0.307</v>
      </c>
      <c r="Z595" s="129" cm="1">
        <f t="array" ref="Z595">INDEX(KM_PCT,MATCH($A595,'Knowledge - Percentages'!$B:$B,0),'Data - Knowledge'!Z$8)/100</f>
        <v>0.34</v>
      </c>
      <c r="AA595" s="129" cm="1">
        <f t="array" ref="AA595">INDEX(KM_PCT,MATCH($A595,'Knowledge - Percentages'!$B:$B,0),'Data - Knowledge'!AA$8)/100</f>
        <v>0.36299999999999999</v>
      </c>
      <c r="AB595" s="129" cm="1">
        <f t="array" ref="AB595">INDEX(KM_PCT,MATCH($A595,'Knowledge - Percentages'!$B:$B,0),'Data - Knowledge'!AB$8)/100</f>
        <v>0.24</v>
      </c>
      <c r="AC595" s="129" cm="1">
        <f t="array" ref="AC595">INDEX(KM_PCT,MATCH($A595,'Knowledge - Percentages'!$B:$B,0),'Data - Knowledge'!AC$8)/100</f>
        <v>0.33399999999999996</v>
      </c>
      <c r="AD595" s="129" cm="1">
        <f t="array" ref="AD595">INDEX(KM_PCT,MATCH($A595,'Knowledge - Percentages'!$B:$B,0),'Data - Knowledge'!AD$8)/100</f>
        <v>0.379</v>
      </c>
      <c r="AE595" s="129" cm="1">
        <f t="array" ref="AE595">INDEX(KM_PCT,MATCH($A595,'Knowledge - Percentages'!$B:$B,0),'Data - Knowledge'!AE$8)/100</f>
        <v>0.34499999999999997</v>
      </c>
      <c r="AF595" s="129" cm="1">
        <f t="array" ref="AF595">INDEX(KM_PCT,MATCH($A595,'Knowledge - Percentages'!$B:$B,0),'Data - Knowledge'!AF$8)/100</f>
        <v>0.29799999999999999</v>
      </c>
      <c r="AG595" s="129" cm="1">
        <f t="array" ref="AG595">INDEX(KM_PCT,MATCH($A595,'Knowledge - Percentages'!$B:$B,0),'Data - Knowledge'!AG$8)/100</f>
        <v>0.3</v>
      </c>
      <c r="AH595" s="129" cm="1">
        <f t="array" ref="AH595">INDEX(KM_PCT,MATCH($A595,'Knowledge - Percentages'!$B:$B,0),'Data - Knowledge'!AH$8)/100</f>
        <v>0.28800000000000003</v>
      </c>
      <c r="AI595" s="129" cm="1">
        <f t="array" ref="AI595">INDEX(KM_PCT,MATCH($A595,'Knowledge - Percentages'!$B:$B,0),'Data - Knowledge'!AI$8)/100</f>
        <v>0.34200000000000003</v>
      </c>
    </row>
    <row r="596" spans="1:35">
      <c r="A596" s="86" t="s">
        <v>1348</v>
      </c>
      <c r="B596" s="86" t="s">
        <v>1335</v>
      </c>
      <c r="C596" s="86" t="s">
        <v>1336</v>
      </c>
      <c r="D596" s="86" t="s">
        <v>1349</v>
      </c>
      <c r="E596" s="122">
        <f t="shared" si="61"/>
        <v>0.37727633969562568</v>
      </c>
      <c r="F596" s="128">
        <f t="shared" si="56"/>
        <v>19311.643999999993</v>
      </c>
      <c r="G596" s="122">
        <f t="shared" si="57"/>
        <v>0.41094252017619304</v>
      </c>
      <c r="H596" s="128">
        <f t="shared" si="58"/>
        <v>149549.791</v>
      </c>
      <c r="I596" s="122">
        <f t="shared" si="59"/>
        <v>-0.57319062138032328</v>
      </c>
      <c r="J596" s="128">
        <f t="shared" si="60"/>
        <v>91.807569470754004</v>
      </c>
      <c r="K596" s="129" cm="1">
        <f t="array" ref="K596">INDEX(KM_PCT,MATCH($A596,'Knowledge - Percentages'!$B:$B,0),'Data - Knowledge'!K$8)/100</f>
        <v>0.30199999999999999</v>
      </c>
      <c r="L596" s="129" cm="1">
        <f t="array" ref="L596">INDEX(KM_PCT,MATCH($A596,'Knowledge - Percentages'!$B:$B,0),'Data - Knowledge'!L$8)/100</f>
        <v>0.27899999999999997</v>
      </c>
      <c r="M596" s="129" cm="1">
        <f t="array" ref="M596">INDEX(KM_PCT,MATCH($A596,'Knowledge - Percentages'!$B:$B,0),'Data - Knowledge'!M$8)/100</f>
        <v>0.25600000000000001</v>
      </c>
      <c r="N596" s="129" cm="1">
        <f t="array" ref="N596">INDEX(KM_PCT,MATCH($A596,'Knowledge - Percentages'!$B:$B,0),'Data - Knowledge'!N$8)/100</f>
        <v>0.40100000000000002</v>
      </c>
      <c r="O596" s="129" cm="1">
        <f t="array" ref="O596">INDEX(KM_PCT,MATCH($A596,'Knowledge - Percentages'!$B:$B,0),'Data - Knowledge'!O$8)/100</f>
        <v>0.38299999999999995</v>
      </c>
      <c r="P596" s="129" cm="1">
        <f t="array" ref="P596">INDEX(KM_PCT,MATCH($A596,'Knowledge - Percentages'!$B:$B,0),'Data - Knowledge'!P$8)/100</f>
        <v>0.27699999999999997</v>
      </c>
      <c r="Q596" s="129" cm="1">
        <f t="array" ref="Q596">INDEX(KM_PCT,MATCH($A596,'Knowledge - Percentages'!$B:$B,0),'Data - Knowledge'!Q$8)/100</f>
        <v>0.27200000000000002</v>
      </c>
      <c r="R596" s="129" cm="1">
        <f t="array" ref="R596">INDEX(KM_PCT,MATCH($A596,'Knowledge - Percentages'!$B:$B,0),'Data - Knowledge'!R$8)/100</f>
        <v>0.51800000000000002</v>
      </c>
      <c r="S596" s="129" cm="1">
        <f t="array" ref="S596">INDEX(KM_PCT,MATCH($A596,'Knowledge - Percentages'!$B:$B,0),'Data - Knowledge'!S$8)/100</f>
        <v>0.374</v>
      </c>
      <c r="T596" s="129" cm="1">
        <f t="array" ref="T596">INDEX(KM_PCT,MATCH($A596,'Knowledge - Percentages'!$B:$B,0),'Data - Knowledge'!T$8)/100</f>
        <v>0.28199999999999997</v>
      </c>
      <c r="U596" s="129" cm="1">
        <f t="array" ref="U596">INDEX(KM_PCT,MATCH($A596,'Knowledge - Percentages'!$B:$B,0),'Data - Knowledge'!U$8)/100</f>
        <v>0.377</v>
      </c>
      <c r="V596" s="129" cm="1">
        <f t="array" ref="V596">INDEX(KM_PCT,MATCH($A596,'Knowledge - Percentages'!$B:$B,0),'Data - Knowledge'!V$8)/100</f>
        <v>0.35299999999999998</v>
      </c>
      <c r="W596" s="129" cm="1">
        <f t="array" ref="W596">INDEX(KM_PCT,MATCH($A596,'Knowledge - Percentages'!$B:$B,0),'Data - Knowledge'!W$8)/100</f>
        <v>0.55299999999999994</v>
      </c>
      <c r="X596" s="129" cm="1">
        <f t="array" ref="X596">INDEX(KM_PCT,MATCH($A596,'Knowledge - Percentages'!$B:$B,0),'Data - Knowledge'!X$8)/100</f>
        <v>0.38799999999999996</v>
      </c>
      <c r="Y596" s="129" cm="1">
        <f t="array" ref="Y596">INDEX(KM_PCT,MATCH($A596,'Knowledge - Percentages'!$B:$B,0),'Data - Knowledge'!Y$8)/100</f>
        <v>0.49700000000000005</v>
      </c>
      <c r="Z596" s="129" cm="1">
        <f t="array" ref="Z596">INDEX(KM_PCT,MATCH($A596,'Knowledge - Percentages'!$B:$B,0),'Data - Knowledge'!Z$8)/100</f>
        <v>0.46100000000000002</v>
      </c>
      <c r="AA596" s="129" cm="1">
        <f t="array" ref="AA596">INDEX(KM_PCT,MATCH($A596,'Knowledge - Percentages'!$B:$B,0),'Data - Knowledge'!AA$8)/100</f>
        <v>0.434</v>
      </c>
      <c r="AB596" s="129" cm="1">
        <f t="array" ref="AB596">INDEX(KM_PCT,MATCH($A596,'Knowledge - Percentages'!$B:$B,0),'Data - Knowledge'!AB$8)/100</f>
        <v>0.70400000000000007</v>
      </c>
      <c r="AC596" s="129" cm="1">
        <f t="array" ref="AC596">INDEX(KM_PCT,MATCH($A596,'Knowledge - Percentages'!$B:$B,0),'Data - Knowledge'!AC$8)/100</f>
        <v>0.51</v>
      </c>
      <c r="AD596" s="129" cm="1">
        <f t="array" ref="AD596">INDEX(KM_PCT,MATCH($A596,'Knowledge - Percentages'!$B:$B,0),'Data - Knowledge'!AD$8)/100</f>
        <v>0.42299999999999999</v>
      </c>
      <c r="AE596" s="129" cm="1">
        <f t="array" ref="AE596">INDEX(KM_PCT,MATCH($A596,'Knowledge - Percentages'!$B:$B,0),'Data - Knowledge'!AE$8)/100</f>
        <v>0.52600000000000002</v>
      </c>
      <c r="AF596" s="129" cm="1">
        <f t="array" ref="AF596">INDEX(KM_PCT,MATCH($A596,'Knowledge - Percentages'!$B:$B,0),'Data - Knowledge'!AF$8)/100</f>
        <v>0.59499999999999997</v>
      </c>
      <c r="AG596" s="129" cm="1">
        <f t="array" ref="AG596">INDEX(KM_PCT,MATCH($A596,'Knowledge - Percentages'!$B:$B,0),'Data - Knowledge'!AG$8)/100</f>
        <v>0.52200000000000002</v>
      </c>
      <c r="AH596" s="129" cm="1">
        <f t="array" ref="AH596">INDEX(KM_PCT,MATCH($A596,'Knowledge - Percentages'!$B:$B,0),'Data - Knowledge'!AH$8)/100</f>
        <v>0.58599999999999997</v>
      </c>
      <c r="AI596" s="129" cm="1">
        <f t="array" ref="AI596">INDEX(KM_PCT,MATCH($A596,'Knowledge - Percentages'!$B:$B,0),'Data - Knowledge'!AI$8)/100</f>
        <v>0.53400000000000003</v>
      </c>
    </row>
    <row r="597" spans="1:35">
      <c r="A597" s="86" t="s">
        <v>1350</v>
      </c>
      <c r="B597" s="86" t="s">
        <v>1335</v>
      </c>
      <c r="C597" s="86" t="s">
        <v>1336</v>
      </c>
      <c r="D597" s="86" t="s">
        <v>1303</v>
      </c>
      <c r="E597" s="122">
        <f t="shared" si="61"/>
        <v>0.58351429073788286</v>
      </c>
      <c r="F597" s="128">
        <f t="shared" si="56"/>
        <v>29868.346000000009</v>
      </c>
      <c r="G597" s="122">
        <f t="shared" si="57"/>
        <v>0.60148330809878026</v>
      </c>
      <c r="H597" s="128">
        <f t="shared" si="58"/>
        <v>218891.20400000003</v>
      </c>
      <c r="I597" s="122">
        <f t="shared" si="59"/>
        <v>-0.47372193257524542</v>
      </c>
      <c r="J597" s="128">
        <f t="shared" si="60"/>
        <v>97.012549289572902</v>
      </c>
      <c r="K597" s="129" cm="1">
        <f t="array" ref="K597">INDEX(KM_PCT,MATCH($A597,'Knowledge - Percentages'!$B:$B,0),'Data - Knowledge'!K$8)/100</f>
        <v>0.49</v>
      </c>
      <c r="L597" s="129" cm="1">
        <f t="array" ref="L597">INDEX(KM_PCT,MATCH($A597,'Knowledge - Percentages'!$B:$B,0),'Data - Knowledge'!L$8)/100</f>
        <v>0.52500000000000002</v>
      </c>
      <c r="M597" s="129" cm="1">
        <f t="array" ref="M597">INDEX(KM_PCT,MATCH($A597,'Knowledge - Percentages'!$B:$B,0),'Data - Knowledge'!M$8)/100</f>
        <v>0.51500000000000001</v>
      </c>
      <c r="N597" s="129" cm="1">
        <f t="array" ref="N597">INDEX(KM_PCT,MATCH($A597,'Knowledge - Percentages'!$B:$B,0),'Data - Knowledge'!N$8)/100</f>
        <v>0.60199999999999998</v>
      </c>
      <c r="O597" s="129" cm="1">
        <f t="array" ref="O597">INDEX(KM_PCT,MATCH($A597,'Knowledge - Percentages'!$B:$B,0),'Data - Knowledge'!O$8)/100</f>
        <v>0.60799999999999998</v>
      </c>
      <c r="P597" s="129" cm="1">
        <f t="array" ref="P597">INDEX(KM_PCT,MATCH($A597,'Knowledge - Percentages'!$B:$B,0),'Data - Knowledge'!P$8)/100</f>
        <v>0.55200000000000005</v>
      </c>
      <c r="Q597" s="129" cm="1">
        <f t="array" ref="Q597">INDEX(KM_PCT,MATCH($A597,'Knowledge - Percentages'!$B:$B,0),'Data - Knowledge'!Q$8)/100</f>
        <v>0.5</v>
      </c>
      <c r="R597" s="129" cm="1">
        <f t="array" ref="R597">INDEX(KM_PCT,MATCH($A597,'Knowledge - Percentages'!$B:$B,0),'Data - Knowledge'!R$8)/100</f>
        <v>0.65300000000000002</v>
      </c>
      <c r="S597" s="129" cm="1">
        <f t="array" ref="S597">INDEX(KM_PCT,MATCH($A597,'Knowledge - Percentages'!$B:$B,0),'Data - Knowledge'!S$8)/100</f>
        <v>0.58200000000000007</v>
      </c>
      <c r="T597" s="129" cm="1">
        <f t="array" ref="T597">INDEX(KM_PCT,MATCH($A597,'Knowledge - Percentages'!$B:$B,0),'Data - Knowledge'!T$8)/100</f>
        <v>0.56000000000000005</v>
      </c>
      <c r="U597" s="129" cm="1">
        <f t="array" ref="U597">INDEX(KM_PCT,MATCH($A597,'Knowledge - Percentages'!$B:$B,0),'Data - Knowledge'!U$8)/100</f>
        <v>0.58200000000000007</v>
      </c>
      <c r="V597" s="129" cm="1">
        <f t="array" ref="V597">INDEX(KM_PCT,MATCH($A597,'Knowledge - Percentages'!$B:$B,0),'Data - Knowledge'!V$8)/100</f>
        <v>0.56399999999999995</v>
      </c>
      <c r="W597" s="129" cm="1">
        <f t="array" ref="W597">INDEX(KM_PCT,MATCH($A597,'Knowledge - Percentages'!$B:$B,0),'Data - Knowledge'!W$8)/100</f>
        <v>0.66599999999999993</v>
      </c>
      <c r="X597" s="129" cm="1">
        <f t="array" ref="X597">INDEX(KM_PCT,MATCH($A597,'Knowledge - Percentages'!$B:$B,0),'Data - Knowledge'!X$8)/100</f>
        <v>0.61599999999999999</v>
      </c>
      <c r="Y597" s="129" cm="1">
        <f t="array" ref="Y597">INDEX(KM_PCT,MATCH($A597,'Knowledge - Percentages'!$B:$B,0),'Data - Knowledge'!Y$8)/100</f>
        <v>0.64500000000000002</v>
      </c>
      <c r="Z597" s="129" cm="1">
        <f t="array" ref="Z597">INDEX(KM_PCT,MATCH($A597,'Knowledge - Percentages'!$B:$B,0),'Data - Knowledge'!Z$8)/100</f>
        <v>0.623</v>
      </c>
      <c r="AA597" s="129" cm="1">
        <f t="array" ref="AA597">INDEX(KM_PCT,MATCH($A597,'Knowledge - Percentages'!$B:$B,0),'Data - Knowledge'!AA$8)/100</f>
        <v>0.60099999999999998</v>
      </c>
      <c r="AB597" s="129" cm="1">
        <f t="array" ref="AB597">INDEX(KM_PCT,MATCH($A597,'Knowledge - Percentages'!$B:$B,0),'Data - Knowledge'!AB$8)/100</f>
        <v>0.67700000000000005</v>
      </c>
      <c r="AC597" s="129" cm="1">
        <f t="array" ref="AC597">INDEX(KM_PCT,MATCH($A597,'Knowledge - Percentages'!$B:$B,0),'Data - Knowledge'!AC$8)/100</f>
        <v>0.65400000000000003</v>
      </c>
      <c r="AD597" s="129" cm="1">
        <f t="array" ref="AD597">INDEX(KM_PCT,MATCH($A597,'Knowledge - Percentages'!$B:$B,0),'Data - Knowledge'!AD$8)/100</f>
        <v>0.60399999999999998</v>
      </c>
      <c r="AE597" s="129" cm="1">
        <f t="array" ref="AE597">INDEX(KM_PCT,MATCH($A597,'Knowledge - Percentages'!$B:$B,0),'Data - Knowledge'!AE$8)/100</f>
        <v>0.64599999999999991</v>
      </c>
      <c r="AF597" s="129" cm="1">
        <f t="array" ref="AF597">INDEX(KM_PCT,MATCH($A597,'Knowledge - Percentages'!$B:$B,0),'Data - Knowledge'!AF$8)/100</f>
        <v>0.68200000000000005</v>
      </c>
      <c r="AG597" s="129" cm="1">
        <f t="array" ref="AG597">INDEX(KM_PCT,MATCH($A597,'Knowledge - Percentages'!$B:$B,0),'Data - Knowledge'!AG$8)/100</f>
        <v>0.67</v>
      </c>
      <c r="AH597" s="129" cm="1">
        <f t="array" ref="AH597">INDEX(KM_PCT,MATCH($A597,'Knowledge - Percentages'!$B:$B,0),'Data - Knowledge'!AH$8)/100</f>
        <v>0.66</v>
      </c>
      <c r="AI597" s="129" cm="1">
        <f t="array" ref="AI597">INDEX(KM_PCT,MATCH($A597,'Knowledge - Percentages'!$B:$B,0),'Data - Knowledge'!AI$8)/100</f>
        <v>0.65500000000000003</v>
      </c>
    </row>
    <row r="598" spans="1:35">
      <c r="A598" s="86" t="s">
        <v>1351</v>
      </c>
      <c r="B598" s="86" t="s">
        <v>1335</v>
      </c>
      <c r="C598" s="86" t="s">
        <v>1336</v>
      </c>
      <c r="D598" s="86" t="s">
        <v>1352</v>
      </c>
      <c r="E598" s="122">
        <f t="shared" si="61"/>
        <v>0.10343991638501966</v>
      </c>
      <c r="F598" s="128">
        <f t="shared" si="56"/>
        <v>5294.7790000000014</v>
      </c>
      <c r="G598" s="122">
        <f t="shared" si="57"/>
        <v>0.13341938453337143</v>
      </c>
      <c r="H598" s="128">
        <f t="shared" si="58"/>
        <v>48553.849000000002</v>
      </c>
      <c r="I598" s="122">
        <f t="shared" si="59"/>
        <v>-0.51151394895835556</v>
      </c>
      <c r="J598" s="128">
        <f t="shared" si="60"/>
        <v>77.529900731289018</v>
      </c>
      <c r="K598" s="129" cm="1">
        <f t="array" ref="K598">INDEX(KM_PCT,MATCH($A598,'Knowledge - Percentages'!$B:$B,0),'Data - Knowledge'!K$8)/100</f>
        <v>6.6000000000000003E-2</v>
      </c>
      <c r="L598" s="129" cm="1">
        <f t="array" ref="L598">INDEX(KM_PCT,MATCH($A598,'Knowledge - Percentages'!$B:$B,0),'Data - Knowledge'!L$8)/100</f>
        <v>0.05</v>
      </c>
      <c r="M598" s="129" cm="1">
        <f t="array" ref="M598">INDEX(KM_PCT,MATCH($A598,'Knowledge - Percentages'!$B:$B,0),'Data - Knowledge'!M$8)/100</f>
        <v>4.2000000000000003E-2</v>
      </c>
      <c r="N598" s="129" cm="1">
        <f t="array" ref="N598">INDEX(KM_PCT,MATCH($A598,'Knowledge - Percentages'!$B:$B,0),'Data - Knowledge'!N$8)/100</f>
        <v>0.1</v>
      </c>
      <c r="O598" s="129" cm="1">
        <f t="array" ref="O598">INDEX(KM_PCT,MATCH($A598,'Knowledge - Percentages'!$B:$B,0),'Data - Knowledge'!O$8)/100</f>
        <v>0.1</v>
      </c>
      <c r="P598" s="129" cm="1">
        <f t="array" ref="P598">INDEX(KM_PCT,MATCH($A598,'Knowledge - Percentages'!$B:$B,0),'Data - Knowledge'!P$8)/100</f>
        <v>2.7000000000000003E-2</v>
      </c>
      <c r="Q598" s="129" cm="1">
        <f t="array" ref="Q598">INDEX(KM_PCT,MATCH($A598,'Knowledge - Percentages'!$B:$B,0),'Data - Knowledge'!Q$8)/100</f>
        <v>3.3000000000000002E-2</v>
      </c>
      <c r="R598" s="129" cm="1">
        <f t="array" ref="R598">INDEX(KM_PCT,MATCH($A598,'Knowledge - Percentages'!$B:$B,0),'Data - Knowledge'!R$8)/100</f>
        <v>0.13699999999999998</v>
      </c>
      <c r="S598" s="129" cm="1">
        <f t="array" ref="S598">INDEX(KM_PCT,MATCH($A598,'Knowledge - Percentages'!$B:$B,0),'Data - Knowledge'!S$8)/100</f>
        <v>7.5999999999999998E-2</v>
      </c>
      <c r="T598" s="129" cm="1">
        <f t="array" ref="T598">INDEX(KM_PCT,MATCH($A598,'Knowledge - Percentages'!$B:$B,0),'Data - Knowledge'!T$8)/100</f>
        <v>3.7999999999999999E-2</v>
      </c>
      <c r="U598" s="129" cm="1">
        <f t="array" ref="U598">INDEX(KM_PCT,MATCH($A598,'Knowledge - Percentages'!$B:$B,0),'Data - Knowledge'!U$8)/100</f>
        <v>8.1000000000000003E-2</v>
      </c>
      <c r="V598" s="129" cm="1">
        <f t="array" ref="V598">INDEX(KM_PCT,MATCH($A598,'Knowledge - Percentages'!$B:$B,0),'Data - Knowledge'!V$8)/100</f>
        <v>7.8E-2</v>
      </c>
      <c r="W598" s="129" cm="1">
        <f t="array" ref="W598">INDEX(KM_PCT,MATCH($A598,'Knowledge - Percentages'!$B:$B,0),'Data - Knowledge'!W$8)/100</f>
        <v>0.222</v>
      </c>
      <c r="X598" s="129" cm="1">
        <f t="array" ref="X598">INDEX(KM_PCT,MATCH($A598,'Knowledge - Percentages'!$B:$B,0),'Data - Knowledge'!X$8)/100</f>
        <v>9.0999999999999998E-2</v>
      </c>
      <c r="Y598" s="129" cm="1">
        <f t="array" ref="Y598">INDEX(KM_PCT,MATCH($A598,'Knowledge - Percentages'!$B:$B,0),'Data - Knowledge'!Y$8)/100</f>
        <v>0.13900000000000001</v>
      </c>
      <c r="Z598" s="129" cm="1">
        <f t="array" ref="Z598">INDEX(KM_PCT,MATCH($A598,'Knowledge - Percentages'!$B:$B,0),'Data - Knowledge'!Z$8)/100</f>
        <v>0.16500000000000001</v>
      </c>
      <c r="AA598" s="129" cm="1">
        <f t="array" ref="AA598">INDEX(KM_PCT,MATCH($A598,'Knowledge - Percentages'!$B:$B,0),'Data - Knowledge'!AA$8)/100</f>
        <v>0.10800000000000001</v>
      </c>
      <c r="AB598" s="129" cm="1">
        <f t="array" ref="AB598">INDEX(KM_PCT,MATCH($A598,'Knowledge - Percentages'!$B:$B,0),'Data - Knowledge'!AB$8)/100</f>
        <v>0.46100000000000002</v>
      </c>
      <c r="AC598" s="129" cm="1">
        <f t="array" ref="AC598">INDEX(KM_PCT,MATCH($A598,'Knowledge - Percentages'!$B:$B,0),'Data - Knowledge'!AC$8)/100</f>
        <v>0.27</v>
      </c>
      <c r="AD598" s="129" cm="1">
        <f t="array" ref="AD598">INDEX(KM_PCT,MATCH($A598,'Knowledge - Percentages'!$B:$B,0),'Data - Knowledge'!AD$8)/100</f>
        <v>0.122</v>
      </c>
      <c r="AE598" s="129" cm="1">
        <f t="array" ref="AE598">INDEX(KM_PCT,MATCH($A598,'Knowledge - Percentages'!$B:$B,0),'Data - Knowledge'!AE$8)/100</f>
        <v>0.23399999999999999</v>
      </c>
      <c r="AF598" s="129" cm="1">
        <f t="array" ref="AF598">INDEX(KM_PCT,MATCH($A598,'Knowledge - Percentages'!$B:$B,0),'Data - Knowledge'!AF$8)/100</f>
        <v>0.23399999999999999</v>
      </c>
      <c r="AG598" s="129" cm="1">
        <f t="array" ref="AG598">INDEX(KM_PCT,MATCH($A598,'Knowledge - Percentages'!$B:$B,0),'Data - Knowledge'!AG$8)/100</f>
        <v>0.22600000000000001</v>
      </c>
      <c r="AH598" s="129" cm="1">
        <f t="array" ref="AH598">INDEX(KM_PCT,MATCH($A598,'Knowledge - Percentages'!$B:$B,0),'Data - Knowledge'!AH$8)/100</f>
        <v>0.39299999999999996</v>
      </c>
      <c r="AI598" s="129" cm="1">
        <f t="array" ref="AI598">INDEX(KM_PCT,MATCH($A598,'Knowledge - Percentages'!$B:$B,0),'Data - Knowledge'!AI$8)/100</f>
        <v>0.23399999999999999</v>
      </c>
    </row>
    <row r="599" spans="1:35">
      <c r="A599" s="86" t="s">
        <v>1353</v>
      </c>
      <c r="B599" s="86" t="s">
        <v>1354</v>
      </c>
      <c r="C599" s="86" t="s">
        <v>1355</v>
      </c>
      <c r="D599" s="86" t="s">
        <v>1356</v>
      </c>
      <c r="E599" s="122">
        <f t="shared" si="61"/>
        <v>0.11808140738859471</v>
      </c>
      <c r="F599" s="128">
        <f t="shared" si="56"/>
        <v>6044.2329999999974</v>
      </c>
      <c r="G599" s="122">
        <f t="shared" si="57"/>
        <v>0.10503246052006075</v>
      </c>
      <c r="H599" s="128">
        <f t="shared" si="58"/>
        <v>38223.30799999999</v>
      </c>
      <c r="I599" s="122">
        <f t="shared" si="59"/>
        <v>0.42857058581523594</v>
      </c>
      <c r="J599" s="128">
        <f t="shared" si="60"/>
        <v>112.42372767801785</v>
      </c>
      <c r="K599" s="129" cm="1">
        <f t="array" ref="K599">INDEX(KM_PCT,MATCH($A599,'Knowledge - Percentages'!$B:$B,0),'Data - Knowledge'!K$8)/100</f>
        <v>0.13400000000000001</v>
      </c>
      <c r="L599" s="129" cm="1">
        <f t="array" ref="L599">INDEX(KM_PCT,MATCH($A599,'Knowledge - Percentages'!$B:$B,0),'Data - Knowledge'!L$8)/100</f>
        <v>0.16399999999999998</v>
      </c>
      <c r="M599" s="129" cm="1">
        <f t="array" ref="M599">INDEX(KM_PCT,MATCH($A599,'Knowledge - Percentages'!$B:$B,0),'Data - Knowledge'!M$8)/100</f>
        <v>0.16300000000000001</v>
      </c>
      <c r="N599" s="129" cm="1">
        <f t="array" ref="N599">INDEX(KM_PCT,MATCH($A599,'Knowledge - Percentages'!$B:$B,0),'Data - Knowledge'!N$8)/100</f>
        <v>0.10300000000000001</v>
      </c>
      <c r="O599" s="129" cm="1">
        <f t="array" ref="O599">INDEX(KM_PCT,MATCH($A599,'Knowledge - Percentages'!$B:$B,0),'Data - Knowledge'!O$8)/100</f>
        <v>0.13600000000000001</v>
      </c>
      <c r="P599" s="129" cm="1">
        <f t="array" ref="P599">INDEX(KM_PCT,MATCH($A599,'Knowledge - Percentages'!$B:$B,0),'Data - Knowledge'!P$8)/100</f>
        <v>0.13500000000000001</v>
      </c>
      <c r="Q599" s="129" cm="1">
        <f t="array" ref="Q599">INDEX(KM_PCT,MATCH($A599,'Knowledge - Percentages'!$B:$B,0),'Data - Knowledge'!Q$8)/100</f>
        <v>0.16600000000000001</v>
      </c>
      <c r="R599" s="129" cm="1">
        <f t="array" ref="R599">INDEX(KM_PCT,MATCH($A599,'Knowledge - Percentages'!$B:$B,0),'Data - Knowledge'!R$8)/100</f>
        <v>0.121</v>
      </c>
      <c r="S599" s="129" cm="1">
        <f t="array" ref="S599">INDEX(KM_PCT,MATCH($A599,'Knowledge - Percentages'!$B:$B,0),'Data - Knowledge'!S$8)/100</f>
        <v>0.106</v>
      </c>
      <c r="T599" s="129" cm="1">
        <f t="array" ref="T599">INDEX(KM_PCT,MATCH($A599,'Knowledge - Percentages'!$B:$B,0),'Data - Knowledge'!T$8)/100</f>
        <v>0.15</v>
      </c>
      <c r="U599" s="129" cm="1">
        <f t="array" ref="U599">INDEX(KM_PCT,MATCH($A599,'Knowledge - Percentages'!$B:$B,0),'Data - Knowledge'!U$8)/100</f>
        <v>0.13800000000000001</v>
      </c>
      <c r="V599" s="129" cm="1">
        <f t="array" ref="V599">INDEX(KM_PCT,MATCH($A599,'Knowledge - Percentages'!$B:$B,0),'Data - Knowledge'!V$8)/100</f>
        <v>0.151</v>
      </c>
      <c r="W599" s="129" cm="1">
        <f t="array" ref="W599">INDEX(KM_PCT,MATCH($A599,'Knowledge - Percentages'!$B:$B,0),'Data - Knowledge'!W$8)/100</f>
        <v>5.5E-2</v>
      </c>
      <c r="X599" s="129" cm="1">
        <f t="array" ref="X599">INDEX(KM_PCT,MATCH($A599,'Knowledge - Percentages'!$B:$B,0),'Data - Knowledge'!X$8)/100</f>
        <v>0.12</v>
      </c>
      <c r="Y599" s="129" cm="1">
        <f t="array" ref="Y599">INDEX(KM_PCT,MATCH($A599,'Knowledge - Percentages'!$B:$B,0),'Data - Knowledge'!Y$8)/100</f>
        <v>8.5999999999999993E-2</v>
      </c>
      <c r="Z599" s="129" cm="1">
        <f t="array" ref="Z599">INDEX(KM_PCT,MATCH($A599,'Knowledge - Percentages'!$B:$B,0),'Data - Knowledge'!Z$8)/100</f>
        <v>8.3000000000000004E-2</v>
      </c>
      <c r="AA599" s="129" cm="1">
        <f t="array" ref="AA599">INDEX(KM_PCT,MATCH($A599,'Knowledge - Percentages'!$B:$B,0),'Data - Knowledge'!AA$8)/100</f>
        <v>0.10400000000000001</v>
      </c>
      <c r="AB599" s="129" cm="1">
        <f t="array" ref="AB599">INDEX(KM_PCT,MATCH($A599,'Knowledge - Percentages'!$B:$B,0),'Data - Knowledge'!AB$8)/100</f>
        <v>3.3000000000000002E-2</v>
      </c>
      <c r="AC599" s="129" cm="1">
        <f t="array" ref="AC599">INDEX(KM_PCT,MATCH($A599,'Knowledge - Percentages'!$B:$B,0),'Data - Knowledge'!AC$8)/100</f>
        <v>5.5E-2</v>
      </c>
      <c r="AD599" s="129" cm="1">
        <f t="array" ref="AD599">INDEX(KM_PCT,MATCH($A599,'Knowledge - Percentages'!$B:$B,0),'Data - Knowledge'!AD$8)/100</f>
        <v>8.8000000000000009E-2</v>
      </c>
      <c r="AE599" s="129" cm="1">
        <f t="array" ref="AE599">INDEX(KM_PCT,MATCH($A599,'Knowledge - Percentages'!$B:$B,0),'Data - Knowledge'!AE$8)/100</f>
        <v>7.400000000000001E-2</v>
      </c>
      <c r="AF599" s="129" cm="1">
        <f t="array" ref="AF599">INDEX(KM_PCT,MATCH($A599,'Knowledge - Percentages'!$B:$B,0),'Data - Knowledge'!AF$8)/100</f>
        <v>6.0999999999999999E-2</v>
      </c>
      <c r="AG599" s="129" cm="1">
        <f t="array" ref="AG599">INDEX(KM_PCT,MATCH($A599,'Knowledge - Percentages'!$B:$B,0),'Data - Knowledge'!AG$8)/100</f>
        <v>7.5999999999999998E-2</v>
      </c>
      <c r="AH599" s="129" cm="1">
        <f t="array" ref="AH599">INDEX(KM_PCT,MATCH($A599,'Knowledge - Percentages'!$B:$B,0),'Data - Knowledge'!AH$8)/100</f>
        <v>0.04</v>
      </c>
      <c r="AI599" s="129" cm="1">
        <f t="array" ref="AI599">INDEX(KM_PCT,MATCH($A599,'Knowledge - Percentages'!$B:$B,0),'Data - Knowledge'!AI$8)/100</f>
        <v>5.9000000000000004E-2</v>
      </c>
    </row>
    <row r="600" spans="1:35">
      <c r="A600" s="86" t="s">
        <v>1357</v>
      </c>
      <c r="B600" s="86" t="s">
        <v>1354</v>
      </c>
      <c r="C600" s="86" t="s">
        <v>1355</v>
      </c>
      <c r="D600" s="86" t="s">
        <v>1358</v>
      </c>
      <c r="E600" s="122">
        <f t="shared" si="61"/>
        <v>4.6442123976790983E-2</v>
      </c>
      <c r="F600" s="128">
        <f t="shared" si="56"/>
        <v>2377.2330000000002</v>
      </c>
      <c r="G600" s="122">
        <f t="shared" si="57"/>
        <v>4.0834955031201998E-2</v>
      </c>
      <c r="H600" s="128">
        <f t="shared" si="58"/>
        <v>14860.616</v>
      </c>
      <c r="I600" s="122">
        <f t="shared" si="59"/>
        <v>0.34437475598458511</v>
      </c>
      <c r="J600" s="128">
        <f t="shared" si="60"/>
        <v>113.73129697658426</v>
      </c>
      <c r="K600" s="129" cm="1">
        <f t="array" ref="K600">INDEX(KM_PCT,MATCH($A600,'Knowledge - Percentages'!$B:$B,0),'Data - Knowledge'!K$8)/100</f>
        <v>6.6000000000000003E-2</v>
      </c>
      <c r="L600" s="129" cm="1">
        <f t="array" ref="L600">INDEX(KM_PCT,MATCH($A600,'Knowledge - Percentages'!$B:$B,0),'Data - Knowledge'!L$8)/100</f>
        <v>5.5999999999999994E-2</v>
      </c>
      <c r="M600" s="129" cm="1">
        <f t="array" ref="M600">INDEX(KM_PCT,MATCH($A600,'Knowledge - Percentages'!$B:$B,0),'Data - Knowledge'!M$8)/100</f>
        <v>6.7000000000000004E-2</v>
      </c>
      <c r="N600" s="129" cm="1">
        <f t="array" ref="N600">INDEX(KM_PCT,MATCH($A600,'Knowledge - Percentages'!$B:$B,0),'Data - Knowledge'!N$8)/100</f>
        <v>4.5999999999999999E-2</v>
      </c>
      <c r="O600" s="129" cm="1">
        <f t="array" ref="O600">INDEX(KM_PCT,MATCH($A600,'Knowledge - Percentages'!$B:$B,0),'Data - Knowledge'!O$8)/100</f>
        <v>4.4000000000000004E-2</v>
      </c>
      <c r="P600" s="129" cm="1">
        <f t="array" ref="P600">INDEX(KM_PCT,MATCH($A600,'Knowledge - Percentages'!$B:$B,0),'Data - Knowledge'!P$8)/100</f>
        <v>7.2999999999999995E-2</v>
      </c>
      <c r="Q600" s="129" cm="1">
        <f t="array" ref="Q600">INDEX(KM_PCT,MATCH($A600,'Knowledge - Percentages'!$B:$B,0),'Data - Knowledge'!Q$8)/100</f>
        <v>6.0999999999999999E-2</v>
      </c>
      <c r="R600" s="129" cm="1">
        <f t="array" ref="R600">INDEX(KM_PCT,MATCH($A600,'Knowledge - Percentages'!$B:$B,0),'Data - Knowledge'!R$8)/100</f>
        <v>0.05</v>
      </c>
      <c r="S600" s="129" cm="1">
        <f t="array" ref="S600">INDEX(KM_PCT,MATCH($A600,'Knowledge - Percentages'!$B:$B,0),'Data - Knowledge'!S$8)/100</f>
        <v>4.7E-2</v>
      </c>
      <c r="T600" s="129" cm="1">
        <f t="array" ref="T600">INDEX(KM_PCT,MATCH($A600,'Knowledge - Percentages'!$B:$B,0),'Data - Knowledge'!T$8)/100</f>
        <v>5.7999999999999996E-2</v>
      </c>
      <c r="U600" s="129" cm="1">
        <f t="array" ref="U600">INDEX(KM_PCT,MATCH($A600,'Knowledge - Percentages'!$B:$B,0),'Data - Knowledge'!U$8)/100</f>
        <v>0.05</v>
      </c>
      <c r="V600" s="129" cm="1">
        <f t="array" ref="V600">INDEX(KM_PCT,MATCH($A600,'Knowledge - Percentages'!$B:$B,0),'Data - Knowledge'!V$8)/100</f>
        <v>5.4000000000000006E-2</v>
      </c>
      <c r="W600" s="129" cm="1">
        <f t="array" ref="W600">INDEX(KM_PCT,MATCH($A600,'Knowledge - Percentages'!$B:$B,0),'Data - Knowledge'!W$8)/100</f>
        <v>2.7000000000000003E-2</v>
      </c>
      <c r="X600" s="129" cm="1">
        <f t="array" ref="X600">INDEX(KM_PCT,MATCH($A600,'Knowledge - Percentages'!$B:$B,0),'Data - Knowledge'!X$8)/100</f>
        <v>4.4000000000000004E-2</v>
      </c>
      <c r="Y600" s="129" cm="1">
        <f t="array" ref="Y600">INDEX(KM_PCT,MATCH($A600,'Knowledge - Percentages'!$B:$B,0),'Data - Knowledge'!Y$8)/100</f>
        <v>3.4000000000000002E-2</v>
      </c>
      <c r="Z600" s="129" cm="1">
        <f t="array" ref="Z600">INDEX(KM_PCT,MATCH($A600,'Knowledge - Percentages'!$B:$B,0),'Data - Knowledge'!Z$8)/100</f>
        <v>2.8999999999999998E-2</v>
      </c>
      <c r="AA600" s="129" cm="1">
        <f t="array" ref="AA600">INDEX(KM_PCT,MATCH($A600,'Knowledge - Percentages'!$B:$B,0),'Data - Knowledge'!AA$8)/100</f>
        <v>4.0999999999999995E-2</v>
      </c>
      <c r="AB600" s="129" cm="1">
        <f t="array" ref="AB600">INDEX(KM_PCT,MATCH($A600,'Knowledge - Percentages'!$B:$B,0),'Data - Knowledge'!AB$8)/100</f>
        <v>0.02</v>
      </c>
      <c r="AC600" s="129" cm="1">
        <f t="array" ref="AC600">INDEX(KM_PCT,MATCH($A600,'Knowledge - Percentages'!$B:$B,0),'Data - Knowledge'!AC$8)/100</f>
        <v>2.1000000000000001E-2</v>
      </c>
      <c r="AD600" s="129" cm="1">
        <f t="array" ref="AD600">INDEX(KM_PCT,MATCH($A600,'Knowledge - Percentages'!$B:$B,0),'Data - Knowledge'!AD$8)/100</f>
        <v>3.6000000000000004E-2</v>
      </c>
      <c r="AE600" s="129" cm="1">
        <f t="array" ref="AE600">INDEX(KM_PCT,MATCH($A600,'Knowledge - Percentages'!$B:$B,0),'Data - Knowledge'!AE$8)/100</f>
        <v>3.2000000000000001E-2</v>
      </c>
      <c r="AF600" s="129" cm="1">
        <f t="array" ref="AF600">INDEX(KM_PCT,MATCH($A600,'Knowledge - Percentages'!$B:$B,0),'Data - Knowledge'!AF$8)/100</f>
        <v>0.03</v>
      </c>
      <c r="AG600" s="129" cm="1">
        <f t="array" ref="AG600">INDEX(KM_PCT,MATCH($A600,'Knowledge - Percentages'!$B:$B,0),'Data - Knowledge'!AG$8)/100</f>
        <v>2.7999999999999997E-2</v>
      </c>
      <c r="AH600" s="129" cm="1">
        <f t="array" ref="AH600">INDEX(KM_PCT,MATCH($A600,'Knowledge - Percentages'!$B:$B,0),'Data - Knowledge'!AH$8)/100</f>
        <v>1.4999999999999999E-2</v>
      </c>
      <c r="AI600" s="129" cm="1">
        <f t="array" ref="AI600">INDEX(KM_PCT,MATCH($A600,'Knowledge - Percentages'!$B:$B,0),'Data - Knowledge'!AI$8)/100</f>
        <v>0.02</v>
      </c>
    </row>
    <row r="601" spans="1:35">
      <c r="A601" s="86" t="s">
        <v>1359</v>
      </c>
      <c r="B601" s="86" t="s">
        <v>1354</v>
      </c>
      <c r="C601" s="86" t="s">
        <v>1355</v>
      </c>
      <c r="D601" s="86" t="s">
        <v>1360</v>
      </c>
      <c r="E601" s="122">
        <f t="shared" si="61"/>
        <v>1.2020649774356769E-2</v>
      </c>
      <c r="F601" s="128">
        <f t="shared" si="56"/>
        <v>615.30099999999993</v>
      </c>
      <c r="G601" s="122">
        <f t="shared" si="57"/>
        <v>9.7408489251729104E-3</v>
      </c>
      <c r="H601" s="128">
        <f t="shared" si="58"/>
        <v>3544.88</v>
      </c>
      <c r="I601" s="122">
        <f t="shared" si="59"/>
        <v>0.56338314203605333</v>
      </c>
      <c r="J601" s="128">
        <f t="shared" si="60"/>
        <v>123.4045396525169</v>
      </c>
      <c r="K601" s="129" cm="1">
        <f t="array" ref="K601">INDEX(KM_PCT,MATCH($A601,'Knowledge - Percentages'!$B:$B,0),'Data - Knowledge'!K$8)/100</f>
        <v>2.2000000000000002E-2</v>
      </c>
      <c r="L601" s="129" cm="1">
        <f t="array" ref="L601">INDEX(KM_PCT,MATCH($A601,'Knowledge - Percentages'!$B:$B,0),'Data - Knowledge'!L$8)/100</f>
        <v>2.8999999999999998E-2</v>
      </c>
      <c r="M601" s="129" cm="1">
        <f t="array" ref="M601">INDEX(KM_PCT,MATCH($A601,'Knowledge - Percentages'!$B:$B,0),'Data - Knowledge'!M$8)/100</f>
        <v>0.02</v>
      </c>
      <c r="N601" s="129" cm="1">
        <f t="array" ref="N601">INDEX(KM_PCT,MATCH($A601,'Knowledge - Percentages'!$B:$B,0),'Data - Knowledge'!N$8)/100</f>
        <v>8.0000000000000002E-3</v>
      </c>
      <c r="O601" s="129" cm="1">
        <f t="array" ref="O601">INDEX(KM_PCT,MATCH($A601,'Knowledge - Percentages'!$B:$B,0),'Data - Knowledge'!O$8)/100</f>
        <v>6.0000000000000001E-3</v>
      </c>
      <c r="P601" s="129" cm="1">
        <f t="array" ref="P601">INDEX(KM_PCT,MATCH($A601,'Knowledge - Percentages'!$B:$B,0),'Data - Knowledge'!P$8)/100</f>
        <v>6.0000000000000001E-3</v>
      </c>
      <c r="Q601" s="129" cm="1">
        <f t="array" ref="Q601">INDEX(KM_PCT,MATCH($A601,'Knowledge - Percentages'!$B:$B,0),'Data - Knowledge'!Q$8)/100</f>
        <v>0.01</v>
      </c>
      <c r="R601" s="129" cm="1">
        <f t="array" ref="R601">INDEX(KM_PCT,MATCH($A601,'Knowledge - Percentages'!$B:$B,0),'Data - Knowledge'!R$8)/100</f>
        <v>4.0000000000000001E-3</v>
      </c>
      <c r="S601" s="129" cm="1">
        <f t="array" ref="S601">INDEX(KM_PCT,MATCH($A601,'Knowledge - Percentages'!$B:$B,0),'Data - Knowledge'!S$8)/100</f>
        <v>1.1000000000000001E-2</v>
      </c>
      <c r="T601" s="129" cm="1">
        <f t="array" ref="T601">INDEX(KM_PCT,MATCH($A601,'Knowledge - Percentages'!$B:$B,0),'Data - Knowledge'!T$8)/100</f>
        <v>1.4999999999999999E-2</v>
      </c>
      <c r="U601" s="129" cm="1">
        <f t="array" ref="U601">INDEX(KM_PCT,MATCH($A601,'Knowledge - Percentages'!$B:$B,0),'Data - Knowledge'!U$8)/100</f>
        <v>6.0000000000000001E-3</v>
      </c>
      <c r="V601" s="129" cm="1">
        <f t="array" ref="V601">INDEX(KM_PCT,MATCH($A601,'Knowledge - Percentages'!$B:$B,0),'Data - Knowledge'!V$8)/100</f>
        <v>1.3000000000000001E-2</v>
      </c>
      <c r="W601" s="129" cm="1">
        <f t="array" ref="W601">INDEX(KM_PCT,MATCH($A601,'Knowledge - Percentages'!$B:$B,0),'Data - Knowledge'!W$8)/100</f>
        <v>1.1000000000000001E-2</v>
      </c>
      <c r="X601" s="129" cm="1">
        <f t="array" ref="X601">INDEX(KM_PCT,MATCH($A601,'Knowledge - Percentages'!$B:$B,0),'Data - Knowledge'!X$8)/100</f>
        <v>0.01</v>
      </c>
      <c r="Y601" s="129" cm="1">
        <f t="array" ref="Y601">INDEX(KM_PCT,MATCH($A601,'Knowledge - Percentages'!$B:$B,0),'Data - Knowledge'!Y$8)/100</f>
        <v>6.9999999999999993E-3</v>
      </c>
      <c r="Z601" s="129" cm="1">
        <f t="array" ref="Z601">INDEX(KM_PCT,MATCH($A601,'Knowledge - Percentages'!$B:$B,0),'Data - Knowledge'!Z$8)/100</f>
        <v>5.0000000000000001E-3</v>
      </c>
      <c r="AA601" s="129" cm="1">
        <f t="array" ref="AA601">INDEX(KM_PCT,MATCH($A601,'Knowledge - Percentages'!$B:$B,0),'Data - Knowledge'!AA$8)/100</f>
        <v>6.0000000000000001E-3</v>
      </c>
      <c r="AB601" s="129" cm="1">
        <f t="array" ref="AB601">INDEX(KM_PCT,MATCH($A601,'Knowledge - Percentages'!$B:$B,0),'Data - Knowledge'!AB$8)/100</f>
        <v>5.0000000000000001E-3</v>
      </c>
      <c r="AC601" s="129" cm="1">
        <f t="array" ref="AC601">INDEX(KM_PCT,MATCH($A601,'Knowledge - Percentages'!$B:$B,0),'Data - Knowledge'!AC$8)/100</f>
        <v>5.0000000000000001E-3</v>
      </c>
      <c r="AD601" s="129" cm="1">
        <f t="array" ref="AD601">INDEX(KM_PCT,MATCH($A601,'Knowledge - Percentages'!$B:$B,0),'Data - Knowledge'!AD$8)/100</f>
        <v>6.9999999999999993E-3</v>
      </c>
      <c r="AE601" s="129" cm="1">
        <f t="array" ref="AE601">INDEX(KM_PCT,MATCH($A601,'Knowledge - Percentages'!$B:$B,0),'Data - Knowledge'!AE$8)/100</f>
        <v>5.0000000000000001E-3</v>
      </c>
      <c r="AF601" s="129" cm="1">
        <f t="array" ref="AF601">INDEX(KM_PCT,MATCH($A601,'Knowledge - Percentages'!$B:$B,0),'Data - Knowledge'!AF$8)/100</f>
        <v>5.0000000000000001E-3</v>
      </c>
      <c r="AG601" s="129" cm="1">
        <f t="array" ref="AG601">INDEX(KM_PCT,MATCH($A601,'Knowledge - Percentages'!$B:$B,0),'Data - Knowledge'!AG$8)/100</f>
        <v>5.0000000000000001E-3</v>
      </c>
      <c r="AH601" s="129" cm="1">
        <f t="array" ref="AH601">INDEX(KM_PCT,MATCH($A601,'Knowledge - Percentages'!$B:$B,0),'Data - Knowledge'!AH$8)/100</f>
        <v>3.0000000000000001E-3</v>
      </c>
      <c r="AI601" s="129" cm="1">
        <f t="array" ref="AI601">INDEX(KM_PCT,MATCH($A601,'Knowledge - Percentages'!$B:$B,0),'Data - Knowledge'!AI$8)/100</f>
        <v>5.0000000000000001E-3</v>
      </c>
    </row>
    <row r="602" spans="1:35">
      <c r="A602" s="86" t="s">
        <v>1361</v>
      </c>
      <c r="B602" s="86" t="s">
        <v>1354</v>
      </c>
      <c r="C602" s="86" t="s">
        <v>1355</v>
      </c>
      <c r="D602" s="86" t="s">
        <v>1362</v>
      </c>
      <c r="E602" s="122">
        <f t="shared" si="61"/>
        <v>2.4121749663000375E-2</v>
      </c>
      <c r="F602" s="128">
        <f t="shared" si="56"/>
        <v>1234.7200000000003</v>
      </c>
      <c r="G602" s="122">
        <f t="shared" si="57"/>
        <v>2.0488831305867514E-2</v>
      </c>
      <c r="H602" s="128">
        <f t="shared" si="58"/>
        <v>7456.2749999999996</v>
      </c>
      <c r="I602" s="122">
        <f t="shared" si="59"/>
        <v>0.32043424380085689</v>
      </c>
      <c r="J602" s="128">
        <f t="shared" si="60"/>
        <v>117.73121318097084</v>
      </c>
      <c r="K602" s="129" cm="1">
        <f t="array" ref="K602">INDEX(KM_PCT,MATCH($A602,'Knowledge - Percentages'!$B:$B,0),'Data - Knowledge'!K$8)/100</f>
        <v>2.8999999999999998E-2</v>
      </c>
      <c r="L602" s="129" cm="1">
        <f t="array" ref="L602">INDEX(KM_PCT,MATCH($A602,'Knowledge - Percentages'!$B:$B,0),'Data - Knowledge'!L$8)/100</f>
        <v>3.2000000000000001E-2</v>
      </c>
      <c r="M602" s="129" cm="1">
        <f t="array" ref="M602">INDEX(KM_PCT,MATCH($A602,'Knowledge - Percentages'!$B:$B,0),'Data - Knowledge'!M$8)/100</f>
        <v>3.5000000000000003E-2</v>
      </c>
      <c r="N602" s="129" cm="1">
        <f t="array" ref="N602">INDEX(KM_PCT,MATCH($A602,'Knowledge - Percentages'!$B:$B,0),'Data - Knowledge'!N$8)/100</f>
        <v>1.8000000000000002E-2</v>
      </c>
      <c r="O602" s="129" cm="1">
        <f t="array" ref="O602">INDEX(KM_PCT,MATCH($A602,'Knowledge - Percentages'!$B:$B,0),'Data - Knowledge'!O$8)/100</f>
        <v>2.4E-2</v>
      </c>
      <c r="P602" s="129" cm="1">
        <f t="array" ref="P602">INDEX(KM_PCT,MATCH($A602,'Knowledge - Percentages'!$B:$B,0),'Data - Knowledge'!P$8)/100</f>
        <v>4.7E-2</v>
      </c>
      <c r="Q602" s="129" cm="1">
        <f t="array" ref="Q602">INDEX(KM_PCT,MATCH($A602,'Knowledge - Percentages'!$B:$B,0),'Data - Knowledge'!Q$8)/100</f>
        <v>3.9E-2</v>
      </c>
      <c r="R602" s="129" cm="1">
        <f t="array" ref="R602">INDEX(KM_PCT,MATCH($A602,'Knowledge - Percentages'!$B:$B,0),'Data - Knowledge'!R$8)/100</f>
        <v>2.2000000000000002E-2</v>
      </c>
      <c r="S602" s="129" cm="1">
        <f t="array" ref="S602">INDEX(KM_PCT,MATCH($A602,'Knowledge - Percentages'!$B:$B,0),'Data - Knowledge'!S$8)/100</f>
        <v>2.7000000000000003E-2</v>
      </c>
      <c r="T602" s="129" cm="1">
        <f t="array" ref="T602">INDEX(KM_PCT,MATCH($A602,'Knowledge - Percentages'!$B:$B,0),'Data - Knowledge'!T$8)/100</f>
        <v>3.7000000000000005E-2</v>
      </c>
      <c r="U602" s="129" cm="1">
        <f t="array" ref="U602">INDEX(KM_PCT,MATCH($A602,'Knowledge - Percentages'!$B:$B,0),'Data - Knowledge'!U$8)/100</f>
        <v>2.5000000000000001E-2</v>
      </c>
      <c r="V602" s="129" cm="1">
        <f t="array" ref="V602">INDEX(KM_PCT,MATCH($A602,'Knowledge - Percentages'!$B:$B,0),'Data - Knowledge'!V$8)/100</f>
        <v>2.8999999999999998E-2</v>
      </c>
      <c r="W602" s="129" cm="1">
        <f t="array" ref="W602">INDEX(KM_PCT,MATCH($A602,'Knowledge - Percentages'!$B:$B,0),'Data - Knowledge'!W$8)/100</f>
        <v>1.3000000000000001E-2</v>
      </c>
      <c r="X602" s="129" cm="1">
        <f t="array" ref="X602">INDEX(KM_PCT,MATCH($A602,'Knowledge - Percentages'!$B:$B,0),'Data - Knowledge'!X$8)/100</f>
        <v>2.3E-2</v>
      </c>
      <c r="Y602" s="129" cm="1">
        <f t="array" ref="Y602">INDEX(KM_PCT,MATCH($A602,'Knowledge - Percentages'!$B:$B,0),'Data - Knowledge'!Y$8)/100</f>
        <v>1.7000000000000001E-2</v>
      </c>
      <c r="Z602" s="129" cm="1">
        <f t="array" ref="Z602">INDEX(KM_PCT,MATCH($A602,'Knowledge - Percentages'!$B:$B,0),'Data - Knowledge'!Z$8)/100</f>
        <v>1.3000000000000001E-2</v>
      </c>
      <c r="AA602" s="129" cm="1">
        <f t="array" ref="AA602">INDEX(KM_PCT,MATCH($A602,'Knowledge - Percentages'!$B:$B,0),'Data - Knowledge'!AA$8)/100</f>
        <v>0.02</v>
      </c>
      <c r="AB602" s="129" cm="1">
        <f t="array" ref="AB602">INDEX(KM_PCT,MATCH($A602,'Knowledge - Percentages'!$B:$B,0),'Data - Knowledge'!AB$8)/100</f>
        <v>6.9999999999999993E-3</v>
      </c>
      <c r="AC602" s="129" cm="1">
        <f t="array" ref="AC602">INDEX(KM_PCT,MATCH($A602,'Knowledge - Percentages'!$B:$B,0),'Data - Knowledge'!AC$8)/100</f>
        <v>6.9999999999999993E-3</v>
      </c>
      <c r="AD602" s="129" cm="1">
        <f t="array" ref="AD602">INDEX(KM_PCT,MATCH($A602,'Knowledge - Percentages'!$B:$B,0),'Data - Knowledge'!AD$8)/100</f>
        <v>1.6E-2</v>
      </c>
      <c r="AE602" s="129" cm="1">
        <f t="array" ref="AE602">INDEX(KM_PCT,MATCH($A602,'Knowledge - Percentages'!$B:$B,0),'Data - Knowledge'!AE$8)/100</f>
        <v>0.01</v>
      </c>
      <c r="AF602" s="129" cm="1">
        <f t="array" ref="AF602">INDEX(KM_PCT,MATCH($A602,'Knowledge - Percentages'!$B:$B,0),'Data - Knowledge'!AF$8)/100</f>
        <v>1.4999999999999999E-2</v>
      </c>
      <c r="AG602" s="129" cm="1">
        <f t="array" ref="AG602">INDEX(KM_PCT,MATCH($A602,'Knowledge - Percentages'!$B:$B,0),'Data - Knowledge'!AG$8)/100</f>
        <v>1.3000000000000001E-2</v>
      </c>
      <c r="AH602" s="129" cm="1">
        <f t="array" ref="AH602">INDEX(KM_PCT,MATCH($A602,'Knowledge - Percentages'!$B:$B,0),'Data - Knowledge'!AH$8)/100</f>
        <v>5.0000000000000001E-3</v>
      </c>
      <c r="AI602" s="129" cm="1">
        <f t="array" ref="AI602">INDEX(KM_PCT,MATCH($A602,'Knowledge - Percentages'!$B:$B,0),'Data - Knowledge'!AI$8)/100</f>
        <v>9.0000000000000011E-3</v>
      </c>
    </row>
    <row r="603" spans="1:35">
      <c r="A603" s="86" t="s">
        <v>1363</v>
      </c>
      <c r="B603" s="86" t="s">
        <v>1354</v>
      </c>
      <c r="C603" s="86" t="s">
        <v>1355</v>
      </c>
      <c r="D603" s="86" t="s">
        <v>1364</v>
      </c>
      <c r="E603" s="122">
        <f t="shared" si="61"/>
        <v>7.2557016429952909E-2</v>
      </c>
      <c r="F603" s="128">
        <f t="shared" si="56"/>
        <v>3713.9759999999997</v>
      </c>
      <c r="G603" s="122">
        <f t="shared" si="57"/>
        <v>7.8080006814703284E-2</v>
      </c>
      <c r="H603" s="128">
        <f t="shared" si="58"/>
        <v>28414.798000000003</v>
      </c>
      <c r="I603" s="122">
        <f t="shared" si="59"/>
        <v>0.14507797983511483</v>
      </c>
      <c r="J603" s="128">
        <f t="shared" si="60"/>
        <v>92.92649858771486</v>
      </c>
      <c r="K603" s="129" cm="1">
        <f t="array" ref="K603">INDEX(KM_PCT,MATCH($A603,'Knowledge - Percentages'!$B:$B,0),'Data - Knowledge'!K$8)/100</f>
        <v>6.6000000000000003E-2</v>
      </c>
      <c r="L603" s="129" cm="1">
        <f t="array" ref="L603">INDEX(KM_PCT,MATCH($A603,'Knowledge - Percentages'!$B:$B,0),'Data - Knowledge'!L$8)/100</f>
        <v>6.0999999999999999E-2</v>
      </c>
      <c r="M603" s="129" cm="1">
        <f t="array" ref="M603">INDEX(KM_PCT,MATCH($A603,'Knowledge - Percentages'!$B:$B,0),'Data - Knowledge'!M$8)/100</f>
        <v>0.05</v>
      </c>
      <c r="N603" s="129" cm="1">
        <f t="array" ref="N603">INDEX(KM_PCT,MATCH($A603,'Knowledge - Percentages'!$B:$B,0),'Data - Knowledge'!N$8)/100</f>
        <v>9.9000000000000005E-2</v>
      </c>
      <c r="O603" s="129" cm="1">
        <f t="array" ref="O603">INDEX(KM_PCT,MATCH($A603,'Knowledge - Percentages'!$B:$B,0),'Data - Knowledge'!O$8)/100</f>
        <v>6.9000000000000006E-2</v>
      </c>
      <c r="P603" s="129" cm="1">
        <f t="array" ref="P603">INDEX(KM_PCT,MATCH($A603,'Knowledge - Percentages'!$B:$B,0),'Data - Knowledge'!P$8)/100</f>
        <v>5.5999999999999994E-2</v>
      </c>
      <c r="Q603" s="129" cm="1">
        <f t="array" ref="Q603">INDEX(KM_PCT,MATCH($A603,'Knowledge - Percentages'!$B:$B,0),'Data - Knowledge'!Q$8)/100</f>
        <v>4.4999999999999998E-2</v>
      </c>
      <c r="R603" s="129" cm="1">
        <f t="array" ref="R603">INDEX(KM_PCT,MATCH($A603,'Knowledge - Percentages'!$B:$B,0),'Data - Knowledge'!R$8)/100</f>
        <v>4.8000000000000001E-2</v>
      </c>
      <c r="S603" s="129" cm="1">
        <f t="array" ref="S603">INDEX(KM_PCT,MATCH($A603,'Knowledge - Percentages'!$B:$B,0),'Data - Knowledge'!S$8)/100</f>
        <v>0.06</v>
      </c>
      <c r="T603" s="129" cm="1">
        <f t="array" ref="T603">INDEX(KM_PCT,MATCH($A603,'Knowledge - Percentages'!$B:$B,0),'Data - Knowledge'!T$8)/100</f>
        <v>6.5000000000000002E-2</v>
      </c>
      <c r="U603" s="129" cm="1">
        <f t="array" ref="U603">INDEX(KM_PCT,MATCH($A603,'Knowledge - Percentages'!$B:$B,0),'Data - Knowledge'!U$8)/100</f>
        <v>5.2000000000000005E-2</v>
      </c>
      <c r="V603" s="129" cm="1">
        <f t="array" ref="V603">INDEX(KM_PCT,MATCH($A603,'Knowledge - Percentages'!$B:$B,0),'Data - Knowledge'!V$8)/100</f>
        <v>5.2999999999999999E-2</v>
      </c>
      <c r="W603" s="129" cm="1">
        <f t="array" ref="W603">INDEX(KM_PCT,MATCH($A603,'Knowledge - Percentages'!$B:$B,0),'Data - Knowledge'!W$8)/100</f>
        <v>0.06</v>
      </c>
      <c r="X603" s="129" cm="1">
        <f t="array" ref="X603">INDEX(KM_PCT,MATCH($A603,'Knowledge - Percentages'!$B:$B,0),'Data - Knowledge'!X$8)/100</f>
        <v>6.7000000000000004E-2</v>
      </c>
      <c r="Y603" s="129" cm="1">
        <f t="array" ref="Y603">INDEX(KM_PCT,MATCH($A603,'Knowledge - Percentages'!$B:$B,0),'Data - Knowledge'!Y$8)/100</f>
        <v>6.0999999999999999E-2</v>
      </c>
      <c r="Z603" s="129" cm="1">
        <f t="array" ref="Z603">INDEX(KM_PCT,MATCH($A603,'Knowledge - Percentages'!$B:$B,0),'Data - Knowledge'!Z$8)/100</f>
        <v>9.0999999999999998E-2</v>
      </c>
      <c r="AA603" s="129" cm="1">
        <f t="array" ref="AA603">INDEX(KM_PCT,MATCH($A603,'Knowledge - Percentages'!$B:$B,0),'Data - Knowledge'!AA$8)/100</f>
        <v>0.08</v>
      </c>
      <c r="AB603" s="129" cm="1">
        <f t="array" ref="AB603">INDEX(KM_PCT,MATCH($A603,'Knowledge - Percentages'!$B:$B,0),'Data - Knowledge'!AB$8)/100</f>
        <v>6.8000000000000005E-2</v>
      </c>
      <c r="AC603" s="129" cm="1">
        <f t="array" ref="AC603">INDEX(KM_PCT,MATCH($A603,'Knowledge - Percentages'!$B:$B,0),'Data - Knowledge'!AC$8)/100</f>
        <v>0.1</v>
      </c>
      <c r="AD603" s="129" cm="1">
        <f t="array" ref="AD603">INDEX(KM_PCT,MATCH($A603,'Knowledge - Percentages'!$B:$B,0),'Data - Knowledge'!AD$8)/100</f>
        <v>0.09</v>
      </c>
      <c r="AE603" s="129" cm="1">
        <f t="array" ref="AE603">INDEX(KM_PCT,MATCH($A603,'Knowledge - Percentages'!$B:$B,0),'Data - Knowledge'!AE$8)/100</f>
        <v>9.6999999999999989E-2</v>
      </c>
      <c r="AF603" s="129" cm="1">
        <f t="array" ref="AF603">INDEX(KM_PCT,MATCH($A603,'Knowledge - Percentages'!$B:$B,0),'Data - Knowledge'!AF$8)/100</f>
        <v>0.06</v>
      </c>
      <c r="AG603" s="129" cm="1">
        <f t="array" ref="AG603">INDEX(KM_PCT,MATCH($A603,'Knowledge - Percentages'!$B:$B,0),'Data - Knowledge'!AG$8)/100</f>
        <v>0.08</v>
      </c>
      <c r="AH603" s="129" cm="1">
        <f t="array" ref="AH603">INDEX(KM_PCT,MATCH($A603,'Knowledge - Percentages'!$B:$B,0),'Data - Knowledge'!AH$8)/100</f>
        <v>9.8000000000000004E-2</v>
      </c>
      <c r="AI603" s="129" cm="1">
        <f t="array" ref="AI603">INDEX(KM_PCT,MATCH($A603,'Knowledge - Percentages'!$B:$B,0),'Data - Knowledge'!AI$8)/100</f>
        <v>8.6999999999999994E-2</v>
      </c>
    </row>
    <row r="604" spans="1:35">
      <c r="A604" s="86" t="s">
        <v>1365</v>
      </c>
      <c r="B604" s="86" t="s">
        <v>1354</v>
      </c>
      <c r="C604" s="86" t="s">
        <v>1355</v>
      </c>
      <c r="D604" s="86" t="s">
        <v>1366</v>
      </c>
      <c r="E604" s="122">
        <f t="shared" si="61"/>
        <v>1.8032801297204366E-2</v>
      </c>
      <c r="F604" s="128">
        <f t="shared" si="56"/>
        <v>923.04499999999985</v>
      </c>
      <c r="G604" s="122">
        <f t="shared" si="57"/>
        <v>1.8154883366903077E-2</v>
      </c>
      <c r="H604" s="128">
        <f t="shared" si="58"/>
        <v>6606.9070000000011</v>
      </c>
      <c r="I604" s="122">
        <f t="shared" si="59"/>
        <v>0.47735573532454595</v>
      </c>
      <c r="J604" s="128">
        <f t="shared" si="60"/>
        <v>99.327552442880076</v>
      </c>
      <c r="K604" s="129" cm="1">
        <f t="array" ref="K604">INDEX(KM_PCT,MATCH($A604,'Knowledge - Percentages'!$B:$B,0),'Data - Knowledge'!K$8)/100</f>
        <v>2.4E-2</v>
      </c>
      <c r="L604" s="129" cm="1">
        <f t="array" ref="L604">INDEX(KM_PCT,MATCH($A604,'Knowledge - Percentages'!$B:$B,0),'Data - Knowledge'!L$8)/100</f>
        <v>1.9E-2</v>
      </c>
      <c r="M604" s="129" cm="1">
        <f t="array" ref="M604">INDEX(KM_PCT,MATCH($A604,'Knowledge - Percentages'!$B:$B,0),'Data - Knowledge'!M$8)/100</f>
        <v>1.6E-2</v>
      </c>
      <c r="N604" s="129" cm="1">
        <f t="array" ref="N604">INDEX(KM_PCT,MATCH($A604,'Knowledge - Percentages'!$B:$B,0),'Data - Knowledge'!N$8)/100</f>
        <v>2.2000000000000002E-2</v>
      </c>
      <c r="O604" s="129" cm="1">
        <f t="array" ref="O604">INDEX(KM_PCT,MATCH($A604,'Knowledge - Percentages'!$B:$B,0),'Data - Knowledge'!O$8)/100</f>
        <v>1.7000000000000001E-2</v>
      </c>
      <c r="P604" s="129" cm="1">
        <f t="array" ref="P604">INDEX(KM_PCT,MATCH($A604,'Knowledge - Percentages'!$B:$B,0),'Data - Knowledge'!P$8)/100</f>
        <v>1.6E-2</v>
      </c>
      <c r="Q604" s="129" cm="1">
        <f t="array" ref="Q604">INDEX(KM_PCT,MATCH($A604,'Knowledge - Percentages'!$B:$B,0),'Data - Knowledge'!Q$8)/100</f>
        <v>1.3000000000000001E-2</v>
      </c>
      <c r="R604" s="129" cm="1">
        <f t="array" ref="R604">INDEX(KM_PCT,MATCH($A604,'Knowledge - Percentages'!$B:$B,0),'Data - Knowledge'!R$8)/100</f>
        <v>1.3000000000000001E-2</v>
      </c>
      <c r="S604" s="129" cm="1">
        <f t="array" ref="S604">INDEX(KM_PCT,MATCH($A604,'Knowledge - Percentages'!$B:$B,0),'Data - Knowledge'!S$8)/100</f>
        <v>1.6E-2</v>
      </c>
      <c r="T604" s="129" cm="1">
        <f t="array" ref="T604">INDEX(KM_PCT,MATCH($A604,'Knowledge - Percentages'!$B:$B,0),'Data - Knowledge'!T$8)/100</f>
        <v>1.8000000000000002E-2</v>
      </c>
      <c r="U604" s="129" cm="1">
        <f t="array" ref="U604">INDEX(KM_PCT,MATCH($A604,'Knowledge - Percentages'!$B:$B,0),'Data - Knowledge'!U$8)/100</f>
        <v>1.3999999999999999E-2</v>
      </c>
      <c r="V604" s="129" cm="1">
        <f t="array" ref="V604">INDEX(KM_PCT,MATCH($A604,'Knowledge - Percentages'!$B:$B,0),'Data - Knowledge'!V$8)/100</f>
        <v>1.4999999999999999E-2</v>
      </c>
      <c r="W604" s="129" cm="1">
        <f t="array" ref="W604">INDEX(KM_PCT,MATCH($A604,'Knowledge - Percentages'!$B:$B,0),'Data - Knowledge'!W$8)/100</f>
        <v>1.4999999999999999E-2</v>
      </c>
      <c r="X604" s="129" cm="1">
        <f t="array" ref="X604">INDEX(KM_PCT,MATCH($A604,'Knowledge - Percentages'!$B:$B,0),'Data - Knowledge'!X$8)/100</f>
        <v>1.7000000000000001E-2</v>
      </c>
      <c r="Y604" s="129" cm="1">
        <f t="array" ref="Y604">INDEX(KM_PCT,MATCH($A604,'Knowledge - Percentages'!$B:$B,0),'Data - Knowledge'!Y$8)/100</f>
        <v>1.4999999999999999E-2</v>
      </c>
      <c r="Z604" s="129" cm="1">
        <f t="array" ref="Z604">INDEX(KM_PCT,MATCH($A604,'Knowledge - Percentages'!$B:$B,0),'Data - Knowledge'!Z$8)/100</f>
        <v>1.9E-2</v>
      </c>
      <c r="AA604" s="129" cm="1">
        <f t="array" ref="AA604">INDEX(KM_PCT,MATCH($A604,'Knowledge - Percentages'!$B:$B,0),'Data - Knowledge'!AA$8)/100</f>
        <v>1.8000000000000002E-2</v>
      </c>
      <c r="AB604" s="129" cm="1">
        <f t="array" ref="AB604">INDEX(KM_PCT,MATCH($A604,'Knowledge - Percentages'!$B:$B,0),'Data - Knowledge'!AB$8)/100</f>
        <v>1.4999999999999999E-2</v>
      </c>
      <c r="AC604" s="129" cm="1">
        <f t="array" ref="AC604">INDEX(KM_PCT,MATCH($A604,'Knowledge - Percentages'!$B:$B,0),'Data - Knowledge'!AC$8)/100</f>
        <v>1.9E-2</v>
      </c>
      <c r="AD604" s="129" cm="1">
        <f t="array" ref="AD604">INDEX(KM_PCT,MATCH($A604,'Knowledge - Percentages'!$B:$B,0),'Data - Knowledge'!AD$8)/100</f>
        <v>0.02</v>
      </c>
      <c r="AE604" s="129" cm="1">
        <f t="array" ref="AE604">INDEX(KM_PCT,MATCH($A604,'Knowledge - Percentages'!$B:$B,0),'Data - Knowledge'!AE$8)/100</f>
        <v>0.02</v>
      </c>
      <c r="AF604" s="129" cm="1">
        <f t="array" ref="AF604">INDEX(KM_PCT,MATCH($A604,'Knowledge - Percentages'!$B:$B,0),'Data - Knowledge'!AF$8)/100</f>
        <v>1.3999999999999999E-2</v>
      </c>
      <c r="AG604" s="129" cm="1">
        <f t="array" ref="AG604">INDEX(KM_PCT,MATCH($A604,'Knowledge - Percentages'!$B:$B,0),'Data - Knowledge'!AG$8)/100</f>
        <v>1.6E-2</v>
      </c>
      <c r="AH604" s="129" cm="1">
        <f t="array" ref="AH604">INDEX(KM_PCT,MATCH($A604,'Knowledge - Percentages'!$B:$B,0),'Data - Knowledge'!AH$8)/100</f>
        <v>1.7000000000000001E-2</v>
      </c>
      <c r="AI604" s="129" cm="1">
        <f t="array" ref="AI604">INDEX(KM_PCT,MATCH($A604,'Knowledge - Percentages'!$B:$B,0),'Data - Knowledge'!AI$8)/100</f>
        <v>1.7000000000000001E-2</v>
      </c>
    </row>
    <row r="605" spans="1:35">
      <c r="A605" s="86" t="s">
        <v>1367</v>
      </c>
      <c r="B605" s="86" t="s">
        <v>1354</v>
      </c>
      <c r="C605" s="86" t="s">
        <v>1355</v>
      </c>
      <c r="D605" s="86" t="s">
        <v>1368</v>
      </c>
      <c r="E605" s="122">
        <f t="shared" si="61"/>
        <v>1.6671381405434973E-2</v>
      </c>
      <c r="F605" s="128">
        <f t="shared" si="56"/>
        <v>853.35799999999995</v>
      </c>
      <c r="G605" s="122">
        <f t="shared" si="57"/>
        <v>2.132187382357063E-2</v>
      </c>
      <c r="H605" s="128">
        <f t="shared" si="58"/>
        <v>7759.4350000000004</v>
      </c>
      <c r="I605" s="122">
        <f t="shared" si="59"/>
        <v>-0.41129438089494841</v>
      </c>
      <c r="J605" s="128">
        <f t="shared" si="60"/>
        <v>78.189100748759273</v>
      </c>
      <c r="K605" s="129" cm="1">
        <f t="array" ref="K605">INDEX(KM_PCT,MATCH($A605,'Knowledge - Percentages'!$B:$B,0),'Data - Knowledge'!K$8)/100</f>
        <v>1.4999999999999999E-2</v>
      </c>
      <c r="L605" s="129" cm="1">
        <f t="array" ref="L605">INDEX(KM_PCT,MATCH($A605,'Knowledge - Percentages'!$B:$B,0),'Data - Knowledge'!L$8)/100</f>
        <v>8.0000000000000002E-3</v>
      </c>
      <c r="M605" s="129" cm="1">
        <f t="array" ref="M605">INDEX(KM_PCT,MATCH($A605,'Knowledge - Percentages'!$B:$B,0),'Data - Knowledge'!M$8)/100</f>
        <v>6.9999999999999993E-3</v>
      </c>
      <c r="N605" s="129" cm="1">
        <f t="array" ref="N605">INDEX(KM_PCT,MATCH($A605,'Knowledge - Percentages'!$B:$B,0),'Data - Knowledge'!N$8)/100</f>
        <v>2.1000000000000001E-2</v>
      </c>
      <c r="O605" s="129" cm="1">
        <f t="array" ref="O605">INDEX(KM_PCT,MATCH($A605,'Knowledge - Percentages'!$B:$B,0),'Data - Knowledge'!O$8)/100</f>
        <v>1.2E-2</v>
      </c>
      <c r="P605" s="129" cm="1">
        <f t="array" ref="P605">INDEX(KM_PCT,MATCH($A605,'Knowledge - Percentages'!$B:$B,0),'Data - Knowledge'!P$8)/100</f>
        <v>8.0000000000000002E-3</v>
      </c>
      <c r="Q605" s="129" cm="1">
        <f t="array" ref="Q605">INDEX(KM_PCT,MATCH($A605,'Knowledge - Percentages'!$B:$B,0),'Data - Knowledge'!Q$8)/100</f>
        <v>6.0000000000000001E-3</v>
      </c>
      <c r="R605" s="129" cm="1">
        <f t="array" ref="R605">INDEX(KM_PCT,MATCH($A605,'Knowledge - Percentages'!$B:$B,0),'Data - Knowledge'!R$8)/100</f>
        <v>1.3000000000000001E-2</v>
      </c>
      <c r="S605" s="129" cm="1">
        <f t="array" ref="S605">INDEX(KM_PCT,MATCH($A605,'Knowledge - Percentages'!$B:$B,0),'Data - Knowledge'!S$8)/100</f>
        <v>1.3000000000000001E-2</v>
      </c>
      <c r="T605" s="129" cm="1">
        <f t="array" ref="T605">INDEX(KM_PCT,MATCH($A605,'Knowledge - Percentages'!$B:$B,0),'Data - Knowledge'!T$8)/100</f>
        <v>8.0000000000000002E-3</v>
      </c>
      <c r="U605" s="129" cm="1">
        <f t="array" ref="U605">INDEX(KM_PCT,MATCH($A605,'Knowledge - Percentages'!$B:$B,0),'Data - Knowledge'!U$8)/100</f>
        <v>0.01</v>
      </c>
      <c r="V605" s="129" cm="1">
        <f t="array" ref="V605">INDEX(KM_PCT,MATCH($A605,'Knowledge - Percentages'!$B:$B,0),'Data - Knowledge'!V$8)/100</f>
        <v>9.0000000000000011E-3</v>
      </c>
      <c r="W605" s="129" cm="1">
        <f t="array" ref="W605">INDEX(KM_PCT,MATCH($A605,'Knowledge - Percentages'!$B:$B,0),'Data - Knowledge'!W$8)/100</f>
        <v>2.8999999999999998E-2</v>
      </c>
      <c r="X605" s="129" cm="1">
        <f t="array" ref="X605">INDEX(KM_PCT,MATCH($A605,'Knowledge - Percentages'!$B:$B,0),'Data - Knowledge'!X$8)/100</f>
        <v>1.2E-2</v>
      </c>
      <c r="Y605" s="129" cm="1">
        <f t="array" ref="Y605">INDEX(KM_PCT,MATCH($A605,'Knowledge - Percentages'!$B:$B,0),'Data - Knowledge'!Y$8)/100</f>
        <v>1.9E-2</v>
      </c>
      <c r="Z605" s="129" cm="1">
        <f t="array" ref="Z605">INDEX(KM_PCT,MATCH($A605,'Knowledge - Percentages'!$B:$B,0),'Data - Knowledge'!Z$8)/100</f>
        <v>2.6000000000000002E-2</v>
      </c>
      <c r="AA605" s="129" cm="1">
        <f t="array" ref="AA605">INDEX(KM_PCT,MATCH($A605,'Knowledge - Percentages'!$B:$B,0),'Data - Knowledge'!AA$8)/100</f>
        <v>1.6E-2</v>
      </c>
      <c r="AB605" s="129" cm="1">
        <f t="array" ref="AB605">INDEX(KM_PCT,MATCH($A605,'Knowledge - Percentages'!$B:$B,0),'Data - Knowledge'!AB$8)/100</f>
        <v>5.4000000000000006E-2</v>
      </c>
      <c r="AC605" s="129" cm="1">
        <f t="array" ref="AC605">INDEX(KM_PCT,MATCH($A605,'Knowledge - Percentages'!$B:$B,0),'Data - Knowledge'!AC$8)/100</f>
        <v>4.7E-2</v>
      </c>
      <c r="AD605" s="129" cm="1">
        <f t="array" ref="AD605">INDEX(KM_PCT,MATCH($A605,'Knowledge - Percentages'!$B:$B,0),'Data - Knowledge'!AD$8)/100</f>
        <v>2.2000000000000002E-2</v>
      </c>
      <c r="AE605" s="129" cm="1">
        <f t="array" ref="AE605">INDEX(KM_PCT,MATCH($A605,'Knowledge - Percentages'!$B:$B,0),'Data - Knowledge'!AE$8)/100</f>
        <v>2.8999999999999998E-2</v>
      </c>
      <c r="AF605" s="129" cm="1">
        <f t="array" ref="AF605">INDEX(KM_PCT,MATCH($A605,'Knowledge - Percentages'!$B:$B,0),'Data - Knowledge'!AF$8)/100</f>
        <v>3.3000000000000002E-2</v>
      </c>
      <c r="AG605" s="129" cm="1">
        <f t="array" ref="AG605">INDEX(KM_PCT,MATCH($A605,'Knowledge - Percentages'!$B:$B,0),'Data - Knowledge'!AG$8)/100</f>
        <v>2.7999999999999997E-2</v>
      </c>
      <c r="AH605" s="129" cm="1">
        <f t="array" ref="AH605">INDEX(KM_PCT,MATCH($A605,'Knowledge - Percentages'!$B:$B,0),'Data - Knowledge'!AH$8)/100</f>
        <v>6.4000000000000001E-2</v>
      </c>
      <c r="AI605" s="129" cm="1">
        <f t="array" ref="AI605">INDEX(KM_PCT,MATCH($A605,'Knowledge - Percentages'!$B:$B,0),'Data - Knowledge'!AI$8)/100</f>
        <v>3.4000000000000002E-2</v>
      </c>
    </row>
    <row r="606" spans="1:35">
      <c r="A606" s="86" t="s">
        <v>1369</v>
      </c>
      <c r="B606" s="86" t="s">
        <v>1354</v>
      </c>
      <c r="C606" s="86" t="s">
        <v>1355</v>
      </c>
      <c r="D606" s="86" t="s">
        <v>1370</v>
      </c>
      <c r="E606" s="122">
        <f t="shared" si="61"/>
        <v>1.4632680172700101E-2</v>
      </c>
      <c r="F606" s="128">
        <f t="shared" si="56"/>
        <v>749.00300000000004</v>
      </c>
      <c r="G606" s="122">
        <f t="shared" si="57"/>
        <v>1.6637647388567232E-2</v>
      </c>
      <c r="H606" s="128">
        <f t="shared" si="58"/>
        <v>6054.7559999999985</v>
      </c>
      <c r="I606" s="122">
        <f t="shared" si="59"/>
        <v>-0.6073625224866912</v>
      </c>
      <c r="J606" s="128">
        <f t="shared" si="60"/>
        <v>87.949214398876677</v>
      </c>
      <c r="K606" s="129" cm="1">
        <f t="array" ref="K606">INDEX(KM_PCT,MATCH($A606,'Knowledge - Percentages'!$B:$B,0),'Data - Knowledge'!K$8)/100</f>
        <v>9.0000000000000011E-3</v>
      </c>
      <c r="L606" s="129" cm="1">
        <f t="array" ref="L606">INDEX(KM_PCT,MATCH($A606,'Knowledge - Percentages'!$B:$B,0),'Data - Knowledge'!L$8)/100</f>
        <v>8.0000000000000002E-3</v>
      </c>
      <c r="M606" s="129" cm="1">
        <f t="array" ref="M606">INDEX(KM_PCT,MATCH($A606,'Knowledge - Percentages'!$B:$B,0),'Data - Knowledge'!M$8)/100</f>
        <v>8.0000000000000002E-3</v>
      </c>
      <c r="N606" s="129" cm="1">
        <f t="array" ref="N606">INDEX(KM_PCT,MATCH($A606,'Knowledge - Percentages'!$B:$B,0),'Data - Knowledge'!N$8)/100</f>
        <v>1.6E-2</v>
      </c>
      <c r="O606" s="129" cm="1">
        <f t="array" ref="O606">INDEX(KM_PCT,MATCH($A606,'Knowledge - Percentages'!$B:$B,0),'Data - Knowledge'!O$8)/100</f>
        <v>9.0000000000000011E-3</v>
      </c>
      <c r="P606" s="129" cm="1">
        <f t="array" ref="P606">INDEX(KM_PCT,MATCH($A606,'Knowledge - Percentages'!$B:$B,0),'Data - Knowledge'!P$8)/100</f>
        <v>1.3999999999999999E-2</v>
      </c>
      <c r="Q606" s="129" cm="1">
        <f t="array" ref="Q606">INDEX(KM_PCT,MATCH($A606,'Knowledge - Percentages'!$B:$B,0),'Data - Knowledge'!Q$8)/100</f>
        <v>6.9999999999999993E-3</v>
      </c>
      <c r="R606" s="129" cm="1">
        <f t="array" ref="R606">INDEX(KM_PCT,MATCH($A606,'Knowledge - Percentages'!$B:$B,0),'Data - Knowledge'!R$8)/100</f>
        <v>3.3000000000000002E-2</v>
      </c>
      <c r="S606" s="129" cm="1">
        <f t="array" ref="S606">INDEX(KM_PCT,MATCH($A606,'Knowledge - Percentages'!$B:$B,0),'Data - Knowledge'!S$8)/100</f>
        <v>1.9E-2</v>
      </c>
      <c r="T606" s="129" cm="1">
        <f t="array" ref="T606">INDEX(KM_PCT,MATCH($A606,'Knowledge - Percentages'!$B:$B,0),'Data - Knowledge'!T$8)/100</f>
        <v>9.0000000000000011E-3</v>
      </c>
      <c r="U606" s="129" cm="1">
        <f t="array" ref="U606">INDEX(KM_PCT,MATCH($A606,'Knowledge - Percentages'!$B:$B,0),'Data - Knowledge'!U$8)/100</f>
        <v>1.6E-2</v>
      </c>
      <c r="V606" s="129" cm="1">
        <f t="array" ref="V606">INDEX(KM_PCT,MATCH($A606,'Knowledge - Percentages'!$B:$B,0),'Data - Knowledge'!V$8)/100</f>
        <v>0.01</v>
      </c>
      <c r="W606" s="129" cm="1">
        <f t="array" ref="W606">INDEX(KM_PCT,MATCH($A606,'Knowledge - Percentages'!$B:$B,0),'Data - Knowledge'!W$8)/100</f>
        <v>3.7999999999999999E-2</v>
      </c>
      <c r="X606" s="129" cm="1">
        <f t="array" ref="X606">INDEX(KM_PCT,MATCH($A606,'Knowledge - Percentages'!$B:$B,0),'Data - Knowledge'!X$8)/100</f>
        <v>1.4999999999999999E-2</v>
      </c>
      <c r="Y606" s="129" cm="1">
        <f t="array" ref="Y606">INDEX(KM_PCT,MATCH($A606,'Knowledge - Percentages'!$B:$B,0),'Data - Knowledge'!Y$8)/100</f>
        <v>0.03</v>
      </c>
      <c r="Z606" s="129" cm="1">
        <f t="array" ref="Z606">INDEX(KM_PCT,MATCH($A606,'Knowledge - Percentages'!$B:$B,0),'Data - Knowledge'!Z$8)/100</f>
        <v>1.6E-2</v>
      </c>
      <c r="AA606" s="129" cm="1">
        <f t="array" ref="AA606">INDEX(KM_PCT,MATCH($A606,'Knowledge - Percentages'!$B:$B,0),'Data - Knowledge'!AA$8)/100</f>
        <v>1.6E-2</v>
      </c>
      <c r="AB606" s="129" cm="1">
        <f t="array" ref="AB606">INDEX(KM_PCT,MATCH($A606,'Knowledge - Percentages'!$B:$B,0),'Data - Knowledge'!AB$8)/100</f>
        <v>5.5E-2</v>
      </c>
      <c r="AC606" s="129" cm="1">
        <f t="array" ref="AC606">INDEX(KM_PCT,MATCH($A606,'Knowledge - Percentages'!$B:$B,0),'Data - Knowledge'!AC$8)/100</f>
        <v>2.4E-2</v>
      </c>
      <c r="AD606" s="129" cm="1">
        <f t="array" ref="AD606">INDEX(KM_PCT,MATCH($A606,'Knowledge - Percentages'!$B:$B,0),'Data - Knowledge'!AD$8)/100</f>
        <v>1.7000000000000001E-2</v>
      </c>
      <c r="AE606" s="129" cm="1">
        <f t="array" ref="AE606">INDEX(KM_PCT,MATCH($A606,'Knowledge - Percentages'!$B:$B,0),'Data - Knowledge'!AE$8)/100</f>
        <v>2.1000000000000001E-2</v>
      </c>
      <c r="AF606" s="129" cm="1">
        <f t="array" ref="AF606">INDEX(KM_PCT,MATCH($A606,'Knowledge - Percentages'!$B:$B,0),'Data - Knowledge'!AF$8)/100</f>
        <v>4.7E-2</v>
      </c>
      <c r="AG606" s="129" cm="1">
        <f t="array" ref="AG606">INDEX(KM_PCT,MATCH($A606,'Knowledge - Percentages'!$B:$B,0),'Data - Knowledge'!AG$8)/100</f>
        <v>2.7000000000000003E-2</v>
      </c>
      <c r="AH606" s="129" cm="1">
        <f t="array" ref="AH606">INDEX(KM_PCT,MATCH($A606,'Knowledge - Percentages'!$B:$B,0),'Data - Knowledge'!AH$8)/100</f>
        <v>3.3000000000000002E-2</v>
      </c>
      <c r="AI606" s="129" cm="1">
        <f t="array" ref="AI606">INDEX(KM_PCT,MATCH($A606,'Knowledge - Percentages'!$B:$B,0),'Data - Knowledge'!AI$8)/100</f>
        <v>2.2000000000000002E-2</v>
      </c>
    </row>
    <row r="607" spans="1:35">
      <c r="A607" s="86" t="s">
        <v>1371</v>
      </c>
      <c r="B607" s="86" t="s">
        <v>1354</v>
      </c>
      <c r="C607" s="86" t="s">
        <v>1355</v>
      </c>
      <c r="D607" s="86" t="s">
        <v>1372</v>
      </c>
      <c r="E607" s="122">
        <f t="shared" si="61"/>
        <v>1.879899193154512E-2</v>
      </c>
      <c r="F607" s="128">
        <f t="shared" si="56"/>
        <v>962.26400000000012</v>
      </c>
      <c r="G607" s="122">
        <f t="shared" si="57"/>
        <v>2.39098920364147E-2</v>
      </c>
      <c r="H607" s="128">
        <f t="shared" si="58"/>
        <v>8701.264000000001</v>
      </c>
      <c r="I607" s="122">
        <f t="shared" si="59"/>
        <v>-0.50106231648317234</v>
      </c>
      <c r="J607" s="128">
        <f t="shared" si="60"/>
        <v>78.624327968166099</v>
      </c>
      <c r="K607" s="129" cm="1">
        <f t="array" ref="K607">INDEX(KM_PCT,MATCH($A607,'Knowledge - Percentages'!$B:$B,0),'Data - Knowledge'!K$8)/100</f>
        <v>1.6E-2</v>
      </c>
      <c r="L607" s="129" cm="1">
        <f t="array" ref="L607">INDEX(KM_PCT,MATCH($A607,'Knowledge - Percentages'!$B:$B,0),'Data - Knowledge'!L$8)/100</f>
        <v>9.0000000000000011E-3</v>
      </c>
      <c r="M607" s="129" cm="1">
        <f t="array" ref="M607">INDEX(KM_PCT,MATCH($A607,'Knowledge - Percentages'!$B:$B,0),'Data - Knowledge'!M$8)/100</f>
        <v>8.0000000000000002E-3</v>
      </c>
      <c r="N607" s="129" cm="1">
        <f t="array" ref="N607">INDEX(KM_PCT,MATCH($A607,'Knowledge - Percentages'!$B:$B,0),'Data - Knowledge'!N$8)/100</f>
        <v>2.2000000000000002E-2</v>
      </c>
      <c r="O607" s="129" cm="1">
        <f t="array" ref="O607">INDEX(KM_PCT,MATCH($A607,'Knowledge - Percentages'!$B:$B,0),'Data - Knowledge'!O$8)/100</f>
        <v>1.3000000000000001E-2</v>
      </c>
      <c r="P607" s="129" cm="1">
        <f t="array" ref="P607">INDEX(KM_PCT,MATCH($A607,'Knowledge - Percentages'!$B:$B,0),'Data - Knowledge'!P$8)/100</f>
        <v>9.0000000000000011E-3</v>
      </c>
      <c r="Q607" s="129" cm="1">
        <f t="array" ref="Q607">INDEX(KM_PCT,MATCH($A607,'Knowledge - Percentages'!$B:$B,0),'Data - Knowledge'!Q$8)/100</f>
        <v>6.9999999999999993E-3</v>
      </c>
      <c r="R607" s="129" cm="1">
        <f t="array" ref="R607">INDEX(KM_PCT,MATCH($A607,'Knowledge - Percentages'!$B:$B,0),'Data - Knowledge'!R$8)/100</f>
        <v>2.3E-2</v>
      </c>
      <c r="S607" s="129" cm="1">
        <f t="array" ref="S607">INDEX(KM_PCT,MATCH($A607,'Knowledge - Percentages'!$B:$B,0),'Data - Knowledge'!S$8)/100</f>
        <v>1.6E-2</v>
      </c>
      <c r="T607" s="129" cm="1">
        <f t="array" ref="T607">INDEX(KM_PCT,MATCH($A607,'Knowledge - Percentages'!$B:$B,0),'Data - Knowledge'!T$8)/100</f>
        <v>9.0000000000000011E-3</v>
      </c>
      <c r="U607" s="129" cm="1">
        <f t="array" ref="U607">INDEX(KM_PCT,MATCH($A607,'Knowledge - Percentages'!$B:$B,0),'Data - Knowledge'!U$8)/100</f>
        <v>1.3000000000000001E-2</v>
      </c>
      <c r="V607" s="129" cm="1">
        <f t="array" ref="V607">INDEX(KM_PCT,MATCH($A607,'Knowledge - Percentages'!$B:$B,0),'Data - Knowledge'!V$8)/100</f>
        <v>0.01</v>
      </c>
      <c r="W607" s="129" cm="1">
        <f t="array" ref="W607">INDEX(KM_PCT,MATCH($A607,'Knowledge - Percentages'!$B:$B,0),'Data - Knowledge'!W$8)/100</f>
        <v>4.2000000000000003E-2</v>
      </c>
      <c r="X607" s="129" cm="1">
        <f t="array" ref="X607">INDEX(KM_PCT,MATCH($A607,'Knowledge - Percentages'!$B:$B,0),'Data - Knowledge'!X$8)/100</f>
        <v>1.4999999999999999E-2</v>
      </c>
      <c r="Y607" s="129" cm="1">
        <f t="array" ref="Y607">INDEX(KM_PCT,MATCH($A607,'Knowledge - Percentages'!$B:$B,0),'Data - Knowledge'!Y$8)/100</f>
        <v>2.6000000000000002E-2</v>
      </c>
      <c r="Z607" s="129" cm="1">
        <f t="array" ref="Z607">INDEX(KM_PCT,MATCH($A607,'Knowledge - Percentages'!$B:$B,0),'Data - Knowledge'!Z$8)/100</f>
        <v>2.6000000000000002E-2</v>
      </c>
      <c r="AA607" s="129" cm="1">
        <f t="array" ref="AA607">INDEX(KM_PCT,MATCH($A607,'Knowledge - Percentages'!$B:$B,0),'Data - Knowledge'!AA$8)/100</f>
        <v>1.8000000000000002E-2</v>
      </c>
      <c r="AB607" s="129" cm="1">
        <f t="array" ref="AB607">INDEX(KM_PCT,MATCH($A607,'Knowledge - Percentages'!$B:$B,0),'Data - Knowledge'!AB$8)/100</f>
        <v>9.9000000000000005E-2</v>
      </c>
      <c r="AC607" s="129" cm="1">
        <f t="array" ref="AC607">INDEX(KM_PCT,MATCH($A607,'Knowledge - Percentages'!$B:$B,0),'Data - Knowledge'!AC$8)/100</f>
        <v>4.8000000000000001E-2</v>
      </c>
      <c r="AD607" s="129" cm="1">
        <f t="array" ref="AD607">INDEX(KM_PCT,MATCH($A607,'Knowledge - Percentages'!$B:$B,0),'Data - Knowledge'!AD$8)/100</f>
        <v>2.3E-2</v>
      </c>
      <c r="AE607" s="129" cm="1">
        <f t="array" ref="AE607">INDEX(KM_PCT,MATCH($A607,'Knowledge - Percentages'!$B:$B,0),'Data - Knowledge'!AE$8)/100</f>
        <v>3.3000000000000002E-2</v>
      </c>
      <c r="AF607" s="129" cm="1">
        <f t="array" ref="AF607">INDEX(KM_PCT,MATCH($A607,'Knowledge - Percentages'!$B:$B,0),'Data - Knowledge'!AF$8)/100</f>
        <v>5.5E-2</v>
      </c>
      <c r="AG607" s="129" cm="1">
        <f t="array" ref="AG607">INDEX(KM_PCT,MATCH($A607,'Knowledge - Percentages'!$B:$B,0),'Data - Knowledge'!AG$8)/100</f>
        <v>3.7000000000000005E-2</v>
      </c>
      <c r="AH607" s="129" cm="1">
        <f t="array" ref="AH607">INDEX(KM_PCT,MATCH($A607,'Knowledge - Percentages'!$B:$B,0),'Data - Knowledge'!AH$8)/100</f>
        <v>7.9000000000000001E-2</v>
      </c>
      <c r="AI607" s="129" cm="1">
        <f t="array" ref="AI607">INDEX(KM_PCT,MATCH($A607,'Knowledge - Percentages'!$B:$B,0),'Data - Knowledge'!AI$8)/100</f>
        <v>4.4000000000000004E-2</v>
      </c>
    </row>
    <row r="608" spans="1:35">
      <c r="A608" s="86" t="s">
        <v>1373</v>
      </c>
      <c r="B608" s="86" t="s">
        <v>1354</v>
      </c>
      <c r="C608" s="86" t="s">
        <v>1374</v>
      </c>
      <c r="D608" s="86" t="s">
        <v>1375</v>
      </c>
      <c r="E608" s="122">
        <f t="shared" si="61"/>
        <v>2.1118369898607069E-2</v>
      </c>
      <c r="F608" s="128">
        <f t="shared" si="56"/>
        <v>1080.9860000000001</v>
      </c>
      <c r="G608" s="122">
        <f t="shared" si="57"/>
        <v>2.2493109730462004E-2</v>
      </c>
      <c r="H608" s="128">
        <f t="shared" si="58"/>
        <v>8185.6700000000019</v>
      </c>
      <c r="I608" s="122">
        <f t="shared" si="59"/>
        <v>-0.633890212462349</v>
      </c>
      <c r="J608" s="128">
        <f t="shared" si="60"/>
        <v>93.888173541459452</v>
      </c>
      <c r="K608" s="129" cm="1">
        <f t="array" ref="K608">INDEX(KM_PCT,MATCH($A608,'Knowledge - Percentages'!$B:$B,0),'Data - Knowledge'!K$8)/100</f>
        <v>2.1000000000000001E-2</v>
      </c>
      <c r="L608" s="129" cm="1">
        <f t="array" ref="L608">INDEX(KM_PCT,MATCH($A608,'Knowledge - Percentages'!$B:$B,0),'Data - Knowledge'!L$8)/100</f>
        <v>1.6E-2</v>
      </c>
      <c r="M608" s="129" cm="1">
        <f t="array" ref="M608">INDEX(KM_PCT,MATCH($A608,'Knowledge - Percentages'!$B:$B,0),'Data - Knowledge'!M$8)/100</f>
        <v>1.8000000000000002E-2</v>
      </c>
      <c r="N608" s="129" cm="1">
        <f t="array" ref="N608">INDEX(KM_PCT,MATCH($A608,'Knowledge - Percentages'!$B:$B,0),'Data - Knowledge'!N$8)/100</f>
        <v>1.8000000000000002E-2</v>
      </c>
      <c r="O608" s="129" cm="1">
        <f t="array" ref="O608">INDEX(KM_PCT,MATCH($A608,'Knowledge - Percentages'!$B:$B,0),'Data - Knowledge'!O$8)/100</f>
        <v>1.6E-2</v>
      </c>
      <c r="P608" s="129" cm="1">
        <f t="array" ref="P608">INDEX(KM_PCT,MATCH($A608,'Knowledge - Percentages'!$B:$B,0),'Data - Knowledge'!P$8)/100</f>
        <v>0.02</v>
      </c>
      <c r="Q608" s="129" cm="1">
        <f t="array" ref="Q608">INDEX(KM_PCT,MATCH($A608,'Knowledge - Percentages'!$B:$B,0),'Data - Knowledge'!Q$8)/100</f>
        <v>1.7000000000000001E-2</v>
      </c>
      <c r="R608" s="129" cm="1">
        <f t="array" ref="R608">INDEX(KM_PCT,MATCH($A608,'Knowledge - Percentages'!$B:$B,0),'Data - Knowledge'!R$8)/100</f>
        <v>5.5999999999999994E-2</v>
      </c>
      <c r="S608" s="129" cm="1">
        <f t="array" ref="S608">INDEX(KM_PCT,MATCH($A608,'Knowledge - Percentages'!$B:$B,0),'Data - Knowledge'!S$8)/100</f>
        <v>2.5000000000000001E-2</v>
      </c>
      <c r="T608" s="129" cm="1">
        <f t="array" ref="T608">INDEX(KM_PCT,MATCH($A608,'Knowledge - Percentages'!$B:$B,0),'Data - Knowledge'!T$8)/100</f>
        <v>1.6E-2</v>
      </c>
      <c r="U608" s="129" cm="1">
        <f t="array" ref="U608">INDEX(KM_PCT,MATCH($A608,'Knowledge - Percentages'!$B:$B,0),'Data - Knowledge'!U$8)/100</f>
        <v>2.5000000000000001E-2</v>
      </c>
      <c r="V608" s="129" cm="1">
        <f t="array" ref="V608">INDEX(KM_PCT,MATCH($A608,'Knowledge - Percentages'!$B:$B,0),'Data - Knowledge'!V$8)/100</f>
        <v>0.02</v>
      </c>
      <c r="W608" s="129" cm="1">
        <f t="array" ref="W608">INDEX(KM_PCT,MATCH($A608,'Knowledge - Percentages'!$B:$B,0),'Data - Knowledge'!W$8)/100</f>
        <v>4.8000000000000001E-2</v>
      </c>
      <c r="X608" s="129" cm="1">
        <f t="array" ref="X608">INDEX(KM_PCT,MATCH($A608,'Knowledge - Percentages'!$B:$B,0),'Data - Knowledge'!X$8)/100</f>
        <v>2.2000000000000002E-2</v>
      </c>
      <c r="Y608" s="129" cm="1">
        <f t="array" ref="Y608">INDEX(KM_PCT,MATCH($A608,'Knowledge - Percentages'!$B:$B,0),'Data - Knowledge'!Y$8)/100</f>
        <v>3.7000000000000005E-2</v>
      </c>
      <c r="Z608" s="129" cm="1">
        <f t="array" ref="Z608">INDEX(KM_PCT,MATCH($A608,'Knowledge - Percentages'!$B:$B,0),'Data - Knowledge'!Z$8)/100</f>
        <v>2.1000000000000001E-2</v>
      </c>
      <c r="AA608" s="129" cm="1">
        <f t="array" ref="AA608">INDEX(KM_PCT,MATCH($A608,'Knowledge - Percentages'!$B:$B,0),'Data - Knowledge'!AA$8)/100</f>
        <v>0.02</v>
      </c>
      <c r="AB608" s="129" cm="1">
        <f t="array" ref="AB608">INDEX(KM_PCT,MATCH($A608,'Knowledge - Percentages'!$B:$B,0),'Data - Knowledge'!AB$8)/100</f>
        <v>7.5999999999999998E-2</v>
      </c>
      <c r="AC608" s="129" cm="1">
        <f t="array" ref="AC608">INDEX(KM_PCT,MATCH($A608,'Knowledge - Percentages'!$B:$B,0),'Data - Knowledge'!AC$8)/100</f>
        <v>2.7999999999999997E-2</v>
      </c>
      <c r="AD608" s="129" cm="1">
        <f t="array" ref="AD608">INDEX(KM_PCT,MATCH($A608,'Knowledge - Percentages'!$B:$B,0),'Data - Knowledge'!AD$8)/100</f>
        <v>0.02</v>
      </c>
      <c r="AE608" s="129" cm="1">
        <f t="array" ref="AE608">INDEX(KM_PCT,MATCH($A608,'Knowledge - Percentages'!$B:$B,0),'Data - Knowledge'!AE$8)/100</f>
        <v>2.7000000000000003E-2</v>
      </c>
      <c r="AF608" s="129" cm="1">
        <f t="array" ref="AF608">INDEX(KM_PCT,MATCH($A608,'Knowledge - Percentages'!$B:$B,0),'Data - Knowledge'!AF$8)/100</f>
        <v>7.400000000000001E-2</v>
      </c>
      <c r="AG608" s="129" cm="1">
        <f t="array" ref="AG608">INDEX(KM_PCT,MATCH($A608,'Knowledge - Percentages'!$B:$B,0),'Data - Knowledge'!AG$8)/100</f>
        <v>3.5000000000000003E-2</v>
      </c>
      <c r="AH608" s="129" cm="1">
        <f t="array" ref="AH608">INDEX(KM_PCT,MATCH($A608,'Knowledge - Percentages'!$B:$B,0),'Data - Knowledge'!AH$8)/100</f>
        <v>3.7999999999999999E-2</v>
      </c>
      <c r="AI608" s="129" cm="1">
        <f t="array" ref="AI608">INDEX(KM_PCT,MATCH($A608,'Knowledge - Percentages'!$B:$B,0),'Data - Knowledge'!AI$8)/100</f>
        <v>2.8999999999999998E-2</v>
      </c>
    </row>
    <row r="609" spans="1:35">
      <c r="A609" s="86" t="s">
        <v>1376</v>
      </c>
      <c r="B609" s="86" t="s">
        <v>1354</v>
      </c>
      <c r="C609" s="86" t="s">
        <v>1374</v>
      </c>
      <c r="D609" s="86" t="s">
        <v>1377</v>
      </c>
      <c r="E609" s="122">
        <f t="shared" si="61"/>
        <v>2.3604626174614642E-2</v>
      </c>
      <c r="F609" s="128">
        <f t="shared" si="56"/>
        <v>1208.2499999999998</v>
      </c>
      <c r="G609" s="122">
        <f t="shared" si="57"/>
        <v>2.2314391389292674E-2</v>
      </c>
      <c r="H609" s="128">
        <f t="shared" si="58"/>
        <v>8120.6310000000003</v>
      </c>
      <c r="I609" s="122">
        <f t="shared" si="59"/>
        <v>-0.52145626388139232</v>
      </c>
      <c r="J609" s="128">
        <f t="shared" si="60"/>
        <v>105.78207472842425</v>
      </c>
      <c r="K609" s="129" cm="1">
        <f t="array" ref="K609">INDEX(KM_PCT,MATCH($A609,'Knowledge - Percentages'!$B:$B,0),'Data - Knowledge'!K$8)/100</f>
        <v>2.5000000000000001E-2</v>
      </c>
      <c r="L609" s="129" cm="1">
        <f t="array" ref="L609">INDEX(KM_PCT,MATCH($A609,'Knowledge - Percentages'!$B:$B,0),'Data - Knowledge'!L$8)/100</f>
        <v>2.5000000000000001E-2</v>
      </c>
      <c r="M609" s="129" cm="1">
        <f t="array" ref="M609">INDEX(KM_PCT,MATCH($A609,'Knowledge - Percentages'!$B:$B,0),'Data - Knowledge'!M$8)/100</f>
        <v>2.8999999999999998E-2</v>
      </c>
      <c r="N609" s="129" cm="1">
        <f t="array" ref="N609">INDEX(KM_PCT,MATCH($A609,'Knowledge - Percentages'!$B:$B,0),'Data - Knowledge'!N$8)/100</f>
        <v>1.7000000000000001E-2</v>
      </c>
      <c r="O609" s="129" cm="1">
        <f t="array" ref="O609">INDEX(KM_PCT,MATCH($A609,'Knowledge - Percentages'!$B:$B,0),'Data - Knowledge'!O$8)/100</f>
        <v>2.2000000000000002E-2</v>
      </c>
      <c r="P609" s="129" cm="1">
        <f t="array" ref="P609">INDEX(KM_PCT,MATCH($A609,'Knowledge - Percentages'!$B:$B,0),'Data - Knowledge'!P$8)/100</f>
        <v>2.8999999999999998E-2</v>
      </c>
      <c r="Q609" s="129" cm="1">
        <f t="array" ref="Q609">INDEX(KM_PCT,MATCH($A609,'Knowledge - Percentages'!$B:$B,0),'Data - Knowledge'!Q$8)/100</f>
        <v>3.2000000000000001E-2</v>
      </c>
      <c r="R609" s="129" cm="1">
        <f t="array" ref="R609">INDEX(KM_PCT,MATCH($A609,'Knowledge - Percentages'!$B:$B,0),'Data - Knowledge'!R$8)/100</f>
        <v>3.9E-2</v>
      </c>
      <c r="S609" s="129" cm="1">
        <f t="array" ref="S609">INDEX(KM_PCT,MATCH($A609,'Knowledge - Percentages'!$B:$B,0),'Data - Knowledge'!S$8)/100</f>
        <v>2.7999999999999997E-2</v>
      </c>
      <c r="T609" s="129" cm="1">
        <f t="array" ref="T609">INDEX(KM_PCT,MATCH($A609,'Knowledge - Percentages'!$B:$B,0),'Data - Knowledge'!T$8)/100</f>
        <v>2.4E-2</v>
      </c>
      <c r="U609" s="129" cm="1">
        <f t="array" ref="U609">INDEX(KM_PCT,MATCH($A609,'Knowledge - Percentages'!$B:$B,0),'Data - Knowledge'!U$8)/100</f>
        <v>3.1E-2</v>
      </c>
      <c r="V609" s="129" cm="1">
        <f t="array" ref="V609">INDEX(KM_PCT,MATCH($A609,'Knowledge - Percentages'!$B:$B,0),'Data - Knowledge'!V$8)/100</f>
        <v>2.8999999999999998E-2</v>
      </c>
      <c r="W609" s="129" cm="1">
        <f t="array" ref="W609">INDEX(KM_PCT,MATCH($A609,'Knowledge - Percentages'!$B:$B,0),'Data - Knowledge'!W$8)/100</f>
        <v>3.4000000000000002E-2</v>
      </c>
      <c r="X609" s="129" cm="1">
        <f t="array" ref="X609">INDEX(KM_PCT,MATCH($A609,'Knowledge - Percentages'!$B:$B,0),'Data - Knowledge'!X$8)/100</f>
        <v>2.5000000000000001E-2</v>
      </c>
      <c r="Y609" s="129" cm="1">
        <f t="array" ref="Y609">INDEX(KM_PCT,MATCH($A609,'Knowledge - Percentages'!$B:$B,0),'Data - Knowledge'!Y$8)/100</f>
        <v>3.3000000000000002E-2</v>
      </c>
      <c r="Z609" s="129" cm="1">
        <f t="array" ref="Z609">INDEX(KM_PCT,MATCH($A609,'Knowledge - Percentages'!$B:$B,0),'Data - Knowledge'!Z$8)/100</f>
        <v>1.7000000000000001E-2</v>
      </c>
      <c r="AA609" s="129" cm="1">
        <f t="array" ref="AA609">INDEX(KM_PCT,MATCH($A609,'Knowledge - Percentages'!$B:$B,0),'Data - Knowledge'!AA$8)/100</f>
        <v>2.2000000000000002E-2</v>
      </c>
      <c r="AB609" s="129" cm="1">
        <f t="array" ref="AB609">INDEX(KM_PCT,MATCH($A609,'Knowledge - Percentages'!$B:$B,0),'Data - Knowledge'!AB$8)/100</f>
        <v>3.9E-2</v>
      </c>
      <c r="AC609" s="129" cm="1">
        <f t="array" ref="AC609">INDEX(KM_PCT,MATCH($A609,'Knowledge - Percentages'!$B:$B,0),'Data - Knowledge'!AC$8)/100</f>
        <v>1.6E-2</v>
      </c>
      <c r="AD609" s="129" cm="1">
        <f t="array" ref="AD609">INDEX(KM_PCT,MATCH($A609,'Knowledge - Percentages'!$B:$B,0),'Data - Knowledge'!AD$8)/100</f>
        <v>1.7000000000000001E-2</v>
      </c>
      <c r="AE609" s="129" cm="1">
        <f t="array" ref="AE609">INDEX(KM_PCT,MATCH($A609,'Knowledge - Percentages'!$B:$B,0),'Data - Knowledge'!AE$8)/100</f>
        <v>1.9E-2</v>
      </c>
      <c r="AF609" s="129" cm="1">
        <f t="array" ref="AF609">INDEX(KM_PCT,MATCH($A609,'Knowledge - Percentages'!$B:$B,0),'Data - Knowledge'!AF$8)/100</f>
        <v>4.7E-2</v>
      </c>
      <c r="AG609" s="129" cm="1">
        <f t="array" ref="AG609">INDEX(KM_PCT,MATCH($A609,'Knowledge - Percentages'!$B:$B,0),'Data - Knowledge'!AG$8)/100</f>
        <v>2.8999999999999998E-2</v>
      </c>
      <c r="AH609" s="129" cm="1">
        <f t="array" ref="AH609">INDEX(KM_PCT,MATCH($A609,'Knowledge - Percentages'!$B:$B,0),'Data - Knowledge'!AH$8)/100</f>
        <v>2.1000000000000001E-2</v>
      </c>
      <c r="AI609" s="129" cm="1">
        <f t="array" ref="AI609">INDEX(KM_PCT,MATCH($A609,'Knowledge - Percentages'!$B:$B,0),'Data - Knowledge'!AI$8)/100</f>
        <v>2.2000000000000002E-2</v>
      </c>
    </row>
    <row r="610" spans="1:35">
      <c r="A610" s="86" t="s">
        <v>1378</v>
      </c>
      <c r="B610" s="86" t="s">
        <v>1354</v>
      </c>
      <c r="C610" s="86" t="s">
        <v>1374</v>
      </c>
      <c r="D610" s="86" t="s">
        <v>1379</v>
      </c>
      <c r="E610" s="122">
        <f t="shared" si="61"/>
        <v>1.1746322308398616E-2</v>
      </c>
      <c r="F610" s="128">
        <f t="shared" si="56"/>
        <v>601.2589999999999</v>
      </c>
      <c r="G610" s="122">
        <f t="shared" si="57"/>
        <v>1.1237008784921921E-2</v>
      </c>
      <c r="H610" s="128">
        <f t="shared" si="58"/>
        <v>4089.3610000000003</v>
      </c>
      <c r="I610" s="122">
        <f t="shared" si="59"/>
        <v>-0.52060630428680255</v>
      </c>
      <c r="J610" s="128">
        <f t="shared" si="60"/>
        <v>104.53246529592559</v>
      </c>
      <c r="K610" s="129" cm="1">
        <f t="array" ref="K610">INDEX(KM_PCT,MATCH($A610,'Knowledge - Percentages'!$B:$B,0),'Data - Knowledge'!K$8)/100</f>
        <v>6.0000000000000001E-3</v>
      </c>
      <c r="L610" s="129" cm="1">
        <f t="array" ref="L610">INDEX(KM_PCT,MATCH($A610,'Knowledge - Percentages'!$B:$B,0),'Data - Knowledge'!L$8)/100</f>
        <v>8.0000000000000002E-3</v>
      </c>
      <c r="M610" s="129" cm="1">
        <f t="array" ref="M610">INDEX(KM_PCT,MATCH($A610,'Knowledge - Percentages'!$B:$B,0),'Data - Knowledge'!M$8)/100</f>
        <v>1.3000000000000001E-2</v>
      </c>
      <c r="N610" s="129" cm="1">
        <f t="array" ref="N610">INDEX(KM_PCT,MATCH($A610,'Knowledge - Percentages'!$B:$B,0),'Data - Knowledge'!N$8)/100</f>
        <v>8.0000000000000002E-3</v>
      </c>
      <c r="O610" s="129" cm="1">
        <f t="array" ref="O610">INDEX(KM_PCT,MATCH($A610,'Knowledge - Percentages'!$B:$B,0),'Data - Knowledge'!O$8)/100</f>
        <v>9.0000000000000011E-3</v>
      </c>
      <c r="P610" s="129" cm="1">
        <f t="array" ref="P610">INDEX(KM_PCT,MATCH($A610,'Knowledge - Percentages'!$B:$B,0),'Data - Knowledge'!P$8)/100</f>
        <v>0.02</v>
      </c>
      <c r="Q610" s="129" cm="1">
        <f t="array" ref="Q610">INDEX(KM_PCT,MATCH($A610,'Knowledge - Percentages'!$B:$B,0),'Data - Knowledge'!Q$8)/100</f>
        <v>1.2E-2</v>
      </c>
      <c r="R610" s="129" cm="1">
        <f t="array" ref="R610">INDEX(KM_PCT,MATCH($A610,'Knowledge - Percentages'!$B:$B,0),'Data - Knowledge'!R$8)/100</f>
        <v>2.7000000000000003E-2</v>
      </c>
      <c r="S610" s="129" cm="1">
        <f t="array" ref="S610">INDEX(KM_PCT,MATCH($A610,'Knowledge - Percentages'!$B:$B,0),'Data - Knowledge'!S$8)/100</f>
        <v>2.1000000000000001E-2</v>
      </c>
      <c r="T610" s="129" cm="1">
        <f t="array" ref="T610">INDEX(KM_PCT,MATCH($A610,'Knowledge - Percentages'!$B:$B,0),'Data - Knowledge'!T$8)/100</f>
        <v>1.2E-2</v>
      </c>
      <c r="U610" s="129" cm="1">
        <f t="array" ref="U610">INDEX(KM_PCT,MATCH($A610,'Knowledge - Percentages'!$B:$B,0),'Data - Knowledge'!U$8)/100</f>
        <v>1.7000000000000001E-2</v>
      </c>
      <c r="V610" s="129" cm="1">
        <f t="array" ref="V610">INDEX(KM_PCT,MATCH($A610,'Knowledge - Percentages'!$B:$B,0),'Data - Knowledge'!V$8)/100</f>
        <v>1.3000000000000001E-2</v>
      </c>
      <c r="W610" s="129" cm="1">
        <f t="array" ref="W610">INDEX(KM_PCT,MATCH($A610,'Knowledge - Percentages'!$B:$B,0),'Data - Knowledge'!W$8)/100</f>
        <v>2.7000000000000003E-2</v>
      </c>
      <c r="X610" s="129" cm="1">
        <f t="array" ref="X610">INDEX(KM_PCT,MATCH($A610,'Knowledge - Percentages'!$B:$B,0),'Data - Knowledge'!X$8)/100</f>
        <v>1.3999999999999999E-2</v>
      </c>
      <c r="Y610" s="129" cm="1">
        <f t="array" ref="Y610">INDEX(KM_PCT,MATCH($A610,'Knowledge - Percentages'!$B:$B,0),'Data - Knowledge'!Y$8)/100</f>
        <v>2.4E-2</v>
      </c>
      <c r="Z610" s="129" cm="1">
        <f t="array" ref="Z610">INDEX(KM_PCT,MATCH($A610,'Knowledge - Percentages'!$B:$B,0),'Data - Knowledge'!Z$8)/100</f>
        <v>8.0000000000000002E-3</v>
      </c>
      <c r="AA610" s="129" cm="1">
        <f t="array" ref="AA610">INDEX(KM_PCT,MATCH($A610,'Knowledge - Percentages'!$B:$B,0),'Data - Knowledge'!AA$8)/100</f>
        <v>1.2E-2</v>
      </c>
      <c r="AB610" s="129" cm="1">
        <f t="array" ref="AB610">INDEX(KM_PCT,MATCH($A610,'Knowledge - Percentages'!$B:$B,0),'Data - Knowledge'!AB$8)/100</f>
        <v>4.2999999999999997E-2</v>
      </c>
      <c r="AC610" s="129" cm="1">
        <f t="array" ref="AC610">INDEX(KM_PCT,MATCH($A610,'Knowledge - Percentages'!$B:$B,0),'Data - Knowledge'!AC$8)/100</f>
        <v>6.9999999999999993E-3</v>
      </c>
      <c r="AD610" s="129" cm="1">
        <f t="array" ref="AD610">INDEX(KM_PCT,MATCH($A610,'Knowledge - Percentages'!$B:$B,0),'Data - Knowledge'!AD$8)/100</f>
        <v>9.0000000000000011E-3</v>
      </c>
      <c r="AE610" s="129" cm="1">
        <f t="array" ref="AE610">INDEX(KM_PCT,MATCH($A610,'Knowledge - Percentages'!$B:$B,0),'Data - Knowledge'!AE$8)/100</f>
        <v>0.01</v>
      </c>
      <c r="AF610" s="129" cm="1">
        <f t="array" ref="AF610">INDEX(KM_PCT,MATCH($A610,'Knowledge - Percentages'!$B:$B,0),'Data - Knowledge'!AF$8)/100</f>
        <v>4.4000000000000004E-2</v>
      </c>
      <c r="AG610" s="129" cm="1">
        <f t="array" ref="AG610">INDEX(KM_PCT,MATCH($A610,'Knowledge - Percentages'!$B:$B,0),'Data - Knowledge'!AG$8)/100</f>
        <v>1.6E-2</v>
      </c>
      <c r="AH610" s="129" cm="1">
        <f t="array" ref="AH610">INDEX(KM_PCT,MATCH($A610,'Knowledge - Percentages'!$B:$B,0),'Data - Knowledge'!AH$8)/100</f>
        <v>0.01</v>
      </c>
      <c r="AI610" s="129" cm="1">
        <f t="array" ref="AI610">INDEX(KM_PCT,MATCH($A610,'Knowledge - Percentages'!$B:$B,0),'Data - Knowledge'!AI$8)/100</f>
        <v>0.01</v>
      </c>
    </row>
    <row r="611" spans="1:35">
      <c r="A611" s="86" t="s">
        <v>1380</v>
      </c>
      <c r="B611" s="86" t="s">
        <v>1354</v>
      </c>
      <c r="C611" s="86" t="s">
        <v>1374</v>
      </c>
      <c r="D611" s="86" t="s">
        <v>1381</v>
      </c>
      <c r="E611" s="122">
        <f t="shared" si="61"/>
        <v>7.4528220055873562E-2</v>
      </c>
      <c r="F611" s="128">
        <f t="shared" si="56"/>
        <v>3814.8760000000002</v>
      </c>
      <c r="G611" s="122">
        <f t="shared" si="57"/>
        <v>7.6294502348049964E-2</v>
      </c>
      <c r="H611" s="128">
        <f t="shared" si="58"/>
        <v>27765.018999999993</v>
      </c>
      <c r="I611" s="122">
        <f t="shared" si="59"/>
        <v>-0.67425919463720752</v>
      </c>
      <c r="J611" s="128">
        <f t="shared" si="60"/>
        <v>97.684915376839669</v>
      </c>
      <c r="K611" s="129" cm="1">
        <f t="array" ref="K611">INDEX(KM_PCT,MATCH($A611,'Knowledge - Percentages'!$B:$B,0),'Data - Knowledge'!K$8)/100</f>
        <v>0.08</v>
      </c>
      <c r="L611" s="129" cm="1">
        <f t="array" ref="L611">INDEX(KM_PCT,MATCH($A611,'Knowledge - Percentages'!$B:$B,0),'Data - Knowledge'!L$8)/100</f>
        <v>6.7000000000000004E-2</v>
      </c>
      <c r="M611" s="129" cm="1">
        <f t="array" ref="M611">INDEX(KM_PCT,MATCH($A611,'Knowledge - Percentages'!$B:$B,0),'Data - Knowledge'!M$8)/100</f>
        <v>7.0000000000000007E-2</v>
      </c>
      <c r="N611" s="129" cm="1">
        <f t="array" ref="N611">INDEX(KM_PCT,MATCH($A611,'Knowledge - Percentages'!$B:$B,0),'Data - Knowledge'!N$8)/100</f>
        <v>7.4999999999999997E-2</v>
      </c>
      <c r="O611" s="129" cm="1">
        <f t="array" ref="O611">INDEX(KM_PCT,MATCH($A611,'Knowledge - Percentages'!$B:$B,0),'Data - Knowledge'!O$8)/100</f>
        <v>6.9000000000000006E-2</v>
      </c>
      <c r="P611" s="129" cm="1">
        <f t="array" ref="P611">INDEX(KM_PCT,MATCH($A611,'Knowledge - Percentages'!$B:$B,0),'Data - Knowledge'!P$8)/100</f>
        <v>6.8000000000000005E-2</v>
      </c>
      <c r="Q611" s="129" cm="1">
        <f t="array" ref="Q611">INDEX(KM_PCT,MATCH($A611,'Knowledge - Percentages'!$B:$B,0),'Data - Knowledge'!Q$8)/100</f>
        <v>7.0999999999999994E-2</v>
      </c>
      <c r="R611" s="129" cm="1">
        <f t="array" ref="R611">INDEX(KM_PCT,MATCH($A611,'Knowledge - Percentages'!$B:$B,0),'Data - Knowledge'!R$8)/100</f>
        <v>0.106</v>
      </c>
      <c r="S611" s="129" cm="1">
        <f t="array" ref="S611">INDEX(KM_PCT,MATCH($A611,'Knowledge - Percentages'!$B:$B,0),'Data - Knowledge'!S$8)/100</f>
        <v>7.8E-2</v>
      </c>
      <c r="T611" s="129" cm="1">
        <f t="array" ref="T611">INDEX(KM_PCT,MATCH($A611,'Knowledge - Percentages'!$B:$B,0),'Data - Knowledge'!T$8)/100</f>
        <v>6.5000000000000002E-2</v>
      </c>
      <c r="U611" s="129" cm="1">
        <f t="array" ref="U611">INDEX(KM_PCT,MATCH($A611,'Knowledge - Percentages'!$B:$B,0),'Data - Knowledge'!U$8)/100</f>
        <v>7.9000000000000001E-2</v>
      </c>
      <c r="V611" s="129" cm="1">
        <f t="array" ref="V611">INDEX(KM_PCT,MATCH($A611,'Knowledge - Percentages'!$B:$B,0),'Data - Knowledge'!V$8)/100</f>
        <v>7.400000000000001E-2</v>
      </c>
      <c r="W611" s="129" cm="1">
        <f t="array" ref="W611">INDEX(KM_PCT,MATCH($A611,'Knowledge - Percentages'!$B:$B,0),'Data - Knowledge'!W$8)/100</f>
        <v>9.5000000000000001E-2</v>
      </c>
      <c r="X611" s="129" cm="1">
        <f t="array" ref="X611">INDEX(KM_PCT,MATCH($A611,'Knowledge - Percentages'!$B:$B,0),'Data - Knowledge'!X$8)/100</f>
        <v>7.400000000000001E-2</v>
      </c>
      <c r="Y611" s="129" cm="1">
        <f t="array" ref="Y611">INDEX(KM_PCT,MATCH($A611,'Knowledge - Percentages'!$B:$B,0),'Data - Knowledge'!Y$8)/100</f>
        <v>9.1999999999999998E-2</v>
      </c>
      <c r="Z611" s="129" cm="1">
        <f t="array" ref="Z611">INDEX(KM_PCT,MATCH($A611,'Knowledge - Percentages'!$B:$B,0),'Data - Knowledge'!Z$8)/100</f>
        <v>7.5999999999999998E-2</v>
      </c>
      <c r="AA611" s="129" cm="1">
        <f t="array" ref="AA611">INDEX(KM_PCT,MATCH($A611,'Knowledge - Percentages'!$B:$B,0),'Data - Knowledge'!AA$8)/100</f>
        <v>7.4999999999999997E-2</v>
      </c>
      <c r="AB611" s="129" cm="1">
        <f t="array" ref="AB611">INDEX(KM_PCT,MATCH($A611,'Knowledge - Percentages'!$B:$B,0),'Data - Knowledge'!AB$8)/100</f>
        <v>0.107</v>
      </c>
      <c r="AC611" s="129" cm="1">
        <f t="array" ref="AC611">INDEX(KM_PCT,MATCH($A611,'Knowledge - Percentages'!$B:$B,0),'Data - Knowledge'!AC$8)/100</f>
        <v>8.3000000000000004E-2</v>
      </c>
      <c r="AD611" s="129" cm="1">
        <f t="array" ref="AD611">INDEX(KM_PCT,MATCH($A611,'Knowledge - Percentages'!$B:$B,0),'Data - Knowledge'!AD$8)/100</f>
        <v>7.2999999999999995E-2</v>
      </c>
      <c r="AE611" s="129" cm="1">
        <f t="array" ref="AE611">INDEX(KM_PCT,MATCH($A611,'Knowledge - Percentages'!$B:$B,0),'Data - Knowledge'!AE$8)/100</f>
        <v>8.199999999999999E-2</v>
      </c>
      <c r="AF611" s="129" cm="1">
        <f t="array" ref="AF611">INDEX(KM_PCT,MATCH($A611,'Knowledge - Percentages'!$B:$B,0),'Data - Knowledge'!AF$8)/100</f>
        <v>0.11699999999999999</v>
      </c>
      <c r="AG611" s="129" cm="1">
        <f t="array" ref="AG611">INDEX(KM_PCT,MATCH($A611,'Knowledge - Percentages'!$B:$B,0),'Data - Knowledge'!AG$8)/100</f>
        <v>0.09</v>
      </c>
      <c r="AH611" s="129" cm="1">
        <f t="array" ref="AH611">INDEX(KM_PCT,MATCH($A611,'Knowledge - Percentages'!$B:$B,0),'Data - Knowledge'!AH$8)/100</f>
        <v>9.3000000000000013E-2</v>
      </c>
      <c r="AI611" s="129" cm="1">
        <f t="array" ref="AI611">INDEX(KM_PCT,MATCH($A611,'Knowledge - Percentages'!$B:$B,0),'Data - Knowledge'!AI$8)/100</f>
        <v>8.6999999999999994E-2</v>
      </c>
    </row>
    <row r="612" spans="1:35">
      <c r="A612" s="86" t="s">
        <v>1382</v>
      </c>
      <c r="B612" s="86" t="s">
        <v>1354</v>
      </c>
      <c r="C612" s="86" t="s">
        <v>1374</v>
      </c>
      <c r="D612" s="86" t="s">
        <v>1383</v>
      </c>
      <c r="E612" s="122">
        <f t="shared" si="61"/>
        <v>2.3941762556899209E-2</v>
      </c>
      <c r="F612" s="128">
        <f t="shared" si="56"/>
        <v>1225.5069999999998</v>
      </c>
      <c r="G612" s="122">
        <f t="shared" si="57"/>
        <v>2.3121554521747981E-2</v>
      </c>
      <c r="H612" s="128">
        <f t="shared" si="58"/>
        <v>8414.3730000000032</v>
      </c>
      <c r="I612" s="122">
        <f t="shared" si="59"/>
        <v>-0.53364869092925638</v>
      </c>
      <c r="J612" s="128">
        <f t="shared" si="60"/>
        <v>103.54737409363955</v>
      </c>
      <c r="K612" s="129" cm="1">
        <f t="array" ref="K612">INDEX(KM_PCT,MATCH($A612,'Knowledge - Percentages'!$B:$B,0),'Data - Knowledge'!K$8)/100</f>
        <v>2.7000000000000003E-2</v>
      </c>
      <c r="L612" s="129" cm="1">
        <f t="array" ref="L612">INDEX(KM_PCT,MATCH($A612,'Knowledge - Percentages'!$B:$B,0),'Data - Knowledge'!L$8)/100</f>
        <v>2.5000000000000001E-2</v>
      </c>
      <c r="M612" s="129" cm="1">
        <f t="array" ref="M612">INDEX(KM_PCT,MATCH($A612,'Knowledge - Percentages'!$B:$B,0),'Data - Knowledge'!M$8)/100</f>
        <v>2.7999999999999997E-2</v>
      </c>
      <c r="N612" s="129" cm="1">
        <f t="array" ref="N612">INDEX(KM_PCT,MATCH($A612,'Knowledge - Percentages'!$B:$B,0),'Data - Knowledge'!N$8)/100</f>
        <v>0.02</v>
      </c>
      <c r="O612" s="129" cm="1">
        <f t="array" ref="O612">INDEX(KM_PCT,MATCH($A612,'Knowledge - Percentages'!$B:$B,0),'Data - Knowledge'!O$8)/100</f>
        <v>2.2000000000000002E-2</v>
      </c>
      <c r="P612" s="129" cm="1">
        <f t="array" ref="P612">INDEX(KM_PCT,MATCH($A612,'Knowledge - Percentages'!$B:$B,0),'Data - Knowledge'!P$8)/100</f>
        <v>2.6000000000000002E-2</v>
      </c>
      <c r="Q612" s="129" cm="1">
        <f t="array" ref="Q612">INDEX(KM_PCT,MATCH($A612,'Knowledge - Percentages'!$B:$B,0),'Data - Knowledge'!Q$8)/100</f>
        <v>2.7999999999999997E-2</v>
      </c>
      <c r="R612" s="129" cm="1">
        <f t="array" ref="R612">INDEX(KM_PCT,MATCH($A612,'Knowledge - Percentages'!$B:$B,0),'Data - Knowledge'!R$8)/100</f>
        <v>4.4000000000000004E-2</v>
      </c>
      <c r="S612" s="129" cm="1">
        <f t="array" ref="S612">INDEX(KM_PCT,MATCH($A612,'Knowledge - Percentages'!$B:$B,0),'Data - Knowledge'!S$8)/100</f>
        <v>2.6000000000000002E-2</v>
      </c>
      <c r="T612" s="129" cm="1">
        <f t="array" ref="T612">INDEX(KM_PCT,MATCH($A612,'Knowledge - Percentages'!$B:$B,0),'Data - Knowledge'!T$8)/100</f>
        <v>2.3E-2</v>
      </c>
      <c r="U612" s="129" cm="1">
        <f t="array" ref="U612">INDEX(KM_PCT,MATCH($A612,'Knowledge - Percentages'!$B:$B,0),'Data - Knowledge'!U$8)/100</f>
        <v>2.7999999999999997E-2</v>
      </c>
      <c r="V612" s="129" cm="1">
        <f t="array" ref="V612">INDEX(KM_PCT,MATCH($A612,'Knowledge - Percentages'!$B:$B,0),'Data - Knowledge'!V$8)/100</f>
        <v>2.7000000000000003E-2</v>
      </c>
      <c r="W612" s="129" cm="1">
        <f t="array" ref="W612">INDEX(KM_PCT,MATCH($A612,'Knowledge - Percentages'!$B:$B,0),'Data - Knowledge'!W$8)/100</f>
        <v>0.03</v>
      </c>
      <c r="X612" s="129" cm="1">
        <f t="array" ref="X612">INDEX(KM_PCT,MATCH($A612,'Knowledge - Percentages'!$B:$B,0),'Data - Knowledge'!X$8)/100</f>
        <v>2.4E-2</v>
      </c>
      <c r="Y612" s="129" cm="1">
        <f t="array" ref="Y612">INDEX(KM_PCT,MATCH($A612,'Knowledge - Percentages'!$B:$B,0),'Data - Knowledge'!Y$8)/100</f>
        <v>3.1E-2</v>
      </c>
      <c r="Z612" s="129" cm="1">
        <f t="array" ref="Z612">INDEX(KM_PCT,MATCH($A612,'Knowledge - Percentages'!$B:$B,0),'Data - Knowledge'!Z$8)/100</f>
        <v>0.02</v>
      </c>
      <c r="AA612" s="129" cm="1">
        <f t="array" ref="AA612">INDEX(KM_PCT,MATCH($A612,'Knowledge - Percentages'!$B:$B,0),'Data - Knowledge'!AA$8)/100</f>
        <v>2.2000000000000002E-2</v>
      </c>
      <c r="AB612" s="129" cm="1">
        <f t="array" ref="AB612">INDEX(KM_PCT,MATCH($A612,'Knowledge - Percentages'!$B:$B,0),'Data - Knowledge'!AB$8)/100</f>
        <v>3.4000000000000002E-2</v>
      </c>
      <c r="AC612" s="129" cm="1">
        <f t="array" ref="AC612">INDEX(KM_PCT,MATCH($A612,'Knowledge - Percentages'!$B:$B,0),'Data - Knowledge'!AC$8)/100</f>
        <v>1.9E-2</v>
      </c>
      <c r="AD612" s="129" cm="1">
        <f t="array" ref="AD612">INDEX(KM_PCT,MATCH($A612,'Knowledge - Percentages'!$B:$B,0),'Data - Knowledge'!AD$8)/100</f>
        <v>0.02</v>
      </c>
      <c r="AE612" s="129" cm="1">
        <f t="array" ref="AE612">INDEX(KM_PCT,MATCH($A612,'Knowledge - Percentages'!$B:$B,0),'Data - Knowledge'!AE$8)/100</f>
        <v>2.4E-2</v>
      </c>
      <c r="AF612" s="129" cm="1">
        <f t="array" ref="AF612">INDEX(KM_PCT,MATCH($A612,'Knowledge - Percentages'!$B:$B,0),'Data - Knowledge'!AF$8)/100</f>
        <v>4.4999999999999998E-2</v>
      </c>
      <c r="AG612" s="129" cm="1">
        <f t="array" ref="AG612">INDEX(KM_PCT,MATCH($A612,'Knowledge - Percentages'!$B:$B,0),'Data - Knowledge'!AG$8)/100</f>
        <v>2.7999999999999997E-2</v>
      </c>
      <c r="AH612" s="129" cm="1">
        <f t="array" ref="AH612">INDEX(KM_PCT,MATCH($A612,'Knowledge - Percentages'!$B:$B,0),'Data - Knowledge'!AH$8)/100</f>
        <v>2.2000000000000002E-2</v>
      </c>
      <c r="AI612" s="129" cm="1">
        <f t="array" ref="AI612">INDEX(KM_PCT,MATCH($A612,'Knowledge - Percentages'!$B:$B,0),'Data - Knowledge'!AI$8)/100</f>
        <v>2.5000000000000001E-2</v>
      </c>
    </row>
    <row r="613" spans="1:35">
      <c r="A613" s="86" t="s">
        <v>1384</v>
      </c>
      <c r="B613" s="86" t="s">
        <v>1354</v>
      </c>
      <c r="C613" s="86" t="s">
        <v>1374</v>
      </c>
      <c r="D613" s="86" t="s">
        <v>1385</v>
      </c>
      <c r="E613" s="122">
        <f t="shared" si="61"/>
        <v>3.7624103776349463E-2</v>
      </c>
      <c r="F613" s="128">
        <f t="shared" si="56"/>
        <v>1925.865</v>
      </c>
      <c r="G613" s="122">
        <f t="shared" si="57"/>
        <v>3.9419876401067269E-2</v>
      </c>
      <c r="H613" s="128">
        <f t="shared" si="58"/>
        <v>14345.642</v>
      </c>
      <c r="I613" s="122">
        <f t="shared" si="59"/>
        <v>-0.60195842425530788</v>
      </c>
      <c r="J613" s="128">
        <f t="shared" si="60"/>
        <v>95.44449960611955</v>
      </c>
      <c r="K613" s="129" cm="1">
        <f t="array" ref="K613">INDEX(KM_PCT,MATCH($A613,'Knowledge - Percentages'!$B:$B,0),'Data - Knowledge'!K$8)/100</f>
        <v>0.04</v>
      </c>
      <c r="L613" s="129" cm="1">
        <f t="array" ref="L613">INDEX(KM_PCT,MATCH($A613,'Knowledge - Percentages'!$B:$B,0),'Data - Knowledge'!L$8)/100</f>
        <v>3.1E-2</v>
      </c>
      <c r="M613" s="129" cm="1">
        <f t="array" ref="M613">INDEX(KM_PCT,MATCH($A613,'Knowledge - Percentages'!$B:$B,0),'Data - Knowledge'!M$8)/100</f>
        <v>0.03</v>
      </c>
      <c r="N613" s="129" cm="1">
        <f t="array" ref="N613">INDEX(KM_PCT,MATCH($A613,'Knowledge - Percentages'!$B:$B,0),'Data - Knowledge'!N$8)/100</f>
        <v>3.9E-2</v>
      </c>
      <c r="O613" s="129" cm="1">
        <f t="array" ref="O613">INDEX(KM_PCT,MATCH($A613,'Knowledge - Percentages'!$B:$B,0),'Data - Knowledge'!O$8)/100</f>
        <v>3.4000000000000002E-2</v>
      </c>
      <c r="P613" s="129" cm="1">
        <f t="array" ref="P613">INDEX(KM_PCT,MATCH($A613,'Knowledge - Percentages'!$B:$B,0),'Data - Knowledge'!P$8)/100</f>
        <v>3.7999999999999999E-2</v>
      </c>
      <c r="Q613" s="129" cm="1">
        <f t="array" ref="Q613">INDEX(KM_PCT,MATCH($A613,'Knowledge - Percentages'!$B:$B,0),'Data - Knowledge'!Q$8)/100</f>
        <v>2.7000000000000003E-2</v>
      </c>
      <c r="R613" s="129" cm="1">
        <f t="array" ref="R613">INDEX(KM_PCT,MATCH($A613,'Knowledge - Percentages'!$B:$B,0),'Data - Knowledge'!R$8)/100</f>
        <v>5.7999999999999996E-2</v>
      </c>
      <c r="S613" s="129" cm="1">
        <f t="array" ref="S613">INDEX(KM_PCT,MATCH($A613,'Knowledge - Percentages'!$B:$B,0),'Data - Knowledge'!S$8)/100</f>
        <v>4.0999999999999995E-2</v>
      </c>
      <c r="T613" s="129" cm="1">
        <f t="array" ref="T613">INDEX(KM_PCT,MATCH($A613,'Knowledge - Percentages'!$B:$B,0),'Data - Knowledge'!T$8)/100</f>
        <v>3.3000000000000002E-2</v>
      </c>
      <c r="U613" s="129" cm="1">
        <f t="array" ref="U613">INDEX(KM_PCT,MATCH($A613,'Knowledge - Percentages'!$B:$B,0),'Data - Knowledge'!U$8)/100</f>
        <v>3.7999999999999999E-2</v>
      </c>
      <c r="V613" s="129" cm="1">
        <f t="array" ref="V613">INDEX(KM_PCT,MATCH($A613,'Knowledge - Percentages'!$B:$B,0),'Data - Knowledge'!V$8)/100</f>
        <v>3.2000000000000001E-2</v>
      </c>
      <c r="W613" s="129" cm="1">
        <f t="array" ref="W613">INDEX(KM_PCT,MATCH($A613,'Knowledge - Percentages'!$B:$B,0),'Data - Knowledge'!W$8)/100</f>
        <v>0.06</v>
      </c>
      <c r="X613" s="129" cm="1">
        <f t="array" ref="X613">INDEX(KM_PCT,MATCH($A613,'Knowledge - Percentages'!$B:$B,0),'Data - Knowledge'!X$8)/100</f>
        <v>3.7999999999999999E-2</v>
      </c>
      <c r="Y613" s="129" cm="1">
        <f t="array" ref="Y613">INDEX(KM_PCT,MATCH($A613,'Knowledge - Percentages'!$B:$B,0),'Data - Knowledge'!Y$8)/100</f>
        <v>5.2999999999999999E-2</v>
      </c>
      <c r="Z613" s="129" cm="1">
        <f t="array" ref="Z613">INDEX(KM_PCT,MATCH($A613,'Knowledge - Percentages'!$B:$B,0),'Data - Knowledge'!Z$8)/100</f>
        <v>4.0999999999999995E-2</v>
      </c>
      <c r="AA613" s="129" cm="1">
        <f t="array" ref="AA613">INDEX(KM_PCT,MATCH($A613,'Knowledge - Percentages'!$B:$B,0),'Data - Knowledge'!AA$8)/100</f>
        <v>3.7999999999999999E-2</v>
      </c>
      <c r="AB613" s="129" cm="1">
        <f t="array" ref="AB613">INDEX(KM_PCT,MATCH($A613,'Knowledge - Percentages'!$B:$B,0),'Data - Knowledge'!AB$8)/100</f>
        <v>0.06</v>
      </c>
      <c r="AC613" s="129" cm="1">
        <f t="array" ref="AC613">INDEX(KM_PCT,MATCH($A613,'Knowledge - Percentages'!$B:$B,0),'Data - Knowledge'!AC$8)/100</f>
        <v>4.5999999999999999E-2</v>
      </c>
      <c r="AD613" s="129" cm="1">
        <f t="array" ref="AD613">INDEX(KM_PCT,MATCH($A613,'Knowledge - Percentages'!$B:$B,0),'Data - Knowledge'!AD$8)/100</f>
        <v>3.7999999999999999E-2</v>
      </c>
      <c r="AE613" s="129" cm="1">
        <f t="array" ref="AE613">INDEX(KM_PCT,MATCH($A613,'Knowledge - Percentages'!$B:$B,0),'Data - Knowledge'!AE$8)/100</f>
        <v>4.2999999999999997E-2</v>
      </c>
      <c r="AF613" s="129" cm="1">
        <f t="array" ref="AF613">INDEX(KM_PCT,MATCH($A613,'Knowledge - Percentages'!$B:$B,0),'Data - Knowledge'!AF$8)/100</f>
        <v>0.08</v>
      </c>
      <c r="AG613" s="129" cm="1">
        <f t="array" ref="AG613">INDEX(KM_PCT,MATCH($A613,'Knowledge - Percentages'!$B:$B,0),'Data - Knowledge'!AG$8)/100</f>
        <v>0.05</v>
      </c>
      <c r="AH613" s="129" cm="1">
        <f t="array" ref="AH613">INDEX(KM_PCT,MATCH($A613,'Knowledge - Percentages'!$B:$B,0),'Data - Knowledge'!AH$8)/100</f>
        <v>0.05</v>
      </c>
      <c r="AI613" s="129" cm="1">
        <f t="array" ref="AI613">INDEX(KM_PCT,MATCH($A613,'Knowledge - Percentages'!$B:$B,0),'Data - Knowledge'!AI$8)/100</f>
        <v>4.5999999999999999E-2</v>
      </c>
    </row>
    <row r="614" spans="1:35">
      <c r="A614" s="86" t="s">
        <v>1386</v>
      </c>
      <c r="B614" s="86" t="s">
        <v>1354</v>
      </c>
      <c r="C614" s="86" t="s">
        <v>1374</v>
      </c>
      <c r="D614" s="86" t="s">
        <v>1387</v>
      </c>
      <c r="E614" s="122">
        <f t="shared" si="61"/>
        <v>2.532715337878759E-2</v>
      </c>
      <c r="F614" s="128">
        <f t="shared" si="56"/>
        <v>1296.4210000000003</v>
      </c>
      <c r="G614" s="122">
        <f t="shared" si="57"/>
        <v>2.5610429793443051E-2</v>
      </c>
      <c r="H614" s="128">
        <f t="shared" si="58"/>
        <v>9320.1220000000012</v>
      </c>
      <c r="I614" s="122">
        <f t="shared" si="59"/>
        <v>-0.64704282243449673</v>
      </c>
      <c r="J614" s="128">
        <f t="shared" si="60"/>
        <v>98.893902144789507</v>
      </c>
      <c r="K614" s="129" cm="1">
        <f t="array" ref="K614">INDEX(KM_PCT,MATCH($A614,'Knowledge - Percentages'!$B:$B,0),'Data - Knowledge'!K$8)/100</f>
        <v>2.7000000000000003E-2</v>
      </c>
      <c r="L614" s="129" cm="1">
        <f t="array" ref="L614">INDEX(KM_PCT,MATCH($A614,'Knowledge - Percentages'!$B:$B,0),'Data - Knowledge'!L$8)/100</f>
        <v>2.2000000000000002E-2</v>
      </c>
      <c r="M614" s="129" cm="1">
        <f t="array" ref="M614">INDEX(KM_PCT,MATCH($A614,'Knowledge - Percentages'!$B:$B,0),'Data - Knowledge'!M$8)/100</f>
        <v>2.5000000000000001E-2</v>
      </c>
      <c r="N614" s="129" cm="1">
        <f t="array" ref="N614">INDEX(KM_PCT,MATCH($A614,'Knowledge - Percentages'!$B:$B,0),'Data - Knowledge'!N$8)/100</f>
        <v>2.1000000000000001E-2</v>
      </c>
      <c r="O614" s="129" cm="1">
        <f t="array" ref="O614">INDEX(KM_PCT,MATCH($A614,'Knowledge - Percentages'!$B:$B,0),'Data - Knowledge'!O$8)/100</f>
        <v>2.1000000000000001E-2</v>
      </c>
      <c r="P614" s="129" cm="1">
        <f t="array" ref="P614">INDEX(KM_PCT,MATCH($A614,'Knowledge - Percentages'!$B:$B,0),'Data - Knowledge'!P$8)/100</f>
        <v>2.7000000000000003E-2</v>
      </c>
      <c r="Q614" s="129" cm="1">
        <f t="array" ref="Q614">INDEX(KM_PCT,MATCH($A614,'Knowledge - Percentages'!$B:$B,0),'Data - Knowledge'!Q$8)/100</f>
        <v>2.5000000000000001E-2</v>
      </c>
      <c r="R614" s="129" cm="1">
        <f t="array" ref="R614">INDEX(KM_PCT,MATCH($A614,'Knowledge - Percentages'!$B:$B,0),'Data - Knowledge'!R$8)/100</f>
        <v>6.0999999999999999E-2</v>
      </c>
      <c r="S614" s="129" cm="1">
        <f t="array" ref="S614">INDEX(KM_PCT,MATCH($A614,'Knowledge - Percentages'!$B:$B,0),'Data - Knowledge'!S$8)/100</f>
        <v>0.03</v>
      </c>
      <c r="T614" s="129" cm="1">
        <f t="array" ref="T614">INDEX(KM_PCT,MATCH($A614,'Knowledge - Percentages'!$B:$B,0),'Data - Knowledge'!T$8)/100</f>
        <v>2.2000000000000002E-2</v>
      </c>
      <c r="U614" s="129" cm="1">
        <f t="array" ref="U614">INDEX(KM_PCT,MATCH($A614,'Knowledge - Percentages'!$B:$B,0),'Data - Knowledge'!U$8)/100</f>
        <v>3.2000000000000001E-2</v>
      </c>
      <c r="V614" s="129" cm="1">
        <f t="array" ref="V614">INDEX(KM_PCT,MATCH($A614,'Knowledge - Percentages'!$B:$B,0),'Data - Knowledge'!V$8)/100</f>
        <v>2.7000000000000003E-2</v>
      </c>
      <c r="W614" s="129" cm="1">
        <f t="array" ref="W614">INDEX(KM_PCT,MATCH($A614,'Knowledge - Percentages'!$B:$B,0),'Data - Knowledge'!W$8)/100</f>
        <v>4.4999999999999998E-2</v>
      </c>
      <c r="X614" s="129" cm="1">
        <f t="array" ref="X614">INDEX(KM_PCT,MATCH($A614,'Knowledge - Percentages'!$B:$B,0),'Data - Knowledge'!X$8)/100</f>
        <v>2.6000000000000002E-2</v>
      </c>
      <c r="Y614" s="129" cm="1">
        <f t="array" ref="Y614">INDEX(KM_PCT,MATCH($A614,'Knowledge - Percentages'!$B:$B,0),'Data - Knowledge'!Y$8)/100</f>
        <v>4.2999999999999997E-2</v>
      </c>
      <c r="Z614" s="129" cm="1">
        <f t="array" ref="Z614">INDEX(KM_PCT,MATCH($A614,'Knowledge - Percentages'!$B:$B,0),'Data - Knowledge'!Z$8)/100</f>
        <v>2.3E-2</v>
      </c>
      <c r="AA614" s="129" cm="1">
        <f t="array" ref="AA614">INDEX(KM_PCT,MATCH($A614,'Knowledge - Percentages'!$B:$B,0),'Data - Knowledge'!AA$8)/100</f>
        <v>2.4E-2</v>
      </c>
      <c r="AB614" s="129" cm="1">
        <f t="array" ref="AB614">INDEX(KM_PCT,MATCH($A614,'Knowledge - Percentages'!$B:$B,0),'Data - Knowledge'!AB$8)/100</f>
        <v>5.7999999999999996E-2</v>
      </c>
      <c r="AC614" s="129" cm="1">
        <f t="array" ref="AC614">INDEX(KM_PCT,MATCH($A614,'Knowledge - Percentages'!$B:$B,0),'Data - Knowledge'!AC$8)/100</f>
        <v>2.5000000000000001E-2</v>
      </c>
      <c r="AD614" s="129" cm="1">
        <f t="array" ref="AD614">INDEX(KM_PCT,MATCH($A614,'Knowledge - Percentages'!$B:$B,0),'Data - Knowledge'!AD$8)/100</f>
        <v>2.2000000000000002E-2</v>
      </c>
      <c r="AE614" s="129" cm="1">
        <f t="array" ref="AE614">INDEX(KM_PCT,MATCH($A614,'Knowledge - Percentages'!$B:$B,0),'Data - Knowledge'!AE$8)/100</f>
        <v>2.7999999999999997E-2</v>
      </c>
      <c r="AF614" s="129" cm="1">
        <f t="array" ref="AF614">INDEX(KM_PCT,MATCH($A614,'Knowledge - Percentages'!$B:$B,0),'Data - Knowledge'!AF$8)/100</f>
        <v>7.0000000000000007E-2</v>
      </c>
      <c r="AG614" s="129" cm="1">
        <f t="array" ref="AG614">INDEX(KM_PCT,MATCH($A614,'Knowledge - Percentages'!$B:$B,0),'Data - Knowledge'!AG$8)/100</f>
        <v>3.7000000000000005E-2</v>
      </c>
      <c r="AH614" s="129" cm="1">
        <f t="array" ref="AH614">INDEX(KM_PCT,MATCH($A614,'Knowledge - Percentages'!$B:$B,0),'Data - Knowledge'!AH$8)/100</f>
        <v>3.3000000000000002E-2</v>
      </c>
      <c r="AI614" s="129" cm="1">
        <f t="array" ref="AI614">INDEX(KM_PCT,MATCH($A614,'Knowledge - Percentages'!$B:$B,0),'Data - Knowledge'!AI$8)/100</f>
        <v>3.1E-2</v>
      </c>
    </row>
    <row r="615" spans="1:35">
      <c r="A615" s="86" t="s">
        <v>1388</v>
      </c>
      <c r="B615" s="86" t="s">
        <v>1354</v>
      </c>
      <c r="C615" s="86" t="s">
        <v>1374</v>
      </c>
      <c r="D615" s="86" t="s">
        <v>1389</v>
      </c>
      <c r="E615" s="122">
        <f t="shared" si="61"/>
        <v>2.7600504034227438E-2</v>
      </c>
      <c r="F615" s="128">
        <f t="shared" si="56"/>
        <v>1412.7869999999998</v>
      </c>
      <c r="G615" s="122">
        <f t="shared" si="57"/>
        <v>2.6983809584000842E-2</v>
      </c>
      <c r="H615" s="128">
        <f t="shared" si="58"/>
        <v>9819.9210000000021</v>
      </c>
      <c r="I615" s="122">
        <f t="shared" si="59"/>
        <v>-0.61988402367718876</v>
      </c>
      <c r="J615" s="128">
        <f t="shared" si="60"/>
        <v>102.28542396249433</v>
      </c>
      <c r="K615" s="129" cm="1">
        <f t="array" ref="K615">INDEX(KM_PCT,MATCH($A615,'Knowledge - Percentages'!$B:$B,0),'Data - Knowledge'!K$8)/100</f>
        <v>3.1E-2</v>
      </c>
      <c r="L615" s="129" cm="1">
        <f t="array" ref="L615">INDEX(KM_PCT,MATCH($A615,'Knowledge - Percentages'!$B:$B,0),'Data - Knowledge'!L$8)/100</f>
        <v>2.1000000000000001E-2</v>
      </c>
      <c r="M615" s="129" cm="1">
        <f t="array" ref="M615">INDEX(KM_PCT,MATCH($A615,'Knowledge - Percentages'!$B:$B,0),'Data - Knowledge'!M$8)/100</f>
        <v>2.7999999999999997E-2</v>
      </c>
      <c r="N615" s="129" cm="1">
        <f t="array" ref="N615">INDEX(KM_PCT,MATCH($A615,'Knowledge - Percentages'!$B:$B,0),'Data - Knowledge'!N$8)/100</f>
        <v>2.1000000000000001E-2</v>
      </c>
      <c r="O615" s="129" cm="1">
        <f t="array" ref="O615">INDEX(KM_PCT,MATCH($A615,'Knowledge - Percentages'!$B:$B,0),'Data - Knowledge'!O$8)/100</f>
        <v>2.1000000000000001E-2</v>
      </c>
      <c r="P615" s="129" cm="1">
        <f t="array" ref="P615">INDEX(KM_PCT,MATCH($A615,'Knowledge - Percentages'!$B:$B,0),'Data - Knowledge'!P$8)/100</f>
        <v>3.9E-2</v>
      </c>
      <c r="Q615" s="129" cm="1">
        <f t="array" ref="Q615">INDEX(KM_PCT,MATCH($A615,'Knowledge - Percentages'!$B:$B,0),'Data - Knowledge'!Q$8)/100</f>
        <v>3.4000000000000002E-2</v>
      </c>
      <c r="R615" s="129" cm="1">
        <f t="array" ref="R615">INDEX(KM_PCT,MATCH($A615,'Knowledge - Percentages'!$B:$B,0),'Data - Knowledge'!R$8)/100</f>
        <v>6.3E-2</v>
      </c>
      <c r="S615" s="129" cm="1">
        <f t="array" ref="S615">INDEX(KM_PCT,MATCH($A615,'Knowledge - Percentages'!$B:$B,0),'Data - Knowledge'!S$8)/100</f>
        <v>3.7999999999999999E-2</v>
      </c>
      <c r="T615" s="129" cm="1">
        <f t="array" ref="T615">INDEX(KM_PCT,MATCH($A615,'Knowledge - Percentages'!$B:$B,0),'Data - Knowledge'!T$8)/100</f>
        <v>2.6000000000000002E-2</v>
      </c>
      <c r="U615" s="129" cm="1">
        <f t="array" ref="U615">INDEX(KM_PCT,MATCH($A615,'Knowledge - Percentages'!$B:$B,0),'Data - Knowledge'!U$8)/100</f>
        <v>4.2999999999999997E-2</v>
      </c>
      <c r="V615" s="129" cm="1">
        <f t="array" ref="V615">INDEX(KM_PCT,MATCH($A615,'Knowledge - Percentages'!$B:$B,0),'Data - Knowledge'!V$8)/100</f>
        <v>3.1E-2</v>
      </c>
      <c r="W615" s="129" cm="1">
        <f t="array" ref="W615">INDEX(KM_PCT,MATCH($A615,'Knowledge - Percentages'!$B:$B,0),'Data - Knowledge'!W$8)/100</f>
        <v>6.3E-2</v>
      </c>
      <c r="X615" s="129" cm="1">
        <f t="array" ref="X615">INDEX(KM_PCT,MATCH($A615,'Knowledge - Percentages'!$B:$B,0),'Data - Knowledge'!X$8)/100</f>
        <v>2.7999999999999997E-2</v>
      </c>
      <c r="Y615" s="129" cm="1">
        <f t="array" ref="Y615">INDEX(KM_PCT,MATCH($A615,'Knowledge - Percentages'!$B:$B,0),'Data - Knowledge'!Y$8)/100</f>
        <v>5.4000000000000006E-2</v>
      </c>
      <c r="Z615" s="129" cm="1">
        <f t="array" ref="Z615">INDEX(KM_PCT,MATCH($A615,'Knowledge - Percentages'!$B:$B,0),'Data - Knowledge'!Z$8)/100</f>
        <v>2.3E-2</v>
      </c>
      <c r="AA615" s="129" cm="1">
        <f t="array" ref="AA615">INDEX(KM_PCT,MATCH($A615,'Knowledge - Percentages'!$B:$B,0),'Data - Knowledge'!AA$8)/100</f>
        <v>2.3E-2</v>
      </c>
      <c r="AB615" s="129" cm="1">
        <f t="array" ref="AB615">INDEX(KM_PCT,MATCH($A615,'Knowledge - Percentages'!$B:$B,0),'Data - Knowledge'!AB$8)/100</f>
        <v>0.10300000000000001</v>
      </c>
      <c r="AC615" s="129" cm="1">
        <f t="array" ref="AC615">INDEX(KM_PCT,MATCH($A615,'Knowledge - Percentages'!$B:$B,0),'Data - Knowledge'!AC$8)/100</f>
        <v>2.2000000000000002E-2</v>
      </c>
      <c r="AD615" s="129" cm="1">
        <f t="array" ref="AD615">INDEX(KM_PCT,MATCH($A615,'Knowledge - Percentages'!$B:$B,0),'Data - Knowledge'!AD$8)/100</f>
        <v>1.9E-2</v>
      </c>
      <c r="AE615" s="129" cm="1">
        <f t="array" ref="AE615">INDEX(KM_PCT,MATCH($A615,'Knowledge - Percentages'!$B:$B,0),'Data - Knowledge'!AE$8)/100</f>
        <v>2.8999999999999998E-2</v>
      </c>
      <c r="AF615" s="129" cm="1">
        <f t="array" ref="AF615">INDEX(KM_PCT,MATCH($A615,'Knowledge - Percentages'!$B:$B,0),'Data - Knowledge'!AF$8)/100</f>
        <v>0.10300000000000001</v>
      </c>
      <c r="AG615" s="129" cm="1">
        <f t="array" ref="AG615">INDEX(KM_PCT,MATCH($A615,'Knowledge - Percentages'!$B:$B,0),'Data - Knowledge'!AG$8)/100</f>
        <v>3.7999999999999999E-2</v>
      </c>
      <c r="AH615" s="129" cm="1">
        <f t="array" ref="AH615">INDEX(KM_PCT,MATCH($A615,'Knowledge - Percentages'!$B:$B,0),'Data - Knowledge'!AH$8)/100</f>
        <v>3.6000000000000004E-2</v>
      </c>
      <c r="AI615" s="129" cm="1">
        <f t="array" ref="AI615">INDEX(KM_PCT,MATCH($A615,'Knowledge - Percentages'!$B:$B,0),'Data - Knowledge'!AI$8)/100</f>
        <v>3.5000000000000003E-2</v>
      </c>
    </row>
    <row r="616" spans="1:35">
      <c r="A616" s="86" t="s">
        <v>1390</v>
      </c>
      <c r="B616" s="86" t="s">
        <v>1354</v>
      </c>
      <c r="C616" s="86" t="s">
        <v>1374</v>
      </c>
      <c r="D616" s="86" t="s">
        <v>1391</v>
      </c>
      <c r="E616" s="122">
        <f t="shared" si="61"/>
        <v>2.4102936292417998E-2</v>
      </c>
      <c r="F616" s="128">
        <f t="shared" si="56"/>
        <v>1233.7570000000001</v>
      </c>
      <c r="G616" s="122">
        <f t="shared" si="57"/>
        <v>2.4344038096389586E-2</v>
      </c>
      <c r="H616" s="128">
        <f t="shared" si="58"/>
        <v>8859.2580000000016</v>
      </c>
      <c r="I616" s="122">
        <f t="shared" si="59"/>
        <v>-0.62877852397258771</v>
      </c>
      <c r="J616" s="128">
        <f t="shared" si="60"/>
        <v>99.009606364330551</v>
      </c>
      <c r="K616" s="129" cm="1">
        <f t="array" ref="K616">INDEX(KM_PCT,MATCH($A616,'Knowledge - Percentages'!$B:$B,0),'Data - Knowledge'!K$8)/100</f>
        <v>2.1000000000000001E-2</v>
      </c>
      <c r="L616" s="129" cm="1">
        <f t="array" ref="L616">INDEX(KM_PCT,MATCH($A616,'Knowledge - Percentages'!$B:$B,0),'Data - Knowledge'!L$8)/100</f>
        <v>0.02</v>
      </c>
      <c r="M616" s="129" cm="1">
        <f t="array" ref="M616">INDEX(KM_PCT,MATCH($A616,'Knowledge - Percentages'!$B:$B,0),'Data - Knowledge'!M$8)/100</f>
        <v>2.5000000000000001E-2</v>
      </c>
      <c r="N616" s="129" cm="1">
        <f t="array" ref="N616">INDEX(KM_PCT,MATCH($A616,'Knowledge - Percentages'!$B:$B,0),'Data - Knowledge'!N$8)/100</f>
        <v>1.9E-2</v>
      </c>
      <c r="O616" s="129" cm="1">
        <f t="array" ref="O616">INDEX(KM_PCT,MATCH($A616,'Knowledge - Percentages'!$B:$B,0),'Data - Knowledge'!O$8)/100</f>
        <v>2.1000000000000001E-2</v>
      </c>
      <c r="P616" s="129" cm="1">
        <f t="array" ref="P616">INDEX(KM_PCT,MATCH($A616,'Knowledge - Percentages'!$B:$B,0),'Data - Knowledge'!P$8)/100</f>
        <v>2.6000000000000002E-2</v>
      </c>
      <c r="Q616" s="129" cm="1">
        <f t="array" ref="Q616">INDEX(KM_PCT,MATCH($A616,'Knowledge - Percentages'!$B:$B,0),'Data - Knowledge'!Q$8)/100</f>
        <v>2.6000000000000002E-2</v>
      </c>
      <c r="R616" s="129" cm="1">
        <f t="array" ref="R616">INDEX(KM_PCT,MATCH($A616,'Knowledge - Percentages'!$B:$B,0),'Data - Knowledge'!R$8)/100</f>
        <v>5.2000000000000005E-2</v>
      </c>
      <c r="S616" s="129" cm="1">
        <f t="array" ref="S616">INDEX(KM_PCT,MATCH($A616,'Knowledge - Percentages'!$B:$B,0),'Data - Knowledge'!S$8)/100</f>
        <v>2.7000000000000003E-2</v>
      </c>
      <c r="T616" s="129" cm="1">
        <f t="array" ref="T616">INDEX(KM_PCT,MATCH($A616,'Knowledge - Percentages'!$B:$B,0),'Data - Knowledge'!T$8)/100</f>
        <v>2.2000000000000002E-2</v>
      </c>
      <c r="U616" s="129" cm="1">
        <f t="array" ref="U616">INDEX(KM_PCT,MATCH($A616,'Knowledge - Percentages'!$B:$B,0),'Data - Knowledge'!U$8)/100</f>
        <v>3.3000000000000002E-2</v>
      </c>
      <c r="V616" s="129" cm="1">
        <f t="array" ref="V616">INDEX(KM_PCT,MATCH($A616,'Knowledge - Percentages'!$B:$B,0),'Data - Knowledge'!V$8)/100</f>
        <v>2.7000000000000003E-2</v>
      </c>
      <c r="W616" s="129" cm="1">
        <f t="array" ref="W616">INDEX(KM_PCT,MATCH($A616,'Knowledge - Percentages'!$B:$B,0),'Data - Knowledge'!W$8)/100</f>
        <v>0.05</v>
      </c>
      <c r="X616" s="129" cm="1">
        <f t="array" ref="X616">INDEX(KM_PCT,MATCH($A616,'Knowledge - Percentages'!$B:$B,0),'Data - Knowledge'!X$8)/100</f>
        <v>2.3E-2</v>
      </c>
      <c r="Y616" s="129" cm="1">
        <f t="array" ref="Y616">INDEX(KM_PCT,MATCH($A616,'Knowledge - Percentages'!$B:$B,0),'Data - Knowledge'!Y$8)/100</f>
        <v>3.9E-2</v>
      </c>
      <c r="Z616" s="129" cm="1">
        <f t="array" ref="Z616">INDEX(KM_PCT,MATCH($A616,'Knowledge - Percentages'!$B:$B,0),'Data - Knowledge'!Z$8)/100</f>
        <v>2.4E-2</v>
      </c>
      <c r="AA616" s="129" cm="1">
        <f t="array" ref="AA616">INDEX(KM_PCT,MATCH($A616,'Knowledge - Percentages'!$B:$B,0),'Data - Knowledge'!AA$8)/100</f>
        <v>2.2000000000000002E-2</v>
      </c>
      <c r="AB616" s="129" cm="1">
        <f t="array" ref="AB616">INDEX(KM_PCT,MATCH($A616,'Knowledge - Percentages'!$B:$B,0),'Data - Knowledge'!AB$8)/100</f>
        <v>0.08</v>
      </c>
      <c r="AC616" s="129" cm="1">
        <f t="array" ref="AC616">INDEX(KM_PCT,MATCH($A616,'Knowledge - Percentages'!$B:$B,0),'Data - Knowledge'!AC$8)/100</f>
        <v>2.4E-2</v>
      </c>
      <c r="AD616" s="129" cm="1">
        <f t="array" ref="AD616">INDEX(KM_PCT,MATCH($A616,'Knowledge - Percentages'!$B:$B,0),'Data - Knowledge'!AD$8)/100</f>
        <v>1.9E-2</v>
      </c>
      <c r="AE616" s="129" cm="1">
        <f t="array" ref="AE616">INDEX(KM_PCT,MATCH($A616,'Knowledge - Percentages'!$B:$B,0),'Data - Knowledge'!AE$8)/100</f>
        <v>2.8999999999999998E-2</v>
      </c>
      <c r="AF616" s="129" cm="1">
        <f t="array" ref="AF616">INDEX(KM_PCT,MATCH($A616,'Knowledge - Percentages'!$B:$B,0),'Data - Knowledge'!AF$8)/100</f>
        <v>7.400000000000001E-2</v>
      </c>
      <c r="AG616" s="129" cm="1">
        <f t="array" ref="AG616">INDEX(KM_PCT,MATCH($A616,'Knowledge - Percentages'!$B:$B,0),'Data - Knowledge'!AG$8)/100</f>
        <v>3.1E-2</v>
      </c>
      <c r="AH616" s="129" cm="1">
        <f t="array" ref="AH616">INDEX(KM_PCT,MATCH($A616,'Knowledge - Percentages'!$B:$B,0),'Data - Knowledge'!AH$8)/100</f>
        <v>3.5000000000000003E-2</v>
      </c>
      <c r="AI616" s="129" cm="1">
        <f t="array" ref="AI616">INDEX(KM_PCT,MATCH($A616,'Knowledge - Percentages'!$B:$B,0),'Data - Knowledge'!AI$8)/100</f>
        <v>3.5000000000000003E-2</v>
      </c>
    </row>
    <row r="617" spans="1:35">
      <c r="A617" s="86" t="s">
        <v>1392</v>
      </c>
      <c r="B617" s="86" t="s">
        <v>1354</v>
      </c>
      <c r="C617" s="86" t="s">
        <v>1374</v>
      </c>
      <c r="D617" s="86" t="s">
        <v>1393</v>
      </c>
      <c r="E617" s="122">
        <f t="shared" si="61"/>
        <v>2.1462695606306294E-2</v>
      </c>
      <c r="F617" s="128">
        <f t="shared" si="56"/>
        <v>1098.6110000000003</v>
      </c>
      <c r="G617" s="122">
        <f t="shared" si="57"/>
        <v>2.0311753439639039E-2</v>
      </c>
      <c r="H617" s="128">
        <f t="shared" si="58"/>
        <v>7391.8329999999996</v>
      </c>
      <c r="I617" s="122">
        <f t="shared" si="59"/>
        <v>-0.6095973628699034</v>
      </c>
      <c r="J617" s="128">
        <f t="shared" si="60"/>
        <v>105.66638508136454</v>
      </c>
      <c r="K617" s="129" cm="1">
        <f t="array" ref="K617">INDEX(KM_PCT,MATCH($A617,'Knowledge - Percentages'!$B:$B,0),'Data - Knowledge'!K$8)/100</f>
        <v>2.6000000000000002E-2</v>
      </c>
      <c r="L617" s="129" cm="1">
        <f t="array" ref="L617">INDEX(KM_PCT,MATCH($A617,'Knowledge - Percentages'!$B:$B,0),'Data - Knowledge'!L$8)/100</f>
        <v>0.02</v>
      </c>
      <c r="M617" s="129" cm="1">
        <f t="array" ref="M617">INDEX(KM_PCT,MATCH($A617,'Knowledge - Percentages'!$B:$B,0),'Data - Knowledge'!M$8)/100</f>
        <v>2.5000000000000001E-2</v>
      </c>
      <c r="N617" s="129" cm="1">
        <f t="array" ref="N617">INDEX(KM_PCT,MATCH($A617,'Knowledge - Percentages'!$B:$B,0),'Data - Knowledge'!N$8)/100</f>
        <v>1.6E-2</v>
      </c>
      <c r="O617" s="129" cm="1">
        <f t="array" ref="O617">INDEX(KM_PCT,MATCH($A617,'Knowledge - Percentages'!$B:$B,0),'Data - Knowledge'!O$8)/100</f>
        <v>1.8000000000000002E-2</v>
      </c>
      <c r="P617" s="129" cm="1">
        <f t="array" ref="P617">INDEX(KM_PCT,MATCH($A617,'Knowledge - Percentages'!$B:$B,0),'Data - Knowledge'!P$8)/100</f>
        <v>2.7999999999999997E-2</v>
      </c>
      <c r="Q617" s="129" cm="1">
        <f t="array" ref="Q617">INDEX(KM_PCT,MATCH($A617,'Knowledge - Percentages'!$B:$B,0),'Data - Knowledge'!Q$8)/100</f>
        <v>2.8999999999999998E-2</v>
      </c>
      <c r="R617" s="129" cm="1">
        <f t="array" ref="R617">INDEX(KM_PCT,MATCH($A617,'Knowledge - Percentages'!$B:$B,0),'Data - Knowledge'!R$8)/100</f>
        <v>4.8000000000000001E-2</v>
      </c>
      <c r="S617" s="129" cm="1">
        <f t="array" ref="S617">INDEX(KM_PCT,MATCH($A617,'Knowledge - Percentages'!$B:$B,0),'Data - Knowledge'!S$8)/100</f>
        <v>2.7000000000000003E-2</v>
      </c>
      <c r="T617" s="129" cm="1">
        <f t="array" ref="T617">INDEX(KM_PCT,MATCH($A617,'Knowledge - Percentages'!$B:$B,0),'Data - Knowledge'!T$8)/100</f>
        <v>2.1000000000000001E-2</v>
      </c>
      <c r="U617" s="129" cm="1">
        <f t="array" ref="U617">INDEX(KM_PCT,MATCH($A617,'Knowledge - Percentages'!$B:$B,0),'Data - Knowledge'!U$8)/100</f>
        <v>3.3000000000000002E-2</v>
      </c>
      <c r="V617" s="129" cm="1">
        <f t="array" ref="V617">INDEX(KM_PCT,MATCH($A617,'Knowledge - Percentages'!$B:$B,0),'Data - Knowledge'!V$8)/100</f>
        <v>2.6000000000000002E-2</v>
      </c>
      <c r="W617" s="129" cm="1">
        <f t="array" ref="W617">INDEX(KM_PCT,MATCH($A617,'Knowledge - Percentages'!$B:$B,0),'Data - Knowledge'!W$8)/100</f>
        <v>4.2999999999999997E-2</v>
      </c>
      <c r="X617" s="129" cm="1">
        <f t="array" ref="X617">INDEX(KM_PCT,MATCH($A617,'Knowledge - Percentages'!$B:$B,0),'Data - Knowledge'!X$8)/100</f>
        <v>2.2000000000000002E-2</v>
      </c>
      <c r="Y617" s="129" cm="1">
        <f t="array" ref="Y617">INDEX(KM_PCT,MATCH($A617,'Knowledge - Percentages'!$B:$B,0),'Data - Knowledge'!Y$8)/100</f>
        <v>3.7000000000000005E-2</v>
      </c>
      <c r="Z617" s="129" cm="1">
        <f t="array" ref="Z617">INDEX(KM_PCT,MATCH($A617,'Knowledge - Percentages'!$B:$B,0),'Data - Knowledge'!Z$8)/100</f>
        <v>1.6E-2</v>
      </c>
      <c r="AA617" s="129" cm="1">
        <f t="array" ref="AA617">INDEX(KM_PCT,MATCH($A617,'Knowledge - Percentages'!$B:$B,0),'Data - Knowledge'!AA$8)/100</f>
        <v>1.8000000000000002E-2</v>
      </c>
      <c r="AB617" s="129" cm="1">
        <f t="array" ref="AB617">INDEX(KM_PCT,MATCH($A617,'Knowledge - Percentages'!$B:$B,0),'Data - Knowledge'!AB$8)/100</f>
        <v>5.2999999999999999E-2</v>
      </c>
      <c r="AC617" s="129" cm="1">
        <f t="array" ref="AC617">INDEX(KM_PCT,MATCH($A617,'Knowledge - Percentages'!$B:$B,0),'Data - Knowledge'!AC$8)/100</f>
        <v>1.4999999999999999E-2</v>
      </c>
      <c r="AD617" s="129" cm="1">
        <f t="array" ref="AD617">INDEX(KM_PCT,MATCH($A617,'Knowledge - Percentages'!$B:$B,0),'Data - Knowledge'!AD$8)/100</f>
        <v>1.4999999999999999E-2</v>
      </c>
      <c r="AE617" s="129" cm="1">
        <f t="array" ref="AE617">INDEX(KM_PCT,MATCH($A617,'Knowledge - Percentages'!$B:$B,0),'Data - Knowledge'!AE$8)/100</f>
        <v>2.1000000000000001E-2</v>
      </c>
      <c r="AF617" s="129" cm="1">
        <f t="array" ref="AF617">INDEX(KM_PCT,MATCH($A617,'Knowledge - Percentages'!$B:$B,0),'Data - Knowledge'!AF$8)/100</f>
        <v>6.3E-2</v>
      </c>
      <c r="AG617" s="129" cm="1">
        <f t="array" ref="AG617">INDEX(KM_PCT,MATCH($A617,'Knowledge - Percentages'!$B:$B,0),'Data - Knowledge'!AG$8)/100</f>
        <v>2.5000000000000001E-2</v>
      </c>
      <c r="AH617" s="129" cm="1">
        <f t="array" ref="AH617">INDEX(KM_PCT,MATCH($A617,'Knowledge - Percentages'!$B:$B,0),'Data - Knowledge'!AH$8)/100</f>
        <v>2.2000000000000002E-2</v>
      </c>
      <c r="AI617" s="129" cm="1">
        <f t="array" ref="AI617">INDEX(KM_PCT,MATCH($A617,'Knowledge - Percentages'!$B:$B,0),'Data - Knowledge'!AI$8)/100</f>
        <v>2.1000000000000001E-2</v>
      </c>
    </row>
    <row r="618" spans="1:35">
      <c r="A618" s="86" t="s">
        <v>1394</v>
      </c>
      <c r="B618" s="86" t="s">
        <v>1354</v>
      </c>
      <c r="C618" s="86" t="s">
        <v>1374</v>
      </c>
      <c r="D618" s="86" t="s">
        <v>1395</v>
      </c>
      <c r="E618" s="122">
        <f t="shared" si="61"/>
        <v>2.1913415515658279E-2</v>
      </c>
      <c r="F618" s="128">
        <f t="shared" si="56"/>
        <v>1121.6820000000002</v>
      </c>
      <c r="G618" s="122">
        <f t="shared" si="57"/>
        <v>2.1400660586559098E-2</v>
      </c>
      <c r="H618" s="128">
        <f t="shared" si="58"/>
        <v>7788.107</v>
      </c>
      <c r="I618" s="122">
        <f t="shared" si="59"/>
        <v>-0.62356568817121683</v>
      </c>
      <c r="J618" s="128">
        <f t="shared" si="60"/>
        <v>102.39597711026369</v>
      </c>
      <c r="K618" s="129" cm="1">
        <f t="array" ref="K618">INDEX(KM_PCT,MATCH($A618,'Knowledge - Percentages'!$B:$B,0),'Data - Knowledge'!K$8)/100</f>
        <v>2.3E-2</v>
      </c>
      <c r="L618" s="129" cm="1">
        <f t="array" ref="L618">INDEX(KM_PCT,MATCH($A618,'Knowledge - Percentages'!$B:$B,0),'Data - Knowledge'!L$8)/100</f>
        <v>0.02</v>
      </c>
      <c r="M618" s="129" cm="1">
        <f t="array" ref="M618">INDEX(KM_PCT,MATCH($A618,'Knowledge - Percentages'!$B:$B,0),'Data - Knowledge'!M$8)/100</f>
        <v>2.5000000000000001E-2</v>
      </c>
      <c r="N618" s="129" cm="1">
        <f t="array" ref="N618">INDEX(KM_PCT,MATCH($A618,'Knowledge - Percentages'!$B:$B,0),'Data - Knowledge'!N$8)/100</f>
        <v>1.7000000000000001E-2</v>
      </c>
      <c r="O618" s="129" cm="1">
        <f t="array" ref="O618">INDEX(KM_PCT,MATCH($A618,'Knowledge - Percentages'!$B:$B,0),'Data - Knowledge'!O$8)/100</f>
        <v>1.8000000000000002E-2</v>
      </c>
      <c r="P618" s="129" cm="1">
        <f t="array" ref="P618">INDEX(KM_PCT,MATCH($A618,'Knowledge - Percentages'!$B:$B,0),'Data - Knowledge'!P$8)/100</f>
        <v>2.6000000000000002E-2</v>
      </c>
      <c r="Q618" s="129" cm="1">
        <f t="array" ref="Q618">INDEX(KM_PCT,MATCH($A618,'Knowledge - Percentages'!$B:$B,0),'Data - Knowledge'!Q$8)/100</f>
        <v>2.4E-2</v>
      </c>
      <c r="R618" s="129" cm="1">
        <f t="array" ref="R618">INDEX(KM_PCT,MATCH($A618,'Knowledge - Percentages'!$B:$B,0),'Data - Knowledge'!R$8)/100</f>
        <v>4.9000000000000002E-2</v>
      </c>
      <c r="S618" s="129" cm="1">
        <f t="array" ref="S618">INDEX(KM_PCT,MATCH($A618,'Knowledge - Percentages'!$B:$B,0),'Data - Knowledge'!S$8)/100</f>
        <v>2.6000000000000002E-2</v>
      </c>
      <c r="T618" s="129" cm="1">
        <f t="array" ref="T618">INDEX(KM_PCT,MATCH($A618,'Knowledge - Percentages'!$B:$B,0),'Data - Knowledge'!T$8)/100</f>
        <v>0.02</v>
      </c>
      <c r="U618" s="129" cm="1">
        <f t="array" ref="U618">INDEX(KM_PCT,MATCH($A618,'Knowledge - Percentages'!$B:$B,0),'Data - Knowledge'!U$8)/100</f>
        <v>3.1E-2</v>
      </c>
      <c r="V618" s="129" cm="1">
        <f t="array" ref="V618">INDEX(KM_PCT,MATCH($A618,'Knowledge - Percentages'!$B:$B,0),'Data - Knowledge'!V$8)/100</f>
        <v>2.5000000000000001E-2</v>
      </c>
      <c r="W618" s="129" cm="1">
        <f t="array" ref="W618">INDEX(KM_PCT,MATCH($A618,'Knowledge - Percentages'!$B:$B,0),'Data - Knowledge'!W$8)/100</f>
        <v>4.0999999999999995E-2</v>
      </c>
      <c r="X618" s="129" cm="1">
        <f t="array" ref="X618">INDEX(KM_PCT,MATCH($A618,'Knowledge - Percentages'!$B:$B,0),'Data - Knowledge'!X$8)/100</f>
        <v>2.3E-2</v>
      </c>
      <c r="Y618" s="129" cm="1">
        <f t="array" ref="Y618">INDEX(KM_PCT,MATCH($A618,'Knowledge - Percentages'!$B:$B,0),'Data - Knowledge'!Y$8)/100</f>
        <v>3.6000000000000004E-2</v>
      </c>
      <c r="Z618" s="129" cm="1">
        <f t="array" ref="Z618">INDEX(KM_PCT,MATCH($A618,'Knowledge - Percentages'!$B:$B,0),'Data - Knowledge'!Z$8)/100</f>
        <v>1.8000000000000002E-2</v>
      </c>
      <c r="AA618" s="129" cm="1">
        <f t="array" ref="AA618">INDEX(KM_PCT,MATCH($A618,'Knowledge - Percentages'!$B:$B,0),'Data - Knowledge'!AA$8)/100</f>
        <v>0.02</v>
      </c>
      <c r="AB618" s="129" cm="1">
        <f t="array" ref="AB618">INDEX(KM_PCT,MATCH($A618,'Knowledge - Percentages'!$B:$B,0),'Data - Knowledge'!AB$8)/100</f>
        <v>4.7E-2</v>
      </c>
      <c r="AC618" s="129" cm="1">
        <f t="array" ref="AC618">INDEX(KM_PCT,MATCH($A618,'Knowledge - Percentages'!$B:$B,0),'Data - Knowledge'!AC$8)/100</f>
        <v>1.8000000000000002E-2</v>
      </c>
      <c r="AD618" s="129" cm="1">
        <f t="array" ref="AD618">INDEX(KM_PCT,MATCH($A618,'Knowledge - Percentages'!$B:$B,0),'Data - Knowledge'!AD$8)/100</f>
        <v>1.7000000000000001E-2</v>
      </c>
      <c r="AE618" s="129" cm="1">
        <f t="array" ref="AE618">INDEX(KM_PCT,MATCH($A618,'Knowledge - Percentages'!$B:$B,0),'Data - Knowledge'!AE$8)/100</f>
        <v>2.3E-2</v>
      </c>
      <c r="AF618" s="129" cm="1">
        <f t="array" ref="AF618">INDEX(KM_PCT,MATCH($A618,'Knowledge - Percentages'!$B:$B,0),'Data - Knowledge'!AF$8)/100</f>
        <v>6.0999999999999999E-2</v>
      </c>
      <c r="AG618" s="129" cm="1">
        <f t="array" ref="AG618">INDEX(KM_PCT,MATCH($A618,'Knowledge - Percentages'!$B:$B,0),'Data - Knowledge'!AG$8)/100</f>
        <v>2.8999999999999998E-2</v>
      </c>
      <c r="AH618" s="129" cm="1">
        <f t="array" ref="AH618">INDEX(KM_PCT,MATCH($A618,'Knowledge - Percentages'!$B:$B,0),'Data - Knowledge'!AH$8)/100</f>
        <v>2.5000000000000001E-2</v>
      </c>
      <c r="AI618" s="129" cm="1">
        <f t="array" ref="AI618">INDEX(KM_PCT,MATCH($A618,'Knowledge - Percentages'!$B:$B,0),'Data - Knowledge'!AI$8)/100</f>
        <v>2.5000000000000001E-2</v>
      </c>
    </row>
    <row r="619" spans="1:35">
      <c r="A619" s="86" t="s">
        <v>1396</v>
      </c>
      <c r="B619" s="86" t="s">
        <v>1354</v>
      </c>
      <c r="C619" s="86" t="s">
        <v>1374</v>
      </c>
      <c r="D619" s="86" t="s">
        <v>1397</v>
      </c>
      <c r="E619" s="122">
        <f t="shared" si="61"/>
        <v>4.3101939945689345E-2</v>
      </c>
      <c r="F619" s="128">
        <f t="shared" si="56"/>
        <v>2206.2590000000005</v>
      </c>
      <c r="G619" s="122">
        <f t="shared" si="57"/>
        <v>4.899825235835447E-2</v>
      </c>
      <c r="H619" s="128">
        <f t="shared" si="58"/>
        <v>17831.395</v>
      </c>
      <c r="I619" s="122">
        <f t="shared" si="59"/>
        <v>-0.50090020722317707</v>
      </c>
      <c r="J619" s="128">
        <f t="shared" si="60"/>
        <v>87.966280165378649</v>
      </c>
      <c r="K619" s="129" cm="1">
        <f t="array" ref="K619">INDEX(KM_PCT,MATCH($A619,'Knowledge - Percentages'!$B:$B,0),'Data - Knowledge'!K$8)/100</f>
        <v>3.7000000000000005E-2</v>
      </c>
      <c r="L619" s="129" cm="1">
        <f t="array" ref="L619">INDEX(KM_PCT,MATCH($A619,'Knowledge - Percentages'!$B:$B,0),'Data - Knowledge'!L$8)/100</f>
        <v>2.8999999999999998E-2</v>
      </c>
      <c r="M619" s="129" cm="1">
        <f t="array" ref="M619">INDEX(KM_PCT,MATCH($A619,'Knowledge - Percentages'!$B:$B,0),'Data - Knowledge'!M$8)/100</f>
        <v>2.5000000000000001E-2</v>
      </c>
      <c r="N619" s="129" cm="1">
        <f t="array" ref="N619">INDEX(KM_PCT,MATCH($A619,'Knowledge - Percentages'!$B:$B,0),'Data - Knowledge'!N$8)/100</f>
        <v>4.4999999999999998E-2</v>
      </c>
      <c r="O619" s="129" cm="1">
        <f t="array" ref="O619">INDEX(KM_PCT,MATCH($A619,'Knowledge - Percentages'!$B:$B,0),'Data - Knowledge'!O$8)/100</f>
        <v>3.7999999999999999E-2</v>
      </c>
      <c r="P619" s="129" cm="1">
        <f t="array" ref="P619">INDEX(KM_PCT,MATCH($A619,'Knowledge - Percentages'!$B:$B,0),'Data - Knowledge'!P$8)/100</f>
        <v>3.5000000000000003E-2</v>
      </c>
      <c r="Q619" s="129" cm="1">
        <f t="array" ref="Q619">INDEX(KM_PCT,MATCH($A619,'Knowledge - Percentages'!$B:$B,0),'Data - Knowledge'!Q$8)/100</f>
        <v>2.1000000000000001E-2</v>
      </c>
      <c r="R619" s="129" cm="1">
        <f t="array" ref="R619">INDEX(KM_PCT,MATCH($A619,'Knowledge - Percentages'!$B:$B,0),'Data - Knowledge'!R$8)/100</f>
        <v>4.5999999999999999E-2</v>
      </c>
      <c r="S619" s="129" cm="1">
        <f t="array" ref="S619">INDEX(KM_PCT,MATCH($A619,'Knowledge - Percentages'!$B:$B,0),'Data - Knowledge'!S$8)/100</f>
        <v>4.4000000000000004E-2</v>
      </c>
      <c r="T619" s="129" cm="1">
        <f t="array" ref="T619">INDEX(KM_PCT,MATCH($A619,'Knowledge - Percentages'!$B:$B,0),'Data - Knowledge'!T$8)/100</f>
        <v>3.3000000000000002E-2</v>
      </c>
      <c r="U619" s="129" cm="1">
        <f t="array" ref="U619">INDEX(KM_PCT,MATCH($A619,'Knowledge - Percentages'!$B:$B,0),'Data - Knowledge'!U$8)/100</f>
        <v>3.9E-2</v>
      </c>
      <c r="V619" s="129" cm="1">
        <f t="array" ref="V619">INDEX(KM_PCT,MATCH($A619,'Knowledge - Percentages'!$B:$B,0),'Data - Knowledge'!V$8)/100</f>
        <v>2.8999999999999998E-2</v>
      </c>
      <c r="W619" s="129" cm="1">
        <f t="array" ref="W619">INDEX(KM_PCT,MATCH($A619,'Knowledge - Percentages'!$B:$B,0),'Data - Knowledge'!W$8)/100</f>
        <v>6.8000000000000005E-2</v>
      </c>
      <c r="X619" s="129" cm="1">
        <f t="array" ref="X619">INDEX(KM_PCT,MATCH($A619,'Knowledge - Percentages'!$B:$B,0),'Data - Knowledge'!X$8)/100</f>
        <v>4.2999999999999997E-2</v>
      </c>
      <c r="Y619" s="129" cm="1">
        <f t="array" ref="Y619">INDEX(KM_PCT,MATCH($A619,'Knowledge - Percentages'!$B:$B,0),'Data - Knowledge'!Y$8)/100</f>
        <v>0.06</v>
      </c>
      <c r="Z619" s="129" cm="1">
        <f t="array" ref="Z619">INDEX(KM_PCT,MATCH($A619,'Knowledge - Percentages'!$B:$B,0),'Data - Knowledge'!Z$8)/100</f>
        <v>5.5999999999999994E-2</v>
      </c>
      <c r="AA619" s="129" cm="1">
        <f t="array" ref="AA619">INDEX(KM_PCT,MATCH($A619,'Knowledge - Percentages'!$B:$B,0),'Data - Knowledge'!AA$8)/100</f>
        <v>0.05</v>
      </c>
      <c r="AB619" s="129" cm="1">
        <f t="array" ref="AB619">INDEX(KM_PCT,MATCH($A619,'Knowledge - Percentages'!$B:$B,0),'Data - Knowledge'!AB$8)/100</f>
        <v>0.10199999999999999</v>
      </c>
      <c r="AC619" s="129" cm="1">
        <f t="array" ref="AC619">INDEX(KM_PCT,MATCH($A619,'Knowledge - Percentages'!$B:$B,0),'Data - Knowledge'!AC$8)/100</f>
        <v>7.0000000000000007E-2</v>
      </c>
      <c r="AD619" s="129" cm="1">
        <f t="array" ref="AD619">INDEX(KM_PCT,MATCH($A619,'Knowledge - Percentages'!$B:$B,0),'Data - Knowledge'!AD$8)/100</f>
        <v>5.2000000000000005E-2</v>
      </c>
      <c r="AE619" s="129" cm="1">
        <f t="array" ref="AE619">INDEX(KM_PCT,MATCH($A619,'Knowledge - Percentages'!$B:$B,0),'Data - Knowledge'!AE$8)/100</f>
        <v>5.0999999999999997E-2</v>
      </c>
      <c r="AF619" s="129" cm="1">
        <f t="array" ref="AF619">INDEX(KM_PCT,MATCH($A619,'Knowledge - Percentages'!$B:$B,0),'Data - Knowledge'!AF$8)/100</f>
        <v>8.4000000000000005E-2</v>
      </c>
      <c r="AG619" s="129" cm="1">
        <f t="array" ref="AG619">INDEX(KM_PCT,MATCH($A619,'Knowledge - Percentages'!$B:$B,0),'Data - Knowledge'!AG$8)/100</f>
        <v>7.0999999999999994E-2</v>
      </c>
      <c r="AH619" s="129" cm="1">
        <f t="array" ref="AH619">INDEX(KM_PCT,MATCH($A619,'Knowledge - Percentages'!$B:$B,0),'Data - Knowledge'!AH$8)/100</f>
        <v>8.900000000000001E-2</v>
      </c>
      <c r="AI619" s="129" cm="1">
        <f t="array" ref="AI619">INDEX(KM_PCT,MATCH($A619,'Knowledge - Percentages'!$B:$B,0),'Data - Knowledge'!AI$8)/100</f>
        <v>6.9000000000000006E-2</v>
      </c>
    </row>
    <row r="620" spans="1:35">
      <c r="A620" s="86" t="s">
        <v>1398</v>
      </c>
      <c r="B620" s="86" t="s">
        <v>1354</v>
      </c>
      <c r="C620" s="86" t="s">
        <v>1374</v>
      </c>
      <c r="D620" s="86" t="s">
        <v>1399</v>
      </c>
      <c r="E620" s="122">
        <f t="shared" si="61"/>
        <v>0.158466309805224</v>
      </c>
      <c r="F620" s="128">
        <f t="shared" si="56"/>
        <v>8111.4150000000009</v>
      </c>
      <c r="G620" s="122">
        <f t="shared" si="57"/>
        <v>0.15179672949200229</v>
      </c>
      <c r="H620" s="128">
        <f t="shared" si="58"/>
        <v>55241.713999999985</v>
      </c>
      <c r="I620" s="122">
        <f t="shared" si="59"/>
        <v>0.16172951471584554</v>
      </c>
      <c r="J620" s="128">
        <f t="shared" si="60"/>
        <v>104.39375758327725</v>
      </c>
      <c r="K620" s="129" cm="1">
        <f t="array" ref="K620">INDEX(KM_PCT,MATCH($A620,'Knowledge - Percentages'!$B:$B,0),'Data - Knowledge'!K$8)/100</f>
        <v>0.22699999999999998</v>
      </c>
      <c r="L620" s="129" cm="1">
        <f t="array" ref="L620">INDEX(KM_PCT,MATCH($A620,'Knowledge - Percentages'!$B:$B,0),'Data - Knowledge'!L$8)/100</f>
        <v>0.17800000000000002</v>
      </c>
      <c r="M620" s="129" cm="1">
        <f t="array" ref="M620">INDEX(KM_PCT,MATCH($A620,'Knowledge - Percentages'!$B:$B,0),'Data - Knowledge'!M$8)/100</f>
        <v>0.17</v>
      </c>
      <c r="N620" s="129" cm="1">
        <f t="array" ref="N620">INDEX(KM_PCT,MATCH($A620,'Knowledge - Percentages'!$B:$B,0),'Data - Knowledge'!N$8)/100</f>
        <v>0.188</v>
      </c>
      <c r="O620" s="129" cm="1">
        <f t="array" ref="O620">INDEX(KM_PCT,MATCH($A620,'Knowledge - Percentages'!$B:$B,0),'Data - Knowledge'!O$8)/100</f>
        <v>0.156</v>
      </c>
      <c r="P620" s="129" cm="1">
        <f t="array" ref="P620">INDEX(KM_PCT,MATCH($A620,'Knowledge - Percentages'!$B:$B,0),'Data - Knowledge'!P$8)/100</f>
        <v>0.16</v>
      </c>
      <c r="Q620" s="129" cm="1">
        <f t="array" ref="Q620">INDEX(KM_PCT,MATCH($A620,'Knowledge - Percentages'!$B:$B,0),'Data - Knowledge'!Q$8)/100</f>
        <v>0.16200000000000001</v>
      </c>
      <c r="R620" s="129" cm="1">
        <f t="array" ref="R620">INDEX(KM_PCT,MATCH($A620,'Knowledge - Percentages'!$B:$B,0),'Data - Knowledge'!R$8)/100</f>
        <v>0.184</v>
      </c>
      <c r="S620" s="129" cm="1">
        <f t="array" ref="S620">INDEX(KM_PCT,MATCH($A620,'Knowledge - Percentages'!$B:$B,0),'Data - Knowledge'!S$8)/100</f>
        <v>0.14300000000000002</v>
      </c>
      <c r="T620" s="129" cm="1">
        <f t="array" ref="T620">INDEX(KM_PCT,MATCH($A620,'Knowledge - Percentages'!$B:$B,0),'Data - Knowledge'!T$8)/100</f>
        <v>0.16200000000000001</v>
      </c>
      <c r="U620" s="129" cm="1">
        <f t="array" ref="U620">INDEX(KM_PCT,MATCH($A620,'Knowledge - Percentages'!$B:$B,0),'Data - Knowledge'!U$8)/100</f>
        <v>0.156</v>
      </c>
      <c r="V620" s="129" cm="1">
        <f t="array" ref="V620">INDEX(KM_PCT,MATCH($A620,'Knowledge - Percentages'!$B:$B,0),'Data - Knowledge'!V$8)/100</f>
        <v>0.16300000000000001</v>
      </c>
      <c r="W620" s="129" cm="1">
        <f t="array" ref="W620">INDEX(KM_PCT,MATCH($A620,'Knowledge - Percentages'!$B:$B,0),'Data - Knowledge'!W$8)/100</f>
        <v>0.125</v>
      </c>
      <c r="X620" s="129" cm="1">
        <f t="array" ref="X620">INDEX(KM_PCT,MATCH($A620,'Knowledge - Percentages'!$B:$B,0),'Data - Knowledge'!X$8)/100</f>
        <v>0.14800000000000002</v>
      </c>
      <c r="Y620" s="129" cm="1">
        <f t="array" ref="Y620">INDEX(KM_PCT,MATCH($A620,'Knowledge - Percentages'!$B:$B,0),'Data - Knowledge'!Y$8)/100</f>
        <v>0.13600000000000001</v>
      </c>
      <c r="Z620" s="129" cm="1">
        <f t="array" ref="Z620">INDEX(KM_PCT,MATCH($A620,'Knowledge - Percentages'!$B:$B,0),'Data - Knowledge'!Z$8)/100</f>
        <v>0.14099999999999999</v>
      </c>
      <c r="AA620" s="129" cm="1">
        <f t="array" ref="AA620">INDEX(KM_PCT,MATCH($A620,'Knowledge - Percentages'!$B:$B,0),'Data - Knowledge'!AA$8)/100</f>
        <v>0.14199999999999999</v>
      </c>
      <c r="AB620" s="129" cm="1">
        <f t="array" ref="AB620">INDEX(KM_PCT,MATCH($A620,'Knowledge - Percentages'!$B:$B,0),'Data - Knowledge'!AB$8)/100</f>
        <v>0.16</v>
      </c>
      <c r="AC620" s="129" cm="1">
        <f t="array" ref="AC620">INDEX(KM_PCT,MATCH($A620,'Knowledge - Percentages'!$B:$B,0),'Data - Knowledge'!AC$8)/100</f>
        <v>0.13200000000000001</v>
      </c>
      <c r="AD620" s="129" cm="1">
        <f t="array" ref="AD620">INDEX(KM_PCT,MATCH($A620,'Knowledge - Percentages'!$B:$B,0),'Data - Knowledge'!AD$8)/100</f>
        <v>0.14599999999999999</v>
      </c>
      <c r="AE620" s="129" cm="1">
        <f t="array" ref="AE620">INDEX(KM_PCT,MATCH($A620,'Knowledge - Percentages'!$B:$B,0),'Data - Knowledge'!AE$8)/100</f>
        <v>0.17199999999999999</v>
      </c>
      <c r="AF620" s="129" cm="1">
        <f t="array" ref="AF620">INDEX(KM_PCT,MATCH($A620,'Knowledge - Percentages'!$B:$B,0),'Data - Knowledge'!AF$8)/100</f>
        <v>0.16500000000000001</v>
      </c>
      <c r="AG620" s="129" cm="1">
        <f t="array" ref="AG620">INDEX(KM_PCT,MATCH($A620,'Knowledge - Percentages'!$B:$B,0),'Data - Knowledge'!AG$8)/100</f>
        <v>0.13100000000000001</v>
      </c>
      <c r="AH620" s="129" cm="1">
        <f t="array" ref="AH620">INDEX(KM_PCT,MATCH($A620,'Knowledge - Percentages'!$B:$B,0),'Data - Knowledge'!AH$8)/100</f>
        <v>0.115</v>
      </c>
      <c r="AI620" s="129" cm="1">
        <f t="array" ref="AI620">INDEX(KM_PCT,MATCH($A620,'Knowledge - Percentages'!$B:$B,0),'Data - Knowledge'!AI$8)/100</f>
        <v>0.121</v>
      </c>
    </row>
    <row r="621" spans="1:35">
      <c r="A621" s="86" t="s">
        <v>1400</v>
      </c>
      <c r="B621" s="86" t="s">
        <v>1354</v>
      </c>
      <c r="C621" s="86" t="s">
        <v>1374</v>
      </c>
      <c r="D621" s="86" t="s">
        <v>1401</v>
      </c>
      <c r="E621" s="122">
        <f t="shared" si="61"/>
        <v>0.10434725613925412</v>
      </c>
      <c r="F621" s="128">
        <f t="shared" si="56"/>
        <v>5341.2230000000009</v>
      </c>
      <c r="G621" s="122">
        <f t="shared" si="57"/>
        <v>9.7953811150283412E-2</v>
      </c>
      <c r="H621" s="128">
        <f t="shared" si="58"/>
        <v>35647.25299999999</v>
      </c>
      <c r="I621" s="122">
        <f t="shared" si="59"/>
        <v>-3.4473379971216155E-2</v>
      </c>
      <c r="J621" s="128">
        <f t="shared" si="60"/>
        <v>106.52699972966005</v>
      </c>
      <c r="K621" s="129" cm="1">
        <f t="array" ref="K621">INDEX(KM_PCT,MATCH($A621,'Knowledge - Percentages'!$B:$B,0),'Data - Knowledge'!K$8)/100</f>
        <v>0.14199999999999999</v>
      </c>
      <c r="L621" s="129" cm="1">
        <f t="array" ref="L621">INDEX(KM_PCT,MATCH($A621,'Knowledge - Percentages'!$B:$B,0),'Data - Knowledge'!L$8)/100</f>
        <v>0.126</v>
      </c>
      <c r="M621" s="129" cm="1">
        <f t="array" ref="M621">INDEX(KM_PCT,MATCH($A621,'Knowledge - Percentages'!$B:$B,0),'Data - Knowledge'!M$8)/100</f>
        <v>0.125</v>
      </c>
      <c r="N621" s="129" cm="1">
        <f t="array" ref="N621">INDEX(KM_PCT,MATCH($A621,'Knowledge - Percentages'!$B:$B,0),'Data - Knowledge'!N$8)/100</f>
        <v>9.9000000000000005E-2</v>
      </c>
      <c r="O621" s="129" cm="1">
        <f t="array" ref="O621">INDEX(KM_PCT,MATCH($A621,'Knowledge - Percentages'!$B:$B,0),'Data - Knowledge'!O$8)/100</f>
        <v>0.10199999999999999</v>
      </c>
      <c r="P621" s="129" cm="1">
        <f t="array" ref="P621">INDEX(KM_PCT,MATCH($A621,'Knowledge - Percentages'!$B:$B,0),'Data - Knowledge'!P$8)/100</f>
        <v>0.106</v>
      </c>
      <c r="Q621" s="129" cm="1">
        <f t="array" ref="Q621">INDEX(KM_PCT,MATCH($A621,'Knowledge - Percentages'!$B:$B,0),'Data - Knowledge'!Q$8)/100</f>
        <v>0.127</v>
      </c>
      <c r="R621" s="129" cm="1">
        <f t="array" ref="R621">INDEX(KM_PCT,MATCH($A621,'Knowledge - Percentages'!$B:$B,0),'Data - Knowledge'!R$8)/100</f>
        <v>0.124</v>
      </c>
      <c r="S621" s="129" cm="1">
        <f t="array" ref="S621">INDEX(KM_PCT,MATCH($A621,'Knowledge - Percentages'!$B:$B,0),'Data - Knowledge'!S$8)/100</f>
        <v>9.9000000000000005E-2</v>
      </c>
      <c r="T621" s="129" cm="1">
        <f t="array" ref="T621">INDEX(KM_PCT,MATCH($A621,'Knowledge - Percentages'!$B:$B,0),'Data - Knowledge'!T$8)/100</f>
        <v>0.111</v>
      </c>
      <c r="U621" s="129" cm="1">
        <f t="array" ref="U621">INDEX(KM_PCT,MATCH($A621,'Knowledge - Percentages'!$B:$B,0),'Data - Knowledge'!U$8)/100</f>
        <v>0.105</v>
      </c>
      <c r="V621" s="129" cm="1">
        <f t="array" ref="V621">INDEX(KM_PCT,MATCH($A621,'Knowledge - Percentages'!$B:$B,0),'Data - Knowledge'!V$8)/100</f>
        <v>0.11599999999999999</v>
      </c>
      <c r="W621" s="129" cm="1">
        <f t="array" ref="W621">INDEX(KM_PCT,MATCH($A621,'Knowledge - Percentages'!$B:$B,0),'Data - Knowledge'!W$8)/100</f>
        <v>0.10400000000000001</v>
      </c>
      <c r="X621" s="129" cm="1">
        <f t="array" ref="X621">INDEX(KM_PCT,MATCH($A621,'Knowledge - Percentages'!$B:$B,0),'Data - Knowledge'!X$8)/100</f>
        <v>0.1</v>
      </c>
      <c r="Y621" s="129" cm="1">
        <f t="array" ref="Y621">INDEX(KM_PCT,MATCH($A621,'Knowledge - Percentages'!$B:$B,0),'Data - Knowledge'!Y$8)/100</f>
        <v>0.1</v>
      </c>
      <c r="Z621" s="129" cm="1">
        <f t="array" ref="Z621">INDEX(KM_PCT,MATCH($A621,'Knowledge - Percentages'!$B:$B,0),'Data - Knowledge'!Z$8)/100</f>
        <v>8.4000000000000005E-2</v>
      </c>
      <c r="AA621" s="129" cm="1">
        <f t="array" ref="AA621">INDEX(KM_PCT,MATCH($A621,'Knowledge - Percentages'!$B:$B,0),'Data - Knowledge'!AA$8)/100</f>
        <v>9.4E-2</v>
      </c>
      <c r="AB621" s="129" cm="1">
        <f t="array" ref="AB621">INDEX(KM_PCT,MATCH($A621,'Knowledge - Percentages'!$B:$B,0),'Data - Knowledge'!AB$8)/100</f>
        <v>0.113</v>
      </c>
      <c r="AC621" s="129" cm="1">
        <f t="array" ref="AC621">INDEX(KM_PCT,MATCH($A621,'Knowledge - Percentages'!$B:$B,0),'Data - Knowledge'!AC$8)/100</f>
        <v>7.4999999999999997E-2</v>
      </c>
      <c r="AD621" s="129" cm="1">
        <f t="array" ref="AD621">INDEX(KM_PCT,MATCH($A621,'Knowledge - Percentages'!$B:$B,0),'Data - Knowledge'!AD$8)/100</f>
        <v>8.6999999999999994E-2</v>
      </c>
      <c r="AE621" s="129" cm="1">
        <f t="array" ref="AE621">INDEX(KM_PCT,MATCH($A621,'Knowledge - Percentages'!$B:$B,0),'Data - Knowledge'!AE$8)/100</f>
        <v>9.6000000000000002E-2</v>
      </c>
      <c r="AF621" s="129" cm="1">
        <f t="array" ref="AF621">INDEX(KM_PCT,MATCH($A621,'Knowledge - Percentages'!$B:$B,0),'Data - Knowledge'!AF$8)/100</f>
        <v>0.13400000000000001</v>
      </c>
      <c r="AG621" s="129" cm="1">
        <f t="array" ref="AG621">INDEX(KM_PCT,MATCH($A621,'Knowledge - Percentages'!$B:$B,0),'Data - Knowledge'!AG$8)/100</f>
        <v>9.5000000000000001E-2</v>
      </c>
      <c r="AH621" s="129" cm="1">
        <f t="array" ref="AH621">INDEX(KM_PCT,MATCH($A621,'Knowledge - Percentages'!$B:$B,0),'Data - Knowledge'!AH$8)/100</f>
        <v>7.2999999999999995E-2</v>
      </c>
      <c r="AI621" s="129" cm="1">
        <f t="array" ref="AI621">INDEX(KM_PCT,MATCH($A621,'Knowledge - Percentages'!$B:$B,0),'Data - Knowledge'!AI$8)/100</f>
        <v>8.4000000000000005E-2</v>
      </c>
    </row>
    <row r="622" spans="1:35">
      <c r="A622" s="86" t="s">
        <v>1402</v>
      </c>
      <c r="B622" s="86" t="s">
        <v>1354</v>
      </c>
      <c r="C622" s="86" t="s">
        <v>1374</v>
      </c>
      <c r="D622" s="86" t="s">
        <v>1403</v>
      </c>
      <c r="E622" s="122">
        <f t="shared" si="61"/>
        <v>3.1492156211538079E-2</v>
      </c>
      <c r="F622" s="128">
        <f t="shared" si="56"/>
        <v>1611.9889999999996</v>
      </c>
      <c r="G622" s="122">
        <f t="shared" si="57"/>
        <v>3.2242867231444365E-2</v>
      </c>
      <c r="H622" s="128">
        <f t="shared" si="58"/>
        <v>11733.792000000001</v>
      </c>
      <c r="I622" s="122">
        <f t="shared" si="59"/>
        <v>-0.64767803866234119</v>
      </c>
      <c r="J622" s="128">
        <f t="shared" si="60"/>
        <v>97.6716989388147</v>
      </c>
      <c r="K622" s="129" cm="1">
        <f t="array" ref="K622">INDEX(KM_PCT,MATCH($A622,'Knowledge - Percentages'!$B:$B,0),'Data - Knowledge'!K$8)/100</f>
        <v>3.2000000000000001E-2</v>
      </c>
      <c r="L622" s="129" cm="1">
        <f t="array" ref="L622">INDEX(KM_PCT,MATCH($A622,'Knowledge - Percentages'!$B:$B,0),'Data - Knowledge'!L$8)/100</f>
        <v>2.5000000000000001E-2</v>
      </c>
      <c r="M622" s="129" cm="1">
        <f t="array" ref="M622">INDEX(KM_PCT,MATCH($A622,'Knowledge - Percentages'!$B:$B,0),'Data - Knowledge'!M$8)/100</f>
        <v>3.2000000000000001E-2</v>
      </c>
      <c r="N622" s="129" cm="1">
        <f t="array" ref="N622">INDEX(KM_PCT,MATCH($A622,'Knowledge - Percentages'!$B:$B,0),'Data - Knowledge'!N$8)/100</f>
        <v>0.02</v>
      </c>
      <c r="O622" s="129" cm="1">
        <f t="array" ref="O622">INDEX(KM_PCT,MATCH($A622,'Knowledge - Percentages'!$B:$B,0),'Data - Knowledge'!O$8)/100</f>
        <v>2.6000000000000002E-2</v>
      </c>
      <c r="P622" s="129" cm="1">
        <f t="array" ref="P622">INDEX(KM_PCT,MATCH($A622,'Knowledge - Percentages'!$B:$B,0),'Data - Knowledge'!P$8)/100</f>
        <v>3.3000000000000002E-2</v>
      </c>
      <c r="Q622" s="129" cm="1">
        <f t="array" ref="Q622">INDEX(KM_PCT,MATCH($A622,'Knowledge - Percentages'!$B:$B,0),'Data - Knowledge'!Q$8)/100</f>
        <v>3.6000000000000004E-2</v>
      </c>
      <c r="R622" s="129" cm="1">
        <f t="array" ref="R622">INDEX(KM_PCT,MATCH($A622,'Knowledge - Percentages'!$B:$B,0),'Data - Knowledge'!R$8)/100</f>
        <v>6.8000000000000005E-2</v>
      </c>
      <c r="S622" s="129" cm="1">
        <f t="array" ref="S622">INDEX(KM_PCT,MATCH($A622,'Knowledge - Percentages'!$B:$B,0),'Data - Knowledge'!S$8)/100</f>
        <v>4.2000000000000003E-2</v>
      </c>
      <c r="T622" s="129" cm="1">
        <f t="array" ref="T622">INDEX(KM_PCT,MATCH($A622,'Knowledge - Percentages'!$B:$B,0),'Data - Knowledge'!T$8)/100</f>
        <v>2.6000000000000002E-2</v>
      </c>
      <c r="U622" s="129" cm="1">
        <f t="array" ref="U622">INDEX(KM_PCT,MATCH($A622,'Knowledge - Percentages'!$B:$B,0),'Data - Knowledge'!U$8)/100</f>
        <v>4.2999999999999997E-2</v>
      </c>
      <c r="V622" s="129" cm="1">
        <f t="array" ref="V622">INDEX(KM_PCT,MATCH($A622,'Knowledge - Percentages'!$B:$B,0),'Data - Knowledge'!V$8)/100</f>
        <v>3.5000000000000003E-2</v>
      </c>
      <c r="W622" s="129" cm="1">
        <f t="array" ref="W622">INDEX(KM_PCT,MATCH($A622,'Knowledge - Percentages'!$B:$B,0),'Data - Knowledge'!W$8)/100</f>
        <v>7.400000000000001E-2</v>
      </c>
      <c r="X622" s="129" cm="1">
        <f t="array" ref="X622">INDEX(KM_PCT,MATCH($A622,'Knowledge - Percentages'!$B:$B,0),'Data - Knowledge'!X$8)/100</f>
        <v>3.3000000000000002E-2</v>
      </c>
      <c r="Y622" s="129" cm="1">
        <f t="array" ref="Y622">INDEX(KM_PCT,MATCH($A622,'Knowledge - Percentages'!$B:$B,0),'Data - Knowledge'!Y$8)/100</f>
        <v>5.9000000000000004E-2</v>
      </c>
      <c r="Z622" s="129" cm="1">
        <f t="array" ref="Z622">INDEX(KM_PCT,MATCH($A622,'Knowledge - Percentages'!$B:$B,0),'Data - Knowledge'!Z$8)/100</f>
        <v>2.7999999999999997E-2</v>
      </c>
      <c r="AA622" s="129" cm="1">
        <f t="array" ref="AA622">INDEX(KM_PCT,MATCH($A622,'Knowledge - Percentages'!$B:$B,0),'Data - Knowledge'!AA$8)/100</f>
        <v>2.7000000000000003E-2</v>
      </c>
      <c r="AB622" s="129" cm="1">
        <f t="array" ref="AB622">INDEX(KM_PCT,MATCH($A622,'Knowledge - Percentages'!$B:$B,0),'Data - Knowledge'!AB$8)/100</f>
        <v>0.111</v>
      </c>
      <c r="AC622" s="129" cm="1">
        <f t="array" ref="AC622">INDEX(KM_PCT,MATCH($A622,'Knowledge - Percentages'!$B:$B,0),'Data - Knowledge'!AC$8)/100</f>
        <v>3.4000000000000002E-2</v>
      </c>
      <c r="AD622" s="129" cm="1">
        <f t="array" ref="AD622">INDEX(KM_PCT,MATCH($A622,'Knowledge - Percentages'!$B:$B,0),'Data - Knowledge'!AD$8)/100</f>
        <v>2.4E-2</v>
      </c>
      <c r="AE622" s="129" cm="1">
        <f t="array" ref="AE622">INDEX(KM_PCT,MATCH($A622,'Knowledge - Percentages'!$B:$B,0),'Data - Knowledge'!AE$8)/100</f>
        <v>3.2000000000000001E-2</v>
      </c>
      <c r="AF622" s="129" cm="1">
        <f t="array" ref="AF622">INDEX(KM_PCT,MATCH($A622,'Knowledge - Percentages'!$B:$B,0),'Data - Knowledge'!AF$8)/100</f>
        <v>0.109</v>
      </c>
      <c r="AG622" s="129" cm="1">
        <f t="array" ref="AG622">INDEX(KM_PCT,MATCH($A622,'Knowledge - Percentages'!$B:$B,0),'Data - Knowledge'!AG$8)/100</f>
        <v>5.0999999999999997E-2</v>
      </c>
      <c r="AH622" s="129" cm="1">
        <f t="array" ref="AH622">INDEX(KM_PCT,MATCH($A622,'Knowledge - Percentages'!$B:$B,0),'Data - Knowledge'!AH$8)/100</f>
        <v>5.4000000000000006E-2</v>
      </c>
      <c r="AI622" s="129" cm="1">
        <f t="array" ref="AI622">INDEX(KM_PCT,MATCH($A622,'Knowledge - Percentages'!$B:$B,0),'Data - Knowledge'!AI$8)/100</f>
        <v>4.5999999999999999E-2</v>
      </c>
    </row>
    <row r="623" spans="1:35">
      <c r="A623" s="86" t="s">
        <v>1404</v>
      </c>
      <c r="B623" s="86" t="s">
        <v>1354</v>
      </c>
      <c r="C623" s="86" t="s">
        <v>1405</v>
      </c>
      <c r="D623" s="86" t="s">
        <v>1406</v>
      </c>
      <c r="E623" s="122">
        <f t="shared" si="61"/>
        <v>0.13955324594135232</v>
      </c>
      <c r="F623" s="128">
        <f t="shared" si="56"/>
        <v>7143.3120000000017</v>
      </c>
      <c r="G623" s="122">
        <f t="shared" si="57"/>
        <v>0.14066116910631216</v>
      </c>
      <c r="H623" s="128">
        <f t="shared" si="58"/>
        <v>51189.272000000012</v>
      </c>
      <c r="I623" s="122">
        <f t="shared" si="59"/>
        <v>0.63100817081165506</v>
      </c>
      <c r="J623" s="128">
        <f t="shared" si="60"/>
        <v>99.212346113714972</v>
      </c>
      <c r="K623" s="129" cm="1">
        <f t="array" ref="K623">INDEX(KM_PCT,MATCH($A623,'Knowledge - Percentages'!$B:$B,0),'Data - Knowledge'!K$8)/100</f>
        <v>0.14300000000000002</v>
      </c>
      <c r="L623" s="129" cm="1">
        <f t="array" ref="L623">INDEX(KM_PCT,MATCH($A623,'Knowledge - Percentages'!$B:$B,0),'Data - Knowledge'!L$8)/100</f>
        <v>0.14699999999999999</v>
      </c>
      <c r="M623" s="129" cm="1">
        <f t="array" ref="M623">INDEX(KM_PCT,MATCH($A623,'Knowledge - Percentages'!$B:$B,0),'Data - Knowledge'!M$8)/100</f>
        <v>0.13600000000000001</v>
      </c>
      <c r="N623" s="129" cm="1">
        <f t="array" ref="N623">INDEX(KM_PCT,MATCH($A623,'Knowledge - Percentages'!$B:$B,0),'Data - Knowledge'!N$8)/100</f>
        <v>0.154</v>
      </c>
      <c r="O623" s="129" cm="1">
        <f t="array" ref="O623">INDEX(KM_PCT,MATCH($A623,'Knowledge - Percentages'!$B:$B,0),'Data - Knowledge'!O$8)/100</f>
        <v>0.14300000000000002</v>
      </c>
      <c r="P623" s="129" cm="1">
        <f t="array" ref="P623">INDEX(KM_PCT,MATCH($A623,'Knowledge - Percentages'!$B:$B,0),'Data - Knowledge'!P$8)/100</f>
        <v>0.13100000000000001</v>
      </c>
      <c r="Q623" s="129" cm="1">
        <f t="array" ref="Q623">INDEX(KM_PCT,MATCH($A623,'Knowledge - Percentages'!$B:$B,0),'Data - Knowledge'!Q$8)/100</f>
        <v>0.12300000000000001</v>
      </c>
      <c r="R623" s="129" cm="1">
        <f t="array" ref="R623">INDEX(KM_PCT,MATCH($A623,'Knowledge - Percentages'!$B:$B,0),'Data - Knowledge'!R$8)/100</f>
        <v>0.08</v>
      </c>
      <c r="S623" s="129" cm="1">
        <f t="array" ref="S623">INDEX(KM_PCT,MATCH($A623,'Knowledge - Percentages'!$B:$B,0),'Data - Knowledge'!S$8)/100</f>
        <v>0.13100000000000001</v>
      </c>
      <c r="T623" s="129" cm="1">
        <f t="array" ref="T623">INDEX(KM_PCT,MATCH($A623,'Knowledge - Percentages'!$B:$B,0),'Data - Knowledge'!T$8)/100</f>
        <v>0.13800000000000001</v>
      </c>
      <c r="U623" s="129" cm="1">
        <f t="array" ref="U623">INDEX(KM_PCT,MATCH($A623,'Knowledge - Percentages'!$B:$B,0),'Data - Knowledge'!U$8)/100</f>
        <v>0.11699999999999999</v>
      </c>
      <c r="V623" s="129" cm="1">
        <f t="array" ref="V623">INDEX(KM_PCT,MATCH($A623,'Knowledge - Percentages'!$B:$B,0),'Data - Knowledge'!V$8)/100</f>
        <v>0.129</v>
      </c>
      <c r="W623" s="129" cm="1">
        <f t="array" ref="W623">INDEX(KM_PCT,MATCH($A623,'Knowledge - Percentages'!$B:$B,0),'Data - Knowledge'!W$8)/100</f>
        <v>0.11699999999999999</v>
      </c>
      <c r="X623" s="129" cm="1">
        <f t="array" ref="X623">INDEX(KM_PCT,MATCH($A623,'Knowledge - Percentages'!$B:$B,0),'Data - Knowledge'!X$8)/100</f>
        <v>0.13300000000000001</v>
      </c>
      <c r="Y623" s="129" cm="1">
        <f t="array" ref="Y623">INDEX(KM_PCT,MATCH($A623,'Knowledge - Percentages'!$B:$B,0),'Data - Knowledge'!Y$8)/100</f>
        <v>0.11599999999999999</v>
      </c>
      <c r="Z623" s="129" cm="1">
        <f t="array" ref="Z623">INDEX(KM_PCT,MATCH($A623,'Knowledge - Percentages'!$B:$B,0),'Data - Knowledge'!Z$8)/100</f>
        <v>0.14699999999999999</v>
      </c>
      <c r="AA623" s="129" cm="1">
        <f t="array" ref="AA623">INDEX(KM_PCT,MATCH($A623,'Knowledge - Percentages'!$B:$B,0),'Data - Knowledge'!AA$8)/100</f>
        <v>0.13699999999999998</v>
      </c>
      <c r="AB623" s="129" cm="1">
        <f t="array" ref="AB623">INDEX(KM_PCT,MATCH($A623,'Knowledge - Percentages'!$B:$B,0),'Data - Knowledge'!AB$8)/100</f>
        <v>0.10199999999999999</v>
      </c>
      <c r="AC623" s="129" cm="1">
        <f t="array" ref="AC623">INDEX(KM_PCT,MATCH($A623,'Knowledge - Percentages'!$B:$B,0),'Data - Knowledge'!AC$8)/100</f>
        <v>0.154</v>
      </c>
      <c r="AD623" s="129" cm="1">
        <f t="array" ref="AD623">INDEX(KM_PCT,MATCH($A623,'Knowledge - Percentages'!$B:$B,0),'Data - Knowledge'!AD$8)/100</f>
        <v>0.151</v>
      </c>
      <c r="AE623" s="129" cm="1">
        <f t="array" ref="AE623">INDEX(KM_PCT,MATCH($A623,'Knowledge - Percentages'!$B:$B,0),'Data - Knowledge'!AE$8)/100</f>
        <v>0.14800000000000002</v>
      </c>
      <c r="AF623" s="129" cm="1">
        <f t="array" ref="AF623">INDEX(KM_PCT,MATCH($A623,'Knowledge - Percentages'!$B:$B,0),'Data - Knowledge'!AF$8)/100</f>
        <v>9.1999999999999998E-2</v>
      </c>
      <c r="AG623" s="129" cm="1">
        <f t="array" ref="AG623">INDEX(KM_PCT,MATCH($A623,'Knowledge - Percentages'!$B:$B,0),'Data - Knowledge'!AG$8)/100</f>
        <v>0.122</v>
      </c>
      <c r="AH623" s="129" cm="1">
        <f t="array" ref="AH623">INDEX(KM_PCT,MATCH($A623,'Knowledge - Percentages'!$B:$B,0),'Data - Knowledge'!AH$8)/100</f>
        <v>0.13500000000000001</v>
      </c>
      <c r="AI623" s="129" cm="1">
        <f t="array" ref="AI623">INDEX(KM_PCT,MATCH($A623,'Knowledge - Percentages'!$B:$B,0),'Data - Knowledge'!AI$8)/100</f>
        <v>0.127</v>
      </c>
    </row>
    <row r="624" spans="1:35">
      <c r="A624" s="86" t="s">
        <v>1407</v>
      </c>
      <c r="B624" s="86" t="s">
        <v>1354</v>
      </c>
      <c r="C624" s="86" t="s">
        <v>1405</v>
      </c>
      <c r="D624" s="86" t="s">
        <v>1408</v>
      </c>
      <c r="E624" s="122">
        <f t="shared" si="61"/>
        <v>0.11879211518549632</v>
      </c>
      <c r="F624" s="128">
        <f t="shared" si="56"/>
        <v>6080.6120000000001</v>
      </c>
      <c r="G624" s="122">
        <f t="shared" si="57"/>
        <v>0.12269978484223136</v>
      </c>
      <c r="H624" s="128">
        <f t="shared" si="58"/>
        <v>44652.782999999996</v>
      </c>
      <c r="I624" s="122">
        <f t="shared" si="59"/>
        <v>-4.0765655831039423E-2</v>
      </c>
      <c r="J624" s="128">
        <f t="shared" si="60"/>
        <v>96.815259568906683</v>
      </c>
      <c r="K624" s="129" cm="1">
        <f t="array" ref="K624">INDEX(KM_PCT,MATCH($A624,'Knowledge - Percentages'!$B:$B,0),'Data - Knowledge'!K$8)/100</f>
        <v>0.107</v>
      </c>
      <c r="L624" s="129" cm="1">
        <f t="array" ref="L624">INDEX(KM_PCT,MATCH($A624,'Knowledge - Percentages'!$B:$B,0),'Data - Knowledge'!L$8)/100</f>
        <v>0.111</v>
      </c>
      <c r="M624" s="129" cm="1">
        <f t="array" ref="M624">INDEX(KM_PCT,MATCH($A624,'Knowledge - Percentages'!$B:$B,0),'Data - Knowledge'!M$8)/100</f>
        <v>0.106</v>
      </c>
      <c r="N624" s="129" cm="1">
        <f t="array" ref="N624">INDEX(KM_PCT,MATCH($A624,'Knowledge - Percentages'!$B:$B,0),'Data - Knowledge'!N$8)/100</f>
        <v>0.122</v>
      </c>
      <c r="O624" s="129" cm="1">
        <f t="array" ref="O624">INDEX(KM_PCT,MATCH($A624,'Knowledge - Percentages'!$B:$B,0),'Data - Knowledge'!O$8)/100</f>
        <v>0.114</v>
      </c>
      <c r="P624" s="129" cm="1">
        <f t="array" ref="P624">INDEX(KM_PCT,MATCH($A624,'Knowledge - Percentages'!$B:$B,0),'Data - Knowledge'!P$8)/100</f>
        <v>0.114</v>
      </c>
      <c r="Q624" s="129" cm="1">
        <f t="array" ref="Q624">INDEX(KM_PCT,MATCH($A624,'Knowledge - Percentages'!$B:$B,0),'Data - Knowledge'!Q$8)/100</f>
        <v>0.11</v>
      </c>
      <c r="R624" s="129" cm="1">
        <f t="array" ref="R624">INDEX(KM_PCT,MATCH($A624,'Knowledge - Percentages'!$B:$B,0),'Data - Knowledge'!R$8)/100</f>
        <v>0.105</v>
      </c>
      <c r="S624" s="129" cm="1">
        <f t="array" ref="S624">INDEX(KM_PCT,MATCH($A624,'Knowledge - Percentages'!$B:$B,0),'Data - Knowledge'!S$8)/100</f>
        <v>0.113</v>
      </c>
      <c r="T624" s="129" cm="1">
        <f t="array" ref="T624">INDEX(KM_PCT,MATCH($A624,'Knowledge - Percentages'!$B:$B,0),'Data - Knowledge'!T$8)/100</f>
        <v>0.114</v>
      </c>
      <c r="U624" s="129" cm="1">
        <f t="array" ref="U624">INDEX(KM_PCT,MATCH($A624,'Knowledge - Percentages'!$B:$B,0),'Data - Knowledge'!U$8)/100</f>
        <v>0.111</v>
      </c>
      <c r="V624" s="129" cm="1">
        <f t="array" ref="V624">INDEX(KM_PCT,MATCH($A624,'Knowledge - Percentages'!$B:$B,0),'Data - Knowledge'!V$8)/100</f>
        <v>0.111</v>
      </c>
      <c r="W624" s="129" cm="1">
        <f t="array" ref="W624">INDEX(KM_PCT,MATCH($A624,'Knowledge - Percentages'!$B:$B,0),'Data - Knowledge'!W$8)/100</f>
        <v>0.11199999999999999</v>
      </c>
      <c r="X624" s="129" cm="1">
        <f t="array" ref="X624">INDEX(KM_PCT,MATCH($A624,'Knowledge - Percentages'!$B:$B,0),'Data - Knowledge'!X$8)/100</f>
        <v>0.11699999999999999</v>
      </c>
      <c r="Y624" s="129" cm="1">
        <f t="array" ref="Y624">INDEX(KM_PCT,MATCH($A624,'Knowledge - Percentages'!$B:$B,0),'Data - Knowledge'!Y$8)/100</f>
        <v>0.11599999999999999</v>
      </c>
      <c r="Z624" s="129" cm="1">
        <f t="array" ref="Z624">INDEX(KM_PCT,MATCH($A624,'Knowledge - Percentages'!$B:$B,0),'Data - Knowledge'!Z$8)/100</f>
        <v>0.128</v>
      </c>
      <c r="AA624" s="129" cm="1">
        <f t="array" ref="AA624">INDEX(KM_PCT,MATCH($A624,'Knowledge - Percentages'!$B:$B,0),'Data - Knowledge'!AA$8)/100</f>
        <v>0.126</v>
      </c>
      <c r="AB624" s="129" cm="1">
        <f t="array" ref="AB624">INDEX(KM_PCT,MATCH($A624,'Knowledge - Percentages'!$B:$B,0),'Data - Knowledge'!AB$8)/100</f>
        <v>0.115</v>
      </c>
      <c r="AC624" s="129" cm="1">
        <f t="array" ref="AC624">INDEX(KM_PCT,MATCH($A624,'Knowledge - Percentages'!$B:$B,0),'Data - Knowledge'!AC$8)/100</f>
        <v>0.13200000000000001</v>
      </c>
      <c r="AD624" s="129" cm="1">
        <f t="array" ref="AD624">INDEX(KM_PCT,MATCH($A624,'Knowledge - Percentages'!$B:$B,0),'Data - Knowledge'!AD$8)/100</f>
        <v>0.127</v>
      </c>
      <c r="AE624" s="129" cm="1">
        <f t="array" ref="AE624">INDEX(KM_PCT,MATCH($A624,'Knowledge - Percentages'!$B:$B,0),'Data - Knowledge'!AE$8)/100</f>
        <v>0.122</v>
      </c>
      <c r="AF624" s="129" cm="1">
        <f t="array" ref="AF624">INDEX(KM_PCT,MATCH($A624,'Knowledge - Percentages'!$B:$B,0),'Data - Knowledge'!AF$8)/100</f>
        <v>0.109</v>
      </c>
      <c r="AG624" s="129" cm="1">
        <f t="array" ref="AG624">INDEX(KM_PCT,MATCH($A624,'Knowledge - Percentages'!$B:$B,0),'Data - Knowledge'!AG$8)/100</f>
        <v>0.13699999999999998</v>
      </c>
      <c r="AH624" s="129" cm="1">
        <f t="array" ref="AH624">INDEX(KM_PCT,MATCH($A624,'Knowledge - Percentages'!$B:$B,0),'Data - Knowledge'!AH$8)/100</f>
        <v>0.14899999999999999</v>
      </c>
      <c r="AI624" s="129" cm="1">
        <f t="array" ref="AI624">INDEX(KM_PCT,MATCH($A624,'Knowledge - Percentages'!$B:$B,0),'Data - Knowledge'!AI$8)/100</f>
        <v>0.152</v>
      </c>
    </row>
    <row r="625" spans="1:35">
      <c r="A625" s="86" t="s">
        <v>1409</v>
      </c>
      <c r="B625" s="86" t="s">
        <v>1354</v>
      </c>
      <c r="C625" s="86" t="s">
        <v>1405</v>
      </c>
      <c r="D625" s="86" t="s">
        <v>1410</v>
      </c>
      <c r="E625" s="122">
        <f t="shared" si="61"/>
        <v>4.3495184324144807E-2</v>
      </c>
      <c r="F625" s="128">
        <f t="shared" si="56"/>
        <v>2226.3880000000004</v>
      </c>
      <c r="G625" s="122">
        <f t="shared" si="57"/>
        <v>4.3056199319079246E-2</v>
      </c>
      <c r="H625" s="128">
        <f t="shared" si="58"/>
        <v>15668.969000000001</v>
      </c>
      <c r="I625" s="122">
        <f t="shared" si="59"/>
        <v>0.39830724992556893</v>
      </c>
      <c r="J625" s="128">
        <f t="shared" si="60"/>
        <v>101.01956283185227</v>
      </c>
      <c r="K625" s="129" cm="1">
        <f t="array" ref="K625">INDEX(KM_PCT,MATCH($A625,'Knowledge - Percentages'!$B:$B,0),'Data - Knowledge'!K$8)/100</f>
        <v>5.2000000000000005E-2</v>
      </c>
      <c r="L625" s="129" cm="1">
        <f t="array" ref="L625">INDEX(KM_PCT,MATCH($A625,'Knowledge - Percentages'!$B:$B,0),'Data - Knowledge'!L$8)/100</f>
        <v>4.4999999999999998E-2</v>
      </c>
      <c r="M625" s="129" cm="1">
        <f t="array" ref="M625">INDEX(KM_PCT,MATCH($A625,'Knowledge - Percentages'!$B:$B,0),'Data - Knowledge'!M$8)/100</f>
        <v>4.4999999999999998E-2</v>
      </c>
      <c r="N625" s="129" cm="1">
        <f t="array" ref="N625">INDEX(KM_PCT,MATCH($A625,'Knowledge - Percentages'!$B:$B,0),'Data - Knowledge'!N$8)/100</f>
        <v>4.7E-2</v>
      </c>
      <c r="O625" s="129" cm="1">
        <f t="array" ref="O625">INDEX(KM_PCT,MATCH($A625,'Knowledge - Percentages'!$B:$B,0),'Data - Knowledge'!O$8)/100</f>
        <v>4.2999999999999997E-2</v>
      </c>
      <c r="P625" s="129" cm="1">
        <f t="array" ref="P625">INDEX(KM_PCT,MATCH($A625,'Knowledge - Percentages'!$B:$B,0),'Data - Knowledge'!P$8)/100</f>
        <v>4.2999999999999997E-2</v>
      </c>
      <c r="Q625" s="129" cm="1">
        <f t="array" ref="Q625">INDEX(KM_PCT,MATCH($A625,'Knowledge - Percentages'!$B:$B,0),'Data - Knowledge'!Q$8)/100</f>
        <v>4.2999999999999997E-2</v>
      </c>
      <c r="R625" s="129" cm="1">
        <f t="array" ref="R625">INDEX(KM_PCT,MATCH($A625,'Knowledge - Percentages'!$B:$B,0),'Data - Knowledge'!R$8)/100</f>
        <v>4.2999999999999997E-2</v>
      </c>
      <c r="S625" s="129" cm="1">
        <f t="array" ref="S625">INDEX(KM_PCT,MATCH($A625,'Knowledge - Percentages'!$B:$B,0),'Data - Knowledge'!S$8)/100</f>
        <v>4.0999999999999995E-2</v>
      </c>
      <c r="T625" s="129" cm="1">
        <f t="array" ref="T625">INDEX(KM_PCT,MATCH($A625,'Knowledge - Percentages'!$B:$B,0),'Data - Knowledge'!T$8)/100</f>
        <v>4.2999999999999997E-2</v>
      </c>
      <c r="U625" s="129" cm="1">
        <f t="array" ref="U625">INDEX(KM_PCT,MATCH($A625,'Knowledge - Percentages'!$B:$B,0),'Data - Knowledge'!U$8)/100</f>
        <v>4.2000000000000003E-2</v>
      </c>
      <c r="V625" s="129" cm="1">
        <f t="array" ref="V625">INDEX(KM_PCT,MATCH($A625,'Knowledge - Percentages'!$B:$B,0),'Data - Knowledge'!V$8)/100</f>
        <v>4.2999999999999997E-2</v>
      </c>
      <c r="W625" s="129" cm="1">
        <f t="array" ref="W625">INDEX(KM_PCT,MATCH($A625,'Knowledge - Percentages'!$B:$B,0),'Data - Knowledge'!W$8)/100</f>
        <v>3.6000000000000004E-2</v>
      </c>
      <c r="X625" s="129" cm="1">
        <f t="array" ref="X625">INDEX(KM_PCT,MATCH($A625,'Knowledge - Percentages'!$B:$B,0),'Data - Knowledge'!X$8)/100</f>
        <v>4.2000000000000003E-2</v>
      </c>
      <c r="Y625" s="129" cm="1">
        <f t="array" ref="Y625">INDEX(KM_PCT,MATCH($A625,'Knowledge - Percentages'!$B:$B,0),'Data - Knowledge'!Y$8)/100</f>
        <v>3.9E-2</v>
      </c>
      <c r="Z625" s="129" cm="1">
        <f t="array" ref="Z625">INDEX(KM_PCT,MATCH($A625,'Knowledge - Percentages'!$B:$B,0),'Data - Knowledge'!Z$8)/100</f>
        <v>4.2999999999999997E-2</v>
      </c>
      <c r="AA625" s="129" cm="1">
        <f t="array" ref="AA625">INDEX(KM_PCT,MATCH($A625,'Knowledge - Percentages'!$B:$B,0),'Data - Knowledge'!AA$8)/100</f>
        <v>4.0999999999999995E-2</v>
      </c>
      <c r="AB625" s="129" cm="1">
        <f t="array" ref="AB625">INDEX(KM_PCT,MATCH($A625,'Knowledge - Percentages'!$B:$B,0),'Data - Knowledge'!AB$8)/100</f>
        <v>3.7999999999999999E-2</v>
      </c>
      <c r="AC625" s="129" cm="1">
        <f t="array" ref="AC625">INDEX(KM_PCT,MATCH($A625,'Knowledge - Percentages'!$B:$B,0),'Data - Knowledge'!AC$8)/100</f>
        <v>4.2999999999999997E-2</v>
      </c>
      <c r="AD625" s="129" cm="1">
        <f t="array" ref="AD625">INDEX(KM_PCT,MATCH($A625,'Knowledge - Percentages'!$B:$B,0),'Data - Knowledge'!AD$8)/100</f>
        <v>4.4000000000000004E-2</v>
      </c>
      <c r="AE625" s="129" cm="1">
        <f t="array" ref="AE625">INDEX(KM_PCT,MATCH($A625,'Knowledge - Percentages'!$B:$B,0),'Data - Knowledge'!AE$8)/100</f>
        <v>4.5999999999999999E-2</v>
      </c>
      <c r="AF625" s="129" cm="1">
        <f t="array" ref="AF625">INDEX(KM_PCT,MATCH($A625,'Knowledge - Percentages'!$B:$B,0),'Data - Knowledge'!AF$8)/100</f>
        <v>0.04</v>
      </c>
      <c r="AG625" s="129" cm="1">
        <f t="array" ref="AG625">INDEX(KM_PCT,MATCH($A625,'Knowledge - Percentages'!$B:$B,0),'Data - Knowledge'!AG$8)/100</f>
        <v>0.04</v>
      </c>
      <c r="AH625" s="129" cm="1">
        <f t="array" ref="AH625">INDEX(KM_PCT,MATCH($A625,'Knowledge - Percentages'!$B:$B,0),'Data - Knowledge'!AH$8)/100</f>
        <v>0.04</v>
      </c>
      <c r="AI625" s="129" cm="1">
        <f t="array" ref="AI625">INDEX(KM_PCT,MATCH($A625,'Knowledge - Percentages'!$B:$B,0),'Data - Knowledge'!AI$8)/100</f>
        <v>0.04</v>
      </c>
    </row>
    <row r="626" spans="1:35">
      <c r="A626" s="86" t="s">
        <v>1411</v>
      </c>
      <c r="B626" s="86" t="s">
        <v>1354</v>
      </c>
      <c r="C626" s="86" t="s">
        <v>1405</v>
      </c>
      <c r="D626" s="86" t="s">
        <v>1412</v>
      </c>
      <c r="E626" s="122">
        <f t="shared" si="61"/>
        <v>6.4664914919803848E-2</v>
      </c>
      <c r="F626" s="128">
        <f t="shared" si="56"/>
        <v>3310.0029999999997</v>
      </c>
      <c r="G626" s="122">
        <f t="shared" si="57"/>
        <v>6.5552238272802474E-2</v>
      </c>
      <c r="H626" s="128">
        <f t="shared" si="58"/>
        <v>23855.705000000002</v>
      </c>
      <c r="I626" s="122">
        <f t="shared" si="59"/>
        <v>0.52686264351079004</v>
      </c>
      <c r="J626" s="128">
        <f t="shared" si="60"/>
        <v>98.646387405864104</v>
      </c>
      <c r="K626" s="129" cm="1">
        <f t="array" ref="K626">INDEX(KM_PCT,MATCH($A626,'Knowledge - Percentages'!$B:$B,0),'Data - Knowledge'!K$8)/100</f>
        <v>6.4000000000000001E-2</v>
      </c>
      <c r="L626" s="129" cm="1">
        <f t="array" ref="L626">INDEX(KM_PCT,MATCH($A626,'Knowledge - Percentages'!$B:$B,0),'Data - Knowledge'!L$8)/100</f>
        <v>6.5000000000000002E-2</v>
      </c>
      <c r="M626" s="129" cm="1">
        <f t="array" ref="M626">INDEX(KM_PCT,MATCH($A626,'Knowledge - Percentages'!$B:$B,0),'Data - Knowledge'!M$8)/100</f>
        <v>0.06</v>
      </c>
      <c r="N626" s="129" cm="1">
        <f t="array" ref="N626">INDEX(KM_PCT,MATCH($A626,'Knowledge - Percentages'!$B:$B,0),'Data - Knowledge'!N$8)/100</f>
        <v>7.4999999999999997E-2</v>
      </c>
      <c r="O626" s="129" cm="1">
        <f t="array" ref="O626">INDEX(KM_PCT,MATCH($A626,'Knowledge - Percentages'!$B:$B,0),'Data - Knowledge'!O$8)/100</f>
        <v>6.5000000000000002E-2</v>
      </c>
      <c r="P626" s="129" cm="1">
        <f t="array" ref="P626">INDEX(KM_PCT,MATCH($A626,'Knowledge - Percentages'!$B:$B,0),'Data - Knowledge'!P$8)/100</f>
        <v>6.0999999999999999E-2</v>
      </c>
      <c r="Q626" s="129" cm="1">
        <f t="array" ref="Q626">INDEX(KM_PCT,MATCH($A626,'Knowledge - Percentages'!$B:$B,0),'Data - Knowledge'!Q$8)/100</f>
        <v>5.9000000000000004E-2</v>
      </c>
      <c r="R626" s="129" cm="1">
        <f t="array" ref="R626">INDEX(KM_PCT,MATCH($A626,'Knowledge - Percentages'!$B:$B,0),'Data - Knowledge'!R$8)/100</f>
        <v>4.7E-2</v>
      </c>
      <c r="S626" s="129" cm="1">
        <f t="array" ref="S626">INDEX(KM_PCT,MATCH($A626,'Knowledge - Percentages'!$B:$B,0),'Data - Knowledge'!S$8)/100</f>
        <v>5.7000000000000002E-2</v>
      </c>
      <c r="T626" s="129" cm="1">
        <f t="array" ref="T626">INDEX(KM_PCT,MATCH($A626,'Knowledge - Percentages'!$B:$B,0),'Data - Knowledge'!T$8)/100</f>
        <v>6.4000000000000001E-2</v>
      </c>
      <c r="U626" s="129" cm="1">
        <f t="array" ref="U626">INDEX(KM_PCT,MATCH($A626,'Knowledge - Percentages'!$B:$B,0),'Data - Knowledge'!U$8)/100</f>
        <v>5.7999999999999996E-2</v>
      </c>
      <c r="V626" s="129" cm="1">
        <f t="array" ref="V626">INDEX(KM_PCT,MATCH($A626,'Knowledge - Percentages'!$B:$B,0),'Data - Knowledge'!V$8)/100</f>
        <v>5.9000000000000004E-2</v>
      </c>
      <c r="W626" s="129" cm="1">
        <f t="array" ref="W626">INDEX(KM_PCT,MATCH($A626,'Knowledge - Percentages'!$B:$B,0),'Data - Knowledge'!W$8)/100</f>
        <v>4.5999999999999999E-2</v>
      </c>
      <c r="X626" s="129" cm="1">
        <f t="array" ref="X626">INDEX(KM_PCT,MATCH($A626,'Knowledge - Percentages'!$B:$B,0),'Data - Knowledge'!X$8)/100</f>
        <v>6.2E-2</v>
      </c>
      <c r="Y626" s="129" cm="1">
        <f t="array" ref="Y626">INDEX(KM_PCT,MATCH($A626,'Knowledge - Percentages'!$B:$B,0),'Data - Knowledge'!Y$8)/100</f>
        <v>5.2999999999999999E-2</v>
      </c>
      <c r="Z626" s="129" cm="1">
        <f t="array" ref="Z626">INDEX(KM_PCT,MATCH($A626,'Knowledge - Percentages'!$B:$B,0),'Data - Knowledge'!Z$8)/100</f>
        <v>6.9000000000000006E-2</v>
      </c>
      <c r="AA626" s="129" cm="1">
        <f t="array" ref="AA626">INDEX(KM_PCT,MATCH($A626,'Knowledge - Percentages'!$B:$B,0),'Data - Knowledge'!AA$8)/100</f>
        <v>6.6000000000000003E-2</v>
      </c>
      <c r="AB626" s="129" cm="1">
        <f t="array" ref="AB626">INDEX(KM_PCT,MATCH($A626,'Knowledge - Percentages'!$B:$B,0),'Data - Knowledge'!AB$8)/100</f>
        <v>0.05</v>
      </c>
      <c r="AC626" s="129" cm="1">
        <f t="array" ref="AC626">INDEX(KM_PCT,MATCH($A626,'Knowledge - Percentages'!$B:$B,0),'Data - Knowledge'!AC$8)/100</f>
        <v>6.9000000000000006E-2</v>
      </c>
      <c r="AD626" s="129" cm="1">
        <f t="array" ref="AD626">INDEX(KM_PCT,MATCH($A626,'Knowledge - Percentages'!$B:$B,0),'Data - Knowledge'!AD$8)/100</f>
        <v>6.9000000000000006E-2</v>
      </c>
      <c r="AE626" s="129" cm="1">
        <f t="array" ref="AE626">INDEX(KM_PCT,MATCH($A626,'Knowledge - Percentages'!$B:$B,0),'Data - Knowledge'!AE$8)/100</f>
        <v>7.2999999999999995E-2</v>
      </c>
      <c r="AF626" s="129" cm="1">
        <f t="array" ref="AF626">INDEX(KM_PCT,MATCH($A626,'Knowledge - Percentages'!$B:$B,0),'Data - Knowledge'!AF$8)/100</f>
        <v>4.7E-2</v>
      </c>
      <c r="AG626" s="129" cm="1">
        <f t="array" ref="AG626">INDEX(KM_PCT,MATCH($A626,'Knowledge - Percentages'!$B:$B,0),'Data - Knowledge'!AG$8)/100</f>
        <v>6.0999999999999999E-2</v>
      </c>
      <c r="AH626" s="129" cm="1">
        <f t="array" ref="AH626">INDEX(KM_PCT,MATCH($A626,'Knowledge - Percentages'!$B:$B,0),'Data - Knowledge'!AH$8)/100</f>
        <v>6.6000000000000003E-2</v>
      </c>
      <c r="AI626" s="129" cm="1">
        <f t="array" ref="AI626">INDEX(KM_PCT,MATCH($A626,'Knowledge - Percentages'!$B:$B,0),'Data - Knowledge'!AI$8)/100</f>
        <v>6.8000000000000005E-2</v>
      </c>
    </row>
    <row r="627" spans="1:35">
      <c r="A627" s="86" t="s">
        <v>1413</v>
      </c>
      <c r="B627" s="86" t="s">
        <v>1354</v>
      </c>
      <c r="C627" s="86" t="s">
        <v>1405</v>
      </c>
      <c r="D627" s="86" t="s">
        <v>1414</v>
      </c>
      <c r="E627" s="122">
        <f t="shared" si="61"/>
        <v>0.23153363158614496</v>
      </c>
      <c r="F627" s="128">
        <f t="shared" si="56"/>
        <v>11851.512000000002</v>
      </c>
      <c r="G627" s="122">
        <f t="shared" si="57"/>
        <v>0.24357414424638446</v>
      </c>
      <c r="H627" s="128">
        <f t="shared" si="58"/>
        <v>88641.258999999991</v>
      </c>
      <c r="I627" s="122">
        <f t="shared" si="59"/>
        <v>0.12876999792300936</v>
      </c>
      <c r="J627" s="128">
        <f t="shared" si="60"/>
        <v>95.056736133675969</v>
      </c>
      <c r="K627" s="129" cm="1">
        <f t="array" ref="K627">INDEX(KM_PCT,MATCH($A627,'Knowledge - Percentages'!$B:$B,0),'Data - Knowledge'!K$8)/100</f>
        <v>0.185</v>
      </c>
      <c r="L627" s="129" cm="1">
        <f t="array" ref="L627">INDEX(KM_PCT,MATCH($A627,'Knowledge - Percentages'!$B:$B,0),'Data - Knowledge'!L$8)/100</f>
        <v>0.20499999999999999</v>
      </c>
      <c r="M627" s="129" cm="1">
        <f t="array" ref="M627">INDEX(KM_PCT,MATCH($A627,'Knowledge - Percentages'!$B:$B,0),'Data - Knowledge'!M$8)/100</f>
        <v>0.188</v>
      </c>
      <c r="N627" s="129" cm="1">
        <f t="array" ref="N627">INDEX(KM_PCT,MATCH($A627,'Knowledge - Percentages'!$B:$B,0),'Data - Knowledge'!N$8)/100</f>
        <v>0.26700000000000002</v>
      </c>
      <c r="O627" s="129" cm="1">
        <f t="array" ref="O627">INDEX(KM_PCT,MATCH($A627,'Knowledge - Percentages'!$B:$B,0),'Data - Knowledge'!O$8)/100</f>
        <v>0.217</v>
      </c>
      <c r="P627" s="129" cm="1">
        <f t="array" ref="P627">INDEX(KM_PCT,MATCH($A627,'Knowledge - Percentages'!$B:$B,0),'Data - Knowledge'!P$8)/100</f>
        <v>0.22</v>
      </c>
      <c r="Q627" s="129" cm="1">
        <f t="array" ref="Q627">INDEX(KM_PCT,MATCH($A627,'Knowledge - Percentages'!$B:$B,0),'Data - Knowledge'!Q$8)/100</f>
        <v>0.18</v>
      </c>
      <c r="R627" s="129" cm="1">
        <f t="array" ref="R627">INDEX(KM_PCT,MATCH($A627,'Knowledge - Percentages'!$B:$B,0),'Data - Knowledge'!R$8)/100</f>
        <v>0.15</v>
      </c>
      <c r="S627" s="129" cm="1">
        <f t="array" ref="S627">INDEX(KM_PCT,MATCH($A627,'Knowledge - Percentages'!$B:$B,0),'Data - Knowledge'!S$8)/100</f>
        <v>0.21899999999999997</v>
      </c>
      <c r="T627" s="129" cm="1">
        <f t="array" ref="T627">INDEX(KM_PCT,MATCH($A627,'Knowledge - Percentages'!$B:$B,0),'Data - Knowledge'!T$8)/100</f>
        <v>0.217</v>
      </c>
      <c r="U627" s="129" cm="1">
        <f t="array" ref="U627">INDEX(KM_PCT,MATCH($A627,'Knowledge - Percentages'!$B:$B,0),'Data - Knowledge'!U$8)/100</f>
        <v>0.192</v>
      </c>
      <c r="V627" s="129" cm="1">
        <f t="array" ref="V627">INDEX(KM_PCT,MATCH($A627,'Knowledge - Percentages'!$B:$B,0),'Data - Knowledge'!V$8)/100</f>
        <v>0.19399999999999998</v>
      </c>
      <c r="W627" s="129" cm="1">
        <f t="array" ref="W627">INDEX(KM_PCT,MATCH($A627,'Knowledge - Percentages'!$B:$B,0),'Data - Knowledge'!W$8)/100</f>
        <v>0.214</v>
      </c>
      <c r="X627" s="129" cm="1">
        <f t="array" ref="X627">INDEX(KM_PCT,MATCH($A627,'Knowledge - Percentages'!$B:$B,0),'Data - Knowledge'!X$8)/100</f>
        <v>0.22399999999999998</v>
      </c>
      <c r="Y627" s="129" cm="1">
        <f t="array" ref="Y627">INDEX(KM_PCT,MATCH($A627,'Knowledge - Percentages'!$B:$B,0),'Data - Knowledge'!Y$8)/100</f>
        <v>0.21199999999999999</v>
      </c>
      <c r="Z627" s="129" cm="1">
        <f t="array" ref="Z627">INDEX(KM_PCT,MATCH($A627,'Knowledge - Percentages'!$B:$B,0),'Data - Knowledge'!Z$8)/100</f>
        <v>0.26899999999999996</v>
      </c>
      <c r="AA627" s="129" cm="1">
        <f t="array" ref="AA627">INDEX(KM_PCT,MATCH($A627,'Knowledge - Percentages'!$B:$B,0),'Data - Knowledge'!AA$8)/100</f>
        <v>0.24600000000000002</v>
      </c>
      <c r="AB627" s="129" cm="1">
        <f t="array" ref="AB627">INDEX(KM_PCT,MATCH($A627,'Knowledge - Percentages'!$B:$B,0),'Data - Knowledge'!AB$8)/100</f>
        <v>0.23499999999999999</v>
      </c>
      <c r="AC627" s="129" cm="1">
        <f t="array" ref="AC627">INDEX(KM_PCT,MATCH($A627,'Knowledge - Percentages'!$B:$B,0),'Data - Knowledge'!AC$8)/100</f>
        <v>0.28899999999999998</v>
      </c>
      <c r="AD627" s="129" cm="1">
        <f t="array" ref="AD627">INDEX(KM_PCT,MATCH($A627,'Knowledge - Percentages'!$B:$B,0),'Data - Knowledge'!AD$8)/100</f>
        <v>0.26899999999999996</v>
      </c>
      <c r="AE627" s="129" cm="1">
        <f t="array" ref="AE627">INDEX(KM_PCT,MATCH($A627,'Knowledge - Percentages'!$B:$B,0),'Data - Knowledge'!AE$8)/100</f>
        <v>0.26800000000000002</v>
      </c>
      <c r="AF627" s="129" cm="1">
        <f t="array" ref="AF627">INDEX(KM_PCT,MATCH($A627,'Knowledge - Percentages'!$B:$B,0),'Data - Knowledge'!AF$8)/100</f>
        <v>0.19600000000000001</v>
      </c>
      <c r="AG627" s="129" cm="1">
        <f t="array" ref="AG627">INDEX(KM_PCT,MATCH($A627,'Knowledge - Percentages'!$B:$B,0),'Data - Knowledge'!AG$8)/100</f>
        <v>0.252</v>
      </c>
      <c r="AH627" s="129" cm="1">
        <f t="array" ref="AH627">INDEX(KM_PCT,MATCH($A627,'Knowledge - Percentages'!$B:$B,0),'Data - Knowledge'!AH$8)/100</f>
        <v>0.29899999999999999</v>
      </c>
      <c r="AI627" s="129" cm="1">
        <f t="array" ref="AI627">INDEX(KM_PCT,MATCH($A627,'Knowledge - Percentages'!$B:$B,0),'Data - Knowledge'!AI$8)/100</f>
        <v>0.28199999999999997</v>
      </c>
    </row>
    <row r="628" spans="1:35">
      <c r="A628" s="86" t="s">
        <v>1415</v>
      </c>
      <c r="B628" s="86" t="s">
        <v>1354</v>
      </c>
      <c r="C628" s="86" t="s">
        <v>1405</v>
      </c>
      <c r="D628" s="86" t="s">
        <v>1416</v>
      </c>
      <c r="E628" s="122">
        <f t="shared" si="61"/>
        <v>3.1084630863305134E-2</v>
      </c>
      <c r="F628" s="128">
        <f t="shared" si="56"/>
        <v>1591.1289999999999</v>
      </c>
      <c r="G628" s="122">
        <f t="shared" si="57"/>
        <v>3.4803470002940214E-2</v>
      </c>
      <c r="H628" s="128">
        <f t="shared" si="58"/>
        <v>12665.644</v>
      </c>
      <c r="I628" s="122">
        <f t="shared" si="59"/>
        <v>-0.50054872129510342</v>
      </c>
      <c r="J628" s="128">
        <f t="shared" si="60"/>
        <v>89.314746089051141</v>
      </c>
      <c r="K628" s="129" cm="1">
        <f t="array" ref="K628">INDEX(KM_PCT,MATCH($A628,'Knowledge - Percentages'!$B:$B,0),'Data - Knowledge'!K$8)/100</f>
        <v>2.4E-2</v>
      </c>
      <c r="L628" s="129" cm="1">
        <f t="array" ref="L628">INDEX(KM_PCT,MATCH($A628,'Knowledge - Percentages'!$B:$B,0),'Data - Knowledge'!L$8)/100</f>
        <v>0.02</v>
      </c>
      <c r="M628" s="129" cm="1">
        <f t="array" ref="M628">INDEX(KM_PCT,MATCH($A628,'Knowledge - Percentages'!$B:$B,0),'Data - Knowledge'!M$8)/100</f>
        <v>0.02</v>
      </c>
      <c r="N628" s="129" cm="1">
        <f t="array" ref="N628">INDEX(KM_PCT,MATCH($A628,'Knowledge - Percentages'!$B:$B,0),'Data - Knowledge'!N$8)/100</f>
        <v>3.9E-2</v>
      </c>
      <c r="O628" s="129" cm="1">
        <f t="array" ref="O628">INDEX(KM_PCT,MATCH($A628,'Knowledge - Percentages'!$B:$B,0),'Data - Knowledge'!O$8)/100</f>
        <v>2.2000000000000002E-2</v>
      </c>
      <c r="P628" s="129" cm="1">
        <f t="array" ref="P628">INDEX(KM_PCT,MATCH($A628,'Knowledge - Percentages'!$B:$B,0),'Data - Knowledge'!P$8)/100</f>
        <v>2.4E-2</v>
      </c>
      <c r="Q628" s="129" cm="1">
        <f t="array" ref="Q628">INDEX(KM_PCT,MATCH($A628,'Knowledge - Percentages'!$B:$B,0),'Data - Knowledge'!Q$8)/100</f>
        <v>1.7000000000000001E-2</v>
      </c>
      <c r="R628" s="129" cm="1">
        <f t="array" ref="R628">INDEX(KM_PCT,MATCH($A628,'Knowledge - Percentages'!$B:$B,0),'Data - Knowledge'!R$8)/100</f>
        <v>4.8000000000000001E-2</v>
      </c>
      <c r="S628" s="129" cm="1">
        <f t="array" ref="S628">INDEX(KM_PCT,MATCH($A628,'Knowledge - Percentages'!$B:$B,0),'Data - Knowledge'!S$8)/100</f>
        <v>3.3000000000000002E-2</v>
      </c>
      <c r="T628" s="129" cm="1">
        <f t="array" ref="T628">INDEX(KM_PCT,MATCH($A628,'Knowledge - Percentages'!$B:$B,0),'Data - Knowledge'!T$8)/100</f>
        <v>2.2000000000000002E-2</v>
      </c>
      <c r="U628" s="129" cm="1">
        <f t="array" ref="U628">INDEX(KM_PCT,MATCH($A628,'Knowledge - Percentages'!$B:$B,0),'Data - Knowledge'!U$8)/100</f>
        <v>2.5000000000000001E-2</v>
      </c>
      <c r="V628" s="129" cm="1">
        <f t="array" ref="V628">INDEX(KM_PCT,MATCH($A628,'Knowledge - Percentages'!$B:$B,0),'Data - Knowledge'!V$8)/100</f>
        <v>2.2000000000000002E-2</v>
      </c>
      <c r="W628" s="129" cm="1">
        <f t="array" ref="W628">INDEX(KM_PCT,MATCH($A628,'Knowledge - Percentages'!$B:$B,0),'Data - Knowledge'!W$8)/100</f>
        <v>5.2999999999999999E-2</v>
      </c>
      <c r="X628" s="129" cm="1">
        <f t="array" ref="X628">INDEX(KM_PCT,MATCH($A628,'Knowledge - Percentages'!$B:$B,0),'Data - Knowledge'!X$8)/100</f>
        <v>2.8999999999999998E-2</v>
      </c>
      <c r="Y628" s="129" cm="1">
        <f t="array" ref="Y628">INDEX(KM_PCT,MATCH($A628,'Knowledge - Percentages'!$B:$B,0),'Data - Knowledge'!Y$8)/100</f>
        <v>0.04</v>
      </c>
      <c r="Z628" s="129" cm="1">
        <f t="array" ref="Z628">INDEX(KM_PCT,MATCH($A628,'Knowledge - Percentages'!$B:$B,0),'Data - Knowledge'!Z$8)/100</f>
        <v>3.7999999999999999E-2</v>
      </c>
      <c r="AA628" s="129" cm="1">
        <f t="array" ref="AA628">INDEX(KM_PCT,MATCH($A628,'Knowledge - Percentages'!$B:$B,0),'Data - Knowledge'!AA$8)/100</f>
        <v>3.3000000000000002E-2</v>
      </c>
      <c r="AB628" s="129" cm="1">
        <f t="array" ref="AB628">INDEX(KM_PCT,MATCH($A628,'Knowledge - Percentages'!$B:$B,0),'Data - Knowledge'!AB$8)/100</f>
        <v>8.3000000000000004E-2</v>
      </c>
      <c r="AC628" s="129" cm="1">
        <f t="array" ref="AC628">INDEX(KM_PCT,MATCH($A628,'Knowledge - Percentages'!$B:$B,0),'Data - Knowledge'!AC$8)/100</f>
        <v>5.2000000000000005E-2</v>
      </c>
      <c r="AD628" s="129" cm="1">
        <f t="array" ref="AD628">INDEX(KM_PCT,MATCH($A628,'Knowledge - Percentages'!$B:$B,0),'Data - Knowledge'!AD$8)/100</f>
        <v>3.9E-2</v>
      </c>
      <c r="AE628" s="129" cm="1">
        <f t="array" ref="AE628">INDEX(KM_PCT,MATCH($A628,'Knowledge - Percentages'!$B:$B,0),'Data - Knowledge'!AE$8)/100</f>
        <v>4.5999999999999999E-2</v>
      </c>
      <c r="AF628" s="129" cm="1">
        <f t="array" ref="AF628">INDEX(KM_PCT,MATCH($A628,'Knowledge - Percentages'!$B:$B,0),'Data - Knowledge'!AF$8)/100</f>
        <v>6.2E-2</v>
      </c>
      <c r="AG628" s="129" cm="1">
        <f t="array" ref="AG628">INDEX(KM_PCT,MATCH($A628,'Knowledge - Percentages'!$B:$B,0),'Data - Knowledge'!AG$8)/100</f>
        <v>4.4000000000000004E-2</v>
      </c>
      <c r="AH628" s="129" cm="1">
        <f t="array" ref="AH628">INDEX(KM_PCT,MATCH($A628,'Knowledge - Percentages'!$B:$B,0),'Data - Knowledge'!AH$8)/100</f>
        <v>0.06</v>
      </c>
      <c r="AI628" s="129" cm="1">
        <f t="array" ref="AI628">INDEX(KM_PCT,MATCH($A628,'Knowledge - Percentages'!$B:$B,0),'Data - Knowledge'!AI$8)/100</f>
        <v>4.4000000000000004E-2</v>
      </c>
    </row>
    <row r="629" spans="1:35">
      <c r="A629" s="86" t="s">
        <v>1417</v>
      </c>
      <c r="B629" s="86" t="s">
        <v>1354</v>
      </c>
      <c r="C629" s="86" t="s">
        <v>1405</v>
      </c>
      <c r="D629" s="86" t="s">
        <v>1418</v>
      </c>
      <c r="E629" s="122">
        <f t="shared" si="61"/>
        <v>0.28678201496473715</v>
      </c>
      <c r="F629" s="128">
        <f t="shared" si="56"/>
        <v>14679.511</v>
      </c>
      <c r="G629" s="122">
        <f t="shared" si="57"/>
        <v>0.2959221914766747</v>
      </c>
      <c r="H629" s="128">
        <f t="shared" si="58"/>
        <v>107691.70799999998</v>
      </c>
      <c r="I629" s="122">
        <f t="shared" si="59"/>
        <v>0.41739925578589732</v>
      </c>
      <c r="J629" s="128">
        <f t="shared" si="60"/>
        <v>96.911290611113898</v>
      </c>
      <c r="K629" s="129" cm="1">
        <f t="array" ref="K629">INDEX(KM_PCT,MATCH($A629,'Knowledge - Percentages'!$B:$B,0),'Data - Knowledge'!K$8)/100</f>
        <v>0.249</v>
      </c>
      <c r="L629" s="129" cm="1">
        <f t="array" ref="L629">INDEX(KM_PCT,MATCH($A629,'Knowledge - Percentages'!$B:$B,0),'Data - Knowledge'!L$8)/100</f>
        <v>0.27600000000000002</v>
      </c>
      <c r="M629" s="129" cm="1">
        <f t="array" ref="M629">INDEX(KM_PCT,MATCH($A629,'Knowledge - Percentages'!$B:$B,0),'Data - Knowledge'!M$8)/100</f>
        <v>0.252</v>
      </c>
      <c r="N629" s="129" cm="1">
        <f t="array" ref="N629">INDEX(KM_PCT,MATCH($A629,'Knowledge - Percentages'!$B:$B,0),'Data - Knowledge'!N$8)/100</f>
        <v>0.314</v>
      </c>
      <c r="O629" s="129" cm="1">
        <f t="array" ref="O629">INDEX(KM_PCT,MATCH($A629,'Knowledge - Percentages'!$B:$B,0),'Data - Knowledge'!O$8)/100</f>
        <v>0.28600000000000003</v>
      </c>
      <c r="P629" s="129" cm="1">
        <f t="array" ref="P629">INDEX(KM_PCT,MATCH($A629,'Knowledge - Percentages'!$B:$B,0),'Data - Knowledge'!P$8)/100</f>
        <v>0.28499999999999998</v>
      </c>
      <c r="Q629" s="129" cm="1">
        <f t="array" ref="Q629">INDEX(KM_PCT,MATCH($A629,'Knowledge - Percentages'!$B:$B,0),'Data - Knowledge'!Q$8)/100</f>
        <v>0.24600000000000002</v>
      </c>
      <c r="R629" s="129" cm="1">
        <f t="array" ref="R629">INDEX(KM_PCT,MATCH($A629,'Knowledge - Percentages'!$B:$B,0),'Data - Knowledge'!R$8)/100</f>
        <v>0.155</v>
      </c>
      <c r="S629" s="129" cm="1">
        <f t="array" ref="S629">INDEX(KM_PCT,MATCH($A629,'Knowledge - Percentages'!$B:$B,0),'Data - Knowledge'!S$8)/100</f>
        <v>0.26600000000000001</v>
      </c>
      <c r="T629" s="129" cm="1">
        <f t="array" ref="T629">INDEX(KM_PCT,MATCH($A629,'Knowledge - Percentages'!$B:$B,0),'Data - Knowledge'!T$8)/100</f>
        <v>0.28800000000000003</v>
      </c>
      <c r="U629" s="129" cm="1">
        <f t="array" ref="U629">INDEX(KM_PCT,MATCH($A629,'Knowledge - Percentages'!$B:$B,0),'Data - Knowledge'!U$8)/100</f>
        <v>0.24199999999999999</v>
      </c>
      <c r="V629" s="129" cm="1">
        <f t="array" ref="V629">INDEX(KM_PCT,MATCH($A629,'Knowledge - Percentages'!$B:$B,0),'Data - Knowledge'!V$8)/100</f>
        <v>0.255</v>
      </c>
      <c r="W629" s="129" cm="1">
        <f t="array" ref="W629">INDEX(KM_PCT,MATCH($A629,'Knowledge - Percentages'!$B:$B,0),'Data - Knowledge'!W$8)/100</f>
        <v>0.223</v>
      </c>
      <c r="X629" s="129" cm="1">
        <f t="array" ref="X629">INDEX(KM_PCT,MATCH($A629,'Knowledge - Percentages'!$B:$B,0),'Data - Knowledge'!X$8)/100</f>
        <v>0.27899999999999997</v>
      </c>
      <c r="Y629" s="129" cm="1">
        <f t="array" ref="Y629">INDEX(KM_PCT,MATCH($A629,'Knowledge - Percentages'!$B:$B,0),'Data - Knowledge'!Y$8)/100</f>
        <v>0.24399999999999999</v>
      </c>
      <c r="Z629" s="129" cm="1">
        <f t="array" ref="Z629">INDEX(KM_PCT,MATCH($A629,'Knowledge - Percentages'!$B:$B,0),'Data - Knowledge'!Z$8)/100</f>
        <v>0.31900000000000001</v>
      </c>
      <c r="AA629" s="129" cm="1">
        <f t="array" ref="AA629">INDEX(KM_PCT,MATCH($A629,'Knowledge - Percentages'!$B:$B,0),'Data - Knowledge'!AA$8)/100</f>
        <v>0.29899999999999999</v>
      </c>
      <c r="AB629" s="129" cm="1">
        <f t="array" ref="AB629">INDEX(KM_PCT,MATCH($A629,'Knowledge - Percentages'!$B:$B,0),'Data - Knowledge'!AB$8)/100</f>
        <v>0.23399999999999999</v>
      </c>
      <c r="AC629" s="129" cm="1">
        <f t="array" ref="AC629">INDEX(KM_PCT,MATCH($A629,'Knowledge - Percentages'!$B:$B,0),'Data - Knowledge'!AC$8)/100</f>
        <v>0.32799999999999996</v>
      </c>
      <c r="AD629" s="129" cm="1">
        <f t="array" ref="AD629">INDEX(KM_PCT,MATCH($A629,'Knowledge - Percentages'!$B:$B,0),'Data - Knowledge'!AD$8)/100</f>
        <v>0.32299999999999995</v>
      </c>
      <c r="AE629" s="129" cm="1">
        <f t="array" ref="AE629">INDEX(KM_PCT,MATCH($A629,'Knowledge - Percentages'!$B:$B,0),'Data - Knowledge'!AE$8)/100</f>
        <v>0.29699999999999999</v>
      </c>
      <c r="AF629" s="129" cm="1">
        <f t="array" ref="AF629">INDEX(KM_PCT,MATCH($A629,'Knowledge - Percentages'!$B:$B,0),'Data - Knowledge'!AF$8)/100</f>
        <v>0.19800000000000001</v>
      </c>
      <c r="AG629" s="129" cm="1">
        <f t="array" ref="AG629">INDEX(KM_PCT,MATCH($A629,'Knowledge - Percentages'!$B:$B,0),'Data - Knowledge'!AG$8)/100</f>
        <v>0.29399999999999998</v>
      </c>
      <c r="AH629" s="129" cm="1">
        <f t="array" ref="AH629">INDEX(KM_PCT,MATCH($A629,'Knowledge - Percentages'!$B:$B,0),'Data - Knowledge'!AH$8)/100</f>
        <v>0.33</v>
      </c>
      <c r="AI629" s="129" cm="1">
        <f t="array" ref="AI629">INDEX(KM_PCT,MATCH($A629,'Knowledge - Percentages'!$B:$B,0),'Data - Knowledge'!AI$8)/100</f>
        <v>0.32600000000000001</v>
      </c>
    </row>
    <row r="630" spans="1:35">
      <c r="A630" s="86" t="s">
        <v>1419</v>
      </c>
      <c r="B630" s="86" t="s">
        <v>1354</v>
      </c>
      <c r="C630" s="86" t="s">
        <v>1405</v>
      </c>
      <c r="D630" s="86" t="s">
        <v>1420</v>
      </c>
      <c r="E630" s="122">
        <f t="shared" si="61"/>
        <v>3.0400218805556097E-2</v>
      </c>
      <c r="F630" s="128">
        <f t="shared" si="56"/>
        <v>1556.096</v>
      </c>
      <c r="G630" s="122">
        <f t="shared" si="57"/>
        <v>3.1139248019476862E-2</v>
      </c>
      <c r="H630" s="128">
        <f t="shared" si="58"/>
        <v>11332.164000000001</v>
      </c>
      <c r="I630" s="122">
        <f t="shared" si="59"/>
        <v>0.27870209992523148</v>
      </c>
      <c r="J630" s="128">
        <f t="shared" si="60"/>
        <v>97.626695373444733</v>
      </c>
      <c r="K630" s="129" cm="1">
        <f t="array" ref="K630">INDEX(KM_PCT,MATCH($A630,'Knowledge - Percentages'!$B:$B,0),'Data - Knowledge'!K$8)/100</f>
        <v>2.7000000000000003E-2</v>
      </c>
      <c r="L630" s="129" cm="1">
        <f t="array" ref="L630">INDEX(KM_PCT,MATCH($A630,'Knowledge - Percentages'!$B:$B,0),'Data - Knowledge'!L$8)/100</f>
        <v>2.8999999999999998E-2</v>
      </c>
      <c r="M630" s="129" cm="1">
        <f t="array" ref="M630">INDEX(KM_PCT,MATCH($A630,'Knowledge - Percentages'!$B:$B,0),'Data - Knowledge'!M$8)/100</f>
        <v>2.5000000000000001E-2</v>
      </c>
      <c r="N630" s="129" cm="1">
        <f t="array" ref="N630">INDEX(KM_PCT,MATCH($A630,'Knowledge - Percentages'!$B:$B,0),'Data - Knowledge'!N$8)/100</f>
        <v>4.2000000000000003E-2</v>
      </c>
      <c r="O630" s="129" cm="1">
        <f t="array" ref="O630">INDEX(KM_PCT,MATCH($A630,'Knowledge - Percentages'!$B:$B,0),'Data - Knowledge'!O$8)/100</f>
        <v>2.7000000000000003E-2</v>
      </c>
      <c r="P630" s="129" cm="1">
        <f t="array" ref="P630">INDEX(KM_PCT,MATCH($A630,'Knowledge - Percentages'!$B:$B,0),'Data - Knowledge'!P$8)/100</f>
        <v>2.8999999999999998E-2</v>
      </c>
      <c r="Q630" s="129" cm="1">
        <f t="array" ref="Q630">INDEX(KM_PCT,MATCH($A630,'Knowledge - Percentages'!$B:$B,0),'Data - Knowledge'!Q$8)/100</f>
        <v>2.2000000000000002E-2</v>
      </c>
      <c r="R630" s="129" cm="1">
        <f t="array" ref="R630">INDEX(KM_PCT,MATCH($A630,'Knowledge - Percentages'!$B:$B,0),'Data - Knowledge'!R$8)/100</f>
        <v>2.6000000000000002E-2</v>
      </c>
      <c r="S630" s="129" cm="1">
        <f t="array" ref="S630">INDEX(KM_PCT,MATCH($A630,'Knowledge - Percentages'!$B:$B,0),'Data - Knowledge'!S$8)/100</f>
        <v>2.7999999999999997E-2</v>
      </c>
      <c r="T630" s="129" cm="1">
        <f t="array" ref="T630">INDEX(KM_PCT,MATCH($A630,'Knowledge - Percentages'!$B:$B,0),'Data - Knowledge'!T$8)/100</f>
        <v>2.7999999999999997E-2</v>
      </c>
      <c r="U630" s="129" cm="1">
        <f t="array" ref="U630">INDEX(KM_PCT,MATCH($A630,'Knowledge - Percentages'!$B:$B,0),'Data - Knowledge'!U$8)/100</f>
        <v>2.6000000000000002E-2</v>
      </c>
      <c r="V630" s="129" cm="1">
        <f t="array" ref="V630">INDEX(KM_PCT,MATCH($A630,'Knowledge - Percentages'!$B:$B,0),'Data - Knowledge'!V$8)/100</f>
        <v>2.5000000000000001E-2</v>
      </c>
      <c r="W630" s="129" cm="1">
        <f t="array" ref="W630">INDEX(KM_PCT,MATCH($A630,'Knowledge - Percentages'!$B:$B,0),'Data - Knowledge'!W$8)/100</f>
        <v>2.7000000000000003E-2</v>
      </c>
      <c r="X630" s="129" cm="1">
        <f t="array" ref="X630">INDEX(KM_PCT,MATCH($A630,'Knowledge - Percentages'!$B:$B,0),'Data - Knowledge'!X$8)/100</f>
        <v>2.8999999999999998E-2</v>
      </c>
      <c r="Y630" s="129" cm="1">
        <f t="array" ref="Y630">INDEX(KM_PCT,MATCH($A630,'Knowledge - Percentages'!$B:$B,0),'Data - Knowledge'!Y$8)/100</f>
        <v>2.6000000000000002E-2</v>
      </c>
      <c r="Z630" s="129" cm="1">
        <f t="array" ref="Z630">INDEX(KM_PCT,MATCH($A630,'Knowledge - Percentages'!$B:$B,0),'Data - Knowledge'!Z$8)/100</f>
        <v>3.3000000000000002E-2</v>
      </c>
      <c r="AA630" s="129" cm="1">
        <f t="array" ref="AA630">INDEX(KM_PCT,MATCH($A630,'Knowledge - Percentages'!$B:$B,0),'Data - Knowledge'!AA$8)/100</f>
        <v>3.1E-2</v>
      </c>
      <c r="AB630" s="129" cm="1">
        <f t="array" ref="AB630">INDEX(KM_PCT,MATCH($A630,'Knowledge - Percentages'!$B:$B,0),'Data - Knowledge'!AB$8)/100</f>
        <v>0.03</v>
      </c>
      <c r="AC630" s="129" cm="1">
        <f t="array" ref="AC630">INDEX(KM_PCT,MATCH($A630,'Knowledge - Percentages'!$B:$B,0),'Data - Knowledge'!AC$8)/100</f>
        <v>3.5000000000000003E-2</v>
      </c>
      <c r="AD630" s="129" cm="1">
        <f t="array" ref="AD630">INDEX(KM_PCT,MATCH($A630,'Knowledge - Percentages'!$B:$B,0),'Data - Knowledge'!AD$8)/100</f>
        <v>3.4000000000000002E-2</v>
      </c>
      <c r="AE630" s="129" cm="1">
        <f t="array" ref="AE630">INDEX(KM_PCT,MATCH($A630,'Knowledge - Percentages'!$B:$B,0),'Data - Knowledge'!AE$8)/100</f>
        <v>4.0999999999999995E-2</v>
      </c>
      <c r="AF630" s="129" cm="1">
        <f t="array" ref="AF630">INDEX(KM_PCT,MATCH($A630,'Knowledge - Percentages'!$B:$B,0),'Data - Knowledge'!AF$8)/100</f>
        <v>2.7000000000000003E-2</v>
      </c>
      <c r="AG630" s="129" cm="1">
        <f t="array" ref="AG630">INDEX(KM_PCT,MATCH($A630,'Knowledge - Percentages'!$B:$B,0),'Data - Knowledge'!AG$8)/100</f>
        <v>2.7999999999999997E-2</v>
      </c>
      <c r="AH630" s="129" cm="1">
        <f t="array" ref="AH630">INDEX(KM_PCT,MATCH($A630,'Knowledge - Percentages'!$B:$B,0),'Data - Knowledge'!AH$8)/100</f>
        <v>3.1E-2</v>
      </c>
      <c r="AI630" s="129" cm="1">
        <f t="array" ref="AI630">INDEX(KM_PCT,MATCH($A630,'Knowledge - Percentages'!$B:$B,0),'Data - Knowledge'!AI$8)/100</f>
        <v>2.7999999999999997E-2</v>
      </c>
    </row>
    <row r="631" spans="1:35">
      <c r="A631" s="86" t="s">
        <v>1421</v>
      </c>
      <c r="B631" s="86" t="s">
        <v>1354</v>
      </c>
      <c r="C631" s="86" t="s">
        <v>1405</v>
      </c>
      <c r="D631" s="86" t="s">
        <v>1422</v>
      </c>
      <c r="E631" s="122">
        <f t="shared" si="61"/>
        <v>9.3900072283978342E-2</v>
      </c>
      <c r="F631" s="128">
        <f t="shared" si="56"/>
        <v>4806.4629999999997</v>
      </c>
      <c r="G631" s="122">
        <f t="shared" si="57"/>
        <v>9.4424910488322952E-2</v>
      </c>
      <c r="H631" s="128">
        <f t="shared" si="58"/>
        <v>34363.019</v>
      </c>
      <c r="I631" s="122">
        <f t="shared" si="59"/>
        <v>0.25608301158341557</v>
      </c>
      <c r="J631" s="128">
        <f t="shared" si="60"/>
        <v>99.444173998545111</v>
      </c>
      <c r="K631" s="129" cm="1">
        <f t="array" ref="K631">INDEX(KM_PCT,MATCH($A631,'Knowledge - Percentages'!$B:$B,0),'Data - Knowledge'!K$8)/100</f>
        <v>9.5000000000000001E-2</v>
      </c>
      <c r="L631" s="129" cm="1">
        <f t="array" ref="L631">INDEX(KM_PCT,MATCH($A631,'Knowledge - Percentages'!$B:$B,0),'Data - Knowledge'!L$8)/100</f>
        <v>9.1999999999999998E-2</v>
      </c>
      <c r="M631" s="129" cm="1">
        <f t="array" ref="M631">INDEX(KM_PCT,MATCH($A631,'Knowledge - Percentages'!$B:$B,0),'Data - Knowledge'!M$8)/100</f>
        <v>8.900000000000001E-2</v>
      </c>
      <c r="N631" s="129" cm="1">
        <f t="array" ref="N631">INDEX(KM_PCT,MATCH($A631,'Knowledge - Percentages'!$B:$B,0),'Data - Knowledge'!N$8)/100</f>
        <v>9.4E-2</v>
      </c>
      <c r="O631" s="129" cm="1">
        <f t="array" ref="O631">INDEX(KM_PCT,MATCH($A631,'Knowledge - Percentages'!$B:$B,0),'Data - Knowledge'!O$8)/100</f>
        <v>9.4E-2</v>
      </c>
      <c r="P631" s="129" cm="1">
        <f t="array" ref="P631">INDEX(KM_PCT,MATCH($A631,'Knowledge - Percentages'!$B:$B,0),'Data - Knowledge'!P$8)/100</f>
        <v>0.10099999999999999</v>
      </c>
      <c r="Q631" s="129" cm="1">
        <f t="array" ref="Q631">INDEX(KM_PCT,MATCH($A631,'Knowledge - Percentages'!$B:$B,0),'Data - Knowledge'!Q$8)/100</f>
        <v>8.199999999999999E-2</v>
      </c>
      <c r="R631" s="129" cm="1">
        <f t="array" ref="R631">INDEX(KM_PCT,MATCH($A631,'Knowledge - Percentages'!$B:$B,0),'Data - Knowledge'!R$8)/100</f>
        <v>7.6999999999999999E-2</v>
      </c>
      <c r="S631" s="129" cm="1">
        <f t="array" ref="S631">INDEX(KM_PCT,MATCH($A631,'Knowledge - Percentages'!$B:$B,0),'Data - Knowledge'!S$8)/100</f>
        <v>0.10099999999999999</v>
      </c>
      <c r="T631" s="129" cm="1">
        <f t="array" ref="T631">INDEX(KM_PCT,MATCH($A631,'Knowledge - Percentages'!$B:$B,0),'Data - Knowledge'!T$8)/100</f>
        <v>9.3000000000000013E-2</v>
      </c>
      <c r="U631" s="129" cm="1">
        <f t="array" ref="U631">INDEX(KM_PCT,MATCH($A631,'Knowledge - Percentages'!$B:$B,0),'Data - Knowledge'!U$8)/100</f>
        <v>9.3000000000000013E-2</v>
      </c>
      <c r="V631" s="129" cm="1">
        <f t="array" ref="V631">INDEX(KM_PCT,MATCH($A631,'Knowledge - Percentages'!$B:$B,0),'Data - Knowledge'!V$8)/100</f>
        <v>8.8000000000000009E-2</v>
      </c>
      <c r="W631" s="129" cm="1">
        <f t="array" ref="W631">INDEX(KM_PCT,MATCH($A631,'Knowledge - Percentages'!$B:$B,0),'Data - Knowledge'!W$8)/100</f>
        <v>0.09</v>
      </c>
      <c r="X631" s="129" cm="1">
        <f t="array" ref="X631">INDEX(KM_PCT,MATCH($A631,'Knowledge - Percentages'!$B:$B,0),'Data - Knowledge'!X$8)/100</f>
        <v>9.8000000000000004E-2</v>
      </c>
      <c r="Y631" s="129" cm="1">
        <f t="array" ref="Y631">INDEX(KM_PCT,MATCH($A631,'Knowledge - Percentages'!$B:$B,0),'Data - Knowledge'!Y$8)/100</f>
        <v>9.1999999999999998E-2</v>
      </c>
      <c r="Z631" s="129" cm="1">
        <f t="array" ref="Z631">INDEX(KM_PCT,MATCH($A631,'Knowledge - Percentages'!$B:$B,0),'Data - Knowledge'!Z$8)/100</f>
        <v>9.4E-2</v>
      </c>
      <c r="AA631" s="129" cm="1">
        <f t="array" ref="AA631">INDEX(KM_PCT,MATCH($A631,'Knowledge - Percentages'!$B:$B,0),'Data - Knowledge'!AA$8)/100</f>
        <v>9.6999999999999989E-2</v>
      </c>
      <c r="AB631" s="129" cm="1">
        <f t="array" ref="AB631">INDEX(KM_PCT,MATCH($A631,'Knowledge - Percentages'!$B:$B,0),'Data - Knowledge'!AB$8)/100</f>
        <v>0.10199999999999999</v>
      </c>
      <c r="AC631" s="129" cm="1">
        <f t="array" ref="AC631">INDEX(KM_PCT,MATCH($A631,'Knowledge - Percentages'!$B:$B,0),'Data - Knowledge'!AC$8)/100</f>
        <v>9.3000000000000013E-2</v>
      </c>
      <c r="AD631" s="129" cm="1">
        <f t="array" ref="AD631">INDEX(KM_PCT,MATCH($A631,'Knowledge - Percentages'!$B:$B,0),'Data - Knowledge'!AD$8)/100</f>
        <v>9.8000000000000004E-2</v>
      </c>
      <c r="AE631" s="129" cm="1">
        <f t="array" ref="AE631">INDEX(KM_PCT,MATCH($A631,'Knowledge - Percentages'!$B:$B,0),'Data - Knowledge'!AE$8)/100</f>
        <v>8.900000000000001E-2</v>
      </c>
      <c r="AF631" s="129" cm="1">
        <f t="array" ref="AF631">INDEX(KM_PCT,MATCH($A631,'Knowledge - Percentages'!$B:$B,0),'Data - Knowledge'!AF$8)/100</f>
        <v>8.199999999999999E-2</v>
      </c>
      <c r="AG631" s="129" cm="1">
        <f t="array" ref="AG631">INDEX(KM_PCT,MATCH($A631,'Knowledge - Percentages'!$B:$B,0),'Data - Knowledge'!AG$8)/100</f>
        <v>9.3000000000000013E-2</v>
      </c>
      <c r="AH631" s="129" cm="1">
        <f t="array" ref="AH631">INDEX(KM_PCT,MATCH($A631,'Knowledge - Percentages'!$B:$B,0),'Data - Knowledge'!AH$8)/100</f>
        <v>9.5000000000000001E-2</v>
      </c>
      <c r="AI631" s="129" cm="1">
        <f t="array" ref="AI631">INDEX(KM_PCT,MATCH($A631,'Knowledge - Percentages'!$B:$B,0),'Data - Knowledge'!AI$8)/100</f>
        <v>9.5000000000000001E-2</v>
      </c>
    </row>
    <row r="632" spans="1:35">
      <c r="A632" s="86" t="s">
        <v>1423</v>
      </c>
      <c r="B632" s="86" t="s">
        <v>1354</v>
      </c>
      <c r="C632" s="86" t="s">
        <v>1405</v>
      </c>
      <c r="D632" s="86" t="s">
        <v>1424</v>
      </c>
      <c r="E632" s="122">
        <f t="shared" si="61"/>
        <v>0.23570762107566376</v>
      </c>
      <c r="F632" s="128">
        <f t="shared" si="56"/>
        <v>12065.166000000001</v>
      </c>
      <c r="G632" s="122">
        <f t="shared" si="57"/>
        <v>0.25023648394285536</v>
      </c>
      <c r="H632" s="128">
        <f t="shared" si="58"/>
        <v>91065.810999999987</v>
      </c>
      <c r="I632" s="122">
        <f t="shared" si="59"/>
        <v>-0.14100773614053536</v>
      </c>
      <c r="J632" s="128">
        <f t="shared" si="60"/>
        <v>94.193947006340835</v>
      </c>
      <c r="K632" s="129" cm="1">
        <f t="array" ref="K632">INDEX(KM_PCT,MATCH($A632,'Knowledge - Percentages'!$B:$B,0),'Data - Knowledge'!K$8)/100</f>
        <v>0.188</v>
      </c>
      <c r="L632" s="129" cm="1">
        <f t="array" ref="L632">INDEX(KM_PCT,MATCH($A632,'Knowledge - Percentages'!$B:$B,0),'Data - Knowledge'!L$8)/100</f>
        <v>0.19899999999999998</v>
      </c>
      <c r="M632" s="129" cm="1">
        <f t="array" ref="M632">INDEX(KM_PCT,MATCH($A632,'Knowledge - Percentages'!$B:$B,0),'Data - Knowledge'!M$8)/100</f>
        <v>0.184</v>
      </c>
      <c r="N632" s="129" cm="1">
        <f t="array" ref="N632">INDEX(KM_PCT,MATCH($A632,'Knowledge - Percentages'!$B:$B,0),'Data - Knowledge'!N$8)/100</f>
        <v>0.28100000000000003</v>
      </c>
      <c r="O632" s="129" cm="1">
        <f t="array" ref="O632">INDEX(KM_PCT,MATCH($A632,'Knowledge - Percentages'!$B:$B,0),'Data - Knowledge'!O$8)/100</f>
        <v>0.21899999999999997</v>
      </c>
      <c r="P632" s="129" cm="1">
        <f t="array" ref="P632">INDEX(KM_PCT,MATCH($A632,'Knowledge - Percentages'!$B:$B,0),'Data - Knowledge'!P$8)/100</f>
        <v>0.20800000000000002</v>
      </c>
      <c r="Q632" s="129" cm="1">
        <f t="array" ref="Q632">INDEX(KM_PCT,MATCH($A632,'Knowledge - Percentages'!$B:$B,0),'Data - Knowledge'!Q$8)/100</f>
        <v>0.17800000000000002</v>
      </c>
      <c r="R632" s="129" cm="1">
        <f t="array" ref="R632">INDEX(KM_PCT,MATCH($A632,'Knowledge - Percentages'!$B:$B,0),'Data - Knowledge'!R$8)/100</f>
        <v>0.19500000000000001</v>
      </c>
      <c r="S632" s="129" cm="1">
        <f t="array" ref="S632">INDEX(KM_PCT,MATCH($A632,'Knowledge - Percentages'!$B:$B,0),'Data - Knowledge'!S$8)/100</f>
        <v>0.223</v>
      </c>
      <c r="T632" s="129" cm="1">
        <f t="array" ref="T632">INDEX(KM_PCT,MATCH($A632,'Knowledge - Percentages'!$B:$B,0),'Data - Knowledge'!T$8)/100</f>
        <v>0.21199999999999999</v>
      </c>
      <c r="U632" s="129" cm="1">
        <f t="array" ref="U632">INDEX(KM_PCT,MATCH($A632,'Knowledge - Percentages'!$B:$B,0),'Data - Knowledge'!U$8)/100</f>
        <v>0.20399999999999999</v>
      </c>
      <c r="V632" s="129" cm="1">
        <f t="array" ref="V632">INDEX(KM_PCT,MATCH($A632,'Knowledge - Percentages'!$B:$B,0),'Data - Knowledge'!V$8)/100</f>
        <v>0.19500000000000001</v>
      </c>
      <c r="W632" s="129" cm="1">
        <f t="array" ref="W632">INDEX(KM_PCT,MATCH($A632,'Knowledge - Percentages'!$B:$B,0),'Data - Knowledge'!W$8)/100</f>
        <v>0.24600000000000002</v>
      </c>
      <c r="X632" s="129" cm="1">
        <f t="array" ref="X632">INDEX(KM_PCT,MATCH($A632,'Knowledge - Percentages'!$B:$B,0),'Data - Knowledge'!X$8)/100</f>
        <v>0.22899999999999998</v>
      </c>
      <c r="Y632" s="129" cm="1">
        <f t="array" ref="Y632">INDEX(KM_PCT,MATCH($A632,'Knowledge - Percentages'!$B:$B,0),'Data - Knowledge'!Y$8)/100</f>
        <v>0.23100000000000001</v>
      </c>
      <c r="Z632" s="129" cm="1">
        <f t="array" ref="Z632">INDEX(KM_PCT,MATCH($A632,'Knowledge - Percentages'!$B:$B,0),'Data - Knowledge'!Z$8)/100</f>
        <v>0.27800000000000002</v>
      </c>
      <c r="AA632" s="129" cm="1">
        <f t="array" ref="AA632">INDEX(KM_PCT,MATCH($A632,'Knowledge - Percentages'!$B:$B,0),'Data - Knowledge'!AA$8)/100</f>
        <v>0.253</v>
      </c>
      <c r="AB632" s="129" cm="1">
        <f t="array" ref="AB632">INDEX(KM_PCT,MATCH($A632,'Knowledge - Percentages'!$B:$B,0),'Data - Knowledge'!AB$8)/100</f>
        <v>0.29699999999999999</v>
      </c>
      <c r="AC632" s="129" cm="1">
        <f t="array" ref="AC632">INDEX(KM_PCT,MATCH($A632,'Knowledge - Percentages'!$B:$B,0),'Data - Knowledge'!AC$8)/100</f>
        <v>0.309</v>
      </c>
      <c r="AD632" s="129" cm="1">
        <f t="array" ref="AD632">INDEX(KM_PCT,MATCH($A632,'Knowledge - Percentages'!$B:$B,0),'Data - Knowledge'!AD$8)/100</f>
        <v>0.27200000000000002</v>
      </c>
      <c r="AE632" s="129" cm="1">
        <f t="array" ref="AE632">INDEX(KM_PCT,MATCH($A632,'Knowledge - Percentages'!$B:$B,0),'Data - Knowledge'!AE$8)/100</f>
        <v>0.29100000000000004</v>
      </c>
      <c r="AF632" s="129" cm="1">
        <f t="array" ref="AF632">INDEX(KM_PCT,MATCH($A632,'Knowledge - Percentages'!$B:$B,0),'Data - Knowledge'!AF$8)/100</f>
        <v>0.249</v>
      </c>
      <c r="AG632" s="129" cm="1">
        <f t="array" ref="AG632">INDEX(KM_PCT,MATCH($A632,'Knowledge - Percentages'!$B:$B,0),'Data - Knowledge'!AG$8)/100</f>
        <v>0.26700000000000002</v>
      </c>
      <c r="AH632" s="129" cm="1">
        <f t="array" ref="AH632">INDEX(KM_PCT,MATCH($A632,'Knowledge - Percentages'!$B:$B,0),'Data - Knowledge'!AH$8)/100</f>
        <v>0.32200000000000001</v>
      </c>
      <c r="AI632" s="129" cm="1">
        <f t="array" ref="AI632">INDEX(KM_PCT,MATCH($A632,'Knowledge - Percentages'!$B:$B,0),'Data - Knowledge'!AI$8)/100</f>
        <v>0.28300000000000003</v>
      </c>
    </row>
    <row r="633" spans="1:35">
      <c r="A633" s="86" t="s">
        <v>1425</v>
      </c>
      <c r="B633" s="86" t="s">
        <v>1354</v>
      </c>
      <c r="C633" s="86" t="s">
        <v>1426</v>
      </c>
      <c r="D633" s="86" t="s">
        <v>1427</v>
      </c>
      <c r="E633" s="122">
        <f t="shared" si="61"/>
        <v>3.1074042237286811E-2</v>
      </c>
      <c r="F633" s="128">
        <f t="shared" si="56"/>
        <v>1590.587</v>
      </c>
      <c r="G633" s="122">
        <f t="shared" si="57"/>
        <v>2.9711117034285094E-2</v>
      </c>
      <c r="H633" s="128">
        <f t="shared" si="58"/>
        <v>10812.439999999997</v>
      </c>
      <c r="I633" s="122">
        <f t="shared" si="59"/>
        <v>0.41092040014355835</v>
      </c>
      <c r="J633" s="128">
        <f t="shared" si="60"/>
        <v>104.58725668721567</v>
      </c>
      <c r="K633" s="129" cm="1">
        <f t="array" ref="K633">INDEX(KM_PCT,MATCH($A633,'Knowledge - Percentages'!$B:$B,0),'Data - Knowledge'!K$8)/100</f>
        <v>2.5000000000000001E-2</v>
      </c>
      <c r="L633" s="129" cm="1">
        <f t="array" ref="L633">INDEX(KM_PCT,MATCH($A633,'Knowledge - Percentages'!$B:$B,0),'Data - Knowledge'!L$8)/100</f>
        <v>3.5000000000000003E-2</v>
      </c>
      <c r="M633" s="129" cm="1">
        <f t="array" ref="M633">INDEX(KM_PCT,MATCH($A633,'Knowledge - Percentages'!$B:$B,0),'Data - Knowledge'!M$8)/100</f>
        <v>3.5000000000000003E-2</v>
      </c>
      <c r="N633" s="129" cm="1">
        <f t="array" ref="N633">INDEX(KM_PCT,MATCH($A633,'Knowledge - Percentages'!$B:$B,0),'Data - Knowledge'!N$8)/100</f>
        <v>0.03</v>
      </c>
      <c r="O633" s="129" cm="1">
        <f t="array" ref="O633">INDEX(KM_PCT,MATCH($A633,'Knowledge - Percentages'!$B:$B,0),'Data - Knowledge'!O$8)/100</f>
        <v>3.5000000000000003E-2</v>
      </c>
      <c r="P633" s="129" cm="1">
        <f t="array" ref="P633">INDEX(KM_PCT,MATCH($A633,'Knowledge - Percentages'!$B:$B,0),'Data - Knowledge'!P$8)/100</f>
        <v>3.6000000000000004E-2</v>
      </c>
      <c r="Q633" s="129" cm="1">
        <f t="array" ref="Q633">INDEX(KM_PCT,MATCH($A633,'Knowledge - Percentages'!$B:$B,0),'Data - Knowledge'!Q$8)/100</f>
        <v>0.04</v>
      </c>
      <c r="R633" s="129" cm="1">
        <f t="array" ref="R633">INDEX(KM_PCT,MATCH($A633,'Knowledge - Percentages'!$B:$B,0),'Data - Knowledge'!R$8)/100</f>
        <v>0.03</v>
      </c>
      <c r="S633" s="129" cm="1">
        <f t="array" ref="S633">INDEX(KM_PCT,MATCH($A633,'Knowledge - Percentages'!$B:$B,0),'Data - Knowledge'!S$8)/100</f>
        <v>2.8999999999999998E-2</v>
      </c>
      <c r="T633" s="129" cm="1">
        <f t="array" ref="T633">INDEX(KM_PCT,MATCH($A633,'Knowledge - Percentages'!$B:$B,0),'Data - Knowledge'!T$8)/100</f>
        <v>3.6000000000000004E-2</v>
      </c>
      <c r="U633" s="129" cm="1">
        <f t="array" ref="U633">INDEX(KM_PCT,MATCH($A633,'Knowledge - Percentages'!$B:$B,0),'Data - Knowledge'!U$8)/100</f>
        <v>3.4000000000000002E-2</v>
      </c>
      <c r="V633" s="129" cm="1">
        <f t="array" ref="V633">INDEX(KM_PCT,MATCH($A633,'Knowledge - Percentages'!$B:$B,0),'Data - Knowledge'!V$8)/100</f>
        <v>3.6000000000000004E-2</v>
      </c>
      <c r="W633" s="129" cm="1">
        <f t="array" ref="W633">INDEX(KM_PCT,MATCH($A633,'Knowledge - Percentages'!$B:$B,0),'Data - Knowledge'!W$8)/100</f>
        <v>0.02</v>
      </c>
      <c r="X633" s="129" cm="1">
        <f t="array" ref="X633">INDEX(KM_PCT,MATCH($A633,'Knowledge - Percentages'!$B:$B,0),'Data - Knowledge'!X$8)/100</f>
        <v>3.1E-2</v>
      </c>
      <c r="Y633" s="129" cm="1">
        <f t="array" ref="Y633">INDEX(KM_PCT,MATCH($A633,'Knowledge - Percentages'!$B:$B,0),'Data - Knowledge'!Y$8)/100</f>
        <v>2.6000000000000002E-2</v>
      </c>
      <c r="Z633" s="129" cm="1">
        <f t="array" ref="Z633">INDEX(KM_PCT,MATCH($A633,'Knowledge - Percentages'!$B:$B,0),'Data - Knowledge'!Z$8)/100</f>
        <v>2.8999999999999998E-2</v>
      </c>
      <c r="AA633" s="129" cm="1">
        <f t="array" ref="AA633">INDEX(KM_PCT,MATCH($A633,'Knowledge - Percentages'!$B:$B,0),'Data - Knowledge'!AA$8)/100</f>
        <v>2.8999999999999998E-2</v>
      </c>
      <c r="AB633" s="129" cm="1">
        <f t="array" ref="AB633">INDEX(KM_PCT,MATCH($A633,'Knowledge - Percentages'!$B:$B,0),'Data - Knowledge'!AB$8)/100</f>
        <v>1.8000000000000002E-2</v>
      </c>
      <c r="AC633" s="129" cm="1">
        <f t="array" ref="AC633">INDEX(KM_PCT,MATCH($A633,'Knowledge - Percentages'!$B:$B,0),'Data - Knowledge'!AC$8)/100</f>
        <v>2.4E-2</v>
      </c>
      <c r="AD633" s="129" cm="1">
        <f t="array" ref="AD633">INDEX(KM_PCT,MATCH($A633,'Knowledge - Percentages'!$B:$B,0),'Data - Knowledge'!AD$8)/100</f>
        <v>2.7999999999999997E-2</v>
      </c>
      <c r="AE633" s="129" cm="1">
        <f t="array" ref="AE633">INDEX(KM_PCT,MATCH($A633,'Knowledge - Percentages'!$B:$B,0),'Data - Knowledge'!AE$8)/100</f>
        <v>2.7999999999999997E-2</v>
      </c>
      <c r="AF633" s="129" cm="1">
        <f t="array" ref="AF633">INDEX(KM_PCT,MATCH($A633,'Knowledge - Percentages'!$B:$B,0),'Data - Knowledge'!AF$8)/100</f>
        <v>2.5000000000000001E-2</v>
      </c>
      <c r="AG633" s="129" cm="1">
        <f t="array" ref="AG633">INDEX(KM_PCT,MATCH($A633,'Knowledge - Percentages'!$B:$B,0),'Data - Knowledge'!AG$8)/100</f>
        <v>2.6000000000000002E-2</v>
      </c>
      <c r="AH633" s="129" cm="1">
        <f t="array" ref="AH633">INDEX(KM_PCT,MATCH($A633,'Knowledge - Percentages'!$B:$B,0),'Data - Knowledge'!AH$8)/100</f>
        <v>0.02</v>
      </c>
      <c r="AI633" s="129" cm="1">
        <f t="array" ref="AI633">INDEX(KM_PCT,MATCH($A633,'Knowledge - Percentages'!$B:$B,0),'Data - Knowledge'!AI$8)/100</f>
        <v>2.5000000000000001E-2</v>
      </c>
    </row>
    <row r="634" spans="1:35">
      <c r="A634" s="86" t="s">
        <v>1428</v>
      </c>
      <c r="B634" s="86" t="s">
        <v>1354</v>
      </c>
      <c r="C634" s="86" t="s">
        <v>1426</v>
      </c>
      <c r="D634" s="86" t="s">
        <v>1429</v>
      </c>
      <c r="E634" s="122">
        <f t="shared" si="61"/>
        <v>0.16001807099458848</v>
      </c>
      <c r="F634" s="128">
        <f t="shared" si="56"/>
        <v>8190.8450000000003</v>
      </c>
      <c r="G634" s="122">
        <f t="shared" si="57"/>
        <v>0.16941075074398421</v>
      </c>
      <c r="H634" s="128">
        <f t="shared" si="58"/>
        <v>61651.79099999999</v>
      </c>
      <c r="I634" s="122">
        <f t="shared" si="59"/>
        <v>-0.39147364690342806</v>
      </c>
      <c r="J634" s="128">
        <f t="shared" si="60"/>
        <v>94.455676686310142</v>
      </c>
      <c r="K634" s="129" cm="1">
        <f t="array" ref="K634">INDEX(KM_PCT,MATCH($A634,'Knowledge - Percentages'!$B:$B,0),'Data - Knowledge'!K$8)/100</f>
        <v>0.185</v>
      </c>
      <c r="L634" s="129" cm="1">
        <f t="array" ref="L634">INDEX(KM_PCT,MATCH($A634,'Knowledge - Percentages'!$B:$B,0),'Data - Knowledge'!L$8)/100</f>
        <v>0.13699999999999998</v>
      </c>
      <c r="M634" s="129" cm="1">
        <f t="array" ref="M634">INDEX(KM_PCT,MATCH($A634,'Knowledge - Percentages'!$B:$B,0),'Data - Knowledge'!M$8)/100</f>
        <v>0.127</v>
      </c>
      <c r="N634" s="129" cm="1">
        <f t="array" ref="N634">INDEX(KM_PCT,MATCH($A634,'Knowledge - Percentages'!$B:$B,0),'Data - Knowledge'!N$8)/100</f>
        <v>0.184</v>
      </c>
      <c r="O634" s="129" cm="1">
        <f t="array" ref="O634">INDEX(KM_PCT,MATCH($A634,'Knowledge - Percentages'!$B:$B,0),'Data - Knowledge'!O$8)/100</f>
        <v>0.14800000000000002</v>
      </c>
      <c r="P634" s="129" cm="1">
        <f t="array" ref="P634">INDEX(KM_PCT,MATCH($A634,'Knowledge - Percentages'!$B:$B,0),'Data - Knowledge'!P$8)/100</f>
        <v>0.13600000000000001</v>
      </c>
      <c r="Q634" s="129" cm="1">
        <f t="array" ref="Q634">INDEX(KM_PCT,MATCH($A634,'Knowledge - Percentages'!$B:$B,0),'Data - Knowledge'!Q$8)/100</f>
        <v>0.121</v>
      </c>
      <c r="R634" s="129" cm="1">
        <f t="array" ref="R634">INDEX(KM_PCT,MATCH($A634,'Knowledge - Percentages'!$B:$B,0),'Data - Knowledge'!R$8)/100</f>
        <v>0.158</v>
      </c>
      <c r="S634" s="129" cm="1">
        <f t="array" ref="S634">INDEX(KM_PCT,MATCH($A634,'Knowledge - Percentages'!$B:$B,0),'Data - Knowledge'!S$8)/100</f>
        <v>0.154</v>
      </c>
      <c r="T634" s="129" cm="1">
        <f t="array" ref="T634">INDEX(KM_PCT,MATCH($A634,'Knowledge - Percentages'!$B:$B,0),'Data - Knowledge'!T$8)/100</f>
        <v>0.13400000000000001</v>
      </c>
      <c r="U634" s="129" cm="1">
        <f t="array" ref="U634">INDEX(KM_PCT,MATCH($A634,'Knowledge - Percentages'!$B:$B,0),'Data - Knowledge'!U$8)/100</f>
        <v>0.14499999999999999</v>
      </c>
      <c r="V634" s="129" cm="1">
        <f t="array" ref="V634">INDEX(KM_PCT,MATCH($A634,'Knowledge - Percentages'!$B:$B,0),'Data - Knowledge'!V$8)/100</f>
        <v>0.13500000000000001</v>
      </c>
      <c r="W634" s="129" cm="1">
        <f t="array" ref="W634">INDEX(KM_PCT,MATCH($A634,'Knowledge - Percentages'!$B:$B,0),'Data - Knowledge'!W$8)/100</f>
        <v>0.192</v>
      </c>
      <c r="X634" s="129" cm="1">
        <f t="array" ref="X634">INDEX(KM_PCT,MATCH($A634,'Knowledge - Percentages'!$B:$B,0),'Data - Knowledge'!X$8)/100</f>
        <v>0.152</v>
      </c>
      <c r="Y634" s="129" cm="1">
        <f t="array" ref="Y634">INDEX(KM_PCT,MATCH($A634,'Knowledge - Percentages'!$B:$B,0),'Data - Knowledge'!Y$8)/100</f>
        <v>0.17100000000000001</v>
      </c>
      <c r="Z634" s="129" cm="1">
        <f t="array" ref="Z634">INDEX(KM_PCT,MATCH($A634,'Knowledge - Percentages'!$B:$B,0),'Data - Knowledge'!Z$8)/100</f>
        <v>0.185</v>
      </c>
      <c r="AA634" s="129" cm="1">
        <f t="array" ref="AA634">INDEX(KM_PCT,MATCH($A634,'Knowledge - Percentages'!$B:$B,0),'Data - Knowledge'!AA$8)/100</f>
        <v>0.159</v>
      </c>
      <c r="AB634" s="129" cm="1">
        <f t="array" ref="AB634">INDEX(KM_PCT,MATCH($A634,'Knowledge - Percentages'!$B:$B,0),'Data - Knowledge'!AB$8)/100</f>
        <v>0.22800000000000001</v>
      </c>
      <c r="AC634" s="129" cm="1">
        <f t="array" ref="AC634">INDEX(KM_PCT,MATCH($A634,'Knowledge - Percentages'!$B:$B,0),'Data - Knowledge'!AC$8)/100</f>
        <v>0.217</v>
      </c>
      <c r="AD634" s="129" cm="1">
        <f t="array" ref="AD634">INDEX(KM_PCT,MATCH($A634,'Knowledge - Percentages'!$B:$B,0),'Data - Knowledge'!AD$8)/100</f>
        <v>0.17699999999999999</v>
      </c>
      <c r="AE634" s="129" cm="1">
        <f t="array" ref="AE634">INDEX(KM_PCT,MATCH($A634,'Knowledge - Percentages'!$B:$B,0),'Data - Knowledge'!AE$8)/100</f>
        <v>0.20100000000000001</v>
      </c>
      <c r="AF634" s="129" cm="1">
        <f t="array" ref="AF634">INDEX(KM_PCT,MATCH($A634,'Knowledge - Percentages'!$B:$B,0),'Data - Knowledge'!AF$8)/100</f>
        <v>0.19600000000000001</v>
      </c>
      <c r="AG634" s="129" cm="1">
        <f t="array" ref="AG634">INDEX(KM_PCT,MATCH($A634,'Knowledge - Percentages'!$B:$B,0),'Data - Knowledge'!AG$8)/100</f>
        <v>0.17899999999999999</v>
      </c>
      <c r="AH634" s="129" cm="1">
        <f t="array" ref="AH634">INDEX(KM_PCT,MATCH($A634,'Knowledge - Percentages'!$B:$B,0),'Data - Knowledge'!AH$8)/100</f>
        <v>0.23199999999999998</v>
      </c>
      <c r="AI634" s="129" cm="1">
        <f t="array" ref="AI634">INDEX(KM_PCT,MATCH($A634,'Knowledge - Percentages'!$B:$B,0),'Data - Knowledge'!AI$8)/100</f>
        <v>0.19399999999999998</v>
      </c>
    </row>
    <row r="635" spans="1:35">
      <c r="A635" s="86" t="s">
        <v>1430</v>
      </c>
      <c r="B635" s="86" t="s">
        <v>1354</v>
      </c>
      <c r="C635" s="86" t="s">
        <v>1426</v>
      </c>
      <c r="D635" s="86" t="s">
        <v>1431</v>
      </c>
      <c r="E635" s="122">
        <f t="shared" si="61"/>
        <v>0.27377363393049015</v>
      </c>
      <c r="F635" s="128">
        <f t="shared" si="56"/>
        <v>14013.651</v>
      </c>
      <c r="G635" s="122">
        <f t="shared" si="57"/>
        <v>0.2816992545044365</v>
      </c>
      <c r="H635" s="128">
        <f t="shared" si="58"/>
        <v>102515.71100000002</v>
      </c>
      <c r="I635" s="122">
        <f t="shared" si="59"/>
        <v>-0.63331993135496234</v>
      </c>
      <c r="J635" s="128">
        <f t="shared" si="60"/>
        <v>97.186495722933643</v>
      </c>
      <c r="K635" s="129" cm="1">
        <f t="array" ref="K635">INDEX(KM_PCT,MATCH($A635,'Knowledge - Percentages'!$B:$B,0),'Data - Knowledge'!K$8)/100</f>
        <v>0.223</v>
      </c>
      <c r="L635" s="129" cm="1">
        <f t="array" ref="L635">INDEX(KM_PCT,MATCH($A635,'Knowledge - Percentages'!$B:$B,0),'Data - Knowledge'!L$8)/100</f>
        <v>0.23800000000000002</v>
      </c>
      <c r="M635" s="129" cm="1">
        <f t="array" ref="M635">INDEX(KM_PCT,MATCH($A635,'Knowledge - Percentages'!$B:$B,0),'Data - Knowledge'!M$8)/100</f>
        <v>0.253</v>
      </c>
      <c r="N635" s="129" cm="1">
        <f t="array" ref="N635">INDEX(KM_PCT,MATCH($A635,'Knowledge - Percentages'!$B:$B,0),'Data - Knowledge'!N$8)/100</f>
        <v>0.248</v>
      </c>
      <c r="O635" s="129" cm="1">
        <f t="array" ref="O635">INDEX(KM_PCT,MATCH($A635,'Knowledge - Percentages'!$B:$B,0),'Data - Knowledge'!O$8)/100</f>
        <v>0.254</v>
      </c>
      <c r="P635" s="129" cm="1">
        <f t="array" ref="P635">INDEX(KM_PCT,MATCH($A635,'Knowledge - Percentages'!$B:$B,0),'Data - Knowledge'!P$8)/100</f>
        <v>0.26800000000000002</v>
      </c>
      <c r="Q635" s="129" cm="1">
        <f t="array" ref="Q635">INDEX(KM_PCT,MATCH($A635,'Knowledge - Percentages'!$B:$B,0),'Data - Knowledge'!Q$8)/100</f>
        <v>0.25800000000000001</v>
      </c>
      <c r="R635" s="129" cm="1">
        <f t="array" ref="R635">INDEX(KM_PCT,MATCH($A635,'Knowledge - Percentages'!$B:$B,0),'Data - Knowledge'!R$8)/100</f>
        <v>0.373</v>
      </c>
      <c r="S635" s="129" cm="1">
        <f t="array" ref="S635">INDEX(KM_PCT,MATCH($A635,'Knowledge - Percentages'!$B:$B,0),'Data - Knowledge'!S$8)/100</f>
        <v>0.30099999999999999</v>
      </c>
      <c r="T635" s="129" cm="1">
        <f t="array" ref="T635">INDEX(KM_PCT,MATCH($A635,'Knowledge - Percentages'!$B:$B,0),'Data - Knowledge'!T$8)/100</f>
        <v>0.25600000000000001</v>
      </c>
      <c r="U635" s="129" cm="1">
        <f t="array" ref="U635">INDEX(KM_PCT,MATCH($A635,'Knowledge - Percentages'!$B:$B,0),'Data - Knowledge'!U$8)/100</f>
        <v>0.29499999999999998</v>
      </c>
      <c r="V635" s="129" cm="1">
        <f t="array" ref="V635">INDEX(KM_PCT,MATCH($A635,'Knowledge - Percentages'!$B:$B,0),'Data - Knowledge'!V$8)/100</f>
        <v>0.27</v>
      </c>
      <c r="W635" s="129" cm="1">
        <f t="array" ref="W635">INDEX(KM_PCT,MATCH($A635,'Knowledge - Percentages'!$B:$B,0),'Data - Knowledge'!W$8)/100</f>
        <v>0.40600000000000003</v>
      </c>
      <c r="X635" s="129" cm="1">
        <f t="array" ref="X635">INDEX(KM_PCT,MATCH($A635,'Knowledge - Percentages'!$B:$B,0),'Data - Knowledge'!X$8)/100</f>
        <v>0.28399999999999997</v>
      </c>
      <c r="Y635" s="129" cm="1">
        <f t="array" ref="Y635">INDEX(KM_PCT,MATCH($A635,'Knowledge - Percentages'!$B:$B,0),'Data - Knowledge'!Y$8)/100</f>
        <v>0.35</v>
      </c>
      <c r="Z635" s="129" cm="1">
        <f t="array" ref="Z635">INDEX(KM_PCT,MATCH($A635,'Knowledge - Percentages'!$B:$B,0),'Data - Knowledge'!Z$8)/100</f>
        <v>0.28199999999999997</v>
      </c>
      <c r="AA635" s="129" cm="1">
        <f t="array" ref="AA635">INDEX(KM_PCT,MATCH($A635,'Knowledge - Percentages'!$B:$B,0),'Data - Knowledge'!AA$8)/100</f>
        <v>0.28899999999999998</v>
      </c>
      <c r="AB635" s="129" cm="1">
        <f t="array" ref="AB635">INDEX(KM_PCT,MATCH($A635,'Knowledge - Percentages'!$B:$B,0),'Data - Knowledge'!AB$8)/100</f>
        <v>0.46500000000000002</v>
      </c>
      <c r="AC635" s="129" cm="1">
        <f t="array" ref="AC635">INDEX(KM_PCT,MATCH($A635,'Knowledge - Percentages'!$B:$B,0),'Data - Knowledge'!AC$8)/100</f>
        <v>0.29600000000000004</v>
      </c>
      <c r="AD635" s="129" cm="1">
        <f t="array" ref="AD635">INDEX(KM_PCT,MATCH($A635,'Knowledge - Percentages'!$B:$B,0),'Data - Knowledge'!AD$8)/100</f>
        <v>0.27500000000000002</v>
      </c>
      <c r="AE635" s="129" cm="1">
        <f t="array" ref="AE635">INDEX(KM_PCT,MATCH($A635,'Knowledge - Percentages'!$B:$B,0),'Data - Knowledge'!AE$8)/100</f>
        <v>0.28199999999999997</v>
      </c>
      <c r="AF635" s="129" cm="1">
        <f t="array" ref="AF635">INDEX(KM_PCT,MATCH($A635,'Knowledge - Percentages'!$B:$B,0),'Data - Knowledge'!AF$8)/100</f>
        <v>0.42599999999999999</v>
      </c>
      <c r="AG635" s="129" cm="1">
        <f t="array" ref="AG635">INDEX(KM_PCT,MATCH($A635,'Knowledge - Percentages'!$B:$B,0),'Data - Knowledge'!AG$8)/100</f>
        <v>0.34200000000000003</v>
      </c>
      <c r="AH635" s="129" cm="1">
        <f t="array" ref="AH635">INDEX(KM_PCT,MATCH($A635,'Knowledge - Percentages'!$B:$B,0),'Data - Knowledge'!AH$8)/100</f>
        <v>0.35499999999999998</v>
      </c>
      <c r="AI635" s="129" cm="1">
        <f t="array" ref="AI635">INDEX(KM_PCT,MATCH($A635,'Knowledge - Percentages'!$B:$B,0),'Data - Knowledge'!AI$8)/100</f>
        <v>0.33799999999999997</v>
      </c>
    </row>
    <row r="636" spans="1:35">
      <c r="A636" s="86" t="s">
        <v>1432</v>
      </c>
      <c r="B636" s="86" t="s">
        <v>1354</v>
      </c>
      <c r="C636" s="86" t="s">
        <v>1426</v>
      </c>
      <c r="D636" s="86" t="s">
        <v>1433</v>
      </c>
      <c r="E636" s="122">
        <f t="shared" si="61"/>
        <v>0.34482987868013365</v>
      </c>
      <c r="F636" s="128">
        <f t="shared" si="56"/>
        <v>17650.807000000001</v>
      </c>
      <c r="G636" s="122">
        <f t="shared" si="57"/>
        <v>0.35413328790197823</v>
      </c>
      <c r="H636" s="128">
        <f t="shared" si="58"/>
        <v>128875.83200000002</v>
      </c>
      <c r="I636" s="122">
        <f t="shared" si="59"/>
        <v>-0.50044464783951237</v>
      </c>
      <c r="J636" s="128">
        <f t="shared" si="60"/>
        <v>97.372907450479573</v>
      </c>
      <c r="K636" s="129" cm="1">
        <f t="array" ref="K636">INDEX(KM_PCT,MATCH($A636,'Knowledge - Percentages'!$B:$B,0),'Data - Knowledge'!K$8)/100</f>
        <v>0.32400000000000001</v>
      </c>
      <c r="L636" s="129" cm="1">
        <f t="array" ref="L636">INDEX(KM_PCT,MATCH($A636,'Knowledge - Percentages'!$B:$B,0),'Data - Knowledge'!L$8)/100</f>
        <v>0.318</v>
      </c>
      <c r="M636" s="129" cm="1">
        <f t="array" ref="M636">INDEX(KM_PCT,MATCH($A636,'Knowledge - Percentages'!$B:$B,0),'Data - Knowledge'!M$8)/100</f>
        <v>0.32</v>
      </c>
      <c r="N636" s="129" cm="1">
        <f t="array" ref="N636">INDEX(KM_PCT,MATCH($A636,'Knowledge - Percentages'!$B:$B,0),'Data - Knowledge'!N$8)/100</f>
        <v>0.35100000000000003</v>
      </c>
      <c r="O636" s="129" cm="1">
        <f t="array" ref="O636">INDEX(KM_PCT,MATCH($A636,'Knowledge - Percentages'!$B:$B,0),'Data - Knowledge'!O$8)/100</f>
        <v>0.33500000000000002</v>
      </c>
      <c r="P636" s="129" cm="1">
        <f t="array" ref="P636">INDEX(KM_PCT,MATCH($A636,'Knowledge - Percentages'!$B:$B,0),'Data - Knowledge'!P$8)/100</f>
        <v>0.32700000000000001</v>
      </c>
      <c r="Q636" s="129" cm="1">
        <f t="array" ref="Q636">INDEX(KM_PCT,MATCH($A636,'Knowledge - Percentages'!$B:$B,0),'Data - Knowledge'!Q$8)/100</f>
        <v>0.32</v>
      </c>
      <c r="R636" s="129" cm="1">
        <f t="array" ref="R636">INDEX(KM_PCT,MATCH($A636,'Knowledge - Percentages'!$B:$B,0),'Data - Knowledge'!R$8)/100</f>
        <v>0.36</v>
      </c>
      <c r="S636" s="129" cm="1">
        <f t="array" ref="S636">INDEX(KM_PCT,MATCH($A636,'Knowledge - Percentages'!$B:$B,0),'Data - Knowledge'!S$8)/100</f>
        <v>0.35</v>
      </c>
      <c r="T636" s="129" cm="1">
        <f t="array" ref="T636">INDEX(KM_PCT,MATCH($A636,'Knowledge - Percentages'!$B:$B,0),'Data - Knowledge'!T$8)/100</f>
        <v>0.317</v>
      </c>
      <c r="U636" s="129" cm="1">
        <f t="array" ref="U636">INDEX(KM_PCT,MATCH($A636,'Knowledge - Percentages'!$B:$B,0),'Data - Knowledge'!U$8)/100</f>
        <v>0.34</v>
      </c>
      <c r="V636" s="129" cm="1">
        <f t="array" ref="V636">INDEX(KM_PCT,MATCH($A636,'Knowledge - Percentages'!$B:$B,0),'Data - Knowledge'!V$8)/100</f>
        <v>0.32899999999999996</v>
      </c>
      <c r="W636" s="129" cm="1">
        <f t="array" ref="W636">INDEX(KM_PCT,MATCH($A636,'Knowledge - Percentages'!$B:$B,0),'Data - Knowledge'!W$8)/100</f>
        <v>0.39799999999999996</v>
      </c>
      <c r="X636" s="129" cm="1">
        <f t="array" ref="X636">INDEX(KM_PCT,MATCH($A636,'Knowledge - Percentages'!$B:$B,0),'Data - Knowledge'!X$8)/100</f>
        <v>0.34399999999999997</v>
      </c>
      <c r="Y636" s="129" cm="1">
        <f t="array" ref="Y636">INDEX(KM_PCT,MATCH($A636,'Knowledge - Percentages'!$B:$B,0),'Data - Knowledge'!Y$8)/100</f>
        <v>0.37</v>
      </c>
      <c r="Z636" s="129" cm="1">
        <f t="array" ref="Z636">INDEX(KM_PCT,MATCH($A636,'Knowledge - Percentages'!$B:$B,0),'Data - Knowledge'!Z$8)/100</f>
        <v>0.36799999999999999</v>
      </c>
      <c r="AA636" s="129" cm="1">
        <f t="array" ref="AA636">INDEX(KM_PCT,MATCH($A636,'Knowledge - Percentages'!$B:$B,0),'Data - Knowledge'!AA$8)/100</f>
        <v>0.34899999999999998</v>
      </c>
      <c r="AB636" s="129" cm="1">
        <f t="array" ref="AB636">INDEX(KM_PCT,MATCH($A636,'Knowledge - Percentages'!$B:$B,0),'Data - Knowledge'!AB$8)/100</f>
        <v>0.41200000000000003</v>
      </c>
      <c r="AC636" s="129" cm="1">
        <f t="array" ref="AC636">INDEX(KM_PCT,MATCH($A636,'Knowledge - Percentages'!$B:$B,0),'Data - Knowledge'!AC$8)/100</f>
        <v>0.39600000000000002</v>
      </c>
      <c r="AD636" s="129" cm="1">
        <f t="array" ref="AD636">INDEX(KM_PCT,MATCH($A636,'Knowledge - Percentages'!$B:$B,0),'Data - Knowledge'!AD$8)/100</f>
        <v>0.36</v>
      </c>
      <c r="AE636" s="129" cm="1">
        <f t="array" ref="AE636">INDEX(KM_PCT,MATCH($A636,'Knowledge - Percentages'!$B:$B,0),'Data - Knowledge'!AE$8)/100</f>
        <v>0.375</v>
      </c>
      <c r="AF636" s="129" cm="1">
        <f t="array" ref="AF636">INDEX(KM_PCT,MATCH($A636,'Knowledge - Percentages'!$B:$B,0),'Data - Knowledge'!AF$8)/100</f>
        <v>0.38600000000000001</v>
      </c>
      <c r="AG636" s="129" cm="1">
        <f t="array" ref="AG636">INDEX(KM_PCT,MATCH($A636,'Knowledge - Percentages'!$B:$B,0),'Data - Knowledge'!AG$8)/100</f>
        <v>0.373</v>
      </c>
      <c r="AH636" s="129" cm="1">
        <f t="array" ref="AH636">INDEX(KM_PCT,MATCH($A636,'Knowledge - Percentages'!$B:$B,0),'Data - Knowledge'!AH$8)/100</f>
        <v>0.41600000000000004</v>
      </c>
      <c r="AI636" s="129" cm="1">
        <f t="array" ref="AI636">INDEX(KM_PCT,MATCH($A636,'Knowledge - Percentages'!$B:$B,0),'Data - Knowledge'!AI$8)/100</f>
        <v>0.38500000000000001</v>
      </c>
    </row>
    <row r="637" spans="1:35">
      <c r="A637" s="86" t="s">
        <v>1434</v>
      </c>
      <c r="B637" s="86" t="s">
        <v>1354</v>
      </c>
      <c r="C637" s="86" t="s">
        <v>1426</v>
      </c>
      <c r="D637" s="86" t="s">
        <v>1435</v>
      </c>
      <c r="E637" s="122">
        <f t="shared" si="61"/>
        <v>0.23714650204153404</v>
      </c>
      <c r="F637" s="128">
        <f t="shared" si="56"/>
        <v>12138.818000000003</v>
      </c>
      <c r="G637" s="122">
        <f t="shared" si="57"/>
        <v>0.24349185395651232</v>
      </c>
      <c r="H637" s="128">
        <f t="shared" si="58"/>
        <v>88611.312000000005</v>
      </c>
      <c r="I637" s="122">
        <f t="shared" si="59"/>
        <v>0.44317765571583423</v>
      </c>
      <c r="J637" s="128">
        <f t="shared" si="60"/>
        <v>97.394018809306218</v>
      </c>
      <c r="K637" s="129" cm="1">
        <f t="array" ref="K637">INDEX(KM_PCT,MATCH($A637,'Knowledge - Percentages'!$B:$B,0),'Data - Knowledge'!K$8)/100</f>
        <v>0.18</v>
      </c>
      <c r="L637" s="129" cm="1">
        <f t="array" ref="L637">INDEX(KM_PCT,MATCH($A637,'Knowledge - Percentages'!$B:$B,0),'Data - Knowledge'!L$8)/100</f>
        <v>0.23</v>
      </c>
      <c r="M637" s="129" cm="1">
        <f t="array" ref="M637">INDEX(KM_PCT,MATCH($A637,'Knowledge - Percentages'!$B:$B,0),'Data - Knowledge'!M$8)/100</f>
        <v>0.21899999999999997</v>
      </c>
      <c r="N637" s="129" cm="1">
        <f t="array" ref="N637">INDEX(KM_PCT,MATCH($A637,'Knowledge - Percentages'!$B:$B,0),'Data - Knowledge'!N$8)/100</f>
        <v>0.251</v>
      </c>
      <c r="O637" s="129" cm="1">
        <f t="array" ref="O637">INDEX(KM_PCT,MATCH($A637,'Knowledge - Percentages'!$B:$B,0),'Data - Knowledge'!O$8)/100</f>
        <v>0.25</v>
      </c>
      <c r="P637" s="129" cm="1">
        <f t="array" ref="P637">INDEX(KM_PCT,MATCH($A637,'Knowledge - Percentages'!$B:$B,0),'Data - Knowledge'!P$8)/100</f>
        <v>0.23399999999999999</v>
      </c>
      <c r="Q637" s="129" cm="1">
        <f t="array" ref="Q637">INDEX(KM_PCT,MATCH($A637,'Knowledge - Percentages'!$B:$B,0),'Data - Knowledge'!Q$8)/100</f>
        <v>0.22399999999999998</v>
      </c>
      <c r="R637" s="129" cm="1">
        <f t="array" ref="R637">INDEX(KM_PCT,MATCH($A637,'Knowledge - Percentages'!$B:$B,0),'Data - Knowledge'!R$8)/100</f>
        <v>0.16200000000000001</v>
      </c>
      <c r="S637" s="129" cm="1">
        <f t="array" ref="S637">INDEX(KM_PCT,MATCH($A637,'Knowledge - Percentages'!$B:$B,0),'Data - Knowledge'!S$8)/100</f>
        <v>0.21899999999999997</v>
      </c>
      <c r="T637" s="129" cm="1">
        <f t="array" ref="T637">INDEX(KM_PCT,MATCH($A637,'Knowledge - Percentages'!$B:$B,0),'Data - Knowledge'!T$8)/100</f>
        <v>0.23899999999999999</v>
      </c>
      <c r="U637" s="129" cm="1">
        <f t="array" ref="U637">INDEX(KM_PCT,MATCH($A637,'Knowledge - Percentages'!$B:$B,0),'Data - Knowledge'!U$8)/100</f>
        <v>0.218</v>
      </c>
      <c r="V637" s="129" cm="1">
        <f t="array" ref="V637">INDEX(KM_PCT,MATCH($A637,'Knowledge - Percentages'!$B:$B,0),'Data - Knowledge'!V$8)/100</f>
        <v>0.21899999999999997</v>
      </c>
      <c r="W637" s="129" cm="1">
        <f t="array" ref="W637">INDEX(KM_PCT,MATCH($A637,'Knowledge - Percentages'!$B:$B,0),'Data - Knowledge'!W$8)/100</f>
        <v>0.185</v>
      </c>
      <c r="X637" s="129" cm="1">
        <f t="array" ref="X637">INDEX(KM_PCT,MATCH($A637,'Knowledge - Percentages'!$B:$B,0),'Data - Knowledge'!X$8)/100</f>
        <v>0.23100000000000001</v>
      </c>
      <c r="Y637" s="129" cm="1">
        <f t="array" ref="Y637">INDEX(KM_PCT,MATCH($A637,'Knowledge - Percentages'!$B:$B,0),'Data - Knowledge'!Y$8)/100</f>
        <v>0.20100000000000001</v>
      </c>
      <c r="Z637" s="129" cm="1">
        <f t="array" ref="Z637">INDEX(KM_PCT,MATCH($A637,'Knowledge - Percentages'!$B:$B,0),'Data - Knowledge'!Z$8)/100</f>
        <v>0.27</v>
      </c>
      <c r="AA637" s="129" cm="1">
        <f t="array" ref="AA637">INDEX(KM_PCT,MATCH($A637,'Knowledge - Percentages'!$B:$B,0),'Data - Knowledge'!AA$8)/100</f>
        <v>0.24299999999999999</v>
      </c>
      <c r="AB637" s="129" cm="1">
        <f t="array" ref="AB637">INDEX(KM_PCT,MATCH($A637,'Knowledge - Percentages'!$B:$B,0),'Data - Knowledge'!AB$8)/100</f>
        <v>0.18</v>
      </c>
      <c r="AC637" s="129" cm="1">
        <f t="array" ref="AC637">INDEX(KM_PCT,MATCH($A637,'Knowledge - Percentages'!$B:$B,0),'Data - Knowledge'!AC$8)/100</f>
        <v>0.27399999999999997</v>
      </c>
      <c r="AD637" s="129" cm="1">
        <f t="array" ref="AD637">INDEX(KM_PCT,MATCH($A637,'Knowledge - Percentages'!$B:$B,0),'Data - Knowledge'!AD$8)/100</f>
        <v>0.25900000000000001</v>
      </c>
      <c r="AE637" s="129" cm="1">
        <f t="array" ref="AE637">INDEX(KM_PCT,MATCH($A637,'Knowledge - Percentages'!$B:$B,0),'Data - Knowledge'!AE$8)/100</f>
        <v>0.26100000000000001</v>
      </c>
      <c r="AF637" s="129" cm="1">
        <f t="array" ref="AF637">INDEX(KM_PCT,MATCH($A637,'Knowledge - Percentages'!$B:$B,0),'Data - Knowledge'!AF$8)/100</f>
        <v>0.17100000000000001</v>
      </c>
      <c r="AG637" s="129" cm="1">
        <f t="array" ref="AG637">INDEX(KM_PCT,MATCH($A637,'Knowledge - Percentages'!$B:$B,0),'Data - Knowledge'!AG$8)/100</f>
        <v>0.222</v>
      </c>
      <c r="AH637" s="129" cm="1">
        <f t="array" ref="AH637">INDEX(KM_PCT,MATCH($A637,'Knowledge - Percentages'!$B:$B,0),'Data - Knowledge'!AH$8)/100</f>
        <v>0.25600000000000001</v>
      </c>
      <c r="AI637" s="129" cm="1">
        <f t="array" ref="AI637">INDEX(KM_PCT,MATCH($A637,'Knowledge - Percentages'!$B:$B,0),'Data - Knowledge'!AI$8)/100</f>
        <v>0.252</v>
      </c>
    </row>
    <row r="638" spans="1:35">
      <c r="A638" s="86" t="s">
        <v>1436</v>
      </c>
      <c r="B638" s="86" t="s">
        <v>1354</v>
      </c>
      <c r="C638" s="86" t="s">
        <v>1426</v>
      </c>
      <c r="D638" s="86" t="s">
        <v>1437</v>
      </c>
      <c r="E638" s="122">
        <f t="shared" si="61"/>
        <v>0.19426829077695512</v>
      </c>
      <c r="F638" s="128">
        <f t="shared" si="56"/>
        <v>9944.0110000000022</v>
      </c>
      <c r="G638" s="122">
        <f t="shared" si="57"/>
        <v>0.19999336116003838</v>
      </c>
      <c r="H638" s="128">
        <f t="shared" si="58"/>
        <v>72781.384000000005</v>
      </c>
      <c r="I638" s="122">
        <f t="shared" si="59"/>
        <v>-0.26353064099464163</v>
      </c>
      <c r="J638" s="128">
        <f t="shared" si="60"/>
        <v>97.137369785739054</v>
      </c>
      <c r="K638" s="129" cm="1">
        <f t="array" ref="K638">INDEX(KM_PCT,MATCH($A638,'Knowledge - Percentages'!$B:$B,0),'Data - Knowledge'!K$8)/100</f>
        <v>0.19399999999999998</v>
      </c>
      <c r="L638" s="129" cm="1">
        <f t="array" ref="L638">INDEX(KM_PCT,MATCH($A638,'Knowledge - Percentages'!$B:$B,0),'Data - Knowledge'!L$8)/100</f>
        <v>0.18100000000000002</v>
      </c>
      <c r="M638" s="129" cm="1">
        <f t="array" ref="M638">INDEX(KM_PCT,MATCH($A638,'Knowledge - Percentages'!$B:$B,0),'Data - Knowledge'!M$8)/100</f>
        <v>0.17199999999999999</v>
      </c>
      <c r="N638" s="129" cm="1">
        <f t="array" ref="N638">INDEX(KM_PCT,MATCH($A638,'Knowledge - Percentages'!$B:$B,0),'Data - Knowledge'!N$8)/100</f>
        <v>0.218</v>
      </c>
      <c r="O638" s="129" cm="1">
        <f t="array" ref="O638">INDEX(KM_PCT,MATCH($A638,'Knowledge - Percentages'!$B:$B,0),'Data - Knowledge'!O$8)/100</f>
        <v>0.185</v>
      </c>
      <c r="P638" s="129" cm="1">
        <f t="array" ref="P638">INDEX(KM_PCT,MATCH($A638,'Knowledge - Percentages'!$B:$B,0),'Data - Knowledge'!P$8)/100</f>
        <v>0.17800000000000002</v>
      </c>
      <c r="Q638" s="129" cm="1">
        <f t="array" ref="Q638">INDEX(KM_PCT,MATCH($A638,'Knowledge - Percentages'!$B:$B,0),'Data - Knowledge'!Q$8)/100</f>
        <v>0.157</v>
      </c>
      <c r="R638" s="129" cm="1">
        <f t="array" ref="R638">INDEX(KM_PCT,MATCH($A638,'Knowledge - Percentages'!$B:$B,0),'Data - Knowledge'!R$8)/100</f>
        <v>0.19</v>
      </c>
      <c r="S638" s="129" cm="1">
        <f t="array" ref="S638">INDEX(KM_PCT,MATCH($A638,'Knowledge - Percentages'!$B:$B,0),'Data - Knowledge'!S$8)/100</f>
        <v>0.193</v>
      </c>
      <c r="T638" s="129" cm="1">
        <f t="array" ref="T638">INDEX(KM_PCT,MATCH($A638,'Knowledge - Percentages'!$B:$B,0),'Data - Knowledge'!T$8)/100</f>
        <v>0.18</v>
      </c>
      <c r="U638" s="129" cm="1">
        <f t="array" ref="U638">INDEX(KM_PCT,MATCH($A638,'Knowledge - Percentages'!$B:$B,0),'Data - Knowledge'!U$8)/100</f>
        <v>0.17699999999999999</v>
      </c>
      <c r="V638" s="129" cm="1">
        <f t="array" ref="V638">INDEX(KM_PCT,MATCH($A638,'Knowledge - Percentages'!$B:$B,0),'Data - Knowledge'!V$8)/100</f>
        <v>0.17499999999999999</v>
      </c>
      <c r="W638" s="129" cm="1">
        <f t="array" ref="W638">INDEX(KM_PCT,MATCH($A638,'Knowledge - Percentages'!$B:$B,0),'Data - Knowledge'!W$8)/100</f>
        <v>0.222</v>
      </c>
      <c r="X638" s="129" cm="1">
        <f t="array" ref="X638">INDEX(KM_PCT,MATCH($A638,'Knowledge - Percentages'!$B:$B,0),'Data - Knowledge'!X$8)/100</f>
        <v>0.191</v>
      </c>
      <c r="Y638" s="129" cm="1">
        <f t="array" ref="Y638">INDEX(KM_PCT,MATCH($A638,'Knowledge - Percentages'!$B:$B,0),'Data - Knowledge'!Y$8)/100</f>
        <v>0.2</v>
      </c>
      <c r="Z638" s="129" cm="1">
        <f t="array" ref="Z638">INDEX(KM_PCT,MATCH($A638,'Knowledge - Percentages'!$B:$B,0),'Data - Knowledge'!Z$8)/100</f>
        <v>0.20899999999999999</v>
      </c>
      <c r="AA638" s="129" cm="1">
        <f t="array" ref="AA638">INDEX(KM_PCT,MATCH($A638,'Knowledge - Percentages'!$B:$B,0),'Data - Knowledge'!AA$8)/100</f>
        <v>0.19699999999999998</v>
      </c>
      <c r="AB638" s="129" cm="1">
        <f t="array" ref="AB638">INDEX(KM_PCT,MATCH($A638,'Knowledge - Percentages'!$B:$B,0),'Data - Knowledge'!AB$8)/100</f>
        <v>0.24600000000000002</v>
      </c>
      <c r="AC638" s="129" cm="1">
        <f t="array" ref="AC638">INDEX(KM_PCT,MATCH($A638,'Knowledge - Percentages'!$B:$B,0),'Data - Knowledge'!AC$8)/100</f>
        <v>0.23</v>
      </c>
      <c r="AD638" s="129" cm="1">
        <f t="array" ref="AD638">INDEX(KM_PCT,MATCH($A638,'Knowledge - Percentages'!$B:$B,0),'Data - Knowledge'!AD$8)/100</f>
        <v>0.21</v>
      </c>
      <c r="AE638" s="129" cm="1">
        <f t="array" ref="AE638">INDEX(KM_PCT,MATCH($A638,'Knowledge - Percentages'!$B:$B,0),'Data - Knowledge'!AE$8)/100</f>
        <v>0.222</v>
      </c>
      <c r="AF638" s="129" cm="1">
        <f t="array" ref="AF638">INDEX(KM_PCT,MATCH($A638,'Knowledge - Percentages'!$B:$B,0),'Data - Knowledge'!AF$8)/100</f>
        <v>0.21600000000000003</v>
      </c>
      <c r="AG638" s="129" cm="1">
        <f t="array" ref="AG638">INDEX(KM_PCT,MATCH($A638,'Knowledge - Percentages'!$B:$B,0),'Data - Knowledge'!AG$8)/100</f>
        <v>0.20199999999999999</v>
      </c>
      <c r="AH638" s="129" cm="1">
        <f t="array" ref="AH638">INDEX(KM_PCT,MATCH($A638,'Knowledge - Percentages'!$B:$B,0),'Data - Knowledge'!AH$8)/100</f>
        <v>0.22600000000000001</v>
      </c>
      <c r="AI638" s="129" cm="1">
        <f t="array" ref="AI638">INDEX(KM_PCT,MATCH($A638,'Knowledge - Percentages'!$B:$B,0),'Data - Knowledge'!AI$8)/100</f>
        <v>0.19800000000000001</v>
      </c>
    </row>
    <row r="639" spans="1:35">
      <c r="A639" s="86" t="s">
        <v>1438</v>
      </c>
      <c r="B639" s="86" t="s">
        <v>1354</v>
      </c>
      <c r="C639" s="86" t="s">
        <v>1426</v>
      </c>
      <c r="D639" s="86" t="s">
        <v>1439</v>
      </c>
      <c r="E639" s="122">
        <f t="shared" si="61"/>
        <v>0.40488819426807587</v>
      </c>
      <c r="F639" s="128">
        <f t="shared" si="56"/>
        <v>20725.011999999999</v>
      </c>
      <c r="G639" s="122">
        <f t="shared" si="57"/>
        <v>0.42568560311497888</v>
      </c>
      <c r="H639" s="128">
        <f t="shared" si="58"/>
        <v>154915.079</v>
      </c>
      <c r="I639" s="122">
        <f t="shared" si="59"/>
        <v>-0.50181070809094253</v>
      </c>
      <c r="J639" s="128">
        <f t="shared" si="60"/>
        <v>95.114373449626484</v>
      </c>
      <c r="K639" s="129" cm="1">
        <f t="array" ref="K639">INDEX(KM_PCT,MATCH($A639,'Knowledge - Percentages'!$B:$B,0),'Data - Knowledge'!K$8)/100</f>
        <v>0.317</v>
      </c>
      <c r="L639" s="129" cm="1">
        <f t="array" ref="L639">INDEX(KM_PCT,MATCH($A639,'Knowledge - Percentages'!$B:$B,0),'Data - Knowledge'!L$8)/100</f>
        <v>0.33399999999999996</v>
      </c>
      <c r="M639" s="129" cm="1">
        <f t="array" ref="M639">INDEX(KM_PCT,MATCH($A639,'Knowledge - Percentages'!$B:$B,0),'Data - Knowledge'!M$8)/100</f>
        <v>0.33100000000000002</v>
      </c>
      <c r="N639" s="129" cm="1">
        <f t="array" ref="N639">INDEX(KM_PCT,MATCH($A639,'Knowledge - Percentages'!$B:$B,0),'Data - Knowledge'!N$8)/100</f>
        <v>0.42</v>
      </c>
      <c r="O639" s="129" cm="1">
        <f t="array" ref="O639">INDEX(KM_PCT,MATCH($A639,'Knowledge - Percentages'!$B:$B,0),'Data - Knowledge'!O$8)/100</f>
        <v>0.373</v>
      </c>
      <c r="P639" s="129" cm="1">
        <f t="array" ref="P639">INDEX(KM_PCT,MATCH($A639,'Knowledge - Percentages'!$B:$B,0),'Data - Knowledge'!P$8)/100</f>
        <v>0.38299999999999995</v>
      </c>
      <c r="Q639" s="129" cm="1">
        <f t="array" ref="Q639">INDEX(KM_PCT,MATCH($A639,'Knowledge - Percentages'!$B:$B,0),'Data - Knowledge'!Q$8)/100</f>
        <v>0.32899999999999996</v>
      </c>
      <c r="R639" s="129" cm="1">
        <f t="array" ref="R639">INDEX(KM_PCT,MATCH($A639,'Knowledge - Percentages'!$B:$B,0),'Data - Knowledge'!R$8)/100</f>
        <v>0.44</v>
      </c>
      <c r="S639" s="129" cm="1">
        <f t="array" ref="S639">INDEX(KM_PCT,MATCH($A639,'Knowledge - Percentages'!$B:$B,0),'Data - Knowledge'!S$8)/100</f>
        <v>0.42700000000000005</v>
      </c>
      <c r="T639" s="129" cm="1">
        <f t="array" ref="T639">INDEX(KM_PCT,MATCH($A639,'Knowledge - Percentages'!$B:$B,0),'Data - Knowledge'!T$8)/100</f>
        <v>0.36700000000000005</v>
      </c>
      <c r="U639" s="129" cm="1">
        <f t="array" ref="U639">INDEX(KM_PCT,MATCH($A639,'Knowledge - Percentages'!$B:$B,0),'Data - Knowledge'!U$8)/100</f>
        <v>0.39399999999999996</v>
      </c>
      <c r="V639" s="129" cm="1">
        <f t="array" ref="V639">INDEX(KM_PCT,MATCH($A639,'Knowledge - Percentages'!$B:$B,0),'Data - Knowledge'!V$8)/100</f>
        <v>0.35700000000000004</v>
      </c>
      <c r="W639" s="129" cm="1">
        <f t="array" ref="W639">INDEX(KM_PCT,MATCH($A639,'Knowledge - Percentages'!$B:$B,0),'Data - Knowledge'!W$8)/100</f>
        <v>0.55399999999999994</v>
      </c>
      <c r="X639" s="129" cm="1">
        <f t="array" ref="X639">INDEX(KM_PCT,MATCH($A639,'Knowledge - Percentages'!$B:$B,0),'Data - Knowledge'!X$8)/100</f>
        <v>0.41200000000000003</v>
      </c>
      <c r="Y639" s="129" cm="1">
        <f t="array" ref="Y639">INDEX(KM_PCT,MATCH($A639,'Knowledge - Percentages'!$B:$B,0),'Data - Knowledge'!Y$8)/100</f>
        <v>0.48100000000000004</v>
      </c>
      <c r="Z639" s="129" cm="1">
        <f t="array" ref="Z639">INDEX(KM_PCT,MATCH($A639,'Knowledge - Percentages'!$B:$B,0),'Data - Knowledge'!Z$8)/100</f>
        <v>0.45100000000000001</v>
      </c>
      <c r="AA639" s="129" cm="1">
        <f t="array" ref="AA639">INDEX(KM_PCT,MATCH($A639,'Knowledge - Percentages'!$B:$B,0),'Data - Knowledge'!AA$8)/100</f>
        <v>0.43700000000000006</v>
      </c>
      <c r="AB639" s="129" cm="1">
        <f t="array" ref="AB639">INDEX(KM_PCT,MATCH($A639,'Knowledge - Percentages'!$B:$B,0),'Data - Knowledge'!AB$8)/100</f>
        <v>0.63300000000000001</v>
      </c>
      <c r="AC639" s="129" cm="1">
        <f t="array" ref="AC639">INDEX(KM_PCT,MATCH($A639,'Knowledge - Percentages'!$B:$B,0),'Data - Knowledge'!AC$8)/100</f>
        <v>0.48599999999999999</v>
      </c>
      <c r="AD639" s="129" cm="1">
        <f t="array" ref="AD639">INDEX(KM_PCT,MATCH($A639,'Knowledge - Percentages'!$B:$B,0),'Data - Knowledge'!AD$8)/100</f>
        <v>0.441</v>
      </c>
      <c r="AE639" s="129" cm="1">
        <f t="array" ref="AE639">INDEX(KM_PCT,MATCH($A639,'Knowledge - Percentages'!$B:$B,0),'Data - Knowledge'!AE$8)/100</f>
        <v>0.46100000000000002</v>
      </c>
      <c r="AF639" s="129" cm="1">
        <f t="array" ref="AF639">INDEX(KM_PCT,MATCH($A639,'Knowledge - Percentages'!$B:$B,0),'Data - Knowledge'!AF$8)/100</f>
        <v>0.55100000000000005</v>
      </c>
      <c r="AG639" s="129" cm="1">
        <f t="array" ref="AG639">INDEX(KM_PCT,MATCH($A639,'Knowledge - Percentages'!$B:$B,0),'Data - Knowledge'!AG$8)/100</f>
        <v>0.499</v>
      </c>
      <c r="AH639" s="129" cm="1">
        <f t="array" ref="AH639">INDEX(KM_PCT,MATCH($A639,'Knowledge - Percentages'!$B:$B,0),'Data - Knowledge'!AH$8)/100</f>
        <v>0.55500000000000005</v>
      </c>
      <c r="AI639" s="129" cm="1">
        <f t="array" ref="AI639">INDEX(KM_PCT,MATCH($A639,'Knowledge - Percentages'!$B:$B,0),'Data - Knowledge'!AI$8)/100</f>
        <v>0.51600000000000001</v>
      </c>
    </row>
    <row r="640" spans="1:35">
      <c r="A640" s="86" t="s">
        <v>1440</v>
      </c>
      <c r="B640" s="86" t="s">
        <v>1354</v>
      </c>
      <c r="C640" s="86" t="s">
        <v>1426</v>
      </c>
      <c r="D640" s="86" t="s">
        <v>1441</v>
      </c>
      <c r="E640" s="122">
        <f t="shared" si="61"/>
        <v>0.30443421181159286</v>
      </c>
      <c r="F640" s="128">
        <f t="shared" si="56"/>
        <v>15583.074000000002</v>
      </c>
      <c r="G640" s="122">
        <f t="shared" si="57"/>
        <v>0.32253300047538053</v>
      </c>
      <c r="H640" s="128">
        <f t="shared" si="58"/>
        <v>117375.887</v>
      </c>
      <c r="I640" s="122">
        <f t="shared" si="59"/>
        <v>-0.46473580887657195</v>
      </c>
      <c r="J640" s="128">
        <f t="shared" si="60"/>
        <v>94.388546710844494</v>
      </c>
      <c r="K640" s="129" cm="1">
        <f t="array" ref="K640">INDEX(KM_PCT,MATCH($A640,'Knowledge - Percentages'!$B:$B,0),'Data - Knowledge'!K$8)/100</f>
        <v>0.24600000000000002</v>
      </c>
      <c r="L640" s="129" cm="1">
        <f t="array" ref="L640">INDEX(KM_PCT,MATCH($A640,'Knowledge - Percentages'!$B:$B,0),'Data - Knowledge'!L$8)/100</f>
        <v>0.25800000000000001</v>
      </c>
      <c r="M640" s="129" cm="1">
        <f t="array" ref="M640">INDEX(KM_PCT,MATCH($A640,'Knowledge - Percentages'!$B:$B,0),'Data - Knowledge'!M$8)/100</f>
        <v>0.255</v>
      </c>
      <c r="N640" s="129" cm="1">
        <f t="array" ref="N640">INDEX(KM_PCT,MATCH($A640,'Knowledge - Percentages'!$B:$B,0),'Data - Knowledge'!N$8)/100</f>
        <v>0.30099999999999999</v>
      </c>
      <c r="O640" s="129" cm="1">
        <f t="array" ref="O640">INDEX(KM_PCT,MATCH($A640,'Knowledge - Percentages'!$B:$B,0),'Data - Knowledge'!O$8)/100</f>
        <v>0.29299999999999998</v>
      </c>
      <c r="P640" s="129" cm="1">
        <f t="array" ref="P640">INDEX(KM_PCT,MATCH($A640,'Knowledge - Percentages'!$B:$B,0),'Data - Knowledge'!P$8)/100</f>
        <v>0.26500000000000001</v>
      </c>
      <c r="Q640" s="129" cm="1">
        <f t="array" ref="Q640">INDEX(KM_PCT,MATCH($A640,'Knowledge - Percentages'!$B:$B,0),'Data - Knowledge'!Q$8)/100</f>
        <v>0.25700000000000001</v>
      </c>
      <c r="R640" s="129" cm="1">
        <f t="array" ref="R640">INDEX(KM_PCT,MATCH($A640,'Knowledge - Percentages'!$B:$B,0),'Data - Knowledge'!R$8)/100</f>
        <v>0.32</v>
      </c>
      <c r="S640" s="129" cm="1">
        <f t="array" ref="S640">INDEX(KM_PCT,MATCH($A640,'Knowledge - Percentages'!$B:$B,0),'Data - Knowledge'!S$8)/100</f>
        <v>0.30299999999999999</v>
      </c>
      <c r="T640" s="129" cm="1">
        <f t="array" ref="T640">INDEX(KM_PCT,MATCH($A640,'Knowledge - Percentages'!$B:$B,0),'Data - Knowledge'!T$8)/100</f>
        <v>0.27300000000000002</v>
      </c>
      <c r="U640" s="129" cm="1">
        <f t="array" ref="U640">INDEX(KM_PCT,MATCH($A640,'Knowledge - Percentages'!$B:$B,0),'Data - Knowledge'!U$8)/100</f>
        <v>0.28600000000000003</v>
      </c>
      <c r="V640" s="129" cm="1">
        <f t="array" ref="V640">INDEX(KM_PCT,MATCH($A640,'Knowledge - Percentages'!$B:$B,0),'Data - Knowledge'!V$8)/100</f>
        <v>0.27399999999999997</v>
      </c>
      <c r="W640" s="129" cm="1">
        <f t="array" ref="W640">INDEX(KM_PCT,MATCH($A640,'Knowledge - Percentages'!$B:$B,0),'Data - Knowledge'!W$8)/100</f>
        <v>0.38799999999999996</v>
      </c>
      <c r="X640" s="129" cm="1">
        <f t="array" ref="X640">INDEX(KM_PCT,MATCH($A640,'Knowledge - Percentages'!$B:$B,0),'Data - Knowledge'!X$8)/100</f>
        <v>0.30299999999999999</v>
      </c>
      <c r="Y640" s="129" cm="1">
        <f t="array" ref="Y640">INDEX(KM_PCT,MATCH($A640,'Knowledge - Percentages'!$B:$B,0),'Data - Knowledge'!Y$8)/100</f>
        <v>0.34200000000000003</v>
      </c>
      <c r="Z640" s="129" cm="1">
        <f t="array" ref="Z640">INDEX(KM_PCT,MATCH($A640,'Knowledge - Percentages'!$B:$B,0),'Data - Knowledge'!Z$8)/100</f>
        <v>0.35100000000000003</v>
      </c>
      <c r="AA640" s="129" cm="1">
        <f t="array" ref="AA640">INDEX(KM_PCT,MATCH($A640,'Knowledge - Percentages'!$B:$B,0),'Data - Knowledge'!AA$8)/100</f>
        <v>0.32600000000000001</v>
      </c>
      <c r="AB640" s="129" cm="1">
        <f t="array" ref="AB640">INDEX(KM_PCT,MATCH($A640,'Knowledge - Percentages'!$B:$B,0),'Data - Knowledge'!AB$8)/100</f>
        <v>0.45100000000000001</v>
      </c>
      <c r="AC640" s="129" cm="1">
        <f t="array" ref="AC640">INDEX(KM_PCT,MATCH($A640,'Knowledge - Percentages'!$B:$B,0),'Data - Knowledge'!AC$8)/100</f>
        <v>0.38600000000000001</v>
      </c>
      <c r="AD640" s="129" cm="1">
        <f t="array" ref="AD640">INDEX(KM_PCT,MATCH($A640,'Knowledge - Percentages'!$B:$B,0),'Data - Knowledge'!AD$8)/100</f>
        <v>0.33500000000000002</v>
      </c>
      <c r="AE640" s="129" cm="1">
        <f t="array" ref="AE640">INDEX(KM_PCT,MATCH($A640,'Knowledge - Percentages'!$B:$B,0),'Data - Knowledge'!AE$8)/100</f>
        <v>0.34200000000000003</v>
      </c>
      <c r="AF640" s="129" cm="1">
        <f t="array" ref="AF640">INDEX(KM_PCT,MATCH($A640,'Knowledge - Percentages'!$B:$B,0),'Data - Knowledge'!AF$8)/100</f>
        <v>0.38200000000000001</v>
      </c>
      <c r="AG640" s="129" cm="1">
        <f t="array" ref="AG640">INDEX(KM_PCT,MATCH($A640,'Knowledge - Percentages'!$B:$B,0),'Data - Knowledge'!AG$8)/100</f>
        <v>0.373</v>
      </c>
      <c r="AH640" s="129" cm="1">
        <f t="array" ref="AH640">INDEX(KM_PCT,MATCH($A640,'Knowledge - Percentages'!$B:$B,0),'Data - Knowledge'!AH$8)/100</f>
        <v>0.442</v>
      </c>
      <c r="AI640" s="129" cm="1">
        <f t="array" ref="AI640">INDEX(KM_PCT,MATCH($A640,'Knowledge - Percentages'!$B:$B,0),'Data - Knowledge'!AI$8)/100</f>
        <v>0.41</v>
      </c>
    </row>
    <row r="641" spans="1:35">
      <c r="A641" s="86" t="s">
        <v>1442</v>
      </c>
      <c r="B641" s="86" t="s">
        <v>1354</v>
      </c>
      <c r="C641" s="86" t="s">
        <v>1426</v>
      </c>
      <c r="D641" s="86" t="s">
        <v>1443</v>
      </c>
      <c r="E641" s="122">
        <f t="shared" si="61"/>
        <v>0.34512280461836004</v>
      </c>
      <c r="F641" s="128">
        <f t="shared" si="56"/>
        <v>17665.800999999996</v>
      </c>
      <c r="G641" s="122">
        <f t="shared" si="57"/>
        <v>0.36082681310951065</v>
      </c>
      <c r="H641" s="128">
        <f t="shared" si="58"/>
        <v>131311.73300000001</v>
      </c>
      <c r="I641" s="122">
        <f t="shared" si="59"/>
        <v>-0.48664049933281178</v>
      </c>
      <c r="J641" s="128">
        <f t="shared" si="60"/>
        <v>95.647771196431435</v>
      </c>
      <c r="K641" s="129" cm="1">
        <f t="array" ref="K641">INDEX(KM_PCT,MATCH($A641,'Knowledge - Percentages'!$B:$B,0),'Data - Knowledge'!K$8)/100</f>
        <v>0.27699999999999997</v>
      </c>
      <c r="L641" s="129" cm="1">
        <f t="array" ref="L641">INDEX(KM_PCT,MATCH($A641,'Knowledge - Percentages'!$B:$B,0),'Data - Knowledge'!L$8)/100</f>
        <v>0.29899999999999999</v>
      </c>
      <c r="M641" s="129" cm="1">
        <f t="array" ref="M641">INDEX(KM_PCT,MATCH($A641,'Knowledge - Percentages'!$B:$B,0),'Data - Knowledge'!M$8)/100</f>
        <v>0.3</v>
      </c>
      <c r="N641" s="129" cm="1">
        <f t="array" ref="N641">INDEX(KM_PCT,MATCH($A641,'Knowledge - Percentages'!$B:$B,0),'Data - Knowledge'!N$8)/100</f>
        <v>0.34</v>
      </c>
      <c r="O641" s="129" cm="1">
        <f t="array" ref="O641">INDEX(KM_PCT,MATCH($A641,'Knowledge - Percentages'!$B:$B,0),'Data - Knowledge'!O$8)/100</f>
        <v>0.33200000000000002</v>
      </c>
      <c r="P641" s="129" cm="1">
        <f t="array" ref="P641">INDEX(KM_PCT,MATCH($A641,'Knowledge - Percentages'!$B:$B,0),'Data - Knowledge'!P$8)/100</f>
        <v>0.312</v>
      </c>
      <c r="Q641" s="129" cm="1">
        <f t="array" ref="Q641">INDEX(KM_PCT,MATCH($A641,'Knowledge - Percentages'!$B:$B,0),'Data - Knowledge'!Q$8)/100</f>
        <v>0.308</v>
      </c>
      <c r="R641" s="129" cm="1">
        <f t="array" ref="R641">INDEX(KM_PCT,MATCH($A641,'Knowledge - Percentages'!$B:$B,0),'Data - Knowledge'!R$8)/100</f>
        <v>0.379</v>
      </c>
      <c r="S641" s="129" cm="1">
        <f t="array" ref="S641">INDEX(KM_PCT,MATCH($A641,'Knowledge - Percentages'!$B:$B,0),'Data - Knowledge'!S$8)/100</f>
        <v>0.35</v>
      </c>
      <c r="T641" s="129" cm="1">
        <f t="array" ref="T641">INDEX(KM_PCT,MATCH($A641,'Knowledge - Percentages'!$B:$B,0),'Data - Knowledge'!T$8)/100</f>
        <v>0.31900000000000001</v>
      </c>
      <c r="U641" s="129" cm="1">
        <f t="array" ref="U641">INDEX(KM_PCT,MATCH($A641,'Knowledge - Percentages'!$B:$B,0),'Data - Knowledge'!U$8)/100</f>
        <v>0.34</v>
      </c>
      <c r="V641" s="129" cm="1">
        <f t="array" ref="V641">INDEX(KM_PCT,MATCH($A641,'Knowledge - Percentages'!$B:$B,0),'Data - Knowledge'!V$8)/100</f>
        <v>0.318</v>
      </c>
      <c r="W641" s="129" cm="1">
        <f t="array" ref="W641">INDEX(KM_PCT,MATCH($A641,'Knowledge - Percentages'!$B:$B,0),'Data - Knowledge'!W$8)/100</f>
        <v>0.42200000000000004</v>
      </c>
      <c r="X641" s="129" cm="1">
        <f t="array" ref="X641">INDEX(KM_PCT,MATCH($A641,'Knowledge - Percentages'!$B:$B,0),'Data - Knowledge'!X$8)/100</f>
        <v>0.34600000000000003</v>
      </c>
      <c r="Y641" s="129" cm="1">
        <f t="array" ref="Y641">INDEX(KM_PCT,MATCH($A641,'Knowledge - Percentages'!$B:$B,0),'Data - Knowledge'!Y$8)/100</f>
        <v>0.39200000000000002</v>
      </c>
      <c r="Z641" s="129" cm="1">
        <f t="array" ref="Z641">INDEX(KM_PCT,MATCH($A641,'Knowledge - Percentages'!$B:$B,0),'Data - Knowledge'!Z$8)/100</f>
        <v>0.38299999999999995</v>
      </c>
      <c r="AA641" s="129" cm="1">
        <f t="array" ref="AA641">INDEX(KM_PCT,MATCH($A641,'Knowledge - Percentages'!$B:$B,0),'Data - Knowledge'!AA$8)/100</f>
        <v>0.371</v>
      </c>
      <c r="AB641" s="129" cm="1">
        <f t="array" ref="AB641">INDEX(KM_PCT,MATCH($A641,'Knowledge - Percentages'!$B:$B,0),'Data - Knowledge'!AB$8)/100</f>
        <v>0.45700000000000002</v>
      </c>
      <c r="AC641" s="129" cm="1">
        <f t="array" ref="AC641">INDEX(KM_PCT,MATCH($A641,'Knowledge - Percentages'!$B:$B,0),'Data - Knowledge'!AC$8)/100</f>
        <v>0.40600000000000003</v>
      </c>
      <c r="AD641" s="129" cm="1">
        <f t="array" ref="AD641">INDEX(KM_PCT,MATCH($A641,'Knowledge - Percentages'!$B:$B,0),'Data - Knowledge'!AD$8)/100</f>
        <v>0.36799999999999999</v>
      </c>
      <c r="AE641" s="129" cm="1">
        <f t="array" ref="AE641">INDEX(KM_PCT,MATCH($A641,'Knowledge - Percentages'!$B:$B,0),'Data - Knowledge'!AE$8)/100</f>
        <v>0.37799999999999995</v>
      </c>
      <c r="AF641" s="129" cm="1">
        <f t="array" ref="AF641">INDEX(KM_PCT,MATCH($A641,'Knowledge - Percentages'!$B:$B,0),'Data - Knowledge'!AF$8)/100</f>
        <v>0.41299999999999998</v>
      </c>
      <c r="AG641" s="129" cm="1">
        <f t="array" ref="AG641">INDEX(KM_PCT,MATCH($A641,'Knowledge - Percentages'!$B:$B,0),'Data - Knowledge'!AG$8)/100</f>
        <v>0.41299999999999998</v>
      </c>
      <c r="AH641" s="129" cm="1">
        <f t="array" ref="AH641">INDEX(KM_PCT,MATCH($A641,'Knowledge - Percentages'!$B:$B,0),'Data - Knowledge'!AH$8)/100</f>
        <v>0.46500000000000002</v>
      </c>
      <c r="AI641" s="129" cm="1">
        <f t="array" ref="AI641">INDEX(KM_PCT,MATCH($A641,'Knowledge - Percentages'!$B:$B,0),'Data - Knowledge'!AI$8)/100</f>
        <v>0.45299999999999996</v>
      </c>
    </row>
    <row r="642" spans="1:35">
      <c r="A642" s="86" t="s">
        <v>1444</v>
      </c>
      <c r="B642" s="86" t="s">
        <v>1354</v>
      </c>
      <c r="C642" s="86" t="s">
        <v>1426</v>
      </c>
      <c r="D642" s="86" t="s">
        <v>1445</v>
      </c>
      <c r="E642" s="122">
        <f t="shared" si="61"/>
        <v>7.8612499267392111E-2</v>
      </c>
      <c r="F642" s="128">
        <f t="shared" si="56"/>
        <v>4023.9379999999996</v>
      </c>
      <c r="G642" s="122">
        <f t="shared" si="57"/>
        <v>7.15093166336465E-2</v>
      </c>
      <c r="H642" s="128">
        <f t="shared" si="58"/>
        <v>26023.598999999998</v>
      </c>
      <c r="I642" s="122">
        <f t="shared" si="59"/>
        <v>8.9784867142796099E-2</v>
      </c>
      <c r="J642" s="128">
        <f t="shared" si="60"/>
        <v>109.93322684110707</v>
      </c>
      <c r="K642" s="129" cm="1">
        <f t="array" ref="K642">INDEX(KM_PCT,MATCH($A642,'Knowledge - Percentages'!$B:$B,0),'Data - Knowledge'!K$8)/100</f>
        <v>9.6999999999999989E-2</v>
      </c>
      <c r="L642" s="129" cm="1">
        <f t="array" ref="L642">INDEX(KM_PCT,MATCH($A642,'Knowledge - Percentages'!$B:$B,0),'Data - Knowledge'!L$8)/100</f>
        <v>9.6000000000000002E-2</v>
      </c>
      <c r="M642" s="129" cm="1">
        <f t="array" ref="M642">INDEX(KM_PCT,MATCH($A642,'Knowledge - Percentages'!$B:$B,0),'Data - Knowledge'!M$8)/100</f>
        <v>0.105</v>
      </c>
      <c r="N642" s="129" cm="1">
        <f t="array" ref="N642">INDEX(KM_PCT,MATCH($A642,'Knowledge - Percentages'!$B:$B,0),'Data - Knowledge'!N$8)/100</f>
        <v>6.5000000000000002E-2</v>
      </c>
      <c r="O642" s="129" cm="1">
        <f t="array" ref="O642">INDEX(KM_PCT,MATCH($A642,'Knowledge - Percentages'!$B:$B,0),'Data - Knowledge'!O$8)/100</f>
        <v>7.0999999999999994E-2</v>
      </c>
      <c r="P642" s="129" cm="1">
        <f t="array" ref="P642">INDEX(KM_PCT,MATCH($A642,'Knowledge - Percentages'!$B:$B,0),'Data - Knowledge'!P$8)/100</f>
        <v>9.8000000000000004E-2</v>
      </c>
      <c r="Q642" s="129" cm="1">
        <f t="array" ref="Q642">INDEX(KM_PCT,MATCH($A642,'Knowledge - Percentages'!$B:$B,0),'Data - Knowledge'!Q$8)/100</f>
        <v>0.106</v>
      </c>
      <c r="R642" s="129" cm="1">
        <f t="array" ref="R642">INDEX(KM_PCT,MATCH($A642,'Knowledge - Percentages'!$B:$B,0),'Data - Knowledge'!R$8)/100</f>
        <v>9.9000000000000005E-2</v>
      </c>
      <c r="S642" s="129" cm="1">
        <f t="array" ref="S642">INDEX(KM_PCT,MATCH($A642,'Knowledge - Percentages'!$B:$B,0),'Data - Knowledge'!S$8)/100</f>
        <v>8.4000000000000005E-2</v>
      </c>
      <c r="T642" s="129" cm="1">
        <f t="array" ref="T642">INDEX(KM_PCT,MATCH($A642,'Knowledge - Percentages'!$B:$B,0),'Data - Knowledge'!T$8)/100</f>
        <v>8.900000000000001E-2</v>
      </c>
      <c r="U642" s="129" cm="1">
        <f t="array" ref="U642">INDEX(KM_PCT,MATCH($A642,'Knowledge - Percentages'!$B:$B,0),'Data - Knowledge'!U$8)/100</f>
        <v>8.8000000000000009E-2</v>
      </c>
      <c r="V642" s="129" cm="1">
        <f t="array" ref="V642">INDEX(KM_PCT,MATCH($A642,'Knowledge - Percentages'!$B:$B,0),'Data - Knowledge'!V$8)/100</f>
        <v>9.3000000000000013E-2</v>
      </c>
      <c r="W642" s="129" cm="1">
        <f t="array" ref="W642">INDEX(KM_PCT,MATCH($A642,'Knowledge - Percentages'!$B:$B,0),'Data - Knowledge'!W$8)/100</f>
        <v>7.400000000000001E-2</v>
      </c>
      <c r="X642" s="129" cm="1">
        <f t="array" ref="X642">INDEX(KM_PCT,MATCH($A642,'Knowledge - Percentages'!$B:$B,0),'Data - Knowledge'!X$8)/100</f>
        <v>7.9000000000000001E-2</v>
      </c>
      <c r="Y642" s="129" cm="1">
        <f t="array" ref="Y642">INDEX(KM_PCT,MATCH($A642,'Knowledge - Percentages'!$B:$B,0),'Data - Knowledge'!Y$8)/100</f>
        <v>7.400000000000001E-2</v>
      </c>
      <c r="Z642" s="129" cm="1">
        <f t="array" ref="Z642">INDEX(KM_PCT,MATCH($A642,'Knowledge - Percentages'!$B:$B,0),'Data - Knowledge'!Z$8)/100</f>
        <v>5.4000000000000006E-2</v>
      </c>
      <c r="AA642" s="129" cm="1">
        <f t="array" ref="AA642">INDEX(KM_PCT,MATCH($A642,'Knowledge - Percentages'!$B:$B,0),'Data - Knowledge'!AA$8)/100</f>
        <v>7.2000000000000008E-2</v>
      </c>
      <c r="AB642" s="129" cm="1">
        <f t="array" ref="AB642">INDEX(KM_PCT,MATCH($A642,'Knowledge - Percentages'!$B:$B,0),'Data - Knowledge'!AB$8)/100</f>
        <v>7.4999999999999997E-2</v>
      </c>
      <c r="AC642" s="129" cm="1">
        <f t="array" ref="AC642">INDEX(KM_PCT,MATCH($A642,'Knowledge - Percentages'!$B:$B,0),'Data - Knowledge'!AC$8)/100</f>
        <v>4.4000000000000004E-2</v>
      </c>
      <c r="AD642" s="129" cm="1">
        <f t="array" ref="AD642">INDEX(KM_PCT,MATCH($A642,'Knowledge - Percentages'!$B:$B,0),'Data - Knowledge'!AD$8)/100</f>
        <v>0.06</v>
      </c>
      <c r="AE642" s="129" cm="1">
        <f t="array" ref="AE642">INDEX(KM_PCT,MATCH($A642,'Knowledge - Percentages'!$B:$B,0),'Data - Knowledge'!AE$8)/100</f>
        <v>5.7000000000000002E-2</v>
      </c>
      <c r="AF642" s="129" cm="1">
        <f t="array" ref="AF642">INDEX(KM_PCT,MATCH($A642,'Knowledge - Percentages'!$B:$B,0),'Data - Knowledge'!AF$8)/100</f>
        <v>0.08</v>
      </c>
      <c r="AG642" s="129" cm="1">
        <f t="array" ref="AG642">INDEX(KM_PCT,MATCH($A642,'Knowledge - Percentages'!$B:$B,0),'Data - Knowledge'!AG$8)/100</f>
        <v>6.8000000000000005E-2</v>
      </c>
      <c r="AH642" s="129" cm="1">
        <f t="array" ref="AH642">INDEX(KM_PCT,MATCH($A642,'Knowledge - Percentages'!$B:$B,0),'Data - Knowledge'!AH$8)/100</f>
        <v>4.5999999999999999E-2</v>
      </c>
      <c r="AI642" s="129" cm="1">
        <f t="array" ref="AI642">INDEX(KM_PCT,MATCH($A642,'Knowledge - Percentages'!$B:$B,0),'Data - Knowledge'!AI$8)/100</f>
        <v>5.9000000000000004E-2</v>
      </c>
    </row>
    <row r="643" spans="1:35">
      <c r="A643" s="86" t="s">
        <v>1446</v>
      </c>
      <c r="B643" s="86" t="s">
        <v>1354</v>
      </c>
      <c r="C643" s="86" t="s">
        <v>1426</v>
      </c>
      <c r="D643" s="86" t="s">
        <v>1447</v>
      </c>
      <c r="E643" s="122">
        <f t="shared" si="61"/>
        <v>0.33838839939828469</v>
      </c>
      <c r="F643" s="128">
        <f t="shared" si="56"/>
        <v>17321.087</v>
      </c>
      <c r="G643" s="122">
        <f t="shared" si="57"/>
        <v>0.34891771520585624</v>
      </c>
      <c r="H643" s="128">
        <f t="shared" si="58"/>
        <v>126977.78599999999</v>
      </c>
      <c r="I643" s="122">
        <f t="shared" si="59"/>
        <v>0.45779576537504457</v>
      </c>
      <c r="J643" s="128">
        <f t="shared" si="60"/>
        <v>96.982292572516869</v>
      </c>
      <c r="K643" s="129" cm="1">
        <f t="array" ref="K643">INDEX(KM_PCT,MATCH($A643,'Knowledge - Percentages'!$B:$B,0),'Data - Knowledge'!K$8)/100</f>
        <v>0.17800000000000002</v>
      </c>
      <c r="L643" s="129" cm="1">
        <f t="array" ref="L643">INDEX(KM_PCT,MATCH($A643,'Knowledge - Percentages'!$B:$B,0),'Data - Knowledge'!L$8)/100</f>
        <v>0.32400000000000001</v>
      </c>
      <c r="M643" s="129" cm="1">
        <f t="array" ref="M643">INDEX(KM_PCT,MATCH($A643,'Knowledge - Percentages'!$B:$B,0),'Data - Knowledge'!M$8)/100</f>
        <v>0.3</v>
      </c>
      <c r="N643" s="129" cm="1">
        <f t="array" ref="N643">INDEX(KM_PCT,MATCH($A643,'Knowledge - Percentages'!$B:$B,0),'Data - Knowledge'!N$8)/100</f>
        <v>0.36399999999999999</v>
      </c>
      <c r="O643" s="129" cm="1">
        <f t="array" ref="O643">INDEX(KM_PCT,MATCH($A643,'Knowledge - Percentages'!$B:$B,0),'Data - Knowledge'!O$8)/100</f>
        <v>0.371</v>
      </c>
      <c r="P643" s="129" cm="1">
        <f t="array" ref="P643">INDEX(KM_PCT,MATCH($A643,'Knowledge - Percentages'!$B:$B,0),'Data - Knowledge'!P$8)/100</f>
        <v>0.35299999999999998</v>
      </c>
      <c r="Q643" s="129" cm="1">
        <f t="array" ref="Q643">INDEX(KM_PCT,MATCH($A643,'Knowledge - Percentages'!$B:$B,0),'Data - Knowledge'!Q$8)/100</f>
        <v>0.33200000000000002</v>
      </c>
      <c r="R643" s="129" cm="1">
        <f t="array" ref="R643">INDEX(KM_PCT,MATCH($A643,'Knowledge - Percentages'!$B:$B,0),'Data - Knowledge'!R$8)/100</f>
        <v>0.22699999999999998</v>
      </c>
      <c r="S643" s="129" cm="1">
        <f t="array" ref="S643">INDEX(KM_PCT,MATCH($A643,'Knowledge - Percentages'!$B:$B,0),'Data - Knowledge'!S$8)/100</f>
        <v>0.30299999999999999</v>
      </c>
      <c r="T643" s="129" cm="1">
        <f t="array" ref="T643">INDEX(KM_PCT,MATCH($A643,'Knowledge - Percentages'!$B:$B,0),'Data - Knowledge'!T$8)/100</f>
        <v>0.35799999999999998</v>
      </c>
      <c r="U643" s="129" cm="1">
        <f t="array" ref="U643">INDEX(KM_PCT,MATCH($A643,'Knowledge - Percentages'!$B:$B,0),'Data - Knowledge'!U$8)/100</f>
        <v>0.309</v>
      </c>
      <c r="V643" s="129" cm="1">
        <f t="array" ref="V643">INDEX(KM_PCT,MATCH($A643,'Knowledge - Percentages'!$B:$B,0),'Data - Knowledge'!V$8)/100</f>
        <v>0.309</v>
      </c>
      <c r="W643" s="129" cm="1">
        <f t="array" ref="W643">INDEX(KM_PCT,MATCH($A643,'Knowledge - Percentages'!$B:$B,0),'Data - Knowledge'!W$8)/100</f>
        <v>0.21299999999999999</v>
      </c>
      <c r="X643" s="129" cm="1">
        <f t="array" ref="X643">INDEX(KM_PCT,MATCH($A643,'Knowledge - Percentages'!$B:$B,0),'Data - Knowledge'!X$8)/100</f>
        <v>0.34100000000000003</v>
      </c>
      <c r="Y643" s="129" cm="1">
        <f t="array" ref="Y643">INDEX(KM_PCT,MATCH($A643,'Knowledge - Percentages'!$B:$B,0),'Data - Knowledge'!Y$8)/100</f>
        <v>0.27899999999999997</v>
      </c>
      <c r="Z643" s="129" cm="1">
        <f t="array" ref="Z643">INDEX(KM_PCT,MATCH($A643,'Knowledge - Percentages'!$B:$B,0),'Data - Knowledge'!Z$8)/100</f>
        <v>0.38500000000000001</v>
      </c>
      <c r="AA643" s="129" cm="1">
        <f t="array" ref="AA643">INDEX(KM_PCT,MATCH($A643,'Knowledge - Percentages'!$B:$B,0),'Data - Knowledge'!AA$8)/100</f>
        <v>0.37200000000000005</v>
      </c>
      <c r="AB643" s="129" cm="1">
        <f t="array" ref="AB643">INDEX(KM_PCT,MATCH($A643,'Knowledge - Percentages'!$B:$B,0),'Data - Knowledge'!AB$8)/100</f>
        <v>0.21</v>
      </c>
      <c r="AC643" s="129" cm="1">
        <f t="array" ref="AC643">INDEX(KM_PCT,MATCH($A643,'Knowledge - Percentages'!$B:$B,0),'Data - Knowledge'!AC$8)/100</f>
        <v>0.379</v>
      </c>
      <c r="AD643" s="129" cm="1">
        <f t="array" ref="AD643">INDEX(KM_PCT,MATCH($A643,'Knowledge - Percentages'!$B:$B,0),'Data - Knowledge'!AD$8)/100</f>
        <v>0.379</v>
      </c>
      <c r="AE643" s="129" cm="1">
        <f t="array" ref="AE643">INDEX(KM_PCT,MATCH($A643,'Knowledge - Percentages'!$B:$B,0),'Data - Knowledge'!AE$8)/100</f>
        <v>0.36799999999999999</v>
      </c>
      <c r="AF643" s="129" cm="1">
        <f t="array" ref="AF643">INDEX(KM_PCT,MATCH($A643,'Knowledge - Percentages'!$B:$B,0),'Data - Knowledge'!AF$8)/100</f>
        <v>0.221</v>
      </c>
      <c r="AG643" s="129" cm="1">
        <f t="array" ref="AG643">INDEX(KM_PCT,MATCH($A643,'Knowledge - Percentages'!$B:$B,0),'Data - Knowledge'!AG$8)/100</f>
        <v>0.32899999999999996</v>
      </c>
      <c r="AH643" s="129" cm="1">
        <f t="array" ref="AH643">INDEX(KM_PCT,MATCH($A643,'Knowledge - Percentages'!$B:$B,0),'Data - Knowledge'!AH$8)/100</f>
        <v>0.34399999999999997</v>
      </c>
      <c r="AI643" s="129" cm="1">
        <f t="array" ref="AI643">INDEX(KM_PCT,MATCH($A643,'Knowledge - Percentages'!$B:$B,0),'Data - Knowledge'!AI$8)/100</f>
        <v>0.35200000000000004</v>
      </c>
    </row>
    <row r="644" spans="1:35">
      <c r="A644" s="86" t="s">
        <v>1448</v>
      </c>
      <c r="B644" s="86" t="s">
        <v>1354</v>
      </c>
      <c r="C644" s="86" t="s">
        <v>1426</v>
      </c>
      <c r="D644" s="86" t="s">
        <v>1449</v>
      </c>
      <c r="E644" s="122">
        <f t="shared" si="61"/>
        <v>2.4003223474710376E-2</v>
      </c>
      <c r="F644" s="128">
        <f t="shared" si="56"/>
        <v>1228.653</v>
      </c>
      <c r="G644" s="122">
        <f t="shared" si="57"/>
        <v>2.7762917022744076E-2</v>
      </c>
      <c r="H644" s="128">
        <f t="shared" si="58"/>
        <v>10103.453000000001</v>
      </c>
      <c r="I644" s="122">
        <f t="shared" si="59"/>
        <v>-0.1016571218600921</v>
      </c>
      <c r="J644" s="128">
        <f t="shared" si="60"/>
        <v>86.457858354892366</v>
      </c>
      <c r="K644" s="129" cm="1">
        <f t="array" ref="K644">INDEX(KM_PCT,MATCH($A644,'Knowledge - Percentages'!$B:$B,0),'Data - Knowledge'!K$8)/100</f>
        <v>1.7000000000000001E-2</v>
      </c>
      <c r="L644" s="129" cm="1">
        <f t="array" ref="L644">INDEX(KM_PCT,MATCH($A644,'Knowledge - Percentages'!$B:$B,0),'Data - Knowledge'!L$8)/100</f>
        <v>1.8000000000000002E-2</v>
      </c>
      <c r="M644" s="129" cm="1">
        <f t="array" ref="M644">INDEX(KM_PCT,MATCH($A644,'Knowledge - Percentages'!$B:$B,0),'Data - Knowledge'!M$8)/100</f>
        <v>1.6E-2</v>
      </c>
      <c r="N644" s="129" cm="1">
        <f t="array" ref="N644">INDEX(KM_PCT,MATCH($A644,'Knowledge - Percentages'!$B:$B,0),'Data - Knowledge'!N$8)/100</f>
        <v>2.7000000000000003E-2</v>
      </c>
      <c r="O644" s="129" cm="1">
        <f t="array" ref="O644">INDEX(KM_PCT,MATCH($A644,'Knowledge - Percentages'!$B:$B,0),'Data - Knowledge'!O$8)/100</f>
        <v>2.2000000000000002E-2</v>
      </c>
      <c r="P644" s="129" cm="1">
        <f t="array" ref="P644">INDEX(KM_PCT,MATCH($A644,'Knowledge - Percentages'!$B:$B,0),'Data - Knowledge'!P$8)/100</f>
        <v>1.4999999999999999E-2</v>
      </c>
      <c r="Q644" s="129" cm="1">
        <f t="array" ref="Q644">INDEX(KM_PCT,MATCH($A644,'Knowledge - Percentages'!$B:$B,0),'Data - Knowledge'!Q$8)/100</f>
        <v>1.3999999999999999E-2</v>
      </c>
      <c r="R644" s="129" cm="1">
        <f t="array" ref="R644">INDEX(KM_PCT,MATCH($A644,'Knowledge - Percentages'!$B:$B,0),'Data - Knowledge'!R$8)/100</f>
        <v>1.1000000000000001E-2</v>
      </c>
      <c r="S644" s="129" cm="1">
        <f t="array" ref="S644">INDEX(KM_PCT,MATCH($A644,'Knowledge - Percentages'!$B:$B,0),'Data - Knowledge'!S$8)/100</f>
        <v>1.8000000000000002E-2</v>
      </c>
      <c r="T644" s="129" cm="1">
        <f t="array" ref="T644">INDEX(KM_PCT,MATCH($A644,'Knowledge - Percentages'!$B:$B,0),'Data - Knowledge'!T$8)/100</f>
        <v>1.9E-2</v>
      </c>
      <c r="U644" s="129" cm="1">
        <f t="array" ref="U644">INDEX(KM_PCT,MATCH($A644,'Knowledge - Percentages'!$B:$B,0),'Data - Knowledge'!U$8)/100</f>
        <v>1.6E-2</v>
      </c>
      <c r="V644" s="129" cm="1">
        <f t="array" ref="V644">INDEX(KM_PCT,MATCH($A644,'Knowledge - Percentages'!$B:$B,0),'Data - Knowledge'!V$8)/100</f>
        <v>1.6E-2</v>
      </c>
      <c r="W644" s="129" cm="1">
        <f t="array" ref="W644">INDEX(KM_PCT,MATCH($A644,'Knowledge - Percentages'!$B:$B,0),'Data - Knowledge'!W$8)/100</f>
        <v>2.2000000000000002E-2</v>
      </c>
      <c r="X644" s="129" cm="1">
        <f t="array" ref="X644">INDEX(KM_PCT,MATCH($A644,'Knowledge - Percentages'!$B:$B,0),'Data - Knowledge'!X$8)/100</f>
        <v>0.02</v>
      </c>
      <c r="Y644" s="129" cm="1">
        <f t="array" ref="Y644">INDEX(KM_PCT,MATCH($A644,'Knowledge - Percentages'!$B:$B,0),'Data - Knowledge'!Y$8)/100</f>
        <v>0.02</v>
      </c>
      <c r="Z644" s="129" cm="1">
        <f t="array" ref="Z644">INDEX(KM_PCT,MATCH($A644,'Knowledge - Percentages'!$B:$B,0),'Data - Knowledge'!Z$8)/100</f>
        <v>3.5000000000000003E-2</v>
      </c>
      <c r="AA644" s="129" cm="1">
        <f t="array" ref="AA644">INDEX(KM_PCT,MATCH($A644,'Knowledge - Percentages'!$B:$B,0),'Data - Knowledge'!AA$8)/100</f>
        <v>2.5000000000000001E-2</v>
      </c>
      <c r="AB644" s="129" cm="1">
        <f t="array" ref="AB644">INDEX(KM_PCT,MATCH($A644,'Knowledge - Percentages'!$B:$B,0),'Data - Knowledge'!AB$8)/100</f>
        <v>3.3000000000000002E-2</v>
      </c>
      <c r="AC644" s="129" cm="1">
        <f t="array" ref="AC644">INDEX(KM_PCT,MATCH($A644,'Knowledge - Percentages'!$B:$B,0),'Data - Knowledge'!AC$8)/100</f>
        <v>4.5999999999999999E-2</v>
      </c>
      <c r="AD644" s="129" cm="1">
        <f t="array" ref="AD644">INDEX(KM_PCT,MATCH($A644,'Knowledge - Percentages'!$B:$B,0),'Data - Knowledge'!AD$8)/100</f>
        <v>3.1E-2</v>
      </c>
      <c r="AE644" s="129" cm="1">
        <f t="array" ref="AE644">INDEX(KM_PCT,MATCH($A644,'Knowledge - Percentages'!$B:$B,0),'Data - Knowledge'!AE$8)/100</f>
        <v>3.5000000000000003E-2</v>
      </c>
      <c r="AF644" s="129" cm="1">
        <f t="array" ref="AF644">INDEX(KM_PCT,MATCH($A644,'Knowledge - Percentages'!$B:$B,0),'Data - Knowledge'!AF$8)/100</f>
        <v>1.8000000000000002E-2</v>
      </c>
      <c r="AG644" s="129" cm="1">
        <f t="array" ref="AG644">INDEX(KM_PCT,MATCH($A644,'Knowledge - Percentages'!$B:$B,0),'Data - Knowledge'!AG$8)/100</f>
        <v>2.8999999999999998E-2</v>
      </c>
      <c r="AH644" s="129" cm="1">
        <f t="array" ref="AH644">INDEX(KM_PCT,MATCH($A644,'Knowledge - Percentages'!$B:$B,0),'Data - Knowledge'!AH$8)/100</f>
        <v>5.5999999999999994E-2</v>
      </c>
      <c r="AI644" s="129" cm="1">
        <f t="array" ref="AI644">INDEX(KM_PCT,MATCH($A644,'Knowledge - Percentages'!$B:$B,0),'Data - Knowledge'!AI$8)/100</f>
        <v>4.4000000000000004E-2</v>
      </c>
    </row>
    <row r="645" spans="1:35">
      <c r="A645" s="86" t="s">
        <v>1450</v>
      </c>
      <c r="B645" s="86" t="s">
        <v>1354</v>
      </c>
      <c r="C645" s="86" t="s">
        <v>1426</v>
      </c>
      <c r="D645" s="86" t="s">
        <v>1451</v>
      </c>
      <c r="E645" s="122">
        <f t="shared" si="61"/>
        <v>0.34942209936116592</v>
      </c>
      <c r="F645" s="128">
        <f t="shared" si="56"/>
        <v>17885.868999999999</v>
      </c>
      <c r="G645" s="122">
        <f t="shared" si="57"/>
        <v>0.36408566741500165</v>
      </c>
      <c r="H645" s="128">
        <f t="shared" si="58"/>
        <v>132497.69199999998</v>
      </c>
      <c r="I645" s="122">
        <f t="shared" si="59"/>
        <v>-0.4184207072461214</v>
      </c>
      <c r="J645" s="128">
        <f t="shared" si="60"/>
        <v>95.972495111398743</v>
      </c>
      <c r="K645" s="129" cm="1">
        <f t="array" ref="K645">INDEX(KM_PCT,MATCH($A645,'Knowledge - Percentages'!$B:$B,0),'Data - Knowledge'!K$8)/100</f>
        <v>0.35700000000000004</v>
      </c>
      <c r="L645" s="129" cm="1">
        <f t="array" ref="L645">INDEX(KM_PCT,MATCH($A645,'Knowledge - Percentages'!$B:$B,0),'Data - Knowledge'!L$8)/100</f>
        <v>0.315</v>
      </c>
      <c r="M645" s="129" cm="1">
        <f t="array" ref="M645">INDEX(KM_PCT,MATCH($A645,'Knowledge - Percentages'!$B:$B,0),'Data - Knowledge'!M$8)/100</f>
        <v>0.307</v>
      </c>
      <c r="N645" s="129" cm="1">
        <f t="array" ref="N645">INDEX(KM_PCT,MATCH($A645,'Knowledge - Percentages'!$B:$B,0),'Data - Knowledge'!N$8)/100</f>
        <v>0.39299999999999996</v>
      </c>
      <c r="O645" s="129" cm="1">
        <f t="array" ref="O645">INDEX(KM_PCT,MATCH($A645,'Knowledge - Percentages'!$B:$B,0),'Data - Knowledge'!O$8)/100</f>
        <v>0.32600000000000001</v>
      </c>
      <c r="P645" s="129" cm="1">
        <f t="array" ref="P645">INDEX(KM_PCT,MATCH($A645,'Knowledge - Percentages'!$B:$B,0),'Data - Knowledge'!P$8)/100</f>
        <v>0.29399999999999998</v>
      </c>
      <c r="Q645" s="129" cm="1">
        <f t="array" ref="Q645">INDEX(KM_PCT,MATCH($A645,'Knowledge - Percentages'!$B:$B,0),'Data - Knowledge'!Q$8)/100</f>
        <v>0.28100000000000003</v>
      </c>
      <c r="R645" s="129" cm="1">
        <f t="array" ref="R645">INDEX(KM_PCT,MATCH($A645,'Knowledge - Percentages'!$B:$B,0),'Data - Knowledge'!R$8)/100</f>
        <v>0.38500000000000001</v>
      </c>
      <c r="S645" s="129" cm="1">
        <f t="array" ref="S645">INDEX(KM_PCT,MATCH($A645,'Knowledge - Percentages'!$B:$B,0),'Data - Knowledge'!S$8)/100</f>
        <v>0.33500000000000002</v>
      </c>
      <c r="T645" s="129" cm="1">
        <f t="array" ref="T645">INDEX(KM_PCT,MATCH($A645,'Knowledge - Percentages'!$B:$B,0),'Data - Knowledge'!T$8)/100</f>
        <v>0.30399999999999999</v>
      </c>
      <c r="U645" s="129" cm="1">
        <f t="array" ref="U645">INDEX(KM_PCT,MATCH($A645,'Knowledge - Percentages'!$B:$B,0),'Data - Knowledge'!U$8)/100</f>
        <v>0.318</v>
      </c>
      <c r="V645" s="129" cm="1">
        <f t="array" ref="V645">INDEX(KM_PCT,MATCH($A645,'Knowledge - Percentages'!$B:$B,0),'Data - Knowledge'!V$8)/100</f>
        <v>0.308</v>
      </c>
      <c r="W645" s="129" cm="1">
        <f t="array" ref="W645">INDEX(KM_PCT,MATCH($A645,'Knowledge - Percentages'!$B:$B,0),'Data - Knowledge'!W$8)/100</f>
        <v>0.42700000000000005</v>
      </c>
      <c r="X645" s="129" cm="1">
        <f t="array" ref="X645">INDEX(KM_PCT,MATCH($A645,'Knowledge - Percentages'!$B:$B,0),'Data - Knowledge'!X$8)/100</f>
        <v>0.33500000000000002</v>
      </c>
      <c r="Y645" s="129" cm="1">
        <f t="array" ref="Y645">INDEX(KM_PCT,MATCH($A645,'Knowledge - Percentages'!$B:$B,0),'Data - Knowledge'!Y$8)/100</f>
        <v>0.36700000000000005</v>
      </c>
      <c r="Z645" s="129" cm="1">
        <f t="array" ref="Z645">INDEX(KM_PCT,MATCH($A645,'Knowledge - Percentages'!$B:$B,0),'Data - Knowledge'!Z$8)/100</f>
        <v>0.38799999999999996</v>
      </c>
      <c r="AA645" s="129" cm="1">
        <f t="array" ref="AA645">INDEX(KM_PCT,MATCH($A645,'Knowledge - Percentages'!$B:$B,0),'Data - Knowledge'!AA$8)/100</f>
        <v>0.35200000000000004</v>
      </c>
      <c r="AB645" s="129" cm="1">
        <f t="array" ref="AB645">INDEX(KM_PCT,MATCH($A645,'Knowledge - Percentages'!$B:$B,0),'Data - Knowledge'!AB$8)/100</f>
        <v>0.5</v>
      </c>
      <c r="AC645" s="129" cm="1">
        <f t="array" ref="AC645">INDEX(KM_PCT,MATCH($A645,'Knowledge - Percentages'!$B:$B,0),'Data - Knowledge'!AC$8)/100</f>
        <v>0.44</v>
      </c>
      <c r="AD645" s="129" cm="1">
        <f t="array" ref="AD645">INDEX(KM_PCT,MATCH($A645,'Knowledge - Percentages'!$B:$B,0),'Data - Knowledge'!AD$8)/100</f>
        <v>0.38200000000000001</v>
      </c>
      <c r="AE645" s="129" cm="1">
        <f t="array" ref="AE645">INDEX(KM_PCT,MATCH($A645,'Knowledge - Percentages'!$B:$B,0),'Data - Knowledge'!AE$8)/100</f>
        <v>0.43799999999999994</v>
      </c>
      <c r="AF645" s="129" cm="1">
        <f t="array" ref="AF645">INDEX(KM_PCT,MATCH($A645,'Knowledge - Percentages'!$B:$B,0),'Data - Knowledge'!AF$8)/100</f>
        <v>0.44799999999999995</v>
      </c>
      <c r="AG645" s="129" cm="1">
        <f t="array" ref="AG645">INDEX(KM_PCT,MATCH($A645,'Knowledge - Percentages'!$B:$B,0),'Data - Knowledge'!AG$8)/100</f>
        <v>0.377</v>
      </c>
      <c r="AH645" s="129" cm="1">
        <f t="array" ref="AH645">INDEX(KM_PCT,MATCH($A645,'Knowledge - Percentages'!$B:$B,0),'Data - Knowledge'!AH$8)/100</f>
        <v>0.45200000000000001</v>
      </c>
      <c r="AI645" s="129" cm="1">
        <f t="array" ref="AI645">INDEX(KM_PCT,MATCH($A645,'Knowledge - Percentages'!$B:$B,0),'Data - Knowledge'!AI$8)/100</f>
        <v>0.39100000000000001</v>
      </c>
    </row>
    <row r="646" spans="1:35">
      <c r="A646" s="86" t="s">
        <v>1452</v>
      </c>
      <c r="B646" s="86" t="s">
        <v>1354</v>
      </c>
      <c r="C646" s="86" t="s">
        <v>1426</v>
      </c>
      <c r="D646" s="86" t="s">
        <v>1453</v>
      </c>
      <c r="E646" s="122">
        <f t="shared" si="61"/>
        <v>0.17487063121495697</v>
      </c>
      <c r="F646" s="128">
        <f t="shared" si="56"/>
        <v>8951.1030000000028</v>
      </c>
      <c r="G646" s="122">
        <f t="shared" si="57"/>
        <v>0.18814214976409588</v>
      </c>
      <c r="H646" s="128">
        <f t="shared" si="58"/>
        <v>68468.503000000012</v>
      </c>
      <c r="I646" s="122">
        <f t="shared" si="59"/>
        <v>-0.14227563889537825</v>
      </c>
      <c r="J646" s="128">
        <f t="shared" si="60"/>
        <v>92.946015251882912</v>
      </c>
      <c r="K646" s="129" cm="1">
        <f t="array" ref="K646">INDEX(KM_PCT,MATCH($A646,'Knowledge - Percentages'!$B:$B,0),'Data - Knowledge'!K$8)/100</f>
        <v>0.17300000000000001</v>
      </c>
      <c r="L646" s="129" cm="1">
        <f t="array" ref="L646">INDEX(KM_PCT,MATCH($A646,'Knowledge - Percentages'!$B:$B,0),'Data - Knowledge'!L$8)/100</f>
        <v>0.14699999999999999</v>
      </c>
      <c r="M646" s="129" cm="1">
        <f t="array" ref="M646">INDEX(KM_PCT,MATCH($A646,'Knowledge - Percentages'!$B:$B,0),'Data - Knowledge'!M$8)/100</f>
        <v>0.13400000000000001</v>
      </c>
      <c r="N646" s="129" cm="1">
        <f t="array" ref="N646">INDEX(KM_PCT,MATCH($A646,'Knowledge - Percentages'!$B:$B,0),'Data - Knowledge'!N$8)/100</f>
        <v>0.19600000000000001</v>
      </c>
      <c r="O646" s="129" cm="1">
        <f t="array" ref="O646">INDEX(KM_PCT,MATCH($A646,'Knowledge - Percentages'!$B:$B,0),'Data - Knowledge'!O$8)/100</f>
        <v>0.16200000000000001</v>
      </c>
      <c r="P646" s="129" cm="1">
        <f t="array" ref="P646">INDEX(KM_PCT,MATCH($A646,'Knowledge - Percentages'!$B:$B,0),'Data - Knowledge'!P$8)/100</f>
        <v>0.14800000000000002</v>
      </c>
      <c r="Q646" s="129" cm="1">
        <f t="array" ref="Q646">INDEX(KM_PCT,MATCH($A646,'Knowledge - Percentages'!$B:$B,0),'Data - Knowledge'!Q$8)/100</f>
        <v>0.122</v>
      </c>
      <c r="R646" s="129" cm="1">
        <f t="array" ref="R646">INDEX(KM_PCT,MATCH($A646,'Knowledge - Percentages'!$B:$B,0),'Data - Knowledge'!R$8)/100</f>
        <v>0.157</v>
      </c>
      <c r="S646" s="129" cm="1">
        <f t="array" ref="S646">INDEX(KM_PCT,MATCH($A646,'Knowledge - Percentages'!$B:$B,0),'Data - Knowledge'!S$8)/100</f>
        <v>0.16699999999999998</v>
      </c>
      <c r="T646" s="129" cm="1">
        <f t="array" ref="T646">INDEX(KM_PCT,MATCH($A646,'Knowledge - Percentages'!$B:$B,0),'Data - Knowledge'!T$8)/100</f>
        <v>0.14800000000000002</v>
      </c>
      <c r="U646" s="129" cm="1">
        <f t="array" ref="U646">INDEX(KM_PCT,MATCH($A646,'Knowledge - Percentages'!$B:$B,0),'Data - Knowledge'!U$8)/100</f>
        <v>0.14199999999999999</v>
      </c>
      <c r="V646" s="129" cm="1">
        <f t="array" ref="V646">INDEX(KM_PCT,MATCH($A646,'Knowledge - Percentages'!$B:$B,0),'Data - Knowledge'!V$8)/100</f>
        <v>0.13900000000000001</v>
      </c>
      <c r="W646" s="129" cm="1">
        <f t="array" ref="W646">INDEX(KM_PCT,MATCH($A646,'Knowledge - Percentages'!$B:$B,0),'Data - Knowledge'!W$8)/100</f>
        <v>0.193</v>
      </c>
      <c r="X646" s="129" cm="1">
        <f t="array" ref="X646">INDEX(KM_PCT,MATCH($A646,'Knowledge - Percentages'!$B:$B,0),'Data - Knowledge'!X$8)/100</f>
        <v>0.16800000000000001</v>
      </c>
      <c r="Y646" s="129" cm="1">
        <f t="array" ref="Y646">INDEX(KM_PCT,MATCH($A646,'Knowledge - Percentages'!$B:$B,0),'Data - Knowledge'!Y$8)/100</f>
        <v>0.17100000000000001</v>
      </c>
      <c r="Z646" s="129" cm="1">
        <f t="array" ref="Z646">INDEX(KM_PCT,MATCH($A646,'Knowledge - Percentages'!$B:$B,0),'Data - Knowledge'!Z$8)/100</f>
        <v>0.214</v>
      </c>
      <c r="AA646" s="129" cm="1">
        <f t="array" ref="AA646">INDEX(KM_PCT,MATCH($A646,'Knowledge - Percentages'!$B:$B,0),'Data - Knowledge'!AA$8)/100</f>
        <v>0.183</v>
      </c>
      <c r="AB646" s="129" cm="1">
        <f t="array" ref="AB646">INDEX(KM_PCT,MATCH($A646,'Knowledge - Percentages'!$B:$B,0),'Data - Knowledge'!AB$8)/100</f>
        <v>0.20199999999999999</v>
      </c>
      <c r="AC646" s="129" cm="1">
        <f t="array" ref="AC646">INDEX(KM_PCT,MATCH($A646,'Knowledge - Percentages'!$B:$B,0),'Data - Knowledge'!AC$8)/100</f>
        <v>0.255</v>
      </c>
      <c r="AD646" s="129" cm="1">
        <f t="array" ref="AD646">INDEX(KM_PCT,MATCH($A646,'Knowledge - Percentages'!$B:$B,0),'Data - Knowledge'!AD$8)/100</f>
        <v>0.20899999999999999</v>
      </c>
      <c r="AE646" s="129" cm="1">
        <f t="array" ref="AE646">INDEX(KM_PCT,MATCH($A646,'Knowledge - Percentages'!$B:$B,0),'Data - Knowledge'!AE$8)/100</f>
        <v>0.214</v>
      </c>
      <c r="AF646" s="129" cm="1">
        <f t="array" ref="AF646">INDEX(KM_PCT,MATCH($A646,'Knowledge - Percentages'!$B:$B,0),'Data - Knowledge'!AF$8)/100</f>
        <v>0.16200000000000001</v>
      </c>
      <c r="AG646" s="129" cm="1">
        <f t="array" ref="AG646">INDEX(KM_PCT,MATCH($A646,'Knowledge - Percentages'!$B:$B,0),'Data - Knowledge'!AG$8)/100</f>
        <v>0.19</v>
      </c>
      <c r="AH646" s="129" cm="1">
        <f t="array" ref="AH646">INDEX(KM_PCT,MATCH($A646,'Knowledge - Percentages'!$B:$B,0),'Data - Knowledge'!AH$8)/100</f>
        <v>0.26100000000000001</v>
      </c>
      <c r="AI646" s="129" cm="1">
        <f t="array" ref="AI646">INDEX(KM_PCT,MATCH($A646,'Knowledge - Percentages'!$B:$B,0),'Data - Knowledge'!AI$8)/100</f>
        <v>0.217</v>
      </c>
    </row>
    <row r="647" spans="1:35">
      <c r="A647" s="86" t="s">
        <v>1454</v>
      </c>
      <c r="B647" s="86" t="s">
        <v>1354</v>
      </c>
      <c r="C647" s="86" t="s">
        <v>1426</v>
      </c>
      <c r="D647" s="86" t="s">
        <v>1455</v>
      </c>
      <c r="E647" s="122">
        <f t="shared" si="61"/>
        <v>4.4222654189540307E-2</v>
      </c>
      <c r="F647" s="128">
        <f t="shared" si="56"/>
        <v>2263.6249999999995</v>
      </c>
      <c r="G647" s="122">
        <f t="shared" si="57"/>
        <v>4.683092941011599E-2</v>
      </c>
      <c r="H647" s="128">
        <f t="shared" si="58"/>
        <v>17042.665000000001</v>
      </c>
      <c r="I647" s="122">
        <f t="shared" si="59"/>
        <v>-0.62103972780535377</v>
      </c>
      <c r="J647" s="128">
        <f t="shared" si="60"/>
        <v>94.430443184814806</v>
      </c>
      <c r="K647" s="129" cm="1">
        <f t="array" ref="K647">INDEX(KM_PCT,MATCH($A647,'Knowledge - Percentages'!$B:$B,0),'Data - Knowledge'!K$8)/100</f>
        <v>0.04</v>
      </c>
      <c r="L647" s="129" cm="1">
        <f t="array" ref="L647">INDEX(KM_PCT,MATCH($A647,'Knowledge - Percentages'!$B:$B,0),'Data - Knowledge'!L$8)/100</f>
        <v>3.6000000000000004E-2</v>
      </c>
      <c r="M647" s="129" cm="1">
        <f t="array" ref="M647">INDEX(KM_PCT,MATCH($A647,'Knowledge - Percentages'!$B:$B,0),'Data - Knowledge'!M$8)/100</f>
        <v>3.7999999999999999E-2</v>
      </c>
      <c r="N647" s="129" cm="1">
        <f t="array" ref="N647">INDEX(KM_PCT,MATCH($A647,'Knowledge - Percentages'!$B:$B,0),'Data - Knowledge'!N$8)/100</f>
        <v>4.2000000000000003E-2</v>
      </c>
      <c r="O647" s="129" cm="1">
        <f t="array" ref="O647">INDEX(KM_PCT,MATCH($A647,'Knowledge - Percentages'!$B:$B,0),'Data - Knowledge'!O$8)/100</f>
        <v>3.6000000000000004E-2</v>
      </c>
      <c r="P647" s="129" cm="1">
        <f t="array" ref="P647">INDEX(KM_PCT,MATCH($A647,'Knowledge - Percentages'!$B:$B,0),'Data - Knowledge'!P$8)/100</f>
        <v>3.5000000000000003E-2</v>
      </c>
      <c r="Q647" s="129" cm="1">
        <f t="array" ref="Q647">INDEX(KM_PCT,MATCH($A647,'Knowledge - Percentages'!$B:$B,0),'Data - Knowledge'!Q$8)/100</f>
        <v>3.7000000000000005E-2</v>
      </c>
      <c r="R647" s="129" cm="1">
        <f t="array" ref="R647">INDEX(KM_PCT,MATCH($A647,'Knowledge - Percentages'!$B:$B,0),'Data - Knowledge'!R$8)/100</f>
        <v>7.6999999999999999E-2</v>
      </c>
      <c r="S647" s="129" cm="1">
        <f t="array" ref="S647">INDEX(KM_PCT,MATCH($A647,'Knowledge - Percentages'!$B:$B,0),'Data - Knowledge'!S$8)/100</f>
        <v>4.9000000000000002E-2</v>
      </c>
      <c r="T647" s="129" cm="1">
        <f t="array" ref="T647">INDEX(KM_PCT,MATCH($A647,'Knowledge - Percentages'!$B:$B,0),'Data - Knowledge'!T$8)/100</f>
        <v>3.7000000000000005E-2</v>
      </c>
      <c r="U647" s="129" cm="1">
        <f t="array" ref="U647">INDEX(KM_PCT,MATCH($A647,'Knowledge - Percentages'!$B:$B,0),'Data - Knowledge'!U$8)/100</f>
        <v>0.05</v>
      </c>
      <c r="V647" s="129" cm="1">
        <f t="array" ref="V647">INDEX(KM_PCT,MATCH($A647,'Knowledge - Percentages'!$B:$B,0),'Data - Knowledge'!V$8)/100</f>
        <v>4.2999999999999997E-2</v>
      </c>
      <c r="W647" s="129" cm="1">
        <f t="array" ref="W647">INDEX(KM_PCT,MATCH($A647,'Knowledge - Percentages'!$B:$B,0),'Data - Knowledge'!W$8)/100</f>
        <v>8.3000000000000004E-2</v>
      </c>
      <c r="X647" s="129" cm="1">
        <f t="array" ref="X647">INDEX(KM_PCT,MATCH($A647,'Knowledge - Percentages'!$B:$B,0),'Data - Knowledge'!X$8)/100</f>
        <v>4.4000000000000004E-2</v>
      </c>
      <c r="Y647" s="129" cm="1">
        <f t="array" ref="Y647">INDEX(KM_PCT,MATCH($A647,'Knowledge - Percentages'!$B:$B,0),'Data - Knowledge'!Y$8)/100</f>
        <v>6.8000000000000005E-2</v>
      </c>
      <c r="Z647" s="129" cm="1">
        <f t="array" ref="Z647">INDEX(KM_PCT,MATCH($A647,'Knowledge - Percentages'!$B:$B,0),'Data - Knowledge'!Z$8)/100</f>
        <v>4.7E-2</v>
      </c>
      <c r="AA647" s="129" cm="1">
        <f t="array" ref="AA647">INDEX(KM_PCT,MATCH($A647,'Knowledge - Percentages'!$B:$B,0),'Data - Knowledge'!AA$8)/100</f>
        <v>4.2000000000000003E-2</v>
      </c>
      <c r="AB647" s="129" cm="1">
        <f t="array" ref="AB647">INDEX(KM_PCT,MATCH($A647,'Knowledge - Percentages'!$B:$B,0),'Data - Knowledge'!AB$8)/100</f>
        <v>0.122</v>
      </c>
      <c r="AC647" s="129" cm="1">
        <f t="array" ref="AC647">INDEX(KM_PCT,MATCH($A647,'Knowledge - Percentages'!$B:$B,0),'Data - Knowledge'!AC$8)/100</f>
        <v>5.7999999999999996E-2</v>
      </c>
      <c r="AD647" s="129" cm="1">
        <f t="array" ref="AD647">INDEX(KM_PCT,MATCH($A647,'Knowledge - Percentages'!$B:$B,0),'Data - Knowledge'!AD$8)/100</f>
        <v>4.2999999999999997E-2</v>
      </c>
      <c r="AE647" s="129" cm="1">
        <f t="array" ref="AE647">INDEX(KM_PCT,MATCH($A647,'Knowledge - Percentages'!$B:$B,0),'Data - Knowledge'!AE$8)/100</f>
        <v>5.7000000000000002E-2</v>
      </c>
      <c r="AF647" s="129" cm="1">
        <f t="array" ref="AF647">INDEX(KM_PCT,MATCH($A647,'Knowledge - Percentages'!$B:$B,0),'Data - Knowledge'!AF$8)/100</f>
        <v>0.114</v>
      </c>
      <c r="AG647" s="129" cm="1">
        <f t="array" ref="AG647">INDEX(KM_PCT,MATCH($A647,'Knowledge - Percentages'!$B:$B,0),'Data - Knowledge'!AG$8)/100</f>
        <v>6.7000000000000004E-2</v>
      </c>
      <c r="AH647" s="129" cm="1">
        <f t="array" ref="AH647">INDEX(KM_PCT,MATCH($A647,'Knowledge - Percentages'!$B:$B,0),'Data - Knowledge'!AH$8)/100</f>
        <v>7.400000000000001E-2</v>
      </c>
      <c r="AI647" s="129" cm="1">
        <f t="array" ref="AI647">INDEX(KM_PCT,MATCH($A647,'Knowledge - Percentages'!$B:$B,0),'Data - Knowledge'!AI$8)/100</f>
        <v>5.5999999999999994E-2</v>
      </c>
    </row>
    <row r="648" spans="1:35">
      <c r="A648" s="86" t="s">
        <v>1456</v>
      </c>
      <c r="B648" s="86" t="s">
        <v>1354</v>
      </c>
      <c r="C648" s="86" t="s">
        <v>1426</v>
      </c>
      <c r="D648" s="86" t="s">
        <v>1457</v>
      </c>
      <c r="E648" s="122">
        <f t="shared" si="61"/>
        <v>0.48652245687381557</v>
      </c>
      <c r="F648" s="128">
        <f t="shared" si="56"/>
        <v>24903.624999999996</v>
      </c>
      <c r="G648" s="122">
        <f t="shared" si="57"/>
        <v>0.485142768033546</v>
      </c>
      <c r="H648" s="128">
        <f t="shared" si="58"/>
        <v>176552.67100000003</v>
      </c>
      <c r="I648" s="122">
        <f t="shared" si="59"/>
        <v>0.50662156786869339</v>
      </c>
      <c r="J648" s="128">
        <f t="shared" si="60"/>
        <v>100.28438821130156</v>
      </c>
      <c r="K648" s="129" cm="1">
        <f t="array" ref="K648">INDEX(KM_PCT,MATCH($A648,'Knowledge - Percentages'!$B:$B,0),'Data - Knowledge'!K$8)/100</f>
        <v>0.35600000000000004</v>
      </c>
      <c r="L648" s="129" cm="1">
        <f t="array" ref="L648">INDEX(KM_PCT,MATCH($A648,'Knowledge - Percentages'!$B:$B,0),'Data - Knowledge'!L$8)/100</f>
        <v>0.51800000000000002</v>
      </c>
      <c r="M648" s="129" cm="1">
        <f t="array" ref="M648">INDEX(KM_PCT,MATCH($A648,'Knowledge - Percentages'!$B:$B,0),'Data - Knowledge'!M$8)/100</f>
        <v>0.51500000000000001</v>
      </c>
      <c r="N648" s="129" cm="1">
        <f t="array" ref="N648">INDEX(KM_PCT,MATCH($A648,'Knowledge - Percentages'!$B:$B,0),'Data - Knowledge'!N$8)/100</f>
        <v>0.44400000000000001</v>
      </c>
      <c r="O648" s="129" cm="1">
        <f t="array" ref="O648">INDEX(KM_PCT,MATCH($A648,'Knowledge - Percentages'!$B:$B,0),'Data - Knowledge'!O$8)/100</f>
        <v>0.56299999999999994</v>
      </c>
      <c r="P648" s="129" cm="1">
        <f t="array" ref="P648">INDEX(KM_PCT,MATCH($A648,'Knowledge - Percentages'!$B:$B,0),'Data - Knowledge'!P$8)/100</f>
        <v>0.501</v>
      </c>
      <c r="Q648" s="129" cm="1">
        <f t="array" ref="Q648">INDEX(KM_PCT,MATCH($A648,'Knowledge - Percentages'!$B:$B,0),'Data - Knowledge'!Q$8)/100</f>
        <v>0.58499999999999996</v>
      </c>
      <c r="R648" s="129" cm="1">
        <f t="array" ref="R648">INDEX(KM_PCT,MATCH($A648,'Knowledge - Percentages'!$B:$B,0),'Data - Knowledge'!R$8)/100</f>
        <v>0.28999999999999998</v>
      </c>
      <c r="S648" s="129" cm="1">
        <f t="array" ref="S648">INDEX(KM_PCT,MATCH($A648,'Knowledge - Percentages'!$B:$B,0),'Data - Knowledge'!S$8)/100</f>
        <v>0.44700000000000001</v>
      </c>
      <c r="T648" s="129" cm="1">
        <f t="array" ref="T648">INDEX(KM_PCT,MATCH($A648,'Knowledge - Percentages'!$B:$B,0),'Data - Knowledge'!T$8)/100</f>
        <v>0.53400000000000003</v>
      </c>
      <c r="U648" s="129" cm="1">
        <f t="array" ref="U648">INDEX(KM_PCT,MATCH($A648,'Knowledge - Percentages'!$B:$B,0),'Data - Knowledge'!U$8)/100</f>
        <v>0.499</v>
      </c>
      <c r="V648" s="129" cm="1">
        <f t="array" ref="V648">INDEX(KM_PCT,MATCH($A648,'Knowledge - Percentages'!$B:$B,0),'Data - Knowledge'!V$8)/100</f>
        <v>0.51600000000000001</v>
      </c>
      <c r="W648" s="129" cm="1">
        <f t="array" ref="W648">INDEX(KM_PCT,MATCH($A648,'Knowledge - Percentages'!$B:$B,0),'Data - Knowledge'!W$8)/100</f>
        <v>0.32400000000000001</v>
      </c>
      <c r="X648" s="129" cm="1">
        <f t="array" ref="X648">INDEX(KM_PCT,MATCH($A648,'Knowledge - Percentages'!$B:$B,0),'Data - Knowledge'!X$8)/100</f>
        <v>0.48299999999999998</v>
      </c>
      <c r="Y648" s="129" cm="1">
        <f t="array" ref="Y648">INDEX(KM_PCT,MATCH($A648,'Knowledge - Percentages'!$B:$B,0),'Data - Knowledge'!Y$8)/100</f>
        <v>0.38500000000000001</v>
      </c>
      <c r="Z648" s="129" cm="1">
        <f t="array" ref="Z648">INDEX(KM_PCT,MATCH($A648,'Knowledge - Percentages'!$B:$B,0),'Data - Knowledge'!Z$8)/100</f>
        <v>0.51200000000000001</v>
      </c>
      <c r="AA648" s="129" cm="1">
        <f t="array" ref="AA648">INDEX(KM_PCT,MATCH($A648,'Knowledge - Percentages'!$B:$B,0),'Data - Knowledge'!AA$8)/100</f>
        <v>0.49200000000000005</v>
      </c>
      <c r="AB648" s="129" cm="1">
        <f t="array" ref="AB648">INDEX(KM_PCT,MATCH($A648,'Knowledge - Percentages'!$B:$B,0),'Data - Knowledge'!AB$8)/100</f>
        <v>0.312</v>
      </c>
      <c r="AC648" s="129" cm="1">
        <f t="array" ref="AC648">INDEX(KM_PCT,MATCH($A648,'Knowledge - Percentages'!$B:$B,0),'Data - Knowledge'!AC$8)/100</f>
        <v>0.49099999999999999</v>
      </c>
      <c r="AD648" s="129" cm="1">
        <f t="array" ref="AD648">INDEX(KM_PCT,MATCH($A648,'Knowledge - Percentages'!$B:$B,0),'Data - Knowledge'!AD$8)/100</f>
        <v>0.48899999999999999</v>
      </c>
      <c r="AE648" s="129" cm="1">
        <f t="array" ref="AE648">INDEX(KM_PCT,MATCH($A648,'Knowledge - Percentages'!$B:$B,0),'Data - Knowledge'!AE$8)/100</f>
        <v>0.441</v>
      </c>
      <c r="AF648" s="129" cm="1">
        <f t="array" ref="AF648">INDEX(KM_PCT,MATCH($A648,'Knowledge - Percentages'!$B:$B,0),'Data - Knowledge'!AF$8)/100</f>
        <v>0.3</v>
      </c>
      <c r="AG648" s="129" cm="1">
        <f t="array" ref="AG648">INDEX(KM_PCT,MATCH($A648,'Knowledge - Percentages'!$B:$B,0),'Data - Knowledge'!AG$8)/100</f>
        <v>0.42700000000000005</v>
      </c>
      <c r="AH648" s="129" cm="1">
        <f t="array" ref="AH648">INDEX(KM_PCT,MATCH($A648,'Knowledge - Percentages'!$B:$B,0),'Data - Knowledge'!AH$8)/100</f>
        <v>0.45399999999999996</v>
      </c>
      <c r="AI648" s="129" cm="1">
        <f t="array" ref="AI648">INDEX(KM_PCT,MATCH($A648,'Knowledge - Percentages'!$B:$B,0),'Data - Knowledge'!AI$8)/100</f>
        <v>0.45200000000000001</v>
      </c>
    </row>
    <row r="649" spans="1:35">
      <c r="A649" s="86" t="s">
        <v>1458</v>
      </c>
      <c r="B649" s="86" t="s">
        <v>1354</v>
      </c>
      <c r="C649" s="86" t="s">
        <v>1426</v>
      </c>
      <c r="D649" s="86" t="s">
        <v>1459</v>
      </c>
      <c r="E649" s="122">
        <f t="shared" si="61"/>
        <v>0.33883745872975563</v>
      </c>
      <c r="F649" s="128">
        <f t="shared" ref="F649:F712" si="62">SUMPRODUCT($K$2:$AI$2,$K649:$AI649)</f>
        <v>17344.073</v>
      </c>
      <c r="G649" s="122">
        <f t="shared" ref="G649:G712" si="63">SUMPRODUCT($K$3:$AI$3,$K649:$AI649)/$J$3</f>
        <v>0.35096610509481507</v>
      </c>
      <c r="H649" s="128">
        <f t="shared" ref="H649:H712" si="64">SUMPRODUCT($K$3:$AI$3,$K649:$AI649)</f>
        <v>127723.234</v>
      </c>
      <c r="I649" s="122">
        <f t="shared" ref="I649:I712" si="65">CORREL($K$4:$AI$4,$K649:$AI649)</f>
        <v>-0.44608908747901843</v>
      </c>
      <c r="J649" s="128">
        <f t="shared" si="60"/>
        <v>96.544211481110736</v>
      </c>
      <c r="K649" s="129" cm="1">
        <f t="array" ref="K649">INDEX(KM_PCT,MATCH($A649,'Knowledge - Percentages'!$B:$B,0),'Data - Knowledge'!K$8)/100</f>
        <v>0.35499999999999998</v>
      </c>
      <c r="L649" s="129" cm="1">
        <f t="array" ref="L649">INDEX(KM_PCT,MATCH($A649,'Knowledge - Percentages'!$B:$B,0),'Data - Knowledge'!L$8)/100</f>
        <v>0.30599999999999999</v>
      </c>
      <c r="M649" s="129" cm="1">
        <f t="array" ref="M649">INDEX(KM_PCT,MATCH($A649,'Knowledge - Percentages'!$B:$B,0),'Data - Knowledge'!M$8)/100</f>
        <v>0.3</v>
      </c>
      <c r="N649" s="129" cm="1">
        <f t="array" ref="N649">INDEX(KM_PCT,MATCH($A649,'Knowledge - Percentages'!$B:$B,0),'Data - Knowledge'!N$8)/100</f>
        <v>0.36700000000000005</v>
      </c>
      <c r="O649" s="129" cm="1">
        <f t="array" ref="O649">INDEX(KM_PCT,MATCH($A649,'Knowledge - Percentages'!$B:$B,0),'Data - Knowledge'!O$8)/100</f>
        <v>0.312</v>
      </c>
      <c r="P649" s="129" cm="1">
        <f t="array" ref="P649">INDEX(KM_PCT,MATCH($A649,'Knowledge - Percentages'!$B:$B,0),'Data - Knowledge'!P$8)/100</f>
        <v>0.30199999999999999</v>
      </c>
      <c r="Q649" s="129" cm="1">
        <f t="array" ref="Q649">INDEX(KM_PCT,MATCH($A649,'Knowledge - Percentages'!$B:$B,0),'Data - Knowledge'!Q$8)/100</f>
        <v>0.27899999999999997</v>
      </c>
      <c r="R649" s="129" cm="1">
        <f t="array" ref="R649">INDEX(KM_PCT,MATCH($A649,'Knowledge - Percentages'!$B:$B,0),'Data - Knowledge'!R$8)/100</f>
        <v>0.35899999999999999</v>
      </c>
      <c r="S649" s="129" cm="1">
        <f t="array" ref="S649">INDEX(KM_PCT,MATCH($A649,'Knowledge - Percentages'!$B:$B,0),'Data - Knowledge'!S$8)/100</f>
        <v>0.34299999999999997</v>
      </c>
      <c r="T649" s="129" cm="1">
        <f t="array" ref="T649">INDEX(KM_PCT,MATCH($A649,'Knowledge - Percentages'!$B:$B,0),'Data - Knowledge'!T$8)/100</f>
        <v>0.29799999999999999</v>
      </c>
      <c r="U649" s="129" cm="1">
        <f t="array" ref="U649">INDEX(KM_PCT,MATCH($A649,'Knowledge - Percentages'!$B:$B,0),'Data - Knowledge'!U$8)/100</f>
        <v>0.311</v>
      </c>
      <c r="V649" s="129" cm="1">
        <f t="array" ref="V649">INDEX(KM_PCT,MATCH($A649,'Knowledge - Percentages'!$B:$B,0),'Data - Knowledge'!V$8)/100</f>
        <v>0.307</v>
      </c>
      <c r="W649" s="129" cm="1">
        <f t="array" ref="W649">INDEX(KM_PCT,MATCH($A649,'Knowledge - Percentages'!$B:$B,0),'Data - Knowledge'!W$8)/100</f>
        <v>0.42299999999999999</v>
      </c>
      <c r="X649" s="129" cm="1">
        <f t="array" ref="X649">INDEX(KM_PCT,MATCH($A649,'Knowledge - Percentages'!$B:$B,0),'Data - Knowledge'!X$8)/100</f>
        <v>0.33299999999999996</v>
      </c>
      <c r="Y649" s="129" cm="1">
        <f t="array" ref="Y649">INDEX(KM_PCT,MATCH($A649,'Knowledge - Percentages'!$B:$B,0),'Data - Knowledge'!Y$8)/100</f>
        <v>0.36700000000000005</v>
      </c>
      <c r="Z649" s="129" cm="1">
        <f t="array" ref="Z649">INDEX(KM_PCT,MATCH($A649,'Knowledge - Percentages'!$B:$B,0),'Data - Knowledge'!Z$8)/100</f>
        <v>0.36200000000000004</v>
      </c>
      <c r="AA649" s="129" cm="1">
        <f t="array" ref="AA649">INDEX(KM_PCT,MATCH($A649,'Knowledge - Percentages'!$B:$B,0),'Data - Knowledge'!AA$8)/100</f>
        <v>0.34499999999999997</v>
      </c>
      <c r="AB649" s="129" cm="1">
        <f t="array" ref="AB649">INDEX(KM_PCT,MATCH($A649,'Knowledge - Percentages'!$B:$B,0),'Data - Knowledge'!AB$8)/100</f>
        <v>0.47499999999999998</v>
      </c>
      <c r="AC649" s="129" cm="1">
        <f t="array" ref="AC649">INDEX(KM_PCT,MATCH($A649,'Knowledge - Percentages'!$B:$B,0),'Data - Knowledge'!AC$8)/100</f>
        <v>0.40600000000000003</v>
      </c>
      <c r="AD649" s="129" cm="1">
        <f t="array" ref="AD649">INDEX(KM_PCT,MATCH($A649,'Knowledge - Percentages'!$B:$B,0),'Data - Knowledge'!AD$8)/100</f>
        <v>0.36599999999999999</v>
      </c>
      <c r="AE649" s="129" cm="1">
        <f t="array" ref="AE649">INDEX(KM_PCT,MATCH($A649,'Knowledge - Percentages'!$B:$B,0),'Data - Knowledge'!AE$8)/100</f>
        <v>0.38799999999999996</v>
      </c>
      <c r="AF649" s="129" cm="1">
        <f t="array" ref="AF649">INDEX(KM_PCT,MATCH($A649,'Knowledge - Percentages'!$B:$B,0),'Data - Knowledge'!AF$8)/100</f>
        <v>0.40600000000000003</v>
      </c>
      <c r="AG649" s="129" cm="1">
        <f t="array" ref="AG649">INDEX(KM_PCT,MATCH($A649,'Knowledge - Percentages'!$B:$B,0),'Data - Knowledge'!AG$8)/100</f>
        <v>0.379</v>
      </c>
      <c r="AH649" s="129" cm="1">
        <f t="array" ref="AH649">INDEX(KM_PCT,MATCH($A649,'Knowledge - Percentages'!$B:$B,0),'Data - Knowledge'!AH$8)/100</f>
        <v>0.434</v>
      </c>
      <c r="AI649" s="129" cm="1">
        <f t="array" ref="AI649">INDEX(KM_PCT,MATCH($A649,'Knowledge - Percentages'!$B:$B,0),'Data - Knowledge'!AI$8)/100</f>
        <v>0.38400000000000001</v>
      </c>
    </row>
    <row r="650" spans="1:35">
      <c r="A650" s="86" t="s">
        <v>1460</v>
      </c>
      <c r="B650" s="86" t="s">
        <v>1354</v>
      </c>
      <c r="C650" s="86" t="s">
        <v>1426</v>
      </c>
      <c r="D650" s="86" t="s">
        <v>1461</v>
      </c>
      <c r="E650" s="122">
        <f t="shared" si="61"/>
        <v>0.41606222283001543</v>
      </c>
      <c r="F650" s="128">
        <f t="shared" si="62"/>
        <v>21296.976999999999</v>
      </c>
      <c r="G650" s="122">
        <f t="shared" si="63"/>
        <v>0.41760326611141502</v>
      </c>
      <c r="H650" s="128">
        <f t="shared" si="64"/>
        <v>151973.76300000004</v>
      </c>
      <c r="I650" s="122">
        <f t="shared" si="65"/>
        <v>-0.34646302636159532</v>
      </c>
      <c r="J650" s="128">
        <f t="shared" ref="J650:J713" si="66">$E650/$G650*100</f>
        <v>99.63097911188548</v>
      </c>
      <c r="K650" s="129" cm="1">
        <f t="array" ref="K650">INDEX(KM_PCT,MATCH($A650,'Knowledge - Percentages'!$B:$B,0),'Data - Knowledge'!K$8)/100</f>
        <v>0.41200000000000003</v>
      </c>
      <c r="L650" s="129" cm="1">
        <f t="array" ref="L650">INDEX(KM_PCT,MATCH($A650,'Knowledge - Percentages'!$B:$B,0),'Data - Knowledge'!L$8)/100</f>
        <v>0.40600000000000003</v>
      </c>
      <c r="M650" s="129" cm="1">
        <f t="array" ref="M650">INDEX(KM_PCT,MATCH($A650,'Knowledge - Percentages'!$B:$B,0),'Data - Knowledge'!M$8)/100</f>
        <v>0.41399999999999998</v>
      </c>
      <c r="N650" s="129" cm="1">
        <f t="array" ref="N650">INDEX(KM_PCT,MATCH($A650,'Knowledge - Percentages'!$B:$B,0),'Data - Knowledge'!N$8)/100</f>
        <v>0.40399999999999997</v>
      </c>
      <c r="O650" s="129" cm="1">
        <f t="array" ref="O650">INDEX(KM_PCT,MATCH($A650,'Knowledge - Percentages'!$B:$B,0),'Data - Knowledge'!O$8)/100</f>
        <v>0.41299999999999998</v>
      </c>
      <c r="P650" s="129" cm="1">
        <f t="array" ref="P650">INDEX(KM_PCT,MATCH($A650,'Knowledge - Percentages'!$B:$B,0),'Data - Knowledge'!P$8)/100</f>
        <v>0.42499999999999999</v>
      </c>
      <c r="Q650" s="129" cm="1">
        <f t="array" ref="Q650">INDEX(KM_PCT,MATCH($A650,'Knowledge - Percentages'!$B:$B,0),'Data - Knowledge'!Q$8)/100</f>
        <v>0.40500000000000003</v>
      </c>
      <c r="R650" s="129" cm="1">
        <f t="array" ref="R650">INDEX(KM_PCT,MATCH($A650,'Knowledge - Percentages'!$B:$B,0),'Data - Knowledge'!R$8)/100</f>
        <v>0.39700000000000002</v>
      </c>
      <c r="S650" s="129" cm="1">
        <f t="array" ref="S650">INDEX(KM_PCT,MATCH($A650,'Knowledge - Percentages'!$B:$B,0),'Data - Knowledge'!S$8)/100</f>
        <v>0.439</v>
      </c>
      <c r="T650" s="129" cm="1">
        <f t="array" ref="T650">INDEX(KM_PCT,MATCH($A650,'Knowledge - Percentages'!$B:$B,0),'Data - Knowledge'!T$8)/100</f>
        <v>0.40500000000000003</v>
      </c>
      <c r="U650" s="129" cm="1">
        <f t="array" ref="U650">INDEX(KM_PCT,MATCH($A650,'Knowledge - Percentages'!$B:$B,0),'Data - Knowledge'!U$8)/100</f>
        <v>0.41799999999999998</v>
      </c>
      <c r="V650" s="129" cm="1">
        <f t="array" ref="V650">INDEX(KM_PCT,MATCH($A650,'Knowledge - Percentages'!$B:$B,0),'Data - Knowledge'!V$8)/100</f>
        <v>0.41299999999999998</v>
      </c>
      <c r="W650" s="129" cm="1">
        <f t="array" ref="W650">INDEX(KM_PCT,MATCH($A650,'Knowledge - Percentages'!$B:$B,0),'Data - Knowledge'!W$8)/100</f>
        <v>0.46200000000000002</v>
      </c>
      <c r="X650" s="129" cm="1">
        <f t="array" ref="X650">INDEX(KM_PCT,MATCH($A650,'Knowledge - Percentages'!$B:$B,0),'Data - Knowledge'!X$8)/100</f>
        <v>0.42399999999999999</v>
      </c>
      <c r="Y650" s="129" cm="1">
        <f t="array" ref="Y650">INDEX(KM_PCT,MATCH($A650,'Knowledge - Percentages'!$B:$B,0),'Data - Knowledge'!Y$8)/100</f>
        <v>0.435</v>
      </c>
      <c r="Z650" s="129" cm="1">
        <f t="array" ref="Z650">INDEX(KM_PCT,MATCH($A650,'Knowledge - Percentages'!$B:$B,0),'Data - Knowledge'!Z$8)/100</f>
        <v>0.41200000000000003</v>
      </c>
      <c r="AA650" s="129" cm="1">
        <f t="array" ref="AA650">INDEX(KM_PCT,MATCH($A650,'Knowledge - Percentages'!$B:$B,0),'Data - Knowledge'!AA$8)/100</f>
        <v>0.42299999999999999</v>
      </c>
      <c r="AB650" s="129" cm="1">
        <f t="array" ref="AB650">INDEX(KM_PCT,MATCH($A650,'Knowledge - Percentages'!$B:$B,0),'Data - Knowledge'!AB$8)/100</f>
        <v>0.45799999999999996</v>
      </c>
      <c r="AC650" s="129" cm="1">
        <f t="array" ref="AC650">INDEX(KM_PCT,MATCH($A650,'Knowledge - Percentages'!$B:$B,0),'Data - Knowledge'!AC$8)/100</f>
        <v>0.42</v>
      </c>
      <c r="AD650" s="129" cm="1">
        <f t="array" ref="AD650">INDEX(KM_PCT,MATCH($A650,'Knowledge - Percentages'!$B:$B,0),'Data - Knowledge'!AD$8)/100</f>
        <v>0.41799999999999998</v>
      </c>
      <c r="AE650" s="129" cm="1">
        <f t="array" ref="AE650">INDEX(KM_PCT,MATCH($A650,'Knowledge - Percentages'!$B:$B,0),'Data - Knowledge'!AE$8)/100</f>
        <v>0.40200000000000002</v>
      </c>
      <c r="AF650" s="129" cm="1">
        <f t="array" ref="AF650">INDEX(KM_PCT,MATCH($A650,'Knowledge - Percentages'!$B:$B,0),'Data - Knowledge'!AF$8)/100</f>
        <v>0.42</v>
      </c>
      <c r="AG650" s="129" cm="1">
        <f t="array" ref="AG650">INDEX(KM_PCT,MATCH($A650,'Knowledge - Percentages'!$B:$B,0),'Data - Knowledge'!AG$8)/100</f>
        <v>0.42799999999999999</v>
      </c>
      <c r="AH650" s="129" cm="1">
        <f t="array" ref="AH650">INDEX(KM_PCT,MATCH($A650,'Knowledge - Percentages'!$B:$B,0),'Data - Knowledge'!AH$8)/100</f>
        <v>0.43700000000000006</v>
      </c>
      <c r="AI650" s="129" cm="1">
        <f t="array" ref="AI650">INDEX(KM_PCT,MATCH($A650,'Knowledge - Percentages'!$B:$B,0),'Data - Knowledge'!AI$8)/100</f>
        <v>0.42299999999999999</v>
      </c>
    </row>
    <row r="651" spans="1:35">
      <c r="A651" s="86" t="s">
        <v>1462</v>
      </c>
      <c r="B651" s="86" t="s">
        <v>1354</v>
      </c>
      <c r="C651" s="86" t="s">
        <v>1426</v>
      </c>
      <c r="D651" s="86" t="s">
        <v>1399</v>
      </c>
      <c r="E651" s="122">
        <f t="shared" ref="E651:E714" si="67">SUMPRODUCT($K$2:$AI$2,$K651:$AI651)/$J$2</f>
        <v>0.52256135346865407</v>
      </c>
      <c r="F651" s="128">
        <f t="shared" si="62"/>
        <v>26748.347999999994</v>
      </c>
      <c r="G651" s="122">
        <f t="shared" si="63"/>
        <v>0.51625340529073793</v>
      </c>
      <c r="H651" s="128">
        <f t="shared" si="64"/>
        <v>187874.42300000004</v>
      </c>
      <c r="I651" s="122">
        <f t="shared" si="65"/>
        <v>0.30506647699759487</v>
      </c>
      <c r="J651" s="128">
        <f t="shared" si="66"/>
        <v>101.22187052197044</v>
      </c>
      <c r="K651" s="129" cm="1">
        <f t="array" ref="K651">INDEX(KM_PCT,MATCH($A651,'Knowledge - Percentages'!$B:$B,0),'Data - Knowledge'!K$8)/100</f>
        <v>0.52200000000000002</v>
      </c>
      <c r="L651" s="129" cm="1">
        <f t="array" ref="L651">INDEX(KM_PCT,MATCH($A651,'Knowledge - Percentages'!$B:$B,0),'Data - Knowledge'!L$8)/100</f>
        <v>0.53799999999999992</v>
      </c>
      <c r="M651" s="129" cm="1">
        <f t="array" ref="M651">INDEX(KM_PCT,MATCH($A651,'Knowledge - Percentages'!$B:$B,0),'Data - Knowledge'!M$8)/100</f>
        <v>0.53500000000000003</v>
      </c>
      <c r="N651" s="129" cm="1">
        <f t="array" ref="N651">INDEX(KM_PCT,MATCH($A651,'Knowledge - Percentages'!$B:$B,0),'Data - Knowledge'!N$8)/100</f>
        <v>0.51600000000000001</v>
      </c>
      <c r="O651" s="129" cm="1">
        <f t="array" ref="O651">INDEX(KM_PCT,MATCH($A651,'Knowledge - Percentages'!$B:$B,0),'Data - Knowledge'!O$8)/100</f>
        <v>0.52500000000000002</v>
      </c>
      <c r="P651" s="129" cm="1">
        <f t="array" ref="P651">INDEX(KM_PCT,MATCH($A651,'Knowledge - Percentages'!$B:$B,0),'Data - Knowledge'!P$8)/100</f>
        <v>0.54</v>
      </c>
      <c r="Q651" s="129" cm="1">
        <f t="array" ref="Q651">INDEX(KM_PCT,MATCH($A651,'Knowledge - Percentages'!$B:$B,0),'Data - Knowledge'!Q$8)/100</f>
        <v>0.54200000000000004</v>
      </c>
      <c r="R651" s="129" cm="1">
        <f t="array" ref="R651">INDEX(KM_PCT,MATCH($A651,'Knowledge - Percentages'!$B:$B,0),'Data - Knowledge'!R$8)/100</f>
        <v>0.51800000000000002</v>
      </c>
      <c r="S651" s="129" cm="1">
        <f t="array" ref="S651">INDEX(KM_PCT,MATCH($A651,'Knowledge - Percentages'!$B:$B,0),'Data - Knowledge'!S$8)/100</f>
        <v>0.52400000000000002</v>
      </c>
      <c r="T651" s="129" cm="1">
        <f t="array" ref="T651">INDEX(KM_PCT,MATCH($A651,'Knowledge - Percentages'!$B:$B,0),'Data - Knowledge'!T$8)/100</f>
        <v>0.54</v>
      </c>
      <c r="U651" s="129" cm="1">
        <f t="array" ref="U651">INDEX(KM_PCT,MATCH($A651,'Knowledge - Percentages'!$B:$B,0),'Data - Knowledge'!U$8)/100</f>
        <v>0.52500000000000002</v>
      </c>
      <c r="V651" s="129" cm="1">
        <f t="array" ref="V651">INDEX(KM_PCT,MATCH($A651,'Knowledge - Percentages'!$B:$B,0),'Data - Knowledge'!V$8)/100</f>
        <v>0.53299999999999992</v>
      </c>
      <c r="W651" s="129" cm="1">
        <f t="array" ref="W651">INDEX(KM_PCT,MATCH($A651,'Knowledge - Percentages'!$B:$B,0),'Data - Knowledge'!W$8)/100</f>
        <v>0.50800000000000001</v>
      </c>
      <c r="X651" s="129" cm="1">
        <f t="array" ref="X651">INDEX(KM_PCT,MATCH($A651,'Knowledge - Percentages'!$B:$B,0),'Data - Knowledge'!X$8)/100</f>
        <v>0.52500000000000002</v>
      </c>
      <c r="Y651" s="129" cm="1">
        <f t="array" ref="Y651">INDEX(KM_PCT,MATCH($A651,'Knowledge - Percentages'!$B:$B,0),'Data - Knowledge'!Y$8)/100</f>
        <v>0.51400000000000001</v>
      </c>
      <c r="Z651" s="129" cm="1">
        <f t="array" ref="Z651">INDEX(KM_PCT,MATCH($A651,'Knowledge - Percentages'!$B:$B,0),'Data - Knowledge'!Z$8)/100</f>
        <v>0.50600000000000001</v>
      </c>
      <c r="AA651" s="129" cm="1">
        <f t="array" ref="AA651">INDEX(KM_PCT,MATCH($A651,'Knowledge - Percentages'!$B:$B,0),'Data - Knowledge'!AA$8)/100</f>
        <v>0.52300000000000002</v>
      </c>
      <c r="AB651" s="129" cm="1">
        <f t="array" ref="AB651">INDEX(KM_PCT,MATCH($A651,'Knowledge - Percentages'!$B:$B,0),'Data - Knowledge'!AB$8)/100</f>
        <v>0.51</v>
      </c>
      <c r="AC651" s="129" cm="1">
        <f t="array" ref="AC651">INDEX(KM_PCT,MATCH($A651,'Knowledge - Percentages'!$B:$B,0),'Data - Knowledge'!AC$8)/100</f>
        <v>0.47600000000000003</v>
      </c>
      <c r="AD651" s="129" cm="1">
        <f t="array" ref="AD651">INDEX(KM_PCT,MATCH($A651,'Knowledge - Percentages'!$B:$B,0),'Data - Knowledge'!AD$8)/100</f>
        <v>0.50800000000000001</v>
      </c>
      <c r="AE651" s="129" cm="1">
        <f t="array" ref="AE651">INDEX(KM_PCT,MATCH($A651,'Knowledge - Percentages'!$B:$B,0),'Data - Knowledge'!AE$8)/100</f>
        <v>0.499</v>
      </c>
      <c r="AF651" s="129" cm="1">
        <f t="array" ref="AF651">INDEX(KM_PCT,MATCH($A651,'Knowledge - Percentages'!$B:$B,0),'Data - Knowledge'!AF$8)/100</f>
        <v>0.51800000000000002</v>
      </c>
      <c r="AG651" s="129" cm="1">
        <f t="array" ref="AG651">INDEX(KM_PCT,MATCH($A651,'Knowledge - Percentages'!$B:$B,0),'Data - Knowledge'!AG$8)/100</f>
        <v>0.51900000000000002</v>
      </c>
      <c r="AH651" s="129" cm="1">
        <f t="array" ref="AH651">INDEX(KM_PCT,MATCH($A651,'Knowledge - Percentages'!$B:$B,0),'Data - Knowledge'!AH$8)/100</f>
        <v>0.48100000000000004</v>
      </c>
      <c r="AI651" s="129" cm="1">
        <f t="array" ref="AI651">INDEX(KM_PCT,MATCH($A651,'Knowledge - Percentages'!$B:$B,0),'Data - Knowledge'!AI$8)/100</f>
        <v>0.51800000000000002</v>
      </c>
    </row>
    <row r="652" spans="1:35">
      <c r="A652" s="86" t="s">
        <v>1463</v>
      </c>
      <c r="B652" s="86" t="s">
        <v>1354</v>
      </c>
      <c r="C652" s="86" t="s">
        <v>1426</v>
      </c>
      <c r="D652" s="86" t="s">
        <v>1464</v>
      </c>
      <c r="E652" s="122">
        <f t="shared" si="67"/>
        <v>0.15700816613593296</v>
      </c>
      <c r="F652" s="128">
        <f t="shared" si="62"/>
        <v>8036.777000000001</v>
      </c>
      <c r="G652" s="122">
        <f t="shared" si="63"/>
        <v>0.16283348767170716</v>
      </c>
      <c r="H652" s="128">
        <f t="shared" si="64"/>
        <v>59258.2</v>
      </c>
      <c r="I652" s="122">
        <f t="shared" si="65"/>
        <v>-0.63234204731340549</v>
      </c>
      <c r="J652" s="128">
        <f t="shared" si="66"/>
        <v>96.42252854798592</v>
      </c>
      <c r="K652" s="129" cm="1">
        <f t="array" ref="K652">INDEX(KM_PCT,MATCH($A652,'Knowledge - Percentages'!$B:$B,0),'Data - Knowledge'!K$8)/100</f>
        <v>0.14400000000000002</v>
      </c>
      <c r="L652" s="129" cm="1">
        <f t="array" ref="L652">INDEX(KM_PCT,MATCH($A652,'Knowledge - Percentages'!$B:$B,0),'Data - Knowledge'!L$8)/100</f>
        <v>0.13100000000000001</v>
      </c>
      <c r="M652" s="129" cm="1">
        <f t="array" ref="M652">INDEX(KM_PCT,MATCH($A652,'Knowledge - Percentages'!$B:$B,0),'Data - Knowledge'!M$8)/100</f>
        <v>0.14199999999999999</v>
      </c>
      <c r="N652" s="129" cm="1">
        <f t="array" ref="N652">INDEX(KM_PCT,MATCH($A652,'Knowledge - Percentages'!$B:$B,0),'Data - Knowledge'!N$8)/100</f>
        <v>0.14199999999999999</v>
      </c>
      <c r="O652" s="129" cm="1">
        <f t="array" ref="O652">INDEX(KM_PCT,MATCH($A652,'Knowledge - Percentages'!$B:$B,0),'Data - Knowledge'!O$8)/100</f>
        <v>0.14099999999999999</v>
      </c>
      <c r="P652" s="129" cm="1">
        <f t="array" ref="P652">INDEX(KM_PCT,MATCH($A652,'Knowledge - Percentages'!$B:$B,0),'Data - Knowledge'!P$8)/100</f>
        <v>0.15</v>
      </c>
      <c r="Q652" s="129" cm="1">
        <f t="array" ref="Q652">INDEX(KM_PCT,MATCH($A652,'Knowledge - Percentages'!$B:$B,0),'Data - Knowledge'!Q$8)/100</f>
        <v>0.14199999999999999</v>
      </c>
      <c r="R652" s="129" cm="1">
        <f t="array" ref="R652">INDEX(KM_PCT,MATCH($A652,'Knowledge - Percentages'!$B:$B,0),'Data - Knowledge'!R$8)/100</f>
        <v>0.22899999999999998</v>
      </c>
      <c r="S652" s="129" cm="1">
        <f t="array" ref="S652">INDEX(KM_PCT,MATCH($A652,'Knowledge - Percentages'!$B:$B,0),'Data - Knowledge'!S$8)/100</f>
        <v>0.183</v>
      </c>
      <c r="T652" s="129" cm="1">
        <f t="array" ref="T652">INDEX(KM_PCT,MATCH($A652,'Knowledge - Percentages'!$B:$B,0),'Data - Knowledge'!T$8)/100</f>
        <v>0.13800000000000001</v>
      </c>
      <c r="U652" s="129" cm="1">
        <f t="array" ref="U652">INDEX(KM_PCT,MATCH($A652,'Knowledge - Percentages'!$B:$B,0),'Data - Knowledge'!U$8)/100</f>
        <v>0.17600000000000002</v>
      </c>
      <c r="V652" s="129" cm="1">
        <f t="array" ref="V652">INDEX(KM_PCT,MATCH($A652,'Knowledge - Percentages'!$B:$B,0),'Data - Knowledge'!V$8)/100</f>
        <v>0.152</v>
      </c>
      <c r="W652" s="129" cm="1">
        <f t="array" ref="W652">INDEX(KM_PCT,MATCH($A652,'Knowledge - Percentages'!$B:$B,0),'Data - Knowledge'!W$8)/100</f>
        <v>0.27800000000000002</v>
      </c>
      <c r="X652" s="129" cm="1">
        <f t="array" ref="X652">INDEX(KM_PCT,MATCH($A652,'Knowledge - Percentages'!$B:$B,0),'Data - Knowledge'!X$8)/100</f>
        <v>0.161</v>
      </c>
      <c r="Y652" s="129" cm="1">
        <f t="array" ref="Y652">INDEX(KM_PCT,MATCH($A652,'Knowledge - Percentages'!$B:$B,0),'Data - Knowledge'!Y$8)/100</f>
        <v>0.22800000000000001</v>
      </c>
      <c r="Z652" s="129" cm="1">
        <f t="array" ref="Z652">INDEX(KM_PCT,MATCH($A652,'Knowledge - Percentages'!$B:$B,0),'Data - Knowledge'!Z$8)/100</f>
        <v>0.16200000000000001</v>
      </c>
      <c r="AA652" s="129" cm="1">
        <f t="array" ref="AA652">INDEX(KM_PCT,MATCH($A652,'Knowledge - Percentages'!$B:$B,0),'Data - Knowledge'!AA$8)/100</f>
        <v>0.156</v>
      </c>
      <c r="AB652" s="129" cm="1">
        <f t="array" ref="AB652">INDEX(KM_PCT,MATCH($A652,'Knowledge - Percentages'!$B:$B,0),'Data - Knowledge'!AB$8)/100</f>
        <v>0.33200000000000002</v>
      </c>
      <c r="AC652" s="129" cm="1">
        <f t="array" ref="AC652">INDEX(KM_PCT,MATCH($A652,'Knowledge - Percentages'!$B:$B,0),'Data - Knowledge'!AC$8)/100</f>
        <v>0.188</v>
      </c>
      <c r="AD652" s="129" cm="1">
        <f t="array" ref="AD652">INDEX(KM_PCT,MATCH($A652,'Knowledge - Percentages'!$B:$B,0),'Data - Knowledge'!AD$8)/100</f>
        <v>0.154</v>
      </c>
      <c r="AE652" s="129" cm="1">
        <f t="array" ref="AE652">INDEX(KM_PCT,MATCH($A652,'Knowledge - Percentages'!$B:$B,0),'Data - Knowledge'!AE$8)/100</f>
        <v>0.17399999999999999</v>
      </c>
      <c r="AF652" s="129" cm="1">
        <f t="array" ref="AF652">INDEX(KM_PCT,MATCH($A652,'Knowledge - Percentages'!$B:$B,0),'Data - Knowledge'!AF$8)/100</f>
        <v>0.32700000000000001</v>
      </c>
      <c r="AG652" s="129" cm="1">
        <f t="array" ref="AG652">INDEX(KM_PCT,MATCH($A652,'Knowledge - Percentages'!$B:$B,0),'Data - Knowledge'!AG$8)/100</f>
        <v>0.20499999999999999</v>
      </c>
      <c r="AH652" s="129" cm="1">
        <f t="array" ref="AH652">INDEX(KM_PCT,MATCH($A652,'Knowledge - Percentages'!$B:$B,0),'Data - Knowledge'!AH$8)/100</f>
        <v>0.217</v>
      </c>
      <c r="AI652" s="129" cm="1">
        <f t="array" ref="AI652">INDEX(KM_PCT,MATCH($A652,'Knowledge - Percentages'!$B:$B,0),'Data - Knowledge'!AI$8)/100</f>
        <v>0.18100000000000002</v>
      </c>
    </row>
    <row r="653" spans="1:35">
      <c r="A653" s="86" t="s">
        <v>1465</v>
      </c>
      <c r="B653" s="86" t="s">
        <v>1354</v>
      </c>
      <c r="C653" s="86" t="s">
        <v>1466</v>
      </c>
      <c r="D653" s="86" t="s">
        <v>1467</v>
      </c>
      <c r="E653" s="122">
        <f t="shared" si="67"/>
        <v>0.56997513040420422</v>
      </c>
      <c r="F653" s="128">
        <f t="shared" si="62"/>
        <v>29175.316999999999</v>
      </c>
      <c r="G653" s="122">
        <f t="shared" si="63"/>
        <v>0.58006739411792174</v>
      </c>
      <c r="H653" s="128">
        <f t="shared" si="64"/>
        <v>211097.54599999997</v>
      </c>
      <c r="I653" s="122">
        <f t="shared" si="65"/>
        <v>0.41304006021108258</v>
      </c>
      <c r="J653" s="128">
        <f t="shared" si="66"/>
        <v>98.260156696263834</v>
      </c>
      <c r="K653" s="129" cm="1">
        <f t="array" ref="K653">INDEX(KM_PCT,MATCH($A653,'Knowledge - Percentages'!$B:$B,0),'Data - Knowledge'!K$8)/100</f>
        <v>0.48899999999999999</v>
      </c>
      <c r="L653" s="129" cm="1">
        <f t="array" ref="L653">INDEX(KM_PCT,MATCH($A653,'Knowledge - Percentages'!$B:$B,0),'Data - Knowledge'!L$8)/100</f>
        <v>0.54500000000000004</v>
      </c>
      <c r="M653" s="129" cm="1">
        <f t="array" ref="M653">INDEX(KM_PCT,MATCH($A653,'Knowledge - Percentages'!$B:$B,0),'Data - Knowledge'!M$8)/100</f>
        <v>0.52700000000000002</v>
      </c>
      <c r="N653" s="129" cm="1">
        <f t="array" ref="N653">INDEX(KM_PCT,MATCH($A653,'Knowledge - Percentages'!$B:$B,0),'Data - Knowledge'!N$8)/100</f>
        <v>0.60299999999999998</v>
      </c>
      <c r="O653" s="129" cm="1">
        <f t="array" ref="O653">INDEX(KM_PCT,MATCH($A653,'Knowledge - Percentages'!$B:$B,0),'Data - Knowledge'!O$8)/100</f>
        <v>0.57899999999999996</v>
      </c>
      <c r="P653" s="129" cm="1">
        <f t="array" ref="P653">INDEX(KM_PCT,MATCH($A653,'Knowledge - Percentages'!$B:$B,0),'Data - Knowledge'!P$8)/100</f>
        <v>0.56600000000000006</v>
      </c>
      <c r="Q653" s="129" cm="1">
        <f t="array" ref="Q653">INDEX(KM_PCT,MATCH($A653,'Knowledge - Percentages'!$B:$B,0),'Data - Knowledge'!Q$8)/100</f>
        <v>0.53299999999999992</v>
      </c>
      <c r="R653" s="129" cm="1">
        <f t="array" ref="R653">INDEX(KM_PCT,MATCH($A653,'Knowledge - Percentages'!$B:$B,0),'Data - Knowledge'!R$8)/100</f>
        <v>0.45100000000000001</v>
      </c>
      <c r="S653" s="129" cm="1">
        <f t="array" ref="S653">INDEX(KM_PCT,MATCH($A653,'Knowledge - Percentages'!$B:$B,0),'Data - Knowledge'!S$8)/100</f>
        <v>0.56000000000000005</v>
      </c>
      <c r="T653" s="129" cm="1">
        <f t="array" ref="T653">INDEX(KM_PCT,MATCH($A653,'Knowledge - Percentages'!$B:$B,0),'Data - Knowledge'!T$8)/100</f>
        <v>0.56799999999999995</v>
      </c>
      <c r="U653" s="129" cm="1">
        <f t="array" ref="U653">INDEX(KM_PCT,MATCH($A653,'Knowledge - Percentages'!$B:$B,0),'Data - Knowledge'!U$8)/100</f>
        <v>0.54200000000000004</v>
      </c>
      <c r="V653" s="129" cm="1">
        <f t="array" ref="V653">INDEX(KM_PCT,MATCH($A653,'Knowledge - Percentages'!$B:$B,0),'Data - Knowledge'!V$8)/100</f>
        <v>0.53799999999999992</v>
      </c>
      <c r="W653" s="129" cm="1">
        <f t="array" ref="W653">INDEX(KM_PCT,MATCH($A653,'Knowledge - Percentages'!$B:$B,0),'Data - Knowledge'!W$8)/100</f>
        <v>0.51400000000000001</v>
      </c>
      <c r="X653" s="129" cm="1">
        <f t="array" ref="X653">INDEX(KM_PCT,MATCH($A653,'Knowledge - Percentages'!$B:$B,0),'Data - Knowledge'!X$8)/100</f>
        <v>0.57200000000000006</v>
      </c>
      <c r="Y653" s="129" cm="1">
        <f t="array" ref="Y653">INDEX(KM_PCT,MATCH($A653,'Knowledge - Percentages'!$B:$B,0),'Data - Knowledge'!Y$8)/100</f>
        <v>0.53900000000000003</v>
      </c>
      <c r="Z653" s="129" cm="1">
        <f t="array" ref="Z653">INDEX(KM_PCT,MATCH($A653,'Knowledge - Percentages'!$B:$B,0),'Data - Knowledge'!Z$8)/100</f>
        <v>0.61</v>
      </c>
      <c r="AA653" s="129" cm="1">
        <f t="array" ref="AA653">INDEX(KM_PCT,MATCH($A653,'Knowledge - Percentages'!$B:$B,0),'Data - Knowledge'!AA$8)/100</f>
        <v>0.59099999999999997</v>
      </c>
      <c r="AB653" s="129" cm="1">
        <f t="array" ref="AB653">INDEX(KM_PCT,MATCH($A653,'Knowledge - Percentages'!$B:$B,0),'Data - Knowledge'!AB$8)/100</f>
        <v>0.495</v>
      </c>
      <c r="AC653" s="129" cm="1">
        <f t="array" ref="AC653">INDEX(KM_PCT,MATCH($A653,'Knowledge - Percentages'!$B:$B,0),'Data - Knowledge'!AC$8)/100</f>
        <v>0.61199999999999999</v>
      </c>
      <c r="AD653" s="129" cm="1">
        <f t="array" ref="AD653">INDEX(KM_PCT,MATCH($A653,'Knowledge - Percentages'!$B:$B,0),'Data - Knowledge'!AD$8)/100</f>
        <v>0.60499999999999998</v>
      </c>
      <c r="AE653" s="129" cm="1">
        <f t="array" ref="AE653">INDEX(KM_PCT,MATCH($A653,'Knowledge - Percentages'!$B:$B,0),'Data - Knowledge'!AE$8)/100</f>
        <v>0.59699999999999998</v>
      </c>
      <c r="AF653" s="129" cm="1">
        <f t="array" ref="AF653">INDEX(KM_PCT,MATCH($A653,'Knowledge - Percentages'!$B:$B,0),'Data - Knowledge'!AF$8)/100</f>
        <v>0.47799999999999998</v>
      </c>
      <c r="AG653" s="129" cm="1">
        <f t="array" ref="AG653">INDEX(KM_PCT,MATCH($A653,'Knowledge - Percentages'!$B:$B,0),'Data - Knowledge'!AG$8)/100</f>
        <v>0.56899999999999995</v>
      </c>
      <c r="AH653" s="129" cm="1">
        <f t="array" ref="AH653">INDEX(KM_PCT,MATCH($A653,'Knowledge - Percentages'!$B:$B,0),'Data - Knowledge'!AH$8)/100</f>
        <v>0.59799999999999998</v>
      </c>
      <c r="AI653" s="129" cm="1">
        <f t="array" ref="AI653">INDEX(KM_PCT,MATCH($A653,'Knowledge - Percentages'!$B:$B,0),'Data - Knowledge'!AI$8)/100</f>
        <v>0.6</v>
      </c>
    </row>
    <row r="654" spans="1:35">
      <c r="A654" s="86" t="s">
        <v>1468</v>
      </c>
      <c r="B654" s="86" t="s">
        <v>1354</v>
      </c>
      <c r="C654" s="86" t="s">
        <v>1466</v>
      </c>
      <c r="D654" s="86" t="s">
        <v>1469</v>
      </c>
      <c r="E654" s="122">
        <f t="shared" si="67"/>
        <v>3.8262058725848369E-2</v>
      </c>
      <c r="F654" s="128">
        <f t="shared" si="62"/>
        <v>1958.5200000000004</v>
      </c>
      <c r="G654" s="122">
        <f t="shared" si="63"/>
        <v>3.9275006251391111E-2</v>
      </c>
      <c r="H654" s="128">
        <f t="shared" si="64"/>
        <v>14292.921000000002</v>
      </c>
      <c r="I654" s="122">
        <f t="shared" si="65"/>
        <v>-0.62571920698900119</v>
      </c>
      <c r="J654" s="128">
        <f t="shared" si="66"/>
        <v>97.420885132241423</v>
      </c>
      <c r="K654" s="129" cm="1">
        <f t="array" ref="K654">INDEX(KM_PCT,MATCH($A654,'Knowledge - Percentages'!$B:$B,0),'Data - Knowledge'!K$8)/100</f>
        <v>3.1E-2</v>
      </c>
      <c r="L654" s="129" cm="1">
        <f t="array" ref="L654">INDEX(KM_PCT,MATCH($A654,'Knowledge - Percentages'!$B:$B,0),'Data - Knowledge'!L$8)/100</f>
        <v>2.7999999999999997E-2</v>
      </c>
      <c r="M654" s="129" cm="1">
        <f t="array" ref="M654">INDEX(KM_PCT,MATCH($A654,'Knowledge - Percentages'!$B:$B,0),'Data - Knowledge'!M$8)/100</f>
        <v>3.7000000000000005E-2</v>
      </c>
      <c r="N654" s="129" cm="1">
        <f t="array" ref="N654">INDEX(KM_PCT,MATCH($A654,'Knowledge - Percentages'!$B:$B,0),'Data - Knowledge'!N$8)/100</f>
        <v>3.6000000000000004E-2</v>
      </c>
      <c r="O654" s="129" cm="1">
        <f t="array" ref="O654">INDEX(KM_PCT,MATCH($A654,'Knowledge - Percentages'!$B:$B,0),'Data - Knowledge'!O$8)/100</f>
        <v>3.3000000000000002E-2</v>
      </c>
      <c r="P654" s="129" cm="1">
        <f t="array" ref="P654">INDEX(KM_PCT,MATCH($A654,'Knowledge - Percentages'!$B:$B,0),'Data - Knowledge'!P$8)/100</f>
        <v>3.5000000000000003E-2</v>
      </c>
      <c r="Q654" s="129" cm="1">
        <f t="array" ref="Q654">INDEX(KM_PCT,MATCH($A654,'Knowledge - Percentages'!$B:$B,0),'Data - Knowledge'!Q$8)/100</f>
        <v>3.9E-2</v>
      </c>
      <c r="R654" s="129" cm="1">
        <f t="array" ref="R654">INDEX(KM_PCT,MATCH($A654,'Knowledge - Percentages'!$B:$B,0),'Data - Knowledge'!R$8)/100</f>
        <v>0.14800000000000002</v>
      </c>
      <c r="S654" s="129" cm="1">
        <f t="array" ref="S654">INDEX(KM_PCT,MATCH($A654,'Knowledge - Percentages'!$B:$B,0),'Data - Knowledge'!S$8)/100</f>
        <v>4.2000000000000003E-2</v>
      </c>
      <c r="T654" s="129" cm="1">
        <f t="array" ref="T654">INDEX(KM_PCT,MATCH($A654,'Knowledge - Percentages'!$B:$B,0),'Data - Knowledge'!T$8)/100</f>
        <v>2.8999999999999998E-2</v>
      </c>
      <c r="U654" s="129" cm="1">
        <f t="array" ref="U654">INDEX(KM_PCT,MATCH($A654,'Knowledge - Percentages'!$B:$B,0),'Data - Knowledge'!U$8)/100</f>
        <v>6.3E-2</v>
      </c>
      <c r="V654" s="129" cm="1">
        <f t="array" ref="V654">INDEX(KM_PCT,MATCH($A654,'Knowledge - Percentages'!$B:$B,0),'Data - Knowledge'!V$8)/100</f>
        <v>4.4999999999999998E-2</v>
      </c>
      <c r="W654" s="129" cm="1">
        <f t="array" ref="W654">INDEX(KM_PCT,MATCH($A654,'Knowledge - Percentages'!$B:$B,0),'Data - Knowledge'!W$8)/100</f>
        <v>7.0999999999999994E-2</v>
      </c>
      <c r="X654" s="129" cm="1">
        <f t="array" ref="X654">INDEX(KM_PCT,MATCH($A654,'Knowledge - Percentages'!$B:$B,0),'Data - Knowledge'!X$8)/100</f>
        <v>0.04</v>
      </c>
      <c r="Y654" s="129" cm="1">
        <f t="array" ref="Y654">INDEX(KM_PCT,MATCH($A654,'Knowledge - Percentages'!$B:$B,0),'Data - Knowledge'!Y$8)/100</f>
        <v>6.6000000000000003E-2</v>
      </c>
      <c r="Z654" s="129" cm="1">
        <f t="array" ref="Z654">INDEX(KM_PCT,MATCH($A654,'Knowledge - Percentages'!$B:$B,0),'Data - Knowledge'!Z$8)/100</f>
        <v>3.9E-2</v>
      </c>
      <c r="AA654" s="129" cm="1">
        <f t="array" ref="AA654">INDEX(KM_PCT,MATCH($A654,'Knowledge - Percentages'!$B:$B,0),'Data - Knowledge'!AA$8)/100</f>
        <v>3.6000000000000004E-2</v>
      </c>
      <c r="AB654" s="129" cm="1">
        <f t="array" ref="AB654">INDEX(KM_PCT,MATCH($A654,'Knowledge - Percentages'!$B:$B,0),'Data - Knowledge'!AB$8)/100</f>
        <v>0.122</v>
      </c>
      <c r="AC654" s="129" cm="1">
        <f t="array" ref="AC654">INDEX(KM_PCT,MATCH($A654,'Knowledge - Percentages'!$B:$B,0),'Data - Knowledge'!AC$8)/100</f>
        <v>4.0999999999999995E-2</v>
      </c>
      <c r="AD654" s="129" cm="1">
        <f t="array" ref="AD654">INDEX(KM_PCT,MATCH($A654,'Knowledge - Percentages'!$B:$B,0),'Data - Knowledge'!AD$8)/100</f>
        <v>3.2000000000000001E-2</v>
      </c>
      <c r="AE654" s="129" cm="1">
        <f t="array" ref="AE654">INDEX(KM_PCT,MATCH($A654,'Knowledge - Percentages'!$B:$B,0),'Data - Knowledge'!AE$8)/100</f>
        <v>5.7999999999999996E-2</v>
      </c>
      <c r="AF654" s="129" cm="1">
        <f t="array" ref="AF654">INDEX(KM_PCT,MATCH($A654,'Knowledge - Percentages'!$B:$B,0),'Data - Knowledge'!AF$8)/100</f>
        <v>0.115</v>
      </c>
      <c r="AG654" s="129" cm="1">
        <f t="array" ref="AG654">INDEX(KM_PCT,MATCH($A654,'Knowledge - Percentages'!$B:$B,0),'Data - Knowledge'!AG$8)/100</f>
        <v>5.0999999999999997E-2</v>
      </c>
      <c r="AH654" s="129" cm="1">
        <f t="array" ref="AH654">INDEX(KM_PCT,MATCH($A654,'Knowledge - Percentages'!$B:$B,0),'Data - Knowledge'!AH$8)/100</f>
        <v>5.5E-2</v>
      </c>
      <c r="AI654" s="129" cm="1">
        <f t="array" ref="AI654">INDEX(KM_PCT,MATCH($A654,'Knowledge - Percentages'!$B:$B,0),'Data - Knowledge'!AI$8)/100</f>
        <v>0.05</v>
      </c>
    </row>
    <row r="655" spans="1:35">
      <c r="A655" s="86" t="s">
        <v>1470</v>
      </c>
      <c r="B655" s="86" t="s">
        <v>1354</v>
      </c>
      <c r="C655" s="86" t="s">
        <v>1466</v>
      </c>
      <c r="D655" s="86" t="s">
        <v>1471</v>
      </c>
      <c r="E655" s="122">
        <f t="shared" si="67"/>
        <v>8.329611034051615E-2</v>
      </c>
      <c r="F655" s="128">
        <f t="shared" si="62"/>
        <v>4263.6779999999999</v>
      </c>
      <c r="G655" s="122">
        <f t="shared" si="63"/>
        <v>9.0443571234258169E-2</v>
      </c>
      <c r="H655" s="128">
        <f t="shared" si="64"/>
        <v>32914.133999999998</v>
      </c>
      <c r="I655" s="122">
        <f t="shared" si="65"/>
        <v>-0.67034752189606461</v>
      </c>
      <c r="J655" s="128">
        <f t="shared" si="66"/>
        <v>92.097325662617465</v>
      </c>
      <c r="K655" s="129" cm="1">
        <f t="array" ref="K655">INDEX(KM_PCT,MATCH($A655,'Knowledge - Percentages'!$B:$B,0),'Data - Knowledge'!K$8)/100</f>
        <v>7.0000000000000007E-2</v>
      </c>
      <c r="L655" s="129" cm="1">
        <f t="array" ref="L655">INDEX(KM_PCT,MATCH($A655,'Knowledge - Percentages'!$B:$B,0),'Data - Knowledge'!L$8)/100</f>
        <v>5.4000000000000006E-2</v>
      </c>
      <c r="M655" s="129" cm="1">
        <f t="array" ref="M655">INDEX(KM_PCT,MATCH($A655,'Knowledge - Percentages'!$B:$B,0),'Data - Knowledge'!M$8)/100</f>
        <v>6.3E-2</v>
      </c>
      <c r="N655" s="129" cm="1">
        <f t="array" ref="N655">INDEX(KM_PCT,MATCH($A655,'Knowledge - Percentages'!$B:$B,0),'Data - Knowledge'!N$8)/100</f>
        <v>7.9000000000000001E-2</v>
      </c>
      <c r="O655" s="129" cm="1">
        <f t="array" ref="O655">INDEX(KM_PCT,MATCH($A655,'Knowledge - Percentages'!$B:$B,0),'Data - Knowledge'!O$8)/100</f>
        <v>6.3E-2</v>
      </c>
      <c r="P655" s="129" cm="1">
        <f t="array" ref="P655">INDEX(KM_PCT,MATCH($A655,'Knowledge - Percentages'!$B:$B,0),'Data - Knowledge'!P$8)/100</f>
        <v>7.2999999999999995E-2</v>
      </c>
      <c r="Q655" s="129" cm="1">
        <f t="array" ref="Q655">INDEX(KM_PCT,MATCH($A655,'Knowledge - Percentages'!$B:$B,0),'Data - Knowledge'!Q$8)/100</f>
        <v>6.5000000000000002E-2</v>
      </c>
      <c r="R655" s="129" cm="1">
        <f t="array" ref="R655">INDEX(KM_PCT,MATCH($A655,'Knowledge - Percentages'!$B:$B,0),'Data - Knowledge'!R$8)/100</f>
        <v>0.22699999999999998</v>
      </c>
      <c r="S655" s="129" cm="1">
        <f t="array" ref="S655">INDEX(KM_PCT,MATCH($A655,'Knowledge - Percentages'!$B:$B,0),'Data - Knowledge'!S$8)/100</f>
        <v>9.8000000000000004E-2</v>
      </c>
      <c r="T655" s="129" cm="1">
        <f t="array" ref="T655">INDEX(KM_PCT,MATCH($A655,'Knowledge - Percentages'!$B:$B,0),'Data - Knowledge'!T$8)/100</f>
        <v>0.06</v>
      </c>
      <c r="U655" s="129" cm="1">
        <f t="array" ref="U655">INDEX(KM_PCT,MATCH($A655,'Knowledge - Percentages'!$B:$B,0),'Data - Knowledge'!U$8)/100</f>
        <v>0.107</v>
      </c>
      <c r="V655" s="129" cm="1">
        <f t="array" ref="V655">INDEX(KM_PCT,MATCH($A655,'Knowledge - Percentages'!$B:$B,0),'Data - Knowledge'!V$8)/100</f>
        <v>7.6999999999999999E-2</v>
      </c>
      <c r="W655" s="129" cm="1">
        <f t="array" ref="W655">INDEX(KM_PCT,MATCH($A655,'Knowledge - Percentages'!$B:$B,0),'Data - Knowledge'!W$8)/100</f>
        <v>0.17699999999999999</v>
      </c>
      <c r="X655" s="129" cm="1">
        <f t="array" ref="X655">INDEX(KM_PCT,MATCH($A655,'Knowledge - Percentages'!$B:$B,0),'Data - Knowledge'!X$8)/100</f>
        <v>8.5000000000000006E-2</v>
      </c>
      <c r="Y655" s="129" cm="1">
        <f t="array" ref="Y655">INDEX(KM_PCT,MATCH($A655,'Knowledge - Percentages'!$B:$B,0),'Data - Knowledge'!Y$8)/100</f>
        <v>0.154</v>
      </c>
      <c r="Z655" s="129" cm="1">
        <f t="array" ref="Z655">INDEX(KM_PCT,MATCH($A655,'Knowledge - Percentages'!$B:$B,0),'Data - Knowledge'!Z$8)/100</f>
        <v>9.1999999999999998E-2</v>
      </c>
      <c r="AA655" s="129" cm="1">
        <f t="array" ref="AA655">INDEX(KM_PCT,MATCH($A655,'Knowledge - Percentages'!$B:$B,0),'Data - Knowledge'!AA$8)/100</f>
        <v>8.1000000000000003E-2</v>
      </c>
      <c r="AB655" s="129" cm="1">
        <f t="array" ref="AB655">INDEX(KM_PCT,MATCH($A655,'Knowledge - Percentages'!$B:$B,0),'Data - Knowledge'!AB$8)/100</f>
        <v>0.222</v>
      </c>
      <c r="AC655" s="129" cm="1">
        <f t="array" ref="AC655">INDEX(KM_PCT,MATCH($A655,'Knowledge - Percentages'!$B:$B,0),'Data - Knowledge'!AC$8)/100</f>
        <v>0.11699999999999999</v>
      </c>
      <c r="AD655" s="129" cm="1">
        <f t="array" ref="AD655">INDEX(KM_PCT,MATCH($A655,'Knowledge - Percentages'!$B:$B,0),'Data - Knowledge'!AD$8)/100</f>
        <v>0.08</v>
      </c>
      <c r="AE655" s="129" cm="1">
        <f t="array" ref="AE655">INDEX(KM_PCT,MATCH($A655,'Knowledge - Percentages'!$B:$B,0),'Data - Knowledge'!AE$8)/100</f>
        <v>0.11599999999999999</v>
      </c>
      <c r="AF655" s="129" cm="1">
        <f t="array" ref="AF655">INDEX(KM_PCT,MATCH($A655,'Knowledge - Percentages'!$B:$B,0),'Data - Knowledge'!AF$8)/100</f>
        <v>0.25</v>
      </c>
      <c r="AG655" s="129" cm="1">
        <f t="array" ref="AG655">INDEX(KM_PCT,MATCH($A655,'Knowledge - Percentages'!$B:$B,0),'Data - Knowledge'!AG$8)/100</f>
        <v>0.13699999999999998</v>
      </c>
      <c r="AH655" s="129" cm="1">
        <f t="array" ref="AH655">INDEX(KM_PCT,MATCH($A655,'Knowledge - Percentages'!$B:$B,0),'Data - Knowledge'!AH$8)/100</f>
        <v>0.156</v>
      </c>
      <c r="AI655" s="129" cm="1">
        <f t="array" ref="AI655">INDEX(KM_PCT,MATCH($A655,'Knowledge - Percentages'!$B:$B,0),'Data - Knowledge'!AI$8)/100</f>
        <v>0.129</v>
      </c>
    </row>
    <row r="656" spans="1:35">
      <c r="A656" s="86" t="s">
        <v>1472</v>
      </c>
      <c r="B656" s="86" t="s">
        <v>1354</v>
      </c>
      <c r="C656" s="86" t="s">
        <v>1466</v>
      </c>
      <c r="D656" s="86" t="s">
        <v>1473</v>
      </c>
      <c r="E656" s="122">
        <f t="shared" si="67"/>
        <v>8.3553636665559625E-3</v>
      </c>
      <c r="F656" s="128">
        <f t="shared" si="62"/>
        <v>427.68600000000004</v>
      </c>
      <c r="G656" s="122">
        <f t="shared" si="63"/>
        <v>9.660262311118684E-3</v>
      </c>
      <c r="H656" s="128">
        <f t="shared" si="64"/>
        <v>3515.5530000000003</v>
      </c>
      <c r="I656" s="122">
        <f t="shared" si="65"/>
        <v>-0.50957349695220999</v>
      </c>
      <c r="J656" s="128">
        <f t="shared" si="66"/>
        <v>86.492099256343991</v>
      </c>
      <c r="K656" s="129" cm="1">
        <f t="array" ref="K656">INDEX(KM_PCT,MATCH($A656,'Knowledge - Percentages'!$B:$B,0),'Data - Knowledge'!K$8)/100</f>
        <v>6.0000000000000001E-3</v>
      </c>
      <c r="L656" s="129" cm="1">
        <f t="array" ref="L656">INDEX(KM_PCT,MATCH($A656,'Knowledge - Percentages'!$B:$B,0),'Data - Knowledge'!L$8)/100</f>
        <v>5.0000000000000001E-3</v>
      </c>
      <c r="M656" s="129" cm="1">
        <f t="array" ref="M656">INDEX(KM_PCT,MATCH($A656,'Knowledge - Percentages'!$B:$B,0),'Data - Knowledge'!M$8)/100</f>
        <v>5.0000000000000001E-3</v>
      </c>
      <c r="N656" s="129" cm="1">
        <f t="array" ref="N656">INDEX(KM_PCT,MATCH($A656,'Knowledge - Percentages'!$B:$B,0),'Data - Knowledge'!N$8)/100</f>
        <v>9.0000000000000011E-3</v>
      </c>
      <c r="O656" s="129" cm="1">
        <f t="array" ref="O656">INDEX(KM_PCT,MATCH($A656,'Knowledge - Percentages'!$B:$B,0),'Data - Knowledge'!O$8)/100</f>
        <v>6.9999999999999993E-3</v>
      </c>
      <c r="P656" s="129" cm="1">
        <f t="array" ref="P656">INDEX(KM_PCT,MATCH($A656,'Knowledge - Percentages'!$B:$B,0),'Data - Knowledge'!P$8)/100</f>
        <v>6.0000000000000001E-3</v>
      </c>
      <c r="Q656" s="129" cm="1">
        <f t="array" ref="Q656">INDEX(KM_PCT,MATCH($A656,'Knowledge - Percentages'!$B:$B,0),'Data - Knowledge'!Q$8)/100</f>
        <v>5.0000000000000001E-3</v>
      </c>
      <c r="R656" s="129" cm="1">
        <f t="array" ref="R656">INDEX(KM_PCT,MATCH($A656,'Knowledge - Percentages'!$B:$B,0),'Data - Knowledge'!R$8)/100</f>
        <v>0.01</v>
      </c>
      <c r="S656" s="129" cm="1">
        <f t="array" ref="S656">INDEX(KM_PCT,MATCH($A656,'Knowledge - Percentages'!$B:$B,0),'Data - Knowledge'!S$8)/100</f>
        <v>8.0000000000000002E-3</v>
      </c>
      <c r="T656" s="129" cm="1">
        <f t="array" ref="T656">INDEX(KM_PCT,MATCH($A656,'Knowledge - Percentages'!$B:$B,0),'Data - Knowledge'!T$8)/100</f>
        <v>6.0000000000000001E-3</v>
      </c>
      <c r="U656" s="129" cm="1">
        <f t="array" ref="U656">INDEX(KM_PCT,MATCH($A656,'Knowledge - Percentages'!$B:$B,0),'Data - Knowledge'!U$8)/100</f>
        <v>6.9999999999999993E-3</v>
      </c>
      <c r="V656" s="129" cm="1">
        <f t="array" ref="V656">INDEX(KM_PCT,MATCH($A656,'Knowledge - Percentages'!$B:$B,0),'Data - Knowledge'!V$8)/100</f>
        <v>6.0000000000000001E-3</v>
      </c>
      <c r="W656" s="129" cm="1">
        <f t="array" ref="W656">INDEX(KM_PCT,MATCH($A656,'Knowledge - Percentages'!$B:$B,0),'Data - Knowledge'!W$8)/100</f>
        <v>1.4999999999999999E-2</v>
      </c>
      <c r="X656" s="129" cm="1">
        <f t="array" ref="X656">INDEX(KM_PCT,MATCH($A656,'Knowledge - Percentages'!$B:$B,0),'Data - Knowledge'!X$8)/100</f>
        <v>8.0000000000000002E-3</v>
      </c>
      <c r="Y656" s="129" cm="1">
        <f t="array" ref="Y656">INDEX(KM_PCT,MATCH($A656,'Knowledge - Percentages'!$B:$B,0),'Data - Knowledge'!Y$8)/100</f>
        <v>1.1000000000000001E-2</v>
      </c>
      <c r="Z656" s="129" cm="1">
        <f t="array" ref="Z656">INDEX(KM_PCT,MATCH($A656,'Knowledge - Percentages'!$B:$B,0),'Data - Knowledge'!Z$8)/100</f>
        <v>1.1000000000000001E-2</v>
      </c>
      <c r="AA656" s="129" cm="1">
        <f t="array" ref="AA656">INDEX(KM_PCT,MATCH($A656,'Knowledge - Percentages'!$B:$B,0),'Data - Knowledge'!AA$8)/100</f>
        <v>9.0000000000000011E-3</v>
      </c>
      <c r="AB656" s="129" cm="1">
        <f t="array" ref="AB656">INDEX(KM_PCT,MATCH($A656,'Knowledge - Percentages'!$B:$B,0),'Data - Knowledge'!AB$8)/100</f>
        <v>2.7999999999999997E-2</v>
      </c>
      <c r="AC656" s="129" cm="1">
        <f t="array" ref="AC656">INDEX(KM_PCT,MATCH($A656,'Knowledge - Percentages'!$B:$B,0),'Data - Knowledge'!AC$8)/100</f>
        <v>1.4999999999999999E-2</v>
      </c>
      <c r="AD656" s="129" cm="1">
        <f t="array" ref="AD656">INDEX(KM_PCT,MATCH($A656,'Knowledge - Percentages'!$B:$B,0),'Data - Knowledge'!AD$8)/100</f>
        <v>0.01</v>
      </c>
      <c r="AE656" s="129" cm="1">
        <f t="array" ref="AE656">INDEX(KM_PCT,MATCH($A656,'Knowledge - Percentages'!$B:$B,0),'Data - Knowledge'!AE$8)/100</f>
        <v>1.2E-2</v>
      </c>
      <c r="AF656" s="129" cm="1">
        <f t="array" ref="AF656">INDEX(KM_PCT,MATCH($A656,'Knowledge - Percentages'!$B:$B,0),'Data - Knowledge'!AF$8)/100</f>
        <v>1.8000000000000002E-2</v>
      </c>
      <c r="AG656" s="129" cm="1">
        <f t="array" ref="AG656">INDEX(KM_PCT,MATCH($A656,'Knowledge - Percentages'!$B:$B,0),'Data - Knowledge'!AG$8)/100</f>
        <v>1.3000000000000001E-2</v>
      </c>
      <c r="AH656" s="129" cm="1">
        <f t="array" ref="AH656">INDEX(KM_PCT,MATCH($A656,'Knowledge - Percentages'!$B:$B,0),'Data - Knowledge'!AH$8)/100</f>
        <v>2.1000000000000001E-2</v>
      </c>
      <c r="AI656" s="129" cm="1">
        <f t="array" ref="AI656">INDEX(KM_PCT,MATCH($A656,'Knowledge - Percentages'!$B:$B,0),'Data - Knowledge'!AI$8)/100</f>
        <v>1.4999999999999999E-2</v>
      </c>
    </row>
    <row r="657" spans="1:35">
      <c r="A657" s="86" t="s">
        <v>1474</v>
      </c>
      <c r="B657" s="86" t="s">
        <v>1354</v>
      </c>
      <c r="C657" s="86" t="s">
        <v>1466</v>
      </c>
      <c r="D657" s="86" t="s">
        <v>1475</v>
      </c>
      <c r="E657" s="122">
        <f t="shared" si="67"/>
        <v>1.5214800632973218E-2</v>
      </c>
      <c r="F657" s="128">
        <f t="shared" si="62"/>
        <v>778.80000000000007</v>
      </c>
      <c r="G657" s="122">
        <f t="shared" si="63"/>
        <v>1.6703725279526491E-2</v>
      </c>
      <c r="H657" s="128">
        <f t="shared" si="64"/>
        <v>6078.8030000000008</v>
      </c>
      <c r="I657" s="122">
        <f t="shared" si="65"/>
        <v>-0.57756805893748553</v>
      </c>
      <c r="J657" s="128">
        <f t="shared" si="66"/>
        <v>91.086271944509136</v>
      </c>
      <c r="K657" s="129" cm="1">
        <f t="array" ref="K657">INDEX(KM_PCT,MATCH($A657,'Knowledge - Percentages'!$B:$B,0),'Data - Knowledge'!K$8)/100</f>
        <v>1.4999999999999999E-2</v>
      </c>
      <c r="L657" s="129" cm="1">
        <f t="array" ref="L657">INDEX(KM_PCT,MATCH($A657,'Knowledge - Percentages'!$B:$B,0),'Data - Knowledge'!L$8)/100</f>
        <v>1.1000000000000001E-2</v>
      </c>
      <c r="M657" s="129" cm="1">
        <f t="array" ref="M657">INDEX(KM_PCT,MATCH($A657,'Knowledge - Percentages'!$B:$B,0),'Data - Knowledge'!M$8)/100</f>
        <v>1.1000000000000001E-2</v>
      </c>
      <c r="N657" s="129" cm="1">
        <f t="array" ref="N657">INDEX(KM_PCT,MATCH($A657,'Knowledge - Percentages'!$B:$B,0),'Data - Knowledge'!N$8)/100</f>
        <v>1.7000000000000001E-2</v>
      </c>
      <c r="O657" s="129" cm="1">
        <f t="array" ref="O657">INDEX(KM_PCT,MATCH($A657,'Knowledge - Percentages'!$B:$B,0),'Data - Knowledge'!O$8)/100</f>
        <v>1.3000000000000001E-2</v>
      </c>
      <c r="P657" s="129" cm="1">
        <f t="array" ref="P657">INDEX(KM_PCT,MATCH($A657,'Knowledge - Percentages'!$B:$B,0),'Data - Knowledge'!P$8)/100</f>
        <v>1.1000000000000001E-2</v>
      </c>
      <c r="Q657" s="129" cm="1">
        <f t="array" ref="Q657">INDEX(KM_PCT,MATCH($A657,'Knowledge - Percentages'!$B:$B,0),'Data - Knowledge'!Q$8)/100</f>
        <v>0.01</v>
      </c>
      <c r="R657" s="129" cm="1">
        <f t="array" ref="R657">INDEX(KM_PCT,MATCH($A657,'Knowledge - Percentages'!$B:$B,0),'Data - Knowledge'!R$8)/100</f>
        <v>2.6000000000000002E-2</v>
      </c>
      <c r="S657" s="129" cm="1">
        <f t="array" ref="S657">INDEX(KM_PCT,MATCH($A657,'Knowledge - Percentages'!$B:$B,0),'Data - Knowledge'!S$8)/100</f>
        <v>1.4999999999999999E-2</v>
      </c>
      <c r="T657" s="129" cm="1">
        <f t="array" ref="T657">INDEX(KM_PCT,MATCH($A657,'Knowledge - Percentages'!$B:$B,0),'Data - Knowledge'!T$8)/100</f>
        <v>1.1000000000000001E-2</v>
      </c>
      <c r="U657" s="129" cm="1">
        <f t="array" ref="U657">INDEX(KM_PCT,MATCH($A657,'Knowledge - Percentages'!$B:$B,0),'Data - Knowledge'!U$8)/100</f>
        <v>1.4999999999999999E-2</v>
      </c>
      <c r="V657" s="129" cm="1">
        <f t="array" ref="V657">INDEX(KM_PCT,MATCH($A657,'Knowledge - Percentages'!$B:$B,0),'Data - Knowledge'!V$8)/100</f>
        <v>1.3000000000000001E-2</v>
      </c>
      <c r="W657" s="129" cm="1">
        <f t="array" ref="W657">INDEX(KM_PCT,MATCH($A657,'Knowledge - Percentages'!$B:$B,0),'Data - Knowledge'!W$8)/100</f>
        <v>2.7000000000000003E-2</v>
      </c>
      <c r="X657" s="129" cm="1">
        <f t="array" ref="X657">INDEX(KM_PCT,MATCH($A657,'Knowledge - Percentages'!$B:$B,0),'Data - Knowledge'!X$8)/100</f>
        <v>1.4999999999999999E-2</v>
      </c>
      <c r="Y657" s="129" cm="1">
        <f t="array" ref="Y657">INDEX(KM_PCT,MATCH($A657,'Knowledge - Percentages'!$B:$B,0),'Data - Knowledge'!Y$8)/100</f>
        <v>2.1000000000000001E-2</v>
      </c>
      <c r="Z657" s="129" cm="1">
        <f t="array" ref="Z657">INDEX(KM_PCT,MATCH($A657,'Knowledge - Percentages'!$B:$B,0),'Data - Knowledge'!Z$8)/100</f>
        <v>1.7000000000000001E-2</v>
      </c>
      <c r="AA657" s="129" cm="1">
        <f t="array" ref="AA657">INDEX(KM_PCT,MATCH($A657,'Knowledge - Percentages'!$B:$B,0),'Data - Knowledge'!AA$8)/100</f>
        <v>1.6E-2</v>
      </c>
      <c r="AB657" s="129" cm="1">
        <f t="array" ref="AB657">INDEX(KM_PCT,MATCH($A657,'Knowledge - Percentages'!$B:$B,0),'Data - Knowledge'!AB$8)/100</f>
        <v>4.9000000000000002E-2</v>
      </c>
      <c r="AC657" s="129" cm="1">
        <f t="array" ref="AC657">INDEX(KM_PCT,MATCH($A657,'Knowledge - Percentages'!$B:$B,0),'Data - Knowledge'!AC$8)/100</f>
        <v>2.2000000000000002E-2</v>
      </c>
      <c r="AD657" s="129" cm="1">
        <f t="array" ref="AD657">INDEX(KM_PCT,MATCH($A657,'Knowledge - Percentages'!$B:$B,0),'Data - Knowledge'!AD$8)/100</f>
        <v>1.7000000000000001E-2</v>
      </c>
      <c r="AE657" s="129" cm="1">
        <f t="array" ref="AE657">INDEX(KM_PCT,MATCH($A657,'Knowledge - Percentages'!$B:$B,0),'Data - Knowledge'!AE$8)/100</f>
        <v>2.1000000000000001E-2</v>
      </c>
      <c r="AF657" s="129" cm="1">
        <f t="array" ref="AF657">INDEX(KM_PCT,MATCH($A657,'Knowledge - Percentages'!$B:$B,0),'Data - Knowledge'!AF$8)/100</f>
        <v>3.4000000000000002E-2</v>
      </c>
      <c r="AG657" s="129" cm="1">
        <f t="array" ref="AG657">INDEX(KM_PCT,MATCH($A657,'Knowledge - Percentages'!$B:$B,0),'Data - Knowledge'!AG$8)/100</f>
        <v>2.3E-2</v>
      </c>
      <c r="AH657" s="129" cm="1">
        <f t="array" ref="AH657">INDEX(KM_PCT,MATCH($A657,'Knowledge - Percentages'!$B:$B,0),'Data - Knowledge'!AH$8)/100</f>
        <v>0.03</v>
      </c>
      <c r="AI657" s="129" cm="1">
        <f t="array" ref="AI657">INDEX(KM_PCT,MATCH($A657,'Knowledge - Percentages'!$B:$B,0),'Data - Knowledge'!AI$8)/100</f>
        <v>2.3E-2</v>
      </c>
    </row>
    <row r="658" spans="1:35">
      <c r="A658" s="86" t="s">
        <v>1476</v>
      </c>
      <c r="B658" s="86" t="s">
        <v>1354</v>
      </c>
      <c r="C658" s="86" t="s">
        <v>1466</v>
      </c>
      <c r="D658" s="86" t="s">
        <v>1477</v>
      </c>
      <c r="E658" s="122">
        <f t="shared" si="67"/>
        <v>0.32595913024791451</v>
      </c>
      <c r="F658" s="128">
        <f t="shared" si="62"/>
        <v>16684.87</v>
      </c>
      <c r="G658" s="122">
        <f t="shared" si="63"/>
        <v>0.34405618283189399</v>
      </c>
      <c r="H658" s="128">
        <f t="shared" si="64"/>
        <v>125208.58200000002</v>
      </c>
      <c r="I658" s="122">
        <f t="shared" si="65"/>
        <v>-0.38862184182101217</v>
      </c>
      <c r="J658" s="128">
        <f t="shared" si="66"/>
        <v>94.740087960337078</v>
      </c>
      <c r="K658" s="129" cm="1">
        <f t="array" ref="K658">INDEX(KM_PCT,MATCH($A658,'Knowledge - Percentages'!$B:$B,0),'Data - Knowledge'!K$8)/100</f>
        <v>0.26300000000000001</v>
      </c>
      <c r="L658" s="129" cm="1">
        <f t="array" ref="L658">INDEX(KM_PCT,MATCH($A658,'Knowledge - Percentages'!$B:$B,0),'Data - Knowledge'!L$8)/100</f>
        <v>0.27300000000000002</v>
      </c>
      <c r="M658" s="129" cm="1">
        <f t="array" ref="M658">INDEX(KM_PCT,MATCH($A658,'Knowledge - Percentages'!$B:$B,0),'Data - Knowledge'!M$8)/100</f>
        <v>0.26700000000000002</v>
      </c>
      <c r="N658" s="129" cm="1">
        <f t="array" ref="N658">INDEX(KM_PCT,MATCH($A658,'Knowledge - Percentages'!$B:$B,0),'Data - Knowledge'!N$8)/100</f>
        <v>0.34399999999999997</v>
      </c>
      <c r="O658" s="129" cm="1">
        <f t="array" ref="O658">INDEX(KM_PCT,MATCH($A658,'Knowledge - Percentages'!$B:$B,0),'Data - Knowledge'!O$8)/100</f>
        <v>0.308</v>
      </c>
      <c r="P658" s="129" cm="1">
        <f t="array" ref="P658">INDEX(KM_PCT,MATCH($A658,'Knowledge - Percentages'!$B:$B,0),'Data - Knowledge'!P$8)/100</f>
        <v>0.28699999999999998</v>
      </c>
      <c r="Q658" s="129" cm="1">
        <f t="array" ref="Q658">INDEX(KM_PCT,MATCH($A658,'Knowledge - Percentages'!$B:$B,0),'Data - Knowledge'!Q$8)/100</f>
        <v>0.27600000000000002</v>
      </c>
      <c r="R658" s="129" cm="1">
        <f t="array" ref="R658">INDEX(KM_PCT,MATCH($A658,'Knowledge - Percentages'!$B:$B,0),'Data - Knowledge'!R$8)/100</f>
        <v>0.31</v>
      </c>
      <c r="S658" s="129" cm="1">
        <f t="array" ref="S658">INDEX(KM_PCT,MATCH($A658,'Knowledge - Percentages'!$B:$B,0),'Data - Knowledge'!S$8)/100</f>
        <v>0.32200000000000001</v>
      </c>
      <c r="T658" s="129" cm="1">
        <f t="array" ref="T658">INDEX(KM_PCT,MATCH($A658,'Knowledge - Percentages'!$B:$B,0),'Data - Knowledge'!T$8)/100</f>
        <v>0.29799999999999999</v>
      </c>
      <c r="U658" s="129" cm="1">
        <f t="array" ref="U658">INDEX(KM_PCT,MATCH($A658,'Knowledge - Percentages'!$B:$B,0),'Data - Knowledge'!U$8)/100</f>
        <v>0.29799999999999999</v>
      </c>
      <c r="V658" s="129" cm="1">
        <f t="array" ref="V658">INDEX(KM_PCT,MATCH($A658,'Knowledge - Percentages'!$B:$B,0),'Data - Knowledge'!V$8)/100</f>
        <v>0.28499999999999998</v>
      </c>
      <c r="W658" s="129" cm="1">
        <f t="array" ref="W658">INDEX(KM_PCT,MATCH($A658,'Knowledge - Percentages'!$B:$B,0),'Data - Knowledge'!W$8)/100</f>
        <v>0.39600000000000002</v>
      </c>
      <c r="X658" s="129" cm="1">
        <f t="array" ref="X658">INDEX(KM_PCT,MATCH($A658,'Knowledge - Percentages'!$B:$B,0),'Data - Knowledge'!X$8)/100</f>
        <v>0.318</v>
      </c>
      <c r="Y658" s="129" cm="1">
        <f t="array" ref="Y658">INDEX(KM_PCT,MATCH($A658,'Knowledge - Percentages'!$B:$B,0),'Data - Knowledge'!Y$8)/100</f>
        <v>0.35299999999999998</v>
      </c>
      <c r="Z658" s="129" cm="1">
        <f t="array" ref="Z658">INDEX(KM_PCT,MATCH($A658,'Knowledge - Percentages'!$B:$B,0),'Data - Knowledge'!Z$8)/100</f>
        <v>0.376</v>
      </c>
      <c r="AA658" s="129" cm="1">
        <f t="array" ref="AA658">INDEX(KM_PCT,MATCH($A658,'Knowledge - Percentages'!$B:$B,0),'Data - Knowledge'!AA$8)/100</f>
        <v>0.35200000000000004</v>
      </c>
      <c r="AB658" s="129" cm="1">
        <f t="array" ref="AB658">INDEX(KM_PCT,MATCH($A658,'Knowledge - Percentages'!$B:$B,0),'Data - Knowledge'!AB$8)/100</f>
        <v>0.48599999999999999</v>
      </c>
      <c r="AC658" s="129" cm="1">
        <f t="array" ref="AC658">INDEX(KM_PCT,MATCH($A658,'Knowledge - Percentages'!$B:$B,0),'Data - Knowledge'!AC$8)/100</f>
        <v>0.40200000000000002</v>
      </c>
      <c r="AD658" s="129" cm="1">
        <f t="array" ref="AD658">INDEX(KM_PCT,MATCH($A658,'Knowledge - Percentages'!$B:$B,0),'Data - Knowledge'!AD$8)/100</f>
        <v>0.36200000000000004</v>
      </c>
      <c r="AE658" s="129" cm="1">
        <f t="array" ref="AE658">INDEX(KM_PCT,MATCH($A658,'Knowledge - Percentages'!$B:$B,0),'Data - Knowledge'!AE$8)/100</f>
        <v>0.38</v>
      </c>
      <c r="AF658" s="129" cm="1">
        <f t="array" ref="AF658">INDEX(KM_PCT,MATCH($A658,'Knowledge - Percentages'!$B:$B,0),'Data - Knowledge'!AF$8)/100</f>
        <v>0.39299999999999996</v>
      </c>
      <c r="AG658" s="129" cm="1">
        <f t="array" ref="AG658">INDEX(KM_PCT,MATCH($A658,'Knowledge - Percentages'!$B:$B,0),'Data - Knowledge'!AG$8)/100</f>
        <v>0.38600000000000001</v>
      </c>
      <c r="AH658" s="129" cm="1">
        <f t="array" ref="AH658">INDEX(KM_PCT,MATCH($A658,'Knowledge - Percentages'!$B:$B,0),'Data - Knowledge'!AH$8)/100</f>
        <v>0.45399999999999996</v>
      </c>
      <c r="AI658" s="129" cm="1">
        <f t="array" ref="AI658">INDEX(KM_PCT,MATCH($A658,'Knowledge - Percentages'!$B:$B,0),'Data - Knowledge'!AI$8)/100</f>
        <v>0.43700000000000006</v>
      </c>
    </row>
    <row r="659" spans="1:35">
      <c r="A659" s="86" t="s">
        <v>1478</v>
      </c>
      <c r="B659" s="86" t="s">
        <v>1354</v>
      </c>
      <c r="C659" s="86" t="s">
        <v>1466</v>
      </c>
      <c r="D659" s="86" t="s">
        <v>1479</v>
      </c>
      <c r="E659" s="122">
        <f t="shared" si="67"/>
        <v>0.20169492253892587</v>
      </c>
      <c r="F659" s="128">
        <f t="shared" si="62"/>
        <v>10324.157999999999</v>
      </c>
      <c r="G659" s="122">
        <f t="shared" si="63"/>
        <v>0.21027268430612303</v>
      </c>
      <c r="H659" s="128">
        <f t="shared" si="64"/>
        <v>76522.224999999991</v>
      </c>
      <c r="I659" s="122">
        <f t="shared" si="65"/>
        <v>-0.62337317774959944</v>
      </c>
      <c r="J659" s="128">
        <f t="shared" si="66"/>
        <v>95.920648563790948</v>
      </c>
      <c r="K659" s="129" cm="1">
        <f t="array" ref="K659">INDEX(KM_PCT,MATCH($A659,'Knowledge - Percentages'!$B:$B,0),'Data - Knowledge'!K$8)/100</f>
        <v>0.17899999999999999</v>
      </c>
      <c r="L659" s="129" cm="1">
        <f t="array" ref="L659">INDEX(KM_PCT,MATCH($A659,'Knowledge - Percentages'!$B:$B,0),'Data - Knowledge'!L$8)/100</f>
        <v>0.16800000000000001</v>
      </c>
      <c r="M659" s="129" cm="1">
        <f t="array" ref="M659">INDEX(KM_PCT,MATCH($A659,'Knowledge - Percentages'!$B:$B,0),'Data - Knowledge'!M$8)/100</f>
        <v>0.17300000000000001</v>
      </c>
      <c r="N659" s="129" cm="1">
        <f t="array" ref="N659">INDEX(KM_PCT,MATCH($A659,'Knowledge - Percentages'!$B:$B,0),'Data - Knowledge'!N$8)/100</f>
        <v>0.20100000000000001</v>
      </c>
      <c r="O659" s="129" cm="1">
        <f t="array" ref="O659">INDEX(KM_PCT,MATCH($A659,'Knowledge - Percentages'!$B:$B,0),'Data - Knowledge'!O$8)/100</f>
        <v>0.18899999999999997</v>
      </c>
      <c r="P659" s="129" cm="1">
        <f t="array" ref="P659">INDEX(KM_PCT,MATCH($A659,'Knowledge - Percentages'!$B:$B,0),'Data - Knowledge'!P$8)/100</f>
        <v>0.185</v>
      </c>
      <c r="Q659" s="129" cm="1">
        <f t="array" ref="Q659">INDEX(KM_PCT,MATCH($A659,'Knowledge - Percentages'!$B:$B,0),'Data - Knowledge'!Q$8)/100</f>
        <v>0.17300000000000001</v>
      </c>
      <c r="R659" s="129" cm="1">
        <f t="array" ref="R659">INDEX(KM_PCT,MATCH($A659,'Knowledge - Percentages'!$B:$B,0),'Data - Knowledge'!R$8)/100</f>
        <v>0.255</v>
      </c>
      <c r="S659" s="129" cm="1">
        <f t="array" ref="S659">INDEX(KM_PCT,MATCH($A659,'Knowledge - Percentages'!$B:$B,0),'Data - Knowledge'!S$8)/100</f>
        <v>0.21899999999999997</v>
      </c>
      <c r="T659" s="129" cm="1">
        <f t="array" ref="T659">INDEX(KM_PCT,MATCH($A659,'Knowledge - Percentages'!$B:$B,0),'Data - Knowledge'!T$8)/100</f>
        <v>0.18</v>
      </c>
      <c r="U659" s="129" cm="1">
        <f t="array" ref="U659">INDEX(KM_PCT,MATCH($A659,'Knowledge - Percentages'!$B:$B,0),'Data - Knowledge'!U$8)/100</f>
        <v>0.215</v>
      </c>
      <c r="V659" s="129" cm="1">
        <f t="array" ref="V659">INDEX(KM_PCT,MATCH($A659,'Knowledge - Percentages'!$B:$B,0),'Data - Knowledge'!V$8)/100</f>
        <v>0.188</v>
      </c>
      <c r="W659" s="129" cm="1">
        <f t="array" ref="W659">INDEX(KM_PCT,MATCH($A659,'Knowledge - Percentages'!$B:$B,0),'Data - Knowledge'!W$8)/100</f>
        <v>0.3</v>
      </c>
      <c r="X659" s="129" cm="1">
        <f t="array" ref="X659">INDEX(KM_PCT,MATCH($A659,'Knowledge - Percentages'!$B:$B,0),'Data - Knowledge'!X$8)/100</f>
        <v>0.20600000000000002</v>
      </c>
      <c r="Y659" s="129" cm="1">
        <f t="array" ref="Y659">INDEX(KM_PCT,MATCH($A659,'Knowledge - Percentages'!$B:$B,0),'Data - Knowledge'!Y$8)/100</f>
        <v>0.26100000000000001</v>
      </c>
      <c r="Z659" s="129" cm="1">
        <f t="array" ref="Z659">INDEX(KM_PCT,MATCH($A659,'Knowledge - Percentages'!$B:$B,0),'Data - Knowledge'!Z$8)/100</f>
        <v>0.218</v>
      </c>
      <c r="AA659" s="129" cm="1">
        <f t="array" ref="AA659">INDEX(KM_PCT,MATCH($A659,'Knowledge - Percentages'!$B:$B,0),'Data - Knowledge'!AA$8)/100</f>
        <v>0.20899999999999999</v>
      </c>
      <c r="AB659" s="129" cm="1">
        <f t="array" ref="AB659">INDEX(KM_PCT,MATCH($A659,'Knowledge - Percentages'!$B:$B,0),'Data - Knowledge'!AB$8)/100</f>
        <v>0.33100000000000002</v>
      </c>
      <c r="AC659" s="129" cm="1">
        <f t="array" ref="AC659">INDEX(KM_PCT,MATCH($A659,'Knowledge - Percentages'!$B:$B,0),'Data - Knowledge'!AC$8)/100</f>
        <v>0.23800000000000002</v>
      </c>
      <c r="AD659" s="129" cm="1">
        <f t="array" ref="AD659">INDEX(KM_PCT,MATCH($A659,'Knowledge - Percentages'!$B:$B,0),'Data - Knowledge'!AD$8)/100</f>
        <v>0.20800000000000002</v>
      </c>
      <c r="AE659" s="129" cm="1">
        <f t="array" ref="AE659">INDEX(KM_PCT,MATCH($A659,'Knowledge - Percentages'!$B:$B,0),'Data - Knowledge'!AE$8)/100</f>
        <v>0.22699999999999998</v>
      </c>
      <c r="AF659" s="129" cm="1">
        <f t="array" ref="AF659">INDEX(KM_PCT,MATCH($A659,'Knowledge - Percentages'!$B:$B,0),'Data - Knowledge'!AF$8)/100</f>
        <v>0.30499999999999999</v>
      </c>
      <c r="AG659" s="129" cm="1">
        <f t="array" ref="AG659">INDEX(KM_PCT,MATCH($A659,'Knowledge - Percentages'!$B:$B,0),'Data - Knowledge'!AG$8)/100</f>
        <v>0.249</v>
      </c>
      <c r="AH659" s="129" cm="1">
        <f t="array" ref="AH659">INDEX(KM_PCT,MATCH($A659,'Knowledge - Percentages'!$B:$B,0),'Data - Knowledge'!AH$8)/100</f>
        <v>0.27399999999999997</v>
      </c>
      <c r="AI659" s="129" cm="1">
        <f t="array" ref="AI659">INDEX(KM_PCT,MATCH($A659,'Knowledge - Percentages'!$B:$B,0),'Data - Knowledge'!AI$8)/100</f>
        <v>0.247</v>
      </c>
    </row>
    <row r="660" spans="1:35">
      <c r="A660" s="86" t="s">
        <v>1480</v>
      </c>
      <c r="B660" s="86" t="s">
        <v>1354</v>
      </c>
      <c r="C660" s="86" t="s">
        <v>1466</v>
      </c>
      <c r="D660" s="86" t="s">
        <v>1481</v>
      </c>
      <c r="E660" s="122">
        <f t="shared" si="67"/>
        <v>5.9355207376873026E-2</v>
      </c>
      <c r="F660" s="128">
        <f t="shared" si="62"/>
        <v>3038.2149999999997</v>
      </c>
      <c r="G660" s="122">
        <f t="shared" si="63"/>
        <v>6.6706019746152326E-2</v>
      </c>
      <c r="H660" s="128">
        <f t="shared" si="64"/>
        <v>24275.588000000007</v>
      </c>
      <c r="I660" s="122">
        <f t="shared" si="65"/>
        <v>-0.50485092924028707</v>
      </c>
      <c r="J660" s="128">
        <f t="shared" si="66"/>
        <v>88.980286341093972</v>
      </c>
      <c r="K660" s="129" cm="1">
        <f t="array" ref="K660">INDEX(KM_PCT,MATCH($A660,'Knowledge - Percentages'!$B:$B,0),'Data - Knowledge'!K$8)/100</f>
        <v>4.2999999999999997E-2</v>
      </c>
      <c r="L660" s="129" cm="1">
        <f t="array" ref="L660">INDEX(KM_PCT,MATCH($A660,'Knowledge - Percentages'!$B:$B,0),'Data - Knowledge'!L$8)/100</f>
        <v>4.4000000000000004E-2</v>
      </c>
      <c r="M660" s="129" cm="1">
        <f t="array" ref="M660">INDEX(KM_PCT,MATCH($A660,'Knowledge - Percentages'!$B:$B,0),'Data - Knowledge'!M$8)/100</f>
        <v>0.04</v>
      </c>
      <c r="N660" s="129" cm="1">
        <f t="array" ref="N660">INDEX(KM_PCT,MATCH($A660,'Knowledge - Percentages'!$B:$B,0),'Data - Knowledge'!N$8)/100</f>
        <v>6.0999999999999999E-2</v>
      </c>
      <c r="O660" s="129" cm="1">
        <f t="array" ref="O660">INDEX(KM_PCT,MATCH($A660,'Knowledge - Percentages'!$B:$B,0),'Data - Knowledge'!O$8)/100</f>
        <v>5.4000000000000006E-2</v>
      </c>
      <c r="P660" s="129" cm="1">
        <f t="array" ref="P660">INDEX(KM_PCT,MATCH($A660,'Knowledge - Percentages'!$B:$B,0),'Data - Knowledge'!P$8)/100</f>
        <v>3.7999999999999999E-2</v>
      </c>
      <c r="Q660" s="129" cm="1">
        <f t="array" ref="Q660">INDEX(KM_PCT,MATCH($A660,'Knowledge - Percentages'!$B:$B,0),'Data - Knowledge'!Q$8)/100</f>
        <v>0.04</v>
      </c>
      <c r="R660" s="129" cm="1">
        <f t="array" ref="R660">INDEX(KM_PCT,MATCH($A660,'Knowledge - Percentages'!$B:$B,0),'Data - Knowledge'!R$8)/100</f>
        <v>7.8E-2</v>
      </c>
      <c r="S660" s="129" cm="1">
        <f t="array" ref="S660">INDEX(KM_PCT,MATCH($A660,'Knowledge - Percentages'!$B:$B,0),'Data - Knowledge'!S$8)/100</f>
        <v>5.4000000000000006E-2</v>
      </c>
      <c r="T660" s="129" cm="1">
        <f t="array" ref="T660">INDEX(KM_PCT,MATCH($A660,'Knowledge - Percentages'!$B:$B,0),'Data - Knowledge'!T$8)/100</f>
        <v>4.7E-2</v>
      </c>
      <c r="U660" s="129" cm="1">
        <f t="array" ref="U660">INDEX(KM_PCT,MATCH($A660,'Knowledge - Percentages'!$B:$B,0),'Data - Knowledge'!U$8)/100</f>
        <v>5.2000000000000005E-2</v>
      </c>
      <c r="V660" s="129" cm="1">
        <f t="array" ref="V660">INDEX(KM_PCT,MATCH($A660,'Knowledge - Percentages'!$B:$B,0),'Data - Knowledge'!V$8)/100</f>
        <v>4.7E-2</v>
      </c>
      <c r="W660" s="129" cm="1">
        <f t="array" ref="W660">INDEX(KM_PCT,MATCH($A660,'Knowledge - Percentages'!$B:$B,0),'Data - Knowledge'!W$8)/100</f>
        <v>9.1999999999999998E-2</v>
      </c>
      <c r="X660" s="129" cm="1">
        <f t="array" ref="X660">INDEX(KM_PCT,MATCH($A660,'Knowledge - Percentages'!$B:$B,0),'Data - Knowledge'!X$8)/100</f>
        <v>5.5999999999999994E-2</v>
      </c>
      <c r="Y660" s="129" cm="1">
        <f t="array" ref="Y660">INDEX(KM_PCT,MATCH($A660,'Knowledge - Percentages'!$B:$B,0),'Data - Knowledge'!Y$8)/100</f>
        <v>7.2999999999999995E-2</v>
      </c>
      <c r="Z660" s="129" cm="1">
        <f t="array" ref="Z660">INDEX(KM_PCT,MATCH($A660,'Knowledge - Percentages'!$B:$B,0),'Data - Knowledge'!Z$8)/100</f>
        <v>7.6999999999999999E-2</v>
      </c>
      <c r="AA660" s="129" cm="1">
        <f t="array" ref="AA660">INDEX(KM_PCT,MATCH($A660,'Knowledge - Percentages'!$B:$B,0),'Data - Knowledge'!AA$8)/100</f>
        <v>6.4000000000000001E-2</v>
      </c>
      <c r="AB660" s="129" cm="1">
        <f t="array" ref="AB660">INDEX(KM_PCT,MATCH($A660,'Knowledge - Percentages'!$B:$B,0),'Data - Knowledge'!AB$8)/100</f>
        <v>0.14300000000000002</v>
      </c>
      <c r="AC660" s="129" cm="1">
        <f t="array" ref="AC660">INDEX(KM_PCT,MATCH($A660,'Knowledge - Percentages'!$B:$B,0),'Data - Knowledge'!AC$8)/100</f>
        <v>9.5000000000000001E-2</v>
      </c>
      <c r="AD660" s="129" cm="1">
        <f t="array" ref="AD660">INDEX(KM_PCT,MATCH($A660,'Knowledge - Percentages'!$B:$B,0),'Data - Knowledge'!AD$8)/100</f>
        <v>6.9000000000000006E-2</v>
      </c>
      <c r="AE660" s="129" cm="1">
        <f t="array" ref="AE660">INDEX(KM_PCT,MATCH($A660,'Knowledge - Percentages'!$B:$B,0),'Data - Knowledge'!AE$8)/100</f>
        <v>7.9000000000000001E-2</v>
      </c>
      <c r="AF660" s="129" cm="1">
        <f t="array" ref="AF660">INDEX(KM_PCT,MATCH($A660,'Knowledge - Percentages'!$B:$B,0),'Data - Knowledge'!AF$8)/100</f>
        <v>0.10400000000000001</v>
      </c>
      <c r="AG660" s="129" cm="1">
        <f t="array" ref="AG660">INDEX(KM_PCT,MATCH($A660,'Knowledge - Percentages'!$B:$B,0),'Data - Knowledge'!AG$8)/100</f>
        <v>8.6999999999999994E-2</v>
      </c>
      <c r="AH660" s="129" cm="1">
        <f t="array" ref="AH660">INDEX(KM_PCT,MATCH($A660,'Knowledge - Percentages'!$B:$B,0),'Data - Knowledge'!AH$8)/100</f>
        <v>0.124</v>
      </c>
      <c r="AI660" s="129" cm="1">
        <f t="array" ref="AI660">INDEX(KM_PCT,MATCH($A660,'Knowledge - Percentages'!$B:$B,0),'Data - Knowledge'!AI$8)/100</f>
        <v>0.10300000000000001</v>
      </c>
    </row>
    <row r="661" spans="1:35">
      <c r="A661" s="86" t="s">
        <v>1482</v>
      </c>
      <c r="B661" s="86" t="s">
        <v>1354</v>
      </c>
      <c r="C661" s="86" t="s">
        <v>1466</v>
      </c>
      <c r="D661" s="86" t="s">
        <v>1483</v>
      </c>
      <c r="E661" s="122">
        <f t="shared" si="67"/>
        <v>0.20391175493777716</v>
      </c>
      <c r="F661" s="128">
        <f t="shared" si="62"/>
        <v>10437.630999999999</v>
      </c>
      <c r="G661" s="122">
        <f t="shared" si="63"/>
        <v>0.21679414100390471</v>
      </c>
      <c r="H661" s="128">
        <f t="shared" si="64"/>
        <v>78895.506999999998</v>
      </c>
      <c r="I661" s="122">
        <f t="shared" si="65"/>
        <v>-0.36379843310747439</v>
      </c>
      <c r="J661" s="128">
        <f t="shared" si="66"/>
        <v>94.057779418542722</v>
      </c>
      <c r="K661" s="129" cm="1">
        <f t="array" ref="K661">INDEX(KM_PCT,MATCH($A661,'Knowledge - Percentages'!$B:$B,0),'Data - Knowledge'!K$8)/100</f>
        <v>0.161</v>
      </c>
      <c r="L661" s="129" cm="1">
        <f t="array" ref="L661">INDEX(KM_PCT,MATCH($A661,'Knowledge - Percentages'!$B:$B,0),'Data - Knowledge'!L$8)/100</f>
        <v>0.16899999999999998</v>
      </c>
      <c r="M661" s="129" cm="1">
        <f t="array" ref="M661">INDEX(KM_PCT,MATCH($A661,'Knowledge - Percentages'!$B:$B,0),'Data - Knowledge'!M$8)/100</f>
        <v>0.16500000000000001</v>
      </c>
      <c r="N661" s="129" cm="1">
        <f t="array" ref="N661">INDEX(KM_PCT,MATCH($A661,'Knowledge - Percentages'!$B:$B,0),'Data - Knowledge'!N$8)/100</f>
        <v>0.21</v>
      </c>
      <c r="O661" s="129" cm="1">
        <f t="array" ref="O661">INDEX(KM_PCT,MATCH($A661,'Knowledge - Percentages'!$B:$B,0),'Data - Knowledge'!O$8)/100</f>
        <v>0.20699999999999999</v>
      </c>
      <c r="P661" s="129" cm="1">
        <f t="array" ref="P661">INDEX(KM_PCT,MATCH($A661,'Knowledge - Percentages'!$B:$B,0),'Data - Knowledge'!P$8)/100</f>
        <v>0.17899999999999999</v>
      </c>
      <c r="Q661" s="129" cm="1">
        <f t="array" ref="Q661">INDEX(KM_PCT,MATCH($A661,'Knowledge - Percentages'!$B:$B,0),'Data - Knowledge'!Q$8)/100</f>
        <v>0.17199999999999999</v>
      </c>
      <c r="R661" s="129" cm="1">
        <f t="array" ref="R661">INDEX(KM_PCT,MATCH($A661,'Knowledge - Percentages'!$B:$B,0),'Data - Knowledge'!R$8)/100</f>
        <v>0.19899999999999998</v>
      </c>
      <c r="S661" s="129" cm="1">
        <f t="array" ref="S661">INDEX(KM_PCT,MATCH($A661,'Knowledge - Percentages'!$B:$B,0),'Data - Knowledge'!S$8)/100</f>
        <v>0.20399999999999999</v>
      </c>
      <c r="T661" s="129" cm="1">
        <f t="array" ref="T661">INDEX(KM_PCT,MATCH($A661,'Knowledge - Percentages'!$B:$B,0),'Data - Knowledge'!T$8)/100</f>
        <v>0.18100000000000002</v>
      </c>
      <c r="U661" s="129" cm="1">
        <f t="array" ref="U661">INDEX(KM_PCT,MATCH($A661,'Knowledge - Percentages'!$B:$B,0),'Data - Knowledge'!U$8)/100</f>
        <v>0.19899999999999998</v>
      </c>
      <c r="V661" s="129" cm="1">
        <f t="array" ref="V661">INDEX(KM_PCT,MATCH($A661,'Knowledge - Percentages'!$B:$B,0),'Data - Knowledge'!V$8)/100</f>
        <v>0.183</v>
      </c>
      <c r="W661" s="129" cm="1">
        <f t="array" ref="W661">INDEX(KM_PCT,MATCH($A661,'Knowledge - Percentages'!$B:$B,0),'Data - Knowledge'!W$8)/100</f>
        <v>0.23600000000000002</v>
      </c>
      <c r="X661" s="129" cm="1">
        <f t="array" ref="X661">INDEX(KM_PCT,MATCH($A661,'Knowledge - Percentages'!$B:$B,0),'Data - Knowledge'!X$8)/100</f>
        <v>0.20600000000000002</v>
      </c>
      <c r="Y661" s="129" cm="1">
        <f t="array" ref="Y661">INDEX(KM_PCT,MATCH($A661,'Knowledge - Percentages'!$B:$B,0),'Data - Knowledge'!Y$8)/100</f>
        <v>0.22699999999999998</v>
      </c>
      <c r="Z661" s="129" cm="1">
        <f t="array" ref="Z661">INDEX(KM_PCT,MATCH($A661,'Knowledge - Percentages'!$B:$B,0),'Data - Knowledge'!Z$8)/100</f>
        <v>0.24100000000000002</v>
      </c>
      <c r="AA661" s="129" cm="1">
        <f t="array" ref="AA661">INDEX(KM_PCT,MATCH($A661,'Knowledge - Percentages'!$B:$B,0),'Data - Knowledge'!AA$8)/100</f>
        <v>0.21899999999999997</v>
      </c>
      <c r="AB661" s="129" cm="1">
        <f t="array" ref="AB661">INDEX(KM_PCT,MATCH($A661,'Knowledge - Percentages'!$B:$B,0),'Data - Knowledge'!AB$8)/100</f>
        <v>0.251</v>
      </c>
      <c r="AC661" s="129" cm="1">
        <f t="array" ref="AC661">INDEX(KM_PCT,MATCH($A661,'Knowledge - Percentages'!$B:$B,0),'Data - Knowledge'!AC$8)/100</f>
        <v>0.26600000000000001</v>
      </c>
      <c r="AD661" s="129" cm="1">
        <f t="array" ref="AD661">INDEX(KM_PCT,MATCH($A661,'Knowledge - Percentages'!$B:$B,0),'Data - Knowledge'!AD$8)/100</f>
        <v>0.22500000000000001</v>
      </c>
      <c r="AE661" s="129" cm="1">
        <f t="array" ref="AE661">INDEX(KM_PCT,MATCH($A661,'Knowledge - Percentages'!$B:$B,0),'Data - Knowledge'!AE$8)/100</f>
        <v>0.23100000000000001</v>
      </c>
      <c r="AF661" s="129" cm="1">
        <f t="array" ref="AF661">INDEX(KM_PCT,MATCH($A661,'Knowledge - Percentages'!$B:$B,0),'Data - Knowledge'!AF$8)/100</f>
        <v>0.22399999999999998</v>
      </c>
      <c r="AG661" s="129" cm="1">
        <f t="array" ref="AG661">INDEX(KM_PCT,MATCH($A661,'Knowledge - Percentages'!$B:$B,0),'Data - Knowledge'!AG$8)/100</f>
        <v>0.24</v>
      </c>
      <c r="AH661" s="129" cm="1">
        <f t="array" ref="AH661">INDEX(KM_PCT,MATCH($A661,'Knowledge - Percentages'!$B:$B,0),'Data - Knowledge'!AH$8)/100</f>
        <v>0.28999999999999998</v>
      </c>
      <c r="AI661" s="129" cm="1">
        <f t="array" ref="AI661">INDEX(KM_PCT,MATCH($A661,'Knowledge - Percentages'!$B:$B,0),'Data - Knowledge'!AI$8)/100</f>
        <v>0.25800000000000001</v>
      </c>
    </row>
    <row r="662" spans="1:35">
      <c r="A662" s="86" t="s">
        <v>1484</v>
      </c>
      <c r="B662" s="86" t="s">
        <v>1354</v>
      </c>
      <c r="C662" s="86" t="s">
        <v>1466</v>
      </c>
      <c r="D662" s="86" t="s">
        <v>1485</v>
      </c>
      <c r="E662" s="122">
        <f t="shared" si="67"/>
        <v>2.6107605446695447E-2</v>
      </c>
      <c r="F662" s="128">
        <f t="shared" si="62"/>
        <v>1336.37</v>
      </c>
      <c r="G662" s="122">
        <f t="shared" si="63"/>
        <v>2.9289306136805165E-2</v>
      </c>
      <c r="H662" s="128">
        <f t="shared" si="64"/>
        <v>10658.934999999999</v>
      </c>
      <c r="I662" s="122">
        <f t="shared" si="65"/>
        <v>4.5477516654416718E-2</v>
      </c>
      <c r="J662" s="128">
        <f t="shared" si="66"/>
        <v>89.136988512979585</v>
      </c>
      <c r="K662" s="129" cm="1">
        <f t="array" ref="K662">INDEX(KM_PCT,MATCH($A662,'Knowledge - Percentages'!$B:$B,0),'Data - Knowledge'!K$8)/100</f>
        <v>2.5000000000000001E-2</v>
      </c>
      <c r="L662" s="129" cm="1">
        <f t="array" ref="L662">INDEX(KM_PCT,MATCH($A662,'Knowledge - Percentages'!$B:$B,0),'Data - Knowledge'!L$8)/100</f>
        <v>0.02</v>
      </c>
      <c r="M662" s="129" cm="1">
        <f t="array" ref="M662">INDEX(KM_PCT,MATCH($A662,'Knowledge - Percentages'!$B:$B,0),'Data - Knowledge'!M$8)/100</f>
        <v>1.3999999999999999E-2</v>
      </c>
      <c r="N662" s="129" cm="1">
        <f t="array" ref="N662">INDEX(KM_PCT,MATCH($A662,'Knowledge - Percentages'!$B:$B,0),'Data - Knowledge'!N$8)/100</f>
        <v>3.5000000000000003E-2</v>
      </c>
      <c r="O662" s="129" cm="1">
        <f t="array" ref="O662">INDEX(KM_PCT,MATCH($A662,'Knowledge - Percentages'!$B:$B,0),'Data - Knowledge'!O$8)/100</f>
        <v>2.6000000000000002E-2</v>
      </c>
      <c r="P662" s="129" cm="1">
        <f t="array" ref="P662">INDEX(KM_PCT,MATCH($A662,'Knowledge - Percentages'!$B:$B,0),'Data - Knowledge'!P$8)/100</f>
        <v>1.3999999999999999E-2</v>
      </c>
      <c r="Q662" s="129" cm="1">
        <f t="array" ref="Q662">INDEX(KM_PCT,MATCH($A662,'Knowledge - Percentages'!$B:$B,0),'Data - Knowledge'!Q$8)/100</f>
        <v>1.3000000000000001E-2</v>
      </c>
      <c r="R662" s="129" cm="1">
        <f t="array" ref="R662">INDEX(KM_PCT,MATCH($A662,'Knowledge - Percentages'!$B:$B,0),'Data - Knowledge'!R$8)/100</f>
        <v>1.9E-2</v>
      </c>
      <c r="S662" s="129" cm="1">
        <f t="array" ref="S662">INDEX(KM_PCT,MATCH($A662,'Knowledge - Percentages'!$B:$B,0),'Data - Knowledge'!S$8)/100</f>
        <v>1.8000000000000002E-2</v>
      </c>
      <c r="T662" s="129" cm="1">
        <f t="array" ref="T662">INDEX(KM_PCT,MATCH($A662,'Knowledge - Percentages'!$B:$B,0),'Data - Knowledge'!T$8)/100</f>
        <v>2.3E-2</v>
      </c>
      <c r="U662" s="129" cm="1">
        <f t="array" ref="U662">INDEX(KM_PCT,MATCH($A662,'Knowledge - Percentages'!$B:$B,0),'Data - Knowledge'!U$8)/100</f>
        <v>1.7000000000000001E-2</v>
      </c>
      <c r="V662" s="129" cm="1">
        <f t="array" ref="V662">INDEX(KM_PCT,MATCH($A662,'Knowledge - Percentages'!$B:$B,0),'Data - Knowledge'!V$8)/100</f>
        <v>1.6E-2</v>
      </c>
      <c r="W662" s="129" cm="1">
        <f t="array" ref="W662">INDEX(KM_PCT,MATCH($A662,'Knowledge - Percentages'!$B:$B,0),'Data - Knowledge'!W$8)/100</f>
        <v>1.9E-2</v>
      </c>
      <c r="X662" s="129" cm="1">
        <f t="array" ref="X662">INDEX(KM_PCT,MATCH($A662,'Knowledge - Percentages'!$B:$B,0),'Data - Knowledge'!X$8)/100</f>
        <v>2.3E-2</v>
      </c>
      <c r="Y662" s="129" cm="1">
        <f t="array" ref="Y662">INDEX(KM_PCT,MATCH($A662,'Knowledge - Percentages'!$B:$B,0),'Data - Knowledge'!Y$8)/100</f>
        <v>2.2000000000000002E-2</v>
      </c>
      <c r="Z662" s="129" cm="1">
        <f t="array" ref="Z662">INDEX(KM_PCT,MATCH($A662,'Knowledge - Percentages'!$B:$B,0),'Data - Knowledge'!Z$8)/100</f>
        <v>3.7999999999999999E-2</v>
      </c>
      <c r="AA662" s="129" cm="1">
        <f t="array" ref="AA662">INDEX(KM_PCT,MATCH($A662,'Knowledge - Percentages'!$B:$B,0),'Data - Knowledge'!AA$8)/100</f>
        <v>3.1E-2</v>
      </c>
      <c r="AB662" s="129" cm="1">
        <f t="array" ref="AB662">INDEX(KM_PCT,MATCH($A662,'Knowledge - Percentages'!$B:$B,0),'Data - Knowledge'!AB$8)/100</f>
        <v>2.3E-2</v>
      </c>
      <c r="AC662" s="129" cm="1">
        <f t="array" ref="AC662">INDEX(KM_PCT,MATCH($A662,'Knowledge - Percentages'!$B:$B,0),'Data - Knowledge'!AC$8)/100</f>
        <v>0.04</v>
      </c>
      <c r="AD662" s="129" cm="1">
        <f t="array" ref="AD662">INDEX(KM_PCT,MATCH($A662,'Knowledge - Percentages'!$B:$B,0),'Data - Knowledge'!AD$8)/100</f>
        <v>3.4000000000000002E-2</v>
      </c>
      <c r="AE662" s="129" cm="1">
        <f t="array" ref="AE662">INDEX(KM_PCT,MATCH($A662,'Knowledge - Percentages'!$B:$B,0),'Data - Knowledge'!AE$8)/100</f>
        <v>3.7000000000000005E-2</v>
      </c>
      <c r="AF662" s="129" cm="1">
        <f t="array" ref="AF662">INDEX(KM_PCT,MATCH($A662,'Knowledge - Percentages'!$B:$B,0),'Data - Knowledge'!AF$8)/100</f>
        <v>1.9E-2</v>
      </c>
      <c r="AG662" s="129" cm="1">
        <f t="array" ref="AG662">INDEX(KM_PCT,MATCH($A662,'Knowledge - Percentages'!$B:$B,0),'Data - Knowledge'!AG$8)/100</f>
        <v>3.1E-2</v>
      </c>
      <c r="AH662" s="129" cm="1">
        <f t="array" ref="AH662">INDEX(KM_PCT,MATCH($A662,'Knowledge - Percentages'!$B:$B,0),'Data - Knowledge'!AH$8)/100</f>
        <v>4.4000000000000004E-2</v>
      </c>
      <c r="AI662" s="129" cm="1">
        <f t="array" ref="AI662">INDEX(KM_PCT,MATCH($A662,'Knowledge - Percentages'!$B:$B,0),'Data - Knowledge'!AI$8)/100</f>
        <v>4.2999999999999997E-2</v>
      </c>
    </row>
    <row r="663" spans="1:35">
      <c r="A663" s="86" t="s">
        <v>1486</v>
      </c>
      <c r="B663" s="86" t="s">
        <v>1354</v>
      </c>
      <c r="C663" s="86" t="s">
        <v>1466</v>
      </c>
      <c r="D663" s="86" t="s">
        <v>1487</v>
      </c>
      <c r="E663" s="122">
        <f t="shared" si="67"/>
        <v>0.1983039443608729</v>
      </c>
      <c r="F663" s="128">
        <f t="shared" si="62"/>
        <v>10150.584000000001</v>
      </c>
      <c r="G663" s="122">
        <f t="shared" si="63"/>
        <v>0.20201849037835343</v>
      </c>
      <c r="H663" s="128">
        <f t="shared" si="64"/>
        <v>73518.366999999998</v>
      </c>
      <c r="I663" s="122">
        <f t="shared" si="65"/>
        <v>0.38153620335905164</v>
      </c>
      <c r="J663" s="128">
        <f t="shared" si="66"/>
        <v>98.161284142593246</v>
      </c>
      <c r="K663" s="129" cm="1">
        <f t="array" ref="K663">INDEX(KM_PCT,MATCH($A663,'Knowledge - Percentages'!$B:$B,0),'Data - Knowledge'!K$8)/100</f>
        <v>0.156</v>
      </c>
      <c r="L663" s="129" cm="1">
        <f t="array" ref="L663">INDEX(KM_PCT,MATCH($A663,'Knowledge - Percentages'!$B:$B,0),'Data - Knowledge'!L$8)/100</f>
        <v>0.188</v>
      </c>
      <c r="M663" s="129" cm="1">
        <f t="array" ref="M663">INDEX(KM_PCT,MATCH($A663,'Knowledge - Percentages'!$B:$B,0),'Data - Knowledge'!M$8)/100</f>
        <v>0.18</v>
      </c>
      <c r="N663" s="129" cm="1">
        <f t="array" ref="N663">INDEX(KM_PCT,MATCH($A663,'Knowledge - Percentages'!$B:$B,0),'Data - Knowledge'!N$8)/100</f>
        <v>0.21199999999999999</v>
      </c>
      <c r="O663" s="129" cm="1">
        <f t="array" ref="O663">INDEX(KM_PCT,MATCH($A663,'Knowledge - Percentages'!$B:$B,0),'Data - Knowledge'!O$8)/100</f>
        <v>0.20100000000000001</v>
      </c>
      <c r="P663" s="129" cm="1">
        <f t="array" ref="P663">INDEX(KM_PCT,MATCH($A663,'Knowledge - Percentages'!$B:$B,0),'Data - Knowledge'!P$8)/100</f>
        <v>0.20300000000000001</v>
      </c>
      <c r="Q663" s="129" cm="1">
        <f t="array" ref="Q663">INDEX(KM_PCT,MATCH($A663,'Knowledge - Percentages'!$B:$B,0),'Data - Knowledge'!Q$8)/100</f>
        <v>0.192</v>
      </c>
      <c r="R663" s="129" cm="1">
        <f t="array" ref="R663">INDEX(KM_PCT,MATCH($A663,'Knowledge - Percentages'!$B:$B,0),'Data - Knowledge'!R$8)/100</f>
        <v>0.151</v>
      </c>
      <c r="S663" s="129" cm="1">
        <f t="array" ref="S663">INDEX(KM_PCT,MATCH($A663,'Knowledge - Percentages'!$B:$B,0),'Data - Knowledge'!S$8)/100</f>
        <v>0.188</v>
      </c>
      <c r="T663" s="129" cm="1">
        <f t="array" ref="T663">INDEX(KM_PCT,MATCH($A663,'Knowledge - Percentages'!$B:$B,0),'Data - Knowledge'!T$8)/100</f>
        <v>0.20499999999999999</v>
      </c>
      <c r="U663" s="129" cm="1">
        <f t="array" ref="U663">INDEX(KM_PCT,MATCH($A663,'Knowledge - Percentages'!$B:$B,0),'Data - Knowledge'!U$8)/100</f>
        <v>0.187</v>
      </c>
      <c r="V663" s="129" cm="1">
        <f t="array" ref="V663">INDEX(KM_PCT,MATCH($A663,'Knowledge - Percentages'!$B:$B,0),'Data - Knowledge'!V$8)/100</f>
        <v>0.184</v>
      </c>
      <c r="W663" s="129" cm="1">
        <f t="array" ref="W663">INDEX(KM_PCT,MATCH($A663,'Knowledge - Percentages'!$B:$B,0),'Data - Knowledge'!W$8)/100</f>
        <v>0.155</v>
      </c>
      <c r="X663" s="129" cm="1">
        <f t="array" ref="X663">INDEX(KM_PCT,MATCH($A663,'Knowledge - Percentages'!$B:$B,0),'Data - Knowledge'!X$8)/100</f>
        <v>0.19600000000000001</v>
      </c>
      <c r="Y663" s="129" cm="1">
        <f t="array" ref="Y663">INDEX(KM_PCT,MATCH($A663,'Knowledge - Percentages'!$B:$B,0),'Data - Knowledge'!Y$8)/100</f>
        <v>0.17699999999999999</v>
      </c>
      <c r="Z663" s="129" cm="1">
        <f t="array" ref="Z663">INDEX(KM_PCT,MATCH($A663,'Knowledge - Percentages'!$B:$B,0),'Data - Knowledge'!Z$8)/100</f>
        <v>0.215</v>
      </c>
      <c r="AA663" s="129" cm="1">
        <f t="array" ref="AA663">INDEX(KM_PCT,MATCH($A663,'Knowledge - Percentages'!$B:$B,0),'Data - Knowledge'!AA$8)/100</f>
        <v>0.21199999999999999</v>
      </c>
      <c r="AB663" s="129" cm="1">
        <f t="array" ref="AB663">INDEX(KM_PCT,MATCH($A663,'Knowledge - Percentages'!$B:$B,0),'Data - Knowledge'!AB$8)/100</f>
        <v>0.17399999999999999</v>
      </c>
      <c r="AC663" s="129" cm="1">
        <f t="array" ref="AC663">INDEX(KM_PCT,MATCH($A663,'Knowledge - Percentages'!$B:$B,0),'Data - Knowledge'!AC$8)/100</f>
        <v>0.20499999999999999</v>
      </c>
      <c r="AD663" s="129" cm="1">
        <f t="array" ref="AD663">INDEX(KM_PCT,MATCH($A663,'Knowledge - Percentages'!$B:$B,0),'Data - Knowledge'!AD$8)/100</f>
        <v>0.21</v>
      </c>
      <c r="AE663" s="129" cm="1">
        <f t="array" ref="AE663">INDEX(KM_PCT,MATCH($A663,'Knowledge - Percentages'!$B:$B,0),'Data - Knowledge'!AE$8)/100</f>
        <v>0.20800000000000002</v>
      </c>
      <c r="AF663" s="129" cm="1">
        <f t="array" ref="AF663">INDEX(KM_PCT,MATCH($A663,'Knowledge - Percentages'!$B:$B,0),'Data - Knowledge'!AF$8)/100</f>
        <v>0.16200000000000001</v>
      </c>
      <c r="AG663" s="129" cm="1">
        <f t="array" ref="AG663">INDEX(KM_PCT,MATCH($A663,'Knowledge - Percentages'!$B:$B,0),'Data - Knowledge'!AG$8)/100</f>
        <v>0.20100000000000001</v>
      </c>
      <c r="AH663" s="129" cm="1">
        <f t="array" ref="AH663">INDEX(KM_PCT,MATCH($A663,'Knowledge - Percentages'!$B:$B,0),'Data - Knowledge'!AH$8)/100</f>
        <v>0.20899999999999999</v>
      </c>
      <c r="AI663" s="129" cm="1">
        <f t="array" ref="AI663">INDEX(KM_PCT,MATCH($A663,'Knowledge - Percentages'!$B:$B,0),'Data - Knowledge'!AI$8)/100</f>
        <v>0.22899999999999998</v>
      </c>
    </row>
    <row r="664" spans="1:35">
      <c r="A664" s="86" t="s">
        <v>1488</v>
      </c>
      <c r="B664" s="86" t="s">
        <v>1354</v>
      </c>
      <c r="C664" s="86" t="s">
        <v>1466</v>
      </c>
      <c r="D664" s="86" t="s">
        <v>1489</v>
      </c>
      <c r="E664" s="122">
        <f t="shared" si="67"/>
        <v>0.12229042530329967</v>
      </c>
      <c r="F664" s="128">
        <f t="shared" si="62"/>
        <v>6259.68</v>
      </c>
      <c r="G664" s="122">
        <f t="shared" si="63"/>
        <v>0.13606730618626672</v>
      </c>
      <c r="H664" s="128">
        <f t="shared" si="64"/>
        <v>49517.478000000003</v>
      </c>
      <c r="I664" s="122">
        <f t="shared" si="65"/>
        <v>-0.16596244278300956</v>
      </c>
      <c r="J664" s="128">
        <f t="shared" si="66"/>
        <v>89.874951397871101</v>
      </c>
      <c r="K664" s="129" cm="1">
        <f t="array" ref="K664">INDEX(KM_PCT,MATCH($A664,'Knowledge - Percentages'!$B:$B,0),'Data - Knowledge'!K$8)/100</f>
        <v>8.8000000000000009E-2</v>
      </c>
      <c r="L664" s="129" cm="1">
        <f t="array" ref="L664">INDEX(KM_PCT,MATCH($A664,'Knowledge - Percentages'!$B:$B,0),'Data - Knowledge'!L$8)/100</f>
        <v>0.09</v>
      </c>
      <c r="M664" s="129" cm="1">
        <f t="array" ref="M664">INDEX(KM_PCT,MATCH($A664,'Knowledge - Percentages'!$B:$B,0),'Data - Knowledge'!M$8)/100</f>
        <v>7.9000000000000001E-2</v>
      </c>
      <c r="N664" s="129" cm="1">
        <f t="array" ref="N664">INDEX(KM_PCT,MATCH($A664,'Knowledge - Percentages'!$B:$B,0),'Data - Knowledge'!N$8)/100</f>
        <v>0.129</v>
      </c>
      <c r="O664" s="129" cm="1">
        <f t="array" ref="O664">INDEX(KM_PCT,MATCH($A664,'Knowledge - Percentages'!$B:$B,0),'Data - Knowledge'!O$8)/100</f>
        <v>0.11900000000000001</v>
      </c>
      <c r="P664" s="129" cm="1">
        <f t="array" ref="P664">INDEX(KM_PCT,MATCH($A664,'Knowledge - Percentages'!$B:$B,0),'Data - Knowledge'!P$8)/100</f>
        <v>9.6999999999999989E-2</v>
      </c>
      <c r="Q664" s="129" cm="1">
        <f t="array" ref="Q664">INDEX(KM_PCT,MATCH($A664,'Knowledge - Percentages'!$B:$B,0),'Data - Knowledge'!Q$8)/100</f>
        <v>7.8E-2</v>
      </c>
      <c r="R664" s="129" cm="1">
        <f t="array" ref="R664">INDEX(KM_PCT,MATCH($A664,'Knowledge - Percentages'!$B:$B,0),'Data - Knowledge'!R$8)/100</f>
        <v>6.9000000000000006E-2</v>
      </c>
      <c r="S664" s="129" cm="1">
        <f t="array" ref="S664">INDEX(KM_PCT,MATCH($A664,'Knowledge - Percentages'!$B:$B,0),'Data - Knowledge'!S$8)/100</f>
        <v>0.121</v>
      </c>
      <c r="T664" s="129" cm="1">
        <f t="array" ref="T664">INDEX(KM_PCT,MATCH($A664,'Knowledge - Percentages'!$B:$B,0),'Data - Knowledge'!T$8)/100</f>
        <v>0.10300000000000001</v>
      </c>
      <c r="U664" s="129" cm="1">
        <f t="array" ref="U664">INDEX(KM_PCT,MATCH($A664,'Knowledge - Percentages'!$B:$B,0),'Data - Knowledge'!U$8)/100</f>
        <v>9.8000000000000004E-2</v>
      </c>
      <c r="V664" s="129" cm="1">
        <f t="array" ref="V664">INDEX(KM_PCT,MATCH($A664,'Knowledge - Percentages'!$B:$B,0),'Data - Knowledge'!V$8)/100</f>
        <v>8.900000000000001E-2</v>
      </c>
      <c r="W664" s="129" cm="1">
        <f t="array" ref="W664">INDEX(KM_PCT,MATCH($A664,'Knowledge - Percentages'!$B:$B,0),'Data - Knowledge'!W$8)/100</f>
        <v>0.14699999999999999</v>
      </c>
      <c r="X664" s="129" cm="1">
        <f t="array" ref="X664">INDEX(KM_PCT,MATCH($A664,'Knowledge - Percentages'!$B:$B,0),'Data - Knowledge'!X$8)/100</f>
        <v>0.12</v>
      </c>
      <c r="Y664" s="129" cm="1">
        <f t="array" ref="Y664">INDEX(KM_PCT,MATCH($A664,'Knowledge - Percentages'!$B:$B,0),'Data - Knowledge'!Y$8)/100</f>
        <v>0.13200000000000001</v>
      </c>
      <c r="Z664" s="129" cm="1">
        <f t="array" ref="Z664">INDEX(KM_PCT,MATCH($A664,'Knowledge - Percentages'!$B:$B,0),'Data - Knowledge'!Z$8)/100</f>
        <v>0.16</v>
      </c>
      <c r="AA664" s="129" cm="1">
        <f t="array" ref="AA664">INDEX(KM_PCT,MATCH($A664,'Knowledge - Percentages'!$B:$B,0),'Data - Knowledge'!AA$8)/100</f>
        <v>0.14300000000000002</v>
      </c>
      <c r="AB664" s="129" cm="1">
        <f t="array" ref="AB664">INDEX(KM_PCT,MATCH($A664,'Knowledge - Percentages'!$B:$B,0),'Data - Knowledge'!AB$8)/100</f>
        <v>0.159</v>
      </c>
      <c r="AC664" s="129" cm="1">
        <f t="array" ref="AC664">INDEX(KM_PCT,MATCH($A664,'Knowledge - Percentages'!$B:$B,0),'Data - Knowledge'!AC$8)/100</f>
        <v>0.184</v>
      </c>
      <c r="AD664" s="129" cm="1">
        <f t="array" ref="AD664">INDEX(KM_PCT,MATCH($A664,'Knowledge - Percentages'!$B:$B,0),'Data - Knowledge'!AD$8)/100</f>
        <v>0.151</v>
      </c>
      <c r="AE664" s="129" cm="1">
        <f t="array" ref="AE664">INDEX(KM_PCT,MATCH($A664,'Knowledge - Percentages'!$B:$B,0),'Data - Knowledge'!AE$8)/100</f>
        <v>0.14099999999999999</v>
      </c>
      <c r="AF664" s="129" cm="1">
        <f t="array" ref="AF664">INDEX(KM_PCT,MATCH($A664,'Knowledge - Percentages'!$B:$B,0),'Data - Knowledge'!AF$8)/100</f>
        <v>0.115</v>
      </c>
      <c r="AG664" s="129" cm="1">
        <f t="array" ref="AG664">INDEX(KM_PCT,MATCH($A664,'Knowledge - Percentages'!$B:$B,0),'Data - Knowledge'!AG$8)/100</f>
        <v>0.158</v>
      </c>
      <c r="AH664" s="129" cm="1">
        <f t="array" ref="AH664">INDEX(KM_PCT,MATCH($A664,'Knowledge - Percentages'!$B:$B,0),'Data - Knowledge'!AH$8)/100</f>
        <v>0.22</v>
      </c>
      <c r="AI664" s="129" cm="1">
        <f t="array" ref="AI664">INDEX(KM_PCT,MATCH($A664,'Knowledge - Percentages'!$B:$B,0),'Data - Knowledge'!AI$8)/100</f>
        <v>0.19600000000000001</v>
      </c>
    </row>
    <row r="665" spans="1:35">
      <c r="A665" s="86" t="s">
        <v>1490</v>
      </c>
      <c r="B665" s="86" t="s">
        <v>1491</v>
      </c>
      <c r="C665" s="86" t="s">
        <v>1492</v>
      </c>
      <c r="D665" s="86" t="s">
        <v>1493</v>
      </c>
      <c r="E665" s="122">
        <f t="shared" si="67"/>
        <v>0.15182962470939887</v>
      </c>
      <c r="F665" s="128">
        <f t="shared" si="62"/>
        <v>7771.7029999999995</v>
      </c>
      <c r="G665" s="122">
        <f t="shared" si="63"/>
        <v>0.14201222524792606</v>
      </c>
      <c r="H665" s="128">
        <f t="shared" si="64"/>
        <v>51680.947</v>
      </c>
      <c r="I665" s="122">
        <f t="shared" si="65"/>
        <v>-0.26747726693513046</v>
      </c>
      <c r="J665" s="128">
        <f t="shared" si="66"/>
        <v>106.91306642391774</v>
      </c>
      <c r="K665" s="129" cm="1">
        <f t="array" ref="K665">INDEX(KM_PCT,MATCH($A665,'Knowledge - Percentages'!$B:$B,0),'Data - Knowledge'!K$8)/100</f>
        <v>0.151</v>
      </c>
      <c r="L665" s="129" cm="1">
        <f t="array" ref="L665">INDEX(KM_PCT,MATCH($A665,'Knowledge - Percentages'!$B:$B,0),'Data - Knowledge'!L$8)/100</f>
        <v>0.16699999999999998</v>
      </c>
      <c r="M665" s="129" cm="1">
        <f t="array" ref="M665">INDEX(KM_PCT,MATCH($A665,'Knowledge - Percentages'!$B:$B,0),'Data - Knowledge'!M$8)/100</f>
        <v>0.22800000000000001</v>
      </c>
      <c r="N665" s="129" cm="1">
        <f t="array" ref="N665">INDEX(KM_PCT,MATCH($A665,'Knowledge - Percentages'!$B:$B,0),'Data - Knowledge'!N$8)/100</f>
        <v>0.10199999999999999</v>
      </c>
      <c r="O665" s="129" cm="1">
        <f t="array" ref="O665">INDEX(KM_PCT,MATCH($A665,'Knowledge - Percentages'!$B:$B,0),'Data - Knowledge'!O$8)/100</f>
        <v>0.151</v>
      </c>
      <c r="P665" s="129" cm="1">
        <f t="array" ref="P665">INDEX(KM_PCT,MATCH($A665,'Knowledge - Percentages'!$B:$B,0),'Data - Knowledge'!P$8)/100</f>
        <v>0.16500000000000001</v>
      </c>
      <c r="Q665" s="129" cm="1">
        <f t="array" ref="Q665">INDEX(KM_PCT,MATCH($A665,'Knowledge - Percentages'!$B:$B,0),'Data - Knowledge'!Q$8)/100</f>
        <v>0.26300000000000001</v>
      </c>
      <c r="R665" s="129" cm="1">
        <f t="array" ref="R665">INDEX(KM_PCT,MATCH($A665,'Knowledge - Percentages'!$B:$B,0),'Data - Knowledge'!R$8)/100</f>
        <v>0.16500000000000001</v>
      </c>
      <c r="S665" s="129" cm="1">
        <f t="array" ref="S665">INDEX(KM_PCT,MATCH($A665,'Knowledge - Percentages'!$B:$B,0),'Data - Knowledge'!S$8)/100</f>
        <v>0.16500000000000001</v>
      </c>
      <c r="T665" s="129" cm="1">
        <f t="array" ref="T665">INDEX(KM_PCT,MATCH($A665,'Knowledge - Percentages'!$B:$B,0),'Data - Knowledge'!T$8)/100</f>
        <v>0.152</v>
      </c>
      <c r="U665" s="129" cm="1">
        <f t="array" ref="U665">INDEX(KM_PCT,MATCH($A665,'Knowledge - Percentages'!$B:$B,0),'Data - Knowledge'!U$8)/100</f>
        <v>0.16500000000000001</v>
      </c>
      <c r="V665" s="129" cm="1">
        <f t="array" ref="V665">INDEX(KM_PCT,MATCH($A665,'Knowledge - Percentages'!$B:$B,0),'Data - Knowledge'!V$8)/100</f>
        <v>0.182</v>
      </c>
      <c r="W665" s="129" cm="1">
        <f t="array" ref="W665">INDEX(KM_PCT,MATCH($A665,'Knowledge - Percentages'!$B:$B,0),'Data - Knowledge'!W$8)/100</f>
        <v>0.16500000000000001</v>
      </c>
      <c r="X665" s="129" cm="1">
        <f t="array" ref="X665">INDEX(KM_PCT,MATCH($A665,'Knowledge - Percentages'!$B:$B,0),'Data - Knowledge'!X$8)/100</f>
        <v>0.13</v>
      </c>
      <c r="Y665" s="129" cm="1">
        <f t="array" ref="Y665">INDEX(KM_PCT,MATCH($A665,'Knowledge - Percentages'!$B:$B,0),'Data - Knowledge'!Y$8)/100</f>
        <v>0.14199999999999999</v>
      </c>
      <c r="Z665" s="129" cm="1">
        <f t="array" ref="Z665">INDEX(KM_PCT,MATCH($A665,'Knowledge - Percentages'!$B:$B,0),'Data - Knowledge'!Z$8)/100</f>
        <v>0.14199999999999999</v>
      </c>
      <c r="AA665" s="129" cm="1">
        <f t="array" ref="AA665">INDEX(KM_PCT,MATCH($A665,'Knowledge - Percentages'!$B:$B,0),'Data - Knowledge'!AA$8)/100</f>
        <v>0.11199999999999999</v>
      </c>
      <c r="AB665" s="129" cm="1">
        <f t="array" ref="AB665">INDEX(KM_PCT,MATCH($A665,'Knowledge - Percentages'!$B:$B,0),'Data - Knowledge'!AB$8)/100</f>
        <v>0.27600000000000002</v>
      </c>
      <c r="AC665" s="129" cm="1">
        <f t="array" ref="AC665">INDEX(KM_PCT,MATCH($A665,'Knowledge - Percentages'!$B:$B,0),'Data - Knowledge'!AC$8)/100</f>
        <v>0.12300000000000001</v>
      </c>
      <c r="AD665" s="129" cm="1">
        <f t="array" ref="AD665">INDEX(KM_PCT,MATCH($A665,'Knowledge - Percentages'!$B:$B,0),'Data - Knowledge'!AD$8)/100</f>
        <v>0.109</v>
      </c>
      <c r="AE665" s="129" cm="1">
        <f t="array" ref="AE665">INDEX(KM_PCT,MATCH($A665,'Knowledge - Percentages'!$B:$B,0),'Data - Knowledge'!AE$8)/100</f>
        <v>0.14400000000000002</v>
      </c>
      <c r="AF665" s="129" cm="1">
        <f t="array" ref="AF665">INDEX(KM_PCT,MATCH($A665,'Knowledge - Percentages'!$B:$B,0),'Data - Knowledge'!AF$8)/100</f>
        <v>0.19</v>
      </c>
      <c r="AG665" s="129" cm="1">
        <f t="array" ref="AG665">INDEX(KM_PCT,MATCH($A665,'Knowledge - Percentages'!$B:$B,0),'Data - Knowledge'!AG$8)/100</f>
        <v>0.14400000000000002</v>
      </c>
      <c r="AH665" s="129" cm="1">
        <f t="array" ref="AH665">INDEX(KM_PCT,MATCH($A665,'Knowledge - Percentages'!$B:$B,0),'Data - Knowledge'!AH$8)/100</f>
        <v>0.14400000000000002</v>
      </c>
      <c r="AI665" s="129" cm="1">
        <f t="array" ref="AI665">INDEX(KM_PCT,MATCH($A665,'Knowledge - Percentages'!$B:$B,0),'Data - Knowledge'!AI$8)/100</f>
        <v>0.14400000000000002</v>
      </c>
    </row>
    <row r="666" spans="1:35">
      <c r="A666" s="86" t="s">
        <v>1494</v>
      </c>
      <c r="B666" s="86" t="s">
        <v>1491</v>
      </c>
      <c r="C666" s="86" t="s">
        <v>1492</v>
      </c>
      <c r="D666" s="86" t="s">
        <v>1495</v>
      </c>
      <c r="E666" s="122">
        <f t="shared" si="67"/>
        <v>0.45712005001269862</v>
      </c>
      <c r="F666" s="128">
        <f t="shared" si="62"/>
        <v>23398.604000000003</v>
      </c>
      <c r="G666" s="122">
        <f t="shared" si="63"/>
        <v>0.46306362404820867</v>
      </c>
      <c r="H666" s="128">
        <f t="shared" si="64"/>
        <v>168517.65100000004</v>
      </c>
      <c r="I666" s="122">
        <f t="shared" si="65"/>
        <v>9.3566720355558908E-2</v>
      </c>
      <c r="J666" s="128">
        <f t="shared" si="66"/>
        <v>98.716467084252926</v>
      </c>
      <c r="K666" s="129" cm="1">
        <f t="array" ref="K666">INDEX(KM_PCT,MATCH($A666,'Knowledge - Percentages'!$B:$B,0),'Data - Knowledge'!K$8)/100</f>
        <v>0.46700000000000003</v>
      </c>
      <c r="L666" s="129" cm="1">
        <f t="array" ref="L666">INDEX(KM_PCT,MATCH($A666,'Knowledge - Percentages'!$B:$B,0),'Data - Knowledge'!L$8)/100</f>
        <v>0.40899999999999997</v>
      </c>
      <c r="M666" s="129" cm="1">
        <f t="array" ref="M666">INDEX(KM_PCT,MATCH($A666,'Knowledge - Percentages'!$B:$B,0),'Data - Knowledge'!M$8)/100</f>
        <v>0.46700000000000003</v>
      </c>
      <c r="N666" s="129" cm="1">
        <f t="array" ref="N666">INDEX(KM_PCT,MATCH($A666,'Knowledge - Percentages'!$B:$B,0),'Data - Knowledge'!N$8)/100</f>
        <v>0.498</v>
      </c>
      <c r="O666" s="129" cm="1">
        <f t="array" ref="O666">INDEX(KM_PCT,MATCH($A666,'Knowledge - Percentages'!$B:$B,0),'Data - Knowledge'!O$8)/100</f>
        <v>0.46700000000000003</v>
      </c>
      <c r="P666" s="129" cm="1">
        <f t="array" ref="P666">INDEX(KM_PCT,MATCH($A666,'Knowledge - Percentages'!$B:$B,0),'Data - Knowledge'!P$8)/100</f>
        <v>0.436</v>
      </c>
      <c r="Q666" s="129" cm="1">
        <f t="array" ref="Q666">INDEX(KM_PCT,MATCH($A666,'Knowledge - Percentages'!$B:$B,0),'Data - Knowledge'!Q$8)/100</f>
        <v>0.436</v>
      </c>
      <c r="R666" s="129" cm="1">
        <f t="array" ref="R666">INDEX(KM_PCT,MATCH($A666,'Knowledge - Percentages'!$B:$B,0),'Data - Knowledge'!R$8)/100</f>
        <v>0.436</v>
      </c>
      <c r="S666" s="129" cm="1">
        <f t="array" ref="S666">INDEX(KM_PCT,MATCH($A666,'Knowledge - Percentages'!$B:$B,0),'Data - Knowledge'!S$8)/100</f>
        <v>0.436</v>
      </c>
      <c r="T666" s="129" cm="1">
        <f t="array" ref="T666">INDEX(KM_PCT,MATCH($A666,'Knowledge - Percentages'!$B:$B,0),'Data - Knowledge'!T$8)/100</f>
        <v>0.436</v>
      </c>
      <c r="U666" s="129" cm="1">
        <f t="array" ref="U666">INDEX(KM_PCT,MATCH($A666,'Knowledge - Percentages'!$B:$B,0),'Data - Knowledge'!U$8)/100</f>
        <v>0.436</v>
      </c>
      <c r="V666" s="129" cm="1">
        <f t="array" ref="V666">INDEX(KM_PCT,MATCH($A666,'Knowledge - Percentages'!$B:$B,0),'Data - Knowledge'!V$8)/100</f>
        <v>0.436</v>
      </c>
      <c r="W666" s="129" cm="1">
        <f t="array" ref="W666">INDEX(KM_PCT,MATCH($A666,'Knowledge - Percentages'!$B:$B,0),'Data - Knowledge'!W$8)/100</f>
        <v>0.376</v>
      </c>
      <c r="X666" s="129" cm="1">
        <f t="array" ref="X666">INDEX(KM_PCT,MATCH($A666,'Knowledge - Percentages'!$B:$B,0),'Data - Knowledge'!X$8)/100</f>
        <v>0.436</v>
      </c>
      <c r="Y666" s="129" cm="1">
        <f t="array" ref="Y666">INDEX(KM_PCT,MATCH($A666,'Knowledge - Percentages'!$B:$B,0),'Data - Knowledge'!Y$8)/100</f>
        <v>0.46700000000000003</v>
      </c>
      <c r="Z666" s="129" cm="1">
        <f t="array" ref="Z666">INDEX(KM_PCT,MATCH($A666,'Knowledge - Percentages'!$B:$B,0),'Data - Knowledge'!Z$8)/100</f>
        <v>0.504</v>
      </c>
      <c r="AA666" s="129" cm="1">
        <f t="array" ref="AA666">INDEX(KM_PCT,MATCH($A666,'Knowledge - Percentages'!$B:$B,0),'Data - Knowledge'!AA$8)/100</f>
        <v>0.48</v>
      </c>
      <c r="AB666" s="129" cm="1">
        <f t="array" ref="AB666">INDEX(KM_PCT,MATCH($A666,'Knowledge - Percentages'!$B:$B,0),'Data - Knowledge'!AB$8)/100</f>
        <v>0.46700000000000003</v>
      </c>
      <c r="AC666" s="129" cm="1">
        <f t="array" ref="AC666">INDEX(KM_PCT,MATCH($A666,'Knowledge - Percentages'!$B:$B,0),'Data - Knowledge'!AC$8)/100</f>
        <v>0.48499999999999999</v>
      </c>
      <c r="AD666" s="129" cm="1">
        <f t="array" ref="AD666">INDEX(KM_PCT,MATCH($A666,'Knowledge - Percentages'!$B:$B,0),'Data - Knowledge'!AD$8)/100</f>
        <v>0.46700000000000003</v>
      </c>
      <c r="AE666" s="129" cm="1">
        <f t="array" ref="AE666">INDEX(KM_PCT,MATCH($A666,'Knowledge - Percentages'!$B:$B,0),'Data - Knowledge'!AE$8)/100</f>
        <v>0.46700000000000003</v>
      </c>
      <c r="AF666" s="129" cm="1">
        <f t="array" ref="AF666">INDEX(KM_PCT,MATCH($A666,'Knowledge - Percentages'!$B:$B,0),'Data - Knowledge'!AF$8)/100</f>
        <v>0.46600000000000003</v>
      </c>
      <c r="AG666" s="129" cm="1">
        <f t="array" ref="AG666">INDEX(KM_PCT,MATCH($A666,'Knowledge - Percentages'!$B:$B,0),'Data - Knowledge'!AG$8)/100</f>
        <v>0.46700000000000003</v>
      </c>
      <c r="AH666" s="129" cm="1">
        <f t="array" ref="AH666">INDEX(KM_PCT,MATCH($A666,'Knowledge - Percentages'!$B:$B,0),'Data - Knowledge'!AH$8)/100</f>
        <v>0.46700000000000003</v>
      </c>
      <c r="AI666" s="129" cm="1">
        <f t="array" ref="AI666">INDEX(KM_PCT,MATCH($A666,'Knowledge - Percentages'!$B:$B,0),'Data - Knowledge'!AI$8)/100</f>
        <v>0.46700000000000003</v>
      </c>
    </row>
    <row r="667" spans="1:35">
      <c r="A667" s="86" t="s">
        <v>1496</v>
      </c>
      <c r="B667" s="86" t="s">
        <v>1491</v>
      </c>
      <c r="C667" s="86" t="s">
        <v>1492</v>
      </c>
      <c r="D667" s="86" t="s">
        <v>1050</v>
      </c>
      <c r="E667" s="122">
        <f t="shared" si="67"/>
        <v>0.32773467872702056</v>
      </c>
      <c r="F667" s="128">
        <f t="shared" si="62"/>
        <v>16775.755000000001</v>
      </c>
      <c r="G667" s="122">
        <f t="shared" si="63"/>
        <v>0.32637956523292272</v>
      </c>
      <c r="H667" s="128">
        <f t="shared" si="64"/>
        <v>118775.72500000001</v>
      </c>
      <c r="I667" s="122">
        <f t="shared" si="65"/>
        <v>0.14846918951563573</v>
      </c>
      <c r="J667" s="128">
        <f t="shared" si="66"/>
        <v>100.415195569346</v>
      </c>
      <c r="K667" s="129" cm="1">
        <f t="array" ref="K667">INDEX(KM_PCT,MATCH($A667,'Knowledge - Percentages'!$B:$B,0),'Data - Knowledge'!K$8)/100</f>
        <v>0.32400000000000001</v>
      </c>
      <c r="L667" s="129" cm="1">
        <f t="array" ref="L667">INDEX(KM_PCT,MATCH($A667,'Knowledge - Percentages'!$B:$B,0),'Data - Knowledge'!L$8)/100</f>
        <v>0.32400000000000001</v>
      </c>
      <c r="M667" s="129" cm="1">
        <f t="array" ref="M667">INDEX(KM_PCT,MATCH($A667,'Knowledge - Percentages'!$B:$B,0),'Data - Knowledge'!M$8)/100</f>
        <v>0.32400000000000001</v>
      </c>
      <c r="N667" s="129" cm="1">
        <f t="array" ref="N667">INDEX(KM_PCT,MATCH($A667,'Knowledge - Percentages'!$B:$B,0),'Data - Knowledge'!N$8)/100</f>
        <v>0.32400000000000001</v>
      </c>
      <c r="O667" s="129" cm="1">
        <f t="array" ref="O667">INDEX(KM_PCT,MATCH($A667,'Knowledge - Percentages'!$B:$B,0),'Data - Knowledge'!O$8)/100</f>
        <v>0.32400000000000001</v>
      </c>
      <c r="P667" s="129" cm="1">
        <f t="array" ref="P667">INDEX(KM_PCT,MATCH($A667,'Knowledge - Percentages'!$B:$B,0),'Data - Knowledge'!P$8)/100</f>
        <v>0.32400000000000001</v>
      </c>
      <c r="Q667" s="129" cm="1">
        <f t="array" ref="Q667">INDEX(KM_PCT,MATCH($A667,'Knowledge - Percentages'!$B:$B,0),'Data - Knowledge'!Q$8)/100</f>
        <v>0.32400000000000001</v>
      </c>
      <c r="R667" s="129" cm="1">
        <f t="array" ref="R667">INDEX(KM_PCT,MATCH($A667,'Knowledge - Percentages'!$B:$B,0),'Data - Knowledge'!R$8)/100</f>
        <v>0.32400000000000001</v>
      </c>
      <c r="S667" s="129" cm="1">
        <f t="array" ref="S667">INDEX(KM_PCT,MATCH($A667,'Knowledge - Percentages'!$B:$B,0),'Data - Knowledge'!S$8)/100</f>
        <v>0.38900000000000001</v>
      </c>
      <c r="T667" s="129" cm="1">
        <f t="array" ref="T667">INDEX(KM_PCT,MATCH($A667,'Knowledge - Percentages'!$B:$B,0),'Data - Knowledge'!T$8)/100</f>
        <v>0.32400000000000001</v>
      </c>
      <c r="U667" s="129" cm="1">
        <f t="array" ref="U667">INDEX(KM_PCT,MATCH($A667,'Knowledge - Percentages'!$B:$B,0),'Data - Knowledge'!U$8)/100</f>
        <v>0.32400000000000001</v>
      </c>
      <c r="V667" s="129" cm="1">
        <f t="array" ref="V667">INDEX(KM_PCT,MATCH($A667,'Knowledge - Percentages'!$B:$B,0),'Data - Knowledge'!V$8)/100</f>
        <v>0.32400000000000001</v>
      </c>
      <c r="W667" s="129" cm="1">
        <f t="array" ref="W667">INDEX(KM_PCT,MATCH($A667,'Knowledge - Percentages'!$B:$B,0),'Data - Knowledge'!W$8)/100</f>
        <v>0.32400000000000001</v>
      </c>
      <c r="X667" s="129" cm="1">
        <f t="array" ref="X667">INDEX(KM_PCT,MATCH($A667,'Knowledge - Percentages'!$B:$B,0),'Data - Knowledge'!X$8)/100</f>
        <v>0.32400000000000001</v>
      </c>
      <c r="Y667" s="129" cm="1">
        <f t="array" ref="Y667">INDEX(KM_PCT,MATCH($A667,'Knowledge - Percentages'!$B:$B,0),'Data - Knowledge'!Y$8)/100</f>
        <v>0.32400000000000001</v>
      </c>
      <c r="Z667" s="129" cm="1">
        <f t="array" ref="Z667">INDEX(KM_PCT,MATCH($A667,'Knowledge - Percentages'!$B:$B,0),'Data - Knowledge'!Z$8)/100</f>
        <v>0.32400000000000001</v>
      </c>
      <c r="AA667" s="129" cm="1">
        <f t="array" ref="AA667">INDEX(KM_PCT,MATCH($A667,'Knowledge - Percentages'!$B:$B,0),'Data - Knowledge'!AA$8)/100</f>
        <v>0.32400000000000001</v>
      </c>
      <c r="AB667" s="129" cm="1">
        <f t="array" ref="AB667">INDEX(KM_PCT,MATCH($A667,'Knowledge - Percentages'!$B:$B,0),'Data - Knowledge'!AB$8)/100</f>
        <v>0.32400000000000001</v>
      </c>
      <c r="AC667" s="129" cm="1">
        <f t="array" ref="AC667">INDEX(KM_PCT,MATCH($A667,'Knowledge - Percentages'!$B:$B,0),'Data - Knowledge'!AC$8)/100</f>
        <v>0.32400000000000001</v>
      </c>
      <c r="AD667" s="129" cm="1">
        <f t="array" ref="AD667">INDEX(KM_PCT,MATCH($A667,'Knowledge - Percentages'!$B:$B,0),'Data - Knowledge'!AD$8)/100</f>
        <v>0.313</v>
      </c>
      <c r="AE667" s="129" cm="1">
        <f t="array" ref="AE667">INDEX(KM_PCT,MATCH($A667,'Knowledge - Percentages'!$B:$B,0),'Data - Knowledge'!AE$8)/100</f>
        <v>0.32400000000000001</v>
      </c>
      <c r="AF667" s="129" cm="1">
        <f t="array" ref="AF667">INDEX(KM_PCT,MATCH($A667,'Knowledge - Percentages'!$B:$B,0),'Data - Knowledge'!AF$8)/100</f>
        <v>0.32400000000000001</v>
      </c>
      <c r="AG667" s="129" cm="1">
        <f t="array" ref="AG667">INDEX(KM_PCT,MATCH($A667,'Knowledge - Percentages'!$B:$B,0),'Data - Knowledge'!AG$8)/100</f>
        <v>0.32400000000000001</v>
      </c>
      <c r="AH667" s="129" cm="1">
        <f t="array" ref="AH667">INDEX(KM_PCT,MATCH($A667,'Knowledge - Percentages'!$B:$B,0),'Data - Knowledge'!AH$8)/100</f>
        <v>0.32400000000000001</v>
      </c>
      <c r="AI667" s="129" cm="1">
        <f t="array" ref="AI667">INDEX(KM_PCT,MATCH($A667,'Knowledge - Percentages'!$B:$B,0),'Data - Knowledge'!AI$8)/100</f>
        <v>0.32400000000000001</v>
      </c>
    </row>
    <row r="668" spans="1:35">
      <c r="A668" s="86" t="s">
        <v>1497</v>
      </c>
      <c r="B668" s="86" t="s">
        <v>1491</v>
      </c>
      <c r="C668" s="86" t="s">
        <v>1492</v>
      </c>
      <c r="D668" s="86" t="s">
        <v>1498</v>
      </c>
      <c r="E668" s="122">
        <f t="shared" si="67"/>
        <v>0.51733371754547064</v>
      </c>
      <c r="F668" s="128">
        <f t="shared" si="62"/>
        <v>26480.761000000006</v>
      </c>
      <c r="G668" s="122">
        <f t="shared" si="63"/>
        <v>0.51889472932163483</v>
      </c>
      <c r="H668" s="128">
        <f t="shared" si="64"/>
        <v>188835.65100000004</v>
      </c>
      <c r="I668" s="122">
        <f t="shared" si="65"/>
        <v>-8.4233055136101312E-2</v>
      </c>
      <c r="J668" s="128">
        <f t="shared" si="66"/>
        <v>99.699165998813484</v>
      </c>
      <c r="K668" s="129" cm="1">
        <f t="array" ref="K668">INDEX(KM_PCT,MATCH($A668,'Knowledge - Percentages'!$B:$B,0),'Data - Knowledge'!K$8)/100</f>
        <v>0.52200000000000002</v>
      </c>
      <c r="L668" s="129" cm="1">
        <f t="array" ref="L668">INDEX(KM_PCT,MATCH($A668,'Knowledge - Percentages'!$B:$B,0),'Data - Knowledge'!L$8)/100</f>
        <v>0.499</v>
      </c>
      <c r="M668" s="129" cm="1">
        <f t="array" ref="M668">INDEX(KM_PCT,MATCH($A668,'Knowledge - Percentages'!$B:$B,0),'Data - Knowledge'!M$8)/100</f>
        <v>0.52200000000000002</v>
      </c>
      <c r="N668" s="129" cm="1">
        <f t="array" ref="N668">INDEX(KM_PCT,MATCH($A668,'Knowledge - Percentages'!$B:$B,0),'Data - Knowledge'!N$8)/100</f>
        <v>0.52200000000000002</v>
      </c>
      <c r="O668" s="129" cm="1">
        <f t="array" ref="O668">INDEX(KM_PCT,MATCH($A668,'Knowledge - Percentages'!$B:$B,0),'Data - Knowledge'!O$8)/100</f>
        <v>0.52200000000000002</v>
      </c>
      <c r="P668" s="129" cm="1">
        <f t="array" ref="P668">INDEX(KM_PCT,MATCH($A668,'Knowledge - Percentages'!$B:$B,0),'Data - Knowledge'!P$8)/100</f>
        <v>0.52200000000000002</v>
      </c>
      <c r="Q668" s="129" cm="1">
        <f t="array" ref="Q668">INDEX(KM_PCT,MATCH($A668,'Knowledge - Percentages'!$B:$B,0),'Data - Knowledge'!Q$8)/100</f>
        <v>0.52200000000000002</v>
      </c>
      <c r="R668" s="129" cm="1">
        <f t="array" ref="R668">INDEX(KM_PCT,MATCH($A668,'Knowledge - Percentages'!$B:$B,0),'Data - Knowledge'!R$8)/100</f>
        <v>0.52200000000000002</v>
      </c>
      <c r="S668" s="129" cm="1">
        <f t="array" ref="S668">INDEX(KM_PCT,MATCH($A668,'Knowledge - Percentages'!$B:$B,0),'Data - Knowledge'!S$8)/100</f>
        <v>0.52200000000000002</v>
      </c>
      <c r="T668" s="129" cm="1">
        <f t="array" ref="T668">INDEX(KM_PCT,MATCH($A668,'Knowledge - Percentages'!$B:$B,0),'Data - Knowledge'!T$8)/100</f>
        <v>0.52</v>
      </c>
      <c r="U668" s="129" cm="1">
        <f t="array" ref="U668">INDEX(KM_PCT,MATCH($A668,'Knowledge - Percentages'!$B:$B,0),'Data - Knowledge'!U$8)/100</f>
        <v>0.51800000000000002</v>
      </c>
      <c r="V668" s="129" cm="1">
        <f t="array" ref="V668">INDEX(KM_PCT,MATCH($A668,'Knowledge - Percentages'!$B:$B,0),'Data - Knowledge'!V$8)/100</f>
        <v>0.52200000000000002</v>
      </c>
      <c r="W668" s="129" cm="1">
        <f t="array" ref="W668">INDEX(KM_PCT,MATCH($A668,'Knowledge - Percentages'!$B:$B,0),'Data - Knowledge'!W$8)/100</f>
        <v>0.52200000000000002</v>
      </c>
      <c r="X668" s="129" cm="1">
        <f t="array" ref="X668">INDEX(KM_PCT,MATCH($A668,'Knowledge - Percentages'!$B:$B,0),'Data - Knowledge'!X$8)/100</f>
        <v>0.47899999999999998</v>
      </c>
      <c r="Y668" s="129" cm="1">
        <f t="array" ref="Y668">INDEX(KM_PCT,MATCH($A668,'Knowledge - Percentages'!$B:$B,0),'Data - Knowledge'!Y$8)/100</f>
        <v>0.52200000000000002</v>
      </c>
      <c r="Z668" s="129" cm="1">
        <f t="array" ref="Z668">INDEX(KM_PCT,MATCH($A668,'Knowledge - Percentages'!$B:$B,0),'Data - Knowledge'!Z$8)/100</f>
        <v>0.53900000000000003</v>
      </c>
      <c r="AA668" s="129" cm="1">
        <f t="array" ref="AA668">INDEX(KM_PCT,MATCH($A668,'Knowledge - Percentages'!$B:$B,0),'Data - Knowledge'!AA$8)/100</f>
        <v>0.52200000000000002</v>
      </c>
      <c r="AB668" s="129" cm="1">
        <f t="array" ref="AB668">INDEX(KM_PCT,MATCH($A668,'Knowledge - Percentages'!$B:$B,0),'Data - Knowledge'!AB$8)/100</f>
        <v>0.52200000000000002</v>
      </c>
      <c r="AC668" s="129" cm="1">
        <f t="array" ref="AC668">INDEX(KM_PCT,MATCH($A668,'Knowledge - Percentages'!$B:$B,0),'Data - Knowledge'!AC$8)/100</f>
        <v>0.52200000000000002</v>
      </c>
      <c r="AD668" s="129" cm="1">
        <f t="array" ref="AD668">INDEX(KM_PCT,MATCH($A668,'Knowledge - Percentages'!$B:$B,0),'Data - Knowledge'!AD$8)/100</f>
        <v>0.53200000000000003</v>
      </c>
      <c r="AE668" s="129" cm="1">
        <f t="array" ref="AE668">INDEX(KM_PCT,MATCH($A668,'Knowledge - Percentages'!$B:$B,0),'Data - Knowledge'!AE$8)/100</f>
        <v>0.52200000000000002</v>
      </c>
      <c r="AF668" s="129" cm="1">
        <f t="array" ref="AF668">INDEX(KM_PCT,MATCH($A668,'Knowledge - Percentages'!$B:$B,0),'Data - Knowledge'!AF$8)/100</f>
        <v>0.47399999999999998</v>
      </c>
      <c r="AG668" s="129" cm="1">
        <f t="array" ref="AG668">INDEX(KM_PCT,MATCH($A668,'Knowledge - Percentages'!$B:$B,0),'Data - Knowledge'!AG$8)/100</f>
        <v>0.52200000000000002</v>
      </c>
      <c r="AH668" s="129" cm="1">
        <f t="array" ref="AH668">INDEX(KM_PCT,MATCH($A668,'Knowledge - Percentages'!$B:$B,0),'Data - Knowledge'!AH$8)/100</f>
        <v>0.52200000000000002</v>
      </c>
      <c r="AI668" s="129" cm="1">
        <f t="array" ref="AI668">INDEX(KM_PCT,MATCH($A668,'Knowledge - Percentages'!$B:$B,0),'Data - Knowledge'!AI$8)/100</f>
        <v>0.52200000000000002</v>
      </c>
    </row>
    <row r="669" spans="1:35">
      <c r="A669" s="86" t="s">
        <v>1499</v>
      </c>
      <c r="B669" s="86" t="s">
        <v>1491</v>
      </c>
      <c r="C669" s="86" t="s">
        <v>1492</v>
      </c>
      <c r="D669" s="86" t="s">
        <v>1500</v>
      </c>
      <c r="E669" s="122">
        <f t="shared" si="67"/>
        <v>0.12400437611112197</v>
      </c>
      <c r="F669" s="128">
        <f t="shared" si="62"/>
        <v>6347.4120000000003</v>
      </c>
      <c r="G669" s="122">
        <f t="shared" si="63"/>
        <v>0.11872531250085867</v>
      </c>
      <c r="H669" s="128">
        <f t="shared" si="64"/>
        <v>43206.39699999999</v>
      </c>
      <c r="I669" s="122">
        <f t="shared" si="65"/>
        <v>0.10451283455206689</v>
      </c>
      <c r="J669" s="128">
        <f t="shared" si="66"/>
        <v>104.44645164461042</v>
      </c>
      <c r="K669" s="129" cm="1">
        <f t="array" ref="K669">INDEX(KM_PCT,MATCH($A669,'Knowledge - Percentages'!$B:$B,0),'Data - Knowledge'!K$8)/100</f>
        <v>0.125</v>
      </c>
      <c r="L669" s="129" cm="1">
        <f t="array" ref="L669">INDEX(KM_PCT,MATCH($A669,'Knowledge - Percentages'!$B:$B,0),'Data - Knowledge'!L$8)/100</f>
        <v>0.125</v>
      </c>
      <c r="M669" s="129" cm="1">
        <f t="array" ref="M669">INDEX(KM_PCT,MATCH($A669,'Knowledge - Percentages'!$B:$B,0),'Data - Knowledge'!M$8)/100</f>
        <v>0.18899999999999997</v>
      </c>
      <c r="N669" s="129" cm="1">
        <f t="array" ref="N669">INDEX(KM_PCT,MATCH($A669,'Knowledge - Percentages'!$B:$B,0),'Data - Knowledge'!N$8)/100</f>
        <v>0.125</v>
      </c>
      <c r="O669" s="129" cm="1">
        <f t="array" ref="O669">INDEX(KM_PCT,MATCH($A669,'Knowledge - Percentages'!$B:$B,0),'Data - Knowledge'!O$8)/100</f>
        <v>0.125</v>
      </c>
      <c r="P669" s="129" cm="1">
        <f t="array" ref="P669">INDEX(KM_PCT,MATCH($A669,'Knowledge - Percentages'!$B:$B,0),'Data - Knowledge'!P$8)/100</f>
        <v>0.13100000000000001</v>
      </c>
      <c r="Q669" s="129" cm="1">
        <f t="array" ref="Q669">INDEX(KM_PCT,MATCH($A669,'Knowledge - Percentages'!$B:$B,0),'Data - Knowledge'!Q$8)/100</f>
        <v>0.13100000000000001</v>
      </c>
      <c r="R669" s="129" cm="1">
        <f t="array" ref="R669">INDEX(KM_PCT,MATCH($A669,'Knowledge - Percentages'!$B:$B,0),'Data - Knowledge'!R$8)/100</f>
        <v>0.13100000000000001</v>
      </c>
      <c r="S669" s="129" cm="1">
        <f t="array" ref="S669">INDEX(KM_PCT,MATCH($A669,'Knowledge - Percentages'!$B:$B,0),'Data - Knowledge'!S$8)/100</f>
        <v>0.13100000000000001</v>
      </c>
      <c r="T669" s="129" cm="1">
        <f t="array" ref="T669">INDEX(KM_PCT,MATCH($A669,'Knowledge - Percentages'!$B:$B,0),'Data - Knowledge'!T$8)/100</f>
        <v>0.11699999999999999</v>
      </c>
      <c r="U669" s="129" cm="1">
        <f t="array" ref="U669">INDEX(KM_PCT,MATCH($A669,'Knowledge - Percentages'!$B:$B,0),'Data - Knowledge'!U$8)/100</f>
        <v>0.13100000000000001</v>
      </c>
      <c r="V669" s="129" cm="1">
        <f t="array" ref="V669">INDEX(KM_PCT,MATCH($A669,'Knowledge - Percentages'!$B:$B,0),'Data - Knowledge'!V$8)/100</f>
        <v>0.13100000000000001</v>
      </c>
      <c r="W669" s="129" cm="1">
        <f t="array" ref="W669">INDEX(KM_PCT,MATCH($A669,'Knowledge - Percentages'!$B:$B,0),'Data - Knowledge'!W$8)/100</f>
        <v>0.13100000000000001</v>
      </c>
      <c r="X669" s="129" cm="1">
        <f t="array" ref="X669">INDEX(KM_PCT,MATCH($A669,'Knowledge - Percentages'!$B:$B,0),'Data - Knowledge'!X$8)/100</f>
        <v>0.10800000000000001</v>
      </c>
      <c r="Y669" s="129" cm="1">
        <f t="array" ref="Y669">INDEX(KM_PCT,MATCH($A669,'Knowledge - Percentages'!$B:$B,0),'Data - Knowledge'!Y$8)/100</f>
        <v>0.10800000000000001</v>
      </c>
      <c r="Z669" s="129" cm="1">
        <f t="array" ref="Z669">INDEX(KM_PCT,MATCH($A669,'Knowledge - Percentages'!$B:$B,0),'Data - Knowledge'!Z$8)/100</f>
        <v>0.10800000000000001</v>
      </c>
      <c r="AA669" s="129" cm="1">
        <f t="array" ref="AA669">INDEX(KM_PCT,MATCH($A669,'Knowledge - Percentages'!$B:$B,0),'Data - Knowledge'!AA$8)/100</f>
        <v>8.6999999999999994E-2</v>
      </c>
      <c r="AB669" s="129" cm="1">
        <f t="array" ref="AB669">INDEX(KM_PCT,MATCH($A669,'Knowledge - Percentages'!$B:$B,0),'Data - Knowledge'!AB$8)/100</f>
        <v>0.10800000000000001</v>
      </c>
      <c r="AC669" s="129" cm="1">
        <f t="array" ref="AC669">INDEX(KM_PCT,MATCH($A669,'Knowledge - Percentages'!$B:$B,0),'Data - Knowledge'!AC$8)/100</f>
        <v>0.12</v>
      </c>
      <c r="AD669" s="129" cm="1">
        <f t="array" ref="AD669">INDEX(KM_PCT,MATCH($A669,'Knowledge - Percentages'!$B:$B,0),'Data - Knowledge'!AD$8)/100</f>
        <v>0.10099999999999999</v>
      </c>
      <c r="AE669" s="129" cm="1">
        <f t="array" ref="AE669">INDEX(KM_PCT,MATCH($A669,'Knowledge - Percentages'!$B:$B,0),'Data - Knowledge'!AE$8)/100</f>
        <v>0.12</v>
      </c>
      <c r="AF669" s="129" cm="1">
        <f t="array" ref="AF669">INDEX(KM_PCT,MATCH($A669,'Knowledge - Percentages'!$B:$B,0),'Data - Knowledge'!AF$8)/100</f>
        <v>0.12</v>
      </c>
      <c r="AG669" s="129" cm="1">
        <f t="array" ref="AG669">INDEX(KM_PCT,MATCH($A669,'Knowledge - Percentages'!$B:$B,0),'Data - Knowledge'!AG$8)/100</f>
        <v>0.12</v>
      </c>
      <c r="AH669" s="129" cm="1">
        <f t="array" ref="AH669">INDEX(KM_PCT,MATCH($A669,'Knowledge - Percentages'!$B:$B,0),'Data - Knowledge'!AH$8)/100</f>
        <v>0.12</v>
      </c>
      <c r="AI669" s="129" cm="1">
        <f t="array" ref="AI669">INDEX(KM_PCT,MATCH($A669,'Knowledge - Percentages'!$B:$B,0),'Data - Knowledge'!AI$8)/100</f>
        <v>0.12</v>
      </c>
    </row>
    <row r="670" spans="1:35">
      <c r="A670" s="86" t="s">
        <v>1501</v>
      </c>
      <c r="B670" s="86" t="s">
        <v>1491</v>
      </c>
      <c r="C670" s="86" t="s">
        <v>1492</v>
      </c>
      <c r="D670" s="86" t="s">
        <v>1502</v>
      </c>
      <c r="E670" s="122">
        <f t="shared" si="67"/>
        <v>9.7857170766014814E-2</v>
      </c>
      <c r="F670" s="128">
        <f t="shared" si="62"/>
        <v>5009.0150000000003</v>
      </c>
      <c r="G670" s="122">
        <f t="shared" si="63"/>
        <v>9.0386201325020107E-2</v>
      </c>
      <c r="H670" s="128">
        <f t="shared" si="64"/>
        <v>32893.255999999994</v>
      </c>
      <c r="I670" s="122">
        <f t="shared" si="65"/>
        <v>-0.3025097101970709</v>
      </c>
      <c r="J670" s="128">
        <f t="shared" si="66"/>
        <v>108.26560839096426</v>
      </c>
      <c r="K670" s="129" cm="1">
        <f t="array" ref="K670">INDEX(KM_PCT,MATCH($A670,'Knowledge - Percentages'!$B:$B,0),'Data - Knowledge'!K$8)/100</f>
        <v>0.106</v>
      </c>
      <c r="L670" s="129" cm="1">
        <f t="array" ref="L670">INDEX(KM_PCT,MATCH($A670,'Knowledge - Percentages'!$B:$B,0),'Data - Knowledge'!L$8)/100</f>
        <v>0.106</v>
      </c>
      <c r="M670" s="129" cm="1">
        <f t="array" ref="M670">INDEX(KM_PCT,MATCH($A670,'Knowledge - Percentages'!$B:$B,0),'Data - Knowledge'!M$8)/100</f>
        <v>0.13800000000000001</v>
      </c>
      <c r="N670" s="129" cm="1">
        <f t="array" ref="N670">INDEX(KM_PCT,MATCH($A670,'Knowledge - Percentages'!$B:$B,0),'Data - Knowledge'!N$8)/100</f>
        <v>0.106</v>
      </c>
      <c r="O670" s="129" cm="1">
        <f t="array" ref="O670">INDEX(KM_PCT,MATCH($A670,'Knowledge - Percentages'!$B:$B,0),'Data - Knowledge'!O$8)/100</f>
        <v>0.106</v>
      </c>
      <c r="P670" s="129" cm="1">
        <f t="array" ref="P670">INDEX(KM_PCT,MATCH($A670,'Knowledge - Percentages'!$B:$B,0),'Data - Knowledge'!P$8)/100</f>
        <v>0.107</v>
      </c>
      <c r="Q670" s="129" cm="1">
        <f t="array" ref="Q670">INDEX(KM_PCT,MATCH($A670,'Knowledge - Percentages'!$B:$B,0),'Data - Knowledge'!Q$8)/100</f>
        <v>0.16300000000000001</v>
      </c>
      <c r="R670" s="129" cm="1">
        <f t="array" ref="R670">INDEX(KM_PCT,MATCH($A670,'Knowledge - Percentages'!$B:$B,0),'Data - Knowledge'!R$8)/100</f>
        <v>0.151</v>
      </c>
      <c r="S670" s="129" cm="1">
        <f t="array" ref="S670">INDEX(KM_PCT,MATCH($A670,'Knowledge - Percentages'!$B:$B,0),'Data - Knowledge'!S$8)/100</f>
        <v>0.107</v>
      </c>
      <c r="T670" s="129" cm="1">
        <f t="array" ref="T670">INDEX(KM_PCT,MATCH($A670,'Knowledge - Percentages'!$B:$B,0),'Data - Knowledge'!T$8)/100</f>
        <v>8.3000000000000004E-2</v>
      </c>
      <c r="U670" s="129" cm="1">
        <f t="array" ref="U670">INDEX(KM_PCT,MATCH($A670,'Knowledge - Percentages'!$B:$B,0),'Data - Knowledge'!U$8)/100</f>
        <v>0.107</v>
      </c>
      <c r="V670" s="129" cm="1">
        <f t="array" ref="V670">INDEX(KM_PCT,MATCH($A670,'Knowledge - Percentages'!$B:$B,0),'Data - Knowledge'!V$8)/100</f>
        <v>0.107</v>
      </c>
      <c r="W670" s="129" cm="1">
        <f t="array" ref="W670">INDEX(KM_PCT,MATCH($A670,'Knowledge - Percentages'!$B:$B,0),'Data - Knowledge'!W$8)/100</f>
        <v>0.107</v>
      </c>
      <c r="X670" s="129" cm="1">
        <f t="array" ref="X670">INDEX(KM_PCT,MATCH($A670,'Knowledge - Percentages'!$B:$B,0),'Data - Knowledge'!X$8)/100</f>
        <v>7.4999999999999997E-2</v>
      </c>
      <c r="Y670" s="129" cm="1">
        <f t="array" ref="Y670">INDEX(KM_PCT,MATCH($A670,'Knowledge - Percentages'!$B:$B,0),'Data - Knowledge'!Y$8)/100</f>
        <v>8.900000000000001E-2</v>
      </c>
      <c r="Z670" s="129" cm="1">
        <f t="array" ref="Z670">INDEX(KM_PCT,MATCH($A670,'Knowledge - Percentages'!$B:$B,0),'Data - Knowledge'!Z$8)/100</f>
        <v>8.900000000000001E-2</v>
      </c>
      <c r="AA670" s="129" cm="1">
        <f t="array" ref="AA670">INDEX(KM_PCT,MATCH($A670,'Knowledge - Percentages'!$B:$B,0),'Data - Knowledge'!AA$8)/100</f>
        <v>6.2E-2</v>
      </c>
      <c r="AB670" s="129" cm="1">
        <f t="array" ref="AB670">INDEX(KM_PCT,MATCH($A670,'Knowledge - Percentages'!$B:$B,0),'Data - Knowledge'!AB$8)/100</f>
        <v>0.43</v>
      </c>
      <c r="AC670" s="129" cm="1">
        <f t="array" ref="AC670">INDEX(KM_PCT,MATCH($A670,'Knowledge - Percentages'!$B:$B,0),'Data - Knowledge'!AC$8)/100</f>
        <v>4.9000000000000002E-2</v>
      </c>
      <c r="AD670" s="129" cm="1">
        <f t="array" ref="AD670">INDEX(KM_PCT,MATCH($A670,'Knowledge - Percentages'!$B:$B,0),'Data - Knowledge'!AD$8)/100</f>
        <v>8.5000000000000006E-2</v>
      </c>
      <c r="AE670" s="129" cm="1">
        <f t="array" ref="AE670">INDEX(KM_PCT,MATCH($A670,'Knowledge - Percentages'!$B:$B,0),'Data - Knowledge'!AE$8)/100</f>
        <v>9.6999999999999989E-2</v>
      </c>
      <c r="AF670" s="129" cm="1">
        <f t="array" ref="AF670">INDEX(KM_PCT,MATCH($A670,'Knowledge - Percentages'!$B:$B,0),'Data - Knowledge'!AF$8)/100</f>
        <v>0.10800000000000001</v>
      </c>
      <c r="AG670" s="129" cm="1">
        <f t="array" ref="AG670">INDEX(KM_PCT,MATCH($A670,'Knowledge - Percentages'!$B:$B,0),'Data - Knowledge'!AG$8)/100</f>
        <v>9.6999999999999989E-2</v>
      </c>
      <c r="AH670" s="129" cm="1">
        <f t="array" ref="AH670">INDEX(KM_PCT,MATCH($A670,'Knowledge - Percentages'!$B:$B,0),'Data - Knowledge'!AH$8)/100</f>
        <v>9.6999999999999989E-2</v>
      </c>
      <c r="AI670" s="129" cm="1">
        <f t="array" ref="AI670">INDEX(KM_PCT,MATCH($A670,'Knowledge - Percentages'!$B:$B,0),'Data - Knowledge'!AI$8)/100</f>
        <v>9.6999999999999989E-2</v>
      </c>
    </row>
    <row r="671" spans="1:35">
      <c r="A671" s="86" t="s">
        <v>1503</v>
      </c>
      <c r="B671" s="86" t="s">
        <v>1491</v>
      </c>
      <c r="C671" s="86" t="s">
        <v>1492</v>
      </c>
      <c r="D671" s="86" t="s">
        <v>1504</v>
      </c>
      <c r="E671" s="122">
        <f t="shared" si="67"/>
        <v>0.23717664641412856</v>
      </c>
      <c r="F671" s="128">
        <f t="shared" si="62"/>
        <v>12140.360999999999</v>
      </c>
      <c r="G671" s="122">
        <f t="shared" si="63"/>
        <v>0.2372333321425921</v>
      </c>
      <c r="H671" s="128">
        <f t="shared" si="64"/>
        <v>86333.716999999975</v>
      </c>
      <c r="I671" s="122">
        <f t="shared" si="65"/>
        <v>-0.32193560641792202</v>
      </c>
      <c r="J671" s="128">
        <f t="shared" si="66"/>
        <v>99.97610549582069</v>
      </c>
      <c r="K671" s="129" cm="1">
        <f t="array" ref="K671">INDEX(KM_PCT,MATCH($A671,'Knowledge - Percentages'!$B:$B,0),'Data - Knowledge'!K$8)/100</f>
        <v>0.23899999999999999</v>
      </c>
      <c r="L671" s="129" cm="1">
        <f t="array" ref="L671">INDEX(KM_PCT,MATCH($A671,'Knowledge - Percentages'!$B:$B,0),'Data - Knowledge'!L$8)/100</f>
        <v>0.23899999999999999</v>
      </c>
      <c r="M671" s="129" cm="1">
        <f t="array" ref="M671">INDEX(KM_PCT,MATCH($A671,'Knowledge - Percentages'!$B:$B,0),'Data - Knowledge'!M$8)/100</f>
        <v>0.23899999999999999</v>
      </c>
      <c r="N671" s="129" cm="1">
        <f t="array" ref="N671">INDEX(KM_PCT,MATCH($A671,'Knowledge - Percentages'!$B:$B,0),'Data - Knowledge'!N$8)/100</f>
        <v>0.21600000000000003</v>
      </c>
      <c r="O671" s="129" cm="1">
        <f t="array" ref="O671">INDEX(KM_PCT,MATCH($A671,'Knowledge - Percentages'!$B:$B,0),'Data - Knowledge'!O$8)/100</f>
        <v>0.23899999999999999</v>
      </c>
      <c r="P671" s="129" cm="1">
        <f t="array" ref="P671">INDEX(KM_PCT,MATCH($A671,'Knowledge - Percentages'!$B:$B,0),'Data - Knowledge'!P$8)/100</f>
        <v>0.23899999999999999</v>
      </c>
      <c r="Q671" s="129" cm="1">
        <f t="array" ref="Q671">INDEX(KM_PCT,MATCH($A671,'Knowledge - Percentages'!$B:$B,0),'Data - Knowledge'!Q$8)/100</f>
        <v>0.24600000000000002</v>
      </c>
      <c r="R671" s="129" cm="1">
        <f t="array" ref="R671">INDEX(KM_PCT,MATCH($A671,'Knowledge - Percentages'!$B:$B,0),'Data - Knowledge'!R$8)/100</f>
        <v>0.23899999999999999</v>
      </c>
      <c r="S671" s="129" cm="1">
        <f t="array" ref="S671">INDEX(KM_PCT,MATCH($A671,'Knowledge - Percentages'!$B:$B,0),'Data - Knowledge'!S$8)/100</f>
        <v>0.24399999999999999</v>
      </c>
      <c r="T671" s="129" cm="1">
        <f t="array" ref="T671">INDEX(KM_PCT,MATCH($A671,'Knowledge - Percentages'!$B:$B,0),'Data - Knowledge'!T$8)/100</f>
        <v>0.23899999999999999</v>
      </c>
      <c r="U671" s="129" cm="1">
        <f t="array" ref="U671">INDEX(KM_PCT,MATCH($A671,'Knowledge - Percentages'!$B:$B,0),'Data - Knowledge'!U$8)/100</f>
        <v>0.23899999999999999</v>
      </c>
      <c r="V671" s="129" cm="1">
        <f t="array" ref="V671">INDEX(KM_PCT,MATCH($A671,'Knowledge - Percentages'!$B:$B,0),'Data - Knowledge'!V$8)/100</f>
        <v>0.23899999999999999</v>
      </c>
      <c r="W671" s="129" cm="1">
        <f t="array" ref="W671">INDEX(KM_PCT,MATCH($A671,'Knowledge - Percentages'!$B:$B,0),'Data - Knowledge'!W$8)/100</f>
        <v>0.23899999999999999</v>
      </c>
      <c r="X671" s="129" cm="1">
        <f t="array" ref="X671">INDEX(KM_PCT,MATCH($A671,'Knowledge - Percentages'!$B:$B,0),'Data - Knowledge'!X$8)/100</f>
        <v>0.23899999999999999</v>
      </c>
      <c r="Y671" s="129" cm="1">
        <f t="array" ref="Y671">INDEX(KM_PCT,MATCH($A671,'Knowledge - Percentages'!$B:$B,0),'Data - Knowledge'!Y$8)/100</f>
        <v>0.23899999999999999</v>
      </c>
      <c r="Z671" s="129" cm="1">
        <f t="array" ref="Z671">INDEX(KM_PCT,MATCH($A671,'Knowledge - Percentages'!$B:$B,0),'Data - Knowledge'!Z$8)/100</f>
        <v>0.23899999999999999</v>
      </c>
      <c r="AA671" s="129" cm="1">
        <f t="array" ref="AA671">INDEX(KM_PCT,MATCH($A671,'Knowledge - Percentages'!$B:$B,0),'Data - Knowledge'!AA$8)/100</f>
        <v>0.23899999999999999</v>
      </c>
      <c r="AB671" s="129" cm="1">
        <f t="array" ref="AB671">INDEX(KM_PCT,MATCH($A671,'Knowledge - Percentages'!$B:$B,0),'Data - Knowledge'!AB$8)/100</f>
        <v>0.23899999999999999</v>
      </c>
      <c r="AC671" s="129" cm="1">
        <f t="array" ref="AC671">INDEX(KM_PCT,MATCH($A671,'Knowledge - Percentages'!$B:$B,0),'Data - Knowledge'!AC$8)/100</f>
        <v>0.23499999999999999</v>
      </c>
      <c r="AD671" s="129" cm="1">
        <f t="array" ref="AD671">INDEX(KM_PCT,MATCH($A671,'Knowledge - Percentages'!$B:$B,0),'Data - Knowledge'!AD$8)/100</f>
        <v>0.23899999999999999</v>
      </c>
      <c r="AE671" s="129" cm="1">
        <f t="array" ref="AE671">INDEX(KM_PCT,MATCH($A671,'Knowledge - Percentages'!$B:$B,0),'Data - Knowledge'!AE$8)/100</f>
        <v>0.23899999999999999</v>
      </c>
      <c r="AF671" s="129" cm="1">
        <f t="array" ref="AF671">INDEX(KM_PCT,MATCH($A671,'Knowledge - Percentages'!$B:$B,0),'Data - Knowledge'!AF$8)/100</f>
        <v>0.23899999999999999</v>
      </c>
      <c r="AG671" s="129" cm="1">
        <f t="array" ref="AG671">INDEX(KM_PCT,MATCH($A671,'Knowledge - Percentages'!$B:$B,0),'Data - Knowledge'!AG$8)/100</f>
        <v>0.24100000000000002</v>
      </c>
      <c r="AH671" s="129" cm="1">
        <f t="array" ref="AH671">INDEX(KM_PCT,MATCH($A671,'Knowledge - Percentages'!$B:$B,0),'Data - Knowledge'!AH$8)/100</f>
        <v>0.23899999999999999</v>
      </c>
      <c r="AI671" s="129" cm="1">
        <f t="array" ref="AI671">INDEX(KM_PCT,MATCH($A671,'Knowledge - Percentages'!$B:$B,0),'Data - Knowledge'!AI$8)/100</f>
        <v>0.23899999999999999</v>
      </c>
    </row>
    <row r="672" spans="1:35">
      <c r="A672" s="86" t="s">
        <v>1505</v>
      </c>
      <c r="B672" s="86" t="s">
        <v>1491</v>
      </c>
      <c r="C672" s="86" t="s">
        <v>1506</v>
      </c>
      <c r="D672" s="86" t="s">
        <v>1493</v>
      </c>
      <c r="E672" s="122">
        <f t="shared" si="67"/>
        <v>0.17922038798913784</v>
      </c>
      <c r="F672" s="128">
        <f t="shared" si="62"/>
        <v>9173.753999999999</v>
      </c>
      <c r="G672" s="122">
        <f t="shared" si="63"/>
        <v>0.16699217133482999</v>
      </c>
      <c r="H672" s="128">
        <f t="shared" si="64"/>
        <v>60771.623999999996</v>
      </c>
      <c r="I672" s="122">
        <f t="shared" si="65"/>
        <v>-0.13671777246623604</v>
      </c>
      <c r="J672" s="128">
        <f t="shared" si="66"/>
        <v>107.32262869364666</v>
      </c>
      <c r="K672" s="129" cm="1">
        <f t="array" ref="K672">INDEX(KM_PCT,MATCH($A672,'Knowledge - Percentages'!$B:$B,0),'Data - Knowledge'!K$8)/100</f>
        <v>0.17300000000000001</v>
      </c>
      <c r="L672" s="129" cm="1">
        <f t="array" ref="L672">INDEX(KM_PCT,MATCH($A672,'Knowledge - Percentages'!$B:$B,0),'Data - Knowledge'!L$8)/100</f>
        <v>0.22</v>
      </c>
      <c r="M672" s="129" cm="1">
        <f t="array" ref="M672">INDEX(KM_PCT,MATCH($A672,'Knowledge - Percentages'!$B:$B,0),'Data - Knowledge'!M$8)/100</f>
        <v>0.21899999999999997</v>
      </c>
      <c r="N672" s="129" cm="1">
        <f t="array" ref="N672">INDEX(KM_PCT,MATCH($A672,'Knowledge - Percentages'!$B:$B,0),'Data - Knowledge'!N$8)/100</f>
        <v>0.107</v>
      </c>
      <c r="O672" s="129" cm="1">
        <f t="array" ref="O672">INDEX(KM_PCT,MATCH($A672,'Knowledge - Percentages'!$B:$B,0),'Data - Knowledge'!O$8)/100</f>
        <v>0.17300000000000001</v>
      </c>
      <c r="P672" s="129" cm="1">
        <f t="array" ref="P672">INDEX(KM_PCT,MATCH($A672,'Knowledge - Percentages'!$B:$B,0),'Data - Knowledge'!P$8)/100</f>
        <v>0.20399999999999999</v>
      </c>
      <c r="Q672" s="129" cm="1">
        <f t="array" ref="Q672">INDEX(KM_PCT,MATCH($A672,'Knowledge - Percentages'!$B:$B,0),'Data - Knowledge'!Q$8)/100</f>
        <v>0.29799999999999999</v>
      </c>
      <c r="R672" s="129" cm="1">
        <f t="array" ref="R672">INDEX(KM_PCT,MATCH($A672,'Knowledge - Percentages'!$B:$B,0),'Data - Knowledge'!R$8)/100</f>
        <v>0.20399999999999999</v>
      </c>
      <c r="S672" s="129" cm="1">
        <f t="array" ref="S672">INDEX(KM_PCT,MATCH($A672,'Knowledge - Percentages'!$B:$B,0),'Data - Knowledge'!S$8)/100</f>
        <v>0.20399999999999999</v>
      </c>
      <c r="T672" s="129" cm="1">
        <f t="array" ref="T672">INDEX(KM_PCT,MATCH($A672,'Knowledge - Percentages'!$B:$B,0),'Data - Knowledge'!T$8)/100</f>
        <v>0.20399999999999999</v>
      </c>
      <c r="U672" s="129" cm="1">
        <f t="array" ref="U672">INDEX(KM_PCT,MATCH($A672,'Knowledge - Percentages'!$B:$B,0),'Data - Knowledge'!U$8)/100</f>
        <v>0.20399999999999999</v>
      </c>
      <c r="V672" s="129" cm="1">
        <f t="array" ref="V672">INDEX(KM_PCT,MATCH($A672,'Knowledge - Percentages'!$B:$B,0),'Data - Knowledge'!V$8)/100</f>
        <v>0.23499999999999999</v>
      </c>
      <c r="W672" s="129" cm="1">
        <f t="array" ref="W672">INDEX(KM_PCT,MATCH($A672,'Knowledge - Percentages'!$B:$B,0),'Data - Knowledge'!W$8)/100</f>
        <v>0.20399999999999999</v>
      </c>
      <c r="X672" s="129" cm="1">
        <f t="array" ref="X672">INDEX(KM_PCT,MATCH($A672,'Knowledge - Percentages'!$B:$B,0),'Data - Knowledge'!X$8)/100</f>
        <v>0.16399999999999998</v>
      </c>
      <c r="Y672" s="129" cm="1">
        <f t="array" ref="Y672">INDEX(KM_PCT,MATCH($A672,'Knowledge - Percentages'!$B:$B,0),'Data - Knowledge'!Y$8)/100</f>
        <v>0.16399999999999998</v>
      </c>
      <c r="Z672" s="129" cm="1">
        <f t="array" ref="Z672">INDEX(KM_PCT,MATCH($A672,'Knowledge - Percentages'!$B:$B,0),'Data - Knowledge'!Z$8)/100</f>
        <v>0.16399999999999998</v>
      </c>
      <c r="AA672" s="129" cm="1">
        <f t="array" ref="AA672">INDEX(KM_PCT,MATCH($A672,'Knowledge - Percentages'!$B:$B,0),'Data - Knowledge'!AA$8)/100</f>
        <v>0.13400000000000001</v>
      </c>
      <c r="AB672" s="129" cm="1">
        <f t="array" ref="AB672">INDEX(KM_PCT,MATCH($A672,'Knowledge - Percentages'!$B:$B,0),'Data - Knowledge'!AB$8)/100</f>
        <v>0.16399999999999998</v>
      </c>
      <c r="AC672" s="129" cm="1">
        <f t="array" ref="AC672">INDEX(KM_PCT,MATCH($A672,'Knowledge - Percentages'!$B:$B,0),'Data - Knowledge'!AC$8)/100</f>
        <v>0.105</v>
      </c>
      <c r="AD672" s="129" cm="1">
        <f t="array" ref="AD672">INDEX(KM_PCT,MATCH($A672,'Knowledge - Percentages'!$B:$B,0),'Data - Knowledge'!AD$8)/100</f>
        <v>0.152</v>
      </c>
      <c r="AE672" s="129" cm="1">
        <f t="array" ref="AE672">INDEX(KM_PCT,MATCH($A672,'Knowledge - Percentages'!$B:$B,0),'Data - Knowledge'!AE$8)/100</f>
        <v>0.17199999999999999</v>
      </c>
      <c r="AF672" s="129" cm="1">
        <f t="array" ref="AF672">INDEX(KM_PCT,MATCH($A672,'Knowledge - Percentages'!$B:$B,0),'Data - Knowledge'!AF$8)/100</f>
        <v>0.19399999999999998</v>
      </c>
      <c r="AG672" s="129" cm="1">
        <f t="array" ref="AG672">INDEX(KM_PCT,MATCH($A672,'Knowledge - Percentages'!$B:$B,0),'Data - Knowledge'!AG$8)/100</f>
        <v>0.184</v>
      </c>
      <c r="AH672" s="129" cm="1">
        <f t="array" ref="AH672">INDEX(KM_PCT,MATCH($A672,'Knowledge - Percentages'!$B:$B,0),'Data - Knowledge'!AH$8)/100</f>
        <v>0.17199999999999999</v>
      </c>
      <c r="AI672" s="129" cm="1">
        <f t="array" ref="AI672">INDEX(KM_PCT,MATCH($A672,'Knowledge - Percentages'!$B:$B,0),'Data - Knowledge'!AI$8)/100</f>
        <v>0.17199999999999999</v>
      </c>
    </row>
    <row r="673" spans="1:35">
      <c r="A673" s="86" t="s">
        <v>1507</v>
      </c>
      <c r="B673" s="86" t="s">
        <v>1491</v>
      </c>
      <c r="C673" s="86" t="s">
        <v>1506</v>
      </c>
      <c r="D673" s="86" t="s">
        <v>1495</v>
      </c>
      <c r="E673" s="122">
        <f t="shared" si="67"/>
        <v>0.42436112684861388</v>
      </c>
      <c r="F673" s="128">
        <f t="shared" si="62"/>
        <v>21721.772999999997</v>
      </c>
      <c r="G673" s="122">
        <f t="shared" si="63"/>
        <v>0.42453723218628314</v>
      </c>
      <c r="H673" s="128">
        <f t="shared" si="64"/>
        <v>154497.16499999998</v>
      </c>
      <c r="I673" s="122">
        <f t="shared" si="65"/>
        <v>-2.6161790953154952E-2</v>
      </c>
      <c r="J673" s="128">
        <f t="shared" si="66"/>
        <v>99.95851828195083</v>
      </c>
      <c r="K673" s="129" cm="1">
        <f t="array" ref="K673">INDEX(KM_PCT,MATCH($A673,'Knowledge - Percentages'!$B:$B,0),'Data - Knowledge'!K$8)/100</f>
        <v>0.42399999999999999</v>
      </c>
      <c r="L673" s="129" cm="1">
        <f t="array" ref="L673">INDEX(KM_PCT,MATCH($A673,'Knowledge - Percentages'!$B:$B,0),'Data - Knowledge'!L$8)/100</f>
        <v>0.42399999999999999</v>
      </c>
      <c r="M673" s="129" cm="1">
        <f t="array" ref="M673">INDEX(KM_PCT,MATCH($A673,'Knowledge - Percentages'!$B:$B,0),'Data - Knowledge'!M$8)/100</f>
        <v>0.42399999999999999</v>
      </c>
      <c r="N673" s="129" cm="1">
        <f t="array" ref="N673">INDEX(KM_PCT,MATCH($A673,'Knowledge - Percentages'!$B:$B,0),'Data - Knowledge'!N$8)/100</f>
        <v>0.42399999999999999</v>
      </c>
      <c r="O673" s="129" cm="1">
        <f t="array" ref="O673">INDEX(KM_PCT,MATCH($A673,'Knowledge - Percentages'!$B:$B,0),'Data - Knowledge'!O$8)/100</f>
        <v>0.42399999999999999</v>
      </c>
      <c r="P673" s="129" cm="1">
        <f t="array" ref="P673">INDEX(KM_PCT,MATCH($A673,'Knowledge - Percentages'!$B:$B,0),'Data - Knowledge'!P$8)/100</f>
        <v>0.42399999999999999</v>
      </c>
      <c r="Q673" s="129" cm="1">
        <f t="array" ref="Q673">INDEX(KM_PCT,MATCH($A673,'Knowledge - Percentages'!$B:$B,0),'Data - Knowledge'!Q$8)/100</f>
        <v>0.43700000000000006</v>
      </c>
      <c r="R673" s="129" cm="1">
        <f t="array" ref="R673">INDEX(KM_PCT,MATCH($A673,'Knowledge - Percentages'!$B:$B,0),'Data - Knowledge'!R$8)/100</f>
        <v>0.42399999999999999</v>
      </c>
      <c r="S673" s="129" cm="1">
        <f t="array" ref="S673">INDEX(KM_PCT,MATCH($A673,'Knowledge - Percentages'!$B:$B,0),'Data - Knowledge'!S$8)/100</f>
        <v>0.40600000000000003</v>
      </c>
      <c r="T673" s="129" cm="1">
        <f t="array" ref="T673">INDEX(KM_PCT,MATCH($A673,'Knowledge - Percentages'!$B:$B,0),'Data - Knowledge'!T$8)/100</f>
        <v>0.42399999999999999</v>
      </c>
      <c r="U673" s="129" cm="1">
        <f t="array" ref="U673">INDEX(KM_PCT,MATCH($A673,'Knowledge - Percentages'!$B:$B,0),'Data - Knowledge'!U$8)/100</f>
        <v>0.42399999999999999</v>
      </c>
      <c r="V673" s="129" cm="1">
        <f t="array" ref="V673">INDEX(KM_PCT,MATCH($A673,'Knowledge - Percentages'!$B:$B,0),'Data - Knowledge'!V$8)/100</f>
        <v>0.42399999999999999</v>
      </c>
      <c r="W673" s="129" cm="1">
        <f t="array" ref="W673">INDEX(KM_PCT,MATCH($A673,'Knowledge - Percentages'!$B:$B,0),'Data - Knowledge'!W$8)/100</f>
        <v>0.42399999999999999</v>
      </c>
      <c r="X673" s="129" cm="1">
        <f t="array" ref="X673">INDEX(KM_PCT,MATCH($A673,'Knowledge - Percentages'!$B:$B,0),'Data - Knowledge'!X$8)/100</f>
        <v>0.42399999999999999</v>
      </c>
      <c r="Y673" s="129" cm="1">
        <f t="array" ref="Y673">INDEX(KM_PCT,MATCH($A673,'Knowledge - Percentages'!$B:$B,0),'Data - Knowledge'!Y$8)/100</f>
        <v>0.42399999999999999</v>
      </c>
      <c r="Z673" s="129" cm="1">
        <f t="array" ref="Z673">INDEX(KM_PCT,MATCH($A673,'Knowledge - Percentages'!$B:$B,0),'Data - Knowledge'!Z$8)/100</f>
        <v>0.441</v>
      </c>
      <c r="AA673" s="129" cm="1">
        <f t="array" ref="AA673">INDEX(KM_PCT,MATCH($A673,'Knowledge - Percentages'!$B:$B,0),'Data - Knowledge'!AA$8)/100</f>
        <v>0.42399999999999999</v>
      </c>
      <c r="AB673" s="129" cm="1">
        <f t="array" ref="AB673">INDEX(KM_PCT,MATCH($A673,'Knowledge - Percentages'!$B:$B,0),'Data - Knowledge'!AB$8)/100</f>
        <v>0.42399999999999999</v>
      </c>
      <c r="AC673" s="129" cm="1">
        <f t="array" ref="AC673">INDEX(KM_PCT,MATCH($A673,'Knowledge - Percentages'!$B:$B,0),'Data - Knowledge'!AC$8)/100</f>
        <v>0.42399999999999999</v>
      </c>
      <c r="AD673" s="129" cm="1">
        <f t="array" ref="AD673">INDEX(KM_PCT,MATCH($A673,'Knowledge - Percentages'!$B:$B,0),'Data - Knowledge'!AD$8)/100</f>
        <v>0.42399999999999999</v>
      </c>
      <c r="AE673" s="129" cm="1">
        <f t="array" ref="AE673">INDEX(KM_PCT,MATCH($A673,'Knowledge - Percentages'!$B:$B,0),'Data - Knowledge'!AE$8)/100</f>
        <v>0.42399999999999999</v>
      </c>
      <c r="AF673" s="129" cm="1">
        <f t="array" ref="AF673">INDEX(KM_PCT,MATCH($A673,'Knowledge - Percentages'!$B:$B,0),'Data - Knowledge'!AF$8)/100</f>
        <v>0.42399999999999999</v>
      </c>
      <c r="AG673" s="129" cm="1">
        <f t="array" ref="AG673">INDEX(KM_PCT,MATCH($A673,'Knowledge - Percentages'!$B:$B,0),'Data - Knowledge'!AG$8)/100</f>
        <v>0.42399999999999999</v>
      </c>
      <c r="AH673" s="129" cm="1">
        <f t="array" ref="AH673">INDEX(KM_PCT,MATCH($A673,'Knowledge - Percentages'!$B:$B,0),'Data - Knowledge'!AH$8)/100</f>
        <v>0.42399999999999999</v>
      </c>
      <c r="AI673" s="129" cm="1">
        <f t="array" ref="AI673">INDEX(KM_PCT,MATCH($A673,'Knowledge - Percentages'!$B:$B,0),'Data - Knowledge'!AI$8)/100</f>
        <v>0.42399999999999999</v>
      </c>
    </row>
    <row r="674" spans="1:35">
      <c r="A674" s="86" t="s">
        <v>1508</v>
      </c>
      <c r="B674" s="86" t="s">
        <v>1491</v>
      </c>
      <c r="C674" s="86" t="s">
        <v>1506</v>
      </c>
      <c r="D674" s="86" t="s">
        <v>1050</v>
      </c>
      <c r="E674" s="122">
        <f t="shared" si="67"/>
        <v>0.30056150975833701</v>
      </c>
      <c r="F674" s="128">
        <f t="shared" si="62"/>
        <v>15384.841999999997</v>
      </c>
      <c r="G674" s="122">
        <f t="shared" si="63"/>
        <v>0.30067075640458446</v>
      </c>
      <c r="H674" s="128">
        <f t="shared" si="64"/>
        <v>109419.80099999998</v>
      </c>
      <c r="I674" s="122">
        <f t="shared" si="65"/>
        <v>-0.11790530622198796</v>
      </c>
      <c r="J674" s="128">
        <f t="shared" si="66"/>
        <v>99.963665689489119</v>
      </c>
      <c r="K674" s="129" cm="1">
        <f t="array" ref="K674">INDEX(KM_PCT,MATCH($A674,'Knowledge - Percentages'!$B:$B,0),'Data - Knowledge'!K$8)/100</f>
        <v>0.21899999999999997</v>
      </c>
      <c r="L674" s="129" cm="1">
        <f t="array" ref="L674">INDEX(KM_PCT,MATCH($A674,'Knowledge - Percentages'!$B:$B,0),'Data - Knowledge'!L$8)/100</f>
        <v>0.33799999999999997</v>
      </c>
      <c r="M674" s="129" cm="1">
        <f t="array" ref="M674">INDEX(KM_PCT,MATCH($A674,'Knowledge - Percentages'!$B:$B,0),'Data - Knowledge'!M$8)/100</f>
        <v>0.29899999999999999</v>
      </c>
      <c r="N674" s="129" cm="1">
        <f t="array" ref="N674">INDEX(KM_PCT,MATCH($A674,'Knowledge - Percentages'!$B:$B,0),'Data - Knowledge'!N$8)/100</f>
        <v>0.29899999999999999</v>
      </c>
      <c r="O674" s="129" cm="1">
        <f t="array" ref="O674">INDEX(KM_PCT,MATCH($A674,'Knowledge - Percentages'!$B:$B,0),'Data - Knowledge'!O$8)/100</f>
        <v>0.29899999999999999</v>
      </c>
      <c r="P674" s="129" cm="1">
        <f t="array" ref="P674">INDEX(KM_PCT,MATCH($A674,'Knowledge - Percentages'!$B:$B,0),'Data - Knowledge'!P$8)/100</f>
        <v>0.29899999999999999</v>
      </c>
      <c r="Q674" s="129" cm="1">
        <f t="array" ref="Q674">INDEX(KM_PCT,MATCH($A674,'Knowledge - Percentages'!$B:$B,0),'Data - Knowledge'!Q$8)/100</f>
        <v>0.29899999999999999</v>
      </c>
      <c r="R674" s="129" cm="1">
        <f t="array" ref="R674">INDEX(KM_PCT,MATCH($A674,'Knowledge - Percentages'!$B:$B,0),'Data - Knowledge'!R$8)/100</f>
        <v>0.29899999999999999</v>
      </c>
      <c r="S674" s="129" cm="1">
        <f t="array" ref="S674">INDEX(KM_PCT,MATCH($A674,'Knowledge - Percentages'!$B:$B,0),'Data - Knowledge'!S$8)/100</f>
        <v>0.29399999999999998</v>
      </c>
      <c r="T674" s="129" cm="1">
        <f t="array" ref="T674">INDEX(KM_PCT,MATCH($A674,'Knowledge - Percentages'!$B:$B,0),'Data - Knowledge'!T$8)/100</f>
        <v>0.29899999999999999</v>
      </c>
      <c r="U674" s="129" cm="1">
        <f t="array" ref="U674">INDEX(KM_PCT,MATCH($A674,'Knowledge - Percentages'!$B:$B,0),'Data - Knowledge'!U$8)/100</f>
        <v>0.29899999999999999</v>
      </c>
      <c r="V674" s="129" cm="1">
        <f t="array" ref="V674">INDEX(KM_PCT,MATCH($A674,'Knowledge - Percentages'!$B:$B,0),'Data - Knowledge'!V$8)/100</f>
        <v>0.29899999999999999</v>
      </c>
      <c r="W674" s="129" cm="1">
        <f t="array" ref="W674">INDEX(KM_PCT,MATCH($A674,'Knowledge - Percentages'!$B:$B,0),'Data - Knowledge'!W$8)/100</f>
        <v>0.29899999999999999</v>
      </c>
      <c r="X674" s="129" cm="1">
        <f t="array" ref="X674">INDEX(KM_PCT,MATCH($A674,'Knowledge - Percentages'!$B:$B,0),'Data - Knowledge'!X$8)/100</f>
        <v>0.29899999999999999</v>
      </c>
      <c r="Y674" s="129" cm="1">
        <f t="array" ref="Y674">INDEX(KM_PCT,MATCH($A674,'Knowledge - Percentages'!$B:$B,0),'Data - Knowledge'!Y$8)/100</f>
        <v>0.29899999999999999</v>
      </c>
      <c r="Z674" s="129" cm="1">
        <f t="array" ref="Z674">INDEX(KM_PCT,MATCH($A674,'Knowledge - Percentages'!$B:$B,0),'Data - Knowledge'!Z$8)/100</f>
        <v>0.29899999999999999</v>
      </c>
      <c r="AA674" s="129" cm="1">
        <f t="array" ref="AA674">INDEX(KM_PCT,MATCH($A674,'Knowledge - Percentages'!$B:$B,0),'Data - Knowledge'!AA$8)/100</f>
        <v>0.29899999999999999</v>
      </c>
      <c r="AB674" s="129" cm="1">
        <f t="array" ref="AB674">INDEX(KM_PCT,MATCH($A674,'Knowledge - Percentages'!$B:$B,0),'Data - Knowledge'!AB$8)/100</f>
        <v>0.45</v>
      </c>
      <c r="AC674" s="129" cm="1">
        <f t="array" ref="AC674">INDEX(KM_PCT,MATCH($A674,'Knowledge - Percentages'!$B:$B,0),'Data - Knowledge'!AC$8)/100</f>
        <v>0.29899999999999999</v>
      </c>
      <c r="AD674" s="129" cm="1">
        <f t="array" ref="AD674">INDEX(KM_PCT,MATCH($A674,'Knowledge - Percentages'!$B:$B,0),'Data - Knowledge'!AD$8)/100</f>
        <v>0.28699999999999998</v>
      </c>
      <c r="AE674" s="129" cm="1">
        <f t="array" ref="AE674">INDEX(KM_PCT,MATCH($A674,'Knowledge - Percentages'!$B:$B,0),'Data - Knowledge'!AE$8)/100</f>
        <v>0.29899999999999999</v>
      </c>
      <c r="AF674" s="129" cm="1">
        <f t="array" ref="AF674">INDEX(KM_PCT,MATCH($A674,'Knowledge - Percentages'!$B:$B,0),'Data - Knowledge'!AF$8)/100</f>
        <v>0.29899999999999999</v>
      </c>
      <c r="AG674" s="129" cm="1">
        <f t="array" ref="AG674">INDEX(KM_PCT,MATCH($A674,'Knowledge - Percentages'!$B:$B,0),'Data - Knowledge'!AG$8)/100</f>
        <v>0.33</v>
      </c>
      <c r="AH674" s="129" cm="1">
        <f t="array" ref="AH674">INDEX(KM_PCT,MATCH($A674,'Knowledge - Percentages'!$B:$B,0),'Data - Knowledge'!AH$8)/100</f>
        <v>0.29899999999999999</v>
      </c>
      <c r="AI674" s="129" cm="1">
        <f t="array" ref="AI674">INDEX(KM_PCT,MATCH($A674,'Knowledge - Percentages'!$B:$B,0),'Data - Knowledge'!AI$8)/100</f>
        <v>0.29899999999999999</v>
      </c>
    </row>
    <row r="675" spans="1:35">
      <c r="A675" s="86" t="s">
        <v>1509</v>
      </c>
      <c r="B675" s="86" t="s">
        <v>1491</v>
      </c>
      <c r="C675" s="86" t="s">
        <v>1506</v>
      </c>
      <c r="D675" s="86" t="s">
        <v>1498</v>
      </c>
      <c r="E675" s="122">
        <f t="shared" si="67"/>
        <v>0.4986848223181668</v>
      </c>
      <c r="F675" s="128">
        <f t="shared" si="62"/>
        <v>25526.180000000004</v>
      </c>
      <c r="G675" s="122">
        <f t="shared" si="63"/>
        <v>0.49667815640293589</v>
      </c>
      <c r="H675" s="128">
        <f t="shared" si="64"/>
        <v>180750.61800000002</v>
      </c>
      <c r="I675" s="122">
        <f t="shared" si="65"/>
        <v>-4.0230619794972632E-2</v>
      </c>
      <c r="J675" s="128">
        <f t="shared" si="66"/>
        <v>100.40401734792681</v>
      </c>
      <c r="K675" s="129" cm="1">
        <f t="array" ref="K675">INDEX(KM_PCT,MATCH($A675,'Knowledge - Percentages'!$B:$B,0),'Data - Knowledge'!K$8)/100</f>
        <v>0.49299999999999999</v>
      </c>
      <c r="L675" s="129" cm="1">
        <f t="array" ref="L675">INDEX(KM_PCT,MATCH($A675,'Knowledge - Percentages'!$B:$B,0),'Data - Knowledge'!L$8)/100</f>
        <v>0.49299999999999999</v>
      </c>
      <c r="M675" s="129" cm="1">
        <f t="array" ref="M675">INDEX(KM_PCT,MATCH($A675,'Knowledge - Percentages'!$B:$B,0),'Data - Knowledge'!M$8)/100</f>
        <v>0.49299999999999999</v>
      </c>
      <c r="N675" s="129" cm="1">
        <f t="array" ref="N675">INDEX(KM_PCT,MATCH($A675,'Knowledge - Percentages'!$B:$B,0),'Data - Knowledge'!N$8)/100</f>
        <v>0.49299999999999999</v>
      </c>
      <c r="O675" s="129" cm="1">
        <f t="array" ref="O675">INDEX(KM_PCT,MATCH($A675,'Knowledge - Percentages'!$B:$B,0),'Data - Knowledge'!O$8)/100</f>
        <v>0.49299999999999999</v>
      </c>
      <c r="P675" s="129" cm="1">
        <f t="array" ref="P675">INDEX(KM_PCT,MATCH($A675,'Knowledge - Percentages'!$B:$B,0),'Data - Knowledge'!P$8)/100</f>
        <v>0.503</v>
      </c>
      <c r="Q675" s="129" cm="1">
        <f t="array" ref="Q675">INDEX(KM_PCT,MATCH($A675,'Knowledge - Percentages'!$B:$B,0),'Data - Knowledge'!Q$8)/100</f>
        <v>0.503</v>
      </c>
      <c r="R675" s="129" cm="1">
        <f t="array" ref="R675">INDEX(KM_PCT,MATCH($A675,'Knowledge - Percentages'!$B:$B,0),'Data - Knowledge'!R$8)/100</f>
        <v>0.503</v>
      </c>
      <c r="S675" s="129" cm="1">
        <f t="array" ref="S675">INDEX(KM_PCT,MATCH($A675,'Knowledge - Percentages'!$B:$B,0),'Data - Knowledge'!S$8)/100</f>
        <v>0.503</v>
      </c>
      <c r="T675" s="129" cm="1">
        <f t="array" ref="T675">INDEX(KM_PCT,MATCH($A675,'Knowledge - Percentages'!$B:$B,0),'Data - Knowledge'!T$8)/100</f>
        <v>0.503</v>
      </c>
      <c r="U675" s="129" cm="1">
        <f t="array" ref="U675">INDEX(KM_PCT,MATCH($A675,'Knowledge - Percentages'!$B:$B,0),'Data - Knowledge'!U$8)/100</f>
        <v>0.503</v>
      </c>
      <c r="V675" s="129" cm="1">
        <f t="array" ref="V675">INDEX(KM_PCT,MATCH($A675,'Knowledge - Percentages'!$B:$B,0),'Data - Knowledge'!V$8)/100</f>
        <v>0.59299999999999997</v>
      </c>
      <c r="W675" s="129" cm="1">
        <f t="array" ref="W675">INDEX(KM_PCT,MATCH($A675,'Knowledge - Percentages'!$B:$B,0),'Data - Knowledge'!W$8)/100</f>
        <v>0.503</v>
      </c>
      <c r="X675" s="129" cm="1">
        <f t="array" ref="X675">INDEX(KM_PCT,MATCH($A675,'Knowledge - Percentages'!$B:$B,0),'Data - Knowledge'!X$8)/100</f>
        <v>0.49299999999999999</v>
      </c>
      <c r="Y675" s="129" cm="1">
        <f t="array" ref="Y675">INDEX(KM_PCT,MATCH($A675,'Knowledge - Percentages'!$B:$B,0),'Data - Knowledge'!Y$8)/100</f>
        <v>0.49299999999999999</v>
      </c>
      <c r="Z675" s="129" cm="1">
        <f t="array" ref="Z675">INDEX(KM_PCT,MATCH($A675,'Knowledge - Percentages'!$B:$B,0),'Data - Knowledge'!Z$8)/100</f>
        <v>0.50800000000000001</v>
      </c>
      <c r="AA675" s="129" cm="1">
        <f t="array" ref="AA675">INDEX(KM_PCT,MATCH($A675,'Knowledge - Percentages'!$B:$B,0),'Data - Knowledge'!AA$8)/100</f>
        <v>0.49299999999999999</v>
      </c>
      <c r="AB675" s="129" cm="1">
        <f t="array" ref="AB675">INDEX(KM_PCT,MATCH($A675,'Knowledge - Percentages'!$B:$B,0),'Data - Knowledge'!AB$8)/100</f>
        <v>0.49299999999999999</v>
      </c>
      <c r="AC675" s="129" cm="1">
        <f t="array" ref="AC675">INDEX(KM_PCT,MATCH($A675,'Knowledge - Percentages'!$B:$B,0),'Data - Knowledge'!AC$8)/100</f>
        <v>0.49299999999999999</v>
      </c>
      <c r="AD675" s="129" cm="1">
        <f t="array" ref="AD675">INDEX(KM_PCT,MATCH($A675,'Knowledge - Percentages'!$B:$B,0),'Data - Knowledge'!AD$8)/100</f>
        <v>0.49299999999999999</v>
      </c>
      <c r="AE675" s="129" cm="1">
        <f t="array" ref="AE675">INDEX(KM_PCT,MATCH($A675,'Knowledge - Percentages'!$B:$B,0),'Data - Knowledge'!AE$8)/100</f>
        <v>0.46700000000000003</v>
      </c>
      <c r="AF675" s="129" cm="1">
        <f t="array" ref="AF675">INDEX(KM_PCT,MATCH($A675,'Knowledge - Percentages'!$B:$B,0),'Data - Knowledge'!AF$8)/100</f>
        <v>0.49299999999999999</v>
      </c>
      <c r="AG675" s="129" cm="1">
        <f t="array" ref="AG675">INDEX(KM_PCT,MATCH($A675,'Knowledge - Percentages'!$B:$B,0),'Data - Knowledge'!AG$8)/100</f>
        <v>0.49299999999999999</v>
      </c>
      <c r="AH675" s="129" cm="1">
        <f t="array" ref="AH675">INDEX(KM_PCT,MATCH($A675,'Knowledge - Percentages'!$B:$B,0),'Data - Knowledge'!AH$8)/100</f>
        <v>0.49299999999999999</v>
      </c>
      <c r="AI675" s="129" cm="1">
        <f t="array" ref="AI675">INDEX(KM_PCT,MATCH($A675,'Knowledge - Percentages'!$B:$B,0),'Data - Knowledge'!AI$8)/100</f>
        <v>0.49299999999999999</v>
      </c>
    </row>
    <row r="676" spans="1:35">
      <c r="A676" s="86" t="s">
        <v>1510</v>
      </c>
      <c r="B676" s="86" t="s">
        <v>1491</v>
      </c>
      <c r="C676" s="86" t="s">
        <v>1506</v>
      </c>
      <c r="D676" s="86" t="s">
        <v>1500</v>
      </c>
      <c r="E676" s="122">
        <f t="shared" si="67"/>
        <v>9.3089534452106978E-2</v>
      </c>
      <c r="F676" s="128">
        <f t="shared" si="62"/>
        <v>4764.9740000000002</v>
      </c>
      <c r="G676" s="122">
        <f t="shared" si="63"/>
        <v>8.8786169449795158E-2</v>
      </c>
      <c r="H676" s="128">
        <f t="shared" si="64"/>
        <v>32310.974000000002</v>
      </c>
      <c r="I676" s="122">
        <f t="shared" si="65"/>
        <v>0.15920153752596042</v>
      </c>
      <c r="J676" s="128">
        <f t="shared" si="66"/>
        <v>104.8468866592394</v>
      </c>
      <c r="K676" s="129" cm="1">
        <f t="array" ref="K676">INDEX(KM_PCT,MATCH($A676,'Knowledge - Percentages'!$B:$B,0),'Data - Knowledge'!K$8)/100</f>
        <v>0.1</v>
      </c>
      <c r="L676" s="129" cm="1">
        <f t="array" ref="L676">INDEX(KM_PCT,MATCH($A676,'Knowledge - Percentages'!$B:$B,0),'Data - Knowledge'!L$8)/100</f>
        <v>0.1</v>
      </c>
      <c r="M676" s="129" cm="1">
        <f t="array" ref="M676">INDEX(KM_PCT,MATCH($A676,'Knowledge - Percentages'!$B:$B,0),'Data - Knowledge'!M$8)/100</f>
        <v>0.156</v>
      </c>
      <c r="N676" s="129" cm="1">
        <f t="array" ref="N676">INDEX(KM_PCT,MATCH($A676,'Knowledge - Percentages'!$B:$B,0),'Data - Knowledge'!N$8)/100</f>
        <v>0.1</v>
      </c>
      <c r="O676" s="129" cm="1">
        <f t="array" ref="O676">INDEX(KM_PCT,MATCH($A676,'Knowledge - Percentages'!$B:$B,0),'Data - Knowledge'!O$8)/100</f>
        <v>0.1</v>
      </c>
      <c r="P676" s="129" cm="1">
        <f t="array" ref="P676">INDEX(KM_PCT,MATCH($A676,'Knowledge - Percentages'!$B:$B,0),'Data - Knowledge'!P$8)/100</f>
        <v>8.5000000000000006E-2</v>
      </c>
      <c r="Q676" s="129" cm="1">
        <f t="array" ref="Q676">INDEX(KM_PCT,MATCH($A676,'Knowledge - Percentages'!$B:$B,0),'Data - Knowledge'!Q$8)/100</f>
        <v>8.5000000000000006E-2</v>
      </c>
      <c r="R676" s="129" cm="1">
        <f t="array" ref="R676">INDEX(KM_PCT,MATCH($A676,'Knowledge - Percentages'!$B:$B,0),'Data - Knowledge'!R$8)/100</f>
        <v>7.8E-2</v>
      </c>
      <c r="S676" s="129" cm="1">
        <f t="array" ref="S676">INDEX(KM_PCT,MATCH($A676,'Knowledge - Percentages'!$B:$B,0),'Data - Knowledge'!S$8)/100</f>
        <v>8.5000000000000006E-2</v>
      </c>
      <c r="T676" s="129" cm="1">
        <f t="array" ref="T676">INDEX(KM_PCT,MATCH($A676,'Knowledge - Percentages'!$B:$B,0),'Data - Knowledge'!T$8)/100</f>
        <v>8.199999999999999E-2</v>
      </c>
      <c r="U676" s="129" cm="1">
        <f t="array" ref="U676">INDEX(KM_PCT,MATCH($A676,'Knowledge - Percentages'!$B:$B,0),'Data - Knowledge'!U$8)/100</f>
        <v>8.5000000000000006E-2</v>
      </c>
      <c r="V676" s="129" cm="1">
        <f t="array" ref="V676">INDEX(KM_PCT,MATCH($A676,'Knowledge - Percentages'!$B:$B,0),'Data - Knowledge'!V$8)/100</f>
        <v>8.5000000000000006E-2</v>
      </c>
      <c r="W676" s="129" cm="1">
        <f t="array" ref="W676">INDEX(KM_PCT,MATCH($A676,'Knowledge - Percentages'!$B:$B,0),'Data - Knowledge'!W$8)/100</f>
        <v>8.5000000000000006E-2</v>
      </c>
      <c r="X676" s="129" cm="1">
        <f t="array" ref="X676">INDEX(KM_PCT,MATCH($A676,'Knowledge - Percentages'!$B:$B,0),'Data - Knowledge'!X$8)/100</f>
        <v>8.3000000000000004E-2</v>
      </c>
      <c r="Y676" s="129" cm="1">
        <f t="array" ref="Y676">INDEX(KM_PCT,MATCH($A676,'Knowledge - Percentages'!$B:$B,0),'Data - Knowledge'!Y$8)/100</f>
        <v>8.3000000000000004E-2</v>
      </c>
      <c r="Z676" s="129" cm="1">
        <f t="array" ref="Z676">INDEX(KM_PCT,MATCH($A676,'Knowledge - Percentages'!$B:$B,0),'Data - Knowledge'!Z$8)/100</f>
        <v>7.5999999999999998E-2</v>
      </c>
      <c r="AA676" s="129" cm="1">
        <f t="array" ref="AA676">INDEX(KM_PCT,MATCH($A676,'Knowledge - Percentages'!$B:$B,0),'Data - Knowledge'!AA$8)/100</f>
        <v>7.400000000000001E-2</v>
      </c>
      <c r="AB676" s="129" cm="1">
        <f t="array" ref="AB676">INDEX(KM_PCT,MATCH($A676,'Knowledge - Percentages'!$B:$B,0),'Data - Knowledge'!AB$8)/100</f>
        <v>0.13699999999999998</v>
      </c>
      <c r="AC676" s="129" cm="1">
        <f t="array" ref="AC676">INDEX(KM_PCT,MATCH($A676,'Knowledge - Percentages'!$B:$B,0),'Data - Knowledge'!AC$8)/100</f>
        <v>8.5000000000000006E-2</v>
      </c>
      <c r="AD676" s="129" cm="1">
        <f t="array" ref="AD676">INDEX(KM_PCT,MATCH($A676,'Knowledge - Percentages'!$B:$B,0),'Data - Knowledge'!AD$8)/100</f>
        <v>8.199999999999999E-2</v>
      </c>
      <c r="AE676" s="129" cm="1">
        <f t="array" ref="AE676">INDEX(KM_PCT,MATCH($A676,'Knowledge - Percentages'!$B:$B,0),'Data - Knowledge'!AE$8)/100</f>
        <v>7.2999999999999995E-2</v>
      </c>
      <c r="AF676" s="129" cm="1">
        <f t="array" ref="AF676">INDEX(KM_PCT,MATCH($A676,'Knowledge - Percentages'!$B:$B,0),'Data - Knowledge'!AF$8)/100</f>
        <v>9.4E-2</v>
      </c>
      <c r="AG676" s="129" cm="1">
        <f t="array" ref="AG676">INDEX(KM_PCT,MATCH($A676,'Knowledge - Percentages'!$B:$B,0),'Data - Knowledge'!AG$8)/100</f>
        <v>8.5000000000000006E-2</v>
      </c>
      <c r="AH676" s="129" cm="1">
        <f t="array" ref="AH676">INDEX(KM_PCT,MATCH($A676,'Knowledge - Percentages'!$B:$B,0),'Data - Knowledge'!AH$8)/100</f>
        <v>8.5000000000000006E-2</v>
      </c>
      <c r="AI676" s="129" cm="1">
        <f t="array" ref="AI676">INDEX(KM_PCT,MATCH($A676,'Knowledge - Percentages'!$B:$B,0),'Data - Knowledge'!AI$8)/100</f>
        <v>8.5000000000000006E-2</v>
      </c>
    </row>
    <row r="677" spans="1:35">
      <c r="A677" s="86" t="s">
        <v>1511</v>
      </c>
      <c r="B677" s="86" t="s">
        <v>1491</v>
      </c>
      <c r="C677" s="86" t="s">
        <v>1506</v>
      </c>
      <c r="D677" s="86" t="s">
        <v>1502</v>
      </c>
      <c r="E677" s="122">
        <f t="shared" si="67"/>
        <v>0.10880760740031646</v>
      </c>
      <c r="F677" s="128">
        <f t="shared" si="62"/>
        <v>5569.5349999999989</v>
      </c>
      <c r="G677" s="122">
        <f t="shared" si="63"/>
        <v>0.10304747759803692</v>
      </c>
      <c r="H677" s="128">
        <f t="shared" si="64"/>
        <v>37500.934999999998</v>
      </c>
      <c r="I677" s="122">
        <f t="shared" si="65"/>
        <v>-0.38708541594755824</v>
      </c>
      <c r="J677" s="128">
        <f t="shared" si="66"/>
        <v>105.5897824348</v>
      </c>
      <c r="K677" s="129" cm="1">
        <f t="array" ref="K677">INDEX(KM_PCT,MATCH($A677,'Knowledge - Percentages'!$B:$B,0),'Data - Knowledge'!K$8)/100</f>
        <v>0.111</v>
      </c>
      <c r="L677" s="129" cm="1">
        <f t="array" ref="L677">INDEX(KM_PCT,MATCH($A677,'Knowledge - Percentages'!$B:$B,0),'Data - Knowledge'!L$8)/100</f>
        <v>0.111</v>
      </c>
      <c r="M677" s="129" cm="1">
        <f t="array" ref="M677">INDEX(KM_PCT,MATCH($A677,'Knowledge - Percentages'!$B:$B,0),'Data - Knowledge'!M$8)/100</f>
        <v>0.113</v>
      </c>
      <c r="N677" s="129" cm="1">
        <f t="array" ref="N677">INDEX(KM_PCT,MATCH($A677,'Knowledge - Percentages'!$B:$B,0),'Data - Knowledge'!N$8)/100</f>
        <v>7.0999999999999994E-2</v>
      </c>
      <c r="O677" s="129" cm="1">
        <f t="array" ref="O677">INDEX(KM_PCT,MATCH($A677,'Knowledge - Percentages'!$B:$B,0),'Data - Knowledge'!O$8)/100</f>
        <v>0.111</v>
      </c>
      <c r="P677" s="129" cm="1">
        <f t="array" ref="P677">INDEX(KM_PCT,MATCH($A677,'Knowledge - Percentages'!$B:$B,0),'Data - Knowledge'!P$8)/100</f>
        <v>0.13200000000000001</v>
      </c>
      <c r="Q677" s="129" cm="1">
        <f t="array" ref="Q677">INDEX(KM_PCT,MATCH($A677,'Knowledge - Percentages'!$B:$B,0),'Data - Knowledge'!Q$8)/100</f>
        <v>0.19399999999999998</v>
      </c>
      <c r="R677" s="129" cm="1">
        <f t="array" ref="R677">INDEX(KM_PCT,MATCH($A677,'Knowledge - Percentages'!$B:$B,0),'Data - Knowledge'!R$8)/100</f>
        <v>0.13200000000000001</v>
      </c>
      <c r="S677" s="129" cm="1">
        <f t="array" ref="S677">INDEX(KM_PCT,MATCH($A677,'Knowledge - Percentages'!$B:$B,0),'Data - Knowledge'!S$8)/100</f>
        <v>0.13200000000000001</v>
      </c>
      <c r="T677" s="129" cm="1">
        <f t="array" ref="T677">INDEX(KM_PCT,MATCH($A677,'Knowledge - Percentages'!$B:$B,0),'Data - Knowledge'!T$8)/100</f>
        <v>0.13200000000000001</v>
      </c>
      <c r="U677" s="129" cm="1">
        <f t="array" ref="U677">INDEX(KM_PCT,MATCH($A677,'Knowledge - Percentages'!$B:$B,0),'Data - Knowledge'!U$8)/100</f>
        <v>0.14899999999999999</v>
      </c>
      <c r="V677" s="129" cm="1">
        <f t="array" ref="V677">INDEX(KM_PCT,MATCH($A677,'Knowledge - Percentages'!$B:$B,0),'Data - Knowledge'!V$8)/100</f>
        <v>0.13200000000000001</v>
      </c>
      <c r="W677" s="129" cm="1">
        <f t="array" ref="W677">INDEX(KM_PCT,MATCH($A677,'Knowledge - Percentages'!$B:$B,0),'Data - Knowledge'!W$8)/100</f>
        <v>0.13200000000000001</v>
      </c>
      <c r="X677" s="129" cm="1">
        <f t="array" ref="X677">INDEX(KM_PCT,MATCH($A677,'Knowledge - Percentages'!$B:$B,0),'Data - Knowledge'!X$8)/100</f>
        <v>0.111</v>
      </c>
      <c r="Y677" s="129" cm="1">
        <f t="array" ref="Y677">INDEX(KM_PCT,MATCH($A677,'Knowledge - Percentages'!$B:$B,0),'Data - Knowledge'!Y$8)/100</f>
        <v>0.111</v>
      </c>
      <c r="Z677" s="129" cm="1">
        <f t="array" ref="Z677">INDEX(KM_PCT,MATCH($A677,'Knowledge - Percentages'!$B:$B,0),'Data - Knowledge'!Z$8)/100</f>
        <v>0.111</v>
      </c>
      <c r="AA677" s="129" cm="1">
        <f t="array" ref="AA677">INDEX(KM_PCT,MATCH($A677,'Knowledge - Percentages'!$B:$B,0),'Data - Knowledge'!AA$8)/100</f>
        <v>8.1000000000000003E-2</v>
      </c>
      <c r="AB677" s="129" cm="1">
        <f t="array" ref="AB677">INDEX(KM_PCT,MATCH($A677,'Knowledge - Percentages'!$B:$B,0),'Data - Knowledge'!AB$8)/100</f>
        <v>0.16899999999999998</v>
      </c>
      <c r="AC677" s="129" cm="1">
        <f t="array" ref="AC677">INDEX(KM_PCT,MATCH($A677,'Knowledge - Percentages'!$B:$B,0),'Data - Knowledge'!AC$8)/100</f>
        <v>7.2999999999999995E-2</v>
      </c>
      <c r="AD677" s="129" cm="1">
        <f t="array" ref="AD677">INDEX(KM_PCT,MATCH($A677,'Knowledge - Percentages'!$B:$B,0),'Data - Knowledge'!AD$8)/100</f>
        <v>0.08</v>
      </c>
      <c r="AE677" s="129" cm="1">
        <f t="array" ref="AE677">INDEX(KM_PCT,MATCH($A677,'Knowledge - Percentages'!$B:$B,0),'Data - Knowledge'!AE$8)/100</f>
        <v>0.107</v>
      </c>
      <c r="AF677" s="129" cm="1">
        <f t="array" ref="AF677">INDEX(KM_PCT,MATCH($A677,'Knowledge - Percentages'!$B:$B,0),'Data - Knowledge'!AF$8)/100</f>
        <v>0.107</v>
      </c>
      <c r="AG677" s="129" cm="1">
        <f t="array" ref="AG677">INDEX(KM_PCT,MATCH($A677,'Knowledge - Percentages'!$B:$B,0),'Data - Knowledge'!AG$8)/100</f>
        <v>0.107</v>
      </c>
      <c r="AH677" s="129" cm="1">
        <f t="array" ref="AH677">INDEX(KM_PCT,MATCH($A677,'Knowledge - Percentages'!$B:$B,0),'Data - Knowledge'!AH$8)/100</f>
        <v>0.11800000000000001</v>
      </c>
      <c r="AI677" s="129" cm="1">
        <f t="array" ref="AI677">INDEX(KM_PCT,MATCH($A677,'Knowledge - Percentages'!$B:$B,0),'Data - Knowledge'!AI$8)/100</f>
        <v>0.107</v>
      </c>
    </row>
    <row r="678" spans="1:35">
      <c r="A678" s="86" t="s">
        <v>1512</v>
      </c>
      <c r="B678" s="86" t="s">
        <v>1491</v>
      </c>
      <c r="C678" s="86" t="s">
        <v>1506</v>
      </c>
      <c r="D678" s="86" t="s">
        <v>1504</v>
      </c>
      <c r="E678" s="122">
        <f t="shared" si="67"/>
        <v>0.31374839314669734</v>
      </c>
      <c r="F678" s="128">
        <f t="shared" si="62"/>
        <v>16059.838999999996</v>
      </c>
      <c r="G678" s="122">
        <f t="shared" si="63"/>
        <v>0.30904161915151446</v>
      </c>
      <c r="H678" s="128">
        <f t="shared" si="64"/>
        <v>112466.117</v>
      </c>
      <c r="I678" s="122">
        <f t="shared" si="65"/>
        <v>0.2888995174813529</v>
      </c>
      <c r="J678" s="128">
        <f t="shared" si="66"/>
        <v>101.52302269451781</v>
      </c>
      <c r="K678" s="129" cm="1">
        <f t="array" ref="K678">INDEX(KM_PCT,MATCH($A678,'Knowledge - Percentages'!$B:$B,0),'Data - Knowledge'!K$8)/100</f>
        <v>0.311</v>
      </c>
      <c r="L678" s="129" cm="1">
        <f t="array" ref="L678">INDEX(KM_PCT,MATCH($A678,'Knowledge - Percentages'!$B:$B,0),'Data - Knowledge'!L$8)/100</f>
        <v>0.33700000000000002</v>
      </c>
      <c r="M678" s="129" cm="1">
        <f t="array" ref="M678">INDEX(KM_PCT,MATCH($A678,'Knowledge - Percentages'!$B:$B,0),'Data - Knowledge'!M$8)/100</f>
        <v>0.32299999999999995</v>
      </c>
      <c r="N678" s="129" cm="1">
        <f t="array" ref="N678">INDEX(KM_PCT,MATCH($A678,'Knowledge - Percentages'!$B:$B,0),'Data - Knowledge'!N$8)/100</f>
        <v>0.311</v>
      </c>
      <c r="O678" s="129" cm="1">
        <f t="array" ref="O678">INDEX(KM_PCT,MATCH($A678,'Knowledge - Percentages'!$B:$B,0),'Data - Knowledge'!O$8)/100</f>
        <v>0.311</v>
      </c>
      <c r="P678" s="129" cm="1">
        <f t="array" ref="P678">INDEX(KM_PCT,MATCH($A678,'Knowledge - Percentages'!$B:$B,0),'Data - Knowledge'!P$8)/100</f>
        <v>0.31</v>
      </c>
      <c r="Q678" s="129" cm="1">
        <f t="array" ref="Q678">INDEX(KM_PCT,MATCH($A678,'Knowledge - Percentages'!$B:$B,0),'Data - Knowledge'!Q$8)/100</f>
        <v>0.38900000000000001</v>
      </c>
      <c r="R678" s="129" cm="1">
        <f t="array" ref="R678">INDEX(KM_PCT,MATCH($A678,'Knowledge - Percentages'!$B:$B,0),'Data - Knowledge'!R$8)/100</f>
        <v>0.13699999999999998</v>
      </c>
      <c r="S678" s="129" cm="1">
        <f t="array" ref="S678">INDEX(KM_PCT,MATCH($A678,'Knowledge - Percentages'!$B:$B,0),'Data - Knowledge'!S$8)/100</f>
        <v>0.31</v>
      </c>
      <c r="T678" s="129" cm="1">
        <f t="array" ref="T678">INDEX(KM_PCT,MATCH($A678,'Knowledge - Percentages'!$B:$B,0),'Data - Knowledge'!T$8)/100</f>
        <v>0.31</v>
      </c>
      <c r="U678" s="129" cm="1">
        <f t="array" ref="U678">INDEX(KM_PCT,MATCH($A678,'Knowledge - Percentages'!$B:$B,0),'Data - Knowledge'!U$8)/100</f>
        <v>0.31</v>
      </c>
      <c r="V678" s="129" cm="1">
        <f t="array" ref="V678">INDEX(KM_PCT,MATCH($A678,'Knowledge - Percentages'!$B:$B,0),'Data - Knowledge'!V$8)/100</f>
        <v>0.31</v>
      </c>
      <c r="W678" s="129" cm="1">
        <f t="array" ref="W678">INDEX(KM_PCT,MATCH($A678,'Knowledge - Percentages'!$B:$B,0),'Data - Knowledge'!W$8)/100</f>
        <v>0.31</v>
      </c>
      <c r="X678" s="129" cm="1">
        <f t="array" ref="X678">INDEX(KM_PCT,MATCH($A678,'Knowledge - Percentages'!$B:$B,0),'Data - Knowledge'!X$8)/100</f>
        <v>0.31</v>
      </c>
      <c r="Y678" s="129" cm="1">
        <f t="array" ref="Y678">INDEX(KM_PCT,MATCH($A678,'Knowledge - Percentages'!$B:$B,0),'Data - Knowledge'!Y$8)/100</f>
        <v>0.31</v>
      </c>
      <c r="Z678" s="129" cm="1">
        <f t="array" ref="Z678">INDEX(KM_PCT,MATCH($A678,'Knowledge - Percentages'!$B:$B,0),'Data - Knowledge'!Z$8)/100</f>
        <v>0.31</v>
      </c>
      <c r="AA678" s="129" cm="1">
        <f t="array" ref="AA678">INDEX(KM_PCT,MATCH($A678,'Knowledge - Percentages'!$B:$B,0),'Data - Knowledge'!AA$8)/100</f>
        <v>0.31</v>
      </c>
      <c r="AB678" s="129" cm="1">
        <f t="array" ref="AB678">INDEX(KM_PCT,MATCH($A678,'Knowledge - Percentages'!$B:$B,0),'Data - Knowledge'!AB$8)/100</f>
        <v>0.31</v>
      </c>
      <c r="AC678" s="129" cm="1">
        <f t="array" ref="AC678">INDEX(KM_PCT,MATCH($A678,'Knowledge - Percentages'!$B:$B,0),'Data - Knowledge'!AC$8)/100</f>
        <v>0.28100000000000003</v>
      </c>
      <c r="AD678" s="129" cm="1">
        <f t="array" ref="AD678">INDEX(KM_PCT,MATCH($A678,'Knowledge - Percentages'!$B:$B,0),'Data - Knowledge'!AD$8)/100</f>
        <v>0.31</v>
      </c>
      <c r="AE678" s="129" cm="1">
        <f t="array" ref="AE678">INDEX(KM_PCT,MATCH($A678,'Knowledge - Percentages'!$B:$B,0),'Data - Knowledge'!AE$8)/100</f>
        <v>0.24399999999999999</v>
      </c>
      <c r="AF678" s="129" cm="1">
        <f t="array" ref="AF678">INDEX(KM_PCT,MATCH($A678,'Knowledge - Percentages'!$B:$B,0),'Data - Knowledge'!AF$8)/100</f>
        <v>0.31</v>
      </c>
      <c r="AG678" s="129" cm="1">
        <f t="array" ref="AG678">INDEX(KM_PCT,MATCH($A678,'Knowledge - Percentages'!$B:$B,0),'Data - Knowledge'!AG$8)/100</f>
        <v>0.31</v>
      </c>
      <c r="AH678" s="129" cm="1">
        <f t="array" ref="AH678">INDEX(KM_PCT,MATCH($A678,'Knowledge - Percentages'!$B:$B,0),'Data - Knowledge'!AH$8)/100</f>
        <v>0.31</v>
      </c>
      <c r="AI678" s="129" cm="1">
        <f t="array" ref="AI678">INDEX(KM_PCT,MATCH($A678,'Knowledge - Percentages'!$B:$B,0),'Data - Knowledge'!AI$8)/100</f>
        <v>0.31</v>
      </c>
    </row>
    <row r="679" spans="1:35">
      <c r="A679" s="86" t="s">
        <v>1513</v>
      </c>
      <c r="B679" s="86" t="s">
        <v>1491</v>
      </c>
      <c r="C679" s="86" t="s">
        <v>1514</v>
      </c>
      <c r="D679" s="86" t="s">
        <v>1493</v>
      </c>
      <c r="E679" s="122">
        <f t="shared" si="67"/>
        <v>0.14791656084552718</v>
      </c>
      <c r="F679" s="128">
        <f t="shared" si="62"/>
        <v>7571.4049999999997</v>
      </c>
      <c r="G679" s="122">
        <f t="shared" si="63"/>
        <v>0.13895533621492695</v>
      </c>
      <c r="H679" s="128">
        <f t="shared" si="64"/>
        <v>50568.487000000001</v>
      </c>
      <c r="I679" s="122">
        <f t="shared" si="65"/>
        <v>-7.2309254910216406E-2</v>
      </c>
      <c r="J679" s="128">
        <f t="shared" si="66"/>
        <v>106.44899640035386</v>
      </c>
      <c r="K679" s="129" cm="1">
        <f t="array" ref="K679">INDEX(KM_PCT,MATCH($A679,'Knowledge - Percentages'!$B:$B,0),'Data - Knowledge'!K$8)/100</f>
        <v>0.157</v>
      </c>
      <c r="L679" s="129" cm="1">
        <f t="array" ref="L679">INDEX(KM_PCT,MATCH($A679,'Knowledge - Percentages'!$B:$B,0),'Data - Knowledge'!L$8)/100</f>
        <v>0.17300000000000001</v>
      </c>
      <c r="M679" s="129" cm="1">
        <f t="array" ref="M679">INDEX(KM_PCT,MATCH($A679,'Knowledge - Percentages'!$B:$B,0),'Data - Knowledge'!M$8)/100</f>
        <v>0.21199999999999999</v>
      </c>
      <c r="N679" s="129" cm="1">
        <f t="array" ref="N679">INDEX(KM_PCT,MATCH($A679,'Knowledge - Percentages'!$B:$B,0),'Data - Knowledge'!N$8)/100</f>
        <v>0.11800000000000001</v>
      </c>
      <c r="O679" s="129" cm="1">
        <f t="array" ref="O679">INDEX(KM_PCT,MATCH($A679,'Knowledge - Percentages'!$B:$B,0),'Data - Knowledge'!O$8)/100</f>
        <v>0.157</v>
      </c>
      <c r="P679" s="129" cm="1">
        <f t="array" ref="P679">INDEX(KM_PCT,MATCH($A679,'Knowledge - Percentages'!$B:$B,0),'Data - Knowledge'!P$8)/100</f>
        <v>0.14199999999999999</v>
      </c>
      <c r="Q679" s="129" cm="1">
        <f t="array" ref="Q679">INDEX(KM_PCT,MATCH($A679,'Knowledge - Percentages'!$B:$B,0),'Data - Knowledge'!Q$8)/100</f>
        <v>0.249</v>
      </c>
      <c r="R679" s="129" cm="1">
        <f t="array" ref="R679">INDEX(KM_PCT,MATCH($A679,'Knowledge - Percentages'!$B:$B,0),'Data - Knowledge'!R$8)/100</f>
        <v>9.0999999999999998E-2</v>
      </c>
      <c r="S679" s="129" cm="1">
        <f t="array" ref="S679">INDEX(KM_PCT,MATCH($A679,'Knowledge - Percentages'!$B:$B,0),'Data - Knowledge'!S$8)/100</f>
        <v>0.13699999999999998</v>
      </c>
      <c r="T679" s="129" cm="1">
        <f t="array" ref="T679">INDEX(KM_PCT,MATCH($A679,'Knowledge - Percentages'!$B:$B,0),'Data - Knowledge'!T$8)/100</f>
        <v>0.14199999999999999</v>
      </c>
      <c r="U679" s="129" cm="1">
        <f t="array" ref="U679">INDEX(KM_PCT,MATCH($A679,'Knowledge - Percentages'!$B:$B,0),'Data - Knowledge'!U$8)/100</f>
        <v>0.14199999999999999</v>
      </c>
      <c r="V679" s="129" cm="1">
        <f t="array" ref="V679">INDEX(KM_PCT,MATCH($A679,'Knowledge - Percentages'!$B:$B,0),'Data - Knowledge'!V$8)/100</f>
        <v>0.16200000000000001</v>
      </c>
      <c r="W679" s="129" cm="1">
        <f t="array" ref="W679">INDEX(KM_PCT,MATCH($A679,'Knowledge - Percentages'!$B:$B,0),'Data - Knowledge'!W$8)/100</f>
        <v>0.14199999999999999</v>
      </c>
      <c r="X679" s="129" cm="1">
        <f t="array" ref="X679">INDEX(KM_PCT,MATCH($A679,'Knowledge - Percentages'!$B:$B,0),'Data - Knowledge'!X$8)/100</f>
        <v>0.13800000000000001</v>
      </c>
      <c r="Y679" s="129" cm="1">
        <f t="array" ref="Y679">INDEX(KM_PCT,MATCH($A679,'Knowledge - Percentages'!$B:$B,0),'Data - Knowledge'!Y$8)/100</f>
        <v>0.13900000000000001</v>
      </c>
      <c r="Z679" s="129" cm="1">
        <f t="array" ref="Z679">INDEX(KM_PCT,MATCH($A679,'Knowledge - Percentages'!$B:$B,0),'Data - Knowledge'!Z$8)/100</f>
        <v>0.13900000000000001</v>
      </c>
      <c r="AA679" s="129" cm="1">
        <f t="array" ref="AA679">INDEX(KM_PCT,MATCH($A679,'Knowledge - Percentages'!$B:$B,0),'Data - Knowledge'!AA$8)/100</f>
        <v>9.6000000000000002E-2</v>
      </c>
      <c r="AB679" s="129" cm="1">
        <f t="array" ref="AB679">INDEX(KM_PCT,MATCH($A679,'Knowledge - Percentages'!$B:$B,0),'Data - Knowledge'!AB$8)/100</f>
        <v>0.27899999999999997</v>
      </c>
      <c r="AC679" s="129" cm="1">
        <f t="array" ref="AC679">INDEX(KM_PCT,MATCH($A679,'Knowledge - Percentages'!$B:$B,0),'Data - Knowledge'!AC$8)/100</f>
        <v>0.10400000000000001</v>
      </c>
      <c r="AD679" s="129" cm="1">
        <f t="array" ref="AD679">INDEX(KM_PCT,MATCH($A679,'Knowledge - Percentages'!$B:$B,0),'Data - Knowledge'!AD$8)/100</f>
        <v>0.14199999999999999</v>
      </c>
      <c r="AE679" s="129" cm="1">
        <f t="array" ref="AE679">INDEX(KM_PCT,MATCH($A679,'Knowledge - Percentages'!$B:$B,0),'Data - Knowledge'!AE$8)/100</f>
        <v>0.115</v>
      </c>
      <c r="AF679" s="129" cm="1">
        <f t="array" ref="AF679">INDEX(KM_PCT,MATCH($A679,'Knowledge - Percentages'!$B:$B,0),'Data - Knowledge'!AF$8)/100</f>
        <v>0.157</v>
      </c>
      <c r="AG679" s="129" cm="1">
        <f t="array" ref="AG679">INDEX(KM_PCT,MATCH($A679,'Knowledge - Percentages'!$B:$B,0),'Data - Knowledge'!AG$8)/100</f>
        <v>0.14199999999999999</v>
      </c>
      <c r="AH679" s="129" cm="1">
        <f t="array" ref="AH679">INDEX(KM_PCT,MATCH($A679,'Knowledge - Percentages'!$B:$B,0),'Data - Knowledge'!AH$8)/100</f>
        <v>0.14199999999999999</v>
      </c>
      <c r="AI679" s="129" cm="1">
        <f t="array" ref="AI679">INDEX(KM_PCT,MATCH($A679,'Knowledge - Percentages'!$B:$B,0),'Data - Knowledge'!AI$8)/100</f>
        <v>0.14199999999999999</v>
      </c>
    </row>
    <row r="680" spans="1:35">
      <c r="A680" s="86" t="s">
        <v>1515</v>
      </c>
      <c r="B680" s="86" t="s">
        <v>1491</v>
      </c>
      <c r="C680" s="86" t="s">
        <v>1514</v>
      </c>
      <c r="D680" s="86" t="s">
        <v>1495</v>
      </c>
      <c r="E680" s="122">
        <f t="shared" si="67"/>
        <v>0.23379907007638659</v>
      </c>
      <c r="F680" s="128">
        <f t="shared" si="62"/>
        <v>11967.473</v>
      </c>
      <c r="G680" s="122">
        <f t="shared" si="63"/>
        <v>0.22959585786947098</v>
      </c>
      <c r="H680" s="128">
        <f t="shared" si="64"/>
        <v>83554.295000000013</v>
      </c>
      <c r="I680" s="122">
        <f t="shared" si="65"/>
        <v>-0.21708501778707567</v>
      </c>
      <c r="J680" s="128">
        <f t="shared" si="66"/>
        <v>101.83070036450972</v>
      </c>
      <c r="K680" s="129" cm="1">
        <f t="array" ref="K680">INDEX(KM_PCT,MATCH($A680,'Knowledge - Percentages'!$B:$B,0),'Data - Knowledge'!K$8)/100</f>
        <v>0.23</v>
      </c>
      <c r="L680" s="129" cm="1">
        <f t="array" ref="L680">INDEX(KM_PCT,MATCH($A680,'Knowledge - Percentages'!$B:$B,0),'Data - Knowledge'!L$8)/100</f>
        <v>0.23</v>
      </c>
      <c r="M680" s="129" cm="1">
        <f t="array" ref="M680">INDEX(KM_PCT,MATCH($A680,'Knowledge - Percentages'!$B:$B,0),'Data - Knowledge'!M$8)/100</f>
        <v>0.27200000000000002</v>
      </c>
      <c r="N680" s="129" cm="1">
        <f t="array" ref="N680">INDEX(KM_PCT,MATCH($A680,'Knowledge - Percentages'!$B:$B,0),'Data - Knowledge'!N$8)/100</f>
        <v>0.23</v>
      </c>
      <c r="O680" s="129" cm="1">
        <f t="array" ref="O680">INDEX(KM_PCT,MATCH($A680,'Knowledge - Percentages'!$B:$B,0),'Data - Knowledge'!O$8)/100</f>
        <v>0.23</v>
      </c>
      <c r="P680" s="129" cm="1">
        <f t="array" ref="P680">INDEX(KM_PCT,MATCH($A680,'Knowledge - Percentages'!$B:$B,0),'Data - Knowledge'!P$8)/100</f>
        <v>0.23499999999999999</v>
      </c>
      <c r="Q680" s="129" cm="1">
        <f t="array" ref="Q680">INDEX(KM_PCT,MATCH($A680,'Knowledge - Percentages'!$B:$B,0),'Data - Knowledge'!Q$8)/100</f>
        <v>0.35</v>
      </c>
      <c r="R680" s="129" cm="1">
        <f t="array" ref="R680">INDEX(KM_PCT,MATCH($A680,'Knowledge - Percentages'!$B:$B,0),'Data - Knowledge'!R$8)/100</f>
        <v>0.223</v>
      </c>
      <c r="S680" s="129" cm="1">
        <f t="array" ref="S680">INDEX(KM_PCT,MATCH($A680,'Knowledge - Percentages'!$B:$B,0),'Data - Knowledge'!S$8)/100</f>
        <v>0.23499999999999999</v>
      </c>
      <c r="T680" s="129" cm="1">
        <f t="array" ref="T680">INDEX(KM_PCT,MATCH($A680,'Knowledge - Percentages'!$B:$B,0),'Data - Knowledge'!T$8)/100</f>
        <v>0.23499999999999999</v>
      </c>
      <c r="U680" s="129" cm="1">
        <f t="array" ref="U680">INDEX(KM_PCT,MATCH($A680,'Knowledge - Percentages'!$B:$B,0),'Data - Knowledge'!U$8)/100</f>
        <v>0.23499999999999999</v>
      </c>
      <c r="V680" s="129" cm="1">
        <f t="array" ref="V680">INDEX(KM_PCT,MATCH($A680,'Knowledge - Percentages'!$B:$B,0),'Data - Knowledge'!V$8)/100</f>
        <v>0.23499999999999999</v>
      </c>
      <c r="W680" s="129" cm="1">
        <f t="array" ref="W680">INDEX(KM_PCT,MATCH($A680,'Knowledge - Percentages'!$B:$B,0),'Data - Knowledge'!W$8)/100</f>
        <v>0.222</v>
      </c>
      <c r="X680" s="129" cm="1">
        <f t="array" ref="X680">INDEX(KM_PCT,MATCH($A680,'Knowledge - Percentages'!$B:$B,0),'Data - Knowledge'!X$8)/100</f>
        <v>0.21199999999999999</v>
      </c>
      <c r="Y680" s="129" cm="1">
        <f t="array" ref="Y680">INDEX(KM_PCT,MATCH($A680,'Knowledge - Percentages'!$B:$B,0),'Data - Knowledge'!Y$8)/100</f>
        <v>0.218</v>
      </c>
      <c r="Z680" s="129" cm="1">
        <f t="array" ref="Z680">INDEX(KM_PCT,MATCH($A680,'Knowledge - Percentages'!$B:$B,0),'Data - Knowledge'!Z$8)/100</f>
        <v>0.19899999999999998</v>
      </c>
      <c r="AA680" s="129" cm="1">
        <f t="array" ref="AA680">INDEX(KM_PCT,MATCH($A680,'Knowledge - Percentages'!$B:$B,0),'Data - Knowledge'!AA$8)/100</f>
        <v>0.218</v>
      </c>
      <c r="AB680" s="129" cm="1">
        <f t="array" ref="AB680">INDEX(KM_PCT,MATCH($A680,'Knowledge - Percentages'!$B:$B,0),'Data - Knowledge'!AB$8)/100</f>
        <v>0.42399999999999999</v>
      </c>
      <c r="AC680" s="129" cm="1">
        <f t="array" ref="AC680">INDEX(KM_PCT,MATCH($A680,'Knowledge - Percentages'!$B:$B,0),'Data - Knowledge'!AC$8)/100</f>
        <v>0.23</v>
      </c>
      <c r="AD680" s="129" cm="1">
        <f t="array" ref="AD680">INDEX(KM_PCT,MATCH($A680,'Knowledge - Percentages'!$B:$B,0),'Data - Knowledge'!AD$8)/100</f>
        <v>0.23399999999999999</v>
      </c>
      <c r="AE680" s="129" cm="1">
        <f t="array" ref="AE680">INDEX(KM_PCT,MATCH($A680,'Knowledge - Percentages'!$B:$B,0),'Data - Knowledge'!AE$8)/100</f>
        <v>0.23</v>
      </c>
      <c r="AF680" s="129" cm="1">
        <f t="array" ref="AF680">INDEX(KM_PCT,MATCH($A680,'Knowledge - Percentages'!$B:$B,0),'Data - Knowledge'!AF$8)/100</f>
        <v>0.23</v>
      </c>
      <c r="AG680" s="129" cm="1">
        <f t="array" ref="AG680">INDEX(KM_PCT,MATCH($A680,'Knowledge - Percentages'!$B:$B,0),'Data - Knowledge'!AG$8)/100</f>
        <v>0.23</v>
      </c>
      <c r="AH680" s="129" cm="1">
        <f t="array" ref="AH680">INDEX(KM_PCT,MATCH($A680,'Knowledge - Percentages'!$B:$B,0),'Data - Knowledge'!AH$8)/100</f>
        <v>0.23</v>
      </c>
      <c r="AI680" s="129" cm="1">
        <f t="array" ref="AI680">INDEX(KM_PCT,MATCH($A680,'Knowledge - Percentages'!$B:$B,0),'Data - Knowledge'!AI$8)/100</f>
        <v>0.23</v>
      </c>
    </row>
    <row r="681" spans="1:35">
      <c r="A681" s="86" t="s">
        <v>1516</v>
      </c>
      <c r="B681" s="86" t="s">
        <v>1491</v>
      </c>
      <c r="C681" s="86" t="s">
        <v>1514</v>
      </c>
      <c r="D681" s="86" t="s">
        <v>1050</v>
      </c>
      <c r="E681" s="122">
        <f t="shared" si="67"/>
        <v>0.24597989723953345</v>
      </c>
      <c r="F681" s="128">
        <f t="shared" si="62"/>
        <v>12590.972999999998</v>
      </c>
      <c r="G681" s="122">
        <f t="shared" si="63"/>
        <v>0.24544074642983738</v>
      </c>
      <c r="H681" s="128">
        <f t="shared" si="64"/>
        <v>89320.550999999992</v>
      </c>
      <c r="I681" s="122">
        <f t="shared" si="65"/>
        <v>0.14436306320988393</v>
      </c>
      <c r="J681" s="128">
        <f t="shared" si="66"/>
        <v>100.21966638283925</v>
      </c>
      <c r="K681" s="129" cm="1">
        <f t="array" ref="K681">INDEX(KM_PCT,MATCH($A681,'Knowledge - Percentages'!$B:$B,0),'Data - Knowledge'!K$8)/100</f>
        <v>0.245</v>
      </c>
      <c r="L681" s="129" cm="1">
        <f t="array" ref="L681">INDEX(KM_PCT,MATCH($A681,'Knowledge - Percentages'!$B:$B,0),'Data - Knowledge'!L$8)/100</f>
        <v>0.245</v>
      </c>
      <c r="M681" s="129" cm="1">
        <f t="array" ref="M681">INDEX(KM_PCT,MATCH($A681,'Knowledge - Percentages'!$B:$B,0),'Data - Knowledge'!M$8)/100</f>
        <v>0.249</v>
      </c>
      <c r="N681" s="129" cm="1">
        <f t="array" ref="N681">INDEX(KM_PCT,MATCH($A681,'Knowledge - Percentages'!$B:$B,0),'Data - Knowledge'!N$8)/100</f>
        <v>0.245</v>
      </c>
      <c r="O681" s="129" cm="1">
        <f t="array" ref="O681">INDEX(KM_PCT,MATCH($A681,'Knowledge - Percentages'!$B:$B,0),'Data - Knowledge'!O$8)/100</f>
        <v>0.27399999999999997</v>
      </c>
      <c r="P681" s="129" cm="1">
        <f t="array" ref="P681">INDEX(KM_PCT,MATCH($A681,'Knowledge - Percentages'!$B:$B,0),'Data - Knowledge'!P$8)/100</f>
        <v>0.245</v>
      </c>
      <c r="Q681" s="129" cm="1">
        <f t="array" ref="Q681">INDEX(KM_PCT,MATCH($A681,'Knowledge - Percentages'!$B:$B,0),'Data - Knowledge'!Q$8)/100</f>
        <v>0.245</v>
      </c>
      <c r="R681" s="129" cm="1">
        <f t="array" ref="R681">INDEX(KM_PCT,MATCH($A681,'Knowledge - Percentages'!$B:$B,0),'Data - Knowledge'!R$8)/100</f>
        <v>0.192</v>
      </c>
      <c r="S681" s="129" cm="1">
        <f t="array" ref="S681">INDEX(KM_PCT,MATCH($A681,'Knowledge - Percentages'!$B:$B,0),'Data - Knowledge'!S$8)/100</f>
        <v>0.245</v>
      </c>
      <c r="T681" s="129" cm="1">
        <f t="array" ref="T681">INDEX(KM_PCT,MATCH($A681,'Knowledge - Percentages'!$B:$B,0),'Data - Knowledge'!T$8)/100</f>
        <v>0.245</v>
      </c>
      <c r="U681" s="129" cm="1">
        <f t="array" ref="U681">INDEX(KM_PCT,MATCH($A681,'Knowledge - Percentages'!$B:$B,0),'Data - Knowledge'!U$8)/100</f>
        <v>0.245</v>
      </c>
      <c r="V681" s="129" cm="1">
        <f t="array" ref="V681">INDEX(KM_PCT,MATCH($A681,'Knowledge - Percentages'!$B:$B,0),'Data - Knowledge'!V$8)/100</f>
        <v>0.245</v>
      </c>
      <c r="W681" s="129" cm="1">
        <f t="array" ref="W681">INDEX(KM_PCT,MATCH($A681,'Knowledge - Percentages'!$B:$B,0),'Data - Knowledge'!W$8)/100</f>
        <v>0.245</v>
      </c>
      <c r="X681" s="129" cm="1">
        <f t="array" ref="X681">INDEX(KM_PCT,MATCH($A681,'Knowledge - Percentages'!$B:$B,0),'Data - Knowledge'!X$8)/100</f>
        <v>0.248</v>
      </c>
      <c r="Y681" s="129" cm="1">
        <f t="array" ref="Y681">INDEX(KM_PCT,MATCH($A681,'Knowledge - Percentages'!$B:$B,0),'Data - Knowledge'!Y$8)/100</f>
        <v>0.248</v>
      </c>
      <c r="Z681" s="129" cm="1">
        <f t="array" ref="Z681">INDEX(KM_PCT,MATCH($A681,'Knowledge - Percentages'!$B:$B,0),'Data - Knowledge'!Z$8)/100</f>
        <v>0.248</v>
      </c>
      <c r="AA681" s="129" cm="1">
        <f t="array" ref="AA681">INDEX(KM_PCT,MATCH($A681,'Knowledge - Percentages'!$B:$B,0),'Data - Knowledge'!AA$8)/100</f>
        <v>0.26500000000000001</v>
      </c>
      <c r="AB681" s="129" cm="1">
        <f t="array" ref="AB681">INDEX(KM_PCT,MATCH($A681,'Knowledge - Percentages'!$B:$B,0),'Data - Knowledge'!AB$8)/100</f>
        <v>0.248</v>
      </c>
      <c r="AC681" s="129" cm="1">
        <f t="array" ref="AC681">INDEX(KM_PCT,MATCH($A681,'Knowledge - Percentages'!$B:$B,0),'Data - Knowledge'!AC$8)/100</f>
        <v>0.218</v>
      </c>
      <c r="AD681" s="129" cm="1">
        <f t="array" ref="AD681">INDEX(KM_PCT,MATCH($A681,'Knowledge - Percentages'!$B:$B,0),'Data - Knowledge'!AD$8)/100</f>
        <v>0.23800000000000002</v>
      </c>
      <c r="AE681" s="129" cm="1">
        <f t="array" ref="AE681">INDEX(KM_PCT,MATCH($A681,'Knowledge - Percentages'!$B:$B,0),'Data - Knowledge'!AE$8)/100</f>
        <v>0.23800000000000002</v>
      </c>
      <c r="AF681" s="129" cm="1">
        <f t="array" ref="AF681">INDEX(KM_PCT,MATCH($A681,'Knowledge - Percentages'!$B:$B,0),'Data - Knowledge'!AF$8)/100</f>
        <v>0.23800000000000002</v>
      </c>
      <c r="AG681" s="129" cm="1">
        <f t="array" ref="AG681">INDEX(KM_PCT,MATCH($A681,'Knowledge - Percentages'!$B:$B,0),'Data - Knowledge'!AG$8)/100</f>
        <v>0.27800000000000002</v>
      </c>
      <c r="AH681" s="129" cm="1">
        <f t="array" ref="AH681">INDEX(KM_PCT,MATCH($A681,'Knowledge - Percentages'!$B:$B,0),'Data - Knowledge'!AH$8)/100</f>
        <v>0.23800000000000002</v>
      </c>
      <c r="AI681" s="129" cm="1">
        <f t="array" ref="AI681">INDEX(KM_PCT,MATCH($A681,'Knowledge - Percentages'!$B:$B,0),'Data - Knowledge'!AI$8)/100</f>
        <v>0.23300000000000001</v>
      </c>
    </row>
    <row r="682" spans="1:35">
      <c r="A682" s="86" t="s">
        <v>1517</v>
      </c>
      <c r="B682" s="86" t="s">
        <v>1491</v>
      </c>
      <c r="C682" s="86" t="s">
        <v>1514</v>
      </c>
      <c r="D682" s="86" t="s">
        <v>1498</v>
      </c>
      <c r="E682" s="122">
        <f t="shared" si="67"/>
        <v>0.50018965753023226</v>
      </c>
      <c r="F682" s="128">
        <f t="shared" si="62"/>
        <v>25603.207999999999</v>
      </c>
      <c r="G682" s="122">
        <f t="shared" si="63"/>
        <v>0.49416640241372378</v>
      </c>
      <c r="H682" s="128">
        <f t="shared" si="64"/>
        <v>179836.54299999995</v>
      </c>
      <c r="I682" s="122">
        <f t="shared" si="65"/>
        <v>0.46753337660377792</v>
      </c>
      <c r="J682" s="128">
        <f t="shared" si="66"/>
        <v>101.21887183893689</v>
      </c>
      <c r="K682" s="129" cm="1">
        <f t="array" ref="K682">INDEX(KM_PCT,MATCH($A682,'Knowledge - Percentages'!$B:$B,0),'Data - Knowledge'!K$8)/100</f>
        <v>0.53799999999999992</v>
      </c>
      <c r="L682" s="129" cm="1">
        <f t="array" ref="L682">INDEX(KM_PCT,MATCH($A682,'Knowledge - Percentages'!$B:$B,0),'Data - Knowledge'!L$8)/100</f>
        <v>0.51300000000000001</v>
      </c>
      <c r="M682" s="129" cm="1">
        <f t="array" ref="M682">INDEX(KM_PCT,MATCH($A682,'Knowledge - Percentages'!$B:$B,0),'Data - Knowledge'!M$8)/100</f>
        <v>0.54200000000000004</v>
      </c>
      <c r="N682" s="129" cm="1">
        <f t="array" ref="N682">INDEX(KM_PCT,MATCH($A682,'Knowledge - Percentages'!$B:$B,0),'Data - Knowledge'!N$8)/100</f>
        <v>0.51300000000000001</v>
      </c>
      <c r="O682" s="129" cm="1">
        <f t="array" ref="O682">INDEX(KM_PCT,MATCH($A682,'Knowledge - Percentages'!$B:$B,0),'Data - Knowledge'!O$8)/100</f>
        <v>0.51300000000000001</v>
      </c>
      <c r="P682" s="129" cm="1">
        <f t="array" ref="P682">INDEX(KM_PCT,MATCH($A682,'Knowledge - Percentages'!$B:$B,0),'Data - Knowledge'!P$8)/100</f>
        <v>0.48899999999999999</v>
      </c>
      <c r="Q682" s="129" cm="1">
        <f t="array" ref="Q682">INDEX(KM_PCT,MATCH($A682,'Knowledge - Percentages'!$B:$B,0),'Data - Knowledge'!Q$8)/100</f>
        <v>0.48899999999999999</v>
      </c>
      <c r="R682" s="129" cm="1">
        <f t="array" ref="R682">INDEX(KM_PCT,MATCH($A682,'Knowledge - Percentages'!$B:$B,0),'Data - Knowledge'!R$8)/100</f>
        <v>0.48899999999999999</v>
      </c>
      <c r="S682" s="129" cm="1">
        <f t="array" ref="S682">INDEX(KM_PCT,MATCH($A682,'Knowledge - Percentages'!$B:$B,0),'Data - Knowledge'!S$8)/100</f>
        <v>0.48899999999999999</v>
      </c>
      <c r="T682" s="129" cm="1">
        <f t="array" ref="T682">INDEX(KM_PCT,MATCH($A682,'Knowledge - Percentages'!$B:$B,0),'Data - Knowledge'!T$8)/100</f>
        <v>0.48899999999999999</v>
      </c>
      <c r="U682" s="129" cm="1">
        <f t="array" ref="U682">INDEX(KM_PCT,MATCH($A682,'Knowledge - Percentages'!$B:$B,0),'Data - Knowledge'!U$8)/100</f>
        <v>0.48899999999999999</v>
      </c>
      <c r="V682" s="129" cm="1">
        <f t="array" ref="V682">INDEX(KM_PCT,MATCH($A682,'Knowledge - Percentages'!$B:$B,0),'Data - Knowledge'!V$8)/100</f>
        <v>0.48899999999999999</v>
      </c>
      <c r="W682" s="129" cm="1">
        <f t="array" ref="W682">INDEX(KM_PCT,MATCH($A682,'Knowledge - Percentages'!$B:$B,0),'Data - Knowledge'!W$8)/100</f>
        <v>0.48</v>
      </c>
      <c r="X682" s="129" cm="1">
        <f t="array" ref="X682">INDEX(KM_PCT,MATCH($A682,'Knowledge - Percentages'!$B:$B,0),'Data - Knowledge'!X$8)/100</f>
        <v>0.49399999999999999</v>
      </c>
      <c r="Y682" s="129" cm="1">
        <f t="array" ref="Y682">INDEX(KM_PCT,MATCH($A682,'Knowledge - Percentages'!$B:$B,0),'Data - Knowledge'!Y$8)/100</f>
        <v>0.49399999999999999</v>
      </c>
      <c r="Z682" s="129" cm="1">
        <f t="array" ref="Z682">INDEX(KM_PCT,MATCH($A682,'Knowledge - Percentages'!$B:$B,0),'Data - Knowledge'!Z$8)/100</f>
        <v>0.51800000000000002</v>
      </c>
      <c r="AA682" s="129" cm="1">
        <f t="array" ref="AA682">INDEX(KM_PCT,MATCH($A682,'Knowledge - Percentages'!$B:$B,0),'Data - Knowledge'!AA$8)/100</f>
        <v>0.49399999999999999</v>
      </c>
      <c r="AB682" s="129" cm="1">
        <f t="array" ref="AB682">INDEX(KM_PCT,MATCH($A682,'Knowledge - Percentages'!$B:$B,0),'Data - Knowledge'!AB$8)/100</f>
        <v>0.49399999999999999</v>
      </c>
      <c r="AC682" s="129" cm="1">
        <f t="array" ref="AC682">INDEX(KM_PCT,MATCH($A682,'Knowledge - Percentages'!$B:$B,0),'Data - Knowledge'!AC$8)/100</f>
        <v>0.47200000000000003</v>
      </c>
      <c r="AD682" s="129" cm="1">
        <f t="array" ref="AD682">INDEX(KM_PCT,MATCH($A682,'Knowledge - Percentages'!$B:$B,0),'Data - Knowledge'!AD$8)/100</f>
        <v>0.47200000000000003</v>
      </c>
      <c r="AE682" s="129" cm="1">
        <f t="array" ref="AE682">INDEX(KM_PCT,MATCH($A682,'Knowledge - Percentages'!$B:$B,0),'Data - Knowledge'!AE$8)/100</f>
        <v>0.47200000000000003</v>
      </c>
      <c r="AF682" s="129" cm="1">
        <f t="array" ref="AF682">INDEX(KM_PCT,MATCH($A682,'Knowledge - Percentages'!$B:$B,0),'Data - Knowledge'!AF$8)/100</f>
        <v>0.47200000000000003</v>
      </c>
      <c r="AG682" s="129" cm="1">
        <f t="array" ref="AG682">INDEX(KM_PCT,MATCH($A682,'Knowledge - Percentages'!$B:$B,0),'Data - Knowledge'!AG$8)/100</f>
        <v>0.47200000000000003</v>
      </c>
      <c r="AH682" s="129" cm="1">
        <f t="array" ref="AH682">INDEX(KM_PCT,MATCH($A682,'Knowledge - Percentages'!$B:$B,0),'Data - Knowledge'!AH$8)/100</f>
        <v>0.47200000000000003</v>
      </c>
      <c r="AI682" s="129" cm="1">
        <f t="array" ref="AI682">INDEX(KM_PCT,MATCH($A682,'Knowledge - Percentages'!$B:$B,0),'Data - Knowledge'!AI$8)/100</f>
        <v>0.46799999999999997</v>
      </c>
    </row>
    <row r="683" spans="1:35">
      <c r="A683" s="86" t="s">
        <v>1518</v>
      </c>
      <c r="B683" s="86" t="s">
        <v>1491</v>
      </c>
      <c r="C683" s="86" t="s">
        <v>1514</v>
      </c>
      <c r="D683" s="86" t="s">
        <v>1500</v>
      </c>
      <c r="E683" s="122">
        <f t="shared" si="67"/>
        <v>0.15202916756207627</v>
      </c>
      <c r="F683" s="128">
        <f t="shared" si="62"/>
        <v>7781.9169999999986</v>
      </c>
      <c r="G683" s="122">
        <f t="shared" si="63"/>
        <v>0.15295070881157619</v>
      </c>
      <c r="H683" s="128">
        <f t="shared" si="64"/>
        <v>55661.668999999994</v>
      </c>
      <c r="I683" s="122">
        <f t="shared" si="65"/>
        <v>-0.20061893349464605</v>
      </c>
      <c r="J683" s="128">
        <f t="shared" si="66"/>
        <v>99.397491350867043</v>
      </c>
      <c r="K683" s="129" cm="1">
        <f t="array" ref="K683">INDEX(KM_PCT,MATCH($A683,'Knowledge - Percentages'!$B:$B,0),'Data - Knowledge'!K$8)/100</f>
        <v>0.158</v>
      </c>
      <c r="L683" s="129" cm="1">
        <f t="array" ref="L683">INDEX(KM_PCT,MATCH($A683,'Knowledge - Percentages'!$B:$B,0),'Data - Knowledge'!L$8)/100</f>
        <v>0.153</v>
      </c>
      <c r="M683" s="129" cm="1">
        <f t="array" ref="M683">INDEX(KM_PCT,MATCH($A683,'Knowledge - Percentages'!$B:$B,0),'Data - Knowledge'!M$8)/100</f>
        <v>0.155</v>
      </c>
      <c r="N683" s="129" cm="1">
        <f t="array" ref="N683">INDEX(KM_PCT,MATCH($A683,'Knowledge - Percentages'!$B:$B,0),'Data - Knowledge'!N$8)/100</f>
        <v>0.155</v>
      </c>
      <c r="O683" s="129" cm="1">
        <f t="array" ref="O683">INDEX(KM_PCT,MATCH($A683,'Knowledge - Percentages'!$B:$B,0),'Data - Knowledge'!O$8)/100</f>
        <v>0.17</v>
      </c>
      <c r="P683" s="129" cm="1">
        <f t="array" ref="P683">INDEX(KM_PCT,MATCH($A683,'Knowledge - Percentages'!$B:$B,0),'Data - Knowledge'!P$8)/100</f>
        <v>0.155</v>
      </c>
      <c r="Q683" s="129" cm="1">
        <f t="array" ref="Q683">INDEX(KM_PCT,MATCH($A683,'Knowledge - Percentages'!$B:$B,0),'Data - Knowledge'!Q$8)/100</f>
        <v>0.155</v>
      </c>
      <c r="R683" s="129" cm="1">
        <f t="array" ref="R683">INDEX(KM_PCT,MATCH($A683,'Knowledge - Percentages'!$B:$B,0),'Data - Knowledge'!R$8)/100</f>
        <v>0.155</v>
      </c>
      <c r="S683" s="129" cm="1">
        <f t="array" ref="S683">INDEX(KM_PCT,MATCH($A683,'Knowledge - Percentages'!$B:$B,0),'Data - Knowledge'!S$8)/100</f>
        <v>0.13800000000000001</v>
      </c>
      <c r="T683" s="129" cm="1">
        <f t="array" ref="T683">INDEX(KM_PCT,MATCH($A683,'Knowledge - Percentages'!$B:$B,0),'Data - Knowledge'!T$8)/100</f>
        <v>0.155</v>
      </c>
      <c r="U683" s="129" cm="1">
        <f t="array" ref="U683">INDEX(KM_PCT,MATCH($A683,'Knowledge - Percentages'!$B:$B,0),'Data - Knowledge'!U$8)/100</f>
        <v>0.155</v>
      </c>
      <c r="V683" s="129" cm="1">
        <f t="array" ref="V683">INDEX(KM_PCT,MATCH($A683,'Knowledge - Percentages'!$B:$B,0),'Data - Knowledge'!V$8)/100</f>
        <v>0.155</v>
      </c>
      <c r="W683" s="129" cm="1">
        <f t="array" ref="W683">INDEX(KM_PCT,MATCH($A683,'Knowledge - Percentages'!$B:$B,0),'Data - Knowledge'!W$8)/100</f>
        <v>0.155</v>
      </c>
      <c r="X683" s="129" cm="1">
        <f t="array" ref="X683">INDEX(KM_PCT,MATCH($A683,'Knowledge - Percentages'!$B:$B,0),'Data - Knowledge'!X$8)/100</f>
        <v>0.13800000000000001</v>
      </c>
      <c r="Y683" s="129" cm="1">
        <f t="array" ref="Y683">INDEX(KM_PCT,MATCH($A683,'Knowledge - Percentages'!$B:$B,0),'Data - Knowledge'!Y$8)/100</f>
        <v>0.155</v>
      </c>
      <c r="Z683" s="129" cm="1">
        <f t="array" ref="Z683">INDEX(KM_PCT,MATCH($A683,'Knowledge - Percentages'!$B:$B,0),'Data - Knowledge'!Z$8)/100</f>
        <v>0.155</v>
      </c>
      <c r="AA683" s="129" cm="1">
        <f t="array" ref="AA683">INDEX(KM_PCT,MATCH($A683,'Knowledge - Percentages'!$B:$B,0),'Data - Knowledge'!AA$8)/100</f>
        <v>0.17399999999999999</v>
      </c>
      <c r="AB683" s="129" cm="1">
        <f t="array" ref="AB683">INDEX(KM_PCT,MATCH($A683,'Knowledge - Percentages'!$B:$B,0),'Data - Knowledge'!AB$8)/100</f>
        <v>0.155</v>
      </c>
      <c r="AC683" s="129" cm="1">
        <f t="array" ref="AC683">INDEX(KM_PCT,MATCH($A683,'Knowledge - Percentages'!$B:$B,0),'Data - Knowledge'!AC$8)/100</f>
        <v>0.155</v>
      </c>
      <c r="AD683" s="129" cm="1">
        <f t="array" ref="AD683">INDEX(KM_PCT,MATCH($A683,'Knowledge - Percentages'!$B:$B,0),'Data - Knowledge'!AD$8)/100</f>
        <v>0.155</v>
      </c>
      <c r="AE683" s="129" cm="1">
        <f t="array" ref="AE683">INDEX(KM_PCT,MATCH($A683,'Knowledge - Percentages'!$B:$B,0),'Data - Knowledge'!AE$8)/100</f>
        <v>0.155</v>
      </c>
      <c r="AF683" s="129" cm="1">
        <f t="array" ref="AF683">INDEX(KM_PCT,MATCH($A683,'Knowledge - Percentages'!$B:$B,0),'Data - Knowledge'!AF$8)/100</f>
        <v>0.17100000000000001</v>
      </c>
      <c r="AG683" s="129" cm="1">
        <f t="array" ref="AG683">INDEX(KM_PCT,MATCH($A683,'Knowledge - Percentages'!$B:$B,0),'Data - Knowledge'!AG$8)/100</f>
        <v>0.155</v>
      </c>
      <c r="AH683" s="129" cm="1">
        <f t="array" ref="AH683">INDEX(KM_PCT,MATCH($A683,'Knowledge - Percentages'!$B:$B,0),'Data - Knowledge'!AH$8)/100</f>
        <v>0.155</v>
      </c>
      <c r="AI683" s="129" cm="1">
        <f t="array" ref="AI683">INDEX(KM_PCT,MATCH($A683,'Knowledge - Percentages'!$B:$B,0),'Data - Knowledge'!AI$8)/100</f>
        <v>0.111</v>
      </c>
    </row>
    <row r="684" spans="1:35">
      <c r="A684" s="86" t="s">
        <v>1519</v>
      </c>
      <c r="B684" s="86" t="s">
        <v>1491</v>
      </c>
      <c r="C684" s="86" t="s">
        <v>1514</v>
      </c>
      <c r="D684" s="86" t="s">
        <v>1502</v>
      </c>
      <c r="E684" s="122">
        <f t="shared" si="67"/>
        <v>0.10069402387324909</v>
      </c>
      <c r="F684" s="128">
        <f t="shared" si="62"/>
        <v>5154.2250000000013</v>
      </c>
      <c r="G684" s="122">
        <f t="shared" si="63"/>
        <v>9.9934669528109296E-2</v>
      </c>
      <c r="H684" s="128">
        <f t="shared" si="64"/>
        <v>36368.125000000007</v>
      </c>
      <c r="I684" s="122">
        <f t="shared" si="65"/>
        <v>-0.25469601569715022</v>
      </c>
      <c r="J684" s="128">
        <f t="shared" si="66"/>
        <v>100.75985075922647</v>
      </c>
      <c r="K684" s="129" cm="1">
        <f t="array" ref="K684">INDEX(KM_PCT,MATCH($A684,'Knowledge - Percentages'!$B:$B,0),'Data - Knowledge'!K$8)/100</f>
        <v>0.10400000000000001</v>
      </c>
      <c r="L684" s="129" cm="1">
        <f t="array" ref="L684">INDEX(KM_PCT,MATCH($A684,'Knowledge - Percentages'!$B:$B,0),'Data - Knowledge'!L$8)/100</f>
        <v>0.10400000000000001</v>
      </c>
      <c r="M684" s="129" cm="1">
        <f t="array" ref="M684">INDEX(KM_PCT,MATCH($A684,'Knowledge - Percentages'!$B:$B,0),'Data - Knowledge'!M$8)/100</f>
        <v>0.10400000000000001</v>
      </c>
      <c r="N684" s="129" cm="1">
        <f t="array" ref="N684">INDEX(KM_PCT,MATCH($A684,'Knowledge - Percentages'!$B:$B,0),'Data - Knowledge'!N$8)/100</f>
        <v>8.5999999999999993E-2</v>
      </c>
      <c r="O684" s="129" cm="1">
        <f t="array" ref="O684">INDEX(KM_PCT,MATCH($A684,'Knowledge - Percentages'!$B:$B,0),'Data - Knowledge'!O$8)/100</f>
        <v>0.125</v>
      </c>
      <c r="P684" s="129" cm="1">
        <f t="array" ref="P684">INDEX(KM_PCT,MATCH($A684,'Knowledge - Percentages'!$B:$B,0),'Data - Knowledge'!P$8)/100</f>
        <v>0.10400000000000001</v>
      </c>
      <c r="Q684" s="129" cm="1">
        <f t="array" ref="Q684">INDEX(KM_PCT,MATCH($A684,'Knowledge - Percentages'!$B:$B,0),'Data - Knowledge'!Q$8)/100</f>
        <v>0.109</v>
      </c>
      <c r="R684" s="129" cm="1">
        <f t="array" ref="R684">INDEX(KM_PCT,MATCH($A684,'Knowledge - Percentages'!$B:$B,0),'Data - Knowledge'!R$8)/100</f>
        <v>0.08</v>
      </c>
      <c r="S684" s="129" cm="1">
        <f t="array" ref="S684">INDEX(KM_PCT,MATCH($A684,'Knowledge - Percentages'!$B:$B,0),'Data - Knowledge'!S$8)/100</f>
        <v>0.10400000000000001</v>
      </c>
      <c r="T684" s="129" cm="1">
        <f t="array" ref="T684">INDEX(KM_PCT,MATCH($A684,'Knowledge - Percentages'!$B:$B,0),'Data - Knowledge'!T$8)/100</f>
        <v>0.10400000000000001</v>
      </c>
      <c r="U684" s="129" cm="1">
        <f t="array" ref="U684">INDEX(KM_PCT,MATCH($A684,'Knowledge - Percentages'!$B:$B,0),'Data - Knowledge'!U$8)/100</f>
        <v>0.121</v>
      </c>
      <c r="V684" s="129" cm="1">
        <f t="array" ref="V684">INDEX(KM_PCT,MATCH($A684,'Knowledge - Percentages'!$B:$B,0),'Data - Knowledge'!V$8)/100</f>
        <v>0.10400000000000001</v>
      </c>
      <c r="W684" s="129" cm="1">
        <f t="array" ref="W684">INDEX(KM_PCT,MATCH($A684,'Knowledge - Percentages'!$B:$B,0),'Data - Knowledge'!W$8)/100</f>
        <v>0.10400000000000001</v>
      </c>
      <c r="X684" s="129" cm="1">
        <f t="array" ref="X684">INDEX(KM_PCT,MATCH($A684,'Knowledge - Percentages'!$B:$B,0),'Data - Knowledge'!X$8)/100</f>
        <v>0.10400000000000001</v>
      </c>
      <c r="Y684" s="129" cm="1">
        <f t="array" ref="Y684">INDEX(KM_PCT,MATCH($A684,'Knowledge - Percentages'!$B:$B,0),'Data - Knowledge'!Y$8)/100</f>
        <v>0.10400000000000001</v>
      </c>
      <c r="Z684" s="129" cm="1">
        <f t="array" ref="Z684">INDEX(KM_PCT,MATCH($A684,'Knowledge - Percentages'!$B:$B,0),'Data - Knowledge'!Z$8)/100</f>
        <v>0.10400000000000001</v>
      </c>
      <c r="AA684" s="129" cm="1">
        <f t="array" ref="AA684">INDEX(KM_PCT,MATCH($A684,'Knowledge - Percentages'!$B:$B,0),'Data - Knowledge'!AA$8)/100</f>
        <v>0.10400000000000001</v>
      </c>
      <c r="AB684" s="129" cm="1">
        <f t="array" ref="AB684">INDEX(KM_PCT,MATCH($A684,'Knowledge - Percentages'!$B:$B,0),'Data - Knowledge'!AB$8)/100</f>
        <v>0.435</v>
      </c>
      <c r="AC684" s="129" cm="1">
        <f t="array" ref="AC684">INDEX(KM_PCT,MATCH($A684,'Knowledge - Percentages'!$B:$B,0),'Data - Knowledge'!AC$8)/100</f>
        <v>9.0999999999999998E-2</v>
      </c>
      <c r="AD684" s="129" cm="1">
        <f t="array" ref="AD684">INDEX(KM_PCT,MATCH($A684,'Knowledge - Percentages'!$B:$B,0),'Data - Knowledge'!AD$8)/100</f>
        <v>8.900000000000001E-2</v>
      </c>
      <c r="AE684" s="129" cm="1">
        <f t="array" ref="AE684">INDEX(KM_PCT,MATCH($A684,'Knowledge - Percentages'!$B:$B,0),'Data - Knowledge'!AE$8)/100</f>
        <v>8.1000000000000003E-2</v>
      </c>
      <c r="AF684" s="129" cm="1">
        <f t="array" ref="AF684">INDEX(KM_PCT,MATCH($A684,'Knowledge - Percentages'!$B:$B,0),'Data - Knowledge'!AF$8)/100</f>
        <v>9.9000000000000005E-2</v>
      </c>
      <c r="AG684" s="129" cm="1">
        <f t="array" ref="AG684">INDEX(KM_PCT,MATCH($A684,'Knowledge - Percentages'!$B:$B,0),'Data - Knowledge'!AG$8)/100</f>
        <v>9.9000000000000005E-2</v>
      </c>
      <c r="AH684" s="129" cm="1">
        <f t="array" ref="AH684">INDEX(KM_PCT,MATCH($A684,'Knowledge - Percentages'!$B:$B,0),'Data - Knowledge'!AH$8)/100</f>
        <v>9.9000000000000005E-2</v>
      </c>
      <c r="AI684" s="129" cm="1">
        <f t="array" ref="AI684">INDEX(KM_PCT,MATCH($A684,'Knowledge - Percentages'!$B:$B,0),'Data - Knowledge'!AI$8)/100</f>
        <v>9.9000000000000005E-2</v>
      </c>
    </row>
    <row r="685" spans="1:35">
      <c r="A685" s="86" t="s">
        <v>1520</v>
      </c>
      <c r="B685" s="86" t="s">
        <v>1491</v>
      </c>
      <c r="C685" s="86" t="s">
        <v>1514</v>
      </c>
      <c r="D685" s="86" t="s">
        <v>1504</v>
      </c>
      <c r="E685" s="122">
        <f t="shared" si="67"/>
        <v>0.30889141774278628</v>
      </c>
      <c r="F685" s="128">
        <f t="shared" si="62"/>
        <v>15811.225000000002</v>
      </c>
      <c r="G685" s="122">
        <f t="shared" si="63"/>
        <v>0.30857718063635031</v>
      </c>
      <c r="H685" s="128">
        <f t="shared" si="64"/>
        <v>112297.09899999997</v>
      </c>
      <c r="I685" s="122">
        <f t="shared" si="65"/>
        <v>0.38464836055384299</v>
      </c>
      <c r="J685" s="128">
        <f t="shared" si="66"/>
        <v>100.10183420102159</v>
      </c>
      <c r="K685" s="129" cm="1">
        <f t="array" ref="K685">INDEX(KM_PCT,MATCH($A685,'Knowledge - Percentages'!$B:$B,0),'Data - Knowledge'!K$8)/100</f>
        <v>0.309</v>
      </c>
      <c r="L685" s="129" cm="1">
        <f t="array" ref="L685">INDEX(KM_PCT,MATCH($A685,'Knowledge - Percentages'!$B:$B,0),'Data - Knowledge'!L$8)/100</f>
        <v>0.309</v>
      </c>
      <c r="M685" s="129" cm="1">
        <f t="array" ref="M685">INDEX(KM_PCT,MATCH($A685,'Knowledge - Percentages'!$B:$B,0),'Data - Knowledge'!M$8)/100</f>
        <v>0.309</v>
      </c>
      <c r="N685" s="129" cm="1">
        <f t="array" ref="N685">INDEX(KM_PCT,MATCH($A685,'Knowledge - Percentages'!$B:$B,0),'Data - Knowledge'!N$8)/100</f>
        <v>0.308</v>
      </c>
      <c r="O685" s="129" cm="1">
        <f t="array" ref="O685">INDEX(KM_PCT,MATCH($A685,'Knowledge - Percentages'!$B:$B,0),'Data - Knowledge'!O$8)/100</f>
        <v>0.309</v>
      </c>
      <c r="P685" s="129" cm="1">
        <f t="array" ref="P685">INDEX(KM_PCT,MATCH($A685,'Knowledge - Percentages'!$B:$B,0),'Data - Knowledge'!P$8)/100</f>
        <v>0.30499999999999999</v>
      </c>
      <c r="Q685" s="129" cm="1">
        <f t="array" ref="Q685">INDEX(KM_PCT,MATCH($A685,'Knowledge - Percentages'!$B:$B,0),'Data - Knowledge'!Q$8)/100</f>
        <v>0.377</v>
      </c>
      <c r="R685" s="129" cm="1">
        <f t="array" ref="R685">INDEX(KM_PCT,MATCH($A685,'Knowledge - Percentages'!$B:$B,0),'Data - Knowledge'!R$8)/100</f>
        <v>0.129</v>
      </c>
      <c r="S685" s="129" cm="1">
        <f t="array" ref="S685">INDEX(KM_PCT,MATCH($A685,'Knowledge - Percentages'!$B:$B,0),'Data - Knowledge'!S$8)/100</f>
        <v>0.30499999999999999</v>
      </c>
      <c r="T685" s="129" cm="1">
        <f t="array" ref="T685">INDEX(KM_PCT,MATCH($A685,'Knowledge - Percentages'!$B:$B,0),'Data - Knowledge'!T$8)/100</f>
        <v>0.30299999999999999</v>
      </c>
      <c r="U685" s="129" cm="1">
        <f t="array" ref="U685">INDEX(KM_PCT,MATCH($A685,'Knowledge - Percentages'!$B:$B,0),'Data - Knowledge'!U$8)/100</f>
        <v>0.28100000000000003</v>
      </c>
      <c r="V685" s="129" cm="1">
        <f t="array" ref="V685">INDEX(KM_PCT,MATCH($A685,'Knowledge - Percentages'!$B:$B,0),'Data - Knowledge'!V$8)/100</f>
        <v>0.30499999999999999</v>
      </c>
      <c r="W685" s="129" cm="1">
        <f t="array" ref="W685">INDEX(KM_PCT,MATCH($A685,'Knowledge - Percentages'!$B:$B,0),'Data - Knowledge'!W$8)/100</f>
        <v>0.30499999999999999</v>
      </c>
      <c r="X685" s="129" cm="1">
        <f t="array" ref="X685">INDEX(KM_PCT,MATCH($A685,'Knowledge - Percentages'!$B:$B,0),'Data - Knowledge'!X$8)/100</f>
        <v>0.30099999999999999</v>
      </c>
      <c r="Y685" s="129" cm="1">
        <f t="array" ref="Y685">INDEX(KM_PCT,MATCH($A685,'Knowledge - Percentages'!$B:$B,0),'Data - Knowledge'!Y$8)/100</f>
        <v>0.309</v>
      </c>
      <c r="Z685" s="129" cm="1">
        <f t="array" ref="Z685">INDEX(KM_PCT,MATCH($A685,'Knowledge - Percentages'!$B:$B,0),'Data - Knowledge'!Z$8)/100</f>
        <v>0.309</v>
      </c>
      <c r="AA685" s="129" cm="1">
        <f t="array" ref="AA685">INDEX(KM_PCT,MATCH($A685,'Knowledge - Percentages'!$B:$B,0),'Data - Knowledge'!AA$8)/100</f>
        <v>0.33100000000000002</v>
      </c>
      <c r="AB685" s="129" cm="1">
        <f t="array" ref="AB685">INDEX(KM_PCT,MATCH($A685,'Knowledge - Percentages'!$B:$B,0),'Data - Knowledge'!AB$8)/100</f>
        <v>0.17699999999999999</v>
      </c>
      <c r="AC685" s="129" cm="1">
        <f t="array" ref="AC685">INDEX(KM_PCT,MATCH($A685,'Knowledge - Percentages'!$B:$B,0),'Data - Knowledge'!AC$8)/100</f>
        <v>0.309</v>
      </c>
      <c r="AD685" s="129" cm="1">
        <f t="array" ref="AD685">INDEX(KM_PCT,MATCH($A685,'Knowledge - Percentages'!$B:$B,0),'Data - Knowledge'!AD$8)/100</f>
        <v>0.309</v>
      </c>
      <c r="AE685" s="129" cm="1">
        <f t="array" ref="AE685">INDEX(KM_PCT,MATCH($A685,'Knowledge - Percentages'!$B:$B,0),'Data - Knowledge'!AE$8)/100</f>
        <v>0.245</v>
      </c>
      <c r="AF685" s="129" cm="1">
        <f t="array" ref="AF685">INDEX(KM_PCT,MATCH($A685,'Knowledge - Percentages'!$B:$B,0),'Data - Knowledge'!AF$8)/100</f>
        <v>0.28300000000000003</v>
      </c>
      <c r="AG685" s="129" cm="1">
        <f t="array" ref="AG685">INDEX(KM_PCT,MATCH($A685,'Knowledge - Percentages'!$B:$B,0),'Data - Knowledge'!AG$8)/100</f>
        <v>0.309</v>
      </c>
      <c r="AH685" s="129" cm="1">
        <f t="array" ref="AH685">INDEX(KM_PCT,MATCH($A685,'Knowledge - Percentages'!$B:$B,0),'Data - Knowledge'!AH$8)/100</f>
        <v>0.309</v>
      </c>
      <c r="AI685" s="129" cm="1">
        <f t="array" ref="AI685">INDEX(KM_PCT,MATCH($A685,'Knowledge - Percentages'!$B:$B,0),'Data - Knowledge'!AI$8)/100</f>
        <v>0.309</v>
      </c>
    </row>
    <row r="686" spans="1:35">
      <c r="A686" s="86" t="s">
        <v>1521</v>
      </c>
      <c r="B686" s="86" t="s">
        <v>1491</v>
      </c>
      <c r="C686" s="86" t="s">
        <v>1522</v>
      </c>
      <c r="D686" s="86" t="s">
        <v>1493</v>
      </c>
      <c r="E686" s="122">
        <f t="shared" si="67"/>
        <v>0.1404978803211753</v>
      </c>
      <c r="F686" s="128">
        <f t="shared" si="62"/>
        <v>7191.665</v>
      </c>
      <c r="G686" s="122">
        <f t="shared" si="63"/>
        <v>0.13209803005613885</v>
      </c>
      <c r="H686" s="128">
        <f t="shared" si="64"/>
        <v>48072.982999999993</v>
      </c>
      <c r="I686" s="122">
        <f t="shared" si="65"/>
        <v>-0.20537527493116767</v>
      </c>
      <c r="J686" s="128">
        <f t="shared" si="66"/>
        <v>106.3588005524887</v>
      </c>
      <c r="K686" s="129" cm="1">
        <f t="array" ref="K686">INDEX(KM_PCT,MATCH($A686,'Knowledge - Percentages'!$B:$B,0),'Data - Knowledge'!K$8)/100</f>
        <v>0.152</v>
      </c>
      <c r="L686" s="129" cm="1">
        <f t="array" ref="L686">INDEX(KM_PCT,MATCH($A686,'Knowledge - Percentages'!$B:$B,0),'Data - Knowledge'!L$8)/100</f>
        <v>0.21299999999999999</v>
      </c>
      <c r="M686" s="129" cm="1">
        <f t="array" ref="M686">INDEX(KM_PCT,MATCH($A686,'Knowledge - Percentages'!$B:$B,0),'Data - Knowledge'!M$8)/100</f>
        <v>0.17100000000000001</v>
      </c>
      <c r="N686" s="129" cm="1">
        <f t="array" ref="N686">INDEX(KM_PCT,MATCH($A686,'Knowledge - Percentages'!$B:$B,0),'Data - Knowledge'!N$8)/100</f>
        <v>0.129</v>
      </c>
      <c r="O686" s="129" cm="1">
        <f t="array" ref="O686">INDEX(KM_PCT,MATCH($A686,'Knowledge - Percentages'!$B:$B,0),'Data - Knowledge'!O$8)/100</f>
        <v>0.152</v>
      </c>
      <c r="P686" s="129" cm="1">
        <f t="array" ref="P686">INDEX(KM_PCT,MATCH($A686,'Knowledge - Percentages'!$B:$B,0),'Data - Knowledge'!P$8)/100</f>
        <v>0.13500000000000001</v>
      </c>
      <c r="Q686" s="129" cm="1">
        <f t="array" ref="Q686">INDEX(KM_PCT,MATCH($A686,'Knowledge - Percentages'!$B:$B,0),'Data - Knowledge'!Q$8)/100</f>
        <v>0.14400000000000002</v>
      </c>
      <c r="R686" s="129" cm="1">
        <f t="array" ref="R686">INDEX(KM_PCT,MATCH($A686,'Knowledge - Percentages'!$B:$B,0),'Data - Knowledge'!R$8)/100</f>
        <v>0.13500000000000001</v>
      </c>
      <c r="S686" s="129" cm="1">
        <f t="array" ref="S686">INDEX(KM_PCT,MATCH($A686,'Knowledge - Percentages'!$B:$B,0),'Data - Knowledge'!S$8)/100</f>
        <v>0.13500000000000001</v>
      </c>
      <c r="T686" s="129" cm="1">
        <f t="array" ref="T686">INDEX(KM_PCT,MATCH($A686,'Knowledge - Percentages'!$B:$B,0),'Data - Knowledge'!T$8)/100</f>
        <v>0.13500000000000001</v>
      </c>
      <c r="U686" s="129" cm="1">
        <f t="array" ref="U686">INDEX(KM_PCT,MATCH($A686,'Knowledge - Percentages'!$B:$B,0),'Data - Knowledge'!U$8)/100</f>
        <v>0.13500000000000001</v>
      </c>
      <c r="V686" s="129" cm="1">
        <f t="array" ref="V686">INDEX(KM_PCT,MATCH($A686,'Knowledge - Percentages'!$B:$B,0),'Data - Knowledge'!V$8)/100</f>
        <v>0.16200000000000001</v>
      </c>
      <c r="W686" s="129" cm="1">
        <f t="array" ref="W686">INDEX(KM_PCT,MATCH($A686,'Knowledge - Percentages'!$B:$B,0),'Data - Knowledge'!W$8)/100</f>
        <v>0.13500000000000001</v>
      </c>
      <c r="X686" s="129" cm="1">
        <f t="array" ref="X686">INDEX(KM_PCT,MATCH($A686,'Knowledge - Percentages'!$B:$B,0),'Data - Knowledge'!X$8)/100</f>
        <v>0.12</v>
      </c>
      <c r="Y686" s="129" cm="1">
        <f t="array" ref="Y686">INDEX(KM_PCT,MATCH($A686,'Knowledge - Percentages'!$B:$B,0),'Data - Knowledge'!Y$8)/100</f>
        <v>0.13200000000000001</v>
      </c>
      <c r="Z686" s="129" cm="1">
        <f t="array" ref="Z686">INDEX(KM_PCT,MATCH($A686,'Knowledge - Percentages'!$B:$B,0),'Data - Knowledge'!Z$8)/100</f>
        <v>0.13200000000000001</v>
      </c>
      <c r="AA686" s="129" cm="1">
        <f t="array" ref="AA686">INDEX(KM_PCT,MATCH($A686,'Knowledge - Percentages'!$B:$B,0),'Data - Knowledge'!AA$8)/100</f>
        <v>0.10300000000000001</v>
      </c>
      <c r="AB686" s="129" cm="1">
        <f t="array" ref="AB686">INDEX(KM_PCT,MATCH($A686,'Knowledge - Percentages'!$B:$B,0),'Data - Knowledge'!AB$8)/100</f>
        <v>0.442</v>
      </c>
      <c r="AC686" s="129" cm="1">
        <f t="array" ref="AC686">INDEX(KM_PCT,MATCH($A686,'Knowledge - Percentages'!$B:$B,0),'Data - Knowledge'!AC$8)/100</f>
        <v>0.11</v>
      </c>
      <c r="AD686" s="129" cm="1">
        <f t="array" ref="AD686">INDEX(KM_PCT,MATCH($A686,'Knowledge - Percentages'!$B:$B,0),'Data - Knowledge'!AD$8)/100</f>
        <v>9.1999999999999998E-2</v>
      </c>
      <c r="AE686" s="129" cm="1">
        <f t="array" ref="AE686">INDEX(KM_PCT,MATCH($A686,'Knowledge - Percentages'!$B:$B,0),'Data - Knowledge'!AE$8)/100</f>
        <v>0.125</v>
      </c>
      <c r="AF686" s="129" cm="1">
        <f t="array" ref="AF686">INDEX(KM_PCT,MATCH($A686,'Knowledge - Percentages'!$B:$B,0),'Data - Knowledge'!AF$8)/100</f>
        <v>0.22399999999999998</v>
      </c>
      <c r="AG686" s="129" cm="1">
        <f t="array" ref="AG686">INDEX(KM_PCT,MATCH($A686,'Knowledge - Percentages'!$B:$B,0),'Data - Knowledge'!AG$8)/100</f>
        <v>0.125</v>
      </c>
      <c r="AH686" s="129" cm="1">
        <f t="array" ref="AH686">INDEX(KM_PCT,MATCH($A686,'Knowledge - Percentages'!$B:$B,0),'Data - Knowledge'!AH$8)/100</f>
        <v>0.125</v>
      </c>
      <c r="AI686" s="129" cm="1">
        <f t="array" ref="AI686">INDEX(KM_PCT,MATCH($A686,'Knowledge - Percentages'!$B:$B,0),'Data - Knowledge'!AI$8)/100</f>
        <v>0.125</v>
      </c>
    </row>
    <row r="687" spans="1:35">
      <c r="A687" s="86" t="s">
        <v>1523</v>
      </c>
      <c r="B687" s="86" t="s">
        <v>1491</v>
      </c>
      <c r="C687" s="86" t="s">
        <v>1522</v>
      </c>
      <c r="D687" s="86" t="s">
        <v>1495</v>
      </c>
      <c r="E687" s="122">
        <f t="shared" si="67"/>
        <v>0.22345730361224531</v>
      </c>
      <c r="F687" s="128">
        <f t="shared" si="62"/>
        <v>11438.109</v>
      </c>
      <c r="G687" s="122">
        <f t="shared" si="63"/>
        <v>0.21654729486506613</v>
      </c>
      <c r="H687" s="128">
        <f t="shared" si="64"/>
        <v>78805.675000000003</v>
      </c>
      <c r="I687" s="122">
        <f t="shared" si="65"/>
        <v>-0.20115736698349218</v>
      </c>
      <c r="J687" s="128">
        <f t="shared" si="66"/>
        <v>103.19099287362832</v>
      </c>
      <c r="K687" s="129" cm="1">
        <f t="array" ref="K687">INDEX(KM_PCT,MATCH($A687,'Knowledge - Percentages'!$B:$B,0),'Data - Knowledge'!K$8)/100</f>
        <v>0.23399999999999999</v>
      </c>
      <c r="L687" s="129" cm="1">
        <f t="array" ref="L687">INDEX(KM_PCT,MATCH($A687,'Knowledge - Percentages'!$B:$B,0),'Data - Knowledge'!L$8)/100</f>
        <v>0.22500000000000001</v>
      </c>
      <c r="M687" s="129" cm="1">
        <f t="array" ref="M687">INDEX(KM_PCT,MATCH($A687,'Knowledge - Percentages'!$B:$B,0),'Data - Knowledge'!M$8)/100</f>
        <v>0.28300000000000003</v>
      </c>
      <c r="N687" s="129" cm="1">
        <f t="array" ref="N687">INDEX(KM_PCT,MATCH($A687,'Knowledge - Percentages'!$B:$B,0),'Data - Knowledge'!N$8)/100</f>
        <v>0.223</v>
      </c>
      <c r="O687" s="129" cm="1">
        <f t="array" ref="O687">INDEX(KM_PCT,MATCH($A687,'Knowledge - Percentages'!$B:$B,0),'Data - Knowledge'!O$8)/100</f>
        <v>0.22500000000000001</v>
      </c>
      <c r="P687" s="129" cm="1">
        <f t="array" ref="P687">INDEX(KM_PCT,MATCH($A687,'Knowledge - Percentages'!$B:$B,0),'Data - Knowledge'!P$8)/100</f>
        <v>0.217</v>
      </c>
      <c r="Q687" s="129" cm="1">
        <f t="array" ref="Q687">INDEX(KM_PCT,MATCH($A687,'Knowledge - Percentages'!$B:$B,0),'Data - Knowledge'!Q$8)/100</f>
        <v>0.28399999999999997</v>
      </c>
      <c r="R687" s="129" cm="1">
        <f t="array" ref="R687">INDEX(KM_PCT,MATCH($A687,'Knowledge - Percentages'!$B:$B,0),'Data - Knowledge'!R$8)/100</f>
        <v>0.217</v>
      </c>
      <c r="S687" s="129" cm="1">
        <f t="array" ref="S687">INDEX(KM_PCT,MATCH($A687,'Knowledge - Percentages'!$B:$B,0),'Data - Knowledge'!S$8)/100</f>
        <v>0.2</v>
      </c>
      <c r="T687" s="129" cm="1">
        <f t="array" ref="T687">INDEX(KM_PCT,MATCH($A687,'Knowledge - Percentages'!$B:$B,0),'Data - Knowledge'!T$8)/100</f>
        <v>0.217</v>
      </c>
      <c r="U687" s="129" cm="1">
        <f t="array" ref="U687">INDEX(KM_PCT,MATCH($A687,'Knowledge - Percentages'!$B:$B,0),'Data - Knowledge'!U$8)/100</f>
        <v>0.217</v>
      </c>
      <c r="V687" s="129" cm="1">
        <f t="array" ref="V687">INDEX(KM_PCT,MATCH($A687,'Knowledge - Percentages'!$B:$B,0),'Data - Knowledge'!V$8)/100</f>
        <v>0.27300000000000002</v>
      </c>
      <c r="W687" s="129" cm="1">
        <f t="array" ref="W687">INDEX(KM_PCT,MATCH($A687,'Knowledge - Percentages'!$B:$B,0),'Data - Knowledge'!W$8)/100</f>
        <v>0.217</v>
      </c>
      <c r="X687" s="129" cm="1">
        <f t="array" ref="X687">INDEX(KM_PCT,MATCH($A687,'Knowledge - Percentages'!$B:$B,0),'Data - Knowledge'!X$8)/100</f>
        <v>0.20600000000000002</v>
      </c>
      <c r="Y687" s="129" cm="1">
        <f t="array" ref="Y687">INDEX(KM_PCT,MATCH($A687,'Knowledge - Percentages'!$B:$B,0),'Data - Knowledge'!Y$8)/100</f>
        <v>0.222</v>
      </c>
      <c r="Z687" s="129" cm="1">
        <f t="array" ref="Z687">INDEX(KM_PCT,MATCH($A687,'Knowledge - Percentages'!$B:$B,0),'Data - Knowledge'!Z$8)/100</f>
        <v>0.217</v>
      </c>
      <c r="AA687" s="129" cm="1">
        <f t="array" ref="AA687">INDEX(KM_PCT,MATCH($A687,'Knowledge - Percentages'!$B:$B,0),'Data - Knowledge'!AA$8)/100</f>
        <v>0.17199999999999999</v>
      </c>
      <c r="AB687" s="129" cm="1">
        <f t="array" ref="AB687">INDEX(KM_PCT,MATCH($A687,'Knowledge - Percentages'!$B:$B,0),'Data - Knowledge'!AB$8)/100</f>
        <v>0.42200000000000004</v>
      </c>
      <c r="AC687" s="129" cm="1">
        <f t="array" ref="AC687">INDEX(KM_PCT,MATCH($A687,'Knowledge - Percentages'!$B:$B,0),'Data - Knowledge'!AC$8)/100</f>
        <v>0.20100000000000001</v>
      </c>
      <c r="AD687" s="129" cm="1">
        <f t="array" ref="AD687">INDEX(KM_PCT,MATCH($A687,'Knowledge - Percentages'!$B:$B,0),'Data - Knowledge'!AD$8)/100</f>
        <v>0.217</v>
      </c>
      <c r="AE687" s="129" cm="1">
        <f t="array" ref="AE687">INDEX(KM_PCT,MATCH($A687,'Knowledge - Percentages'!$B:$B,0),'Data - Knowledge'!AE$8)/100</f>
        <v>0.217</v>
      </c>
      <c r="AF687" s="129" cm="1">
        <f t="array" ref="AF687">INDEX(KM_PCT,MATCH($A687,'Knowledge - Percentages'!$B:$B,0),'Data - Knowledge'!AF$8)/100</f>
        <v>0.217</v>
      </c>
      <c r="AG687" s="129" cm="1">
        <f t="array" ref="AG687">INDEX(KM_PCT,MATCH($A687,'Knowledge - Percentages'!$B:$B,0),'Data - Knowledge'!AG$8)/100</f>
        <v>0.217</v>
      </c>
      <c r="AH687" s="129" cm="1">
        <f t="array" ref="AH687">INDEX(KM_PCT,MATCH($A687,'Knowledge - Percentages'!$B:$B,0),'Data - Knowledge'!AH$8)/100</f>
        <v>0.217</v>
      </c>
      <c r="AI687" s="129" cm="1">
        <f t="array" ref="AI687">INDEX(KM_PCT,MATCH($A687,'Knowledge - Percentages'!$B:$B,0),'Data - Knowledge'!AI$8)/100</f>
        <v>0.217</v>
      </c>
    </row>
    <row r="688" spans="1:35">
      <c r="A688" s="86" t="s">
        <v>1524</v>
      </c>
      <c r="B688" s="86" t="s">
        <v>1491</v>
      </c>
      <c r="C688" s="86" t="s">
        <v>1522</v>
      </c>
      <c r="D688" s="86" t="s">
        <v>1050</v>
      </c>
      <c r="E688" s="122">
        <f t="shared" si="67"/>
        <v>0.180629417625569</v>
      </c>
      <c r="F688" s="128">
        <f t="shared" si="62"/>
        <v>9245.8780000000006</v>
      </c>
      <c r="G688" s="122">
        <f t="shared" si="63"/>
        <v>0.17847176432118136</v>
      </c>
      <c r="H688" s="128">
        <f t="shared" si="64"/>
        <v>64949.265999999996</v>
      </c>
      <c r="I688" s="122">
        <f t="shared" si="65"/>
        <v>-0.11375068534691912</v>
      </c>
      <c r="J688" s="128">
        <f t="shared" si="66"/>
        <v>101.2089605953044</v>
      </c>
      <c r="K688" s="129" cm="1">
        <f t="array" ref="K688">INDEX(KM_PCT,MATCH($A688,'Knowledge - Percentages'!$B:$B,0),'Data - Knowledge'!K$8)/100</f>
        <v>0.184</v>
      </c>
      <c r="L688" s="129" cm="1">
        <f t="array" ref="L688">INDEX(KM_PCT,MATCH($A688,'Knowledge - Percentages'!$B:$B,0),'Data - Knowledge'!L$8)/100</f>
        <v>0.218</v>
      </c>
      <c r="M688" s="129" cm="1">
        <f t="array" ref="M688">INDEX(KM_PCT,MATCH($A688,'Knowledge - Percentages'!$B:$B,0),'Data - Knowledge'!M$8)/100</f>
        <v>0.184</v>
      </c>
      <c r="N688" s="129" cm="1">
        <f t="array" ref="N688">INDEX(KM_PCT,MATCH($A688,'Knowledge - Percentages'!$B:$B,0),'Data - Knowledge'!N$8)/100</f>
        <v>0.17699999999999999</v>
      </c>
      <c r="O688" s="129" cm="1">
        <f t="array" ref="O688">INDEX(KM_PCT,MATCH($A688,'Knowledge - Percentages'!$B:$B,0),'Data - Knowledge'!O$8)/100</f>
        <v>0.20399999999999999</v>
      </c>
      <c r="P688" s="129" cm="1">
        <f t="array" ref="P688">INDEX(KM_PCT,MATCH($A688,'Knowledge - Percentages'!$B:$B,0),'Data - Knowledge'!P$8)/100</f>
        <v>0.18</v>
      </c>
      <c r="Q688" s="129" cm="1">
        <f t="array" ref="Q688">INDEX(KM_PCT,MATCH($A688,'Knowledge - Percentages'!$B:$B,0),'Data - Knowledge'!Q$8)/100</f>
        <v>0.18600000000000003</v>
      </c>
      <c r="R688" s="129" cm="1">
        <f t="array" ref="R688">INDEX(KM_PCT,MATCH($A688,'Knowledge - Percentages'!$B:$B,0),'Data - Knowledge'!R$8)/100</f>
        <v>0.18</v>
      </c>
      <c r="S688" s="129" cm="1">
        <f t="array" ref="S688">INDEX(KM_PCT,MATCH($A688,'Knowledge - Percentages'!$B:$B,0),'Data - Knowledge'!S$8)/100</f>
        <v>0.17899999999999999</v>
      </c>
      <c r="T688" s="129" cm="1">
        <f t="array" ref="T688">INDEX(KM_PCT,MATCH($A688,'Knowledge - Percentages'!$B:$B,0),'Data - Knowledge'!T$8)/100</f>
        <v>0.18</v>
      </c>
      <c r="U688" s="129" cm="1">
        <f t="array" ref="U688">INDEX(KM_PCT,MATCH($A688,'Knowledge - Percentages'!$B:$B,0),'Data - Knowledge'!U$8)/100</f>
        <v>0.18</v>
      </c>
      <c r="V688" s="129" cm="1">
        <f t="array" ref="V688">INDEX(KM_PCT,MATCH($A688,'Knowledge - Percentages'!$B:$B,0),'Data - Knowledge'!V$8)/100</f>
        <v>0.18</v>
      </c>
      <c r="W688" s="129" cm="1">
        <f t="array" ref="W688">INDEX(KM_PCT,MATCH($A688,'Knowledge - Percentages'!$B:$B,0),'Data - Knowledge'!W$8)/100</f>
        <v>0.18</v>
      </c>
      <c r="X688" s="129" cm="1">
        <f t="array" ref="X688">INDEX(KM_PCT,MATCH($A688,'Knowledge - Percentages'!$B:$B,0),'Data - Knowledge'!X$8)/100</f>
        <v>0.153</v>
      </c>
      <c r="Y688" s="129" cm="1">
        <f t="array" ref="Y688">INDEX(KM_PCT,MATCH($A688,'Knowledge - Percentages'!$B:$B,0),'Data - Knowledge'!Y$8)/100</f>
        <v>0.18</v>
      </c>
      <c r="Z688" s="129" cm="1">
        <f t="array" ref="Z688">INDEX(KM_PCT,MATCH($A688,'Knowledge - Percentages'!$B:$B,0),'Data - Knowledge'!Z$8)/100</f>
        <v>0.18</v>
      </c>
      <c r="AA688" s="129" cm="1">
        <f t="array" ref="AA688">INDEX(KM_PCT,MATCH($A688,'Knowledge - Percentages'!$B:$B,0),'Data - Knowledge'!AA$8)/100</f>
        <v>0.182</v>
      </c>
      <c r="AB688" s="129" cm="1">
        <f t="array" ref="AB688">INDEX(KM_PCT,MATCH($A688,'Knowledge - Percentages'!$B:$B,0),'Data - Knowledge'!AB$8)/100</f>
        <v>0.28300000000000003</v>
      </c>
      <c r="AC688" s="129" cm="1">
        <f t="array" ref="AC688">INDEX(KM_PCT,MATCH($A688,'Knowledge - Percentages'!$B:$B,0),'Data - Knowledge'!AC$8)/100</f>
        <v>0.17</v>
      </c>
      <c r="AD688" s="129" cm="1">
        <f t="array" ref="AD688">INDEX(KM_PCT,MATCH($A688,'Knowledge - Percentages'!$B:$B,0),'Data - Knowledge'!AD$8)/100</f>
        <v>0.17</v>
      </c>
      <c r="AE688" s="129" cm="1">
        <f t="array" ref="AE688">INDEX(KM_PCT,MATCH($A688,'Knowledge - Percentages'!$B:$B,0),'Data - Knowledge'!AE$8)/100</f>
        <v>0.17</v>
      </c>
      <c r="AF688" s="129" cm="1">
        <f t="array" ref="AF688">INDEX(KM_PCT,MATCH($A688,'Knowledge - Percentages'!$B:$B,0),'Data - Knowledge'!AF$8)/100</f>
        <v>0.17</v>
      </c>
      <c r="AG688" s="129" cm="1">
        <f t="array" ref="AG688">INDEX(KM_PCT,MATCH($A688,'Knowledge - Percentages'!$B:$B,0),'Data - Knowledge'!AG$8)/100</f>
        <v>0.17</v>
      </c>
      <c r="AH688" s="129" cm="1">
        <f t="array" ref="AH688">INDEX(KM_PCT,MATCH($A688,'Knowledge - Percentages'!$B:$B,0),'Data - Knowledge'!AH$8)/100</f>
        <v>0.17</v>
      </c>
      <c r="AI688" s="129" cm="1">
        <f t="array" ref="AI688">INDEX(KM_PCT,MATCH($A688,'Knowledge - Percentages'!$B:$B,0),'Data - Knowledge'!AI$8)/100</f>
        <v>0.161</v>
      </c>
    </row>
    <row r="689" spans="1:35">
      <c r="A689" s="86" t="s">
        <v>1525</v>
      </c>
      <c r="B689" s="86" t="s">
        <v>1491</v>
      </c>
      <c r="C689" s="86" t="s">
        <v>1522</v>
      </c>
      <c r="D689" s="86" t="s">
        <v>1498</v>
      </c>
      <c r="E689" s="122">
        <f t="shared" si="67"/>
        <v>0.67806730224471057</v>
      </c>
      <c r="F689" s="128">
        <f t="shared" si="62"/>
        <v>34708.231</v>
      </c>
      <c r="G689" s="122">
        <f t="shared" si="63"/>
        <v>0.6784349017226361</v>
      </c>
      <c r="H689" s="128">
        <f t="shared" si="64"/>
        <v>246895.35100000002</v>
      </c>
      <c r="I689" s="122">
        <f t="shared" si="65"/>
        <v>0.42746603850772724</v>
      </c>
      <c r="J689" s="128">
        <f t="shared" si="66"/>
        <v>99.945816543784503</v>
      </c>
      <c r="K689" s="129" cm="1">
        <f t="array" ref="K689">INDEX(KM_PCT,MATCH($A689,'Knowledge - Percentages'!$B:$B,0),'Data - Knowledge'!K$8)/100</f>
        <v>0.73099999999999998</v>
      </c>
      <c r="L689" s="129" cm="1">
        <f t="array" ref="L689">INDEX(KM_PCT,MATCH($A689,'Knowledge - Percentages'!$B:$B,0),'Data - Knowledge'!L$8)/100</f>
        <v>0.67500000000000004</v>
      </c>
      <c r="M689" s="129" cm="1">
        <f t="array" ref="M689">INDEX(KM_PCT,MATCH($A689,'Knowledge - Percentages'!$B:$B,0),'Data - Knowledge'!M$8)/100</f>
        <v>0.67500000000000004</v>
      </c>
      <c r="N689" s="129" cm="1">
        <f t="array" ref="N689">INDEX(KM_PCT,MATCH($A689,'Knowledge - Percentages'!$B:$B,0),'Data - Knowledge'!N$8)/100</f>
        <v>0.67500000000000004</v>
      </c>
      <c r="O689" s="129" cm="1">
        <f t="array" ref="O689">INDEX(KM_PCT,MATCH($A689,'Knowledge - Percentages'!$B:$B,0),'Data - Knowledge'!O$8)/100</f>
        <v>0.67500000000000004</v>
      </c>
      <c r="P689" s="129" cm="1">
        <f t="array" ref="P689">INDEX(KM_PCT,MATCH($A689,'Knowledge - Percentages'!$B:$B,0),'Data - Knowledge'!P$8)/100</f>
        <v>0.67299999999999993</v>
      </c>
      <c r="Q689" s="129" cm="1">
        <f t="array" ref="Q689">INDEX(KM_PCT,MATCH($A689,'Knowledge - Percentages'!$B:$B,0),'Data - Knowledge'!Q$8)/100</f>
        <v>0.67299999999999993</v>
      </c>
      <c r="R689" s="129" cm="1">
        <f t="array" ref="R689">INDEX(KM_PCT,MATCH($A689,'Knowledge - Percentages'!$B:$B,0),'Data - Knowledge'!R$8)/100</f>
        <v>0.48899999999999999</v>
      </c>
      <c r="S689" s="129" cm="1">
        <f t="array" ref="S689">INDEX(KM_PCT,MATCH($A689,'Knowledge - Percentages'!$B:$B,0),'Data - Knowledge'!S$8)/100</f>
        <v>0.67299999999999993</v>
      </c>
      <c r="T689" s="129" cm="1">
        <f t="array" ref="T689">INDEX(KM_PCT,MATCH($A689,'Knowledge - Percentages'!$B:$B,0),'Data - Knowledge'!T$8)/100</f>
        <v>0.67299999999999993</v>
      </c>
      <c r="U689" s="129" cm="1">
        <f t="array" ref="U689">INDEX(KM_PCT,MATCH($A689,'Knowledge - Percentages'!$B:$B,0),'Data - Knowledge'!U$8)/100</f>
        <v>0.67299999999999993</v>
      </c>
      <c r="V689" s="129" cm="1">
        <f t="array" ref="V689">INDEX(KM_PCT,MATCH($A689,'Knowledge - Percentages'!$B:$B,0),'Data - Knowledge'!V$8)/100</f>
        <v>0.67299999999999993</v>
      </c>
      <c r="W689" s="129" cm="1">
        <f t="array" ref="W689">INDEX(KM_PCT,MATCH($A689,'Knowledge - Percentages'!$B:$B,0),'Data - Knowledge'!W$8)/100</f>
        <v>0.56299999999999994</v>
      </c>
      <c r="X689" s="129" cm="1">
        <f t="array" ref="X689">INDEX(KM_PCT,MATCH($A689,'Knowledge - Percentages'!$B:$B,0),'Data - Knowledge'!X$8)/100</f>
        <v>0.67299999999999993</v>
      </c>
      <c r="Y689" s="129" cm="1">
        <f t="array" ref="Y689">INDEX(KM_PCT,MATCH($A689,'Knowledge - Percentages'!$B:$B,0),'Data - Knowledge'!Y$8)/100</f>
        <v>0.67299999999999993</v>
      </c>
      <c r="Z689" s="129" cm="1">
        <f t="array" ref="Z689">INDEX(KM_PCT,MATCH($A689,'Knowledge - Percentages'!$B:$B,0),'Data - Knowledge'!Z$8)/100</f>
        <v>0.71599999999999997</v>
      </c>
      <c r="AA689" s="129" cm="1">
        <f t="array" ref="AA689">INDEX(KM_PCT,MATCH($A689,'Knowledge - Percentages'!$B:$B,0),'Data - Knowledge'!AA$8)/100</f>
        <v>0.68799999999999994</v>
      </c>
      <c r="AB689" s="129" cm="1">
        <f t="array" ref="AB689">INDEX(KM_PCT,MATCH($A689,'Knowledge - Percentages'!$B:$B,0),'Data - Knowledge'!AB$8)/100</f>
        <v>0.65700000000000003</v>
      </c>
      <c r="AC689" s="129" cm="1">
        <f t="array" ref="AC689">INDEX(KM_PCT,MATCH($A689,'Knowledge - Percentages'!$B:$B,0),'Data - Knowledge'!AC$8)/100</f>
        <v>0.67299999999999993</v>
      </c>
      <c r="AD689" s="129" cm="1">
        <f t="array" ref="AD689">INDEX(KM_PCT,MATCH($A689,'Knowledge - Percentages'!$B:$B,0),'Data - Knowledge'!AD$8)/100</f>
        <v>0.67299999999999993</v>
      </c>
      <c r="AE689" s="129" cm="1">
        <f t="array" ref="AE689">INDEX(KM_PCT,MATCH($A689,'Knowledge - Percentages'!$B:$B,0),'Data - Knowledge'!AE$8)/100</f>
        <v>0.67299999999999993</v>
      </c>
      <c r="AF689" s="129" cm="1">
        <f t="array" ref="AF689">INDEX(KM_PCT,MATCH($A689,'Knowledge - Percentages'!$B:$B,0),'Data - Knowledge'!AF$8)/100</f>
        <v>0.54200000000000004</v>
      </c>
      <c r="AG689" s="129" cm="1">
        <f t="array" ref="AG689">INDEX(KM_PCT,MATCH($A689,'Knowledge - Percentages'!$B:$B,0),'Data - Knowledge'!AG$8)/100</f>
        <v>0.67299999999999993</v>
      </c>
      <c r="AH689" s="129" cm="1">
        <f t="array" ref="AH689">INDEX(KM_PCT,MATCH($A689,'Knowledge - Percentages'!$B:$B,0),'Data - Knowledge'!AH$8)/100</f>
        <v>0.67299999999999993</v>
      </c>
      <c r="AI689" s="129" cm="1">
        <f t="array" ref="AI689">INDEX(KM_PCT,MATCH($A689,'Knowledge - Percentages'!$B:$B,0),'Data - Knowledge'!AI$8)/100</f>
        <v>0.67299999999999993</v>
      </c>
    </row>
    <row r="690" spans="1:35">
      <c r="A690" s="86" t="s">
        <v>1526</v>
      </c>
      <c r="B690" s="86" t="s">
        <v>1491</v>
      </c>
      <c r="C690" s="86" t="s">
        <v>1522</v>
      </c>
      <c r="D690" s="86" t="s">
        <v>1500</v>
      </c>
      <c r="E690" s="122">
        <f t="shared" si="67"/>
        <v>8.8704768788950325E-2</v>
      </c>
      <c r="F690" s="128">
        <f t="shared" si="62"/>
        <v>4540.5309999999999</v>
      </c>
      <c r="G690" s="122">
        <f t="shared" si="63"/>
        <v>8.5115693327361297E-2</v>
      </c>
      <c r="H690" s="128">
        <f t="shared" si="64"/>
        <v>30975.217999999997</v>
      </c>
      <c r="I690" s="122">
        <f t="shared" si="65"/>
        <v>-0.2647574376993268</v>
      </c>
      <c r="J690" s="128">
        <f t="shared" si="66"/>
        <v>104.21670237447891</v>
      </c>
      <c r="K690" s="129" cm="1">
        <f t="array" ref="K690">INDEX(KM_PCT,MATCH($A690,'Knowledge - Percentages'!$B:$B,0),'Data - Knowledge'!K$8)/100</f>
        <v>9.3000000000000013E-2</v>
      </c>
      <c r="L690" s="129" cm="1">
        <f t="array" ref="L690">INDEX(KM_PCT,MATCH($A690,'Knowledge - Percentages'!$B:$B,0),'Data - Knowledge'!L$8)/100</f>
        <v>9.3000000000000013E-2</v>
      </c>
      <c r="M690" s="129" cm="1">
        <f t="array" ref="M690">INDEX(KM_PCT,MATCH($A690,'Knowledge - Percentages'!$B:$B,0),'Data - Knowledge'!M$8)/100</f>
        <v>9.6999999999999989E-2</v>
      </c>
      <c r="N690" s="129" cm="1">
        <f t="array" ref="N690">INDEX(KM_PCT,MATCH($A690,'Knowledge - Percentages'!$B:$B,0),'Data - Knowledge'!N$8)/100</f>
        <v>9.3000000000000013E-2</v>
      </c>
      <c r="O690" s="129" cm="1">
        <f t="array" ref="O690">INDEX(KM_PCT,MATCH($A690,'Knowledge - Percentages'!$B:$B,0),'Data - Knowledge'!O$8)/100</f>
        <v>9.3000000000000013E-2</v>
      </c>
      <c r="P690" s="129" cm="1">
        <f t="array" ref="P690">INDEX(KM_PCT,MATCH($A690,'Knowledge - Percentages'!$B:$B,0),'Data - Knowledge'!P$8)/100</f>
        <v>9.6000000000000002E-2</v>
      </c>
      <c r="Q690" s="129" cm="1">
        <f t="array" ref="Q690">INDEX(KM_PCT,MATCH($A690,'Knowledge - Percentages'!$B:$B,0),'Data - Knowledge'!Q$8)/100</f>
        <v>0.107</v>
      </c>
      <c r="R690" s="129" cm="1">
        <f t="array" ref="R690">INDEX(KM_PCT,MATCH($A690,'Knowledge - Percentages'!$B:$B,0),'Data - Knowledge'!R$8)/100</f>
        <v>9.6000000000000002E-2</v>
      </c>
      <c r="S690" s="129" cm="1">
        <f t="array" ref="S690">INDEX(KM_PCT,MATCH($A690,'Knowledge - Percentages'!$B:$B,0),'Data - Knowledge'!S$8)/100</f>
        <v>9.6000000000000002E-2</v>
      </c>
      <c r="T690" s="129" cm="1">
        <f t="array" ref="T690">INDEX(KM_PCT,MATCH($A690,'Knowledge - Percentages'!$B:$B,0),'Data - Knowledge'!T$8)/100</f>
        <v>9.3000000000000013E-2</v>
      </c>
      <c r="U690" s="129" cm="1">
        <f t="array" ref="U690">INDEX(KM_PCT,MATCH($A690,'Knowledge - Percentages'!$B:$B,0),'Data - Knowledge'!U$8)/100</f>
        <v>9.6000000000000002E-2</v>
      </c>
      <c r="V690" s="129" cm="1">
        <f t="array" ref="V690">INDEX(KM_PCT,MATCH($A690,'Knowledge - Percentages'!$B:$B,0),'Data - Knowledge'!V$8)/100</f>
        <v>9.6000000000000002E-2</v>
      </c>
      <c r="W690" s="129" cm="1">
        <f t="array" ref="W690">INDEX(KM_PCT,MATCH($A690,'Knowledge - Percentages'!$B:$B,0),'Data - Knowledge'!W$8)/100</f>
        <v>9.6000000000000002E-2</v>
      </c>
      <c r="X690" s="129" cm="1">
        <f t="array" ref="X690">INDEX(KM_PCT,MATCH($A690,'Knowledge - Percentages'!$B:$B,0),'Data - Knowledge'!X$8)/100</f>
        <v>0.08</v>
      </c>
      <c r="Y690" s="129" cm="1">
        <f t="array" ref="Y690">INDEX(KM_PCT,MATCH($A690,'Knowledge - Percentages'!$B:$B,0),'Data - Knowledge'!Y$8)/100</f>
        <v>8.5999999999999993E-2</v>
      </c>
      <c r="Z690" s="129" cm="1">
        <f t="array" ref="Z690">INDEX(KM_PCT,MATCH($A690,'Knowledge - Percentages'!$B:$B,0),'Data - Knowledge'!Z$8)/100</f>
        <v>8.5999999999999993E-2</v>
      </c>
      <c r="AA690" s="129" cm="1">
        <f t="array" ref="AA690">INDEX(KM_PCT,MATCH($A690,'Knowledge - Percentages'!$B:$B,0),'Data - Knowledge'!AA$8)/100</f>
        <v>7.8E-2</v>
      </c>
      <c r="AB690" s="129" cm="1">
        <f t="array" ref="AB690">INDEX(KM_PCT,MATCH($A690,'Knowledge - Percentages'!$B:$B,0),'Data - Knowledge'!AB$8)/100</f>
        <v>0.27800000000000002</v>
      </c>
      <c r="AC690" s="129" cm="1">
        <f t="array" ref="AC690">INDEX(KM_PCT,MATCH($A690,'Knowledge - Percentages'!$B:$B,0),'Data - Knowledge'!AC$8)/100</f>
        <v>0.06</v>
      </c>
      <c r="AD690" s="129" cm="1">
        <f t="array" ref="AD690">INDEX(KM_PCT,MATCH($A690,'Knowledge - Percentages'!$B:$B,0),'Data - Knowledge'!AD$8)/100</f>
        <v>7.6999999999999999E-2</v>
      </c>
      <c r="AE690" s="129" cm="1">
        <f t="array" ref="AE690">INDEX(KM_PCT,MATCH($A690,'Knowledge - Percentages'!$B:$B,0),'Data - Knowledge'!AE$8)/100</f>
        <v>8.5000000000000006E-2</v>
      </c>
      <c r="AF690" s="129" cm="1">
        <f t="array" ref="AF690">INDEX(KM_PCT,MATCH($A690,'Knowledge - Percentages'!$B:$B,0),'Data - Knowledge'!AF$8)/100</f>
        <v>8.5000000000000006E-2</v>
      </c>
      <c r="AG690" s="129" cm="1">
        <f t="array" ref="AG690">INDEX(KM_PCT,MATCH($A690,'Knowledge - Percentages'!$B:$B,0),'Data - Knowledge'!AG$8)/100</f>
        <v>9.3000000000000013E-2</v>
      </c>
      <c r="AH690" s="129" cm="1">
        <f t="array" ref="AH690">INDEX(KM_PCT,MATCH($A690,'Knowledge - Percentages'!$B:$B,0),'Data - Knowledge'!AH$8)/100</f>
        <v>8.5000000000000006E-2</v>
      </c>
      <c r="AI690" s="129" cm="1">
        <f t="array" ref="AI690">INDEX(KM_PCT,MATCH($A690,'Knowledge - Percentages'!$B:$B,0),'Data - Knowledge'!AI$8)/100</f>
        <v>8.5000000000000006E-2</v>
      </c>
    </row>
    <row r="691" spans="1:35">
      <c r="A691" s="86" t="s">
        <v>1527</v>
      </c>
      <c r="B691" s="86" t="s">
        <v>1491</v>
      </c>
      <c r="C691" s="86" t="s">
        <v>1522</v>
      </c>
      <c r="D691" s="86" t="s">
        <v>1502</v>
      </c>
      <c r="E691" s="122">
        <f t="shared" si="67"/>
        <v>7.3488815519565515E-2</v>
      </c>
      <c r="F691" s="128">
        <f t="shared" si="62"/>
        <v>3761.672</v>
      </c>
      <c r="G691" s="122">
        <f t="shared" si="63"/>
        <v>6.7943916091218096E-2</v>
      </c>
      <c r="H691" s="128">
        <f t="shared" si="64"/>
        <v>24726.081999999999</v>
      </c>
      <c r="I691" s="122">
        <f t="shared" si="65"/>
        <v>-0.14482064483745086</v>
      </c>
      <c r="J691" s="128">
        <f t="shared" si="66"/>
        <v>108.16099475470786</v>
      </c>
      <c r="K691" s="129" cm="1">
        <f t="array" ref="K691">INDEX(KM_PCT,MATCH($A691,'Knowledge - Percentages'!$B:$B,0),'Data - Knowledge'!K$8)/100</f>
        <v>7.4999999999999997E-2</v>
      </c>
      <c r="L691" s="129" cm="1">
        <f t="array" ref="L691">INDEX(KM_PCT,MATCH($A691,'Knowledge - Percentages'!$B:$B,0),'Data - Knowledge'!L$8)/100</f>
        <v>0.106</v>
      </c>
      <c r="M691" s="129" cm="1">
        <f t="array" ref="M691">INDEX(KM_PCT,MATCH($A691,'Knowledge - Percentages'!$B:$B,0),'Data - Knowledge'!M$8)/100</f>
        <v>7.4999999999999997E-2</v>
      </c>
      <c r="N691" s="129" cm="1">
        <f t="array" ref="N691">INDEX(KM_PCT,MATCH($A691,'Knowledge - Percentages'!$B:$B,0),'Data - Knowledge'!N$8)/100</f>
        <v>7.4999999999999997E-2</v>
      </c>
      <c r="O691" s="129" cm="1">
        <f t="array" ref="O691">INDEX(KM_PCT,MATCH($A691,'Knowledge - Percentages'!$B:$B,0),'Data - Knowledge'!O$8)/100</f>
        <v>8.5000000000000006E-2</v>
      </c>
      <c r="P691" s="129" cm="1">
        <f t="array" ref="P691">INDEX(KM_PCT,MATCH($A691,'Knowledge - Percentages'!$B:$B,0),'Data - Knowledge'!P$8)/100</f>
        <v>7.9000000000000001E-2</v>
      </c>
      <c r="Q691" s="129" cm="1">
        <f t="array" ref="Q691">INDEX(KM_PCT,MATCH($A691,'Knowledge - Percentages'!$B:$B,0),'Data - Knowledge'!Q$8)/100</f>
        <v>0.08</v>
      </c>
      <c r="R691" s="129" cm="1">
        <f t="array" ref="R691">INDEX(KM_PCT,MATCH($A691,'Knowledge - Percentages'!$B:$B,0),'Data - Knowledge'!R$8)/100</f>
        <v>7.9000000000000001E-2</v>
      </c>
      <c r="S691" s="129" cm="1">
        <f t="array" ref="S691">INDEX(KM_PCT,MATCH($A691,'Knowledge - Percentages'!$B:$B,0),'Data - Knowledge'!S$8)/100</f>
        <v>7.9000000000000001E-2</v>
      </c>
      <c r="T691" s="129" cm="1">
        <f t="array" ref="T691">INDEX(KM_PCT,MATCH($A691,'Knowledge - Percentages'!$B:$B,0),'Data - Knowledge'!T$8)/100</f>
        <v>7.9000000000000001E-2</v>
      </c>
      <c r="U691" s="129" cm="1">
        <f t="array" ref="U691">INDEX(KM_PCT,MATCH($A691,'Knowledge - Percentages'!$B:$B,0),'Data - Knowledge'!U$8)/100</f>
        <v>8.1000000000000003E-2</v>
      </c>
      <c r="V691" s="129" cm="1">
        <f t="array" ref="V691">INDEX(KM_PCT,MATCH($A691,'Knowledge - Percentages'!$B:$B,0),'Data - Knowledge'!V$8)/100</f>
        <v>7.9000000000000001E-2</v>
      </c>
      <c r="W691" s="129" cm="1">
        <f t="array" ref="W691">INDEX(KM_PCT,MATCH($A691,'Knowledge - Percentages'!$B:$B,0),'Data - Knowledge'!W$8)/100</f>
        <v>7.9000000000000001E-2</v>
      </c>
      <c r="X691" s="129" cm="1">
        <f t="array" ref="X691">INDEX(KM_PCT,MATCH($A691,'Knowledge - Percentages'!$B:$B,0),'Data - Knowledge'!X$8)/100</f>
        <v>6.7000000000000004E-2</v>
      </c>
      <c r="Y691" s="129" cm="1">
        <f t="array" ref="Y691">INDEX(KM_PCT,MATCH($A691,'Knowledge - Percentages'!$B:$B,0),'Data - Knowledge'!Y$8)/100</f>
        <v>6.7000000000000004E-2</v>
      </c>
      <c r="Z691" s="129" cm="1">
        <f t="array" ref="Z691">INDEX(KM_PCT,MATCH($A691,'Knowledge - Percentages'!$B:$B,0),'Data - Knowledge'!Z$8)/100</f>
        <v>6.7000000000000004E-2</v>
      </c>
      <c r="AA691" s="129" cm="1">
        <f t="array" ref="AA691">INDEX(KM_PCT,MATCH($A691,'Knowledge - Percentages'!$B:$B,0),'Data - Knowledge'!AA$8)/100</f>
        <v>6.7000000000000004E-2</v>
      </c>
      <c r="AB691" s="129" cm="1">
        <f t="array" ref="AB691">INDEX(KM_PCT,MATCH($A691,'Knowledge - Percentages'!$B:$B,0),'Data - Knowledge'!AB$8)/100</f>
        <v>0.27699999999999997</v>
      </c>
      <c r="AC691" s="129" cm="1">
        <f t="array" ref="AC691">INDEX(KM_PCT,MATCH($A691,'Knowledge - Percentages'!$B:$B,0),'Data - Knowledge'!AC$8)/100</f>
        <v>3.7000000000000005E-2</v>
      </c>
      <c r="AD691" s="129" cm="1">
        <f t="array" ref="AD691">INDEX(KM_PCT,MATCH($A691,'Knowledge - Percentages'!$B:$B,0),'Data - Knowledge'!AD$8)/100</f>
        <v>5.5999999999999994E-2</v>
      </c>
      <c r="AE691" s="129" cm="1">
        <f t="array" ref="AE691">INDEX(KM_PCT,MATCH($A691,'Knowledge - Percentages'!$B:$B,0),'Data - Knowledge'!AE$8)/100</f>
        <v>5.5999999999999994E-2</v>
      </c>
      <c r="AF691" s="129" cm="1">
        <f t="array" ref="AF691">INDEX(KM_PCT,MATCH($A691,'Knowledge - Percentages'!$B:$B,0),'Data - Knowledge'!AF$8)/100</f>
        <v>6.5000000000000002E-2</v>
      </c>
      <c r="AG691" s="129" cm="1">
        <f t="array" ref="AG691">INDEX(KM_PCT,MATCH($A691,'Knowledge - Percentages'!$B:$B,0),'Data - Knowledge'!AG$8)/100</f>
        <v>5.7999999999999996E-2</v>
      </c>
      <c r="AH691" s="129" cm="1">
        <f t="array" ref="AH691">INDEX(KM_PCT,MATCH($A691,'Knowledge - Percentages'!$B:$B,0),'Data - Knowledge'!AH$8)/100</f>
        <v>0.04</v>
      </c>
      <c r="AI691" s="129" cm="1">
        <f t="array" ref="AI691">INDEX(KM_PCT,MATCH($A691,'Knowledge - Percentages'!$B:$B,0),'Data - Knowledge'!AI$8)/100</f>
        <v>5.5999999999999994E-2</v>
      </c>
    </row>
    <row r="692" spans="1:35">
      <c r="A692" s="86" t="s">
        <v>1528</v>
      </c>
      <c r="B692" s="86" t="s">
        <v>1491</v>
      </c>
      <c r="C692" s="86" t="s">
        <v>1522</v>
      </c>
      <c r="D692" s="86" t="s">
        <v>1504</v>
      </c>
      <c r="E692" s="122">
        <f t="shared" si="67"/>
        <v>0.37847594115693434</v>
      </c>
      <c r="F692" s="128">
        <f t="shared" si="62"/>
        <v>19373.047999999999</v>
      </c>
      <c r="G692" s="122">
        <f t="shared" si="63"/>
        <v>0.38229786573385832</v>
      </c>
      <c r="H692" s="128">
        <f t="shared" si="64"/>
        <v>139125.45699999999</v>
      </c>
      <c r="I692" s="122">
        <f t="shared" si="65"/>
        <v>7.2922030291693363E-2</v>
      </c>
      <c r="J692" s="128">
        <f t="shared" si="66"/>
        <v>99.000275722285963</v>
      </c>
      <c r="K692" s="129" cm="1">
        <f t="array" ref="K692">INDEX(KM_PCT,MATCH($A692,'Knowledge - Percentages'!$B:$B,0),'Data - Knowledge'!K$8)/100</f>
        <v>0.377</v>
      </c>
      <c r="L692" s="129" cm="1">
        <f t="array" ref="L692">INDEX(KM_PCT,MATCH($A692,'Knowledge - Percentages'!$B:$B,0),'Data - Knowledge'!L$8)/100</f>
        <v>0.377</v>
      </c>
      <c r="M692" s="129" cm="1">
        <f t="array" ref="M692">INDEX(KM_PCT,MATCH($A692,'Knowledge - Percentages'!$B:$B,0),'Data - Knowledge'!M$8)/100</f>
        <v>0.377</v>
      </c>
      <c r="N692" s="129" cm="1">
        <f t="array" ref="N692">INDEX(KM_PCT,MATCH($A692,'Knowledge - Percentages'!$B:$B,0),'Data - Knowledge'!N$8)/100</f>
        <v>0.34700000000000003</v>
      </c>
      <c r="O692" s="129" cm="1">
        <f t="array" ref="O692">INDEX(KM_PCT,MATCH($A692,'Knowledge - Percentages'!$B:$B,0),'Data - Knowledge'!O$8)/100</f>
        <v>0.377</v>
      </c>
      <c r="P692" s="129" cm="1">
        <f t="array" ref="P692">INDEX(KM_PCT,MATCH($A692,'Knowledge - Percentages'!$B:$B,0),'Data - Knowledge'!P$8)/100</f>
        <v>0.36299999999999999</v>
      </c>
      <c r="Q692" s="129" cm="1">
        <f t="array" ref="Q692">INDEX(KM_PCT,MATCH($A692,'Knowledge - Percentages'!$B:$B,0),'Data - Knowledge'!Q$8)/100</f>
        <v>0.40899999999999997</v>
      </c>
      <c r="R692" s="129" cm="1">
        <f t="array" ref="R692">INDEX(KM_PCT,MATCH($A692,'Knowledge - Percentages'!$B:$B,0),'Data - Knowledge'!R$8)/100</f>
        <v>0.33</v>
      </c>
      <c r="S692" s="129" cm="1">
        <f t="array" ref="S692">INDEX(KM_PCT,MATCH($A692,'Knowledge - Percentages'!$B:$B,0),'Data - Knowledge'!S$8)/100</f>
        <v>0.34700000000000003</v>
      </c>
      <c r="T692" s="129" cm="1">
        <f t="array" ref="T692">INDEX(KM_PCT,MATCH($A692,'Knowledge - Percentages'!$B:$B,0),'Data - Knowledge'!T$8)/100</f>
        <v>0.34499999999999997</v>
      </c>
      <c r="U692" s="129" cm="1">
        <f t="array" ref="U692">INDEX(KM_PCT,MATCH($A692,'Knowledge - Percentages'!$B:$B,0),'Data - Knowledge'!U$8)/100</f>
        <v>0.36499999999999999</v>
      </c>
      <c r="V692" s="129" cm="1">
        <f t="array" ref="V692">INDEX(KM_PCT,MATCH($A692,'Knowledge - Percentages'!$B:$B,0),'Data - Knowledge'!V$8)/100</f>
        <v>0.36499999999999999</v>
      </c>
      <c r="W692" s="129" cm="1">
        <f t="array" ref="W692">INDEX(KM_PCT,MATCH($A692,'Knowledge - Percentages'!$B:$B,0),'Data - Knowledge'!W$8)/100</f>
        <v>0.36499999999999999</v>
      </c>
      <c r="X692" s="129" cm="1">
        <f t="array" ref="X692">INDEX(KM_PCT,MATCH($A692,'Knowledge - Percentages'!$B:$B,0),'Data - Knowledge'!X$8)/100</f>
        <v>0.40500000000000003</v>
      </c>
      <c r="Y692" s="129" cm="1">
        <f t="array" ref="Y692">INDEX(KM_PCT,MATCH($A692,'Knowledge - Percentages'!$B:$B,0),'Data - Knowledge'!Y$8)/100</f>
        <v>0.40500000000000003</v>
      </c>
      <c r="Z692" s="129" cm="1">
        <f t="array" ref="Z692">INDEX(KM_PCT,MATCH($A692,'Knowledge - Percentages'!$B:$B,0),'Data - Knowledge'!Z$8)/100</f>
        <v>0.41</v>
      </c>
      <c r="AA692" s="129" cm="1">
        <f t="array" ref="AA692">INDEX(KM_PCT,MATCH($A692,'Knowledge - Percentages'!$B:$B,0),'Data - Knowledge'!AA$8)/100</f>
        <v>0.44500000000000001</v>
      </c>
      <c r="AB692" s="129" cm="1">
        <f t="array" ref="AB692">INDEX(KM_PCT,MATCH($A692,'Knowledge - Percentages'!$B:$B,0),'Data - Knowledge'!AB$8)/100</f>
        <v>0.40500000000000003</v>
      </c>
      <c r="AC692" s="129" cm="1">
        <f t="array" ref="AC692">INDEX(KM_PCT,MATCH($A692,'Knowledge - Percentages'!$B:$B,0),'Data - Knowledge'!AC$8)/100</f>
        <v>0.38400000000000001</v>
      </c>
      <c r="AD692" s="129" cm="1">
        <f t="array" ref="AD692">INDEX(KM_PCT,MATCH($A692,'Knowledge - Percentages'!$B:$B,0),'Data - Knowledge'!AD$8)/100</f>
        <v>0.38400000000000001</v>
      </c>
      <c r="AE692" s="129" cm="1">
        <f t="array" ref="AE692">INDEX(KM_PCT,MATCH($A692,'Knowledge - Percentages'!$B:$B,0),'Data - Knowledge'!AE$8)/100</f>
        <v>0.30099999999999999</v>
      </c>
      <c r="AF692" s="129" cm="1">
        <f t="array" ref="AF692">INDEX(KM_PCT,MATCH($A692,'Knowledge - Percentages'!$B:$B,0),'Data - Knowledge'!AF$8)/100</f>
        <v>0.38400000000000001</v>
      </c>
      <c r="AG692" s="129" cm="1">
        <f t="array" ref="AG692">INDEX(KM_PCT,MATCH($A692,'Knowledge - Percentages'!$B:$B,0),'Data - Knowledge'!AG$8)/100</f>
        <v>0.38400000000000001</v>
      </c>
      <c r="AH692" s="129" cm="1">
        <f t="array" ref="AH692">INDEX(KM_PCT,MATCH($A692,'Knowledge - Percentages'!$B:$B,0),'Data - Knowledge'!AH$8)/100</f>
        <v>0.38400000000000001</v>
      </c>
      <c r="AI692" s="129" cm="1">
        <f t="array" ref="AI692">INDEX(KM_PCT,MATCH($A692,'Knowledge - Percentages'!$B:$B,0),'Data - Knowledge'!AI$8)/100</f>
        <v>0.38400000000000001</v>
      </c>
    </row>
    <row r="693" spans="1:35">
      <c r="A693" s="86" t="s">
        <v>1529</v>
      </c>
      <c r="B693" s="86" t="s">
        <v>1491</v>
      </c>
      <c r="C693" s="86" t="s">
        <v>1530</v>
      </c>
      <c r="D693" s="86" t="s">
        <v>1493</v>
      </c>
      <c r="E693" s="122">
        <f t="shared" si="67"/>
        <v>0.12354888936644071</v>
      </c>
      <c r="F693" s="128">
        <f t="shared" si="62"/>
        <v>6324.0970000000007</v>
      </c>
      <c r="G693" s="122">
        <f t="shared" si="63"/>
        <v>0.12280510773001682</v>
      </c>
      <c r="H693" s="128">
        <f t="shared" si="64"/>
        <v>44691.111999999994</v>
      </c>
      <c r="I693" s="122">
        <f t="shared" si="65"/>
        <v>-0.37696970935945806</v>
      </c>
      <c r="J693" s="128">
        <f t="shared" si="66"/>
        <v>100.60566017991619</v>
      </c>
      <c r="K693" s="129" cm="1">
        <f t="array" ref="K693">INDEX(KM_PCT,MATCH($A693,'Knowledge - Percentages'!$B:$B,0),'Data - Knowledge'!K$8)/100</f>
        <v>0.11199999999999999</v>
      </c>
      <c r="L693" s="129" cm="1">
        <f t="array" ref="L693">INDEX(KM_PCT,MATCH($A693,'Knowledge - Percentages'!$B:$B,0),'Data - Knowledge'!L$8)/100</f>
        <v>0.127</v>
      </c>
      <c r="M693" s="129" cm="1">
        <f t="array" ref="M693">INDEX(KM_PCT,MATCH($A693,'Knowledge - Percentages'!$B:$B,0),'Data - Knowledge'!M$8)/100</f>
        <v>0.127</v>
      </c>
      <c r="N693" s="129" cm="1">
        <f t="array" ref="N693">INDEX(KM_PCT,MATCH($A693,'Knowledge - Percentages'!$B:$B,0),'Data - Knowledge'!N$8)/100</f>
        <v>0.121</v>
      </c>
      <c r="O693" s="129" cm="1">
        <f t="array" ref="O693">INDEX(KM_PCT,MATCH($A693,'Knowledge - Percentages'!$B:$B,0),'Data - Knowledge'!O$8)/100</f>
        <v>0.157</v>
      </c>
      <c r="P693" s="129" cm="1">
        <f t="array" ref="P693">INDEX(KM_PCT,MATCH($A693,'Knowledge - Percentages'!$B:$B,0),'Data - Knowledge'!P$8)/100</f>
        <v>0.127</v>
      </c>
      <c r="Q693" s="129" cm="1">
        <f t="array" ref="Q693">INDEX(KM_PCT,MATCH($A693,'Knowledge - Percentages'!$B:$B,0),'Data - Knowledge'!Q$8)/100</f>
        <v>0.13200000000000001</v>
      </c>
      <c r="R693" s="129" cm="1">
        <f t="array" ref="R693">INDEX(KM_PCT,MATCH($A693,'Knowledge - Percentages'!$B:$B,0),'Data - Knowledge'!R$8)/100</f>
        <v>0.113</v>
      </c>
      <c r="S693" s="129" cm="1">
        <f t="array" ref="S693">INDEX(KM_PCT,MATCH($A693,'Knowledge - Percentages'!$B:$B,0),'Data - Knowledge'!S$8)/100</f>
        <v>0.127</v>
      </c>
      <c r="T693" s="129" cm="1">
        <f t="array" ref="T693">INDEX(KM_PCT,MATCH($A693,'Knowledge - Percentages'!$B:$B,0),'Data - Knowledge'!T$8)/100</f>
        <v>0.127</v>
      </c>
      <c r="U693" s="129" cm="1">
        <f t="array" ref="U693">INDEX(KM_PCT,MATCH($A693,'Knowledge - Percentages'!$B:$B,0),'Data - Knowledge'!U$8)/100</f>
        <v>0.127</v>
      </c>
      <c r="V693" s="129" cm="1">
        <f t="array" ref="V693">INDEX(KM_PCT,MATCH($A693,'Knowledge - Percentages'!$B:$B,0),'Data - Knowledge'!V$8)/100</f>
        <v>0.127</v>
      </c>
      <c r="W693" s="129" cm="1">
        <f t="array" ref="W693">INDEX(KM_PCT,MATCH($A693,'Knowledge - Percentages'!$B:$B,0),'Data - Knowledge'!W$8)/100</f>
        <v>0.127</v>
      </c>
      <c r="X693" s="129" cm="1">
        <f t="array" ref="X693">INDEX(KM_PCT,MATCH($A693,'Knowledge - Percentages'!$B:$B,0),'Data - Knowledge'!X$8)/100</f>
        <v>0.11</v>
      </c>
      <c r="Y693" s="129" cm="1">
        <f t="array" ref="Y693">INDEX(KM_PCT,MATCH($A693,'Knowledge - Percentages'!$B:$B,0),'Data - Knowledge'!Y$8)/100</f>
        <v>0.124</v>
      </c>
      <c r="Z693" s="129" cm="1">
        <f t="array" ref="Z693">INDEX(KM_PCT,MATCH($A693,'Knowledge - Percentages'!$B:$B,0),'Data - Knowledge'!Z$8)/100</f>
        <v>0.124</v>
      </c>
      <c r="AA693" s="129" cm="1">
        <f t="array" ref="AA693">INDEX(KM_PCT,MATCH($A693,'Knowledge - Percentages'!$B:$B,0),'Data - Knowledge'!AA$8)/100</f>
        <v>0.124</v>
      </c>
      <c r="AB693" s="129" cm="1">
        <f t="array" ref="AB693">INDEX(KM_PCT,MATCH($A693,'Knowledge - Percentages'!$B:$B,0),'Data - Knowledge'!AB$8)/100</f>
        <v>0.19899999999999998</v>
      </c>
      <c r="AC693" s="129" cm="1">
        <f t="array" ref="AC693">INDEX(KM_PCT,MATCH($A693,'Knowledge - Percentages'!$B:$B,0),'Data - Knowledge'!AC$8)/100</f>
        <v>9.9000000000000005E-2</v>
      </c>
      <c r="AD693" s="129" cm="1">
        <f t="array" ref="AD693">INDEX(KM_PCT,MATCH($A693,'Knowledge - Percentages'!$B:$B,0),'Data - Knowledge'!AD$8)/100</f>
        <v>0.12300000000000001</v>
      </c>
      <c r="AE693" s="129" cm="1">
        <f t="array" ref="AE693">INDEX(KM_PCT,MATCH($A693,'Knowledge - Percentages'!$B:$B,0),'Data - Knowledge'!AE$8)/100</f>
        <v>0.127</v>
      </c>
      <c r="AF693" s="129" cm="1">
        <f t="array" ref="AF693">INDEX(KM_PCT,MATCH($A693,'Knowledge - Percentages'!$B:$B,0),'Data - Knowledge'!AF$8)/100</f>
        <v>0.16699999999999998</v>
      </c>
      <c r="AG693" s="129" cm="1">
        <f t="array" ref="AG693">INDEX(KM_PCT,MATCH($A693,'Knowledge - Percentages'!$B:$B,0),'Data - Knowledge'!AG$8)/100</f>
        <v>0.13400000000000001</v>
      </c>
      <c r="AH693" s="129" cm="1">
        <f t="array" ref="AH693">INDEX(KM_PCT,MATCH($A693,'Knowledge - Percentages'!$B:$B,0),'Data - Knowledge'!AH$8)/100</f>
        <v>0.127</v>
      </c>
      <c r="AI693" s="129" cm="1">
        <f t="array" ref="AI693">INDEX(KM_PCT,MATCH($A693,'Knowledge - Percentages'!$B:$B,0),'Data - Knowledge'!AI$8)/100</f>
        <v>0.127</v>
      </c>
    </row>
    <row r="694" spans="1:35">
      <c r="A694" s="86" t="s">
        <v>1531</v>
      </c>
      <c r="B694" s="86" t="s">
        <v>1491</v>
      </c>
      <c r="C694" s="86" t="s">
        <v>1530</v>
      </c>
      <c r="D694" s="86" t="s">
        <v>1495</v>
      </c>
      <c r="E694" s="122">
        <f t="shared" si="67"/>
        <v>0.40009590325668626</v>
      </c>
      <c r="F694" s="128">
        <f t="shared" si="62"/>
        <v>20479.708999999999</v>
      </c>
      <c r="G694" s="122">
        <f t="shared" si="63"/>
        <v>0.4015625702422792</v>
      </c>
      <c r="H694" s="128">
        <f t="shared" si="64"/>
        <v>146136.24900000001</v>
      </c>
      <c r="I694" s="122">
        <f t="shared" si="65"/>
        <v>0.21474804507488834</v>
      </c>
      <c r="J694" s="128">
        <f t="shared" si="66"/>
        <v>99.634760036347998</v>
      </c>
      <c r="K694" s="129" cm="1">
        <f t="array" ref="K694">INDEX(KM_PCT,MATCH($A694,'Knowledge - Percentages'!$B:$B,0),'Data - Knowledge'!K$8)/100</f>
        <v>0.45399999999999996</v>
      </c>
      <c r="L694" s="129" cm="1">
        <f t="array" ref="L694">INDEX(KM_PCT,MATCH($A694,'Knowledge - Percentages'!$B:$B,0),'Data - Knowledge'!L$8)/100</f>
        <v>0.4</v>
      </c>
      <c r="M694" s="129" cm="1">
        <f t="array" ref="M694">INDEX(KM_PCT,MATCH($A694,'Knowledge - Percentages'!$B:$B,0),'Data - Knowledge'!M$8)/100</f>
        <v>0.4</v>
      </c>
      <c r="N694" s="129" cm="1">
        <f t="array" ref="N694">INDEX(KM_PCT,MATCH($A694,'Knowledge - Percentages'!$B:$B,0),'Data - Knowledge'!N$8)/100</f>
        <v>0.4</v>
      </c>
      <c r="O694" s="129" cm="1">
        <f t="array" ref="O694">INDEX(KM_PCT,MATCH($A694,'Knowledge - Percentages'!$B:$B,0),'Data - Knowledge'!O$8)/100</f>
        <v>0.4</v>
      </c>
      <c r="P694" s="129" cm="1">
        <f t="array" ref="P694">INDEX(KM_PCT,MATCH($A694,'Knowledge - Percentages'!$B:$B,0),'Data - Knowledge'!P$8)/100</f>
        <v>0.39500000000000002</v>
      </c>
      <c r="Q694" s="129" cm="1">
        <f t="array" ref="Q694">INDEX(KM_PCT,MATCH($A694,'Knowledge - Percentages'!$B:$B,0),'Data - Knowledge'!Q$8)/100</f>
        <v>0.39500000000000002</v>
      </c>
      <c r="R694" s="129" cm="1">
        <f t="array" ref="R694">INDEX(KM_PCT,MATCH($A694,'Knowledge - Percentages'!$B:$B,0),'Data - Knowledge'!R$8)/100</f>
        <v>0.44500000000000001</v>
      </c>
      <c r="S694" s="129" cm="1">
        <f t="array" ref="S694">INDEX(KM_PCT,MATCH($A694,'Knowledge - Percentages'!$B:$B,0),'Data - Knowledge'!S$8)/100</f>
        <v>0.39500000000000002</v>
      </c>
      <c r="T694" s="129" cm="1">
        <f t="array" ref="T694">INDEX(KM_PCT,MATCH($A694,'Knowledge - Percentages'!$B:$B,0),'Data - Knowledge'!T$8)/100</f>
        <v>0.39500000000000002</v>
      </c>
      <c r="U694" s="129" cm="1">
        <f t="array" ref="U694">INDEX(KM_PCT,MATCH($A694,'Knowledge - Percentages'!$B:$B,0),'Data - Knowledge'!U$8)/100</f>
        <v>0.39500000000000002</v>
      </c>
      <c r="V694" s="129" cm="1">
        <f t="array" ref="V694">INDEX(KM_PCT,MATCH($A694,'Knowledge - Percentages'!$B:$B,0),'Data - Knowledge'!V$8)/100</f>
        <v>0.39500000000000002</v>
      </c>
      <c r="W694" s="129" cm="1">
        <f t="array" ref="W694">INDEX(KM_PCT,MATCH($A694,'Knowledge - Percentages'!$B:$B,0),'Data - Knowledge'!W$8)/100</f>
        <v>0.29899999999999999</v>
      </c>
      <c r="X694" s="129" cm="1">
        <f t="array" ref="X694">INDEX(KM_PCT,MATCH($A694,'Knowledge - Percentages'!$B:$B,0),'Data - Knowledge'!X$8)/100</f>
        <v>0.39500000000000002</v>
      </c>
      <c r="Y694" s="129" cm="1">
        <f t="array" ref="Y694">INDEX(KM_PCT,MATCH($A694,'Knowledge - Percentages'!$B:$B,0),'Data - Knowledge'!Y$8)/100</f>
        <v>0.34700000000000003</v>
      </c>
      <c r="Z694" s="129" cm="1">
        <f t="array" ref="Z694">INDEX(KM_PCT,MATCH($A694,'Knowledge - Percentages'!$B:$B,0),'Data - Knowledge'!Z$8)/100</f>
        <v>0.41799999999999998</v>
      </c>
      <c r="AA694" s="129" cm="1">
        <f t="array" ref="AA694">INDEX(KM_PCT,MATCH($A694,'Knowledge - Percentages'!$B:$B,0),'Data - Knowledge'!AA$8)/100</f>
        <v>0.41399999999999998</v>
      </c>
      <c r="AB694" s="129" cm="1">
        <f t="array" ref="AB694">INDEX(KM_PCT,MATCH($A694,'Knowledge - Percentages'!$B:$B,0),'Data - Knowledge'!AB$8)/100</f>
        <v>0.39500000000000002</v>
      </c>
      <c r="AC694" s="129" cm="1">
        <f t="array" ref="AC694">INDEX(KM_PCT,MATCH($A694,'Knowledge - Percentages'!$B:$B,0),'Data - Knowledge'!AC$8)/100</f>
        <v>0.42599999999999999</v>
      </c>
      <c r="AD694" s="129" cm="1">
        <f t="array" ref="AD694">INDEX(KM_PCT,MATCH($A694,'Knowledge - Percentages'!$B:$B,0),'Data - Knowledge'!AD$8)/100</f>
        <v>0.39500000000000002</v>
      </c>
      <c r="AE694" s="129" cm="1">
        <f t="array" ref="AE694">INDEX(KM_PCT,MATCH($A694,'Knowledge - Percentages'!$B:$B,0),'Data - Knowledge'!AE$8)/100</f>
        <v>0.39500000000000002</v>
      </c>
      <c r="AF694" s="129" cm="1">
        <f t="array" ref="AF694">INDEX(KM_PCT,MATCH($A694,'Knowledge - Percentages'!$B:$B,0),'Data - Knowledge'!AF$8)/100</f>
        <v>0.35299999999999998</v>
      </c>
      <c r="AG694" s="129" cm="1">
        <f t="array" ref="AG694">INDEX(KM_PCT,MATCH($A694,'Knowledge - Percentages'!$B:$B,0),'Data - Knowledge'!AG$8)/100</f>
        <v>0.37799999999999995</v>
      </c>
      <c r="AH694" s="129" cm="1">
        <f t="array" ref="AH694">INDEX(KM_PCT,MATCH($A694,'Knowledge - Percentages'!$B:$B,0),'Data - Knowledge'!AH$8)/100</f>
        <v>0.39500000000000002</v>
      </c>
      <c r="AI694" s="129" cm="1">
        <f t="array" ref="AI694">INDEX(KM_PCT,MATCH($A694,'Knowledge - Percentages'!$B:$B,0),'Data - Knowledge'!AI$8)/100</f>
        <v>0.39500000000000002</v>
      </c>
    </row>
    <row r="695" spans="1:35">
      <c r="A695" s="86" t="s">
        <v>1532</v>
      </c>
      <c r="B695" s="86" t="s">
        <v>1491</v>
      </c>
      <c r="C695" s="86" t="s">
        <v>1530</v>
      </c>
      <c r="D695" s="86" t="s">
        <v>1050</v>
      </c>
      <c r="E695" s="122">
        <f t="shared" si="67"/>
        <v>0.31119350616367447</v>
      </c>
      <c r="F695" s="128">
        <f t="shared" si="62"/>
        <v>15929.062000000005</v>
      </c>
      <c r="G695" s="122">
        <f t="shared" si="63"/>
        <v>0.31209958534728877</v>
      </c>
      <c r="H695" s="128">
        <f t="shared" si="64"/>
        <v>113578.96899999998</v>
      </c>
      <c r="I695" s="122">
        <f t="shared" si="65"/>
        <v>-0.24576339685556187</v>
      </c>
      <c r="J695" s="128">
        <f t="shared" si="66"/>
        <v>99.709682669842053</v>
      </c>
      <c r="K695" s="129" cm="1">
        <f t="array" ref="K695">INDEX(KM_PCT,MATCH($A695,'Knowledge - Percentages'!$B:$B,0),'Data - Knowledge'!K$8)/100</f>
        <v>0.29899999999999999</v>
      </c>
      <c r="L695" s="129" cm="1">
        <f t="array" ref="L695">INDEX(KM_PCT,MATCH($A695,'Knowledge - Percentages'!$B:$B,0),'Data - Knowledge'!L$8)/100</f>
        <v>0.315</v>
      </c>
      <c r="M695" s="129" cm="1">
        <f t="array" ref="M695">INDEX(KM_PCT,MATCH($A695,'Knowledge - Percentages'!$B:$B,0),'Data - Knowledge'!M$8)/100</f>
        <v>0.315</v>
      </c>
      <c r="N695" s="129" cm="1">
        <f t="array" ref="N695">INDEX(KM_PCT,MATCH($A695,'Knowledge - Percentages'!$B:$B,0),'Data - Knowledge'!N$8)/100</f>
        <v>0.315</v>
      </c>
      <c r="O695" s="129" cm="1">
        <f t="array" ref="O695">INDEX(KM_PCT,MATCH($A695,'Knowledge - Percentages'!$B:$B,0),'Data - Knowledge'!O$8)/100</f>
        <v>0.315</v>
      </c>
      <c r="P695" s="129" cm="1">
        <f t="array" ref="P695">INDEX(KM_PCT,MATCH($A695,'Knowledge - Percentages'!$B:$B,0),'Data - Knowledge'!P$8)/100</f>
        <v>0.28499999999999998</v>
      </c>
      <c r="Q695" s="129" cm="1">
        <f t="array" ref="Q695">INDEX(KM_PCT,MATCH($A695,'Knowledge - Percentages'!$B:$B,0),'Data - Knowledge'!Q$8)/100</f>
        <v>0.311</v>
      </c>
      <c r="R695" s="129" cm="1">
        <f t="array" ref="R695">INDEX(KM_PCT,MATCH($A695,'Knowledge - Percentages'!$B:$B,0),'Data - Knowledge'!R$8)/100</f>
        <v>0.311</v>
      </c>
      <c r="S695" s="129" cm="1">
        <f t="array" ref="S695">INDEX(KM_PCT,MATCH($A695,'Knowledge - Percentages'!$B:$B,0),'Data - Knowledge'!S$8)/100</f>
        <v>0.311</v>
      </c>
      <c r="T695" s="129" cm="1">
        <f t="array" ref="T695">INDEX(KM_PCT,MATCH($A695,'Knowledge - Percentages'!$B:$B,0),'Data - Knowledge'!T$8)/100</f>
        <v>0.29899999999999999</v>
      </c>
      <c r="U695" s="129" cm="1">
        <f t="array" ref="U695">INDEX(KM_PCT,MATCH($A695,'Knowledge - Percentages'!$B:$B,0),'Data - Knowledge'!U$8)/100</f>
        <v>0.30299999999999999</v>
      </c>
      <c r="V695" s="129" cm="1">
        <f t="array" ref="V695">INDEX(KM_PCT,MATCH($A695,'Knowledge - Percentages'!$B:$B,0),'Data - Knowledge'!V$8)/100</f>
        <v>0.311</v>
      </c>
      <c r="W695" s="129" cm="1">
        <f t="array" ref="W695">INDEX(KM_PCT,MATCH($A695,'Knowledge - Percentages'!$B:$B,0),'Data - Knowledge'!W$8)/100</f>
        <v>0.311</v>
      </c>
      <c r="X695" s="129" cm="1">
        <f t="array" ref="X695">INDEX(KM_PCT,MATCH($A695,'Knowledge - Percentages'!$B:$B,0),'Data - Knowledge'!X$8)/100</f>
        <v>0.315</v>
      </c>
      <c r="Y695" s="129" cm="1">
        <f t="array" ref="Y695">INDEX(KM_PCT,MATCH($A695,'Knowledge - Percentages'!$B:$B,0),'Data - Knowledge'!Y$8)/100</f>
        <v>0.315</v>
      </c>
      <c r="Z695" s="129" cm="1">
        <f t="array" ref="Z695">INDEX(KM_PCT,MATCH($A695,'Knowledge - Percentages'!$B:$B,0),'Data - Knowledge'!Z$8)/100</f>
        <v>0.315</v>
      </c>
      <c r="AA695" s="129" cm="1">
        <f t="array" ref="AA695">INDEX(KM_PCT,MATCH($A695,'Knowledge - Percentages'!$B:$B,0),'Data - Knowledge'!AA$8)/100</f>
        <v>0.315</v>
      </c>
      <c r="AB695" s="129" cm="1">
        <f t="array" ref="AB695">INDEX(KM_PCT,MATCH($A695,'Knowledge - Percentages'!$B:$B,0),'Data - Knowledge'!AB$8)/100</f>
        <v>0.45600000000000002</v>
      </c>
      <c r="AC695" s="129" cm="1">
        <f t="array" ref="AC695">INDEX(KM_PCT,MATCH($A695,'Knowledge - Percentages'!$B:$B,0),'Data - Knowledge'!AC$8)/100</f>
        <v>0.315</v>
      </c>
      <c r="AD695" s="129" cm="1">
        <f t="array" ref="AD695">INDEX(KM_PCT,MATCH($A695,'Knowledge - Percentages'!$B:$B,0),'Data - Knowledge'!AD$8)/100</f>
        <v>0.29299999999999998</v>
      </c>
      <c r="AE695" s="129" cm="1">
        <f t="array" ref="AE695">INDEX(KM_PCT,MATCH($A695,'Knowledge - Percentages'!$B:$B,0),'Data - Knowledge'!AE$8)/100</f>
        <v>0.315</v>
      </c>
      <c r="AF695" s="129" cm="1">
        <f t="array" ref="AF695">INDEX(KM_PCT,MATCH($A695,'Knowledge - Percentages'!$B:$B,0),'Data - Knowledge'!AF$8)/100</f>
        <v>0.315</v>
      </c>
      <c r="AG695" s="129" cm="1">
        <f t="array" ref="AG695">INDEX(KM_PCT,MATCH($A695,'Knowledge - Percentages'!$B:$B,0),'Data - Knowledge'!AG$8)/100</f>
        <v>0.33799999999999997</v>
      </c>
      <c r="AH695" s="129" cm="1">
        <f t="array" ref="AH695">INDEX(KM_PCT,MATCH($A695,'Knowledge - Percentages'!$B:$B,0),'Data - Knowledge'!AH$8)/100</f>
        <v>0.32200000000000001</v>
      </c>
      <c r="AI695" s="129" cm="1">
        <f t="array" ref="AI695">INDEX(KM_PCT,MATCH($A695,'Knowledge - Percentages'!$B:$B,0),'Data - Knowledge'!AI$8)/100</f>
        <v>0.315</v>
      </c>
    </row>
    <row r="696" spans="1:35">
      <c r="A696" s="86" t="s">
        <v>1533</v>
      </c>
      <c r="B696" s="86" t="s">
        <v>1491</v>
      </c>
      <c r="C696" s="86" t="s">
        <v>1530</v>
      </c>
      <c r="D696" s="86" t="s">
        <v>1498</v>
      </c>
      <c r="E696" s="122">
        <f t="shared" si="67"/>
        <v>0.34318438275343344</v>
      </c>
      <c r="F696" s="128">
        <f t="shared" si="62"/>
        <v>17566.578999999998</v>
      </c>
      <c r="G696" s="122">
        <f t="shared" si="63"/>
        <v>0.33889489968921654</v>
      </c>
      <c r="H696" s="128">
        <f t="shared" si="64"/>
        <v>123330.29300000001</v>
      </c>
      <c r="I696" s="122">
        <f t="shared" si="65"/>
        <v>0.43502197172336859</v>
      </c>
      <c r="J696" s="128">
        <f t="shared" si="66"/>
        <v>101.26572665099138</v>
      </c>
      <c r="K696" s="129" cm="1">
        <f t="array" ref="K696">INDEX(KM_PCT,MATCH($A696,'Knowledge - Percentages'!$B:$B,0),'Data - Knowledge'!K$8)/100</f>
        <v>0.35899999999999999</v>
      </c>
      <c r="L696" s="129" cm="1">
        <f t="array" ref="L696">INDEX(KM_PCT,MATCH($A696,'Knowledge - Percentages'!$B:$B,0),'Data - Knowledge'!L$8)/100</f>
        <v>0.35899999999999999</v>
      </c>
      <c r="M696" s="129" cm="1">
        <f t="array" ref="M696">INDEX(KM_PCT,MATCH($A696,'Knowledge - Percentages'!$B:$B,0),'Data - Knowledge'!M$8)/100</f>
        <v>0.35899999999999999</v>
      </c>
      <c r="N696" s="129" cm="1">
        <f t="array" ref="N696">INDEX(KM_PCT,MATCH($A696,'Knowledge - Percentages'!$B:$B,0),'Data - Knowledge'!N$8)/100</f>
        <v>0.35899999999999999</v>
      </c>
      <c r="O696" s="129" cm="1">
        <f t="array" ref="O696">INDEX(KM_PCT,MATCH($A696,'Knowledge - Percentages'!$B:$B,0),'Data - Knowledge'!O$8)/100</f>
        <v>0.35899999999999999</v>
      </c>
      <c r="P696" s="129" cm="1">
        <f t="array" ref="P696">INDEX(KM_PCT,MATCH($A696,'Knowledge - Percentages'!$B:$B,0),'Data - Knowledge'!P$8)/100</f>
        <v>0.33500000000000002</v>
      </c>
      <c r="Q696" s="129" cm="1">
        <f t="array" ref="Q696">INDEX(KM_PCT,MATCH($A696,'Knowledge - Percentages'!$B:$B,0),'Data - Knowledge'!Q$8)/100</f>
        <v>0.33500000000000002</v>
      </c>
      <c r="R696" s="129" cm="1">
        <f t="array" ref="R696">INDEX(KM_PCT,MATCH($A696,'Knowledge - Percentages'!$B:$B,0),'Data - Knowledge'!R$8)/100</f>
        <v>0.33500000000000002</v>
      </c>
      <c r="S696" s="129" cm="1">
        <f t="array" ref="S696">INDEX(KM_PCT,MATCH($A696,'Knowledge - Percentages'!$B:$B,0),'Data - Knowledge'!S$8)/100</f>
        <v>0.33500000000000002</v>
      </c>
      <c r="T696" s="129" cm="1">
        <f t="array" ref="T696">INDEX(KM_PCT,MATCH($A696,'Knowledge - Percentages'!$B:$B,0),'Data - Knowledge'!T$8)/100</f>
        <v>0.33500000000000002</v>
      </c>
      <c r="U696" s="129" cm="1">
        <f t="array" ref="U696">INDEX(KM_PCT,MATCH($A696,'Knowledge - Percentages'!$B:$B,0),'Data - Knowledge'!U$8)/100</f>
        <v>0.33100000000000002</v>
      </c>
      <c r="V696" s="129" cm="1">
        <f t="array" ref="V696">INDEX(KM_PCT,MATCH($A696,'Knowledge - Percentages'!$B:$B,0),'Data - Knowledge'!V$8)/100</f>
        <v>0.38799999999999996</v>
      </c>
      <c r="W696" s="129" cm="1">
        <f t="array" ref="W696">INDEX(KM_PCT,MATCH($A696,'Knowledge - Percentages'!$B:$B,0),'Data - Knowledge'!W$8)/100</f>
        <v>0.28399999999999997</v>
      </c>
      <c r="X696" s="129" cm="1">
        <f t="array" ref="X696">INDEX(KM_PCT,MATCH($A696,'Knowledge - Percentages'!$B:$B,0),'Data - Knowledge'!X$8)/100</f>
        <v>0.33500000000000002</v>
      </c>
      <c r="Y696" s="129" cm="1">
        <f t="array" ref="Y696">INDEX(KM_PCT,MATCH($A696,'Knowledge - Percentages'!$B:$B,0),'Data - Knowledge'!Y$8)/100</f>
        <v>0.32299999999999995</v>
      </c>
      <c r="Z696" s="129" cm="1">
        <f t="array" ref="Z696">INDEX(KM_PCT,MATCH($A696,'Knowledge - Percentages'!$B:$B,0),'Data - Knowledge'!Z$8)/100</f>
        <v>0.33500000000000002</v>
      </c>
      <c r="AA696" s="129" cm="1">
        <f t="array" ref="AA696">INDEX(KM_PCT,MATCH($A696,'Knowledge - Percentages'!$B:$B,0),'Data - Knowledge'!AA$8)/100</f>
        <v>0.34299999999999997</v>
      </c>
      <c r="AB696" s="129" cm="1">
        <f t="array" ref="AB696">INDEX(KM_PCT,MATCH($A696,'Knowledge - Percentages'!$B:$B,0),'Data - Knowledge'!AB$8)/100</f>
        <v>0.36099999999999999</v>
      </c>
      <c r="AC696" s="129" cm="1">
        <f t="array" ref="AC696">INDEX(KM_PCT,MATCH($A696,'Knowledge - Percentages'!$B:$B,0),'Data - Knowledge'!AC$8)/100</f>
        <v>0.34200000000000003</v>
      </c>
      <c r="AD696" s="129" cm="1">
        <f t="array" ref="AD696">INDEX(KM_PCT,MATCH($A696,'Knowledge - Percentages'!$B:$B,0),'Data - Knowledge'!AD$8)/100</f>
        <v>0.32100000000000001</v>
      </c>
      <c r="AE696" s="129" cm="1">
        <f t="array" ref="AE696">INDEX(KM_PCT,MATCH($A696,'Knowledge - Percentages'!$B:$B,0),'Data - Knowledge'!AE$8)/100</f>
        <v>0.32100000000000001</v>
      </c>
      <c r="AF696" s="129" cm="1">
        <f t="array" ref="AF696">INDEX(KM_PCT,MATCH($A696,'Knowledge - Percentages'!$B:$B,0),'Data - Knowledge'!AF$8)/100</f>
        <v>0.253</v>
      </c>
      <c r="AG696" s="129" cm="1">
        <f t="array" ref="AG696">INDEX(KM_PCT,MATCH($A696,'Knowledge - Percentages'!$B:$B,0),'Data - Knowledge'!AG$8)/100</f>
        <v>0.32100000000000001</v>
      </c>
      <c r="AH696" s="129" cm="1">
        <f t="array" ref="AH696">INDEX(KM_PCT,MATCH($A696,'Knowledge - Percentages'!$B:$B,0),'Data - Knowledge'!AH$8)/100</f>
        <v>0.26600000000000001</v>
      </c>
      <c r="AI696" s="129" cm="1">
        <f t="array" ref="AI696">INDEX(KM_PCT,MATCH($A696,'Knowledge - Percentages'!$B:$B,0),'Data - Knowledge'!AI$8)/100</f>
        <v>0.32700000000000001</v>
      </c>
    </row>
    <row r="697" spans="1:35">
      <c r="A697" s="86" t="s">
        <v>1534</v>
      </c>
      <c r="B697" s="86" t="s">
        <v>1491</v>
      </c>
      <c r="C697" s="86" t="s">
        <v>1530</v>
      </c>
      <c r="D697" s="86" t="s">
        <v>1500</v>
      </c>
      <c r="E697" s="122">
        <f t="shared" si="67"/>
        <v>0.12524142848770195</v>
      </c>
      <c r="F697" s="128">
        <f t="shared" si="62"/>
        <v>6410.7330000000002</v>
      </c>
      <c r="G697" s="122">
        <f t="shared" si="63"/>
        <v>0.12423967970894624</v>
      </c>
      <c r="H697" s="128">
        <f t="shared" si="64"/>
        <v>45213.180000000008</v>
      </c>
      <c r="I697" s="122">
        <f t="shared" si="65"/>
        <v>-0.25198546053805876</v>
      </c>
      <c r="J697" s="128">
        <f t="shared" si="66"/>
        <v>100.80630341377447</v>
      </c>
      <c r="K697" s="129" cm="1">
        <f t="array" ref="K697">INDEX(KM_PCT,MATCH($A697,'Knowledge - Percentages'!$B:$B,0),'Data - Knowledge'!K$8)/100</f>
        <v>0.127</v>
      </c>
      <c r="L697" s="129" cm="1">
        <f t="array" ref="L697">INDEX(KM_PCT,MATCH($A697,'Knowledge - Percentages'!$B:$B,0),'Data - Knowledge'!L$8)/100</f>
        <v>0.11599999999999999</v>
      </c>
      <c r="M697" s="129" cm="1">
        <f t="array" ref="M697">INDEX(KM_PCT,MATCH($A697,'Knowledge - Percentages'!$B:$B,0),'Data - Knowledge'!M$8)/100</f>
        <v>0.128</v>
      </c>
      <c r="N697" s="129" cm="1">
        <f t="array" ref="N697">INDEX(KM_PCT,MATCH($A697,'Knowledge - Percentages'!$B:$B,0),'Data - Knowledge'!N$8)/100</f>
        <v>0.127</v>
      </c>
      <c r="O697" s="129" cm="1">
        <f t="array" ref="O697">INDEX(KM_PCT,MATCH($A697,'Knowledge - Percentages'!$B:$B,0),'Data - Knowledge'!O$8)/100</f>
        <v>0.127</v>
      </c>
      <c r="P697" s="129" cm="1">
        <f t="array" ref="P697">INDEX(KM_PCT,MATCH($A697,'Knowledge - Percentages'!$B:$B,0),'Data - Knowledge'!P$8)/100</f>
        <v>0.127</v>
      </c>
      <c r="Q697" s="129" cm="1">
        <f t="array" ref="Q697">INDEX(KM_PCT,MATCH($A697,'Knowledge - Percentages'!$B:$B,0),'Data - Knowledge'!Q$8)/100</f>
        <v>0.152</v>
      </c>
      <c r="R697" s="129" cm="1">
        <f t="array" ref="R697">INDEX(KM_PCT,MATCH($A697,'Knowledge - Percentages'!$B:$B,0),'Data - Knowledge'!R$8)/100</f>
        <v>0.127</v>
      </c>
      <c r="S697" s="129" cm="1">
        <f t="array" ref="S697">INDEX(KM_PCT,MATCH($A697,'Knowledge - Percentages'!$B:$B,0),'Data - Knowledge'!S$8)/100</f>
        <v>0.127</v>
      </c>
      <c r="T697" s="129" cm="1">
        <f t="array" ref="T697">INDEX(KM_PCT,MATCH($A697,'Knowledge - Percentages'!$B:$B,0),'Data - Knowledge'!T$8)/100</f>
        <v>0.127</v>
      </c>
      <c r="U697" s="129" cm="1">
        <f t="array" ref="U697">INDEX(KM_PCT,MATCH($A697,'Knowledge - Percentages'!$B:$B,0),'Data - Knowledge'!U$8)/100</f>
        <v>0.127</v>
      </c>
      <c r="V697" s="129" cm="1">
        <f t="array" ref="V697">INDEX(KM_PCT,MATCH($A697,'Knowledge - Percentages'!$B:$B,0),'Data - Knowledge'!V$8)/100</f>
        <v>0.16399999999999998</v>
      </c>
      <c r="W697" s="129" cm="1">
        <f t="array" ref="W697">INDEX(KM_PCT,MATCH($A697,'Knowledge - Percentages'!$B:$B,0),'Data - Knowledge'!W$8)/100</f>
        <v>0.127</v>
      </c>
      <c r="X697" s="129" cm="1">
        <f t="array" ref="X697">INDEX(KM_PCT,MATCH($A697,'Knowledge - Percentages'!$B:$B,0),'Data - Knowledge'!X$8)/100</f>
        <v>0.127</v>
      </c>
      <c r="Y697" s="129" cm="1">
        <f t="array" ref="Y697">INDEX(KM_PCT,MATCH($A697,'Knowledge - Percentages'!$B:$B,0),'Data - Knowledge'!Y$8)/100</f>
        <v>0.127</v>
      </c>
      <c r="Z697" s="129" cm="1">
        <f t="array" ref="Z697">INDEX(KM_PCT,MATCH($A697,'Knowledge - Percentages'!$B:$B,0),'Data - Knowledge'!Z$8)/100</f>
        <v>0.10099999999999999</v>
      </c>
      <c r="AA697" s="129" cm="1">
        <f t="array" ref="AA697">INDEX(KM_PCT,MATCH($A697,'Knowledge - Percentages'!$B:$B,0),'Data - Knowledge'!AA$8)/100</f>
        <v>0.13</v>
      </c>
      <c r="AB697" s="129" cm="1">
        <f t="array" ref="AB697">INDEX(KM_PCT,MATCH($A697,'Knowledge - Percentages'!$B:$B,0),'Data - Knowledge'!AB$8)/100</f>
        <v>0.127</v>
      </c>
      <c r="AC697" s="129" cm="1">
        <f t="array" ref="AC697">INDEX(KM_PCT,MATCH($A697,'Knowledge - Percentages'!$B:$B,0),'Data - Knowledge'!AC$8)/100</f>
        <v>0.129</v>
      </c>
      <c r="AD697" s="129" cm="1">
        <f t="array" ref="AD697">INDEX(KM_PCT,MATCH($A697,'Knowledge - Percentages'!$B:$B,0),'Data - Knowledge'!AD$8)/100</f>
        <v>0.111</v>
      </c>
      <c r="AE697" s="129" cm="1">
        <f t="array" ref="AE697">INDEX(KM_PCT,MATCH($A697,'Knowledge - Percentages'!$B:$B,0),'Data - Knowledge'!AE$8)/100</f>
        <v>0.127</v>
      </c>
      <c r="AF697" s="129" cm="1">
        <f t="array" ref="AF697">INDEX(KM_PCT,MATCH($A697,'Knowledge - Percentages'!$B:$B,0),'Data - Knowledge'!AF$8)/100</f>
        <v>0.129</v>
      </c>
      <c r="AG697" s="129" cm="1">
        <f t="array" ref="AG697">INDEX(KM_PCT,MATCH($A697,'Knowledge - Percentages'!$B:$B,0),'Data - Knowledge'!AG$8)/100</f>
        <v>0.127</v>
      </c>
      <c r="AH697" s="129" cm="1">
        <f t="array" ref="AH697">INDEX(KM_PCT,MATCH($A697,'Knowledge - Percentages'!$B:$B,0),'Data - Knowledge'!AH$8)/100</f>
        <v>0.127</v>
      </c>
      <c r="AI697" s="129" cm="1">
        <f t="array" ref="AI697">INDEX(KM_PCT,MATCH($A697,'Knowledge - Percentages'!$B:$B,0),'Data - Knowledge'!AI$8)/100</f>
        <v>0.12300000000000001</v>
      </c>
    </row>
    <row r="698" spans="1:35">
      <c r="A698" s="86" t="s">
        <v>1535</v>
      </c>
      <c r="B698" s="86" t="s">
        <v>1491</v>
      </c>
      <c r="C698" s="86" t="s">
        <v>1530</v>
      </c>
      <c r="D698" s="86" t="s">
        <v>1502</v>
      </c>
      <c r="E698" s="122">
        <f t="shared" si="67"/>
        <v>8.8695235118291749E-2</v>
      </c>
      <c r="F698" s="128">
        <f t="shared" si="62"/>
        <v>4540.0429999999997</v>
      </c>
      <c r="G698" s="122">
        <f t="shared" si="63"/>
        <v>8.811934249104883E-2</v>
      </c>
      <c r="H698" s="128">
        <f t="shared" si="64"/>
        <v>32068.303</v>
      </c>
      <c r="I698" s="122">
        <f t="shared" si="65"/>
        <v>-0.34153010996337763</v>
      </c>
      <c r="J698" s="128">
        <f t="shared" si="66"/>
        <v>100.65353713607364</v>
      </c>
      <c r="K698" s="129" cm="1">
        <f t="array" ref="K698">INDEX(KM_PCT,MATCH($A698,'Knowledge - Percentages'!$B:$B,0),'Data - Knowledge'!K$8)/100</f>
        <v>6.8000000000000005E-2</v>
      </c>
      <c r="L698" s="129" cm="1">
        <f t="array" ref="L698">INDEX(KM_PCT,MATCH($A698,'Knowledge - Percentages'!$B:$B,0),'Data - Knowledge'!L$8)/100</f>
        <v>9.3000000000000013E-2</v>
      </c>
      <c r="M698" s="129" cm="1">
        <f t="array" ref="M698">INDEX(KM_PCT,MATCH($A698,'Knowledge - Percentages'!$B:$B,0),'Data - Knowledge'!M$8)/100</f>
        <v>9.3000000000000013E-2</v>
      </c>
      <c r="N698" s="129" cm="1">
        <f t="array" ref="N698">INDEX(KM_PCT,MATCH($A698,'Knowledge - Percentages'!$B:$B,0),'Data - Knowledge'!N$8)/100</f>
        <v>9.3000000000000013E-2</v>
      </c>
      <c r="O698" s="129" cm="1">
        <f t="array" ref="O698">INDEX(KM_PCT,MATCH($A698,'Knowledge - Percentages'!$B:$B,0),'Data - Knowledge'!O$8)/100</f>
        <v>9.3000000000000013E-2</v>
      </c>
      <c r="P698" s="129" cm="1">
        <f t="array" ref="P698">INDEX(KM_PCT,MATCH($A698,'Knowledge - Percentages'!$B:$B,0),'Data - Knowledge'!P$8)/100</f>
        <v>9.3000000000000013E-2</v>
      </c>
      <c r="Q698" s="129" cm="1">
        <f t="array" ref="Q698">INDEX(KM_PCT,MATCH($A698,'Knowledge - Percentages'!$B:$B,0),'Data - Knowledge'!Q$8)/100</f>
        <v>0.13600000000000001</v>
      </c>
      <c r="R698" s="129" cm="1">
        <f t="array" ref="R698">INDEX(KM_PCT,MATCH($A698,'Knowledge - Percentages'!$B:$B,0),'Data - Knowledge'!R$8)/100</f>
        <v>0.10300000000000001</v>
      </c>
      <c r="S698" s="129" cm="1">
        <f t="array" ref="S698">INDEX(KM_PCT,MATCH($A698,'Knowledge - Percentages'!$B:$B,0),'Data - Knowledge'!S$8)/100</f>
        <v>9.3000000000000013E-2</v>
      </c>
      <c r="T698" s="129" cm="1">
        <f t="array" ref="T698">INDEX(KM_PCT,MATCH($A698,'Knowledge - Percentages'!$B:$B,0),'Data - Knowledge'!T$8)/100</f>
        <v>8.5000000000000006E-2</v>
      </c>
      <c r="U698" s="129" cm="1">
        <f t="array" ref="U698">INDEX(KM_PCT,MATCH($A698,'Knowledge - Percentages'!$B:$B,0),'Data - Knowledge'!U$8)/100</f>
        <v>9.3000000000000013E-2</v>
      </c>
      <c r="V698" s="129" cm="1">
        <f t="array" ref="V698">INDEX(KM_PCT,MATCH($A698,'Knowledge - Percentages'!$B:$B,0),'Data - Knowledge'!V$8)/100</f>
        <v>9.3000000000000013E-2</v>
      </c>
      <c r="W698" s="129" cm="1">
        <f t="array" ref="W698">INDEX(KM_PCT,MATCH($A698,'Knowledge - Percentages'!$B:$B,0),'Data - Knowledge'!W$8)/100</f>
        <v>7.0000000000000007E-2</v>
      </c>
      <c r="X698" s="129" cm="1">
        <f t="array" ref="X698">INDEX(KM_PCT,MATCH($A698,'Knowledge - Percentages'!$B:$B,0),'Data - Knowledge'!X$8)/100</f>
        <v>7.0000000000000007E-2</v>
      </c>
      <c r="Y698" s="129" cm="1">
        <f t="array" ref="Y698">INDEX(KM_PCT,MATCH($A698,'Knowledge - Percentages'!$B:$B,0),'Data - Knowledge'!Y$8)/100</f>
        <v>8.900000000000001E-2</v>
      </c>
      <c r="Z698" s="129" cm="1">
        <f t="array" ref="Z698">INDEX(KM_PCT,MATCH($A698,'Knowledge - Percentages'!$B:$B,0),'Data - Knowledge'!Z$8)/100</f>
        <v>8.900000000000001E-2</v>
      </c>
      <c r="AA698" s="129" cm="1">
        <f t="array" ref="AA698">INDEX(KM_PCT,MATCH($A698,'Knowledge - Percentages'!$B:$B,0),'Data - Knowledge'!AA$8)/100</f>
        <v>7.2999999999999995E-2</v>
      </c>
      <c r="AB698" s="129" cm="1">
        <f t="array" ref="AB698">INDEX(KM_PCT,MATCH($A698,'Knowledge - Percentages'!$B:$B,0),'Data - Knowledge'!AB$8)/100</f>
        <v>0.191</v>
      </c>
      <c r="AC698" s="129" cm="1">
        <f t="array" ref="AC698">INDEX(KM_PCT,MATCH($A698,'Knowledge - Percentages'!$B:$B,0),'Data - Knowledge'!AC$8)/100</f>
        <v>9.3000000000000013E-2</v>
      </c>
      <c r="AD698" s="129" cm="1">
        <f t="array" ref="AD698">INDEX(KM_PCT,MATCH($A698,'Knowledge - Percentages'!$B:$B,0),'Data - Knowledge'!AD$8)/100</f>
        <v>8.3000000000000004E-2</v>
      </c>
      <c r="AE698" s="129" cm="1">
        <f t="array" ref="AE698">INDEX(KM_PCT,MATCH($A698,'Knowledge - Percentages'!$B:$B,0),'Data - Knowledge'!AE$8)/100</f>
        <v>9.3000000000000013E-2</v>
      </c>
      <c r="AF698" s="129" cm="1">
        <f t="array" ref="AF698">INDEX(KM_PCT,MATCH($A698,'Knowledge - Percentages'!$B:$B,0),'Data - Knowledge'!AF$8)/100</f>
        <v>0.11800000000000001</v>
      </c>
      <c r="AG698" s="129" cm="1">
        <f t="array" ref="AG698">INDEX(KM_PCT,MATCH($A698,'Knowledge - Percentages'!$B:$B,0),'Data - Knowledge'!AG$8)/100</f>
        <v>9.3000000000000013E-2</v>
      </c>
      <c r="AH698" s="129" cm="1">
        <f t="array" ref="AH698">INDEX(KM_PCT,MATCH($A698,'Knowledge - Percentages'!$B:$B,0),'Data - Knowledge'!AH$8)/100</f>
        <v>9.3000000000000013E-2</v>
      </c>
      <c r="AI698" s="129" cm="1">
        <f t="array" ref="AI698">INDEX(KM_PCT,MATCH($A698,'Knowledge - Percentages'!$B:$B,0),'Data - Knowledge'!AI$8)/100</f>
        <v>9.3000000000000013E-2</v>
      </c>
    </row>
    <row r="699" spans="1:35">
      <c r="A699" s="86" t="s">
        <v>1536</v>
      </c>
      <c r="B699" s="86" t="s">
        <v>1491</v>
      </c>
      <c r="C699" s="86" t="s">
        <v>1530</v>
      </c>
      <c r="D699" s="86" t="s">
        <v>1504</v>
      </c>
      <c r="E699" s="122">
        <f t="shared" si="67"/>
        <v>0.21873880086740771</v>
      </c>
      <c r="F699" s="128">
        <f t="shared" si="62"/>
        <v>11196.582999999999</v>
      </c>
      <c r="G699" s="122">
        <f t="shared" si="63"/>
        <v>0.22027863068430062</v>
      </c>
      <c r="H699" s="128">
        <f t="shared" si="64"/>
        <v>80163.578999999998</v>
      </c>
      <c r="I699" s="122">
        <f t="shared" si="65"/>
        <v>-0.1898368292231945</v>
      </c>
      <c r="J699" s="128">
        <f t="shared" si="66"/>
        <v>99.300962688886614</v>
      </c>
      <c r="K699" s="129" cm="1">
        <f t="array" ref="K699">INDEX(KM_PCT,MATCH($A699,'Knowledge - Percentages'!$B:$B,0),'Data - Knowledge'!K$8)/100</f>
        <v>0.17699999999999999</v>
      </c>
      <c r="L699" s="129" cm="1">
        <f t="array" ref="L699">INDEX(KM_PCT,MATCH($A699,'Knowledge - Percentages'!$B:$B,0),'Data - Knowledge'!L$8)/100</f>
        <v>0.215</v>
      </c>
      <c r="M699" s="129" cm="1">
        <f t="array" ref="M699">INDEX(KM_PCT,MATCH($A699,'Knowledge - Percentages'!$B:$B,0),'Data - Knowledge'!M$8)/100</f>
        <v>0.215</v>
      </c>
      <c r="N699" s="129" cm="1">
        <f t="array" ref="N699">INDEX(KM_PCT,MATCH($A699,'Knowledge - Percentages'!$B:$B,0),'Data - Knowledge'!N$8)/100</f>
        <v>0.215</v>
      </c>
      <c r="O699" s="129" cm="1">
        <f t="array" ref="O699">INDEX(KM_PCT,MATCH($A699,'Knowledge - Percentages'!$B:$B,0),'Data - Knowledge'!O$8)/100</f>
        <v>0.215</v>
      </c>
      <c r="P699" s="129" cm="1">
        <f t="array" ref="P699">INDEX(KM_PCT,MATCH($A699,'Knowledge - Percentages'!$B:$B,0),'Data - Knowledge'!P$8)/100</f>
        <v>0.22399999999999998</v>
      </c>
      <c r="Q699" s="129" cm="1">
        <f t="array" ref="Q699">INDEX(KM_PCT,MATCH($A699,'Knowledge - Percentages'!$B:$B,0),'Data - Knowledge'!Q$8)/100</f>
        <v>0.22399999999999998</v>
      </c>
      <c r="R699" s="129" cm="1">
        <f t="array" ref="R699">INDEX(KM_PCT,MATCH($A699,'Knowledge - Percentages'!$B:$B,0),'Data - Knowledge'!R$8)/100</f>
        <v>0.22399999999999998</v>
      </c>
      <c r="S699" s="129" cm="1">
        <f t="array" ref="S699">INDEX(KM_PCT,MATCH($A699,'Knowledge - Percentages'!$B:$B,0),'Data - Knowledge'!S$8)/100</f>
        <v>0.22399999999999998</v>
      </c>
      <c r="T699" s="129" cm="1">
        <f t="array" ref="T699">INDEX(KM_PCT,MATCH($A699,'Knowledge - Percentages'!$B:$B,0),'Data - Knowledge'!T$8)/100</f>
        <v>0.22399999999999998</v>
      </c>
      <c r="U699" s="129" cm="1">
        <f t="array" ref="U699">INDEX(KM_PCT,MATCH($A699,'Knowledge - Percentages'!$B:$B,0),'Data - Knowledge'!U$8)/100</f>
        <v>0.22399999999999998</v>
      </c>
      <c r="V699" s="129" cm="1">
        <f t="array" ref="V699">INDEX(KM_PCT,MATCH($A699,'Knowledge - Percentages'!$B:$B,0),'Data - Knowledge'!V$8)/100</f>
        <v>0.21</v>
      </c>
      <c r="W699" s="129" cm="1">
        <f t="array" ref="W699">INDEX(KM_PCT,MATCH($A699,'Knowledge - Percentages'!$B:$B,0),'Data - Knowledge'!W$8)/100</f>
        <v>0.22399999999999998</v>
      </c>
      <c r="X699" s="129" cm="1">
        <f t="array" ref="X699">INDEX(KM_PCT,MATCH($A699,'Knowledge - Percentages'!$B:$B,0),'Data - Knowledge'!X$8)/100</f>
        <v>0.22399999999999998</v>
      </c>
      <c r="Y699" s="129" cm="1">
        <f t="array" ref="Y699">INDEX(KM_PCT,MATCH($A699,'Knowledge - Percentages'!$B:$B,0),'Data - Knowledge'!Y$8)/100</f>
        <v>0.22399999999999998</v>
      </c>
      <c r="Z699" s="129" cm="1">
        <f t="array" ref="Z699">INDEX(KM_PCT,MATCH($A699,'Knowledge - Percentages'!$B:$B,0),'Data - Knowledge'!Z$8)/100</f>
        <v>0.22399999999999998</v>
      </c>
      <c r="AA699" s="129" cm="1">
        <f t="array" ref="AA699">INDEX(KM_PCT,MATCH($A699,'Knowledge - Percentages'!$B:$B,0),'Data - Knowledge'!AA$8)/100</f>
        <v>0.22399999999999998</v>
      </c>
      <c r="AB699" s="129" cm="1">
        <f t="array" ref="AB699">INDEX(KM_PCT,MATCH($A699,'Knowledge - Percentages'!$B:$B,0),'Data - Knowledge'!AB$8)/100</f>
        <v>0.22399999999999998</v>
      </c>
      <c r="AC699" s="129" cm="1">
        <f t="array" ref="AC699">INDEX(KM_PCT,MATCH($A699,'Knowledge - Percentages'!$B:$B,0),'Data - Knowledge'!AC$8)/100</f>
        <v>0.22600000000000001</v>
      </c>
      <c r="AD699" s="129" cm="1">
        <f t="array" ref="AD699">INDEX(KM_PCT,MATCH($A699,'Knowledge - Percentages'!$B:$B,0),'Data - Knowledge'!AD$8)/100</f>
        <v>0.20100000000000001</v>
      </c>
      <c r="AE699" s="129" cm="1">
        <f t="array" ref="AE699">INDEX(KM_PCT,MATCH($A699,'Knowledge - Percentages'!$B:$B,0),'Data - Knowledge'!AE$8)/100</f>
        <v>0.22600000000000001</v>
      </c>
      <c r="AF699" s="129" cm="1">
        <f t="array" ref="AF699">INDEX(KM_PCT,MATCH($A699,'Knowledge - Percentages'!$B:$B,0),'Data - Knowledge'!AF$8)/100</f>
        <v>0.22600000000000001</v>
      </c>
      <c r="AG699" s="129" cm="1">
        <f t="array" ref="AG699">INDEX(KM_PCT,MATCH($A699,'Knowledge - Percentages'!$B:$B,0),'Data - Knowledge'!AG$8)/100</f>
        <v>0.249</v>
      </c>
      <c r="AH699" s="129" cm="1">
        <f t="array" ref="AH699">INDEX(KM_PCT,MATCH($A699,'Knowledge - Percentages'!$B:$B,0),'Data - Knowledge'!AH$8)/100</f>
        <v>0.22600000000000001</v>
      </c>
      <c r="AI699" s="129" cm="1">
        <f t="array" ref="AI699">INDEX(KM_PCT,MATCH($A699,'Knowledge - Percentages'!$B:$B,0),'Data - Knowledge'!AI$8)/100</f>
        <v>0.22600000000000001</v>
      </c>
    </row>
    <row r="700" spans="1:35">
      <c r="A700" s="86" t="s">
        <v>1537</v>
      </c>
      <c r="B700" s="86" t="s">
        <v>1491</v>
      </c>
      <c r="C700" s="86" t="s">
        <v>1538</v>
      </c>
      <c r="D700" s="86" t="s">
        <v>1493</v>
      </c>
      <c r="E700" s="122">
        <f t="shared" si="67"/>
        <v>0.16641096372125735</v>
      </c>
      <c r="F700" s="128">
        <f t="shared" si="62"/>
        <v>8518.0779999999995</v>
      </c>
      <c r="G700" s="122">
        <f t="shared" si="63"/>
        <v>0.16454721517700369</v>
      </c>
      <c r="H700" s="128">
        <f t="shared" si="64"/>
        <v>59881.858000000007</v>
      </c>
      <c r="I700" s="122">
        <f t="shared" si="65"/>
        <v>-8.7513483226649716E-2</v>
      </c>
      <c r="J700" s="128">
        <f t="shared" si="66"/>
        <v>101.13265274179743</v>
      </c>
      <c r="K700" s="129" cm="1">
        <f t="array" ref="K700">INDEX(KM_PCT,MATCH($A700,'Knowledge - Percentages'!$B:$B,0),'Data - Knowledge'!K$8)/100</f>
        <v>0.13800000000000001</v>
      </c>
      <c r="L700" s="129" cm="1">
        <f t="array" ref="L700">INDEX(KM_PCT,MATCH($A700,'Knowledge - Percentages'!$B:$B,0),'Data - Knowledge'!L$8)/100</f>
        <v>0.17100000000000001</v>
      </c>
      <c r="M700" s="129" cm="1">
        <f t="array" ref="M700">INDEX(KM_PCT,MATCH($A700,'Knowledge - Percentages'!$B:$B,0),'Data - Knowledge'!M$8)/100</f>
        <v>0.17100000000000001</v>
      </c>
      <c r="N700" s="129" cm="1">
        <f t="array" ref="N700">INDEX(KM_PCT,MATCH($A700,'Knowledge - Percentages'!$B:$B,0),'Data - Knowledge'!N$8)/100</f>
        <v>0.14599999999999999</v>
      </c>
      <c r="O700" s="129" cm="1">
        <f t="array" ref="O700">INDEX(KM_PCT,MATCH($A700,'Knowledge - Percentages'!$B:$B,0),'Data - Knowledge'!O$8)/100</f>
        <v>0.188</v>
      </c>
      <c r="P700" s="129" cm="1">
        <f t="array" ref="P700">INDEX(KM_PCT,MATCH($A700,'Knowledge - Percentages'!$B:$B,0),'Data - Knowledge'!P$8)/100</f>
        <v>0.17100000000000001</v>
      </c>
      <c r="Q700" s="129" cm="1">
        <f t="array" ref="Q700">INDEX(KM_PCT,MATCH($A700,'Knowledge - Percentages'!$B:$B,0),'Data - Knowledge'!Q$8)/100</f>
        <v>0.18899999999999997</v>
      </c>
      <c r="R700" s="129" cm="1">
        <f t="array" ref="R700">INDEX(KM_PCT,MATCH($A700,'Knowledge - Percentages'!$B:$B,0),'Data - Knowledge'!R$8)/100</f>
        <v>0.11800000000000001</v>
      </c>
      <c r="S700" s="129" cm="1">
        <f t="array" ref="S700">INDEX(KM_PCT,MATCH($A700,'Knowledge - Percentages'!$B:$B,0),'Data - Knowledge'!S$8)/100</f>
        <v>0.17100000000000001</v>
      </c>
      <c r="T700" s="129" cm="1">
        <f t="array" ref="T700">INDEX(KM_PCT,MATCH($A700,'Knowledge - Percentages'!$B:$B,0),'Data - Knowledge'!T$8)/100</f>
        <v>0.155</v>
      </c>
      <c r="U700" s="129" cm="1">
        <f t="array" ref="U700">INDEX(KM_PCT,MATCH($A700,'Knowledge - Percentages'!$B:$B,0),'Data - Knowledge'!U$8)/100</f>
        <v>0.17100000000000001</v>
      </c>
      <c r="V700" s="129" cm="1">
        <f t="array" ref="V700">INDEX(KM_PCT,MATCH($A700,'Knowledge - Percentages'!$B:$B,0),'Data - Knowledge'!V$8)/100</f>
        <v>0.20199999999999999</v>
      </c>
      <c r="W700" s="129" cm="1">
        <f t="array" ref="W700">INDEX(KM_PCT,MATCH($A700,'Knowledge - Percentages'!$B:$B,0),'Data - Knowledge'!W$8)/100</f>
        <v>0.17100000000000001</v>
      </c>
      <c r="X700" s="129" cm="1">
        <f t="array" ref="X700">INDEX(KM_PCT,MATCH($A700,'Knowledge - Percentages'!$B:$B,0),'Data - Knowledge'!X$8)/100</f>
        <v>0.17100000000000001</v>
      </c>
      <c r="Y700" s="129" cm="1">
        <f t="array" ref="Y700">INDEX(KM_PCT,MATCH($A700,'Knowledge - Percentages'!$B:$B,0),'Data - Knowledge'!Y$8)/100</f>
        <v>0.17100000000000001</v>
      </c>
      <c r="Z700" s="129" cm="1">
        <f t="array" ref="Z700">INDEX(KM_PCT,MATCH($A700,'Knowledge - Percentages'!$B:$B,0),'Data - Knowledge'!Z$8)/100</f>
        <v>0.17100000000000001</v>
      </c>
      <c r="AA700" s="129" cm="1">
        <f t="array" ref="AA700">INDEX(KM_PCT,MATCH($A700,'Knowledge - Percentages'!$B:$B,0),'Data - Knowledge'!AA$8)/100</f>
        <v>0.17100000000000001</v>
      </c>
      <c r="AB700" s="129" cm="1">
        <f t="array" ref="AB700">INDEX(KM_PCT,MATCH($A700,'Knowledge - Percentages'!$B:$B,0),'Data - Knowledge'!AB$8)/100</f>
        <v>0.17100000000000001</v>
      </c>
      <c r="AC700" s="129" cm="1">
        <f t="array" ref="AC700">INDEX(KM_PCT,MATCH($A700,'Knowledge - Percentages'!$B:$B,0),'Data - Knowledge'!AC$8)/100</f>
        <v>0.125</v>
      </c>
      <c r="AD700" s="129" cm="1">
        <f t="array" ref="AD700">INDEX(KM_PCT,MATCH($A700,'Knowledge - Percentages'!$B:$B,0),'Data - Knowledge'!AD$8)/100</f>
        <v>0.14899999999999999</v>
      </c>
      <c r="AE700" s="129" cm="1">
        <f t="array" ref="AE700">INDEX(KM_PCT,MATCH($A700,'Knowledge - Percentages'!$B:$B,0),'Data - Knowledge'!AE$8)/100</f>
        <v>0.17100000000000001</v>
      </c>
      <c r="AF700" s="129" cm="1">
        <f t="array" ref="AF700">INDEX(KM_PCT,MATCH($A700,'Knowledge - Percentages'!$B:$B,0),'Data - Knowledge'!AF$8)/100</f>
        <v>0.17100000000000001</v>
      </c>
      <c r="AG700" s="129" cm="1">
        <f t="array" ref="AG700">INDEX(KM_PCT,MATCH($A700,'Knowledge - Percentages'!$B:$B,0),'Data - Knowledge'!AG$8)/100</f>
        <v>0.20199999999999999</v>
      </c>
      <c r="AH700" s="129" cm="1">
        <f t="array" ref="AH700">INDEX(KM_PCT,MATCH($A700,'Knowledge - Percentages'!$B:$B,0),'Data - Knowledge'!AH$8)/100</f>
        <v>0.17100000000000001</v>
      </c>
      <c r="AI700" s="129" cm="1">
        <f t="array" ref="AI700">INDEX(KM_PCT,MATCH($A700,'Knowledge - Percentages'!$B:$B,0),'Data - Knowledge'!AI$8)/100</f>
        <v>0.19</v>
      </c>
    </row>
    <row r="701" spans="1:35">
      <c r="A701" s="86" t="s">
        <v>1539</v>
      </c>
      <c r="B701" s="86" t="s">
        <v>1491</v>
      </c>
      <c r="C701" s="86" t="s">
        <v>1538</v>
      </c>
      <c r="D701" s="86" t="s">
        <v>1495</v>
      </c>
      <c r="E701" s="122">
        <f t="shared" si="67"/>
        <v>0.38479791743997493</v>
      </c>
      <c r="F701" s="128">
        <f t="shared" si="62"/>
        <v>19696.650999999998</v>
      </c>
      <c r="G701" s="122">
        <f t="shared" si="63"/>
        <v>0.38188133623141407</v>
      </c>
      <c r="H701" s="128">
        <f t="shared" si="64"/>
        <v>138973.87399999998</v>
      </c>
      <c r="I701" s="122">
        <f t="shared" si="65"/>
        <v>9.4307512065149132E-2</v>
      </c>
      <c r="J701" s="128">
        <f t="shared" si="66"/>
        <v>100.76374018100572</v>
      </c>
      <c r="K701" s="129" cm="1">
        <f t="array" ref="K701">INDEX(KM_PCT,MATCH($A701,'Knowledge - Percentages'!$B:$B,0),'Data - Knowledge'!K$8)/100</f>
        <v>0.441</v>
      </c>
      <c r="L701" s="129" cm="1">
        <f t="array" ref="L701">INDEX(KM_PCT,MATCH($A701,'Knowledge - Percentages'!$B:$B,0),'Data - Knowledge'!L$8)/100</f>
        <v>0.39100000000000001</v>
      </c>
      <c r="M701" s="129" cm="1">
        <f t="array" ref="M701">INDEX(KM_PCT,MATCH($A701,'Knowledge - Percentages'!$B:$B,0),'Data - Knowledge'!M$8)/100</f>
        <v>0.46200000000000002</v>
      </c>
      <c r="N701" s="129" cm="1">
        <f t="array" ref="N701">INDEX(KM_PCT,MATCH($A701,'Knowledge - Percentages'!$B:$B,0),'Data - Knowledge'!N$8)/100</f>
        <v>0.40200000000000002</v>
      </c>
      <c r="O701" s="129" cm="1">
        <f t="array" ref="O701">INDEX(KM_PCT,MATCH($A701,'Knowledge - Percentages'!$B:$B,0),'Data - Knowledge'!O$8)/100</f>
        <v>0.40200000000000002</v>
      </c>
      <c r="P701" s="129" cm="1">
        <f t="array" ref="P701">INDEX(KM_PCT,MATCH($A701,'Knowledge - Percentages'!$B:$B,0),'Data - Knowledge'!P$8)/100</f>
        <v>0.373</v>
      </c>
      <c r="Q701" s="129" cm="1">
        <f t="array" ref="Q701">INDEX(KM_PCT,MATCH($A701,'Knowledge - Percentages'!$B:$B,0),'Data - Knowledge'!Q$8)/100</f>
        <v>0.373</v>
      </c>
      <c r="R701" s="129" cm="1">
        <f t="array" ref="R701">INDEX(KM_PCT,MATCH($A701,'Knowledge - Percentages'!$B:$B,0),'Data - Knowledge'!R$8)/100</f>
        <v>0.38200000000000001</v>
      </c>
      <c r="S701" s="129" cm="1">
        <f t="array" ref="S701">INDEX(KM_PCT,MATCH($A701,'Knowledge - Percentages'!$B:$B,0),'Data - Knowledge'!S$8)/100</f>
        <v>0.373</v>
      </c>
      <c r="T701" s="129" cm="1">
        <f t="array" ref="T701">INDEX(KM_PCT,MATCH($A701,'Knowledge - Percentages'!$B:$B,0),'Data - Knowledge'!T$8)/100</f>
        <v>0.35100000000000003</v>
      </c>
      <c r="U701" s="129" cm="1">
        <f t="array" ref="U701">INDEX(KM_PCT,MATCH($A701,'Knowledge - Percentages'!$B:$B,0),'Data - Knowledge'!U$8)/100</f>
        <v>0.373</v>
      </c>
      <c r="V701" s="129" cm="1">
        <f t="array" ref="V701">INDEX(KM_PCT,MATCH($A701,'Knowledge - Percentages'!$B:$B,0),'Data - Knowledge'!V$8)/100</f>
        <v>0.39399999999999996</v>
      </c>
      <c r="W701" s="129" cm="1">
        <f t="array" ref="W701">INDEX(KM_PCT,MATCH($A701,'Knowledge - Percentages'!$B:$B,0),'Data - Knowledge'!W$8)/100</f>
        <v>0.28199999999999997</v>
      </c>
      <c r="X701" s="129" cm="1">
        <f t="array" ref="X701">INDEX(KM_PCT,MATCH($A701,'Knowledge - Percentages'!$B:$B,0),'Data - Knowledge'!X$8)/100</f>
        <v>0.33899999999999997</v>
      </c>
      <c r="Y701" s="129" cm="1">
        <f t="array" ref="Y701">INDEX(KM_PCT,MATCH($A701,'Knowledge - Percentages'!$B:$B,0),'Data - Knowledge'!Y$8)/100</f>
        <v>0.35399999999999998</v>
      </c>
      <c r="Z701" s="129" cm="1">
        <f t="array" ref="Z701">INDEX(KM_PCT,MATCH($A701,'Knowledge - Percentages'!$B:$B,0),'Data - Knowledge'!Z$8)/100</f>
        <v>0.376</v>
      </c>
      <c r="AA701" s="129" cm="1">
        <f t="array" ref="AA701">INDEX(KM_PCT,MATCH($A701,'Knowledge - Percentages'!$B:$B,0),'Data - Knowledge'!AA$8)/100</f>
        <v>0.38200000000000001</v>
      </c>
      <c r="AB701" s="129" cm="1">
        <f t="array" ref="AB701">INDEX(KM_PCT,MATCH($A701,'Knowledge - Percentages'!$B:$B,0),'Data - Knowledge'!AB$8)/100</f>
        <v>0.49399999999999999</v>
      </c>
      <c r="AC701" s="129" cm="1">
        <f t="array" ref="AC701">INDEX(KM_PCT,MATCH($A701,'Knowledge - Percentages'!$B:$B,0),'Data - Knowledge'!AC$8)/100</f>
        <v>0.39299999999999996</v>
      </c>
      <c r="AD701" s="129" cm="1">
        <f t="array" ref="AD701">INDEX(KM_PCT,MATCH($A701,'Knowledge - Percentages'!$B:$B,0),'Data - Knowledge'!AD$8)/100</f>
        <v>0.376</v>
      </c>
      <c r="AE701" s="129" cm="1">
        <f t="array" ref="AE701">INDEX(KM_PCT,MATCH($A701,'Knowledge - Percentages'!$B:$B,0),'Data - Knowledge'!AE$8)/100</f>
        <v>0.376</v>
      </c>
      <c r="AF701" s="129" cm="1">
        <f t="array" ref="AF701">INDEX(KM_PCT,MATCH($A701,'Knowledge - Percentages'!$B:$B,0),'Data - Knowledge'!AF$8)/100</f>
        <v>0.32700000000000001</v>
      </c>
      <c r="AG701" s="129" cm="1">
        <f t="array" ref="AG701">INDEX(KM_PCT,MATCH($A701,'Knowledge - Percentages'!$B:$B,0),'Data - Knowledge'!AG$8)/100</f>
        <v>0.33899999999999997</v>
      </c>
      <c r="AH701" s="129" cm="1">
        <f t="array" ref="AH701">INDEX(KM_PCT,MATCH($A701,'Knowledge - Percentages'!$B:$B,0),'Data - Knowledge'!AH$8)/100</f>
        <v>0.40899999999999997</v>
      </c>
      <c r="AI701" s="129" cm="1">
        <f t="array" ref="AI701">INDEX(KM_PCT,MATCH($A701,'Knowledge - Percentages'!$B:$B,0),'Data - Knowledge'!AI$8)/100</f>
        <v>0.376</v>
      </c>
    </row>
    <row r="702" spans="1:35">
      <c r="A702" s="86" t="s">
        <v>1540</v>
      </c>
      <c r="B702" s="86" t="s">
        <v>1491</v>
      </c>
      <c r="C702" s="86" t="s">
        <v>1538</v>
      </c>
      <c r="D702" s="86" t="s">
        <v>1050</v>
      </c>
      <c r="E702" s="122">
        <f t="shared" si="67"/>
        <v>0.27429493816789419</v>
      </c>
      <c r="F702" s="128">
        <f t="shared" si="62"/>
        <v>14040.335000000001</v>
      </c>
      <c r="G702" s="122">
        <f t="shared" si="63"/>
        <v>0.27582750282343049</v>
      </c>
      <c r="H702" s="128">
        <f t="shared" si="64"/>
        <v>100378.86899999999</v>
      </c>
      <c r="I702" s="122">
        <f t="shared" si="65"/>
        <v>-0.11844274930393808</v>
      </c>
      <c r="J702" s="128">
        <f t="shared" si="66"/>
        <v>99.444375691383698</v>
      </c>
      <c r="K702" s="129" cm="1">
        <f t="array" ref="K702">INDEX(KM_PCT,MATCH($A702,'Knowledge - Percentages'!$B:$B,0),'Data - Knowledge'!K$8)/100</f>
        <v>0.217</v>
      </c>
      <c r="L702" s="129" cm="1">
        <f t="array" ref="L702">INDEX(KM_PCT,MATCH($A702,'Knowledge - Percentages'!$B:$B,0),'Data - Knowledge'!L$8)/100</f>
        <v>0.27399999999999997</v>
      </c>
      <c r="M702" s="129" cm="1">
        <f t="array" ref="M702">INDEX(KM_PCT,MATCH($A702,'Knowledge - Percentages'!$B:$B,0),'Data - Knowledge'!M$8)/100</f>
        <v>0.27399999999999997</v>
      </c>
      <c r="N702" s="129" cm="1">
        <f t="array" ref="N702">INDEX(KM_PCT,MATCH($A702,'Knowledge - Percentages'!$B:$B,0),'Data - Knowledge'!N$8)/100</f>
        <v>0.27399999999999997</v>
      </c>
      <c r="O702" s="129" cm="1">
        <f t="array" ref="O702">INDEX(KM_PCT,MATCH($A702,'Knowledge - Percentages'!$B:$B,0),'Data - Knowledge'!O$8)/100</f>
        <v>0.27399999999999997</v>
      </c>
      <c r="P702" s="129" cm="1">
        <f t="array" ref="P702">INDEX(KM_PCT,MATCH($A702,'Knowledge - Percentages'!$B:$B,0),'Data - Knowledge'!P$8)/100</f>
        <v>0.28899999999999998</v>
      </c>
      <c r="Q702" s="129" cm="1">
        <f t="array" ref="Q702">INDEX(KM_PCT,MATCH($A702,'Knowledge - Percentages'!$B:$B,0),'Data - Knowledge'!Q$8)/100</f>
        <v>0.27600000000000002</v>
      </c>
      <c r="R702" s="129" cm="1">
        <f t="array" ref="R702">INDEX(KM_PCT,MATCH($A702,'Knowledge - Percentages'!$B:$B,0),'Data - Knowledge'!R$8)/100</f>
        <v>0.27600000000000002</v>
      </c>
      <c r="S702" s="129" cm="1">
        <f t="array" ref="S702">INDEX(KM_PCT,MATCH($A702,'Knowledge - Percentages'!$B:$B,0),'Data - Knowledge'!S$8)/100</f>
        <v>0.27600000000000002</v>
      </c>
      <c r="T702" s="129" cm="1">
        <f t="array" ref="T702">INDEX(KM_PCT,MATCH($A702,'Knowledge - Percentages'!$B:$B,0),'Data - Knowledge'!T$8)/100</f>
        <v>0.27600000000000002</v>
      </c>
      <c r="U702" s="129" cm="1">
        <f t="array" ref="U702">INDEX(KM_PCT,MATCH($A702,'Knowledge - Percentages'!$B:$B,0),'Data - Knowledge'!U$8)/100</f>
        <v>0.27600000000000002</v>
      </c>
      <c r="V702" s="129" cm="1">
        <f t="array" ref="V702">INDEX(KM_PCT,MATCH($A702,'Knowledge - Percentages'!$B:$B,0),'Data - Knowledge'!V$8)/100</f>
        <v>0.27600000000000002</v>
      </c>
      <c r="W702" s="129" cm="1">
        <f t="array" ref="W702">INDEX(KM_PCT,MATCH($A702,'Knowledge - Percentages'!$B:$B,0),'Data - Knowledge'!W$8)/100</f>
        <v>0.27600000000000002</v>
      </c>
      <c r="X702" s="129" cm="1">
        <f t="array" ref="X702">INDEX(KM_PCT,MATCH($A702,'Knowledge - Percentages'!$B:$B,0),'Data - Knowledge'!X$8)/100</f>
        <v>0.27600000000000002</v>
      </c>
      <c r="Y702" s="129" cm="1">
        <f t="array" ref="Y702">INDEX(KM_PCT,MATCH($A702,'Knowledge - Percentages'!$B:$B,0),'Data - Knowledge'!Y$8)/100</f>
        <v>0.27600000000000002</v>
      </c>
      <c r="Z702" s="129" cm="1">
        <f t="array" ref="Z702">INDEX(KM_PCT,MATCH($A702,'Knowledge - Percentages'!$B:$B,0),'Data - Knowledge'!Z$8)/100</f>
        <v>0.27600000000000002</v>
      </c>
      <c r="AA702" s="129" cm="1">
        <f t="array" ref="AA702">INDEX(KM_PCT,MATCH($A702,'Knowledge - Percentages'!$B:$B,0),'Data - Knowledge'!AA$8)/100</f>
        <v>0.27600000000000002</v>
      </c>
      <c r="AB702" s="129" cm="1">
        <f t="array" ref="AB702">INDEX(KM_PCT,MATCH($A702,'Knowledge - Percentages'!$B:$B,0),'Data - Knowledge'!AB$8)/100</f>
        <v>0.28699999999999998</v>
      </c>
      <c r="AC702" s="129" cm="1">
        <f t="array" ref="AC702">INDEX(KM_PCT,MATCH($A702,'Knowledge - Percentages'!$B:$B,0),'Data - Knowledge'!AC$8)/100</f>
        <v>0.27600000000000002</v>
      </c>
      <c r="AD702" s="129" cm="1">
        <f t="array" ref="AD702">INDEX(KM_PCT,MATCH($A702,'Knowledge - Percentages'!$B:$B,0),'Data - Knowledge'!AD$8)/100</f>
        <v>0.27</v>
      </c>
      <c r="AE702" s="129" cm="1">
        <f t="array" ref="AE702">INDEX(KM_PCT,MATCH($A702,'Knowledge - Percentages'!$B:$B,0),'Data - Knowledge'!AE$8)/100</f>
        <v>0.27600000000000002</v>
      </c>
      <c r="AF702" s="129" cm="1">
        <f t="array" ref="AF702">INDEX(KM_PCT,MATCH($A702,'Knowledge - Percentages'!$B:$B,0),'Data - Knowledge'!AF$8)/100</f>
        <v>0.27600000000000002</v>
      </c>
      <c r="AG702" s="129" cm="1">
        <f t="array" ref="AG702">INDEX(KM_PCT,MATCH($A702,'Knowledge - Percentages'!$B:$B,0),'Data - Knowledge'!AG$8)/100</f>
        <v>0.312</v>
      </c>
      <c r="AH702" s="129" cm="1">
        <f t="array" ref="AH702">INDEX(KM_PCT,MATCH($A702,'Knowledge - Percentages'!$B:$B,0),'Data - Knowledge'!AH$8)/100</f>
        <v>0.28100000000000003</v>
      </c>
      <c r="AI702" s="129" cm="1">
        <f t="array" ref="AI702">INDEX(KM_PCT,MATCH($A702,'Knowledge - Percentages'!$B:$B,0),'Data - Knowledge'!AI$8)/100</f>
        <v>0.27600000000000002</v>
      </c>
    </row>
    <row r="703" spans="1:35">
      <c r="A703" s="86" t="s">
        <v>1541</v>
      </c>
      <c r="B703" s="86" t="s">
        <v>1491</v>
      </c>
      <c r="C703" s="86" t="s">
        <v>1538</v>
      </c>
      <c r="D703" s="86" t="s">
        <v>1498</v>
      </c>
      <c r="E703" s="122">
        <f t="shared" si="67"/>
        <v>0.41738542989430916</v>
      </c>
      <c r="F703" s="128">
        <f t="shared" si="62"/>
        <v>21364.708000000002</v>
      </c>
      <c r="G703" s="122">
        <f t="shared" si="63"/>
        <v>0.40942652898035009</v>
      </c>
      <c r="H703" s="128">
        <f t="shared" si="64"/>
        <v>148998.09300000002</v>
      </c>
      <c r="I703" s="122">
        <f t="shared" si="65"/>
        <v>0.43974246018436436</v>
      </c>
      <c r="J703" s="128">
        <f t="shared" si="66"/>
        <v>101.94391431688128</v>
      </c>
      <c r="K703" s="129" cm="1">
        <f t="array" ref="K703">INDEX(KM_PCT,MATCH($A703,'Knowledge - Percentages'!$B:$B,0),'Data - Knowledge'!K$8)/100</f>
        <v>0.44600000000000001</v>
      </c>
      <c r="L703" s="129" cm="1">
        <f t="array" ref="L703">INDEX(KM_PCT,MATCH($A703,'Knowledge - Percentages'!$B:$B,0),'Data - Knowledge'!L$8)/100</f>
        <v>0.44600000000000001</v>
      </c>
      <c r="M703" s="129" cm="1">
        <f t="array" ref="M703">INDEX(KM_PCT,MATCH($A703,'Knowledge - Percentages'!$B:$B,0),'Data - Knowledge'!M$8)/100</f>
        <v>0.46600000000000003</v>
      </c>
      <c r="N703" s="129" cm="1">
        <f t="array" ref="N703">INDEX(KM_PCT,MATCH($A703,'Knowledge - Percentages'!$B:$B,0),'Data - Knowledge'!N$8)/100</f>
        <v>0.44600000000000001</v>
      </c>
      <c r="O703" s="129" cm="1">
        <f t="array" ref="O703">INDEX(KM_PCT,MATCH($A703,'Knowledge - Percentages'!$B:$B,0),'Data - Knowledge'!O$8)/100</f>
        <v>0.44600000000000001</v>
      </c>
      <c r="P703" s="129" cm="1">
        <f t="array" ref="P703">INDEX(KM_PCT,MATCH($A703,'Knowledge - Percentages'!$B:$B,0),'Data - Knowledge'!P$8)/100</f>
        <v>0.40100000000000002</v>
      </c>
      <c r="Q703" s="129" cm="1">
        <f t="array" ref="Q703">INDEX(KM_PCT,MATCH($A703,'Knowledge - Percentages'!$B:$B,0),'Data - Knowledge'!Q$8)/100</f>
        <v>0.40899999999999997</v>
      </c>
      <c r="R703" s="129" cm="1">
        <f t="array" ref="R703">INDEX(KM_PCT,MATCH($A703,'Knowledge - Percentages'!$B:$B,0),'Data - Knowledge'!R$8)/100</f>
        <v>0.40100000000000002</v>
      </c>
      <c r="S703" s="129" cm="1">
        <f t="array" ref="S703">INDEX(KM_PCT,MATCH($A703,'Knowledge - Percentages'!$B:$B,0),'Data - Knowledge'!S$8)/100</f>
        <v>0.40100000000000002</v>
      </c>
      <c r="T703" s="129" cm="1">
        <f t="array" ref="T703">INDEX(KM_PCT,MATCH($A703,'Knowledge - Percentages'!$B:$B,0),'Data - Knowledge'!T$8)/100</f>
        <v>0.40100000000000002</v>
      </c>
      <c r="U703" s="129" cm="1">
        <f t="array" ref="U703">INDEX(KM_PCT,MATCH($A703,'Knowledge - Percentages'!$B:$B,0),'Data - Knowledge'!U$8)/100</f>
        <v>0.40100000000000002</v>
      </c>
      <c r="V703" s="129" cm="1">
        <f t="array" ref="V703">INDEX(KM_PCT,MATCH($A703,'Knowledge - Percentages'!$B:$B,0),'Data - Knowledge'!V$8)/100</f>
        <v>0.44799999999999995</v>
      </c>
      <c r="W703" s="129" cm="1">
        <f t="array" ref="W703">INDEX(KM_PCT,MATCH($A703,'Knowledge - Percentages'!$B:$B,0),'Data - Knowledge'!W$8)/100</f>
        <v>0.374</v>
      </c>
      <c r="X703" s="129" cm="1">
        <f t="array" ref="X703">INDEX(KM_PCT,MATCH($A703,'Knowledge - Percentages'!$B:$B,0),'Data - Knowledge'!X$8)/100</f>
        <v>0.4</v>
      </c>
      <c r="Y703" s="129" cm="1">
        <f t="array" ref="Y703">INDEX(KM_PCT,MATCH($A703,'Knowledge - Percentages'!$B:$B,0),'Data - Knowledge'!Y$8)/100</f>
        <v>0.39100000000000001</v>
      </c>
      <c r="Z703" s="129" cm="1">
        <f t="array" ref="Z703">INDEX(KM_PCT,MATCH($A703,'Knowledge - Percentages'!$B:$B,0),'Data - Knowledge'!Z$8)/100</f>
        <v>0.4</v>
      </c>
      <c r="AA703" s="129" cm="1">
        <f t="array" ref="AA703">INDEX(KM_PCT,MATCH($A703,'Knowledge - Percentages'!$B:$B,0),'Data - Knowledge'!AA$8)/100</f>
        <v>0.4</v>
      </c>
      <c r="AB703" s="129" cm="1">
        <f t="array" ref="AB703">INDEX(KM_PCT,MATCH($A703,'Knowledge - Percentages'!$B:$B,0),'Data - Knowledge'!AB$8)/100</f>
        <v>0.4</v>
      </c>
      <c r="AC703" s="129" cm="1">
        <f t="array" ref="AC703">INDEX(KM_PCT,MATCH($A703,'Knowledge - Percentages'!$B:$B,0),'Data - Knowledge'!AC$8)/100</f>
        <v>0.38100000000000001</v>
      </c>
      <c r="AD703" s="129" cm="1">
        <f t="array" ref="AD703">INDEX(KM_PCT,MATCH($A703,'Knowledge - Percentages'!$B:$B,0),'Data - Knowledge'!AD$8)/100</f>
        <v>0.38700000000000001</v>
      </c>
      <c r="AE703" s="129" cm="1">
        <f t="array" ref="AE703">INDEX(KM_PCT,MATCH($A703,'Knowledge - Percentages'!$B:$B,0),'Data - Knowledge'!AE$8)/100</f>
        <v>0.41700000000000004</v>
      </c>
      <c r="AF703" s="129" cm="1">
        <f t="array" ref="AF703">INDEX(KM_PCT,MATCH($A703,'Knowledge - Percentages'!$B:$B,0),'Data - Knowledge'!AF$8)/100</f>
        <v>0.38700000000000001</v>
      </c>
      <c r="AG703" s="129" cm="1">
        <f t="array" ref="AG703">INDEX(KM_PCT,MATCH($A703,'Knowledge - Percentages'!$B:$B,0),'Data - Knowledge'!AG$8)/100</f>
        <v>0.38700000000000001</v>
      </c>
      <c r="AH703" s="129" cm="1">
        <f t="array" ref="AH703">INDEX(KM_PCT,MATCH($A703,'Knowledge - Percentages'!$B:$B,0),'Data - Knowledge'!AH$8)/100</f>
        <v>0.38700000000000001</v>
      </c>
      <c r="AI703" s="129" cm="1">
        <f t="array" ref="AI703">INDEX(KM_PCT,MATCH($A703,'Knowledge - Percentages'!$B:$B,0),'Data - Knowledge'!AI$8)/100</f>
        <v>0.38700000000000001</v>
      </c>
    </row>
    <row r="704" spans="1:35">
      <c r="A704" s="86" t="s">
        <v>1542</v>
      </c>
      <c r="B704" s="86" t="s">
        <v>1491</v>
      </c>
      <c r="C704" s="86" t="s">
        <v>1538</v>
      </c>
      <c r="D704" s="86" t="s">
        <v>1500</v>
      </c>
      <c r="E704" s="122">
        <f t="shared" si="67"/>
        <v>0.11900988532244516</v>
      </c>
      <c r="F704" s="128">
        <f t="shared" si="62"/>
        <v>6091.7590000000009</v>
      </c>
      <c r="G704" s="122">
        <f t="shared" si="63"/>
        <v>0.11926636421841125</v>
      </c>
      <c r="H704" s="128">
        <f t="shared" si="64"/>
        <v>43403.296000000002</v>
      </c>
      <c r="I704" s="122">
        <f t="shared" si="65"/>
        <v>-0.33136307184578057</v>
      </c>
      <c r="J704" s="128">
        <f t="shared" si="66"/>
        <v>99.7849528677705</v>
      </c>
      <c r="K704" s="129" cm="1">
        <f t="array" ref="K704">INDEX(KM_PCT,MATCH($A704,'Knowledge - Percentages'!$B:$B,0),'Data - Knowledge'!K$8)/100</f>
        <v>0.11599999999999999</v>
      </c>
      <c r="L704" s="129" cm="1">
        <f t="array" ref="L704">INDEX(KM_PCT,MATCH($A704,'Knowledge - Percentages'!$B:$B,0),'Data - Knowledge'!L$8)/100</f>
        <v>0.105</v>
      </c>
      <c r="M704" s="129" cm="1">
        <f t="array" ref="M704">INDEX(KM_PCT,MATCH($A704,'Knowledge - Percentages'!$B:$B,0),'Data - Knowledge'!M$8)/100</f>
        <v>0.121</v>
      </c>
      <c r="N704" s="129" cm="1">
        <f t="array" ref="N704">INDEX(KM_PCT,MATCH($A704,'Knowledge - Percentages'!$B:$B,0),'Data - Knowledge'!N$8)/100</f>
        <v>0.121</v>
      </c>
      <c r="O704" s="129" cm="1">
        <f t="array" ref="O704">INDEX(KM_PCT,MATCH($A704,'Knowledge - Percentages'!$B:$B,0),'Data - Knowledge'!O$8)/100</f>
        <v>0.121</v>
      </c>
      <c r="P704" s="129" cm="1">
        <f t="array" ref="P704">INDEX(KM_PCT,MATCH($A704,'Knowledge - Percentages'!$B:$B,0),'Data - Knowledge'!P$8)/100</f>
        <v>0.14899999999999999</v>
      </c>
      <c r="Q704" s="129" cm="1">
        <f t="array" ref="Q704">INDEX(KM_PCT,MATCH($A704,'Knowledge - Percentages'!$B:$B,0),'Data - Knowledge'!Q$8)/100</f>
        <v>0.124</v>
      </c>
      <c r="R704" s="129" cm="1">
        <f t="array" ref="R704">INDEX(KM_PCT,MATCH($A704,'Knowledge - Percentages'!$B:$B,0),'Data - Knowledge'!R$8)/100</f>
        <v>0.124</v>
      </c>
      <c r="S704" s="129" cm="1">
        <f t="array" ref="S704">INDEX(KM_PCT,MATCH($A704,'Knowledge - Percentages'!$B:$B,0),'Data - Knowledge'!S$8)/100</f>
        <v>0.124</v>
      </c>
      <c r="T704" s="129" cm="1">
        <f t="array" ref="T704">INDEX(KM_PCT,MATCH($A704,'Knowledge - Percentages'!$B:$B,0),'Data - Knowledge'!T$8)/100</f>
        <v>0.11599999999999999</v>
      </c>
      <c r="U704" s="129" cm="1">
        <f t="array" ref="U704">INDEX(KM_PCT,MATCH($A704,'Knowledge - Percentages'!$B:$B,0),'Data - Knowledge'!U$8)/100</f>
        <v>0.124</v>
      </c>
      <c r="V704" s="129" cm="1">
        <f t="array" ref="V704">INDEX(KM_PCT,MATCH($A704,'Knowledge - Percentages'!$B:$B,0),'Data - Knowledge'!V$8)/100</f>
        <v>0.124</v>
      </c>
      <c r="W704" s="129" cm="1">
        <f t="array" ref="W704">INDEX(KM_PCT,MATCH($A704,'Knowledge - Percentages'!$B:$B,0),'Data - Knowledge'!W$8)/100</f>
        <v>0.124</v>
      </c>
      <c r="X704" s="129" cm="1">
        <f t="array" ref="X704">INDEX(KM_PCT,MATCH($A704,'Knowledge - Percentages'!$B:$B,0),'Data - Knowledge'!X$8)/100</f>
        <v>0.121</v>
      </c>
      <c r="Y704" s="129" cm="1">
        <f t="array" ref="Y704">INDEX(KM_PCT,MATCH($A704,'Knowledge - Percentages'!$B:$B,0),'Data - Knowledge'!Y$8)/100</f>
        <v>0.121</v>
      </c>
      <c r="Z704" s="129" cm="1">
        <f t="array" ref="Z704">INDEX(KM_PCT,MATCH($A704,'Knowledge - Percentages'!$B:$B,0),'Data - Knowledge'!Z$8)/100</f>
        <v>0.11900000000000001</v>
      </c>
      <c r="AA704" s="129" cm="1">
        <f t="array" ref="AA704">INDEX(KM_PCT,MATCH($A704,'Knowledge - Percentages'!$B:$B,0),'Data - Knowledge'!AA$8)/100</f>
        <v>0.121</v>
      </c>
      <c r="AB704" s="129" cm="1">
        <f t="array" ref="AB704">INDEX(KM_PCT,MATCH($A704,'Knowledge - Percentages'!$B:$B,0),'Data - Knowledge'!AB$8)/100</f>
        <v>0.125</v>
      </c>
      <c r="AC704" s="129" cm="1">
        <f t="array" ref="AC704">INDEX(KM_PCT,MATCH($A704,'Knowledge - Percentages'!$B:$B,0),'Data - Knowledge'!AC$8)/100</f>
        <v>0.121</v>
      </c>
      <c r="AD704" s="129" cm="1">
        <f t="array" ref="AD704">INDEX(KM_PCT,MATCH($A704,'Knowledge - Percentages'!$B:$B,0),'Data - Knowledge'!AD$8)/100</f>
        <v>0.121</v>
      </c>
      <c r="AE704" s="129" cm="1">
        <f t="array" ref="AE704">INDEX(KM_PCT,MATCH($A704,'Knowledge - Percentages'!$B:$B,0),'Data - Knowledge'!AE$8)/100</f>
        <v>0.121</v>
      </c>
      <c r="AF704" s="129" cm="1">
        <f t="array" ref="AF704">INDEX(KM_PCT,MATCH($A704,'Knowledge - Percentages'!$B:$B,0),'Data - Knowledge'!AF$8)/100</f>
        <v>0.121</v>
      </c>
      <c r="AG704" s="129" cm="1">
        <f t="array" ref="AG704">INDEX(KM_PCT,MATCH($A704,'Knowledge - Percentages'!$B:$B,0),'Data - Knowledge'!AG$8)/100</f>
        <v>0.121</v>
      </c>
      <c r="AH704" s="129" cm="1">
        <f t="array" ref="AH704">INDEX(KM_PCT,MATCH($A704,'Knowledge - Percentages'!$B:$B,0),'Data - Knowledge'!AH$8)/100</f>
        <v>0.121</v>
      </c>
      <c r="AI704" s="129" cm="1">
        <f t="array" ref="AI704">INDEX(KM_PCT,MATCH($A704,'Knowledge - Percentages'!$B:$B,0),'Data - Knowledge'!AI$8)/100</f>
        <v>0.10199999999999999</v>
      </c>
    </row>
    <row r="705" spans="1:35">
      <c r="A705" s="86" t="s">
        <v>1543</v>
      </c>
      <c r="B705" s="86" t="s">
        <v>1491</v>
      </c>
      <c r="C705" s="86" t="s">
        <v>1538</v>
      </c>
      <c r="D705" s="86" t="s">
        <v>1502</v>
      </c>
      <c r="E705" s="122">
        <f t="shared" si="67"/>
        <v>0.10982309961513664</v>
      </c>
      <c r="F705" s="128">
        <f t="shared" si="62"/>
        <v>5621.5149999999994</v>
      </c>
      <c r="G705" s="122">
        <f t="shared" si="63"/>
        <v>0.1059695481686859</v>
      </c>
      <c r="H705" s="128">
        <f t="shared" si="64"/>
        <v>38564.332000000002</v>
      </c>
      <c r="I705" s="122">
        <f t="shared" si="65"/>
        <v>-2.3332960424198773E-2</v>
      </c>
      <c r="J705" s="128">
        <f t="shared" si="66"/>
        <v>103.63647058333827</v>
      </c>
      <c r="K705" s="129" cm="1">
        <f t="array" ref="K705">INDEX(KM_PCT,MATCH($A705,'Knowledge - Percentages'!$B:$B,0),'Data - Knowledge'!K$8)/100</f>
        <v>0.11</v>
      </c>
      <c r="L705" s="129" cm="1">
        <f t="array" ref="L705">INDEX(KM_PCT,MATCH($A705,'Knowledge - Percentages'!$B:$B,0),'Data - Knowledge'!L$8)/100</f>
        <v>0.11</v>
      </c>
      <c r="M705" s="129" cm="1">
        <f t="array" ref="M705">INDEX(KM_PCT,MATCH($A705,'Knowledge - Percentages'!$B:$B,0),'Data - Knowledge'!M$8)/100</f>
        <v>0.126</v>
      </c>
      <c r="N705" s="129" cm="1">
        <f t="array" ref="N705">INDEX(KM_PCT,MATCH($A705,'Knowledge - Percentages'!$B:$B,0),'Data - Knowledge'!N$8)/100</f>
        <v>0.109</v>
      </c>
      <c r="O705" s="129" cm="1">
        <f t="array" ref="O705">INDEX(KM_PCT,MATCH($A705,'Knowledge - Percentages'!$B:$B,0),'Data - Knowledge'!O$8)/100</f>
        <v>0.111</v>
      </c>
      <c r="P705" s="129" cm="1">
        <f t="array" ref="P705">INDEX(KM_PCT,MATCH($A705,'Knowledge - Percentages'!$B:$B,0),'Data - Knowledge'!P$8)/100</f>
        <v>0.113</v>
      </c>
      <c r="Q705" s="129" cm="1">
        <f t="array" ref="Q705">INDEX(KM_PCT,MATCH($A705,'Knowledge - Percentages'!$B:$B,0),'Data - Knowledge'!Q$8)/100</f>
        <v>0.13699999999999998</v>
      </c>
      <c r="R705" s="129" cm="1">
        <f t="array" ref="R705">INDEX(KM_PCT,MATCH($A705,'Knowledge - Percentages'!$B:$B,0),'Data - Knowledge'!R$8)/100</f>
        <v>0.113</v>
      </c>
      <c r="S705" s="129" cm="1">
        <f t="array" ref="S705">INDEX(KM_PCT,MATCH($A705,'Knowledge - Percentages'!$B:$B,0),'Data - Knowledge'!S$8)/100</f>
        <v>0.113</v>
      </c>
      <c r="T705" s="129" cm="1">
        <f t="array" ref="T705">INDEX(KM_PCT,MATCH($A705,'Knowledge - Percentages'!$B:$B,0),'Data - Knowledge'!T$8)/100</f>
        <v>0.113</v>
      </c>
      <c r="U705" s="129" cm="1">
        <f t="array" ref="U705">INDEX(KM_PCT,MATCH($A705,'Knowledge - Percentages'!$B:$B,0),'Data - Knowledge'!U$8)/100</f>
        <v>0.113</v>
      </c>
      <c r="V705" s="129" cm="1">
        <f t="array" ref="V705">INDEX(KM_PCT,MATCH($A705,'Knowledge - Percentages'!$B:$B,0),'Data - Knowledge'!V$8)/100</f>
        <v>0.11699999999999999</v>
      </c>
      <c r="W705" s="129" cm="1">
        <f t="array" ref="W705">INDEX(KM_PCT,MATCH($A705,'Knowledge - Percentages'!$B:$B,0),'Data - Knowledge'!W$8)/100</f>
        <v>0.106</v>
      </c>
      <c r="X705" s="129" cm="1">
        <f t="array" ref="X705">INDEX(KM_PCT,MATCH($A705,'Knowledge - Percentages'!$B:$B,0),'Data - Knowledge'!X$8)/100</f>
        <v>0.11</v>
      </c>
      <c r="Y705" s="129" cm="1">
        <f t="array" ref="Y705">INDEX(KM_PCT,MATCH($A705,'Knowledge - Percentages'!$B:$B,0),'Data - Knowledge'!Y$8)/100</f>
        <v>0.11</v>
      </c>
      <c r="Z705" s="129" cm="1">
        <f t="array" ref="Z705">INDEX(KM_PCT,MATCH($A705,'Knowledge - Percentages'!$B:$B,0),'Data - Knowledge'!Z$8)/100</f>
        <v>0.11</v>
      </c>
      <c r="AA705" s="129" cm="1">
        <f t="array" ref="AA705">INDEX(KM_PCT,MATCH($A705,'Knowledge - Percentages'!$B:$B,0),'Data - Knowledge'!AA$8)/100</f>
        <v>0.11</v>
      </c>
      <c r="AB705" s="129" cm="1">
        <f t="array" ref="AB705">INDEX(KM_PCT,MATCH($A705,'Knowledge - Percentages'!$B:$B,0),'Data - Knowledge'!AB$8)/100</f>
        <v>0.13500000000000001</v>
      </c>
      <c r="AC705" s="129" cm="1">
        <f t="array" ref="AC705">INDEX(KM_PCT,MATCH($A705,'Knowledge - Percentages'!$B:$B,0),'Data - Knowledge'!AC$8)/100</f>
        <v>8.900000000000001E-2</v>
      </c>
      <c r="AD705" s="129" cm="1">
        <f t="array" ref="AD705">INDEX(KM_PCT,MATCH($A705,'Knowledge - Percentages'!$B:$B,0),'Data - Knowledge'!AD$8)/100</f>
        <v>8.1000000000000003E-2</v>
      </c>
      <c r="AE705" s="129" cm="1">
        <f t="array" ref="AE705">INDEX(KM_PCT,MATCH($A705,'Knowledge - Percentages'!$B:$B,0),'Data - Knowledge'!AE$8)/100</f>
        <v>0.10300000000000001</v>
      </c>
      <c r="AF705" s="129" cm="1">
        <f t="array" ref="AF705">INDEX(KM_PCT,MATCH($A705,'Knowledge - Percentages'!$B:$B,0),'Data - Knowledge'!AF$8)/100</f>
        <v>0.10300000000000001</v>
      </c>
      <c r="AG705" s="129" cm="1">
        <f t="array" ref="AG705">INDEX(KM_PCT,MATCH($A705,'Knowledge - Percentages'!$B:$B,0),'Data - Knowledge'!AG$8)/100</f>
        <v>0.10300000000000001</v>
      </c>
      <c r="AH705" s="129" cm="1">
        <f t="array" ref="AH705">INDEX(KM_PCT,MATCH($A705,'Knowledge - Percentages'!$B:$B,0),'Data - Knowledge'!AH$8)/100</f>
        <v>0.10300000000000001</v>
      </c>
      <c r="AI705" s="129" cm="1">
        <f t="array" ref="AI705">INDEX(KM_PCT,MATCH($A705,'Knowledge - Percentages'!$B:$B,0),'Data - Knowledge'!AI$8)/100</f>
        <v>0.10300000000000001</v>
      </c>
    </row>
    <row r="706" spans="1:35">
      <c r="A706" s="86" t="s">
        <v>1544</v>
      </c>
      <c r="B706" s="86" t="s">
        <v>1491</v>
      </c>
      <c r="C706" s="86" t="s">
        <v>1538</v>
      </c>
      <c r="D706" s="86" t="s">
        <v>1504</v>
      </c>
      <c r="E706" s="122">
        <f t="shared" si="67"/>
        <v>0.26270297145759669</v>
      </c>
      <c r="F706" s="128">
        <f t="shared" si="62"/>
        <v>13446.977000000001</v>
      </c>
      <c r="G706" s="122">
        <f t="shared" si="63"/>
        <v>0.26636012958927668</v>
      </c>
      <c r="H706" s="128">
        <f t="shared" si="64"/>
        <v>96933.511999999973</v>
      </c>
      <c r="I706" s="122">
        <f t="shared" si="65"/>
        <v>9.9080806284773407E-2</v>
      </c>
      <c r="J706" s="128">
        <f t="shared" si="66"/>
        <v>98.626987403362776</v>
      </c>
      <c r="K706" s="129" cm="1">
        <f t="array" ref="K706">INDEX(KM_PCT,MATCH($A706,'Knowledge - Percentages'!$B:$B,0),'Data - Knowledge'!K$8)/100</f>
        <v>0.255</v>
      </c>
      <c r="L706" s="129" cm="1">
        <f t="array" ref="L706">INDEX(KM_PCT,MATCH($A706,'Knowledge - Percentages'!$B:$B,0),'Data - Knowledge'!L$8)/100</f>
        <v>0.25800000000000001</v>
      </c>
      <c r="M706" s="129" cm="1">
        <f t="array" ref="M706">INDEX(KM_PCT,MATCH($A706,'Knowledge - Percentages'!$B:$B,0),'Data - Knowledge'!M$8)/100</f>
        <v>0.25800000000000001</v>
      </c>
      <c r="N706" s="129" cm="1">
        <f t="array" ref="N706">INDEX(KM_PCT,MATCH($A706,'Knowledge - Percentages'!$B:$B,0),'Data - Knowledge'!N$8)/100</f>
        <v>0.25800000000000001</v>
      </c>
      <c r="O706" s="129" cm="1">
        <f t="array" ref="O706">INDEX(KM_PCT,MATCH($A706,'Knowledge - Percentages'!$B:$B,0),'Data - Knowledge'!O$8)/100</f>
        <v>0.25800000000000001</v>
      </c>
      <c r="P706" s="129" cm="1">
        <f t="array" ref="P706">INDEX(KM_PCT,MATCH($A706,'Knowledge - Percentages'!$B:$B,0),'Data - Knowledge'!P$8)/100</f>
        <v>0.26</v>
      </c>
      <c r="Q706" s="129" cm="1">
        <f t="array" ref="Q706">INDEX(KM_PCT,MATCH($A706,'Knowledge - Percentages'!$B:$B,0),'Data - Knowledge'!Q$8)/100</f>
        <v>0.26</v>
      </c>
      <c r="R706" s="129" cm="1">
        <f t="array" ref="R706">INDEX(KM_PCT,MATCH($A706,'Knowledge - Percentages'!$B:$B,0),'Data - Knowledge'!R$8)/100</f>
        <v>0.18600000000000003</v>
      </c>
      <c r="S706" s="129" cm="1">
        <f t="array" ref="S706">INDEX(KM_PCT,MATCH($A706,'Knowledge - Percentages'!$B:$B,0),'Data - Knowledge'!S$8)/100</f>
        <v>0.26</v>
      </c>
      <c r="T706" s="129" cm="1">
        <f t="array" ref="T706">INDEX(KM_PCT,MATCH($A706,'Knowledge - Percentages'!$B:$B,0),'Data - Knowledge'!T$8)/100</f>
        <v>0.26</v>
      </c>
      <c r="U706" s="129" cm="1">
        <f t="array" ref="U706">INDEX(KM_PCT,MATCH($A706,'Knowledge - Percentages'!$B:$B,0),'Data - Knowledge'!U$8)/100</f>
        <v>0.26</v>
      </c>
      <c r="V706" s="129" cm="1">
        <f t="array" ref="V706">INDEX(KM_PCT,MATCH($A706,'Knowledge - Percentages'!$B:$B,0),'Data - Knowledge'!V$8)/100</f>
        <v>0.26</v>
      </c>
      <c r="W706" s="129" cm="1">
        <f t="array" ref="W706">INDEX(KM_PCT,MATCH($A706,'Knowledge - Percentages'!$B:$B,0),'Data - Knowledge'!W$8)/100</f>
        <v>0.21</v>
      </c>
      <c r="X706" s="129" cm="1">
        <f t="array" ref="X706">INDEX(KM_PCT,MATCH($A706,'Knowledge - Percentages'!$B:$B,0),'Data - Knowledge'!X$8)/100</f>
        <v>0.26100000000000001</v>
      </c>
      <c r="Y706" s="129" cm="1">
        <f t="array" ref="Y706">INDEX(KM_PCT,MATCH($A706,'Knowledge - Percentages'!$B:$B,0),'Data - Knowledge'!Y$8)/100</f>
        <v>0.26500000000000001</v>
      </c>
      <c r="Z706" s="129" cm="1">
        <f t="array" ref="Z706">INDEX(KM_PCT,MATCH($A706,'Knowledge - Percentages'!$B:$B,0),'Data - Knowledge'!Z$8)/100</f>
        <v>0.26100000000000001</v>
      </c>
      <c r="AA706" s="129" cm="1">
        <f t="array" ref="AA706">INDEX(KM_PCT,MATCH($A706,'Knowledge - Percentages'!$B:$B,0),'Data - Knowledge'!AA$8)/100</f>
        <v>0.26100000000000001</v>
      </c>
      <c r="AB706" s="129" cm="1">
        <f t="array" ref="AB706">INDEX(KM_PCT,MATCH($A706,'Knowledge - Percentages'!$B:$B,0),'Data - Knowledge'!AB$8)/100</f>
        <v>0.26100000000000001</v>
      </c>
      <c r="AC706" s="129" cm="1">
        <f t="array" ref="AC706">INDEX(KM_PCT,MATCH($A706,'Knowledge - Percentages'!$B:$B,0),'Data - Knowledge'!AC$8)/100</f>
        <v>0.27800000000000002</v>
      </c>
      <c r="AD706" s="129" cm="1">
        <f t="array" ref="AD706">INDEX(KM_PCT,MATCH($A706,'Knowledge - Percentages'!$B:$B,0),'Data - Knowledge'!AD$8)/100</f>
        <v>0.27899999999999997</v>
      </c>
      <c r="AE706" s="129" cm="1">
        <f t="array" ref="AE706">INDEX(KM_PCT,MATCH($A706,'Knowledge - Percentages'!$B:$B,0),'Data - Knowledge'!AE$8)/100</f>
        <v>0.27899999999999997</v>
      </c>
      <c r="AF706" s="129" cm="1">
        <f t="array" ref="AF706">INDEX(KM_PCT,MATCH($A706,'Knowledge - Percentages'!$B:$B,0),'Data - Knowledge'!AF$8)/100</f>
        <v>0.28000000000000003</v>
      </c>
      <c r="AG706" s="129" cm="1">
        <f t="array" ref="AG706">INDEX(KM_PCT,MATCH($A706,'Knowledge - Percentages'!$B:$B,0),'Data - Knowledge'!AG$8)/100</f>
        <v>0.29799999999999999</v>
      </c>
      <c r="AH706" s="129" cm="1">
        <f t="array" ref="AH706">INDEX(KM_PCT,MATCH($A706,'Knowledge - Percentages'!$B:$B,0),'Data - Knowledge'!AH$8)/100</f>
        <v>0.27899999999999997</v>
      </c>
      <c r="AI706" s="129" cm="1">
        <f t="array" ref="AI706">INDEX(KM_PCT,MATCH($A706,'Knowledge - Percentages'!$B:$B,0),'Data - Knowledge'!AI$8)/100</f>
        <v>0.27899999999999997</v>
      </c>
    </row>
    <row r="707" spans="1:35">
      <c r="A707" s="86" t="s">
        <v>1545</v>
      </c>
      <c r="B707" s="86" t="s">
        <v>1491</v>
      </c>
      <c r="C707" s="86" t="s">
        <v>1546</v>
      </c>
      <c r="D707" s="86" t="s">
        <v>1493</v>
      </c>
      <c r="E707" s="122">
        <f t="shared" si="67"/>
        <v>0.13838081934866275</v>
      </c>
      <c r="F707" s="128">
        <f t="shared" si="62"/>
        <v>7083.299</v>
      </c>
      <c r="G707" s="122">
        <f t="shared" si="63"/>
        <v>0.13418135354295871</v>
      </c>
      <c r="H707" s="128">
        <f t="shared" si="64"/>
        <v>48831.143999999993</v>
      </c>
      <c r="I707" s="122">
        <f t="shared" si="65"/>
        <v>-0.40314677860725623</v>
      </c>
      <c r="J707" s="128">
        <f t="shared" si="66"/>
        <v>103.12969402589873</v>
      </c>
      <c r="K707" s="129" cm="1">
        <f t="array" ref="K707">INDEX(KM_PCT,MATCH($A707,'Knowledge - Percentages'!$B:$B,0),'Data - Knowledge'!K$8)/100</f>
        <v>0.115</v>
      </c>
      <c r="L707" s="129" cm="1">
        <f t="array" ref="L707">INDEX(KM_PCT,MATCH($A707,'Knowledge - Percentages'!$B:$B,0),'Data - Knowledge'!L$8)/100</f>
        <v>0.13400000000000001</v>
      </c>
      <c r="M707" s="129" cm="1">
        <f t="array" ref="M707">INDEX(KM_PCT,MATCH($A707,'Knowledge - Percentages'!$B:$B,0),'Data - Knowledge'!M$8)/100</f>
        <v>0.13400000000000001</v>
      </c>
      <c r="N707" s="129" cm="1">
        <f t="array" ref="N707">INDEX(KM_PCT,MATCH($A707,'Knowledge - Percentages'!$B:$B,0),'Data - Knowledge'!N$8)/100</f>
        <v>0.1</v>
      </c>
      <c r="O707" s="129" cm="1">
        <f t="array" ref="O707">INDEX(KM_PCT,MATCH($A707,'Knowledge - Percentages'!$B:$B,0),'Data - Knowledge'!O$8)/100</f>
        <v>0.13400000000000001</v>
      </c>
      <c r="P707" s="129" cm="1">
        <f t="array" ref="P707">INDEX(KM_PCT,MATCH($A707,'Knowledge - Percentages'!$B:$B,0),'Data - Knowledge'!P$8)/100</f>
        <v>0.161</v>
      </c>
      <c r="Q707" s="129" cm="1">
        <f t="array" ref="Q707">INDEX(KM_PCT,MATCH($A707,'Knowledge - Percentages'!$B:$B,0),'Data - Knowledge'!Q$8)/100</f>
        <v>0.20300000000000001</v>
      </c>
      <c r="R707" s="129" cm="1">
        <f t="array" ref="R707">INDEX(KM_PCT,MATCH($A707,'Knowledge - Percentages'!$B:$B,0),'Data - Knowledge'!R$8)/100</f>
        <v>0.152</v>
      </c>
      <c r="S707" s="129" cm="1">
        <f t="array" ref="S707">INDEX(KM_PCT,MATCH($A707,'Knowledge - Percentages'!$B:$B,0),'Data - Knowledge'!S$8)/100</f>
        <v>0.161</v>
      </c>
      <c r="T707" s="129" cm="1">
        <f t="array" ref="T707">INDEX(KM_PCT,MATCH($A707,'Knowledge - Percentages'!$B:$B,0),'Data - Knowledge'!T$8)/100</f>
        <v>0.161</v>
      </c>
      <c r="U707" s="129" cm="1">
        <f t="array" ref="U707">INDEX(KM_PCT,MATCH($A707,'Knowledge - Percentages'!$B:$B,0),'Data - Knowledge'!U$8)/100</f>
        <v>0.161</v>
      </c>
      <c r="V707" s="129" cm="1">
        <f t="array" ref="V707">INDEX(KM_PCT,MATCH($A707,'Knowledge - Percentages'!$B:$B,0),'Data - Knowledge'!V$8)/100</f>
        <v>0.161</v>
      </c>
      <c r="W707" s="129" cm="1">
        <f t="array" ref="W707">INDEX(KM_PCT,MATCH($A707,'Knowledge - Percentages'!$B:$B,0),'Data - Knowledge'!W$8)/100</f>
        <v>0.161</v>
      </c>
      <c r="X707" s="129" cm="1">
        <f t="array" ref="X707">INDEX(KM_PCT,MATCH($A707,'Knowledge - Percentages'!$B:$B,0),'Data - Knowledge'!X$8)/100</f>
        <v>0.14699999999999999</v>
      </c>
      <c r="Y707" s="129" cm="1">
        <f t="array" ref="Y707">INDEX(KM_PCT,MATCH($A707,'Knowledge - Percentages'!$B:$B,0),'Data - Knowledge'!Y$8)/100</f>
        <v>0.14699999999999999</v>
      </c>
      <c r="Z707" s="129" cm="1">
        <f t="array" ref="Z707">INDEX(KM_PCT,MATCH($A707,'Knowledge - Percentages'!$B:$B,0),'Data - Knowledge'!Z$8)/100</f>
        <v>0.14699999999999999</v>
      </c>
      <c r="AA707" s="129" cm="1">
        <f t="array" ref="AA707">INDEX(KM_PCT,MATCH($A707,'Knowledge - Percentages'!$B:$B,0),'Data - Knowledge'!AA$8)/100</f>
        <v>0.121</v>
      </c>
      <c r="AB707" s="129" cm="1">
        <f t="array" ref="AB707">INDEX(KM_PCT,MATCH($A707,'Knowledge - Percentages'!$B:$B,0),'Data - Knowledge'!AB$8)/100</f>
        <v>0.35600000000000004</v>
      </c>
      <c r="AC707" s="129" cm="1">
        <f t="array" ref="AC707">INDEX(KM_PCT,MATCH($A707,'Knowledge - Percentages'!$B:$B,0),'Data - Knowledge'!AC$8)/100</f>
        <v>9.5000000000000001E-2</v>
      </c>
      <c r="AD707" s="129" cm="1">
        <f t="array" ref="AD707">INDEX(KM_PCT,MATCH($A707,'Knowledge - Percentages'!$B:$B,0),'Data - Knowledge'!AD$8)/100</f>
        <v>0.11199999999999999</v>
      </c>
      <c r="AE707" s="129" cm="1">
        <f t="array" ref="AE707">INDEX(KM_PCT,MATCH($A707,'Knowledge - Percentages'!$B:$B,0),'Data - Knowledge'!AE$8)/100</f>
        <v>0.14699999999999999</v>
      </c>
      <c r="AF707" s="129" cm="1">
        <f t="array" ref="AF707">INDEX(KM_PCT,MATCH($A707,'Knowledge - Percentages'!$B:$B,0),'Data - Knowledge'!AF$8)/100</f>
        <v>0.17199999999999999</v>
      </c>
      <c r="AG707" s="129" cm="1">
        <f t="array" ref="AG707">INDEX(KM_PCT,MATCH($A707,'Knowledge - Percentages'!$B:$B,0),'Data - Knowledge'!AG$8)/100</f>
        <v>0.156</v>
      </c>
      <c r="AH707" s="129" cm="1">
        <f t="array" ref="AH707">INDEX(KM_PCT,MATCH($A707,'Knowledge - Percentages'!$B:$B,0),'Data - Knowledge'!AH$8)/100</f>
        <v>0.14699999999999999</v>
      </c>
      <c r="AI707" s="129" cm="1">
        <f t="array" ref="AI707">INDEX(KM_PCT,MATCH($A707,'Knowledge - Percentages'!$B:$B,0),'Data - Knowledge'!AI$8)/100</f>
        <v>0.16399999999999998</v>
      </c>
    </row>
    <row r="708" spans="1:35">
      <c r="A708" s="86" t="s">
        <v>1547</v>
      </c>
      <c r="B708" s="86" t="s">
        <v>1491</v>
      </c>
      <c r="C708" s="86" t="s">
        <v>1546</v>
      </c>
      <c r="D708" s="86" t="s">
        <v>1495</v>
      </c>
      <c r="E708" s="122">
        <f t="shared" si="67"/>
        <v>0.26926973645652214</v>
      </c>
      <c r="F708" s="128">
        <f t="shared" si="62"/>
        <v>13783.109999999999</v>
      </c>
      <c r="G708" s="122">
        <f t="shared" si="63"/>
        <v>0.26331101701202742</v>
      </c>
      <c r="H708" s="128">
        <f t="shared" si="64"/>
        <v>95823.881999999998</v>
      </c>
      <c r="I708" s="122">
        <f t="shared" si="65"/>
        <v>-3.9370135441118385E-3</v>
      </c>
      <c r="J708" s="128">
        <f t="shared" si="66"/>
        <v>102.26299663117497</v>
      </c>
      <c r="K708" s="129" cm="1">
        <f t="array" ref="K708">INDEX(KM_PCT,MATCH($A708,'Knowledge - Percentages'!$B:$B,0),'Data - Knowledge'!K$8)/100</f>
        <v>0.313</v>
      </c>
      <c r="L708" s="129" cm="1">
        <f t="array" ref="L708">INDEX(KM_PCT,MATCH($A708,'Knowledge - Percentages'!$B:$B,0),'Data - Knowledge'!L$8)/100</f>
        <v>0.28600000000000003</v>
      </c>
      <c r="M708" s="129" cm="1">
        <f t="array" ref="M708">INDEX(KM_PCT,MATCH($A708,'Knowledge - Percentages'!$B:$B,0),'Data - Knowledge'!M$8)/100</f>
        <v>0.312</v>
      </c>
      <c r="N708" s="129" cm="1">
        <f t="array" ref="N708">INDEX(KM_PCT,MATCH($A708,'Knowledge - Percentages'!$B:$B,0),'Data - Knowledge'!N$8)/100</f>
        <v>0.28600000000000003</v>
      </c>
      <c r="O708" s="129" cm="1">
        <f t="array" ref="O708">INDEX(KM_PCT,MATCH($A708,'Knowledge - Percentages'!$B:$B,0),'Data - Knowledge'!O$8)/100</f>
        <v>0.26600000000000001</v>
      </c>
      <c r="P708" s="129" cm="1">
        <f t="array" ref="P708">INDEX(KM_PCT,MATCH($A708,'Knowledge - Percentages'!$B:$B,0),'Data - Knowledge'!P$8)/100</f>
        <v>0.23499999999999999</v>
      </c>
      <c r="Q708" s="129" cm="1">
        <f t="array" ref="Q708">INDEX(KM_PCT,MATCH($A708,'Knowledge - Percentages'!$B:$B,0),'Data - Knowledge'!Q$8)/100</f>
        <v>0.30299999999999999</v>
      </c>
      <c r="R708" s="129" cm="1">
        <f t="array" ref="R708">INDEX(KM_PCT,MATCH($A708,'Knowledge - Percentages'!$B:$B,0),'Data - Knowledge'!R$8)/100</f>
        <v>0.32899999999999996</v>
      </c>
      <c r="S708" s="129" cm="1">
        <f t="array" ref="S708">INDEX(KM_PCT,MATCH($A708,'Knowledge - Percentages'!$B:$B,0),'Data - Knowledge'!S$8)/100</f>
        <v>0.23300000000000001</v>
      </c>
      <c r="T708" s="129" cm="1">
        <f t="array" ref="T708">INDEX(KM_PCT,MATCH($A708,'Knowledge - Percentages'!$B:$B,0),'Data - Knowledge'!T$8)/100</f>
        <v>0.25800000000000001</v>
      </c>
      <c r="U708" s="129" cm="1">
        <f t="array" ref="U708">INDEX(KM_PCT,MATCH($A708,'Knowledge - Percentages'!$B:$B,0),'Data - Knowledge'!U$8)/100</f>
        <v>0.254</v>
      </c>
      <c r="V708" s="129" cm="1">
        <f t="array" ref="V708">INDEX(KM_PCT,MATCH($A708,'Knowledge - Percentages'!$B:$B,0),'Data - Knowledge'!V$8)/100</f>
        <v>0.30399999999999999</v>
      </c>
      <c r="W708" s="129" cm="1">
        <f t="array" ref="W708">INDEX(KM_PCT,MATCH($A708,'Knowledge - Percentages'!$B:$B,0),'Data - Knowledge'!W$8)/100</f>
        <v>0.215</v>
      </c>
      <c r="X708" s="129" cm="1">
        <f t="array" ref="X708">INDEX(KM_PCT,MATCH($A708,'Knowledge - Percentages'!$B:$B,0),'Data - Knowledge'!X$8)/100</f>
        <v>0.25800000000000001</v>
      </c>
      <c r="Y708" s="129" cm="1">
        <f t="array" ref="Y708">INDEX(KM_PCT,MATCH($A708,'Knowledge - Percentages'!$B:$B,0),'Data - Knowledge'!Y$8)/100</f>
        <v>0.22399999999999998</v>
      </c>
      <c r="Z708" s="129" cm="1">
        <f t="array" ref="Z708">INDEX(KM_PCT,MATCH($A708,'Knowledge - Percentages'!$B:$B,0),'Data - Knowledge'!Z$8)/100</f>
        <v>0.26100000000000001</v>
      </c>
      <c r="AA708" s="129" cm="1">
        <f t="array" ref="AA708">INDEX(KM_PCT,MATCH($A708,'Knowledge - Percentages'!$B:$B,0),'Data - Knowledge'!AA$8)/100</f>
        <v>0.25800000000000001</v>
      </c>
      <c r="AB708" s="129" cm="1">
        <f t="array" ref="AB708">INDEX(KM_PCT,MATCH($A708,'Knowledge - Percentages'!$B:$B,0),'Data - Knowledge'!AB$8)/100</f>
        <v>0.40500000000000003</v>
      </c>
      <c r="AC708" s="129" cm="1">
        <f t="array" ref="AC708">INDEX(KM_PCT,MATCH($A708,'Knowledge - Percentages'!$B:$B,0),'Data - Knowledge'!AC$8)/100</f>
        <v>0.254</v>
      </c>
      <c r="AD708" s="129" cm="1">
        <f t="array" ref="AD708">INDEX(KM_PCT,MATCH($A708,'Knowledge - Percentages'!$B:$B,0),'Data - Knowledge'!AD$8)/100</f>
        <v>0.254</v>
      </c>
      <c r="AE708" s="129" cm="1">
        <f t="array" ref="AE708">INDEX(KM_PCT,MATCH($A708,'Knowledge - Percentages'!$B:$B,0),'Data - Knowledge'!AE$8)/100</f>
        <v>0.25700000000000001</v>
      </c>
      <c r="AF708" s="129" cm="1">
        <f t="array" ref="AF708">INDEX(KM_PCT,MATCH($A708,'Knowledge - Percentages'!$B:$B,0),'Data - Knowledge'!AF$8)/100</f>
        <v>0.218</v>
      </c>
      <c r="AG708" s="129" cm="1">
        <f t="array" ref="AG708">INDEX(KM_PCT,MATCH($A708,'Knowledge - Percentages'!$B:$B,0),'Data - Knowledge'!AG$8)/100</f>
        <v>0.254</v>
      </c>
      <c r="AH708" s="129" cm="1">
        <f t="array" ref="AH708">INDEX(KM_PCT,MATCH($A708,'Knowledge - Percentages'!$B:$B,0),'Data - Knowledge'!AH$8)/100</f>
        <v>0.24399999999999999</v>
      </c>
      <c r="AI708" s="129" cm="1">
        <f t="array" ref="AI708">INDEX(KM_PCT,MATCH($A708,'Knowledge - Percentages'!$B:$B,0),'Data - Knowledge'!AI$8)/100</f>
        <v>0.254</v>
      </c>
    </row>
    <row r="709" spans="1:35">
      <c r="A709" s="86" t="s">
        <v>1548</v>
      </c>
      <c r="B709" s="86" t="s">
        <v>1491</v>
      </c>
      <c r="C709" s="86" t="s">
        <v>1546</v>
      </c>
      <c r="D709" s="86" t="s">
        <v>1050</v>
      </c>
      <c r="E709" s="122">
        <f t="shared" si="67"/>
        <v>0.32800000000000001</v>
      </c>
      <c r="F709" s="128">
        <f t="shared" si="62"/>
        <v>16789.335999999999</v>
      </c>
      <c r="G709" s="122">
        <f t="shared" si="63"/>
        <v>0.32800000000000001</v>
      </c>
      <c r="H709" s="128">
        <f t="shared" si="64"/>
        <v>119365.432</v>
      </c>
      <c r="I709" s="122">
        <f t="shared" si="65"/>
        <v>0.25032606865406676</v>
      </c>
      <c r="J709" s="128">
        <f t="shared" si="66"/>
        <v>100</v>
      </c>
      <c r="K709" s="129" cm="1">
        <f t="array" ref="K709">INDEX(KM_PCT,MATCH($A709,'Knowledge - Percentages'!$B:$B,0),'Data - Knowledge'!K$8)/100</f>
        <v>0.32799999999999996</v>
      </c>
      <c r="L709" s="129" cm="1">
        <f t="array" ref="L709">INDEX(KM_PCT,MATCH($A709,'Knowledge - Percentages'!$B:$B,0),'Data - Knowledge'!L$8)/100</f>
        <v>0.32799999999999996</v>
      </c>
      <c r="M709" s="129" cm="1">
        <f t="array" ref="M709">INDEX(KM_PCT,MATCH($A709,'Knowledge - Percentages'!$B:$B,0),'Data - Knowledge'!M$8)/100</f>
        <v>0.32799999999999996</v>
      </c>
      <c r="N709" s="129" cm="1">
        <f t="array" ref="N709">INDEX(KM_PCT,MATCH($A709,'Knowledge - Percentages'!$B:$B,0),'Data - Knowledge'!N$8)/100</f>
        <v>0.32799999999999996</v>
      </c>
      <c r="O709" s="129" cm="1">
        <f t="array" ref="O709">INDEX(KM_PCT,MATCH($A709,'Knowledge - Percentages'!$B:$B,0),'Data - Knowledge'!O$8)/100</f>
        <v>0.32799999999999996</v>
      </c>
      <c r="P709" s="129" cm="1">
        <f t="array" ref="P709">INDEX(KM_PCT,MATCH($A709,'Knowledge - Percentages'!$B:$B,0),'Data - Knowledge'!P$8)/100</f>
        <v>0.32799999999999996</v>
      </c>
      <c r="Q709" s="129" cm="1">
        <f t="array" ref="Q709">INDEX(KM_PCT,MATCH($A709,'Knowledge - Percentages'!$B:$B,0),'Data - Knowledge'!Q$8)/100</f>
        <v>0.32799999999999996</v>
      </c>
      <c r="R709" s="129" cm="1">
        <f t="array" ref="R709">INDEX(KM_PCT,MATCH($A709,'Knowledge - Percentages'!$B:$B,0),'Data - Knowledge'!R$8)/100</f>
        <v>0.30199999999999999</v>
      </c>
      <c r="S709" s="129" cm="1">
        <f t="array" ref="S709">INDEX(KM_PCT,MATCH($A709,'Knowledge - Percentages'!$B:$B,0),'Data - Knowledge'!S$8)/100</f>
        <v>0.32799999999999996</v>
      </c>
      <c r="T709" s="129" cm="1">
        <f t="array" ref="T709">INDEX(KM_PCT,MATCH($A709,'Knowledge - Percentages'!$B:$B,0),'Data - Knowledge'!T$8)/100</f>
        <v>0.32799999999999996</v>
      </c>
      <c r="U709" s="129" cm="1">
        <f t="array" ref="U709">INDEX(KM_PCT,MATCH($A709,'Knowledge - Percentages'!$B:$B,0),'Data - Knowledge'!U$8)/100</f>
        <v>0.32799999999999996</v>
      </c>
      <c r="V709" s="129" cm="1">
        <f t="array" ref="V709">INDEX(KM_PCT,MATCH($A709,'Knowledge - Percentages'!$B:$B,0),'Data - Knowledge'!V$8)/100</f>
        <v>0.32799999999999996</v>
      </c>
      <c r="W709" s="129" cm="1">
        <f t="array" ref="W709">INDEX(KM_PCT,MATCH($A709,'Knowledge - Percentages'!$B:$B,0),'Data - Knowledge'!W$8)/100</f>
        <v>0.32799999999999996</v>
      </c>
      <c r="X709" s="129" cm="1">
        <f t="array" ref="X709">INDEX(KM_PCT,MATCH($A709,'Knowledge - Percentages'!$B:$B,0),'Data - Knowledge'!X$8)/100</f>
        <v>0.32799999999999996</v>
      </c>
      <c r="Y709" s="129" cm="1">
        <f t="array" ref="Y709">INDEX(KM_PCT,MATCH($A709,'Knowledge - Percentages'!$B:$B,0),'Data - Knowledge'!Y$8)/100</f>
        <v>0.32799999999999996</v>
      </c>
      <c r="Z709" s="129" cm="1">
        <f t="array" ref="Z709">INDEX(KM_PCT,MATCH($A709,'Knowledge - Percentages'!$B:$B,0),'Data - Knowledge'!Z$8)/100</f>
        <v>0.32799999999999996</v>
      </c>
      <c r="AA709" s="129" cm="1">
        <f t="array" ref="AA709">INDEX(KM_PCT,MATCH($A709,'Knowledge - Percentages'!$B:$B,0),'Data - Knowledge'!AA$8)/100</f>
        <v>0.32799999999999996</v>
      </c>
      <c r="AB709" s="129" cm="1">
        <f t="array" ref="AB709">INDEX(KM_PCT,MATCH($A709,'Knowledge - Percentages'!$B:$B,0),'Data - Knowledge'!AB$8)/100</f>
        <v>0.32799999999999996</v>
      </c>
      <c r="AC709" s="129" cm="1">
        <f t="array" ref="AC709">INDEX(KM_PCT,MATCH($A709,'Knowledge - Percentages'!$B:$B,0),'Data - Knowledge'!AC$8)/100</f>
        <v>0.32799999999999996</v>
      </c>
      <c r="AD709" s="129" cm="1">
        <f t="array" ref="AD709">INDEX(KM_PCT,MATCH($A709,'Knowledge - Percentages'!$B:$B,0),'Data - Knowledge'!AD$8)/100</f>
        <v>0.32799999999999996</v>
      </c>
      <c r="AE709" s="129" cm="1">
        <f t="array" ref="AE709">INDEX(KM_PCT,MATCH($A709,'Knowledge - Percentages'!$B:$B,0),'Data - Knowledge'!AE$8)/100</f>
        <v>0.32799999999999996</v>
      </c>
      <c r="AF709" s="129" cm="1">
        <f t="array" ref="AF709">INDEX(KM_PCT,MATCH($A709,'Knowledge - Percentages'!$B:$B,0),'Data - Knowledge'!AF$8)/100</f>
        <v>0.32799999999999996</v>
      </c>
      <c r="AG709" s="129" cm="1">
        <f t="array" ref="AG709">INDEX(KM_PCT,MATCH($A709,'Knowledge - Percentages'!$B:$B,0),'Data - Knowledge'!AG$8)/100</f>
        <v>0.32799999999999996</v>
      </c>
      <c r="AH709" s="129" cm="1">
        <f t="array" ref="AH709">INDEX(KM_PCT,MATCH($A709,'Knowledge - Percentages'!$B:$B,0),'Data - Knowledge'!AH$8)/100</f>
        <v>0.32799999999999996</v>
      </c>
      <c r="AI709" s="129" cm="1">
        <f t="array" ref="AI709">INDEX(KM_PCT,MATCH($A709,'Knowledge - Percentages'!$B:$B,0),'Data - Knowledge'!AI$8)/100</f>
        <v>0.32799999999999996</v>
      </c>
    </row>
    <row r="710" spans="1:35">
      <c r="A710" s="86" t="s">
        <v>1549</v>
      </c>
      <c r="B710" s="86" t="s">
        <v>1491</v>
      </c>
      <c r="C710" s="86" t="s">
        <v>1546</v>
      </c>
      <c r="D710" s="86" t="s">
        <v>1498</v>
      </c>
      <c r="E710" s="122">
        <f t="shared" si="67"/>
        <v>0.27917457557582986</v>
      </c>
      <c r="F710" s="128">
        <f t="shared" si="62"/>
        <v>14290.109000000002</v>
      </c>
      <c r="G710" s="122">
        <f t="shared" si="63"/>
        <v>0.26908320258079399</v>
      </c>
      <c r="H710" s="128">
        <f t="shared" si="64"/>
        <v>97924.489999999962</v>
      </c>
      <c r="I710" s="122">
        <f t="shared" si="65"/>
        <v>0.24191426944113276</v>
      </c>
      <c r="J710" s="128">
        <f t="shared" si="66"/>
        <v>103.75027980128408</v>
      </c>
      <c r="K710" s="129" cm="1">
        <f t="array" ref="K710">INDEX(KM_PCT,MATCH($A710,'Knowledge - Percentages'!$B:$B,0),'Data - Knowledge'!K$8)/100</f>
        <v>0.309</v>
      </c>
      <c r="L710" s="129" cm="1">
        <f t="array" ref="L710">INDEX(KM_PCT,MATCH($A710,'Knowledge - Percentages'!$B:$B,0),'Data - Knowledge'!L$8)/100</f>
        <v>0.314</v>
      </c>
      <c r="M710" s="129" cm="1">
        <f t="array" ref="M710">INDEX(KM_PCT,MATCH($A710,'Knowledge - Percentages'!$B:$B,0),'Data - Knowledge'!M$8)/100</f>
        <v>0.33600000000000002</v>
      </c>
      <c r="N710" s="129" cm="1">
        <f t="array" ref="N710">INDEX(KM_PCT,MATCH($A710,'Knowledge - Percentages'!$B:$B,0),'Data - Knowledge'!N$8)/100</f>
        <v>0.307</v>
      </c>
      <c r="O710" s="129" cm="1">
        <f t="array" ref="O710">INDEX(KM_PCT,MATCH($A710,'Knowledge - Percentages'!$B:$B,0),'Data - Knowledge'!O$8)/100</f>
        <v>0.309</v>
      </c>
      <c r="P710" s="129" cm="1">
        <f t="array" ref="P710">INDEX(KM_PCT,MATCH($A710,'Knowledge - Percentages'!$B:$B,0),'Data - Knowledge'!P$8)/100</f>
        <v>0.26500000000000001</v>
      </c>
      <c r="Q710" s="129" cm="1">
        <f t="array" ref="Q710">INDEX(KM_PCT,MATCH($A710,'Knowledge - Percentages'!$B:$B,0),'Data - Knowledge'!Q$8)/100</f>
        <v>0.26500000000000001</v>
      </c>
      <c r="R710" s="129" cm="1">
        <f t="array" ref="R710">INDEX(KM_PCT,MATCH($A710,'Knowledge - Percentages'!$B:$B,0),'Data - Knowledge'!R$8)/100</f>
        <v>0.27899999999999997</v>
      </c>
      <c r="S710" s="129" cm="1">
        <f t="array" ref="S710">INDEX(KM_PCT,MATCH($A710,'Knowledge - Percentages'!$B:$B,0),'Data - Knowledge'!S$8)/100</f>
        <v>0.26500000000000001</v>
      </c>
      <c r="T710" s="129" cm="1">
        <f t="array" ref="T710">INDEX(KM_PCT,MATCH($A710,'Knowledge - Percentages'!$B:$B,0),'Data - Knowledge'!T$8)/100</f>
        <v>0.26500000000000001</v>
      </c>
      <c r="U710" s="129" cm="1">
        <f t="array" ref="U710">INDEX(KM_PCT,MATCH($A710,'Knowledge - Percentages'!$B:$B,0),'Data - Knowledge'!U$8)/100</f>
        <v>0.26500000000000001</v>
      </c>
      <c r="V710" s="129" cm="1">
        <f t="array" ref="V710">INDEX(KM_PCT,MATCH($A710,'Knowledge - Percentages'!$B:$B,0),'Data - Knowledge'!V$8)/100</f>
        <v>0.33899999999999997</v>
      </c>
      <c r="W710" s="129" cm="1">
        <f t="array" ref="W710">INDEX(KM_PCT,MATCH($A710,'Knowledge - Percentages'!$B:$B,0),'Data - Knowledge'!W$8)/100</f>
        <v>0.26500000000000001</v>
      </c>
      <c r="X710" s="129" cm="1">
        <f t="array" ref="X710">INDEX(KM_PCT,MATCH($A710,'Knowledge - Percentages'!$B:$B,0),'Data - Knowledge'!X$8)/100</f>
        <v>0.26500000000000001</v>
      </c>
      <c r="Y710" s="129" cm="1">
        <f t="array" ref="Y710">INDEX(KM_PCT,MATCH($A710,'Knowledge - Percentages'!$B:$B,0),'Data - Knowledge'!Y$8)/100</f>
        <v>0.26500000000000001</v>
      </c>
      <c r="Z710" s="129" cm="1">
        <f t="array" ref="Z710">INDEX(KM_PCT,MATCH($A710,'Knowledge - Percentages'!$B:$B,0),'Data - Knowledge'!Z$8)/100</f>
        <v>0.24</v>
      </c>
      <c r="AA710" s="129" cm="1">
        <f t="array" ref="AA710">INDEX(KM_PCT,MATCH($A710,'Knowledge - Percentages'!$B:$B,0),'Data - Knowledge'!AA$8)/100</f>
        <v>0.26500000000000001</v>
      </c>
      <c r="AB710" s="129" cm="1">
        <f t="array" ref="AB710">INDEX(KM_PCT,MATCH($A710,'Knowledge - Percentages'!$B:$B,0),'Data - Knowledge'!AB$8)/100</f>
        <v>0.33200000000000002</v>
      </c>
      <c r="AC710" s="129" cm="1">
        <f t="array" ref="AC710">INDEX(KM_PCT,MATCH($A710,'Knowledge - Percentages'!$B:$B,0),'Data - Knowledge'!AC$8)/100</f>
        <v>0.24</v>
      </c>
      <c r="AD710" s="129" cm="1">
        <f t="array" ref="AD710">INDEX(KM_PCT,MATCH($A710,'Knowledge - Percentages'!$B:$B,0),'Data - Knowledge'!AD$8)/100</f>
        <v>0.24</v>
      </c>
      <c r="AE710" s="129" cm="1">
        <f t="array" ref="AE710">INDEX(KM_PCT,MATCH($A710,'Knowledge - Percentages'!$B:$B,0),'Data - Knowledge'!AE$8)/100</f>
        <v>0.24</v>
      </c>
      <c r="AF710" s="129" cm="1">
        <f t="array" ref="AF710">INDEX(KM_PCT,MATCH($A710,'Knowledge - Percentages'!$B:$B,0),'Data - Knowledge'!AF$8)/100</f>
        <v>0.22500000000000001</v>
      </c>
      <c r="AG710" s="129" cm="1">
        <f t="array" ref="AG710">INDEX(KM_PCT,MATCH($A710,'Knowledge - Percentages'!$B:$B,0),'Data - Knowledge'!AG$8)/100</f>
        <v>0.24</v>
      </c>
      <c r="AH710" s="129" cm="1">
        <f t="array" ref="AH710">INDEX(KM_PCT,MATCH($A710,'Knowledge - Percentages'!$B:$B,0),'Data - Knowledge'!AH$8)/100</f>
        <v>0.24</v>
      </c>
      <c r="AI710" s="129" cm="1">
        <f t="array" ref="AI710">INDEX(KM_PCT,MATCH($A710,'Knowledge - Percentages'!$B:$B,0),'Data - Knowledge'!AI$8)/100</f>
        <v>0.24</v>
      </c>
    </row>
    <row r="711" spans="1:35">
      <c r="A711" s="86" t="s">
        <v>1550</v>
      </c>
      <c r="B711" s="86" t="s">
        <v>1491</v>
      </c>
      <c r="C711" s="86" t="s">
        <v>1546</v>
      </c>
      <c r="D711" s="86" t="s">
        <v>1500</v>
      </c>
      <c r="E711" s="122">
        <f t="shared" si="67"/>
        <v>0.18958467970383103</v>
      </c>
      <c r="F711" s="128">
        <f t="shared" si="62"/>
        <v>9704.2709999999988</v>
      </c>
      <c r="G711" s="122">
        <f t="shared" si="63"/>
        <v>0.18410169021128328</v>
      </c>
      <c r="H711" s="128">
        <f t="shared" si="64"/>
        <v>66998.103000000003</v>
      </c>
      <c r="I711" s="122">
        <f t="shared" si="65"/>
        <v>0.29541674005302215</v>
      </c>
      <c r="J711" s="128">
        <f t="shared" si="66"/>
        <v>102.97823962737942</v>
      </c>
      <c r="K711" s="129" cm="1">
        <f t="array" ref="K711">INDEX(KM_PCT,MATCH($A711,'Knowledge - Percentages'!$B:$B,0),'Data - Knowledge'!K$8)/100</f>
        <v>0.188</v>
      </c>
      <c r="L711" s="129" cm="1">
        <f t="array" ref="L711">INDEX(KM_PCT,MATCH($A711,'Knowledge - Percentages'!$B:$B,0),'Data - Knowledge'!L$8)/100</f>
        <v>0.188</v>
      </c>
      <c r="M711" s="129" cm="1">
        <f t="array" ref="M711">INDEX(KM_PCT,MATCH($A711,'Knowledge - Percentages'!$B:$B,0),'Data - Knowledge'!M$8)/100</f>
        <v>0.24399999999999999</v>
      </c>
      <c r="N711" s="129" cm="1">
        <f t="array" ref="N711">INDEX(KM_PCT,MATCH($A711,'Knowledge - Percentages'!$B:$B,0),'Data - Knowledge'!N$8)/100</f>
        <v>0.17399999999999999</v>
      </c>
      <c r="O711" s="129" cm="1">
        <f t="array" ref="O711">INDEX(KM_PCT,MATCH($A711,'Knowledge - Percentages'!$B:$B,0),'Data - Knowledge'!O$8)/100</f>
        <v>0.188</v>
      </c>
      <c r="P711" s="129" cm="1">
        <f t="array" ref="P711">INDEX(KM_PCT,MATCH($A711,'Knowledge - Percentages'!$B:$B,0),'Data - Knowledge'!P$8)/100</f>
        <v>0.17899999999999999</v>
      </c>
      <c r="Q711" s="129" cm="1">
        <f t="array" ref="Q711">INDEX(KM_PCT,MATCH($A711,'Knowledge - Percentages'!$B:$B,0),'Data - Knowledge'!Q$8)/100</f>
        <v>0.215</v>
      </c>
      <c r="R711" s="129" cm="1">
        <f t="array" ref="R711">INDEX(KM_PCT,MATCH($A711,'Knowledge - Percentages'!$B:$B,0),'Data - Knowledge'!R$8)/100</f>
        <v>0.18600000000000003</v>
      </c>
      <c r="S711" s="129" cm="1">
        <f t="array" ref="S711">INDEX(KM_PCT,MATCH($A711,'Knowledge - Percentages'!$B:$B,0),'Data - Knowledge'!S$8)/100</f>
        <v>0.18600000000000003</v>
      </c>
      <c r="T711" s="129" cm="1">
        <f t="array" ref="T711">INDEX(KM_PCT,MATCH($A711,'Knowledge - Percentages'!$B:$B,0),'Data - Knowledge'!T$8)/100</f>
        <v>0.18600000000000003</v>
      </c>
      <c r="U711" s="129" cm="1">
        <f t="array" ref="U711">INDEX(KM_PCT,MATCH($A711,'Knowledge - Percentages'!$B:$B,0),'Data - Knowledge'!U$8)/100</f>
        <v>0.18600000000000003</v>
      </c>
      <c r="V711" s="129" cm="1">
        <f t="array" ref="V711">INDEX(KM_PCT,MATCH($A711,'Knowledge - Percentages'!$B:$B,0),'Data - Knowledge'!V$8)/100</f>
        <v>0.18600000000000003</v>
      </c>
      <c r="W711" s="129" cm="1">
        <f t="array" ref="W711">INDEX(KM_PCT,MATCH($A711,'Knowledge - Percentages'!$B:$B,0),'Data - Knowledge'!W$8)/100</f>
        <v>0.18600000000000003</v>
      </c>
      <c r="X711" s="129" cm="1">
        <f t="array" ref="X711">INDEX(KM_PCT,MATCH($A711,'Knowledge - Percentages'!$B:$B,0),'Data - Knowledge'!X$8)/100</f>
        <v>0.18899999999999997</v>
      </c>
      <c r="Y711" s="129" cm="1">
        <f t="array" ref="Y711">INDEX(KM_PCT,MATCH($A711,'Knowledge - Percentages'!$B:$B,0),'Data - Knowledge'!Y$8)/100</f>
        <v>0.18899999999999997</v>
      </c>
      <c r="Z711" s="129" cm="1">
        <f t="array" ref="Z711">INDEX(KM_PCT,MATCH($A711,'Knowledge - Percentages'!$B:$B,0),'Data - Knowledge'!Z$8)/100</f>
        <v>0.18899999999999997</v>
      </c>
      <c r="AA711" s="129" cm="1">
        <f t="array" ref="AA711">INDEX(KM_PCT,MATCH($A711,'Knowledge - Percentages'!$B:$B,0),'Data - Knowledge'!AA$8)/100</f>
        <v>0.19699999999999998</v>
      </c>
      <c r="AB711" s="129" cm="1">
        <f t="array" ref="AB711">INDEX(KM_PCT,MATCH($A711,'Knowledge - Percentages'!$B:$B,0),'Data - Knowledge'!AB$8)/100</f>
        <v>0.19899999999999998</v>
      </c>
      <c r="AC711" s="129" cm="1">
        <f t="array" ref="AC711">INDEX(KM_PCT,MATCH($A711,'Knowledge - Percentages'!$B:$B,0),'Data - Knowledge'!AC$8)/100</f>
        <v>0.17899999999999999</v>
      </c>
      <c r="AD711" s="129" cm="1">
        <f t="array" ref="AD711">INDEX(KM_PCT,MATCH($A711,'Knowledge - Percentages'!$B:$B,0),'Data - Knowledge'!AD$8)/100</f>
        <v>0.17899999999999999</v>
      </c>
      <c r="AE711" s="129" cm="1">
        <f t="array" ref="AE711">INDEX(KM_PCT,MATCH($A711,'Knowledge - Percentages'!$B:$B,0),'Data - Knowledge'!AE$8)/100</f>
        <v>0.17899999999999999</v>
      </c>
      <c r="AF711" s="129" cm="1">
        <f t="array" ref="AF711">INDEX(KM_PCT,MATCH($A711,'Knowledge - Percentages'!$B:$B,0),'Data - Knowledge'!AF$8)/100</f>
        <v>0.17899999999999999</v>
      </c>
      <c r="AG711" s="129" cm="1">
        <f t="array" ref="AG711">INDEX(KM_PCT,MATCH($A711,'Knowledge - Percentages'!$B:$B,0),'Data - Knowledge'!AG$8)/100</f>
        <v>0.17899999999999999</v>
      </c>
      <c r="AH711" s="129" cm="1">
        <f t="array" ref="AH711">INDEX(KM_PCT,MATCH($A711,'Knowledge - Percentages'!$B:$B,0),'Data - Knowledge'!AH$8)/100</f>
        <v>0.111</v>
      </c>
      <c r="AI711" s="129" cm="1">
        <f t="array" ref="AI711">INDEX(KM_PCT,MATCH($A711,'Knowledge - Percentages'!$B:$B,0),'Data - Knowledge'!AI$8)/100</f>
        <v>0.14599999999999999</v>
      </c>
    </row>
    <row r="712" spans="1:35">
      <c r="A712" s="86" t="s">
        <v>1551</v>
      </c>
      <c r="B712" s="86" t="s">
        <v>1491</v>
      </c>
      <c r="C712" s="86" t="s">
        <v>1546</v>
      </c>
      <c r="D712" s="86" t="s">
        <v>1502</v>
      </c>
      <c r="E712" s="122">
        <f t="shared" si="67"/>
        <v>0.14048938206966613</v>
      </c>
      <c r="F712" s="128">
        <f t="shared" si="62"/>
        <v>7191.2300000000005</v>
      </c>
      <c r="G712" s="122">
        <f t="shared" si="63"/>
        <v>0.13872820874974928</v>
      </c>
      <c r="H712" s="128">
        <f t="shared" si="64"/>
        <v>50485.831000000006</v>
      </c>
      <c r="I712" s="122">
        <f t="shared" si="65"/>
        <v>-5.3221486046606495E-2</v>
      </c>
      <c r="J712" s="128">
        <f t="shared" si="66"/>
        <v>101.26951348668662</v>
      </c>
      <c r="K712" s="129" cm="1">
        <f t="array" ref="K712">INDEX(KM_PCT,MATCH($A712,'Knowledge - Percentages'!$B:$B,0),'Data - Knowledge'!K$8)/100</f>
        <v>0.113</v>
      </c>
      <c r="L712" s="129" cm="1">
        <f t="array" ref="L712">INDEX(KM_PCT,MATCH($A712,'Knowledge - Percentages'!$B:$B,0),'Data - Knowledge'!L$8)/100</f>
        <v>0.156</v>
      </c>
      <c r="M712" s="129" cm="1">
        <f t="array" ref="M712">INDEX(KM_PCT,MATCH($A712,'Knowledge - Percentages'!$B:$B,0),'Data - Knowledge'!M$8)/100</f>
        <v>0.14000000000000001</v>
      </c>
      <c r="N712" s="129" cm="1">
        <f t="array" ref="N712">INDEX(KM_PCT,MATCH($A712,'Knowledge - Percentages'!$B:$B,0),'Data - Knowledge'!N$8)/100</f>
        <v>0.127</v>
      </c>
      <c r="O712" s="129" cm="1">
        <f t="array" ref="O712">INDEX(KM_PCT,MATCH($A712,'Knowledge - Percentages'!$B:$B,0),'Data - Knowledge'!O$8)/100</f>
        <v>0.14000000000000001</v>
      </c>
      <c r="P712" s="129" cm="1">
        <f t="array" ref="P712">INDEX(KM_PCT,MATCH($A712,'Knowledge - Percentages'!$B:$B,0),'Data - Knowledge'!P$8)/100</f>
        <v>0.151</v>
      </c>
      <c r="Q712" s="129" cm="1">
        <f t="array" ref="Q712">INDEX(KM_PCT,MATCH($A712,'Knowledge - Percentages'!$B:$B,0),'Data - Knowledge'!Q$8)/100</f>
        <v>0.184</v>
      </c>
      <c r="R712" s="129" cm="1">
        <f t="array" ref="R712">INDEX(KM_PCT,MATCH($A712,'Knowledge - Percentages'!$B:$B,0),'Data - Knowledge'!R$8)/100</f>
        <v>0.151</v>
      </c>
      <c r="S712" s="129" cm="1">
        <f t="array" ref="S712">INDEX(KM_PCT,MATCH($A712,'Knowledge - Percentages'!$B:$B,0),'Data - Knowledge'!S$8)/100</f>
        <v>0.151</v>
      </c>
      <c r="T712" s="129" cm="1">
        <f t="array" ref="T712">INDEX(KM_PCT,MATCH($A712,'Knowledge - Percentages'!$B:$B,0),'Data - Knowledge'!T$8)/100</f>
        <v>0.151</v>
      </c>
      <c r="U712" s="129" cm="1">
        <f t="array" ref="U712">INDEX(KM_PCT,MATCH($A712,'Knowledge - Percentages'!$B:$B,0),'Data - Knowledge'!U$8)/100</f>
        <v>0.16500000000000001</v>
      </c>
      <c r="V712" s="129" cm="1">
        <f t="array" ref="V712">INDEX(KM_PCT,MATCH($A712,'Knowledge - Percentages'!$B:$B,0),'Data - Knowledge'!V$8)/100</f>
        <v>0.151</v>
      </c>
      <c r="W712" s="129" cm="1">
        <f t="array" ref="W712">INDEX(KM_PCT,MATCH($A712,'Knowledge - Percentages'!$B:$B,0),'Data - Knowledge'!W$8)/100</f>
        <v>0.11800000000000001</v>
      </c>
      <c r="X712" s="129" cm="1">
        <f t="array" ref="X712">INDEX(KM_PCT,MATCH($A712,'Knowledge - Percentages'!$B:$B,0),'Data - Knowledge'!X$8)/100</f>
        <v>0.13300000000000001</v>
      </c>
      <c r="Y712" s="129" cm="1">
        <f t="array" ref="Y712">INDEX(KM_PCT,MATCH($A712,'Knowledge - Percentages'!$B:$B,0),'Data - Knowledge'!Y$8)/100</f>
        <v>0.13300000000000001</v>
      </c>
      <c r="Z712" s="129" cm="1">
        <f t="array" ref="Z712">INDEX(KM_PCT,MATCH($A712,'Knowledge - Percentages'!$B:$B,0),'Data - Knowledge'!Z$8)/100</f>
        <v>0.13300000000000001</v>
      </c>
      <c r="AA712" s="129" cm="1">
        <f t="array" ref="AA712">INDEX(KM_PCT,MATCH($A712,'Knowledge - Percentages'!$B:$B,0),'Data - Knowledge'!AA$8)/100</f>
        <v>0.13300000000000001</v>
      </c>
      <c r="AB712" s="129" cm="1">
        <f t="array" ref="AB712">INDEX(KM_PCT,MATCH($A712,'Knowledge - Percentages'!$B:$B,0),'Data - Knowledge'!AB$8)/100</f>
        <v>0.13300000000000001</v>
      </c>
      <c r="AC712" s="129" cm="1">
        <f t="array" ref="AC712">INDEX(KM_PCT,MATCH($A712,'Knowledge - Percentages'!$B:$B,0),'Data - Knowledge'!AC$8)/100</f>
        <v>0.13800000000000001</v>
      </c>
      <c r="AD712" s="129" cm="1">
        <f t="array" ref="AD712">INDEX(KM_PCT,MATCH($A712,'Knowledge - Percentages'!$B:$B,0),'Data - Knowledge'!AD$8)/100</f>
        <v>0.126</v>
      </c>
      <c r="AE712" s="129" cm="1">
        <f t="array" ref="AE712">INDEX(KM_PCT,MATCH($A712,'Knowledge - Percentages'!$B:$B,0),'Data - Knowledge'!AE$8)/100</f>
        <v>0.13500000000000001</v>
      </c>
      <c r="AF712" s="129" cm="1">
        <f t="array" ref="AF712">INDEX(KM_PCT,MATCH($A712,'Knowledge - Percentages'!$B:$B,0),'Data - Knowledge'!AF$8)/100</f>
        <v>0.14599999999999999</v>
      </c>
      <c r="AG712" s="129" cm="1">
        <f t="array" ref="AG712">INDEX(KM_PCT,MATCH($A712,'Knowledge - Percentages'!$B:$B,0),'Data - Knowledge'!AG$8)/100</f>
        <v>0.14000000000000001</v>
      </c>
      <c r="AH712" s="129" cm="1">
        <f t="array" ref="AH712">INDEX(KM_PCT,MATCH($A712,'Knowledge - Percentages'!$B:$B,0),'Data - Knowledge'!AH$8)/100</f>
        <v>0.14000000000000001</v>
      </c>
      <c r="AI712" s="129" cm="1">
        <f t="array" ref="AI712">INDEX(KM_PCT,MATCH($A712,'Knowledge - Percentages'!$B:$B,0),'Data - Knowledge'!AI$8)/100</f>
        <v>0.14000000000000001</v>
      </c>
    </row>
    <row r="713" spans="1:35">
      <c r="A713" s="86" t="s">
        <v>1552</v>
      </c>
      <c r="B713" s="86" t="s">
        <v>1491</v>
      </c>
      <c r="C713" s="86" t="s">
        <v>1546</v>
      </c>
      <c r="D713" s="86" t="s">
        <v>1504</v>
      </c>
      <c r="E713" s="122">
        <f t="shared" si="67"/>
        <v>0.25259130247914507</v>
      </c>
      <c r="F713" s="128">
        <f t="shared" ref="F713:F776" si="68">SUMPRODUCT($K$2:$AI$2,$K713:$AI713)</f>
        <v>12929.391</v>
      </c>
      <c r="G713" s="122">
        <f t="shared" ref="G713:G776" si="69">SUMPRODUCT($K$3:$AI$3,$K713:$AI713)/$J$3</f>
        <v>0.25809169622910594</v>
      </c>
      <c r="H713" s="128">
        <f t="shared" ref="H713:H776" si="70">SUMPRODUCT($K$3:$AI$3,$K713:$AI713)</f>
        <v>93924.471999999994</v>
      </c>
      <c r="I713" s="122">
        <f t="shared" ref="I713:I776" si="71">CORREL($K$4:$AI$4,$K713:$AI713)</f>
        <v>-0.40968624912178697</v>
      </c>
      <c r="J713" s="128">
        <f t="shared" si="66"/>
        <v>97.868821883723754</v>
      </c>
      <c r="K713" s="129" cm="1">
        <f t="array" ref="K713">INDEX(KM_PCT,MATCH($A713,'Knowledge - Percentages'!$B:$B,0),'Data - Knowledge'!K$8)/100</f>
        <v>0.23699999999999999</v>
      </c>
      <c r="L713" s="129" cm="1">
        <f t="array" ref="L713">INDEX(KM_PCT,MATCH($A713,'Knowledge - Percentages'!$B:$B,0),'Data - Knowledge'!L$8)/100</f>
        <v>0.23699999999999999</v>
      </c>
      <c r="M713" s="129" cm="1">
        <f t="array" ref="M713">INDEX(KM_PCT,MATCH($A713,'Knowledge - Percentages'!$B:$B,0),'Data - Knowledge'!M$8)/100</f>
        <v>0.20899999999999999</v>
      </c>
      <c r="N713" s="129" cm="1">
        <f t="array" ref="N713">INDEX(KM_PCT,MATCH($A713,'Knowledge - Percentages'!$B:$B,0),'Data - Knowledge'!N$8)/100</f>
        <v>0.23699999999999999</v>
      </c>
      <c r="O713" s="129" cm="1">
        <f t="array" ref="O713">INDEX(KM_PCT,MATCH($A713,'Knowledge - Percentages'!$B:$B,0),'Data - Knowledge'!O$8)/100</f>
        <v>0.23699999999999999</v>
      </c>
      <c r="P713" s="129" cm="1">
        <f t="array" ref="P713">INDEX(KM_PCT,MATCH($A713,'Knowledge - Percentages'!$B:$B,0),'Data - Knowledge'!P$8)/100</f>
        <v>0.26</v>
      </c>
      <c r="Q713" s="129" cm="1">
        <f t="array" ref="Q713">INDEX(KM_PCT,MATCH($A713,'Knowledge - Percentages'!$B:$B,0),'Data - Knowledge'!Q$8)/100</f>
        <v>0.27300000000000002</v>
      </c>
      <c r="R713" s="129" cm="1">
        <f t="array" ref="R713">INDEX(KM_PCT,MATCH($A713,'Knowledge - Percentages'!$B:$B,0),'Data - Knowledge'!R$8)/100</f>
        <v>0.23600000000000002</v>
      </c>
      <c r="S713" s="129" cm="1">
        <f t="array" ref="S713">INDEX(KM_PCT,MATCH($A713,'Knowledge - Percentages'!$B:$B,0),'Data - Knowledge'!S$8)/100</f>
        <v>0.26</v>
      </c>
      <c r="T713" s="129" cm="1">
        <f t="array" ref="T713">INDEX(KM_PCT,MATCH($A713,'Knowledge - Percentages'!$B:$B,0),'Data - Knowledge'!T$8)/100</f>
        <v>0.26</v>
      </c>
      <c r="U713" s="129" cm="1">
        <f t="array" ref="U713">INDEX(KM_PCT,MATCH($A713,'Knowledge - Percentages'!$B:$B,0),'Data - Knowledge'!U$8)/100</f>
        <v>0.26</v>
      </c>
      <c r="V713" s="129" cm="1">
        <f t="array" ref="V713">INDEX(KM_PCT,MATCH($A713,'Knowledge - Percentages'!$B:$B,0),'Data - Knowledge'!V$8)/100</f>
        <v>0.26</v>
      </c>
      <c r="W713" s="129" cm="1">
        <f t="array" ref="W713">INDEX(KM_PCT,MATCH($A713,'Knowledge - Percentages'!$B:$B,0),'Data - Knowledge'!W$8)/100</f>
        <v>0.26</v>
      </c>
      <c r="X713" s="129" cm="1">
        <f t="array" ref="X713">INDEX(KM_PCT,MATCH($A713,'Knowledge - Percentages'!$B:$B,0),'Data - Knowledge'!X$8)/100</f>
        <v>0.26</v>
      </c>
      <c r="Y713" s="129" cm="1">
        <f t="array" ref="Y713">INDEX(KM_PCT,MATCH($A713,'Knowledge - Percentages'!$B:$B,0),'Data - Knowledge'!Y$8)/100</f>
        <v>0.26</v>
      </c>
      <c r="Z713" s="129" cm="1">
        <f t="array" ref="Z713">INDEX(KM_PCT,MATCH($A713,'Knowledge - Percentages'!$B:$B,0),'Data - Knowledge'!Z$8)/100</f>
        <v>0.26</v>
      </c>
      <c r="AA713" s="129" cm="1">
        <f t="array" ref="AA713">INDEX(KM_PCT,MATCH($A713,'Knowledge - Percentages'!$B:$B,0),'Data - Knowledge'!AA$8)/100</f>
        <v>0.26</v>
      </c>
      <c r="AB713" s="129" cm="1">
        <f t="array" ref="AB713">INDEX(KM_PCT,MATCH($A713,'Knowledge - Percentages'!$B:$B,0),'Data - Knowledge'!AB$8)/100</f>
        <v>0.26</v>
      </c>
      <c r="AC713" s="129" cm="1">
        <f t="array" ref="AC713">INDEX(KM_PCT,MATCH($A713,'Knowledge - Percentages'!$B:$B,0),'Data - Knowledge'!AC$8)/100</f>
        <v>0.27399999999999997</v>
      </c>
      <c r="AD713" s="129" cm="1">
        <f t="array" ref="AD713">INDEX(KM_PCT,MATCH($A713,'Knowledge - Percentages'!$B:$B,0),'Data - Knowledge'!AD$8)/100</f>
        <v>0.27399999999999997</v>
      </c>
      <c r="AE713" s="129" cm="1">
        <f t="array" ref="AE713">INDEX(KM_PCT,MATCH($A713,'Knowledge - Percentages'!$B:$B,0),'Data - Knowledge'!AE$8)/100</f>
        <v>0.27399999999999997</v>
      </c>
      <c r="AF713" s="129" cm="1">
        <f t="array" ref="AF713">INDEX(KM_PCT,MATCH($A713,'Knowledge - Percentages'!$B:$B,0),'Data - Knowledge'!AF$8)/100</f>
        <v>0.27399999999999997</v>
      </c>
      <c r="AG713" s="129" cm="1">
        <f t="array" ref="AG713">INDEX(KM_PCT,MATCH($A713,'Knowledge - Percentages'!$B:$B,0),'Data - Knowledge'!AG$8)/100</f>
        <v>0.28800000000000003</v>
      </c>
      <c r="AH713" s="129" cm="1">
        <f t="array" ref="AH713">INDEX(KM_PCT,MATCH($A713,'Knowledge - Percentages'!$B:$B,0),'Data - Knowledge'!AH$8)/100</f>
        <v>0.27399999999999997</v>
      </c>
      <c r="AI713" s="129" cm="1">
        <f t="array" ref="AI713">INDEX(KM_PCT,MATCH($A713,'Knowledge - Percentages'!$B:$B,0),'Data - Knowledge'!AI$8)/100</f>
        <v>0.27399999999999997</v>
      </c>
    </row>
    <row r="714" spans="1:35">
      <c r="A714" s="86" t="s">
        <v>1553</v>
      </c>
      <c r="B714" s="86" t="s">
        <v>1491</v>
      </c>
      <c r="C714" s="86" t="s">
        <v>1554</v>
      </c>
      <c r="D714" s="86" t="s">
        <v>1493</v>
      </c>
      <c r="E714" s="122">
        <f t="shared" si="67"/>
        <v>0.14386213296344774</v>
      </c>
      <c r="F714" s="128">
        <f t="shared" si="68"/>
        <v>7363.8710000000001</v>
      </c>
      <c r="G714" s="122">
        <f t="shared" si="69"/>
        <v>0.13325321019237799</v>
      </c>
      <c r="H714" s="128">
        <f t="shared" si="70"/>
        <v>48493.375000000007</v>
      </c>
      <c r="I714" s="122">
        <f t="shared" si="71"/>
        <v>-0.2176082975829717</v>
      </c>
      <c r="J714" s="128">
        <f t="shared" ref="J714:J777" si="72">$E714/$G714*100</f>
        <v>107.96147631697099</v>
      </c>
      <c r="K714" s="129" cm="1">
        <f t="array" ref="K714">INDEX(KM_PCT,MATCH($A714,'Knowledge - Percentages'!$B:$B,0),'Data - Knowledge'!K$8)/100</f>
        <v>0.14699999999999999</v>
      </c>
      <c r="L714" s="129" cm="1">
        <f t="array" ref="L714">INDEX(KM_PCT,MATCH($A714,'Knowledge - Percentages'!$B:$B,0),'Data - Knowledge'!L$8)/100</f>
        <v>0.17699999999999999</v>
      </c>
      <c r="M714" s="129" cm="1">
        <f t="array" ref="M714">INDEX(KM_PCT,MATCH($A714,'Knowledge - Percentages'!$B:$B,0),'Data - Knowledge'!M$8)/100</f>
        <v>0.14699999999999999</v>
      </c>
      <c r="N714" s="129" cm="1">
        <f t="array" ref="N714">INDEX(KM_PCT,MATCH($A714,'Knowledge - Percentages'!$B:$B,0),'Data - Knowledge'!N$8)/100</f>
        <v>0.11900000000000001</v>
      </c>
      <c r="O714" s="129" cm="1">
        <f t="array" ref="O714">INDEX(KM_PCT,MATCH($A714,'Knowledge - Percentages'!$B:$B,0),'Data - Knowledge'!O$8)/100</f>
        <v>0.151</v>
      </c>
      <c r="P714" s="129" cm="1">
        <f t="array" ref="P714">INDEX(KM_PCT,MATCH($A714,'Knowledge - Percentages'!$B:$B,0),'Data - Knowledge'!P$8)/100</f>
        <v>0.16800000000000001</v>
      </c>
      <c r="Q714" s="129" cm="1">
        <f t="array" ref="Q714">INDEX(KM_PCT,MATCH($A714,'Knowledge - Percentages'!$B:$B,0),'Data - Knowledge'!Q$8)/100</f>
        <v>0.19699999999999998</v>
      </c>
      <c r="R714" s="129" cm="1">
        <f t="array" ref="R714">INDEX(KM_PCT,MATCH($A714,'Knowledge - Percentages'!$B:$B,0),'Data - Knowledge'!R$8)/100</f>
        <v>0.125</v>
      </c>
      <c r="S714" s="129" cm="1">
        <f t="array" ref="S714">INDEX(KM_PCT,MATCH($A714,'Knowledge - Percentages'!$B:$B,0),'Data - Knowledge'!S$8)/100</f>
        <v>0.16800000000000001</v>
      </c>
      <c r="T714" s="129" cm="1">
        <f t="array" ref="T714">INDEX(KM_PCT,MATCH($A714,'Knowledge - Percentages'!$B:$B,0),'Data - Knowledge'!T$8)/100</f>
        <v>0.16800000000000001</v>
      </c>
      <c r="U714" s="129" cm="1">
        <f t="array" ref="U714">INDEX(KM_PCT,MATCH($A714,'Knowledge - Percentages'!$B:$B,0),'Data - Knowledge'!U$8)/100</f>
        <v>0.16800000000000001</v>
      </c>
      <c r="V714" s="129" cm="1">
        <f t="array" ref="V714">INDEX(KM_PCT,MATCH($A714,'Knowledge - Percentages'!$B:$B,0),'Data - Knowledge'!V$8)/100</f>
        <v>0.188</v>
      </c>
      <c r="W714" s="129" cm="1">
        <f t="array" ref="W714">INDEX(KM_PCT,MATCH($A714,'Knowledge - Percentages'!$B:$B,0),'Data - Knowledge'!W$8)/100</f>
        <v>0.16800000000000001</v>
      </c>
      <c r="X714" s="129" cm="1">
        <f t="array" ref="X714">INDEX(KM_PCT,MATCH($A714,'Knowledge - Percentages'!$B:$B,0),'Data - Knowledge'!X$8)/100</f>
        <v>0.14699999999999999</v>
      </c>
      <c r="Y714" s="129" cm="1">
        <f t="array" ref="Y714">INDEX(KM_PCT,MATCH($A714,'Knowledge - Percentages'!$B:$B,0),'Data - Knowledge'!Y$8)/100</f>
        <v>0.14699999999999999</v>
      </c>
      <c r="Z714" s="129" cm="1">
        <f t="array" ref="Z714">INDEX(KM_PCT,MATCH($A714,'Knowledge - Percentages'!$B:$B,0),'Data - Knowledge'!Z$8)/100</f>
        <v>0.14699999999999999</v>
      </c>
      <c r="AA714" s="129" cm="1">
        <f t="array" ref="AA714">INDEX(KM_PCT,MATCH($A714,'Knowledge - Percentages'!$B:$B,0),'Data - Knowledge'!AA$8)/100</f>
        <v>0.106</v>
      </c>
      <c r="AB714" s="129" cm="1">
        <f t="array" ref="AB714">INDEX(KM_PCT,MATCH($A714,'Knowledge - Percentages'!$B:$B,0),'Data - Knowledge'!AB$8)/100</f>
        <v>0.37</v>
      </c>
      <c r="AC714" s="129" cm="1">
        <f t="array" ref="AC714">INDEX(KM_PCT,MATCH($A714,'Knowledge - Percentages'!$B:$B,0),'Data - Knowledge'!AC$8)/100</f>
        <v>7.2000000000000008E-2</v>
      </c>
      <c r="AD714" s="129" cm="1">
        <f t="array" ref="AD714">INDEX(KM_PCT,MATCH($A714,'Knowledge - Percentages'!$B:$B,0),'Data - Knowledge'!AD$8)/100</f>
        <v>9.9000000000000005E-2</v>
      </c>
      <c r="AE714" s="129" cm="1">
        <f t="array" ref="AE714">INDEX(KM_PCT,MATCH($A714,'Knowledge - Percentages'!$B:$B,0),'Data - Knowledge'!AE$8)/100</f>
        <v>0.10300000000000001</v>
      </c>
      <c r="AF714" s="129" cm="1">
        <f t="array" ref="AF714">INDEX(KM_PCT,MATCH($A714,'Knowledge - Percentages'!$B:$B,0),'Data - Knowledge'!AF$8)/100</f>
        <v>0.158</v>
      </c>
      <c r="AG714" s="129" cm="1">
        <f t="array" ref="AG714">INDEX(KM_PCT,MATCH($A714,'Knowledge - Percentages'!$B:$B,0),'Data - Knowledge'!AG$8)/100</f>
        <v>0.13100000000000001</v>
      </c>
      <c r="AH714" s="129" cm="1">
        <f t="array" ref="AH714">INDEX(KM_PCT,MATCH($A714,'Knowledge - Percentages'!$B:$B,0),'Data - Knowledge'!AH$8)/100</f>
        <v>0.13</v>
      </c>
      <c r="AI714" s="129" cm="1">
        <f t="array" ref="AI714">INDEX(KM_PCT,MATCH($A714,'Knowledge - Percentages'!$B:$B,0),'Data - Knowledge'!AI$8)/100</f>
        <v>0.13</v>
      </c>
    </row>
    <row r="715" spans="1:35">
      <c r="A715" s="86" t="s">
        <v>1555</v>
      </c>
      <c r="B715" s="86" t="s">
        <v>1491</v>
      </c>
      <c r="C715" s="86" t="s">
        <v>1554</v>
      </c>
      <c r="D715" s="86" t="s">
        <v>1495</v>
      </c>
      <c r="E715" s="122">
        <f t="shared" ref="E715:E778" si="73">SUMPRODUCT($K$2:$AI$2,$K715:$AI715)/$J$2</f>
        <v>0.32569023384843815</v>
      </c>
      <c r="F715" s="128">
        <f t="shared" si="68"/>
        <v>16671.106000000003</v>
      </c>
      <c r="G715" s="122">
        <f t="shared" si="69"/>
        <v>0.32424312278281703</v>
      </c>
      <c r="H715" s="128">
        <f t="shared" si="70"/>
        <v>117998.23299999999</v>
      </c>
      <c r="I715" s="122">
        <f t="shared" si="71"/>
        <v>0.1827026778391373</v>
      </c>
      <c r="J715" s="128">
        <f t="shared" si="72"/>
        <v>100.44630432041282</v>
      </c>
      <c r="K715" s="129" cm="1">
        <f t="array" ref="K715">INDEX(KM_PCT,MATCH($A715,'Knowledge - Percentages'!$B:$B,0),'Data - Knowledge'!K$8)/100</f>
        <v>0.33399999999999996</v>
      </c>
      <c r="L715" s="129" cm="1">
        <f t="array" ref="L715">INDEX(KM_PCT,MATCH($A715,'Knowledge - Percentages'!$B:$B,0),'Data - Knowledge'!L$8)/100</f>
        <v>0.33399999999999996</v>
      </c>
      <c r="M715" s="129" cm="1">
        <f t="array" ref="M715">INDEX(KM_PCT,MATCH($A715,'Knowledge - Percentages'!$B:$B,0),'Data - Knowledge'!M$8)/100</f>
        <v>0.34100000000000003</v>
      </c>
      <c r="N715" s="129" cm="1">
        <f t="array" ref="N715">INDEX(KM_PCT,MATCH($A715,'Knowledge - Percentages'!$B:$B,0),'Data - Knowledge'!N$8)/100</f>
        <v>0.33399999999999996</v>
      </c>
      <c r="O715" s="129" cm="1">
        <f t="array" ref="O715">INDEX(KM_PCT,MATCH($A715,'Knowledge - Percentages'!$B:$B,0),'Data - Knowledge'!O$8)/100</f>
        <v>0.33399999999999996</v>
      </c>
      <c r="P715" s="129" cm="1">
        <f t="array" ref="P715">INDEX(KM_PCT,MATCH($A715,'Knowledge - Percentages'!$B:$B,0),'Data - Knowledge'!P$8)/100</f>
        <v>0.32</v>
      </c>
      <c r="Q715" s="129" cm="1">
        <f t="array" ref="Q715">INDEX(KM_PCT,MATCH($A715,'Knowledge - Percentages'!$B:$B,0),'Data - Knowledge'!Q$8)/100</f>
        <v>0.34</v>
      </c>
      <c r="R715" s="129" cm="1">
        <f t="array" ref="R715">INDEX(KM_PCT,MATCH($A715,'Knowledge - Percentages'!$B:$B,0),'Data - Knowledge'!R$8)/100</f>
        <v>0.36200000000000004</v>
      </c>
      <c r="S715" s="129" cm="1">
        <f t="array" ref="S715">INDEX(KM_PCT,MATCH($A715,'Knowledge - Percentages'!$B:$B,0),'Data - Knowledge'!S$8)/100</f>
        <v>0.32</v>
      </c>
      <c r="T715" s="129" cm="1">
        <f t="array" ref="T715">INDEX(KM_PCT,MATCH($A715,'Knowledge - Percentages'!$B:$B,0),'Data - Knowledge'!T$8)/100</f>
        <v>0.32</v>
      </c>
      <c r="U715" s="129" cm="1">
        <f t="array" ref="U715">INDEX(KM_PCT,MATCH($A715,'Knowledge - Percentages'!$B:$B,0),'Data - Knowledge'!U$8)/100</f>
        <v>0.32</v>
      </c>
      <c r="V715" s="129" cm="1">
        <f t="array" ref="V715">INDEX(KM_PCT,MATCH($A715,'Knowledge - Percentages'!$B:$B,0),'Data - Knowledge'!V$8)/100</f>
        <v>0.32</v>
      </c>
      <c r="W715" s="129" cm="1">
        <f t="array" ref="W715">INDEX(KM_PCT,MATCH($A715,'Knowledge - Percentages'!$B:$B,0),'Data - Knowledge'!W$8)/100</f>
        <v>0.29600000000000004</v>
      </c>
      <c r="X715" s="129" cm="1">
        <f t="array" ref="X715">INDEX(KM_PCT,MATCH($A715,'Knowledge - Percentages'!$B:$B,0),'Data - Knowledge'!X$8)/100</f>
        <v>0.32</v>
      </c>
      <c r="Y715" s="129" cm="1">
        <f t="array" ref="Y715">INDEX(KM_PCT,MATCH($A715,'Knowledge - Percentages'!$B:$B,0),'Data - Knowledge'!Y$8)/100</f>
        <v>0.30299999999999999</v>
      </c>
      <c r="Z715" s="129" cm="1">
        <f t="array" ref="Z715">INDEX(KM_PCT,MATCH($A715,'Knowledge - Percentages'!$B:$B,0),'Data - Knowledge'!Z$8)/100</f>
        <v>0.32</v>
      </c>
      <c r="AA715" s="129" cm="1">
        <f t="array" ref="AA715">INDEX(KM_PCT,MATCH($A715,'Knowledge - Percentages'!$B:$B,0),'Data - Knowledge'!AA$8)/100</f>
        <v>0.32</v>
      </c>
      <c r="AB715" s="129" cm="1">
        <f t="array" ref="AB715">INDEX(KM_PCT,MATCH($A715,'Knowledge - Percentages'!$B:$B,0),'Data - Knowledge'!AB$8)/100</f>
        <v>0.32</v>
      </c>
      <c r="AC715" s="129" cm="1">
        <f t="array" ref="AC715">INDEX(KM_PCT,MATCH($A715,'Knowledge - Percentages'!$B:$B,0),'Data - Knowledge'!AC$8)/100</f>
        <v>0.33</v>
      </c>
      <c r="AD715" s="129" cm="1">
        <f t="array" ref="AD715">INDEX(KM_PCT,MATCH($A715,'Knowledge - Percentages'!$B:$B,0),'Data - Knowledge'!AD$8)/100</f>
        <v>0.32</v>
      </c>
      <c r="AE715" s="129" cm="1">
        <f t="array" ref="AE715">INDEX(KM_PCT,MATCH($A715,'Knowledge - Percentages'!$B:$B,0),'Data - Knowledge'!AE$8)/100</f>
        <v>0.32</v>
      </c>
      <c r="AF715" s="129" cm="1">
        <f t="array" ref="AF715">INDEX(KM_PCT,MATCH($A715,'Knowledge - Percentages'!$B:$B,0),'Data - Knowledge'!AF$8)/100</f>
        <v>0.32</v>
      </c>
      <c r="AG715" s="129" cm="1">
        <f t="array" ref="AG715">INDEX(KM_PCT,MATCH($A715,'Knowledge - Percentages'!$B:$B,0),'Data - Knowledge'!AG$8)/100</f>
        <v>0.30599999999999999</v>
      </c>
      <c r="AH715" s="129" cm="1">
        <f t="array" ref="AH715">INDEX(KM_PCT,MATCH($A715,'Knowledge - Percentages'!$B:$B,0),'Data - Knowledge'!AH$8)/100</f>
        <v>0.32</v>
      </c>
      <c r="AI715" s="129" cm="1">
        <f t="array" ref="AI715">INDEX(KM_PCT,MATCH($A715,'Knowledge - Percentages'!$B:$B,0),'Data - Knowledge'!AI$8)/100</f>
        <v>0.32</v>
      </c>
    </row>
    <row r="716" spans="1:35">
      <c r="A716" s="86" t="s">
        <v>1556</v>
      </c>
      <c r="B716" s="86" t="s">
        <v>1491</v>
      </c>
      <c r="C716" s="86" t="s">
        <v>1554</v>
      </c>
      <c r="D716" s="86" t="s">
        <v>1050</v>
      </c>
      <c r="E716" s="122">
        <f t="shared" si="73"/>
        <v>0.21373026354347785</v>
      </c>
      <c r="F716" s="128">
        <f t="shared" si="68"/>
        <v>10940.211000000001</v>
      </c>
      <c r="G716" s="122">
        <f t="shared" si="69"/>
        <v>0.20755516474819946</v>
      </c>
      <c r="H716" s="128">
        <f t="shared" si="70"/>
        <v>75533.267999999996</v>
      </c>
      <c r="I716" s="122">
        <f t="shared" si="71"/>
        <v>1.9998799998516968E-2</v>
      </c>
      <c r="J716" s="128">
        <f t="shared" si="72"/>
        <v>102.97516026776296</v>
      </c>
      <c r="K716" s="129" cm="1">
        <f t="array" ref="K716">INDEX(KM_PCT,MATCH($A716,'Knowledge - Percentages'!$B:$B,0),'Data - Knowledge'!K$8)/100</f>
        <v>0.222</v>
      </c>
      <c r="L716" s="129" cm="1">
        <f t="array" ref="L716">INDEX(KM_PCT,MATCH($A716,'Knowledge - Percentages'!$B:$B,0),'Data - Knowledge'!L$8)/100</f>
        <v>0.26100000000000001</v>
      </c>
      <c r="M716" s="129" cm="1">
        <f t="array" ref="M716">INDEX(KM_PCT,MATCH($A716,'Knowledge - Percentages'!$B:$B,0),'Data - Knowledge'!M$8)/100</f>
        <v>0.222</v>
      </c>
      <c r="N716" s="129" cm="1">
        <f t="array" ref="N716">INDEX(KM_PCT,MATCH($A716,'Knowledge - Percentages'!$B:$B,0),'Data - Knowledge'!N$8)/100</f>
        <v>0.222</v>
      </c>
      <c r="O716" s="129" cm="1">
        <f t="array" ref="O716">INDEX(KM_PCT,MATCH($A716,'Knowledge - Percentages'!$B:$B,0),'Data - Knowledge'!O$8)/100</f>
        <v>0.222</v>
      </c>
      <c r="P716" s="129" cm="1">
        <f t="array" ref="P716">INDEX(KM_PCT,MATCH($A716,'Knowledge - Percentages'!$B:$B,0),'Data - Knowledge'!P$8)/100</f>
        <v>0.20699999999999999</v>
      </c>
      <c r="Q716" s="129" cm="1">
        <f t="array" ref="Q716">INDEX(KM_PCT,MATCH($A716,'Knowledge - Percentages'!$B:$B,0),'Data - Knowledge'!Q$8)/100</f>
        <v>0.27</v>
      </c>
      <c r="R716" s="129" cm="1">
        <f t="array" ref="R716">INDEX(KM_PCT,MATCH($A716,'Knowledge - Percentages'!$B:$B,0),'Data - Knowledge'!R$8)/100</f>
        <v>0.20699999999999999</v>
      </c>
      <c r="S716" s="129" cm="1">
        <f t="array" ref="S716">INDEX(KM_PCT,MATCH($A716,'Knowledge - Percentages'!$B:$B,0),'Data - Knowledge'!S$8)/100</f>
        <v>0.20699999999999999</v>
      </c>
      <c r="T716" s="129" cm="1">
        <f t="array" ref="T716">INDEX(KM_PCT,MATCH($A716,'Knowledge - Percentages'!$B:$B,0),'Data - Knowledge'!T$8)/100</f>
        <v>0.20699999999999999</v>
      </c>
      <c r="U716" s="129" cm="1">
        <f t="array" ref="U716">INDEX(KM_PCT,MATCH($A716,'Knowledge - Percentages'!$B:$B,0),'Data - Knowledge'!U$8)/100</f>
        <v>0.20699999999999999</v>
      </c>
      <c r="V716" s="129" cm="1">
        <f t="array" ref="V716">INDEX(KM_PCT,MATCH($A716,'Knowledge - Percentages'!$B:$B,0),'Data - Knowledge'!V$8)/100</f>
        <v>0.20699999999999999</v>
      </c>
      <c r="W716" s="129" cm="1">
        <f t="array" ref="W716">INDEX(KM_PCT,MATCH($A716,'Knowledge - Percentages'!$B:$B,0),'Data - Knowledge'!W$8)/100</f>
        <v>0.20699999999999999</v>
      </c>
      <c r="X716" s="129" cm="1">
        <f t="array" ref="X716">INDEX(KM_PCT,MATCH($A716,'Knowledge - Percentages'!$B:$B,0),'Data - Knowledge'!X$8)/100</f>
        <v>0.2</v>
      </c>
      <c r="Y716" s="129" cm="1">
        <f t="array" ref="Y716">INDEX(KM_PCT,MATCH($A716,'Knowledge - Percentages'!$B:$B,0),'Data - Knowledge'!Y$8)/100</f>
        <v>0.2</v>
      </c>
      <c r="Z716" s="129" cm="1">
        <f t="array" ref="Z716">INDEX(KM_PCT,MATCH($A716,'Knowledge - Percentages'!$B:$B,0),'Data - Knowledge'!Z$8)/100</f>
        <v>0.19</v>
      </c>
      <c r="AA716" s="129" cm="1">
        <f t="array" ref="AA716">INDEX(KM_PCT,MATCH($A716,'Knowledge - Percentages'!$B:$B,0),'Data - Knowledge'!AA$8)/100</f>
        <v>0.2</v>
      </c>
      <c r="AB716" s="129" cm="1">
        <f t="array" ref="AB716">INDEX(KM_PCT,MATCH($A716,'Knowledge - Percentages'!$B:$B,0),'Data - Knowledge'!AB$8)/100</f>
        <v>0.27399999999999997</v>
      </c>
      <c r="AC716" s="129" cm="1">
        <f t="array" ref="AC716">INDEX(KM_PCT,MATCH($A716,'Knowledge - Percentages'!$B:$B,0),'Data - Knowledge'!AC$8)/100</f>
        <v>0.17699999999999999</v>
      </c>
      <c r="AD716" s="129" cm="1">
        <f t="array" ref="AD716">INDEX(KM_PCT,MATCH($A716,'Knowledge - Percentages'!$B:$B,0),'Data - Knowledge'!AD$8)/100</f>
        <v>0.19</v>
      </c>
      <c r="AE716" s="129" cm="1">
        <f t="array" ref="AE716">INDEX(KM_PCT,MATCH($A716,'Knowledge - Percentages'!$B:$B,0),'Data - Knowledge'!AE$8)/100</f>
        <v>0.20699999999999999</v>
      </c>
      <c r="AF716" s="129" cm="1">
        <f t="array" ref="AF716">INDEX(KM_PCT,MATCH($A716,'Knowledge - Percentages'!$B:$B,0),'Data - Knowledge'!AF$8)/100</f>
        <v>0.20699999999999999</v>
      </c>
      <c r="AG716" s="129" cm="1">
        <f t="array" ref="AG716">INDEX(KM_PCT,MATCH($A716,'Knowledge - Percentages'!$B:$B,0),'Data - Knowledge'!AG$8)/100</f>
        <v>0.20699999999999999</v>
      </c>
      <c r="AH716" s="129" cm="1">
        <f t="array" ref="AH716">INDEX(KM_PCT,MATCH($A716,'Knowledge - Percentages'!$B:$B,0),'Data - Knowledge'!AH$8)/100</f>
        <v>0.20699999999999999</v>
      </c>
      <c r="AI716" s="129" cm="1">
        <f t="array" ref="AI716">INDEX(KM_PCT,MATCH($A716,'Knowledge - Percentages'!$B:$B,0),'Data - Knowledge'!AI$8)/100</f>
        <v>0.20699999999999999</v>
      </c>
    </row>
    <row r="717" spans="1:35">
      <c r="A717" s="86" t="s">
        <v>1557</v>
      </c>
      <c r="B717" s="86" t="s">
        <v>1491</v>
      </c>
      <c r="C717" s="86" t="s">
        <v>1554</v>
      </c>
      <c r="D717" s="86" t="s">
        <v>1498</v>
      </c>
      <c r="E717" s="122">
        <f t="shared" si="73"/>
        <v>0.31300646648563113</v>
      </c>
      <c r="F717" s="128">
        <f t="shared" si="68"/>
        <v>16021.862000000001</v>
      </c>
      <c r="G717" s="122">
        <f t="shared" si="69"/>
        <v>0.30404719182015777</v>
      </c>
      <c r="H717" s="128">
        <f t="shared" si="70"/>
        <v>110648.55</v>
      </c>
      <c r="I717" s="122">
        <f t="shared" si="71"/>
        <v>0.48182333975881469</v>
      </c>
      <c r="J717" s="128">
        <f t="shared" si="72"/>
        <v>102.94667239379496</v>
      </c>
      <c r="K717" s="129" cm="1">
        <f t="array" ref="K717">INDEX(KM_PCT,MATCH($A717,'Knowledge - Percentages'!$B:$B,0),'Data - Knowledge'!K$8)/100</f>
        <v>0.33600000000000002</v>
      </c>
      <c r="L717" s="129" cm="1">
        <f t="array" ref="L717">INDEX(KM_PCT,MATCH($A717,'Knowledge - Percentages'!$B:$B,0),'Data - Knowledge'!L$8)/100</f>
        <v>0.33600000000000002</v>
      </c>
      <c r="M717" s="129" cm="1">
        <f t="array" ref="M717">INDEX(KM_PCT,MATCH($A717,'Knowledge - Percentages'!$B:$B,0),'Data - Knowledge'!M$8)/100</f>
        <v>0.35700000000000004</v>
      </c>
      <c r="N717" s="129" cm="1">
        <f t="array" ref="N717">INDEX(KM_PCT,MATCH($A717,'Knowledge - Percentages'!$B:$B,0),'Data - Knowledge'!N$8)/100</f>
        <v>0.33600000000000002</v>
      </c>
      <c r="O717" s="129" cm="1">
        <f t="array" ref="O717">INDEX(KM_PCT,MATCH($A717,'Knowledge - Percentages'!$B:$B,0),'Data - Knowledge'!O$8)/100</f>
        <v>0.33600000000000002</v>
      </c>
      <c r="P717" s="129" cm="1">
        <f t="array" ref="P717">INDEX(KM_PCT,MATCH($A717,'Knowledge - Percentages'!$B:$B,0),'Data - Knowledge'!P$8)/100</f>
        <v>0.30299999999999999</v>
      </c>
      <c r="Q717" s="129" cm="1">
        <f t="array" ref="Q717">INDEX(KM_PCT,MATCH($A717,'Knowledge - Percentages'!$B:$B,0),'Data - Knowledge'!Q$8)/100</f>
        <v>0.30299999999999999</v>
      </c>
      <c r="R717" s="129" cm="1">
        <f t="array" ref="R717">INDEX(KM_PCT,MATCH($A717,'Knowledge - Percentages'!$B:$B,0),'Data - Knowledge'!R$8)/100</f>
        <v>0.307</v>
      </c>
      <c r="S717" s="129" cm="1">
        <f t="array" ref="S717">INDEX(KM_PCT,MATCH($A717,'Knowledge - Percentages'!$B:$B,0),'Data - Knowledge'!S$8)/100</f>
        <v>0.30299999999999999</v>
      </c>
      <c r="T717" s="129" cm="1">
        <f t="array" ref="T717">INDEX(KM_PCT,MATCH($A717,'Knowledge - Percentages'!$B:$B,0),'Data - Knowledge'!T$8)/100</f>
        <v>0.30299999999999999</v>
      </c>
      <c r="U717" s="129" cm="1">
        <f t="array" ref="U717">INDEX(KM_PCT,MATCH($A717,'Knowledge - Percentages'!$B:$B,0),'Data - Knowledge'!U$8)/100</f>
        <v>0.30299999999999999</v>
      </c>
      <c r="V717" s="129" cm="1">
        <f t="array" ref="V717">INDEX(KM_PCT,MATCH($A717,'Knowledge - Percentages'!$B:$B,0),'Data - Knowledge'!V$8)/100</f>
        <v>0.34700000000000003</v>
      </c>
      <c r="W717" s="129" cm="1">
        <f t="array" ref="W717">INDEX(KM_PCT,MATCH($A717,'Knowledge - Percentages'!$B:$B,0),'Data - Knowledge'!W$8)/100</f>
        <v>0.27399999999999997</v>
      </c>
      <c r="X717" s="129" cm="1">
        <f t="array" ref="X717">INDEX(KM_PCT,MATCH($A717,'Knowledge - Percentages'!$B:$B,0),'Data - Knowledge'!X$8)/100</f>
        <v>0.30299999999999999</v>
      </c>
      <c r="Y717" s="129" cm="1">
        <f t="array" ref="Y717">INDEX(KM_PCT,MATCH($A717,'Knowledge - Percentages'!$B:$B,0),'Data - Knowledge'!Y$8)/100</f>
        <v>0.29299999999999998</v>
      </c>
      <c r="Z717" s="129" cm="1">
        <f t="array" ref="Z717">INDEX(KM_PCT,MATCH($A717,'Knowledge - Percentages'!$B:$B,0),'Data - Knowledge'!Z$8)/100</f>
        <v>0.30099999999999999</v>
      </c>
      <c r="AA717" s="129" cm="1">
        <f t="array" ref="AA717">INDEX(KM_PCT,MATCH($A717,'Knowledge - Percentages'!$B:$B,0),'Data - Knowledge'!AA$8)/100</f>
        <v>0.317</v>
      </c>
      <c r="AB717" s="129" cm="1">
        <f t="array" ref="AB717">INDEX(KM_PCT,MATCH($A717,'Knowledge - Percentages'!$B:$B,0),'Data - Knowledge'!AB$8)/100</f>
        <v>0.30299999999999999</v>
      </c>
      <c r="AC717" s="129" cm="1">
        <f t="array" ref="AC717">INDEX(KM_PCT,MATCH($A717,'Knowledge - Percentages'!$B:$B,0),'Data - Knowledge'!AC$8)/100</f>
        <v>0.27600000000000002</v>
      </c>
      <c r="AD717" s="129" cm="1">
        <f t="array" ref="AD717">INDEX(KM_PCT,MATCH($A717,'Knowledge - Percentages'!$B:$B,0),'Data - Knowledge'!AD$8)/100</f>
        <v>0.27600000000000002</v>
      </c>
      <c r="AE717" s="129" cm="1">
        <f t="array" ref="AE717">INDEX(KM_PCT,MATCH($A717,'Knowledge - Percentages'!$B:$B,0),'Data - Knowledge'!AE$8)/100</f>
        <v>0.27600000000000002</v>
      </c>
      <c r="AF717" s="129" cm="1">
        <f t="array" ref="AF717">INDEX(KM_PCT,MATCH($A717,'Knowledge - Percentages'!$B:$B,0),'Data - Knowledge'!AF$8)/100</f>
        <v>0.27600000000000002</v>
      </c>
      <c r="AG717" s="129" cm="1">
        <f t="array" ref="AG717">INDEX(KM_PCT,MATCH($A717,'Knowledge - Percentages'!$B:$B,0),'Data - Knowledge'!AG$8)/100</f>
        <v>0.27600000000000002</v>
      </c>
      <c r="AH717" s="129" cm="1">
        <f t="array" ref="AH717">INDEX(KM_PCT,MATCH($A717,'Knowledge - Percentages'!$B:$B,0),'Data - Knowledge'!AH$8)/100</f>
        <v>0.23399999999999999</v>
      </c>
      <c r="AI717" s="129" cm="1">
        <f t="array" ref="AI717">INDEX(KM_PCT,MATCH($A717,'Knowledge - Percentages'!$B:$B,0),'Data - Knowledge'!AI$8)/100</f>
        <v>0.27600000000000002</v>
      </c>
    </row>
    <row r="718" spans="1:35">
      <c r="A718" s="86" t="s">
        <v>1558</v>
      </c>
      <c r="B718" s="86" t="s">
        <v>1491</v>
      </c>
      <c r="C718" s="86" t="s">
        <v>1554</v>
      </c>
      <c r="D718" s="86" t="s">
        <v>1500</v>
      </c>
      <c r="E718" s="122">
        <f t="shared" si="73"/>
        <v>8.5928106745853439E-2</v>
      </c>
      <c r="F718" s="128">
        <f t="shared" si="68"/>
        <v>4398.402</v>
      </c>
      <c r="G718" s="122">
        <f t="shared" si="69"/>
        <v>7.9594964813598623E-2</v>
      </c>
      <c r="H718" s="128">
        <f t="shared" si="70"/>
        <v>28966.119999999995</v>
      </c>
      <c r="I718" s="122">
        <f t="shared" si="71"/>
        <v>2.8872821392204987E-2</v>
      </c>
      <c r="J718" s="128">
        <f t="shared" si="72"/>
        <v>107.95671176824592</v>
      </c>
      <c r="K718" s="129" cm="1">
        <f t="array" ref="K718">INDEX(KM_PCT,MATCH($A718,'Knowledge - Percentages'!$B:$B,0),'Data - Knowledge'!K$8)/100</f>
        <v>8.5999999999999993E-2</v>
      </c>
      <c r="L718" s="129" cm="1">
        <f t="array" ref="L718">INDEX(KM_PCT,MATCH($A718,'Knowledge - Percentages'!$B:$B,0),'Data - Knowledge'!L$8)/100</f>
        <v>8.5999999999999993E-2</v>
      </c>
      <c r="M718" s="129" cm="1">
        <f t="array" ref="M718">INDEX(KM_PCT,MATCH($A718,'Knowledge - Percentages'!$B:$B,0),'Data - Knowledge'!M$8)/100</f>
        <v>9.8000000000000004E-2</v>
      </c>
      <c r="N718" s="129" cm="1">
        <f t="array" ref="N718">INDEX(KM_PCT,MATCH($A718,'Knowledge - Percentages'!$B:$B,0),'Data - Knowledge'!N$8)/100</f>
        <v>8.5999999999999993E-2</v>
      </c>
      <c r="O718" s="129" cm="1">
        <f t="array" ref="O718">INDEX(KM_PCT,MATCH($A718,'Knowledge - Percentages'!$B:$B,0),'Data - Knowledge'!O$8)/100</f>
        <v>8.5999999999999993E-2</v>
      </c>
      <c r="P718" s="129" cm="1">
        <f t="array" ref="P718">INDEX(KM_PCT,MATCH($A718,'Knowledge - Percentages'!$B:$B,0),'Data - Knowledge'!P$8)/100</f>
        <v>9.4E-2</v>
      </c>
      <c r="Q718" s="129" cm="1">
        <f t="array" ref="Q718">INDEX(KM_PCT,MATCH($A718,'Knowledge - Percentages'!$B:$B,0),'Data - Knowledge'!Q$8)/100</f>
        <v>0.14099999999999999</v>
      </c>
      <c r="R718" s="129" cm="1">
        <f t="array" ref="R718">INDEX(KM_PCT,MATCH($A718,'Knowledge - Percentages'!$B:$B,0),'Data - Knowledge'!R$8)/100</f>
        <v>9.4E-2</v>
      </c>
      <c r="S718" s="129" cm="1">
        <f t="array" ref="S718">INDEX(KM_PCT,MATCH($A718,'Knowledge - Percentages'!$B:$B,0),'Data - Knowledge'!S$8)/100</f>
        <v>9.4E-2</v>
      </c>
      <c r="T718" s="129" cm="1">
        <f t="array" ref="T718">INDEX(KM_PCT,MATCH($A718,'Knowledge - Percentages'!$B:$B,0),'Data - Knowledge'!T$8)/100</f>
        <v>9.4E-2</v>
      </c>
      <c r="U718" s="129" cm="1">
        <f t="array" ref="U718">INDEX(KM_PCT,MATCH($A718,'Knowledge - Percentages'!$B:$B,0),'Data - Knowledge'!U$8)/100</f>
        <v>9.4E-2</v>
      </c>
      <c r="V718" s="129" cm="1">
        <f t="array" ref="V718">INDEX(KM_PCT,MATCH($A718,'Knowledge - Percentages'!$B:$B,0),'Data - Knowledge'!V$8)/100</f>
        <v>0.11699999999999999</v>
      </c>
      <c r="W718" s="129" cm="1">
        <f t="array" ref="W718">INDEX(KM_PCT,MATCH($A718,'Knowledge - Percentages'!$B:$B,0),'Data - Knowledge'!W$8)/100</f>
        <v>9.4E-2</v>
      </c>
      <c r="X718" s="129" cm="1">
        <f t="array" ref="X718">INDEX(KM_PCT,MATCH($A718,'Knowledge - Percentages'!$B:$B,0),'Data - Knowledge'!X$8)/100</f>
        <v>8.5000000000000006E-2</v>
      </c>
      <c r="Y718" s="129" cm="1">
        <f t="array" ref="Y718">INDEX(KM_PCT,MATCH($A718,'Knowledge - Percentages'!$B:$B,0),'Data - Knowledge'!Y$8)/100</f>
        <v>8.5999999999999993E-2</v>
      </c>
      <c r="Z718" s="129" cm="1">
        <f t="array" ref="Z718">INDEX(KM_PCT,MATCH($A718,'Knowledge - Percentages'!$B:$B,0),'Data - Knowledge'!Z$8)/100</f>
        <v>8.5000000000000006E-2</v>
      </c>
      <c r="AA718" s="129" cm="1">
        <f t="array" ref="AA718">INDEX(KM_PCT,MATCH($A718,'Knowledge - Percentages'!$B:$B,0),'Data - Knowledge'!AA$8)/100</f>
        <v>8.5000000000000006E-2</v>
      </c>
      <c r="AB718" s="129" cm="1">
        <f t="array" ref="AB718">INDEX(KM_PCT,MATCH($A718,'Knowledge - Percentages'!$B:$B,0),'Data - Knowledge'!AB$8)/100</f>
        <v>8.5000000000000006E-2</v>
      </c>
      <c r="AC718" s="129" cm="1">
        <f t="array" ref="AC718">INDEX(KM_PCT,MATCH($A718,'Knowledge - Percentages'!$B:$B,0),'Data - Knowledge'!AC$8)/100</f>
        <v>4.5999999999999999E-2</v>
      </c>
      <c r="AD718" s="129" cm="1">
        <f t="array" ref="AD718">INDEX(KM_PCT,MATCH($A718,'Knowledge - Percentages'!$B:$B,0),'Data - Knowledge'!AD$8)/100</f>
        <v>6.9000000000000006E-2</v>
      </c>
      <c r="AE718" s="129" cm="1">
        <f t="array" ref="AE718">INDEX(KM_PCT,MATCH($A718,'Knowledge - Percentages'!$B:$B,0),'Data - Knowledge'!AE$8)/100</f>
        <v>6.9000000000000006E-2</v>
      </c>
      <c r="AF718" s="129" cm="1">
        <f t="array" ref="AF718">INDEX(KM_PCT,MATCH($A718,'Knowledge - Percentages'!$B:$B,0),'Data - Knowledge'!AF$8)/100</f>
        <v>8.1000000000000003E-2</v>
      </c>
      <c r="AG718" s="129" cm="1">
        <f t="array" ref="AG718">INDEX(KM_PCT,MATCH($A718,'Knowledge - Percentages'!$B:$B,0),'Data - Knowledge'!AG$8)/100</f>
        <v>6.9000000000000006E-2</v>
      </c>
      <c r="AH718" s="129" cm="1">
        <f t="array" ref="AH718">INDEX(KM_PCT,MATCH($A718,'Knowledge - Percentages'!$B:$B,0),'Data - Knowledge'!AH$8)/100</f>
        <v>6.9000000000000006E-2</v>
      </c>
      <c r="AI718" s="129" cm="1">
        <f t="array" ref="AI718">INDEX(KM_PCT,MATCH($A718,'Knowledge - Percentages'!$B:$B,0),'Data - Knowledge'!AI$8)/100</f>
        <v>4.4000000000000004E-2</v>
      </c>
    </row>
    <row r="719" spans="1:35">
      <c r="A719" s="86" t="s">
        <v>1559</v>
      </c>
      <c r="B719" s="86" t="s">
        <v>1491</v>
      </c>
      <c r="C719" s="86" t="s">
        <v>1554</v>
      </c>
      <c r="D719" s="86" t="s">
        <v>1502</v>
      </c>
      <c r="E719" s="122">
        <f t="shared" si="73"/>
        <v>9.0459999609275782E-2</v>
      </c>
      <c r="F719" s="128">
        <f t="shared" si="68"/>
        <v>4630.3759999999993</v>
      </c>
      <c r="G719" s="122">
        <f t="shared" si="69"/>
        <v>8.6238613537627892E-2</v>
      </c>
      <c r="H719" s="128">
        <f t="shared" si="70"/>
        <v>31383.870000000003</v>
      </c>
      <c r="I719" s="122">
        <f t="shared" si="71"/>
        <v>-1.2823651299038155E-2</v>
      </c>
      <c r="J719" s="128">
        <f t="shared" si="72"/>
        <v>104.89500688668423</v>
      </c>
      <c r="K719" s="129" cm="1">
        <f t="array" ref="K719">INDEX(KM_PCT,MATCH($A719,'Knowledge - Percentages'!$B:$B,0),'Data - Knowledge'!K$8)/100</f>
        <v>9.0999999999999998E-2</v>
      </c>
      <c r="L719" s="129" cm="1">
        <f t="array" ref="L719">INDEX(KM_PCT,MATCH($A719,'Knowledge - Percentages'!$B:$B,0),'Data - Knowledge'!L$8)/100</f>
        <v>0.10300000000000001</v>
      </c>
      <c r="M719" s="129" cm="1">
        <f t="array" ref="M719">INDEX(KM_PCT,MATCH($A719,'Knowledge - Percentages'!$B:$B,0),'Data - Knowledge'!M$8)/100</f>
        <v>0.10199999999999999</v>
      </c>
      <c r="N719" s="129" cm="1">
        <f t="array" ref="N719">INDEX(KM_PCT,MATCH($A719,'Knowledge - Percentages'!$B:$B,0),'Data - Knowledge'!N$8)/100</f>
        <v>8.5999999999999993E-2</v>
      </c>
      <c r="O719" s="129" cm="1">
        <f t="array" ref="O719">INDEX(KM_PCT,MATCH($A719,'Knowledge - Percentages'!$B:$B,0),'Data - Knowledge'!O$8)/100</f>
        <v>9.0999999999999998E-2</v>
      </c>
      <c r="P719" s="129" cm="1">
        <f t="array" ref="P719">INDEX(KM_PCT,MATCH($A719,'Knowledge - Percentages'!$B:$B,0),'Data - Knowledge'!P$8)/100</f>
        <v>8.6999999999999994E-2</v>
      </c>
      <c r="Q719" s="129" cm="1">
        <f t="array" ref="Q719">INDEX(KM_PCT,MATCH($A719,'Knowledge - Percentages'!$B:$B,0),'Data - Knowledge'!Q$8)/100</f>
        <v>0.16500000000000001</v>
      </c>
      <c r="R719" s="129" cm="1">
        <f t="array" ref="R719">INDEX(KM_PCT,MATCH($A719,'Knowledge - Percentages'!$B:$B,0),'Data - Knowledge'!R$8)/100</f>
        <v>9.0999999999999998E-2</v>
      </c>
      <c r="S719" s="129" cm="1">
        <f t="array" ref="S719">INDEX(KM_PCT,MATCH($A719,'Knowledge - Percentages'!$B:$B,0),'Data - Knowledge'!S$8)/100</f>
        <v>9.0999999999999998E-2</v>
      </c>
      <c r="T719" s="129" cm="1">
        <f t="array" ref="T719">INDEX(KM_PCT,MATCH($A719,'Knowledge - Percentages'!$B:$B,0),'Data - Knowledge'!T$8)/100</f>
        <v>9.0999999999999998E-2</v>
      </c>
      <c r="U719" s="129" cm="1">
        <f t="array" ref="U719">INDEX(KM_PCT,MATCH($A719,'Knowledge - Percentages'!$B:$B,0),'Data - Knowledge'!U$8)/100</f>
        <v>9.0999999999999998E-2</v>
      </c>
      <c r="V719" s="129" cm="1">
        <f t="array" ref="V719">INDEX(KM_PCT,MATCH($A719,'Knowledge - Percentages'!$B:$B,0),'Data - Knowledge'!V$8)/100</f>
        <v>0.106</v>
      </c>
      <c r="W719" s="129" cm="1">
        <f t="array" ref="W719">INDEX(KM_PCT,MATCH($A719,'Knowledge - Percentages'!$B:$B,0),'Data - Knowledge'!W$8)/100</f>
        <v>9.0999999999999998E-2</v>
      </c>
      <c r="X719" s="129" cm="1">
        <f t="array" ref="X719">INDEX(KM_PCT,MATCH($A719,'Knowledge - Percentages'!$B:$B,0),'Data - Knowledge'!X$8)/100</f>
        <v>7.9000000000000001E-2</v>
      </c>
      <c r="Y719" s="129" cm="1">
        <f t="array" ref="Y719">INDEX(KM_PCT,MATCH($A719,'Knowledge - Percentages'!$B:$B,0),'Data - Knowledge'!Y$8)/100</f>
        <v>7.9000000000000001E-2</v>
      </c>
      <c r="Z719" s="129" cm="1">
        <f t="array" ref="Z719">INDEX(KM_PCT,MATCH($A719,'Knowledge - Percentages'!$B:$B,0),'Data - Knowledge'!Z$8)/100</f>
        <v>7.9000000000000001E-2</v>
      </c>
      <c r="AA719" s="129" cm="1">
        <f t="array" ref="AA719">INDEX(KM_PCT,MATCH($A719,'Knowledge - Percentages'!$B:$B,0),'Data - Knowledge'!AA$8)/100</f>
        <v>7.4999999999999997E-2</v>
      </c>
      <c r="AB719" s="129" cm="1">
        <f t="array" ref="AB719">INDEX(KM_PCT,MATCH($A719,'Knowledge - Percentages'!$B:$B,0),'Data - Knowledge'!AB$8)/100</f>
        <v>7.9000000000000001E-2</v>
      </c>
      <c r="AC719" s="129" cm="1">
        <f t="array" ref="AC719">INDEX(KM_PCT,MATCH($A719,'Knowledge - Percentages'!$B:$B,0),'Data - Knowledge'!AC$8)/100</f>
        <v>7.2999999999999995E-2</v>
      </c>
      <c r="AD719" s="129" cm="1">
        <f t="array" ref="AD719">INDEX(KM_PCT,MATCH($A719,'Knowledge - Percentages'!$B:$B,0),'Data - Knowledge'!AD$8)/100</f>
        <v>7.9000000000000001E-2</v>
      </c>
      <c r="AE719" s="129" cm="1">
        <f t="array" ref="AE719">INDEX(KM_PCT,MATCH($A719,'Knowledge - Percentages'!$B:$B,0),'Data - Knowledge'!AE$8)/100</f>
        <v>8.5999999999999993E-2</v>
      </c>
      <c r="AF719" s="129" cm="1">
        <f t="array" ref="AF719">INDEX(KM_PCT,MATCH($A719,'Knowledge - Percentages'!$B:$B,0),'Data - Knowledge'!AF$8)/100</f>
        <v>9.3000000000000013E-2</v>
      </c>
      <c r="AG719" s="129" cm="1">
        <f t="array" ref="AG719">INDEX(KM_PCT,MATCH($A719,'Knowledge - Percentages'!$B:$B,0),'Data - Knowledge'!AG$8)/100</f>
        <v>8.5999999999999993E-2</v>
      </c>
      <c r="AH719" s="129" cm="1">
        <f t="array" ref="AH719">INDEX(KM_PCT,MATCH($A719,'Knowledge - Percentages'!$B:$B,0),'Data - Knowledge'!AH$8)/100</f>
        <v>8.5999999999999993E-2</v>
      </c>
      <c r="AI719" s="129" cm="1">
        <f t="array" ref="AI719">INDEX(KM_PCT,MATCH($A719,'Knowledge - Percentages'!$B:$B,0),'Data - Knowledge'!AI$8)/100</f>
        <v>8.5999999999999993E-2</v>
      </c>
    </row>
    <row r="720" spans="1:35">
      <c r="A720" s="86" t="s">
        <v>1560</v>
      </c>
      <c r="B720" s="86" t="s">
        <v>1491</v>
      </c>
      <c r="C720" s="86" t="s">
        <v>1554</v>
      </c>
      <c r="D720" s="86" t="s">
        <v>1504</v>
      </c>
      <c r="E720" s="122">
        <f t="shared" si="73"/>
        <v>0.32051503311387658</v>
      </c>
      <c r="F720" s="128">
        <f t="shared" si="68"/>
        <v>16406.203000000001</v>
      </c>
      <c r="G720" s="122">
        <f t="shared" si="69"/>
        <v>0.32589719965157082</v>
      </c>
      <c r="H720" s="128">
        <f t="shared" si="70"/>
        <v>118600.183</v>
      </c>
      <c r="I720" s="122">
        <f t="shared" si="71"/>
        <v>-0.41261526893705242</v>
      </c>
      <c r="J720" s="128">
        <f t="shared" si="72"/>
        <v>98.348507890387367</v>
      </c>
      <c r="K720" s="129" cm="1">
        <f t="array" ref="K720">INDEX(KM_PCT,MATCH($A720,'Knowledge - Percentages'!$B:$B,0),'Data - Knowledge'!K$8)/100</f>
        <v>0.29199999999999998</v>
      </c>
      <c r="L720" s="129" cm="1">
        <f t="array" ref="L720">INDEX(KM_PCT,MATCH($A720,'Knowledge - Percentages'!$B:$B,0),'Data - Knowledge'!L$8)/100</f>
        <v>0.29199999999999998</v>
      </c>
      <c r="M720" s="129" cm="1">
        <f t="array" ref="M720">INDEX(KM_PCT,MATCH($A720,'Knowledge - Percentages'!$B:$B,0),'Data - Knowledge'!M$8)/100</f>
        <v>0.28100000000000003</v>
      </c>
      <c r="N720" s="129" cm="1">
        <f t="array" ref="N720">INDEX(KM_PCT,MATCH($A720,'Knowledge - Percentages'!$B:$B,0),'Data - Knowledge'!N$8)/100</f>
        <v>0.29199999999999998</v>
      </c>
      <c r="O720" s="129" cm="1">
        <f t="array" ref="O720">INDEX(KM_PCT,MATCH($A720,'Knowledge - Percentages'!$B:$B,0),'Data - Knowledge'!O$8)/100</f>
        <v>0.29199999999999998</v>
      </c>
      <c r="P720" s="129" cm="1">
        <f t="array" ref="P720">INDEX(KM_PCT,MATCH($A720,'Knowledge - Percentages'!$B:$B,0),'Data - Knowledge'!P$8)/100</f>
        <v>0.33200000000000002</v>
      </c>
      <c r="Q720" s="129" cm="1">
        <f t="array" ref="Q720">INDEX(KM_PCT,MATCH($A720,'Knowledge - Percentages'!$B:$B,0),'Data - Knowledge'!Q$8)/100</f>
        <v>0.37200000000000005</v>
      </c>
      <c r="R720" s="129" cm="1">
        <f t="array" ref="R720">INDEX(KM_PCT,MATCH($A720,'Knowledge - Percentages'!$B:$B,0),'Data - Knowledge'!R$8)/100</f>
        <v>0.27100000000000002</v>
      </c>
      <c r="S720" s="129" cm="1">
        <f t="array" ref="S720">INDEX(KM_PCT,MATCH($A720,'Knowledge - Percentages'!$B:$B,0),'Data - Knowledge'!S$8)/100</f>
        <v>0.33200000000000002</v>
      </c>
      <c r="T720" s="129" cm="1">
        <f t="array" ref="T720">INDEX(KM_PCT,MATCH($A720,'Knowledge - Percentages'!$B:$B,0),'Data - Knowledge'!T$8)/100</f>
        <v>0.33200000000000002</v>
      </c>
      <c r="U720" s="129" cm="1">
        <f t="array" ref="U720">INDEX(KM_PCT,MATCH($A720,'Knowledge - Percentages'!$B:$B,0),'Data - Knowledge'!U$8)/100</f>
        <v>0.33200000000000002</v>
      </c>
      <c r="V720" s="129" cm="1">
        <f t="array" ref="V720">INDEX(KM_PCT,MATCH($A720,'Knowledge - Percentages'!$B:$B,0),'Data - Knowledge'!V$8)/100</f>
        <v>0.33200000000000002</v>
      </c>
      <c r="W720" s="129" cm="1">
        <f t="array" ref="W720">INDEX(KM_PCT,MATCH($A720,'Knowledge - Percentages'!$B:$B,0),'Data - Knowledge'!W$8)/100</f>
        <v>0.33200000000000002</v>
      </c>
      <c r="X720" s="129" cm="1">
        <f t="array" ref="X720">INDEX(KM_PCT,MATCH($A720,'Knowledge - Percentages'!$B:$B,0),'Data - Knowledge'!X$8)/100</f>
        <v>0.33200000000000002</v>
      </c>
      <c r="Y720" s="129" cm="1">
        <f t="array" ref="Y720">INDEX(KM_PCT,MATCH($A720,'Knowledge - Percentages'!$B:$B,0),'Data - Knowledge'!Y$8)/100</f>
        <v>0.33200000000000002</v>
      </c>
      <c r="Z720" s="129" cm="1">
        <f t="array" ref="Z720">INDEX(KM_PCT,MATCH($A720,'Knowledge - Percentages'!$B:$B,0),'Data - Knowledge'!Z$8)/100</f>
        <v>0.34799999999999998</v>
      </c>
      <c r="AA720" s="129" cm="1">
        <f t="array" ref="AA720">INDEX(KM_PCT,MATCH($A720,'Knowledge - Percentages'!$B:$B,0),'Data - Knowledge'!AA$8)/100</f>
        <v>0.33200000000000002</v>
      </c>
      <c r="AB720" s="129" cm="1">
        <f t="array" ref="AB720">INDEX(KM_PCT,MATCH($A720,'Knowledge - Percentages'!$B:$B,0),'Data - Knowledge'!AB$8)/100</f>
        <v>0.42799999999999999</v>
      </c>
      <c r="AC720" s="129" cm="1">
        <f t="array" ref="AC720">INDEX(KM_PCT,MATCH($A720,'Knowledge - Percentages'!$B:$B,0),'Data - Knowledge'!AC$8)/100</f>
        <v>0.35100000000000003</v>
      </c>
      <c r="AD720" s="129" cm="1">
        <f t="array" ref="AD720">INDEX(KM_PCT,MATCH($A720,'Knowledge - Percentages'!$B:$B,0),'Data - Knowledge'!AD$8)/100</f>
        <v>0.32100000000000001</v>
      </c>
      <c r="AE720" s="129" cm="1">
        <f t="array" ref="AE720">INDEX(KM_PCT,MATCH($A720,'Knowledge - Percentages'!$B:$B,0),'Data - Knowledge'!AE$8)/100</f>
        <v>0.32100000000000001</v>
      </c>
      <c r="AF720" s="129" cm="1">
        <f t="array" ref="AF720">INDEX(KM_PCT,MATCH($A720,'Knowledge - Percentages'!$B:$B,0),'Data - Knowledge'!AF$8)/100</f>
        <v>0.40899999999999997</v>
      </c>
      <c r="AG720" s="129" cm="1">
        <f t="array" ref="AG720">INDEX(KM_PCT,MATCH($A720,'Knowledge - Percentages'!$B:$B,0),'Data - Knowledge'!AG$8)/100</f>
        <v>0.35100000000000003</v>
      </c>
      <c r="AH720" s="129" cm="1">
        <f t="array" ref="AH720">INDEX(KM_PCT,MATCH($A720,'Knowledge - Percentages'!$B:$B,0),'Data - Knowledge'!AH$8)/100</f>
        <v>0.35100000000000003</v>
      </c>
      <c r="AI720" s="129" cm="1">
        <f t="array" ref="AI720">INDEX(KM_PCT,MATCH($A720,'Knowledge - Percentages'!$B:$B,0),'Data - Knowledge'!AI$8)/100</f>
        <v>0.35100000000000003</v>
      </c>
    </row>
    <row r="721" spans="1:35">
      <c r="A721" s="86" t="s">
        <v>1561</v>
      </c>
      <c r="B721" s="86" t="s">
        <v>1491</v>
      </c>
      <c r="C721" s="86" t="s">
        <v>1562</v>
      </c>
      <c r="D721" s="86" t="s">
        <v>1493</v>
      </c>
      <c r="E721" s="122">
        <f t="shared" si="73"/>
        <v>0.1126181256959775</v>
      </c>
      <c r="F721" s="128">
        <f t="shared" si="68"/>
        <v>5764.5839999999998</v>
      </c>
      <c r="G721" s="122">
        <f t="shared" si="69"/>
        <v>0.10942621022810022</v>
      </c>
      <c r="H721" s="128">
        <f t="shared" si="70"/>
        <v>39822.277000000002</v>
      </c>
      <c r="I721" s="122">
        <f t="shared" si="71"/>
        <v>-0.27321503675531733</v>
      </c>
      <c r="J721" s="128">
        <f t="shared" si="72"/>
        <v>102.91695697148215</v>
      </c>
      <c r="K721" s="129" cm="1">
        <f t="array" ref="K721">INDEX(KM_PCT,MATCH($A721,'Knowledge - Percentages'!$B:$B,0),'Data - Knowledge'!K$8)/100</f>
        <v>0.111</v>
      </c>
      <c r="L721" s="129" cm="1">
        <f t="array" ref="L721">INDEX(KM_PCT,MATCH($A721,'Knowledge - Percentages'!$B:$B,0),'Data - Knowledge'!L$8)/100</f>
        <v>0.111</v>
      </c>
      <c r="M721" s="129" cm="1">
        <f t="array" ref="M721">INDEX(KM_PCT,MATCH($A721,'Knowledge - Percentages'!$B:$B,0),'Data - Knowledge'!M$8)/100</f>
        <v>0.111</v>
      </c>
      <c r="N721" s="129" cm="1">
        <f t="array" ref="N721">INDEX(KM_PCT,MATCH($A721,'Knowledge - Percentages'!$B:$B,0),'Data - Knowledge'!N$8)/100</f>
        <v>0.111</v>
      </c>
      <c r="O721" s="129" cm="1">
        <f t="array" ref="O721">INDEX(KM_PCT,MATCH($A721,'Knowledge - Percentages'!$B:$B,0),'Data - Knowledge'!O$8)/100</f>
        <v>0.14699999999999999</v>
      </c>
      <c r="P721" s="129" cm="1">
        <f t="array" ref="P721">INDEX(KM_PCT,MATCH($A721,'Knowledge - Percentages'!$B:$B,0),'Data - Knowledge'!P$8)/100</f>
        <v>0.11699999999999999</v>
      </c>
      <c r="Q721" s="129" cm="1">
        <f t="array" ref="Q721">INDEX(KM_PCT,MATCH($A721,'Knowledge - Percentages'!$B:$B,0),'Data - Knowledge'!Q$8)/100</f>
        <v>0.17699999999999999</v>
      </c>
      <c r="R721" s="129" cm="1">
        <f t="array" ref="R721">INDEX(KM_PCT,MATCH($A721,'Knowledge - Percentages'!$B:$B,0),'Data - Knowledge'!R$8)/100</f>
        <v>0.11</v>
      </c>
      <c r="S721" s="129" cm="1">
        <f t="array" ref="S721">INDEX(KM_PCT,MATCH($A721,'Knowledge - Percentages'!$B:$B,0),'Data - Knowledge'!S$8)/100</f>
        <v>0.124</v>
      </c>
      <c r="T721" s="129" cm="1">
        <f t="array" ref="T721">INDEX(KM_PCT,MATCH($A721,'Knowledge - Percentages'!$B:$B,0),'Data - Knowledge'!T$8)/100</f>
        <v>0.11699999999999999</v>
      </c>
      <c r="U721" s="129" cm="1">
        <f t="array" ref="U721">INDEX(KM_PCT,MATCH($A721,'Knowledge - Percentages'!$B:$B,0),'Data - Knowledge'!U$8)/100</f>
        <v>0.11699999999999999</v>
      </c>
      <c r="V721" s="129" cm="1">
        <f t="array" ref="V721">INDEX(KM_PCT,MATCH($A721,'Knowledge - Percentages'!$B:$B,0),'Data - Knowledge'!V$8)/100</f>
        <v>0.11699999999999999</v>
      </c>
      <c r="W721" s="129" cm="1">
        <f t="array" ref="W721">INDEX(KM_PCT,MATCH($A721,'Knowledge - Percentages'!$B:$B,0),'Data - Knowledge'!W$8)/100</f>
        <v>0.114</v>
      </c>
      <c r="X721" s="129" cm="1">
        <f t="array" ref="X721">INDEX(KM_PCT,MATCH($A721,'Knowledge - Percentages'!$B:$B,0),'Data - Knowledge'!X$8)/100</f>
        <v>0.111</v>
      </c>
      <c r="Y721" s="129" cm="1">
        <f t="array" ref="Y721">INDEX(KM_PCT,MATCH($A721,'Knowledge - Percentages'!$B:$B,0),'Data - Knowledge'!Y$8)/100</f>
        <v>0.111</v>
      </c>
      <c r="Z721" s="129" cm="1">
        <f t="array" ref="Z721">INDEX(KM_PCT,MATCH($A721,'Knowledge - Percentages'!$B:$B,0),'Data - Knowledge'!Z$8)/100</f>
        <v>0.111</v>
      </c>
      <c r="AA721" s="129" cm="1">
        <f t="array" ref="AA721">INDEX(KM_PCT,MATCH($A721,'Knowledge - Percentages'!$B:$B,0),'Data - Knowledge'!AA$8)/100</f>
        <v>0.10199999999999999</v>
      </c>
      <c r="AB721" s="129" cm="1">
        <f t="array" ref="AB721">INDEX(KM_PCT,MATCH($A721,'Knowledge - Percentages'!$B:$B,0),'Data - Knowledge'!AB$8)/100</f>
        <v>0.14099999999999999</v>
      </c>
      <c r="AC721" s="129" cm="1">
        <f t="array" ref="AC721">INDEX(KM_PCT,MATCH($A721,'Knowledge - Percentages'!$B:$B,0),'Data - Knowledge'!AC$8)/100</f>
        <v>8.1000000000000003E-2</v>
      </c>
      <c r="AD721" s="129" cm="1">
        <f t="array" ref="AD721">INDEX(KM_PCT,MATCH($A721,'Knowledge - Percentages'!$B:$B,0),'Data - Knowledge'!AD$8)/100</f>
        <v>9.4E-2</v>
      </c>
      <c r="AE721" s="129" cm="1">
        <f t="array" ref="AE721">INDEX(KM_PCT,MATCH($A721,'Knowledge - Percentages'!$B:$B,0),'Data - Knowledge'!AE$8)/100</f>
        <v>0.111</v>
      </c>
      <c r="AF721" s="129" cm="1">
        <f t="array" ref="AF721">INDEX(KM_PCT,MATCH($A721,'Knowledge - Percentages'!$B:$B,0),'Data - Knowledge'!AF$8)/100</f>
        <v>0.13600000000000001</v>
      </c>
      <c r="AG721" s="129" cm="1">
        <f t="array" ref="AG721">INDEX(KM_PCT,MATCH($A721,'Knowledge - Percentages'!$B:$B,0),'Data - Knowledge'!AG$8)/100</f>
        <v>0.111</v>
      </c>
      <c r="AH721" s="129" cm="1">
        <f t="array" ref="AH721">INDEX(KM_PCT,MATCH($A721,'Knowledge - Percentages'!$B:$B,0),'Data - Knowledge'!AH$8)/100</f>
        <v>0.111</v>
      </c>
      <c r="AI721" s="129" cm="1">
        <f t="array" ref="AI721">INDEX(KM_PCT,MATCH($A721,'Knowledge - Percentages'!$B:$B,0),'Data - Knowledge'!AI$8)/100</f>
        <v>0.111</v>
      </c>
    </row>
    <row r="722" spans="1:35">
      <c r="A722" s="86" t="s">
        <v>1563</v>
      </c>
      <c r="B722" s="86" t="s">
        <v>1491</v>
      </c>
      <c r="C722" s="86" t="s">
        <v>1562</v>
      </c>
      <c r="D722" s="86" t="s">
        <v>1495</v>
      </c>
      <c r="E722" s="122">
        <f t="shared" si="73"/>
        <v>0.34891323968976501</v>
      </c>
      <c r="F722" s="128">
        <f t="shared" si="68"/>
        <v>17859.822</v>
      </c>
      <c r="G722" s="122">
        <f t="shared" si="69"/>
        <v>0.34788268818061163</v>
      </c>
      <c r="H722" s="128">
        <f t="shared" si="70"/>
        <v>126601.12000000001</v>
      </c>
      <c r="I722" s="122">
        <f t="shared" si="71"/>
        <v>-0.14013976749910748</v>
      </c>
      <c r="J722" s="128">
        <f t="shared" si="72"/>
        <v>100.29623535294125</v>
      </c>
      <c r="K722" s="129" cm="1">
        <f t="array" ref="K722">INDEX(KM_PCT,MATCH($A722,'Knowledge - Percentages'!$B:$B,0),'Data - Knowledge'!K$8)/100</f>
        <v>0.38400000000000001</v>
      </c>
      <c r="L722" s="129" cm="1">
        <f t="array" ref="L722">INDEX(KM_PCT,MATCH($A722,'Knowledge - Percentages'!$B:$B,0),'Data - Knowledge'!L$8)/100</f>
        <v>0.35399999999999998</v>
      </c>
      <c r="M722" s="129" cm="1">
        <f t="array" ref="M722">INDEX(KM_PCT,MATCH($A722,'Knowledge - Percentages'!$B:$B,0),'Data - Knowledge'!M$8)/100</f>
        <v>0.36499999999999999</v>
      </c>
      <c r="N722" s="129" cm="1">
        <f t="array" ref="N722">INDEX(KM_PCT,MATCH($A722,'Knowledge - Percentages'!$B:$B,0),'Data - Knowledge'!N$8)/100</f>
        <v>0.35399999999999998</v>
      </c>
      <c r="O722" s="129" cm="1">
        <f t="array" ref="O722">INDEX(KM_PCT,MATCH($A722,'Knowledge - Percentages'!$B:$B,0),'Data - Knowledge'!O$8)/100</f>
        <v>0.35399999999999998</v>
      </c>
      <c r="P722" s="129" cm="1">
        <f t="array" ref="P722">INDEX(KM_PCT,MATCH($A722,'Knowledge - Percentages'!$B:$B,0),'Data - Knowledge'!P$8)/100</f>
        <v>0.34399999999999997</v>
      </c>
      <c r="Q722" s="129" cm="1">
        <f t="array" ref="Q722">INDEX(KM_PCT,MATCH($A722,'Knowledge - Percentages'!$B:$B,0),'Data - Knowledge'!Q$8)/100</f>
        <v>0.34899999999999998</v>
      </c>
      <c r="R722" s="129" cm="1">
        <f t="array" ref="R722">INDEX(KM_PCT,MATCH($A722,'Knowledge - Percentages'!$B:$B,0),'Data - Knowledge'!R$8)/100</f>
        <v>0.52900000000000003</v>
      </c>
      <c r="S722" s="129" cm="1">
        <f t="array" ref="S722">INDEX(KM_PCT,MATCH($A722,'Knowledge - Percentages'!$B:$B,0),'Data - Knowledge'!S$8)/100</f>
        <v>0.32100000000000001</v>
      </c>
      <c r="T722" s="129" cm="1">
        <f t="array" ref="T722">INDEX(KM_PCT,MATCH($A722,'Knowledge - Percentages'!$B:$B,0),'Data - Knowledge'!T$8)/100</f>
        <v>0.34399999999999997</v>
      </c>
      <c r="U722" s="129" cm="1">
        <f t="array" ref="U722">INDEX(KM_PCT,MATCH($A722,'Knowledge - Percentages'!$B:$B,0),'Data - Knowledge'!U$8)/100</f>
        <v>0.34399999999999997</v>
      </c>
      <c r="V722" s="129" cm="1">
        <f t="array" ref="V722">INDEX(KM_PCT,MATCH($A722,'Knowledge - Percentages'!$B:$B,0),'Data - Knowledge'!V$8)/100</f>
        <v>0.34399999999999997</v>
      </c>
      <c r="W722" s="129" cm="1">
        <f t="array" ref="W722">INDEX(KM_PCT,MATCH($A722,'Knowledge - Percentages'!$B:$B,0),'Data - Knowledge'!W$8)/100</f>
        <v>0.34100000000000003</v>
      </c>
      <c r="X722" s="129" cm="1">
        <f t="array" ref="X722">INDEX(KM_PCT,MATCH($A722,'Knowledge - Percentages'!$B:$B,0),'Data - Knowledge'!X$8)/100</f>
        <v>0.34399999999999997</v>
      </c>
      <c r="Y722" s="129" cm="1">
        <f t="array" ref="Y722">INDEX(KM_PCT,MATCH($A722,'Knowledge - Percentages'!$B:$B,0),'Data - Knowledge'!Y$8)/100</f>
        <v>0.32899999999999996</v>
      </c>
      <c r="Z722" s="129" cm="1">
        <f t="array" ref="Z722">INDEX(KM_PCT,MATCH($A722,'Knowledge - Percentages'!$B:$B,0),'Data - Knowledge'!Z$8)/100</f>
        <v>0.33700000000000002</v>
      </c>
      <c r="AA722" s="129" cm="1">
        <f t="array" ref="AA722">INDEX(KM_PCT,MATCH($A722,'Knowledge - Percentages'!$B:$B,0),'Data - Knowledge'!AA$8)/100</f>
        <v>0.36799999999999999</v>
      </c>
      <c r="AB722" s="129" cm="1">
        <f t="array" ref="AB722">INDEX(KM_PCT,MATCH($A722,'Knowledge - Percentages'!$B:$B,0),'Data - Knowledge'!AB$8)/100</f>
        <v>0.34399999999999997</v>
      </c>
      <c r="AC722" s="129" cm="1">
        <f t="array" ref="AC722">INDEX(KM_PCT,MATCH($A722,'Knowledge - Percentages'!$B:$B,0),'Data - Knowledge'!AC$8)/100</f>
        <v>0.34299999999999997</v>
      </c>
      <c r="AD722" s="129" cm="1">
        <f t="array" ref="AD722">INDEX(KM_PCT,MATCH($A722,'Knowledge - Percentages'!$B:$B,0),'Data - Knowledge'!AD$8)/100</f>
        <v>0.34399999999999997</v>
      </c>
      <c r="AE722" s="129" cm="1">
        <f t="array" ref="AE722">INDEX(KM_PCT,MATCH($A722,'Knowledge - Percentages'!$B:$B,0),'Data - Knowledge'!AE$8)/100</f>
        <v>0.34399999999999997</v>
      </c>
      <c r="AF722" s="129" cm="1">
        <f t="array" ref="AF722">INDEX(KM_PCT,MATCH($A722,'Knowledge - Percentages'!$B:$B,0),'Data - Knowledge'!AF$8)/100</f>
        <v>0.309</v>
      </c>
      <c r="AG722" s="129" cm="1">
        <f t="array" ref="AG722">INDEX(KM_PCT,MATCH($A722,'Knowledge - Percentages'!$B:$B,0),'Data - Knowledge'!AG$8)/100</f>
        <v>0.34399999999999997</v>
      </c>
      <c r="AH722" s="129" cm="1">
        <f t="array" ref="AH722">INDEX(KM_PCT,MATCH($A722,'Knowledge - Percentages'!$B:$B,0),'Data - Knowledge'!AH$8)/100</f>
        <v>0.34399999999999997</v>
      </c>
      <c r="AI722" s="129" cm="1">
        <f t="array" ref="AI722">INDEX(KM_PCT,MATCH($A722,'Knowledge - Percentages'!$B:$B,0),'Data - Knowledge'!AI$8)/100</f>
        <v>0.35600000000000004</v>
      </c>
    </row>
    <row r="723" spans="1:35">
      <c r="A723" s="86" t="s">
        <v>1564</v>
      </c>
      <c r="B723" s="86" t="s">
        <v>1491</v>
      </c>
      <c r="C723" s="86" t="s">
        <v>1562</v>
      </c>
      <c r="D723" s="86" t="s">
        <v>1050</v>
      </c>
      <c r="E723" s="122">
        <f t="shared" si="73"/>
        <v>0.39366704436673372</v>
      </c>
      <c r="F723" s="128">
        <f t="shared" si="68"/>
        <v>20150.634999999998</v>
      </c>
      <c r="G723" s="122">
        <f t="shared" si="69"/>
        <v>0.39672464476985264</v>
      </c>
      <c r="H723" s="128">
        <f t="shared" si="70"/>
        <v>144375.636</v>
      </c>
      <c r="I723" s="122">
        <f t="shared" si="71"/>
        <v>-0.20532381556358539</v>
      </c>
      <c r="J723" s="128">
        <f t="shared" si="72"/>
        <v>99.229289018610714</v>
      </c>
      <c r="K723" s="129" cm="1">
        <f t="array" ref="K723">INDEX(KM_PCT,MATCH($A723,'Knowledge - Percentages'!$B:$B,0),'Data - Knowledge'!K$8)/100</f>
        <v>0.38400000000000001</v>
      </c>
      <c r="L723" s="129" cm="1">
        <f t="array" ref="L723">INDEX(KM_PCT,MATCH($A723,'Knowledge - Percentages'!$B:$B,0),'Data - Knowledge'!L$8)/100</f>
        <v>0.38400000000000001</v>
      </c>
      <c r="M723" s="129" cm="1">
        <f t="array" ref="M723">INDEX(KM_PCT,MATCH($A723,'Knowledge - Percentages'!$B:$B,0),'Data - Knowledge'!M$8)/100</f>
        <v>0.38400000000000001</v>
      </c>
      <c r="N723" s="129" cm="1">
        <f t="array" ref="N723">INDEX(KM_PCT,MATCH($A723,'Knowledge - Percentages'!$B:$B,0),'Data - Knowledge'!N$8)/100</f>
        <v>0.38400000000000001</v>
      </c>
      <c r="O723" s="129" cm="1">
        <f t="array" ref="O723">INDEX(KM_PCT,MATCH($A723,'Knowledge - Percentages'!$B:$B,0),'Data - Knowledge'!O$8)/100</f>
        <v>0.371</v>
      </c>
      <c r="P723" s="129" cm="1">
        <f t="array" ref="P723">INDEX(KM_PCT,MATCH($A723,'Knowledge - Percentages'!$B:$B,0),'Data - Knowledge'!P$8)/100</f>
        <v>0.40100000000000002</v>
      </c>
      <c r="Q723" s="129" cm="1">
        <f t="array" ref="Q723">INDEX(KM_PCT,MATCH($A723,'Knowledge - Percentages'!$B:$B,0),'Data - Knowledge'!Q$8)/100</f>
        <v>0.40100000000000002</v>
      </c>
      <c r="R723" s="129" cm="1">
        <f t="array" ref="R723">INDEX(KM_PCT,MATCH($A723,'Knowledge - Percentages'!$B:$B,0),'Data - Knowledge'!R$8)/100</f>
        <v>0.40100000000000002</v>
      </c>
      <c r="S723" s="129" cm="1">
        <f t="array" ref="S723">INDEX(KM_PCT,MATCH($A723,'Knowledge - Percentages'!$B:$B,0),'Data - Knowledge'!S$8)/100</f>
        <v>0.40100000000000002</v>
      </c>
      <c r="T723" s="129" cm="1">
        <f t="array" ref="T723">INDEX(KM_PCT,MATCH($A723,'Knowledge - Percentages'!$B:$B,0),'Data - Knowledge'!T$8)/100</f>
        <v>0.35399999999999998</v>
      </c>
      <c r="U723" s="129" cm="1">
        <f t="array" ref="U723">INDEX(KM_PCT,MATCH($A723,'Knowledge - Percentages'!$B:$B,0),'Data - Knowledge'!U$8)/100</f>
        <v>0.40100000000000002</v>
      </c>
      <c r="V723" s="129" cm="1">
        <f t="array" ref="V723">INDEX(KM_PCT,MATCH($A723,'Knowledge - Percentages'!$B:$B,0),'Data - Knowledge'!V$8)/100</f>
        <v>0.40100000000000002</v>
      </c>
      <c r="W723" s="129" cm="1">
        <f t="array" ref="W723">INDEX(KM_PCT,MATCH($A723,'Knowledge - Percentages'!$B:$B,0),'Data - Knowledge'!W$8)/100</f>
        <v>0.40100000000000002</v>
      </c>
      <c r="X723" s="129" cm="1">
        <f t="array" ref="X723">INDEX(KM_PCT,MATCH($A723,'Knowledge - Percentages'!$B:$B,0),'Data - Knowledge'!X$8)/100</f>
        <v>0.40100000000000002</v>
      </c>
      <c r="Y723" s="129" cm="1">
        <f t="array" ref="Y723">INDEX(KM_PCT,MATCH($A723,'Knowledge - Percentages'!$B:$B,0),'Data - Knowledge'!Y$8)/100</f>
        <v>0.40100000000000002</v>
      </c>
      <c r="Z723" s="129" cm="1">
        <f t="array" ref="Z723">INDEX(KM_PCT,MATCH($A723,'Knowledge - Percentages'!$B:$B,0),'Data - Knowledge'!Z$8)/100</f>
        <v>0.40700000000000003</v>
      </c>
      <c r="AA723" s="129" cm="1">
        <f t="array" ref="AA723">INDEX(KM_PCT,MATCH($A723,'Knowledge - Percentages'!$B:$B,0),'Data - Knowledge'!AA$8)/100</f>
        <v>0.40100000000000002</v>
      </c>
      <c r="AB723" s="129" cm="1">
        <f t="array" ref="AB723">INDEX(KM_PCT,MATCH($A723,'Knowledge - Percentages'!$B:$B,0),'Data - Knowledge'!AB$8)/100</f>
        <v>0.40100000000000002</v>
      </c>
      <c r="AC723" s="129" cm="1">
        <f t="array" ref="AC723">INDEX(KM_PCT,MATCH($A723,'Knowledge - Percentages'!$B:$B,0),'Data - Knowledge'!AC$8)/100</f>
        <v>0.40500000000000003</v>
      </c>
      <c r="AD723" s="129" cm="1">
        <f t="array" ref="AD723">INDEX(KM_PCT,MATCH($A723,'Knowledge - Percentages'!$B:$B,0),'Data - Knowledge'!AD$8)/100</f>
        <v>0.40500000000000003</v>
      </c>
      <c r="AE723" s="129" cm="1">
        <f t="array" ref="AE723">INDEX(KM_PCT,MATCH($A723,'Knowledge - Percentages'!$B:$B,0),'Data - Knowledge'!AE$8)/100</f>
        <v>0.40500000000000003</v>
      </c>
      <c r="AF723" s="129" cm="1">
        <f t="array" ref="AF723">INDEX(KM_PCT,MATCH($A723,'Knowledge - Percentages'!$B:$B,0),'Data - Knowledge'!AF$8)/100</f>
        <v>0.36499999999999999</v>
      </c>
      <c r="AG723" s="129" cm="1">
        <f t="array" ref="AG723">INDEX(KM_PCT,MATCH($A723,'Knowledge - Percentages'!$B:$B,0),'Data - Knowledge'!AG$8)/100</f>
        <v>0.41299999999999998</v>
      </c>
      <c r="AH723" s="129" cm="1">
        <f t="array" ref="AH723">INDEX(KM_PCT,MATCH($A723,'Knowledge - Percentages'!$B:$B,0),'Data - Knowledge'!AH$8)/100</f>
        <v>0.40500000000000003</v>
      </c>
      <c r="AI723" s="129" cm="1">
        <f t="array" ref="AI723">INDEX(KM_PCT,MATCH($A723,'Knowledge - Percentages'!$B:$B,0),'Data - Knowledge'!AI$8)/100</f>
        <v>0.43</v>
      </c>
    </row>
    <row r="724" spans="1:35">
      <c r="A724" s="86" t="s">
        <v>1565</v>
      </c>
      <c r="B724" s="86" t="s">
        <v>1491</v>
      </c>
      <c r="C724" s="86" t="s">
        <v>1562</v>
      </c>
      <c r="D724" s="86" t="s">
        <v>1498</v>
      </c>
      <c r="E724" s="122">
        <f t="shared" si="73"/>
        <v>0.20858098736007188</v>
      </c>
      <c r="F724" s="128">
        <f t="shared" si="68"/>
        <v>10676.635</v>
      </c>
      <c r="G724" s="122">
        <f t="shared" si="69"/>
        <v>0.19920388877744769</v>
      </c>
      <c r="H724" s="128">
        <f t="shared" si="70"/>
        <v>72494.079999999987</v>
      </c>
      <c r="I724" s="122">
        <f t="shared" si="71"/>
        <v>4.9234622171724418E-2</v>
      </c>
      <c r="J724" s="128">
        <f t="shared" si="72"/>
        <v>104.7072869110002</v>
      </c>
      <c r="K724" s="129" cm="1">
        <f t="array" ref="K724">INDEX(KM_PCT,MATCH($A724,'Knowledge - Percentages'!$B:$B,0),'Data - Knowledge'!K$8)/100</f>
        <v>0.25700000000000001</v>
      </c>
      <c r="L724" s="129" cm="1">
        <f t="array" ref="L724">INDEX(KM_PCT,MATCH($A724,'Knowledge - Percentages'!$B:$B,0),'Data - Knowledge'!L$8)/100</f>
        <v>0.23800000000000002</v>
      </c>
      <c r="M724" s="129" cm="1">
        <f t="array" ref="M724">INDEX(KM_PCT,MATCH($A724,'Knowledge - Percentages'!$B:$B,0),'Data - Knowledge'!M$8)/100</f>
        <v>0.27399999999999997</v>
      </c>
      <c r="N724" s="129" cm="1">
        <f t="array" ref="N724">INDEX(KM_PCT,MATCH($A724,'Knowledge - Percentages'!$B:$B,0),'Data - Knowledge'!N$8)/100</f>
        <v>0.192</v>
      </c>
      <c r="O724" s="129" cm="1">
        <f t="array" ref="O724">INDEX(KM_PCT,MATCH($A724,'Knowledge - Percentages'!$B:$B,0),'Data - Knowledge'!O$8)/100</f>
        <v>0.23800000000000002</v>
      </c>
      <c r="P724" s="129" cm="1">
        <f t="array" ref="P724">INDEX(KM_PCT,MATCH($A724,'Knowledge - Percentages'!$B:$B,0),'Data - Knowledge'!P$8)/100</f>
        <v>0.2</v>
      </c>
      <c r="Q724" s="129" cm="1">
        <f t="array" ref="Q724">INDEX(KM_PCT,MATCH($A724,'Knowledge - Percentages'!$B:$B,0),'Data - Knowledge'!Q$8)/100</f>
        <v>0.215</v>
      </c>
      <c r="R724" s="129" cm="1">
        <f t="array" ref="R724">INDEX(KM_PCT,MATCH($A724,'Knowledge - Percentages'!$B:$B,0),'Data - Knowledge'!R$8)/100</f>
        <v>0.30299999999999999</v>
      </c>
      <c r="S724" s="129" cm="1">
        <f t="array" ref="S724">INDEX(KM_PCT,MATCH($A724,'Knowledge - Percentages'!$B:$B,0),'Data - Knowledge'!S$8)/100</f>
        <v>0.2</v>
      </c>
      <c r="T724" s="129" cm="1">
        <f t="array" ref="T724">INDEX(KM_PCT,MATCH($A724,'Knowledge - Percentages'!$B:$B,0),'Data - Knowledge'!T$8)/100</f>
        <v>0.2</v>
      </c>
      <c r="U724" s="129" cm="1">
        <f t="array" ref="U724">INDEX(KM_PCT,MATCH($A724,'Knowledge - Percentages'!$B:$B,0),'Data - Knowledge'!U$8)/100</f>
        <v>0.2</v>
      </c>
      <c r="V724" s="129" cm="1">
        <f t="array" ref="V724">INDEX(KM_PCT,MATCH($A724,'Knowledge - Percentages'!$B:$B,0),'Data - Knowledge'!V$8)/100</f>
        <v>0.28300000000000003</v>
      </c>
      <c r="W724" s="129" cm="1">
        <f t="array" ref="W724">INDEX(KM_PCT,MATCH($A724,'Knowledge - Percentages'!$B:$B,0),'Data - Knowledge'!W$8)/100</f>
        <v>0.18899999999999997</v>
      </c>
      <c r="X724" s="129" cm="1">
        <f t="array" ref="X724">INDEX(KM_PCT,MATCH($A724,'Knowledge - Percentages'!$B:$B,0),'Data - Knowledge'!X$8)/100</f>
        <v>0.19600000000000001</v>
      </c>
      <c r="Y724" s="129" cm="1">
        <f t="array" ref="Y724">INDEX(KM_PCT,MATCH($A724,'Knowledge - Percentages'!$B:$B,0),'Data - Knowledge'!Y$8)/100</f>
        <v>0.19399999999999998</v>
      </c>
      <c r="Z724" s="129" cm="1">
        <f t="array" ref="Z724">INDEX(KM_PCT,MATCH($A724,'Knowledge - Percentages'!$B:$B,0),'Data - Knowledge'!Z$8)/100</f>
        <v>0.17399999999999999</v>
      </c>
      <c r="AA724" s="129" cm="1">
        <f t="array" ref="AA724">INDEX(KM_PCT,MATCH($A724,'Knowledge - Percentages'!$B:$B,0),'Data - Knowledge'!AA$8)/100</f>
        <v>0.19800000000000001</v>
      </c>
      <c r="AB724" s="129" cm="1">
        <f t="array" ref="AB724">INDEX(KM_PCT,MATCH($A724,'Knowledge - Percentages'!$B:$B,0),'Data - Knowledge'!AB$8)/100</f>
        <v>0.19600000000000001</v>
      </c>
      <c r="AC724" s="129" cm="1">
        <f t="array" ref="AC724">INDEX(KM_PCT,MATCH($A724,'Knowledge - Percentages'!$B:$B,0),'Data - Knowledge'!AC$8)/100</f>
        <v>0.17699999999999999</v>
      </c>
      <c r="AD724" s="129" cm="1">
        <f t="array" ref="AD724">INDEX(KM_PCT,MATCH($A724,'Knowledge - Percentages'!$B:$B,0),'Data - Knowledge'!AD$8)/100</f>
        <v>0.17199999999999999</v>
      </c>
      <c r="AE724" s="129" cm="1">
        <f t="array" ref="AE724">INDEX(KM_PCT,MATCH($A724,'Knowledge - Percentages'!$B:$B,0),'Data - Knowledge'!AE$8)/100</f>
        <v>0.17699999999999999</v>
      </c>
      <c r="AF724" s="129" cm="1">
        <f t="array" ref="AF724">INDEX(KM_PCT,MATCH($A724,'Knowledge - Percentages'!$B:$B,0),'Data - Knowledge'!AF$8)/100</f>
        <v>0.17699999999999999</v>
      </c>
      <c r="AG724" s="129" cm="1">
        <f t="array" ref="AG724">INDEX(KM_PCT,MATCH($A724,'Knowledge - Percentages'!$B:$B,0),'Data - Knowledge'!AG$8)/100</f>
        <v>0.17699999999999999</v>
      </c>
      <c r="AH724" s="129" cm="1">
        <f t="array" ref="AH724">INDEX(KM_PCT,MATCH($A724,'Knowledge - Percentages'!$B:$B,0),'Data - Knowledge'!AH$8)/100</f>
        <v>0.17699999999999999</v>
      </c>
      <c r="AI724" s="129" cm="1">
        <f t="array" ref="AI724">INDEX(KM_PCT,MATCH($A724,'Knowledge - Percentages'!$B:$B,0),'Data - Knowledge'!AI$8)/100</f>
        <v>0.17399999999999999</v>
      </c>
    </row>
    <row r="725" spans="1:35">
      <c r="A725" s="86" t="s">
        <v>1566</v>
      </c>
      <c r="B725" s="86" t="s">
        <v>1491</v>
      </c>
      <c r="C725" s="86" t="s">
        <v>1562</v>
      </c>
      <c r="D725" s="86" t="s">
        <v>1500</v>
      </c>
      <c r="E725" s="122">
        <f t="shared" si="73"/>
        <v>0.11828075487916852</v>
      </c>
      <c r="F725" s="128">
        <f t="shared" si="68"/>
        <v>6054.436999999999</v>
      </c>
      <c r="G725" s="122">
        <f t="shared" si="69"/>
        <v>0.11735385621525668</v>
      </c>
      <c r="H725" s="128">
        <f t="shared" si="70"/>
        <v>42707.297999999995</v>
      </c>
      <c r="I725" s="122">
        <f t="shared" si="71"/>
        <v>-0.1942892126587891</v>
      </c>
      <c r="J725" s="128">
        <f t="shared" si="72"/>
        <v>100.78983230189868</v>
      </c>
      <c r="K725" s="129" cm="1">
        <f t="array" ref="K725">INDEX(KM_PCT,MATCH($A725,'Knowledge - Percentages'!$B:$B,0),'Data - Knowledge'!K$8)/100</f>
        <v>9.8000000000000004E-2</v>
      </c>
      <c r="L725" s="129" cm="1">
        <f t="array" ref="L725">INDEX(KM_PCT,MATCH($A725,'Knowledge - Percentages'!$B:$B,0),'Data - Knowledge'!L$8)/100</f>
        <v>0.12</v>
      </c>
      <c r="M725" s="129" cm="1">
        <f t="array" ref="M725">INDEX(KM_PCT,MATCH($A725,'Knowledge - Percentages'!$B:$B,0),'Data - Knowledge'!M$8)/100</f>
        <v>0.127</v>
      </c>
      <c r="N725" s="129" cm="1">
        <f t="array" ref="N725">INDEX(KM_PCT,MATCH($A725,'Knowledge - Percentages'!$B:$B,0),'Data - Knowledge'!N$8)/100</f>
        <v>0.12</v>
      </c>
      <c r="O725" s="129" cm="1">
        <f t="array" ref="O725">INDEX(KM_PCT,MATCH($A725,'Knowledge - Percentages'!$B:$B,0),'Data - Knowledge'!O$8)/100</f>
        <v>0.12</v>
      </c>
      <c r="P725" s="129" cm="1">
        <f t="array" ref="P725">INDEX(KM_PCT,MATCH($A725,'Knowledge - Percentages'!$B:$B,0),'Data - Knowledge'!P$8)/100</f>
        <v>0.12</v>
      </c>
      <c r="Q725" s="129" cm="1">
        <f t="array" ref="Q725">INDEX(KM_PCT,MATCH($A725,'Knowledge - Percentages'!$B:$B,0),'Data - Knowledge'!Q$8)/100</f>
        <v>0.17</v>
      </c>
      <c r="R725" s="129" cm="1">
        <f t="array" ref="R725">INDEX(KM_PCT,MATCH($A725,'Knowledge - Percentages'!$B:$B,0),'Data - Knowledge'!R$8)/100</f>
        <v>0.12</v>
      </c>
      <c r="S725" s="129" cm="1">
        <f t="array" ref="S725">INDEX(KM_PCT,MATCH($A725,'Knowledge - Percentages'!$B:$B,0),'Data - Knowledge'!S$8)/100</f>
        <v>0.12</v>
      </c>
      <c r="T725" s="129" cm="1">
        <f t="array" ref="T725">INDEX(KM_PCT,MATCH($A725,'Knowledge - Percentages'!$B:$B,0),'Data - Knowledge'!T$8)/100</f>
        <v>8.8000000000000009E-2</v>
      </c>
      <c r="U725" s="129" cm="1">
        <f t="array" ref="U725">INDEX(KM_PCT,MATCH($A725,'Knowledge - Percentages'!$B:$B,0),'Data - Knowledge'!U$8)/100</f>
        <v>0.12</v>
      </c>
      <c r="V725" s="129" cm="1">
        <f t="array" ref="V725">INDEX(KM_PCT,MATCH($A725,'Knowledge - Percentages'!$B:$B,0),'Data - Knowledge'!V$8)/100</f>
        <v>0.14699999999999999</v>
      </c>
      <c r="W725" s="129" cm="1">
        <f t="array" ref="W725">INDEX(KM_PCT,MATCH($A725,'Knowledge - Percentages'!$B:$B,0),'Data - Knowledge'!W$8)/100</f>
        <v>0.12</v>
      </c>
      <c r="X725" s="129" cm="1">
        <f t="array" ref="X725">INDEX(KM_PCT,MATCH($A725,'Knowledge - Percentages'!$B:$B,0),'Data - Knowledge'!X$8)/100</f>
        <v>0.11199999999999999</v>
      </c>
      <c r="Y725" s="129" cm="1">
        <f t="array" ref="Y725">INDEX(KM_PCT,MATCH($A725,'Knowledge - Percentages'!$B:$B,0),'Data - Knowledge'!Y$8)/100</f>
        <v>0.12</v>
      </c>
      <c r="Z725" s="129" cm="1">
        <f t="array" ref="Z725">INDEX(KM_PCT,MATCH($A725,'Knowledge - Percentages'!$B:$B,0),'Data - Knowledge'!Z$8)/100</f>
        <v>0.12300000000000001</v>
      </c>
      <c r="AA725" s="129" cm="1">
        <f t="array" ref="AA725">INDEX(KM_PCT,MATCH($A725,'Knowledge - Percentages'!$B:$B,0),'Data - Knowledge'!AA$8)/100</f>
        <v>0.12</v>
      </c>
      <c r="AB725" s="129" cm="1">
        <f t="array" ref="AB725">INDEX(KM_PCT,MATCH($A725,'Knowledge - Percentages'!$B:$B,0),'Data - Knowledge'!AB$8)/100</f>
        <v>0.12</v>
      </c>
      <c r="AC725" s="129" cm="1">
        <f t="array" ref="AC725">INDEX(KM_PCT,MATCH($A725,'Knowledge - Percentages'!$B:$B,0),'Data - Knowledge'!AC$8)/100</f>
        <v>0.12</v>
      </c>
      <c r="AD725" s="129" cm="1">
        <f t="array" ref="AD725">INDEX(KM_PCT,MATCH($A725,'Knowledge - Percentages'!$B:$B,0),'Data - Knowledge'!AD$8)/100</f>
        <v>0.109</v>
      </c>
      <c r="AE725" s="129" cm="1">
        <f t="array" ref="AE725">INDEX(KM_PCT,MATCH($A725,'Knowledge - Percentages'!$B:$B,0),'Data - Knowledge'!AE$8)/100</f>
        <v>0.12</v>
      </c>
      <c r="AF725" s="129" cm="1">
        <f t="array" ref="AF725">INDEX(KM_PCT,MATCH($A725,'Knowledge - Percentages'!$B:$B,0),'Data - Knowledge'!AF$8)/100</f>
        <v>0.14099999999999999</v>
      </c>
      <c r="AG725" s="129" cm="1">
        <f t="array" ref="AG725">INDEX(KM_PCT,MATCH($A725,'Knowledge - Percentages'!$B:$B,0),'Data - Knowledge'!AG$8)/100</f>
        <v>0.12</v>
      </c>
      <c r="AH725" s="129" cm="1">
        <f t="array" ref="AH725">INDEX(KM_PCT,MATCH($A725,'Knowledge - Percentages'!$B:$B,0),'Data - Knowledge'!AH$8)/100</f>
        <v>0.12</v>
      </c>
      <c r="AI725" s="129" cm="1">
        <f t="array" ref="AI725">INDEX(KM_PCT,MATCH($A725,'Knowledge - Percentages'!$B:$B,0),'Data - Knowledge'!AI$8)/100</f>
        <v>0.10199999999999999</v>
      </c>
    </row>
    <row r="726" spans="1:35">
      <c r="A726" s="86" t="s">
        <v>1567</v>
      </c>
      <c r="B726" s="86" t="s">
        <v>1491</v>
      </c>
      <c r="C726" s="86" t="s">
        <v>1562</v>
      </c>
      <c r="D726" s="86" t="s">
        <v>1502</v>
      </c>
      <c r="E726" s="122">
        <f t="shared" si="73"/>
        <v>7.0478793443647825E-2</v>
      </c>
      <c r="F726" s="128">
        <f t="shared" si="68"/>
        <v>3607.5980000000009</v>
      </c>
      <c r="G726" s="122">
        <f t="shared" si="69"/>
        <v>6.5992171334829985E-2</v>
      </c>
      <c r="H726" s="128">
        <f t="shared" si="70"/>
        <v>24015.804999999993</v>
      </c>
      <c r="I726" s="122">
        <f t="shared" si="71"/>
        <v>8.4047073713963472E-2</v>
      </c>
      <c r="J726" s="128">
        <f t="shared" si="72"/>
        <v>106.7987187238524</v>
      </c>
      <c r="K726" s="129" cm="1">
        <f t="array" ref="K726">INDEX(KM_PCT,MATCH($A726,'Knowledge - Percentages'!$B:$B,0),'Data - Knowledge'!K$8)/100</f>
        <v>8.4000000000000005E-2</v>
      </c>
      <c r="L726" s="129" cm="1">
        <f t="array" ref="L726">INDEX(KM_PCT,MATCH($A726,'Knowledge - Percentages'!$B:$B,0),'Data - Knowledge'!L$8)/100</f>
        <v>8.4000000000000005E-2</v>
      </c>
      <c r="M726" s="129" cm="1">
        <f t="array" ref="M726">INDEX(KM_PCT,MATCH($A726,'Knowledge - Percentages'!$B:$B,0),'Data - Knowledge'!M$8)/100</f>
        <v>8.5000000000000006E-2</v>
      </c>
      <c r="N726" s="129" cm="1">
        <f t="array" ref="N726">INDEX(KM_PCT,MATCH($A726,'Knowledge - Percentages'!$B:$B,0),'Data - Knowledge'!N$8)/100</f>
        <v>8.4000000000000005E-2</v>
      </c>
      <c r="O726" s="129" cm="1">
        <f t="array" ref="O726">INDEX(KM_PCT,MATCH($A726,'Knowledge - Percentages'!$B:$B,0),'Data - Knowledge'!O$8)/100</f>
        <v>8.5999999999999993E-2</v>
      </c>
      <c r="P726" s="129" cm="1">
        <f t="array" ref="P726">INDEX(KM_PCT,MATCH($A726,'Knowledge - Percentages'!$B:$B,0),'Data - Knowledge'!P$8)/100</f>
        <v>6.9000000000000006E-2</v>
      </c>
      <c r="Q726" s="129" cm="1">
        <f t="array" ref="Q726">INDEX(KM_PCT,MATCH($A726,'Knowledge - Percentages'!$B:$B,0),'Data - Knowledge'!Q$8)/100</f>
        <v>0.13699999999999998</v>
      </c>
      <c r="R726" s="129" cm="1">
        <f t="array" ref="R726">INDEX(KM_PCT,MATCH($A726,'Knowledge - Percentages'!$B:$B,0),'Data - Knowledge'!R$8)/100</f>
        <v>6.9000000000000006E-2</v>
      </c>
      <c r="S726" s="129" cm="1">
        <f t="array" ref="S726">INDEX(KM_PCT,MATCH($A726,'Knowledge - Percentages'!$B:$B,0),'Data - Knowledge'!S$8)/100</f>
        <v>6.9000000000000006E-2</v>
      </c>
      <c r="T726" s="129" cm="1">
        <f t="array" ref="T726">INDEX(KM_PCT,MATCH($A726,'Knowledge - Percentages'!$B:$B,0),'Data - Knowledge'!T$8)/100</f>
        <v>6.9000000000000006E-2</v>
      </c>
      <c r="U726" s="129" cm="1">
        <f t="array" ref="U726">INDEX(KM_PCT,MATCH($A726,'Knowledge - Percentages'!$B:$B,0),'Data - Knowledge'!U$8)/100</f>
        <v>6.9000000000000006E-2</v>
      </c>
      <c r="V726" s="129" cm="1">
        <f t="array" ref="V726">INDEX(KM_PCT,MATCH($A726,'Knowledge - Percentages'!$B:$B,0),'Data - Knowledge'!V$8)/100</f>
        <v>7.0000000000000007E-2</v>
      </c>
      <c r="W726" s="129" cm="1">
        <f t="array" ref="W726">INDEX(KM_PCT,MATCH($A726,'Knowledge - Percentages'!$B:$B,0),'Data - Knowledge'!W$8)/100</f>
        <v>6.3E-2</v>
      </c>
      <c r="X726" s="129" cm="1">
        <f t="array" ref="X726">INDEX(KM_PCT,MATCH($A726,'Knowledge - Percentages'!$B:$B,0),'Data - Knowledge'!X$8)/100</f>
        <v>5.2000000000000005E-2</v>
      </c>
      <c r="Y726" s="129" cm="1">
        <f t="array" ref="Y726">INDEX(KM_PCT,MATCH($A726,'Knowledge - Percentages'!$B:$B,0),'Data - Knowledge'!Y$8)/100</f>
        <v>5.2999999999999999E-2</v>
      </c>
      <c r="Z726" s="129" cm="1">
        <f t="array" ref="Z726">INDEX(KM_PCT,MATCH($A726,'Knowledge - Percentages'!$B:$B,0),'Data - Knowledge'!Z$8)/100</f>
        <v>5.2999999999999999E-2</v>
      </c>
      <c r="AA726" s="129" cm="1">
        <f t="array" ref="AA726">INDEX(KM_PCT,MATCH($A726,'Knowledge - Percentages'!$B:$B,0),'Data - Knowledge'!AA$8)/100</f>
        <v>5.2999999999999999E-2</v>
      </c>
      <c r="AB726" s="129" cm="1">
        <f t="array" ref="AB726">INDEX(KM_PCT,MATCH($A726,'Knowledge - Percentages'!$B:$B,0),'Data - Knowledge'!AB$8)/100</f>
        <v>6.3E-2</v>
      </c>
      <c r="AC726" s="129" cm="1">
        <f t="array" ref="AC726">INDEX(KM_PCT,MATCH($A726,'Knowledge - Percentages'!$B:$B,0),'Data - Knowledge'!AC$8)/100</f>
        <v>5.0999999999999997E-2</v>
      </c>
      <c r="AD726" s="129" cm="1">
        <f t="array" ref="AD726">INDEX(KM_PCT,MATCH($A726,'Knowledge - Percentages'!$B:$B,0),'Data - Knowledge'!AD$8)/100</f>
        <v>0.06</v>
      </c>
      <c r="AE726" s="129" cm="1">
        <f t="array" ref="AE726">INDEX(KM_PCT,MATCH($A726,'Knowledge - Percentages'!$B:$B,0),'Data - Knowledge'!AE$8)/100</f>
        <v>6.0999999999999999E-2</v>
      </c>
      <c r="AF726" s="129" cm="1">
        <f t="array" ref="AF726">INDEX(KM_PCT,MATCH($A726,'Knowledge - Percentages'!$B:$B,0),'Data - Knowledge'!AF$8)/100</f>
        <v>6.5000000000000002E-2</v>
      </c>
      <c r="AG726" s="129" cm="1">
        <f t="array" ref="AG726">INDEX(KM_PCT,MATCH($A726,'Knowledge - Percentages'!$B:$B,0),'Data - Knowledge'!AG$8)/100</f>
        <v>6.0999999999999999E-2</v>
      </c>
      <c r="AH726" s="129" cm="1">
        <f t="array" ref="AH726">INDEX(KM_PCT,MATCH($A726,'Knowledge - Percentages'!$B:$B,0),'Data - Knowledge'!AH$8)/100</f>
        <v>6.0999999999999999E-2</v>
      </c>
      <c r="AI726" s="129" cm="1">
        <f t="array" ref="AI726">INDEX(KM_PCT,MATCH($A726,'Knowledge - Percentages'!$B:$B,0),'Data - Knowledge'!AI$8)/100</f>
        <v>6.0999999999999999E-2</v>
      </c>
    </row>
    <row r="727" spans="1:35">
      <c r="A727" s="86" t="s">
        <v>1568</v>
      </c>
      <c r="B727" s="86" t="s">
        <v>1491</v>
      </c>
      <c r="C727" s="86" t="s">
        <v>1562</v>
      </c>
      <c r="D727" s="86" t="s">
        <v>1504</v>
      </c>
      <c r="E727" s="122">
        <f t="shared" si="73"/>
        <v>0.24540336413542499</v>
      </c>
      <c r="F727" s="128">
        <f t="shared" si="68"/>
        <v>12561.462</v>
      </c>
      <c r="G727" s="122">
        <f t="shared" si="69"/>
        <v>0.2475177608204023</v>
      </c>
      <c r="H727" s="128">
        <f t="shared" si="70"/>
        <v>90076.415999999983</v>
      </c>
      <c r="I727" s="122">
        <f t="shared" si="71"/>
        <v>-0.16251858235516892</v>
      </c>
      <c r="J727" s="128">
        <f t="shared" si="72"/>
        <v>99.14575961015116</v>
      </c>
      <c r="K727" s="129" cm="1">
        <f t="array" ref="K727">INDEX(KM_PCT,MATCH($A727,'Knowledge - Percentages'!$B:$B,0),'Data - Knowledge'!K$8)/100</f>
        <v>0.22899999999999998</v>
      </c>
      <c r="L727" s="129" cm="1">
        <f t="array" ref="L727">INDEX(KM_PCT,MATCH($A727,'Knowledge - Percentages'!$B:$B,0),'Data - Knowledge'!L$8)/100</f>
        <v>0.222</v>
      </c>
      <c r="M727" s="129" cm="1">
        <f t="array" ref="M727">INDEX(KM_PCT,MATCH($A727,'Knowledge - Percentages'!$B:$B,0),'Data - Knowledge'!M$8)/100</f>
        <v>0.22899999999999998</v>
      </c>
      <c r="N727" s="129" cm="1">
        <f t="array" ref="N727">INDEX(KM_PCT,MATCH($A727,'Knowledge - Percentages'!$B:$B,0),'Data - Knowledge'!N$8)/100</f>
        <v>0.22899999999999998</v>
      </c>
      <c r="O727" s="129" cm="1">
        <f t="array" ref="O727">INDEX(KM_PCT,MATCH($A727,'Knowledge - Percentages'!$B:$B,0),'Data - Knowledge'!O$8)/100</f>
        <v>0.22899999999999998</v>
      </c>
      <c r="P727" s="129" cm="1">
        <f t="array" ref="P727">INDEX(KM_PCT,MATCH($A727,'Knowledge - Percentages'!$B:$B,0),'Data - Knowledge'!P$8)/100</f>
        <v>0.251</v>
      </c>
      <c r="Q727" s="129" cm="1">
        <f t="array" ref="Q727">INDEX(KM_PCT,MATCH($A727,'Knowledge - Percentages'!$B:$B,0),'Data - Knowledge'!Q$8)/100</f>
        <v>0.251</v>
      </c>
      <c r="R727" s="129" cm="1">
        <f t="array" ref="R727">INDEX(KM_PCT,MATCH($A727,'Knowledge - Percentages'!$B:$B,0),'Data - Knowledge'!R$8)/100</f>
        <v>0.21</v>
      </c>
      <c r="S727" s="129" cm="1">
        <f t="array" ref="S727">INDEX(KM_PCT,MATCH($A727,'Knowledge - Percentages'!$B:$B,0),'Data - Knowledge'!S$8)/100</f>
        <v>0.251</v>
      </c>
      <c r="T727" s="129" cm="1">
        <f t="array" ref="T727">INDEX(KM_PCT,MATCH($A727,'Knowledge - Percentages'!$B:$B,0),'Data - Knowledge'!T$8)/100</f>
        <v>0.251</v>
      </c>
      <c r="U727" s="129" cm="1">
        <f t="array" ref="U727">INDEX(KM_PCT,MATCH($A727,'Knowledge - Percentages'!$B:$B,0),'Data - Knowledge'!U$8)/100</f>
        <v>0.251</v>
      </c>
      <c r="V727" s="129" cm="1">
        <f t="array" ref="V727">INDEX(KM_PCT,MATCH($A727,'Knowledge - Percentages'!$B:$B,0),'Data - Knowledge'!V$8)/100</f>
        <v>0.251</v>
      </c>
      <c r="W727" s="129" cm="1">
        <f t="array" ref="W727">INDEX(KM_PCT,MATCH($A727,'Knowledge - Percentages'!$B:$B,0),'Data - Knowledge'!W$8)/100</f>
        <v>0.248</v>
      </c>
      <c r="X727" s="129" cm="1">
        <f t="array" ref="X727">INDEX(KM_PCT,MATCH($A727,'Knowledge - Percentages'!$B:$B,0),'Data - Knowledge'!X$8)/100</f>
        <v>0.26300000000000001</v>
      </c>
      <c r="Y727" s="129" cm="1">
        <f t="array" ref="Y727">INDEX(KM_PCT,MATCH($A727,'Knowledge - Percentages'!$B:$B,0),'Data - Knowledge'!Y$8)/100</f>
        <v>0.26300000000000001</v>
      </c>
      <c r="Z727" s="129" cm="1">
        <f t="array" ref="Z727">INDEX(KM_PCT,MATCH($A727,'Knowledge - Percentages'!$B:$B,0),'Data - Knowledge'!Z$8)/100</f>
        <v>0.26300000000000001</v>
      </c>
      <c r="AA727" s="129" cm="1">
        <f t="array" ref="AA727">INDEX(KM_PCT,MATCH($A727,'Knowledge - Percentages'!$B:$B,0),'Data - Knowledge'!AA$8)/100</f>
        <v>0.26300000000000001</v>
      </c>
      <c r="AB727" s="129" cm="1">
        <f t="array" ref="AB727">INDEX(KM_PCT,MATCH($A727,'Knowledge - Percentages'!$B:$B,0),'Data - Knowledge'!AB$8)/100</f>
        <v>0.26300000000000001</v>
      </c>
      <c r="AC727" s="129" cm="1">
        <f t="array" ref="AC727">INDEX(KM_PCT,MATCH($A727,'Knowledge - Percentages'!$B:$B,0),'Data - Knowledge'!AC$8)/100</f>
        <v>0.25</v>
      </c>
      <c r="AD727" s="129" cm="1">
        <f t="array" ref="AD727">INDEX(KM_PCT,MATCH($A727,'Knowledge - Percentages'!$B:$B,0),'Data - Knowledge'!AD$8)/100</f>
        <v>0.23699999999999999</v>
      </c>
      <c r="AE727" s="129" cm="1">
        <f t="array" ref="AE727">INDEX(KM_PCT,MATCH($A727,'Knowledge - Percentages'!$B:$B,0),'Data - Knowledge'!AE$8)/100</f>
        <v>0.251</v>
      </c>
      <c r="AF727" s="129" cm="1">
        <f t="array" ref="AF727">INDEX(KM_PCT,MATCH($A727,'Knowledge - Percentages'!$B:$B,0),'Data - Knowledge'!AF$8)/100</f>
        <v>0.25700000000000001</v>
      </c>
      <c r="AG727" s="129" cm="1">
        <f t="array" ref="AG727">INDEX(KM_PCT,MATCH($A727,'Knowledge - Percentages'!$B:$B,0),'Data - Knowledge'!AG$8)/100</f>
        <v>0.251</v>
      </c>
      <c r="AH727" s="129" cm="1">
        <f t="array" ref="AH727">INDEX(KM_PCT,MATCH($A727,'Knowledge - Percentages'!$B:$B,0),'Data - Knowledge'!AH$8)/100</f>
        <v>0.251</v>
      </c>
      <c r="AI727" s="129" cm="1">
        <f t="array" ref="AI727">INDEX(KM_PCT,MATCH($A727,'Knowledge - Percentages'!$B:$B,0),'Data - Knowledge'!AI$8)/100</f>
        <v>0.27</v>
      </c>
    </row>
    <row r="728" spans="1:35">
      <c r="A728" s="86" t="s">
        <v>1569</v>
      </c>
      <c r="B728" s="86" t="s">
        <v>1491</v>
      </c>
      <c r="C728" s="86" t="s">
        <v>1570</v>
      </c>
      <c r="D728" s="86" t="s">
        <v>1493</v>
      </c>
      <c r="E728" s="122">
        <f t="shared" si="73"/>
        <v>0.1541318694199699</v>
      </c>
      <c r="F728" s="128">
        <f t="shared" si="68"/>
        <v>7889.5479999999998</v>
      </c>
      <c r="G728" s="122">
        <f t="shared" si="69"/>
        <v>0.14697712677821165</v>
      </c>
      <c r="H728" s="128">
        <f t="shared" si="70"/>
        <v>53487.769</v>
      </c>
      <c r="I728" s="122">
        <f t="shared" si="71"/>
        <v>-0.22041154755599135</v>
      </c>
      <c r="J728" s="128">
        <f t="shared" si="72"/>
        <v>104.86792931566471</v>
      </c>
      <c r="K728" s="129" cm="1">
        <f t="array" ref="K728">INDEX(KM_PCT,MATCH($A728,'Knowledge - Percentages'!$B:$B,0),'Data - Knowledge'!K$8)/100</f>
        <v>0.13100000000000001</v>
      </c>
      <c r="L728" s="129" cm="1">
        <f t="array" ref="L728">INDEX(KM_PCT,MATCH($A728,'Knowledge - Percentages'!$B:$B,0),'Data - Knowledge'!L$8)/100</f>
        <v>0.17499999999999999</v>
      </c>
      <c r="M728" s="129" cm="1">
        <f t="array" ref="M728">INDEX(KM_PCT,MATCH($A728,'Knowledge - Percentages'!$B:$B,0),'Data - Knowledge'!M$8)/100</f>
        <v>0.157</v>
      </c>
      <c r="N728" s="129" cm="1">
        <f t="array" ref="N728">INDEX(KM_PCT,MATCH($A728,'Knowledge - Percentages'!$B:$B,0),'Data - Knowledge'!N$8)/100</f>
        <v>0.10300000000000001</v>
      </c>
      <c r="O728" s="129" cm="1">
        <f t="array" ref="O728">INDEX(KM_PCT,MATCH($A728,'Knowledge - Percentages'!$B:$B,0),'Data - Knowledge'!O$8)/100</f>
        <v>0.157</v>
      </c>
      <c r="P728" s="129" cm="1">
        <f t="array" ref="P728">INDEX(KM_PCT,MATCH($A728,'Knowledge - Percentages'!$B:$B,0),'Data - Knowledge'!P$8)/100</f>
        <v>0.18100000000000002</v>
      </c>
      <c r="Q728" s="129" cm="1">
        <f t="array" ref="Q728">INDEX(KM_PCT,MATCH($A728,'Knowledge - Percentages'!$B:$B,0),'Data - Knowledge'!Q$8)/100</f>
        <v>0.19</v>
      </c>
      <c r="R728" s="129" cm="1">
        <f t="array" ref="R728">INDEX(KM_PCT,MATCH($A728,'Knowledge - Percentages'!$B:$B,0),'Data - Knowledge'!R$8)/100</f>
        <v>0.152</v>
      </c>
      <c r="S728" s="129" cm="1">
        <f t="array" ref="S728">INDEX(KM_PCT,MATCH($A728,'Knowledge - Percentages'!$B:$B,0),'Data - Knowledge'!S$8)/100</f>
        <v>0.18899999999999997</v>
      </c>
      <c r="T728" s="129" cm="1">
        <f t="array" ref="T728">INDEX(KM_PCT,MATCH($A728,'Knowledge - Percentages'!$B:$B,0),'Data - Knowledge'!T$8)/100</f>
        <v>0.18100000000000002</v>
      </c>
      <c r="U728" s="129" cm="1">
        <f t="array" ref="U728">INDEX(KM_PCT,MATCH($A728,'Knowledge - Percentages'!$B:$B,0),'Data - Knowledge'!U$8)/100</f>
        <v>0.18100000000000002</v>
      </c>
      <c r="V728" s="129" cm="1">
        <f t="array" ref="V728">INDEX(KM_PCT,MATCH($A728,'Knowledge - Percentages'!$B:$B,0),'Data - Knowledge'!V$8)/100</f>
        <v>0.18100000000000002</v>
      </c>
      <c r="W728" s="129" cm="1">
        <f t="array" ref="W728">INDEX(KM_PCT,MATCH($A728,'Knowledge - Percentages'!$B:$B,0),'Data - Knowledge'!W$8)/100</f>
        <v>0.18100000000000002</v>
      </c>
      <c r="X728" s="129" cm="1">
        <f t="array" ref="X728">INDEX(KM_PCT,MATCH($A728,'Knowledge - Percentages'!$B:$B,0),'Data - Knowledge'!X$8)/100</f>
        <v>0.157</v>
      </c>
      <c r="Y728" s="129" cm="1">
        <f t="array" ref="Y728">INDEX(KM_PCT,MATCH($A728,'Knowledge - Percentages'!$B:$B,0),'Data - Knowledge'!Y$8)/100</f>
        <v>0.16500000000000001</v>
      </c>
      <c r="Z728" s="129" cm="1">
        <f t="array" ref="Z728">INDEX(KM_PCT,MATCH($A728,'Knowledge - Percentages'!$B:$B,0),'Data - Knowledge'!Z$8)/100</f>
        <v>0.157</v>
      </c>
      <c r="AA728" s="129" cm="1">
        <f t="array" ref="AA728">INDEX(KM_PCT,MATCH($A728,'Knowledge - Percentages'!$B:$B,0),'Data - Knowledge'!AA$8)/100</f>
        <v>0.14800000000000002</v>
      </c>
      <c r="AB728" s="129" cm="1">
        <f t="array" ref="AB728">INDEX(KM_PCT,MATCH($A728,'Knowledge - Percentages'!$B:$B,0),'Data - Knowledge'!AB$8)/100</f>
        <v>0.21</v>
      </c>
      <c r="AC728" s="129" cm="1">
        <f t="array" ref="AC728">INDEX(KM_PCT,MATCH($A728,'Knowledge - Percentages'!$B:$B,0),'Data - Knowledge'!AC$8)/100</f>
        <v>8.5999999999999993E-2</v>
      </c>
      <c r="AD728" s="129" cm="1">
        <f t="array" ref="AD728">INDEX(KM_PCT,MATCH($A728,'Knowledge - Percentages'!$B:$B,0),'Data - Knowledge'!AD$8)/100</f>
        <v>0.14599999999999999</v>
      </c>
      <c r="AE728" s="129" cm="1">
        <f t="array" ref="AE728">INDEX(KM_PCT,MATCH($A728,'Knowledge - Percentages'!$B:$B,0),'Data - Knowledge'!AE$8)/100</f>
        <v>0.122</v>
      </c>
      <c r="AF728" s="129" cm="1">
        <f t="array" ref="AF728">INDEX(KM_PCT,MATCH($A728,'Knowledge - Percentages'!$B:$B,0),'Data - Knowledge'!AF$8)/100</f>
        <v>0.20499999999999999</v>
      </c>
      <c r="AG728" s="129" cm="1">
        <f t="array" ref="AG728">INDEX(KM_PCT,MATCH($A728,'Knowledge - Percentages'!$B:$B,0),'Data - Knowledge'!AG$8)/100</f>
        <v>0.14899999999999999</v>
      </c>
      <c r="AH728" s="129" cm="1">
        <f t="array" ref="AH728">INDEX(KM_PCT,MATCH($A728,'Knowledge - Percentages'!$B:$B,0),'Data - Knowledge'!AH$8)/100</f>
        <v>0.13400000000000001</v>
      </c>
      <c r="AI728" s="129" cm="1">
        <f t="array" ref="AI728">INDEX(KM_PCT,MATCH($A728,'Knowledge - Percentages'!$B:$B,0),'Data - Knowledge'!AI$8)/100</f>
        <v>0.14599999999999999</v>
      </c>
    </row>
    <row r="729" spans="1:35">
      <c r="A729" s="86" t="s">
        <v>1571</v>
      </c>
      <c r="B729" s="86" t="s">
        <v>1491</v>
      </c>
      <c r="C729" s="86" t="s">
        <v>1570</v>
      </c>
      <c r="D729" s="86" t="s">
        <v>1495</v>
      </c>
      <c r="E729" s="122">
        <f t="shared" si="73"/>
        <v>0.19554338015511752</v>
      </c>
      <c r="F729" s="128">
        <f t="shared" si="68"/>
        <v>10009.279</v>
      </c>
      <c r="G729" s="122">
        <f t="shared" si="69"/>
        <v>0.18825408126533649</v>
      </c>
      <c r="H729" s="128">
        <f t="shared" si="70"/>
        <v>68509.236999999994</v>
      </c>
      <c r="I729" s="122">
        <f t="shared" si="71"/>
        <v>-0.19111946777521274</v>
      </c>
      <c r="J729" s="128">
        <f t="shared" si="72"/>
        <v>103.87205357822073</v>
      </c>
      <c r="K729" s="129" cm="1">
        <f t="array" ref="K729">INDEX(KM_PCT,MATCH($A729,'Knowledge - Percentages'!$B:$B,0),'Data - Knowledge'!K$8)/100</f>
        <v>0.21100000000000002</v>
      </c>
      <c r="L729" s="129" cm="1">
        <f t="array" ref="L729">INDEX(KM_PCT,MATCH($A729,'Knowledge - Percentages'!$B:$B,0),'Data - Knowledge'!L$8)/100</f>
        <v>0.20499999999999999</v>
      </c>
      <c r="M729" s="129" cm="1">
        <f t="array" ref="M729">INDEX(KM_PCT,MATCH($A729,'Knowledge - Percentages'!$B:$B,0),'Data - Knowledge'!M$8)/100</f>
        <v>0.20699999999999999</v>
      </c>
      <c r="N729" s="129" cm="1">
        <f t="array" ref="N729">INDEX(KM_PCT,MATCH($A729,'Knowledge - Percentages'!$B:$B,0),'Data - Knowledge'!N$8)/100</f>
        <v>0.20499999999999999</v>
      </c>
      <c r="O729" s="129" cm="1">
        <f t="array" ref="O729">INDEX(KM_PCT,MATCH($A729,'Knowledge - Percentages'!$B:$B,0),'Data - Knowledge'!O$8)/100</f>
        <v>0.20499999999999999</v>
      </c>
      <c r="P729" s="129" cm="1">
        <f t="array" ref="P729">INDEX(KM_PCT,MATCH($A729,'Knowledge - Percentages'!$B:$B,0),'Data - Knowledge'!P$8)/100</f>
        <v>0.193</v>
      </c>
      <c r="Q729" s="129" cm="1">
        <f t="array" ref="Q729">INDEX(KM_PCT,MATCH($A729,'Knowledge - Percentages'!$B:$B,0),'Data - Knowledge'!Q$8)/100</f>
        <v>0.28600000000000003</v>
      </c>
      <c r="R729" s="129" cm="1">
        <f t="array" ref="R729">INDEX(KM_PCT,MATCH($A729,'Knowledge - Percentages'!$B:$B,0),'Data - Knowledge'!R$8)/100</f>
        <v>0.29799999999999999</v>
      </c>
      <c r="S729" s="129" cm="1">
        <f t="array" ref="S729">INDEX(KM_PCT,MATCH($A729,'Knowledge - Percentages'!$B:$B,0),'Data - Knowledge'!S$8)/100</f>
        <v>0.19600000000000001</v>
      </c>
      <c r="T729" s="129" cm="1">
        <f t="array" ref="T729">INDEX(KM_PCT,MATCH($A729,'Knowledge - Percentages'!$B:$B,0),'Data - Knowledge'!T$8)/100</f>
        <v>0.17199999999999999</v>
      </c>
      <c r="U729" s="129" cm="1">
        <f t="array" ref="U729">INDEX(KM_PCT,MATCH($A729,'Knowledge - Percentages'!$B:$B,0),'Data - Knowledge'!U$8)/100</f>
        <v>0.19600000000000001</v>
      </c>
      <c r="V729" s="129" cm="1">
        <f t="array" ref="V729">INDEX(KM_PCT,MATCH($A729,'Knowledge - Percentages'!$B:$B,0),'Data - Knowledge'!V$8)/100</f>
        <v>0.27100000000000002</v>
      </c>
      <c r="W729" s="129" cm="1">
        <f t="array" ref="W729">INDEX(KM_PCT,MATCH($A729,'Knowledge - Percentages'!$B:$B,0),'Data - Knowledge'!W$8)/100</f>
        <v>0.19399999999999998</v>
      </c>
      <c r="X729" s="129" cm="1">
        <f t="array" ref="X729">INDEX(KM_PCT,MATCH($A729,'Knowledge - Percentages'!$B:$B,0),'Data - Knowledge'!X$8)/100</f>
        <v>0.17899999999999999</v>
      </c>
      <c r="Y729" s="129" cm="1">
        <f t="array" ref="Y729">INDEX(KM_PCT,MATCH($A729,'Knowledge - Percentages'!$B:$B,0),'Data - Knowledge'!Y$8)/100</f>
        <v>0.185</v>
      </c>
      <c r="Z729" s="129" cm="1">
        <f t="array" ref="Z729">INDEX(KM_PCT,MATCH($A729,'Knowledge - Percentages'!$B:$B,0),'Data - Knowledge'!Z$8)/100</f>
        <v>0.185</v>
      </c>
      <c r="AA729" s="129" cm="1">
        <f t="array" ref="AA729">INDEX(KM_PCT,MATCH($A729,'Knowledge - Percentages'!$B:$B,0),'Data - Knowledge'!AA$8)/100</f>
        <v>0.185</v>
      </c>
      <c r="AB729" s="129" cm="1">
        <f t="array" ref="AB729">INDEX(KM_PCT,MATCH($A729,'Knowledge - Percentages'!$B:$B,0),'Data - Knowledge'!AB$8)/100</f>
        <v>0.21299999999999999</v>
      </c>
      <c r="AC729" s="129" cm="1">
        <f t="array" ref="AC729">INDEX(KM_PCT,MATCH($A729,'Knowledge - Percentages'!$B:$B,0),'Data - Knowledge'!AC$8)/100</f>
        <v>0.154</v>
      </c>
      <c r="AD729" s="129" cm="1">
        <f t="array" ref="AD729">INDEX(KM_PCT,MATCH($A729,'Knowledge - Percentages'!$B:$B,0),'Data - Knowledge'!AD$8)/100</f>
        <v>0.17699999999999999</v>
      </c>
      <c r="AE729" s="129" cm="1">
        <f t="array" ref="AE729">INDEX(KM_PCT,MATCH($A729,'Knowledge - Percentages'!$B:$B,0),'Data - Knowledge'!AE$8)/100</f>
        <v>0.20699999999999999</v>
      </c>
      <c r="AF729" s="129" cm="1">
        <f t="array" ref="AF729">INDEX(KM_PCT,MATCH($A729,'Knowledge - Percentages'!$B:$B,0),'Data - Knowledge'!AF$8)/100</f>
        <v>0.17699999999999999</v>
      </c>
      <c r="AG729" s="129" cm="1">
        <f t="array" ref="AG729">INDEX(KM_PCT,MATCH($A729,'Knowledge - Percentages'!$B:$B,0),'Data - Knowledge'!AG$8)/100</f>
        <v>0.17699999999999999</v>
      </c>
      <c r="AH729" s="129" cm="1">
        <f t="array" ref="AH729">INDEX(KM_PCT,MATCH($A729,'Knowledge - Percentages'!$B:$B,0),'Data - Knowledge'!AH$8)/100</f>
        <v>0.17699999999999999</v>
      </c>
      <c r="AI729" s="129" cm="1">
        <f t="array" ref="AI729">INDEX(KM_PCT,MATCH($A729,'Knowledge - Percentages'!$B:$B,0),'Data - Knowledge'!AI$8)/100</f>
        <v>0.16800000000000001</v>
      </c>
    </row>
    <row r="730" spans="1:35">
      <c r="A730" s="86" t="s">
        <v>1572</v>
      </c>
      <c r="B730" s="86" t="s">
        <v>1491</v>
      </c>
      <c r="C730" s="86" t="s">
        <v>1570</v>
      </c>
      <c r="D730" s="86" t="s">
        <v>1050</v>
      </c>
      <c r="E730" s="122">
        <f t="shared" si="73"/>
        <v>0.32905636196690563</v>
      </c>
      <c r="F730" s="128">
        <f t="shared" si="68"/>
        <v>16843.407999999999</v>
      </c>
      <c r="G730" s="122">
        <f t="shared" si="69"/>
        <v>0.32978873595497893</v>
      </c>
      <c r="H730" s="128">
        <f t="shared" si="70"/>
        <v>120016.38699999997</v>
      </c>
      <c r="I730" s="122">
        <f t="shared" si="71"/>
        <v>-8.1648049454195543E-2</v>
      </c>
      <c r="J730" s="128">
        <f t="shared" si="72"/>
        <v>99.77792631820715</v>
      </c>
      <c r="K730" s="129" cm="1">
        <f t="array" ref="K730">INDEX(KM_PCT,MATCH($A730,'Knowledge - Percentages'!$B:$B,0),'Data - Knowledge'!K$8)/100</f>
        <v>0.32500000000000001</v>
      </c>
      <c r="L730" s="129" cm="1">
        <f t="array" ref="L730">INDEX(KM_PCT,MATCH($A730,'Knowledge - Percentages'!$B:$B,0),'Data - Knowledge'!L$8)/100</f>
        <v>0.32500000000000001</v>
      </c>
      <c r="M730" s="129" cm="1">
        <f t="array" ref="M730">INDEX(KM_PCT,MATCH($A730,'Knowledge - Percentages'!$B:$B,0),'Data - Knowledge'!M$8)/100</f>
        <v>0.32500000000000001</v>
      </c>
      <c r="N730" s="129" cm="1">
        <f t="array" ref="N730">INDEX(KM_PCT,MATCH($A730,'Knowledge - Percentages'!$B:$B,0),'Data - Knowledge'!N$8)/100</f>
        <v>0.32500000000000001</v>
      </c>
      <c r="O730" s="129" cm="1">
        <f t="array" ref="O730">INDEX(KM_PCT,MATCH($A730,'Knowledge - Percentages'!$B:$B,0),'Data - Knowledge'!O$8)/100</f>
        <v>0.32500000000000001</v>
      </c>
      <c r="P730" s="129" cm="1">
        <f t="array" ref="P730">INDEX(KM_PCT,MATCH($A730,'Knowledge - Percentages'!$B:$B,0),'Data - Knowledge'!P$8)/100</f>
        <v>0.32899999999999996</v>
      </c>
      <c r="Q730" s="129" cm="1">
        <f t="array" ref="Q730">INDEX(KM_PCT,MATCH($A730,'Knowledge - Percentages'!$B:$B,0),'Data - Knowledge'!Q$8)/100</f>
        <v>0.32899999999999996</v>
      </c>
      <c r="R730" s="129" cm="1">
        <f t="array" ref="R730">INDEX(KM_PCT,MATCH($A730,'Knowledge - Percentages'!$B:$B,0),'Data - Knowledge'!R$8)/100</f>
        <v>0.32899999999999996</v>
      </c>
      <c r="S730" s="129" cm="1">
        <f t="array" ref="S730">INDEX(KM_PCT,MATCH($A730,'Knowledge - Percentages'!$B:$B,0),'Data - Knowledge'!S$8)/100</f>
        <v>0.32899999999999996</v>
      </c>
      <c r="T730" s="129" cm="1">
        <f t="array" ref="T730">INDEX(KM_PCT,MATCH($A730,'Knowledge - Percentages'!$B:$B,0),'Data - Knowledge'!T$8)/100</f>
        <v>0.32899999999999996</v>
      </c>
      <c r="U730" s="129" cm="1">
        <f t="array" ref="U730">INDEX(KM_PCT,MATCH($A730,'Knowledge - Percentages'!$B:$B,0),'Data - Knowledge'!U$8)/100</f>
        <v>0.32899999999999996</v>
      </c>
      <c r="V730" s="129" cm="1">
        <f t="array" ref="V730">INDEX(KM_PCT,MATCH($A730,'Knowledge - Percentages'!$B:$B,0),'Data - Knowledge'!V$8)/100</f>
        <v>0.32899999999999996</v>
      </c>
      <c r="W730" s="129" cm="1">
        <f t="array" ref="W730">INDEX(KM_PCT,MATCH($A730,'Knowledge - Percentages'!$B:$B,0),'Data - Knowledge'!W$8)/100</f>
        <v>0.32899999999999996</v>
      </c>
      <c r="X730" s="129" cm="1">
        <f t="array" ref="X730">INDEX(KM_PCT,MATCH($A730,'Knowledge - Percentages'!$B:$B,0),'Data - Knowledge'!X$8)/100</f>
        <v>0.32700000000000001</v>
      </c>
      <c r="Y730" s="129" cm="1">
        <f t="array" ref="Y730">INDEX(KM_PCT,MATCH($A730,'Knowledge - Percentages'!$B:$B,0),'Data - Knowledge'!Y$8)/100</f>
        <v>0.32799999999999996</v>
      </c>
      <c r="Z730" s="129" cm="1">
        <f t="array" ref="Z730">INDEX(KM_PCT,MATCH($A730,'Knowledge - Percentages'!$B:$B,0),'Data - Knowledge'!Z$8)/100</f>
        <v>0.35</v>
      </c>
      <c r="AA730" s="129" cm="1">
        <f t="array" ref="AA730">INDEX(KM_PCT,MATCH($A730,'Knowledge - Percentages'!$B:$B,0),'Data - Knowledge'!AA$8)/100</f>
        <v>0.32899999999999996</v>
      </c>
      <c r="AB730" s="129" cm="1">
        <f t="array" ref="AB730">INDEX(KM_PCT,MATCH($A730,'Knowledge - Percentages'!$B:$B,0),'Data - Knowledge'!AB$8)/100</f>
        <v>0.32899999999999996</v>
      </c>
      <c r="AC730" s="129" cm="1">
        <f t="array" ref="AC730">INDEX(KM_PCT,MATCH($A730,'Knowledge - Percentages'!$B:$B,0),'Data - Knowledge'!AC$8)/100</f>
        <v>0.32899999999999996</v>
      </c>
      <c r="AD730" s="129" cm="1">
        <f t="array" ref="AD730">INDEX(KM_PCT,MATCH($A730,'Knowledge - Percentages'!$B:$B,0),'Data - Knowledge'!AD$8)/100</f>
        <v>0.32899999999999996</v>
      </c>
      <c r="AE730" s="129" cm="1">
        <f t="array" ref="AE730">INDEX(KM_PCT,MATCH($A730,'Knowledge - Percentages'!$B:$B,0),'Data - Knowledge'!AE$8)/100</f>
        <v>0.32899999999999996</v>
      </c>
      <c r="AF730" s="129" cm="1">
        <f t="array" ref="AF730">INDEX(KM_PCT,MATCH($A730,'Knowledge - Percentages'!$B:$B,0),'Data - Knowledge'!AF$8)/100</f>
        <v>0.32899999999999996</v>
      </c>
      <c r="AG730" s="129" cm="1">
        <f t="array" ref="AG730">INDEX(KM_PCT,MATCH($A730,'Knowledge - Percentages'!$B:$B,0),'Data - Knowledge'!AG$8)/100</f>
        <v>0.34100000000000003</v>
      </c>
      <c r="AH730" s="129" cm="1">
        <f t="array" ref="AH730">INDEX(KM_PCT,MATCH($A730,'Knowledge - Percentages'!$B:$B,0),'Data - Knowledge'!AH$8)/100</f>
        <v>0.32899999999999996</v>
      </c>
      <c r="AI730" s="129" cm="1">
        <f t="array" ref="AI730">INDEX(KM_PCT,MATCH($A730,'Knowledge - Percentages'!$B:$B,0),'Data - Knowledge'!AI$8)/100</f>
        <v>0.32899999999999996</v>
      </c>
    </row>
    <row r="731" spans="1:35">
      <c r="A731" s="86" t="s">
        <v>1573</v>
      </c>
      <c r="B731" s="86" t="s">
        <v>1491</v>
      </c>
      <c r="C731" s="86" t="s">
        <v>1570</v>
      </c>
      <c r="D731" s="86" t="s">
        <v>1498</v>
      </c>
      <c r="E731" s="122">
        <f t="shared" si="73"/>
        <v>0.16528583429386365</v>
      </c>
      <c r="F731" s="128">
        <f t="shared" si="68"/>
        <v>8460.485999999999</v>
      </c>
      <c r="G731" s="122">
        <f t="shared" si="69"/>
        <v>0.15902662405645213</v>
      </c>
      <c r="H731" s="128">
        <f t="shared" si="70"/>
        <v>57872.810000000005</v>
      </c>
      <c r="I731" s="122">
        <f t="shared" si="71"/>
        <v>-0.10893064332894328</v>
      </c>
      <c r="J731" s="128">
        <f t="shared" si="72"/>
        <v>103.93595114940601</v>
      </c>
      <c r="K731" s="129" cm="1">
        <f t="array" ref="K731">INDEX(KM_PCT,MATCH($A731,'Knowledge - Percentages'!$B:$B,0),'Data - Knowledge'!K$8)/100</f>
        <v>0.16899999999999998</v>
      </c>
      <c r="L731" s="129" cm="1">
        <f t="array" ref="L731">INDEX(KM_PCT,MATCH($A731,'Knowledge - Percentages'!$B:$B,0),'Data - Knowledge'!L$8)/100</f>
        <v>0.16899999999999998</v>
      </c>
      <c r="M731" s="129" cm="1">
        <f t="array" ref="M731">INDEX(KM_PCT,MATCH($A731,'Knowledge - Percentages'!$B:$B,0),'Data - Knowledge'!M$8)/100</f>
        <v>0.22899999999999998</v>
      </c>
      <c r="N731" s="129" cm="1">
        <f t="array" ref="N731">INDEX(KM_PCT,MATCH($A731,'Knowledge - Percentages'!$B:$B,0),'Data - Knowledge'!N$8)/100</f>
        <v>0.11199999999999999</v>
      </c>
      <c r="O731" s="129" cm="1">
        <f t="array" ref="O731">INDEX(KM_PCT,MATCH($A731,'Knowledge - Percentages'!$B:$B,0),'Data - Knowledge'!O$8)/100</f>
        <v>0.16899999999999998</v>
      </c>
      <c r="P731" s="129" cm="1">
        <f t="array" ref="P731">INDEX(KM_PCT,MATCH($A731,'Knowledge - Percentages'!$B:$B,0),'Data - Knowledge'!P$8)/100</f>
        <v>0.16600000000000001</v>
      </c>
      <c r="Q731" s="129" cm="1">
        <f t="array" ref="Q731">INDEX(KM_PCT,MATCH($A731,'Knowledge - Percentages'!$B:$B,0),'Data - Knowledge'!Q$8)/100</f>
        <v>0.222</v>
      </c>
      <c r="R731" s="129" cm="1">
        <f t="array" ref="R731">INDEX(KM_PCT,MATCH($A731,'Knowledge - Percentages'!$B:$B,0),'Data - Knowledge'!R$8)/100</f>
        <v>0.20600000000000002</v>
      </c>
      <c r="S731" s="129" cm="1">
        <f t="array" ref="S731">INDEX(KM_PCT,MATCH($A731,'Knowledge - Percentages'!$B:$B,0),'Data - Knowledge'!S$8)/100</f>
        <v>0.16600000000000001</v>
      </c>
      <c r="T731" s="129" cm="1">
        <f t="array" ref="T731">INDEX(KM_PCT,MATCH($A731,'Knowledge - Percentages'!$B:$B,0),'Data - Knowledge'!T$8)/100</f>
        <v>0.16600000000000001</v>
      </c>
      <c r="U731" s="129" cm="1">
        <f t="array" ref="U731">INDEX(KM_PCT,MATCH($A731,'Knowledge - Percentages'!$B:$B,0),'Data - Knowledge'!U$8)/100</f>
        <v>0.155</v>
      </c>
      <c r="V731" s="129" cm="1">
        <f t="array" ref="V731">INDEX(KM_PCT,MATCH($A731,'Knowledge - Percentages'!$B:$B,0),'Data - Knowledge'!V$8)/100</f>
        <v>0.245</v>
      </c>
      <c r="W731" s="129" cm="1">
        <f t="array" ref="W731">INDEX(KM_PCT,MATCH($A731,'Knowledge - Percentages'!$B:$B,0),'Data - Knowledge'!W$8)/100</f>
        <v>0.157</v>
      </c>
      <c r="X731" s="129" cm="1">
        <f t="array" ref="X731">INDEX(KM_PCT,MATCH($A731,'Knowledge - Percentages'!$B:$B,0),'Data - Knowledge'!X$8)/100</f>
        <v>0.16300000000000001</v>
      </c>
      <c r="Y731" s="129" cm="1">
        <f t="array" ref="Y731">INDEX(KM_PCT,MATCH($A731,'Knowledge - Percentages'!$B:$B,0),'Data - Knowledge'!Y$8)/100</f>
        <v>0.16300000000000001</v>
      </c>
      <c r="Z731" s="129" cm="1">
        <f t="array" ref="Z731">INDEX(KM_PCT,MATCH($A731,'Knowledge - Percentages'!$B:$B,0),'Data - Knowledge'!Z$8)/100</f>
        <v>0.13600000000000001</v>
      </c>
      <c r="AA731" s="129" cm="1">
        <f t="array" ref="AA731">INDEX(KM_PCT,MATCH($A731,'Knowledge - Percentages'!$B:$B,0),'Data - Knowledge'!AA$8)/100</f>
        <v>0.16300000000000001</v>
      </c>
      <c r="AB731" s="129" cm="1">
        <f t="array" ref="AB731">INDEX(KM_PCT,MATCH($A731,'Knowledge - Percentages'!$B:$B,0),'Data - Knowledge'!AB$8)/100</f>
        <v>0.20600000000000002</v>
      </c>
      <c r="AC731" s="129" cm="1">
        <f t="array" ref="AC731">INDEX(KM_PCT,MATCH($A731,'Knowledge - Percentages'!$B:$B,0),'Data - Knowledge'!AC$8)/100</f>
        <v>0.157</v>
      </c>
      <c r="AD731" s="129" cm="1">
        <f t="array" ref="AD731">INDEX(KM_PCT,MATCH($A731,'Knowledge - Percentages'!$B:$B,0),'Data - Knowledge'!AD$8)/100</f>
        <v>0.14499999999999999</v>
      </c>
      <c r="AE731" s="129" cm="1">
        <f t="array" ref="AE731">INDEX(KM_PCT,MATCH($A731,'Knowledge - Percentages'!$B:$B,0),'Data - Knowledge'!AE$8)/100</f>
        <v>0.122</v>
      </c>
      <c r="AF731" s="129" cm="1">
        <f t="array" ref="AF731">INDEX(KM_PCT,MATCH($A731,'Knowledge - Percentages'!$B:$B,0),'Data - Knowledge'!AF$8)/100</f>
        <v>0.16500000000000001</v>
      </c>
      <c r="AG731" s="129" cm="1">
        <f t="array" ref="AG731">INDEX(KM_PCT,MATCH($A731,'Knowledge - Percentages'!$B:$B,0),'Data - Knowledge'!AG$8)/100</f>
        <v>0.157</v>
      </c>
      <c r="AH731" s="129" cm="1">
        <f t="array" ref="AH731">INDEX(KM_PCT,MATCH($A731,'Knowledge - Percentages'!$B:$B,0),'Data - Knowledge'!AH$8)/100</f>
        <v>0.13600000000000001</v>
      </c>
      <c r="AI731" s="129" cm="1">
        <f t="array" ref="AI731">INDEX(KM_PCT,MATCH($A731,'Knowledge - Percentages'!$B:$B,0),'Data - Knowledge'!AI$8)/100</f>
        <v>0.157</v>
      </c>
    </row>
    <row r="732" spans="1:35">
      <c r="A732" s="86" t="s">
        <v>1574</v>
      </c>
      <c r="B732" s="86" t="s">
        <v>1491</v>
      </c>
      <c r="C732" s="86" t="s">
        <v>1570</v>
      </c>
      <c r="D732" s="86" t="s">
        <v>1500</v>
      </c>
      <c r="E732" s="122">
        <f t="shared" si="73"/>
        <v>0.12917906890421396</v>
      </c>
      <c r="F732" s="128">
        <f t="shared" si="68"/>
        <v>6612.2890000000007</v>
      </c>
      <c r="G732" s="122">
        <f t="shared" si="69"/>
        <v>0.12574234101544576</v>
      </c>
      <c r="H732" s="128">
        <f t="shared" si="70"/>
        <v>45760.027000000002</v>
      </c>
      <c r="I732" s="122">
        <f t="shared" si="71"/>
        <v>-0.17789653710178785</v>
      </c>
      <c r="J732" s="128">
        <f t="shared" si="72"/>
        <v>102.73315087107058</v>
      </c>
      <c r="K732" s="129" cm="1">
        <f t="array" ref="K732">INDEX(KM_PCT,MATCH($A732,'Knowledge - Percentages'!$B:$B,0),'Data - Knowledge'!K$8)/100</f>
        <v>0.122</v>
      </c>
      <c r="L732" s="129" cm="1">
        <f t="array" ref="L732">INDEX(KM_PCT,MATCH($A732,'Knowledge - Percentages'!$B:$B,0),'Data - Knowledge'!L$8)/100</f>
        <v>0.10099999999999999</v>
      </c>
      <c r="M732" s="129" cm="1">
        <f t="array" ref="M732">INDEX(KM_PCT,MATCH($A732,'Knowledge - Percentages'!$B:$B,0),'Data - Knowledge'!M$8)/100</f>
        <v>0.182</v>
      </c>
      <c r="N732" s="129" cm="1">
        <f t="array" ref="N732">INDEX(KM_PCT,MATCH($A732,'Knowledge - Percentages'!$B:$B,0),'Data - Knowledge'!N$8)/100</f>
        <v>0.126</v>
      </c>
      <c r="O732" s="129" cm="1">
        <f t="array" ref="O732">INDEX(KM_PCT,MATCH($A732,'Knowledge - Percentages'!$B:$B,0),'Data - Knowledge'!O$8)/100</f>
        <v>0.127</v>
      </c>
      <c r="P732" s="129" cm="1">
        <f t="array" ref="P732">INDEX(KM_PCT,MATCH($A732,'Knowledge - Percentages'!$B:$B,0),'Data - Knowledge'!P$8)/100</f>
        <v>0.127</v>
      </c>
      <c r="Q732" s="129" cm="1">
        <f t="array" ref="Q732">INDEX(KM_PCT,MATCH($A732,'Knowledge - Percentages'!$B:$B,0),'Data - Knowledge'!Q$8)/100</f>
        <v>0.13900000000000001</v>
      </c>
      <c r="R732" s="129" cm="1">
        <f t="array" ref="R732">INDEX(KM_PCT,MATCH($A732,'Knowledge - Percentages'!$B:$B,0),'Data - Knowledge'!R$8)/100</f>
        <v>0.127</v>
      </c>
      <c r="S732" s="129" cm="1">
        <f t="array" ref="S732">INDEX(KM_PCT,MATCH($A732,'Knowledge - Percentages'!$B:$B,0),'Data - Knowledge'!S$8)/100</f>
        <v>0.127</v>
      </c>
      <c r="T732" s="129" cm="1">
        <f t="array" ref="T732">INDEX(KM_PCT,MATCH($A732,'Knowledge - Percentages'!$B:$B,0),'Data - Knowledge'!T$8)/100</f>
        <v>0.111</v>
      </c>
      <c r="U732" s="129" cm="1">
        <f t="array" ref="U732">INDEX(KM_PCT,MATCH($A732,'Knowledge - Percentages'!$B:$B,0),'Data - Knowledge'!U$8)/100</f>
        <v>0.14699999999999999</v>
      </c>
      <c r="V732" s="129" cm="1">
        <f t="array" ref="V732">INDEX(KM_PCT,MATCH($A732,'Knowledge - Percentages'!$B:$B,0),'Data - Knowledge'!V$8)/100</f>
        <v>0.16300000000000001</v>
      </c>
      <c r="W732" s="129" cm="1">
        <f t="array" ref="W732">INDEX(KM_PCT,MATCH($A732,'Knowledge - Percentages'!$B:$B,0),'Data - Knowledge'!W$8)/100</f>
        <v>0.127</v>
      </c>
      <c r="X732" s="129" cm="1">
        <f t="array" ref="X732">INDEX(KM_PCT,MATCH($A732,'Knowledge - Percentages'!$B:$B,0),'Data - Knowledge'!X$8)/100</f>
        <v>0.127</v>
      </c>
      <c r="Y732" s="129" cm="1">
        <f t="array" ref="Y732">INDEX(KM_PCT,MATCH($A732,'Knowledge - Percentages'!$B:$B,0),'Data - Knowledge'!Y$8)/100</f>
        <v>0.127</v>
      </c>
      <c r="Z732" s="129" cm="1">
        <f t="array" ref="Z732">INDEX(KM_PCT,MATCH($A732,'Knowledge - Percentages'!$B:$B,0),'Data - Knowledge'!Z$8)/100</f>
        <v>0.127</v>
      </c>
      <c r="AA732" s="129" cm="1">
        <f t="array" ref="AA732">INDEX(KM_PCT,MATCH($A732,'Knowledge - Percentages'!$B:$B,0),'Data - Knowledge'!AA$8)/100</f>
        <v>0.126</v>
      </c>
      <c r="AB732" s="129" cm="1">
        <f t="array" ref="AB732">INDEX(KM_PCT,MATCH($A732,'Knowledge - Percentages'!$B:$B,0),'Data - Knowledge'!AB$8)/100</f>
        <v>0.25</v>
      </c>
      <c r="AC732" s="129" cm="1">
        <f t="array" ref="AC732">INDEX(KM_PCT,MATCH($A732,'Knowledge - Percentages'!$B:$B,0),'Data - Knowledge'!AC$8)/100</f>
        <v>0.12</v>
      </c>
      <c r="AD732" s="129" cm="1">
        <f t="array" ref="AD732">INDEX(KM_PCT,MATCH($A732,'Knowledge - Percentages'!$B:$B,0),'Data - Knowledge'!AD$8)/100</f>
        <v>0.127</v>
      </c>
      <c r="AE732" s="129" cm="1">
        <f t="array" ref="AE732">INDEX(KM_PCT,MATCH($A732,'Knowledge - Percentages'!$B:$B,0),'Data - Knowledge'!AE$8)/100</f>
        <v>0.14300000000000002</v>
      </c>
      <c r="AF732" s="129" cm="1">
        <f t="array" ref="AF732">INDEX(KM_PCT,MATCH($A732,'Knowledge - Percentages'!$B:$B,0),'Data - Knowledge'!AF$8)/100</f>
        <v>0.127</v>
      </c>
      <c r="AG732" s="129" cm="1">
        <f t="array" ref="AG732">INDEX(KM_PCT,MATCH($A732,'Knowledge - Percentages'!$B:$B,0),'Data - Knowledge'!AG$8)/100</f>
        <v>0.127</v>
      </c>
      <c r="AH732" s="129" cm="1">
        <f t="array" ref="AH732">INDEX(KM_PCT,MATCH($A732,'Knowledge - Percentages'!$B:$B,0),'Data - Knowledge'!AH$8)/100</f>
        <v>8.5000000000000006E-2</v>
      </c>
      <c r="AI732" s="129" cm="1">
        <f t="array" ref="AI732">INDEX(KM_PCT,MATCH($A732,'Knowledge - Percentages'!$B:$B,0),'Data - Knowledge'!AI$8)/100</f>
        <v>0.125</v>
      </c>
    </row>
    <row r="733" spans="1:35">
      <c r="A733" s="86" t="s">
        <v>1575</v>
      </c>
      <c r="B733" s="86" t="s">
        <v>1491</v>
      </c>
      <c r="C733" s="86" t="s">
        <v>1570</v>
      </c>
      <c r="D733" s="86" t="s">
        <v>1502</v>
      </c>
      <c r="E733" s="122">
        <f t="shared" si="73"/>
        <v>9.1711137593529571E-2</v>
      </c>
      <c r="F733" s="128">
        <f t="shared" si="68"/>
        <v>4694.4179999999978</v>
      </c>
      <c r="G733" s="122">
        <f t="shared" si="69"/>
        <v>8.5211448151923913E-2</v>
      </c>
      <c r="H733" s="128">
        <f t="shared" si="70"/>
        <v>31010.064999999999</v>
      </c>
      <c r="I733" s="122">
        <f t="shared" si="71"/>
        <v>-0.21237700708844551</v>
      </c>
      <c r="J733" s="128">
        <f t="shared" si="72"/>
        <v>107.62771855492626</v>
      </c>
      <c r="K733" s="129" cm="1">
        <f t="array" ref="K733">INDEX(KM_PCT,MATCH($A733,'Knowledge - Percentages'!$B:$B,0),'Data - Knowledge'!K$8)/100</f>
        <v>9.0999999999999998E-2</v>
      </c>
      <c r="L733" s="129" cm="1">
        <f t="array" ref="L733">INDEX(KM_PCT,MATCH($A733,'Knowledge - Percentages'!$B:$B,0),'Data - Knowledge'!L$8)/100</f>
        <v>9.0999999999999998E-2</v>
      </c>
      <c r="M733" s="129" cm="1">
        <f t="array" ref="M733">INDEX(KM_PCT,MATCH($A733,'Knowledge - Percentages'!$B:$B,0),'Data - Knowledge'!M$8)/100</f>
        <v>0.124</v>
      </c>
      <c r="N733" s="129" cm="1">
        <f t="array" ref="N733">INDEX(KM_PCT,MATCH($A733,'Knowledge - Percentages'!$B:$B,0),'Data - Knowledge'!N$8)/100</f>
        <v>0.08</v>
      </c>
      <c r="O733" s="129" cm="1">
        <f t="array" ref="O733">INDEX(KM_PCT,MATCH($A733,'Knowledge - Percentages'!$B:$B,0),'Data - Knowledge'!O$8)/100</f>
        <v>9.0999999999999998E-2</v>
      </c>
      <c r="P733" s="129" cm="1">
        <f t="array" ref="P733">INDEX(KM_PCT,MATCH($A733,'Knowledge - Percentages'!$B:$B,0),'Data - Knowledge'!P$8)/100</f>
        <v>9.9000000000000005E-2</v>
      </c>
      <c r="Q733" s="129" cm="1">
        <f t="array" ref="Q733">INDEX(KM_PCT,MATCH($A733,'Knowledge - Percentages'!$B:$B,0),'Data - Knowledge'!Q$8)/100</f>
        <v>0.13200000000000001</v>
      </c>
      <c r="R733" s="129" cm="1">
        <f t="array" ref="R733">INDEX(KM_PCT,MATCH($A733,'Knowledge - Percentages'!$B:$B,0),'Data - Knowledge'!R$8)/100</f>
        <v>9.9000000000000005E-2</v>
      </c>
      <c r="S733" s="129" cm="1">
        <f t="array" ref="S733">INDEX(KM_PCT,MATCH($A733,'Knowledge - Percentages'!$B:$B,0),'Data - Knowledge'!S$8)/100</f>
        <v>9.9000000000000005E-2</v>
      </c>
      <c r="T733" s="129" cm="1">
        <f t="array" ref="T733">INDEX(KM_PCT,MATCH($A733,'Knowledge - Percentages'!$B:$B,0),'Data - Knowledge'!T$8)/100</f>
        <v>9.9000000000000005E-2</v>
      </c>
      <c r="U733" s="129" cm="1">
        <f t="array" ref="U733">INDEX(KM_PCT,MATCH($A733,'Knowledge - Percentages'!$B:$B,0),'Data - Knowledge'!U$8)/100</f>
        <v>0.10099999999999999</v>
      </c>
      <c r="V733" s="129" cm="1">
        <f t="array" ref="V733">INDEX(KM_PCT,MATCH($A733,'Knowledge - Percentages'!$B:$B,0),'Data - Knowledge'!V$8)/100</f>
        <v>9.9000000000000005E-2</v>
      </c>
      <c r="W733" s="129" cm="1">
        <f t="array" ref="W733">INDEX(KM_PCT,MATCH($A733,'Knowledge - Percentages'!$B:$B,0),'Data - Knowledge'!W$8)/100</f>
        <v>9.8000000000000004E-2</v>
      </c>
      <c r="X733" s="129" cm="1">
        <f t="array" ref="X733">INDEX(KM_PCT,MATCH($A733,'Knowledge - Percentages'!$B:$B,0),'Data - Knowledge'!X$8)/100</f>
        <v>9.0999999999999998E-2</v>
      </c>
      <c r="Y733" s="129" cm="1">
        <f t="array" ref="Y733">INDEX(KM_PCT,MATCH($A733,'Knowledge - Percentages'!$B:$B,0),'Data - Knowledge'!Y$8)/100</f>
        <v>9.0999999999999998E-2</v>
      </c>
      <c r="Z733" s="129" cm="1">
        <f t="array" ref="Z733">INDEX(KM_PCT,MATCH($A733,'Knowledge - Percentages'!$B:$B,0),'Data - Knowledge'!Z$8)/100</f>
        <v>9.0999999999999998E-2</v>
      </c>
      <c r="AA733" s="129" cm="1">
        <f t="array" ref="AA733">INDEX(KM_PCT,MATCH($A733,'Knowledge - Percentages'!$B:$B,0),'Data - Knowledge'!AA$8)/100</f>
        <v>7.4999999999999997E-2</v>
      </c>
      <c r="AB733" s="129" cm="1">
        <f t="array" ref="AB733">INDEX(KM_PCT,MATCH($A733,'Knowledge - Percentages'!$B:$B,0),'Data - Knowledge'!AB$8)/100</f>
        <v>0.25800000000000001</v>
      </c>
      <c r="AC733" s="129" cm="1">
        <f t="array" ref="AC733">INDEX(KM_PCT,MATCH($A733,'Knowledge - Percentages'!$B:$B,0),'Data - Knowledge'!AC$8)/100</f>
        <v>4.2999999999999997E-2</v>
      </c>
      <c r="AD733" s="129" cm="1">
        <f t="array" ref="AD733">INDEX(KM_PCT,MATCH($A733,'Knowledge - Percentages'!$B:$B,0),'Data - Knowledge'!AD$8)/100</f>
        <v>8.3000000000000004E-2</v>
      </c>
      <c r="AE733" s="129" cm="1">
        <f t="array" ref="AE733">INDEX(KM_PCT,MATCH($A733,'Knowledge - Percentages'!$B:$B,0),'Data - Knowledge'!AE$8)/100</f>
        <v>8.3000000000000004E-2</v>
      </c>
      <c r="AF733" s="129" cm="1">
        <f t="array" ref="AF733">INDEX(KM_PCT,MATCH($A733,'Knowledge - Percentages'!$B:$B,0),'Data - Knowledge'!AF$8)/100</f>
        <v>8.3000000000000004E-2</v>
      </c>
      <c r="AG733" s="129" cm="1">
        <f t="array" ref="AG733">INDEX(KM_PCT,MATCH($A733,'Knowledge - Percentages'!$B:$B,0),'Data - Knowledge'!AG$8)/100</f>
        <v>8.3000000000000004E-2</v>
      </c>
      <c r="AH733" s="129" cm="1">
        <f t="array" ref="AH733">INDEX(KM_PCT,MATCH($A733,'Knowledge - Percentages'!$B:$B,0),'Data - Knowledge'!AH$8)/100</f>
        <v>8.3000000000000004E-2</v>
      </c>
      <c r="AI733" s="129" cm="1">
        <f t="array" ref="AI733">INDEX(KM_PCT,MATCH($A733,'Knowledge - Percentages'!$B:$B,0),'Data - Knowledge'!AI$8)/100</f>
        <v>8.3000000000000004E-2</v>
      </c>
    </row>
    <row r="734" spans="1:35">
      <c r="A734" s="86" t="s">
        <v>1576</v>
      </c>
      <c r="B734" s="86" t="s">
        <v>1491</v>
      </c>
      <c r="C734" s="86" t="s">
        <v>1570</v>
      </c>
      <c r="D734" s="86" t="s">
        <v>1504</v>
      </c>
      <c r="E734" s="122">
        <f t="shared" si="73"/>
        <v>0.27961849688397444</v>
      </c>
      <c r="F734" s="128">
        <f t="shared" si="68"/>
        <v>14312.832</v>
      </c>
      <c r="G734" s="122">
        <f t="shared" si="69"/>
        <v>0.28208670335981345</v>
      </c>
      <c r="H734" s="128">
        <f t="shared" si="70"/>
        <v>102656.71099999995</v>
      </c>
      <c r="I734" s="122">
        <f t="shared" si="71"/>
        <v>-0.41737884818605603</v>
      </c>
      <c r="J734" s="128">
        <f t="shared" si="72"/>
        <v>99.125018497348066</v>
      </c>
      <c r="K734" s="129" cm="1">
        <f t="array" ref="K734">INDEX(KM_PCT,MATCH($A734,'Knowledge - Percentages'!$B:$B,0),'Data - Knowledge'!K$8)/100</f>
        <v>0.27300000000000002</v>
      </c>
      <c r="L734" s="129" cm="1">
        <f t="array" ref="L734">INDEX(KM_PCT,MATCH($A734,'Knowledge - Percentages'!$B:$B,0),'Data - Knowledge'!L$8)/100</f>
        <v>0.27300000000000002</v>
      </c>
      <c r="M734" s="129" cm="1">
        <f t="array" ref="M734">INDEX(KM_PCT,MATCH($A734,'Knowledge - Percentages'!$B:$B,0),'Data - Knowledge'!M$8)/100</f>
        <v>0.255</v>
      </c>
      <c r="N734" s="129" cm="1">
        <f t="array" ref="N734">INDEX(KM_PCT,MATCH($A734,'Knowledge - Percentages'!$B:$B,0),'Data - Knowledge'!N$8)/100</f>
        <v>0.27300000000000002</v>
      </c>
      <c r="O734" s="129" cm="1">
        <f t="array" ref="O734">INDEX(KM_PCT,MATCH($A734,'Knowledge - Percentages'!$B:$B,0),'Data - Knowledge'!O$8)/100</f>
        <v>0.27300000000000002</v>
      </c>
      <c r="P734" s="129" cm="1">
        <f t="array" ref="P734">INDEX(KM_PCT,MATCH($A734,'Knowledge - Percentages'!$B:$B,0),'Data - Knowledge'!P$8)/100</f>
        <v>0.28399999999999997</v>
      </c>
      <c r="Q734" s="129" cm="1">
        <f t="array" ref="Q734">INDEX(KM_PCT,MATCH($A734,'Knowledge - Percentages'!$B:$B,0),'Data - Knowledge'!Q$8)/100</f>
        <v>0.28399999999999997</v>
      </c>
      <c r="R734" s="129" cm="1">
        <f t="array" ref="R734">INDEX(KM_PCT,MATCH($A734,'Knowledge - Percentages'!$B:$B,0),'Data - Knowledge'!R$8)/100</f>
        <v>0.28399999999999997</v>
      </c>
      <c r="S734" s="129" cm="1">
        <f t="array" ref="S734">INDEX(KM_PCT,MATCH($A734,'Knowledge - Percentages'!$B:$B,0),'Data - Knowledge'!S$8)/100</f>
        <v>0.28399999999999997</v>
      </c>
      <c r="T734" s="129" cm="1">
        <f t="array" ref="T734">INDEX(KM_PCT,MATCH($A734,'Knowledge - Percentages'!$B:$B,0),'Data - Knowledge'!T$8)/100</f>
        <v>0.28399999999999997</v>
      </c>
      <c r="U734" s="129" cm="1">
        <f t="array" ref="U734">INDEX(KM_PCT,MATCH($A734,'Knowledge - Percentages'!$B:$B,0),'Data - Knowledge'!U$8)/100</f>
        <v>0.28399999999999997</v>
      </c>
      <c r="V734" s="129" cm="1">
        <f t="array" ref="V734">INDEX(KM_PCT,MATCH($A734,'Knowledge - Percentages'!$B:$B,0),'Data - Knowledge'!V$8)/100</f>
        <v>0.28399999999999997</v>
      </c>
      <c r="W734" s="129" cm="1">
        <f t="array" ref="W734">INDEX(KM_PCT,MATCH($A734,'Knowledge - Percentages'!$B:$B,0),'Data - Knowledge'!W$8)/100</f>
        <v>0.27800000000000002</v>
      </c>
      <c r="X734" s="129" cm="1">
        <f t="array" ref="X734">INDEX(KM_PCT,MATCH($A734,'Knowledge - Percentages'!$B:$B,0),'Data - Knowledge'!X$8)/100</f>
        <v>0.28399999999999997</v>
      </c>
      <c r="Y734" s="129" cm="1">
        <f t="array" ref="Y734">INDEX(KM_PCT,MATCH($A734,'Knowledge - Percentages'!$B:$B,0),'Data - Knowledge'!Y$8)/100</f>
        <v>0.28399999999999997</v>
      </c>
      <c r="Z734" s="129" cm="1">
        <f t="array" ref="Z734">INDEX(KM_PCT,MATCH($A734,'Knowledge - Percentages'!$B:$B,0),'Data - Knowledge'!Z$8)/100</f>
        <v>0.29100000000000004</v>
      </c>
      <c r="AA734" s="129" cm="1">
        <f t="array" ref="AA734">INDEX(KM_PCT,MATCH($A734,'Knowledge - Percentages'!$B:$B,0),'Data - Knowledge'!AA$8)/100</f>
        <v>0.28399999999999997</v>
      </c>
      <c r="AB734" s="129" cm="1">
        <f t="array" ref="AB734">INDEX(KM_PCT,MATCH($A734,'Knowledge - Percentages'!$B:$B,0),'Data - Knowledge'!AB$8)/100</f>
        <v>0.28399999999999997</v>
      </c>
      <c r="AC734" s="129" cm="1">
        <f t="array" ref="AC734">INDEX(KM_PCT,MATCH($A734,'Knowledge - Percentages'!$B:$B,0),'Data - Knowledge'!AC$8)/100</f>
        <v>0.28399999999999997</v>
      </c>
      <c r="AD734" s="129" cm="1">
        <f t="array" ref="AD734">INDEX(KM_PCT,MATCH($A734,'Knowledge - Percentages'!$B:$B,0),'Data - Knowledge'!AD$8)/100</f>
        <v>0.28699999999999998</v>
      </c>
      <c r="AE734" s="129" cm="1">
        <f t="array" ref="AE734">INDEX(KM_PCT,MATCH($A734,'Knowledge - Percentages'!$B:$B,0),'Data - Knowledge'!AE$8)/100</f>
        <v>0.28699999999999998</v>
      </c>
      <c r="AF734" s="129" cm="1">
        <f t="array" ref="AF734">INDEX(KM_PCT,MATCH($A734,'Knowledge - Percentages'!$B:$B,0),'Data - Knowledge'!AF$8)/100</f>
        <v>0.28699999999999998</v>
      </c>
      <c r="AG734" s="129" cm="1">
        <f t="array" ref="AG734">INDEX(KM_PCT,MATCH($A734,'Knowledge - Percentages'!$B:$B,0),'Data - Knowledge'!AG$8)/100</f>
        <v>0.30199999999999999</v>
      </c>
      <c r="AH734" s="129" cm="1">
        <f t="array" ref="AH734">INDEX(KM_PCT,MATCH($A734,'Knowledge - Percentages'!$B:$B,0),'Data - Knowledge'!AH$8)/100</f>
        <v>0.28699999999999998</v>
      </c>
      <c r="AI734" s="129" cm="1">
        <f t="array" ref="AI734">INDEX(KM_PCT,MATCH($A734,'Knowledge - Percentages'!$B:$B,0),'Data - Knowledge'!AI$8)/100</f>
        <v>0.28699999999999998</v>
      </c>
    </row>
    <row r="735" spans="1:35">
      <c r="A735" s="86" t="s">
        <v>1577</v>
      </c>
      <c r="B735" s="86" t="s">
        <v>1491</v>
      </c>
      <c r="C735" s="86" t="s">
        <v>1578</v>
      </c>
      <c r="D735" s="86" t="s">
        <v>1493</v>
      </c>
      <c r="E735" s="122">
        <f t="shared" si="73"/>
        <v>0.13997362611600603</v>
      </c>
      <c r="F735" s="128">
        <f t="shared" si="68"/>
        <v>7164.83</v>
      </c>
      <c r="G735" s="122">
        <f t="shared" si="69"/>
        <v>0.13328174401446474</v>
      </c>
      <c r="H735" s="128">
        <f t="shared" si="70"/>
        <v>48503.758999999998</v>
      </c>
      <c r="I735" s="122">
        <f t="shared" si="71"/>
        <v>-0.28481995942602339</v>
      </c>
      <c r="J735" s="128">
        <f t="shared" si="72"/>
        <v>105.02085424453557</v>
      </c>
      <c r="K735" s="129" cm="1">
        <f t="array" ref="K735">INDEX(KM_PCT,MATCH($A735,'Knowledge - Percentages'!$B:$B,0),'Data - Knowledge'!K$8)/100</f>
        <v>0.126</v>
      </c>
      <c r="L735" s="129" cm="1">
        <f t="array" ref="L735">INDEX(KM_PCT,MATCH($A735,'Knowledge - Percentages'!$B:$B,0),'Data - Knowledge'!L$8)/100</f>
        <v>0.14400000000000002</v>
      </c>
      <c r="M735" s="129" cm="1">
        <f t="array" ref="M735">INDEX(KM_PCT,MATCH($A735,'Knowledge - Percentages'!$B:$B,0),'Data - Knowledge'!M$8)/100</f>
        <v>0.14400000000000002</v>
      </c>
      <c r="N735" s="129" cm="1">
        <f t="array" ref="N735">INDEX(KM_PCT,MATCH($A735,'Knowledge - Percentages'!$B:$B,0),'Data - Knowledge'!N$8)/100</f>
        <v>0.109</v>
      </c>
      <c r="O735" s="129" cm="1">
        <f t="array" ref="O735">INDEX(KM_PCT,MATCH($A735,'Knowledge - Percentages'!$B:$B,0),'Data - Knowledge'!O$8)/100</f>
        <v>0.14400000000000002</v>
      </c>
      <c r="P735" s="129" cm="1">
        <f t="array" ref="P735">INDEX(KM_PCT,MATCH($A735,'Knowledge - Percentages'!$B:$B,0),'Data - Knowledge'!P$8)/100</f>
        <v>0.155</v>
      </c>
      <c r="Q735" s="129" cm="1">
        <f t="array" ref="Q735">INDEX(KM_PCT,MATCH($A735,'Knowledge - Percentages'!$B:$B,0),'Data - Knowledge'!Q$8)/100</f>
        <v>0.23600000000000002</v>
      </c>
      <c r="R735" s="129" cm="1">
        <f t="array" ref="R735">INDEX(KM_PCT,MATCH($A735,'Knowledge - Percentages'!$B:$B,0),'Data - Knowledge'!R$8)/100</f>
        <v>0.155</v>
      </c>
      <c r="S735" s="129" cm="1">
        <f t="array" ref="S735">INDEX(KM_PCT,MATCH($A735,'Knowledge - Percentages'!$B:$B,0),'Data - Knowledge'!S$8)/100</f>
        <v>0.155</v>
      </c>
      <c r="T735" s="129" cm="1">
        <f t="array" ref="T735">INDEX(KM_PCT,MATCH($A735,'Knowledge - Percentages'!$B:$B,0),'Data - Knowledge'!T$8)/100</f>
        <v>0.155</v>
      </c>
      <c r="U735" s="129" cm="1">
        <f t="array" ref="U735">INDEX(KM_PCT,MATCH($A735,'Knowledge - Percentages'!$B:$B,0),'Data - Knowledge'!U$8)/100</f>
        <v>0.155</v>
      </c>
      <c r="V735" s="129" cm="1">
        <f t="array" ref="V735">INDEX(KM_PCT,MATCH($A735,'Knowledge - Percentages'!$B:$B,0),'Data - Knowledge'!V$8)/100</f>
        <v>0.17199999999999999</v>
      </c>
      <c r="W735" s="129" cm="1">
        <f t="array" ref="W735">INDEX(KM_PCT,MATCH($A735,'Knowledge - Percentages'!$B:$B,0),'Data - Knowledge'!W$8)/100</f>
        <v>0.13100000000000001</v>
      </c>
      <c r="X735" s="129" cm="1">
        <f t="array" ref="X735">INDEX(KM_PCT,MATCH($A735,'Knowledge - Percentages'!$B:$B,0),'Data - Knowledge'!X$8)/100</f>
        <v>0.13699999999999998</v>
      </c>
      <c r="Y735" s="129" cm="1">
        <f t="array" ref="Y735">INDEX(KM_PCT,MATCH($A735,'Knowledge - Percentages'!$B:$B,0),'Data - Knowledge'!Y$8)/100</f>
        <v>0.14499999999999999</v>
      </c>
      <c r="Z735" s="129" cm="1">
        <f t="array" ref="Z735">INDEX(KM_PCT,MATCH($A735,'Knowledge - Percentages'!$B:$B,0),'Data - Knowledge'!Z$8)/100</f>
        <v>0.14400000000000002</v>
      </c>
      <c r="AA735" s="129" cm="1">
        <f t="array" ref="AA735">INDEX(KM_PCT,MATCH($A735,'Knowledge - Percentages'!$B:$B,0),'Data - Knowledge'!AA$8)/100</f>
        <v>0.14400000000000002</v>
      </c>
      <c r="AB735" s="129" cm="1">
        <f t="array" ref="AB735">INDEX(KM_PCT,MATCH($A735,'Knowledge - Percentages'!$B:$B,0),'Data - Knowledge'!AB$8)/100</f>
        <v>0.21199999999999999</v>
      </c>
      <c r="AC735" s="129" cm="1">
        <f t="array" ref="AC735">INDEX(KM_PCT,MATCH($A735,'Knowledge - Percentages'!$B:$B,0),'Data - Knowledge'!AC$8)/100</f>
        <v>7.4999999999999997E-2</v>
      </c>
      <c r="AD735" s="129" cm="1">
        <f t="array" ref="AD735">INDEX(KM_PCT,MATCH($A735,'Knowledge - Percentages'!$B:$B,0),'Data - Knowledge'!AD$8)/100</f>
        <v>0.114</v>
      </c>
      <c r="AE735" s="129" cm="1">
        <f t="array" ref="AE735">INDEX(KM_PCT,MATCH($A735,'Knowledge - Percentages'!$B:$B,0),'Data - Knowledge'!AE$8)/100</f>
        <v>0.13900000000000001</v>
      </c>
      <c r="AF735" s="129" cm="1">
        <f t="array" ref="AF735">INDEX(KM_PCT,MATCH($A735,'Knowledge - Percentages'!$B:$B,0),'Data - Knowledge'!AF$8)/100</f>
        <v>0.16200000000000001</v>
      </c>
      <c r="AG735" s="129" cm="1">
        <f t="array" ref="AG735">INDEX(KM_PCT,MATCH($A735,'Knowledge - Percentages'!$B:$B,0),'Data - Knowledge'!AG$8)/100</f>
        <v>0.13900000000000001</v>
      </c>
      <c r="AH735" s="129" cm="1">
        <f t="array" ref="AH735">INDEX(KM_PCT,MATCH($A735,'Knowledge - Percentages'!$B:$B,0),'Data - Knowledge'!AH$8)/100</f>
        <v>0.13900000000000001</v>
      </c>
      <c r="AI735" s="129" cm="1">
        <f t="array" ref="AI735">INDEX(KM_PCT,MATCH($A735,'Knowledge - Percentages'!$B:$B,0),'Data - Knowledge'!AI$8)/100</f>
        <v>0.14099999999999999</v>
      </c>
    </row>
    <row r="736" spans="1:35">
      <c r="A736" s="86" t="s">
        <v>1579</v>
      </c>
      <c r="B736" s="86" t="s">
        <v>1491</v>
      </c>
      <c r="C736" s="86" t="s">
        <v>1578</v>
      </c>
      <c r="D736" s="86" t="s">
        <v>1495</v>
      </c>
      <c r="E736" s="122">
        <f t="shared" si="73"/>
        <v>0.16139867544493722</v>
      </c>
      <c r="F736" s="128">
        <f t="shared" si="68"/>
        <v>8261.514000000001</v>
      </c>
      <c r="G736" s="122">
        <f t="shared" si="69"/>
        <v>0.15993408972875833</v>
      </c>
      <c r="H736" s="128">
        <f t="shared" si="70"/>
        <v>58203.054000000004</v>
      </c>
      <c r="I736" s="122">
        <f t="shared" si="71"/>
        <v>-0.15378320601666823</v>
      </c>
      <c r="J736" s="128">
        <f t="shared" si="72"/>
        <v>100.91574330317117</v>
      </c>
      <c r="K736" s="129" cm="1">
        <f t="array" ref="K736">INDEX(KM_PCT,MATCH($A736,'Knowledge - Percentages'!$B:$B,0),'Data - Knowledge'!K$8)/100</f>
        <v>0.16500000000000001</v>
      </c>
      <c r="L736" s="129" cm="1">
        <f t="array" ref="L736">INDEX(KM_PCT,MATCH($A736,'Knowledge - Percentages'!$B:$B,0),'Data - Knowledge'!L$8)/100</f>
        <v>0.18600000000000003</v>
      </c>
      <c r="M736" s="129" cm="1">
        <f t="array" ref="M736">INDEX(KM_PCT,MATCH($A736,'Knowledge - Percentages'!$B:$B,0),'Data - Knowledge'!M$8)/100</f>
        <v>0.16500000000000001</v>
      </c>
      <c r="N736" s="129" cm="1">
        <f t="array" ref="N736">INDEX(KM_PCT,MATCH($A736,'Knowledge - Percentages'!$B:$B,0),'Data - Knowledge'!N$8)/100</f>
        <v>0.16500000000000001</v>
      </c>
      <c r="O736" s="129" cm="1">
        <f t="array" ref="O736">INDEX(KM_PCT,MATCH($A736,'Knowledge - Percentages'!$B:$B,0),'Data - Knowledge'!O$8)/100</f>
        <v>0.16500000000000001</v>
      </c>
      <c r="P736" s="129" cm="1">
        <f t="array" ref="P736">INDEX(KM_PCT,MATCH($A736,'Knowledge - Percentages'!$B:$B,0),'Data - Knowledge'!P$8)/100</f>
        <v>0.13300000000000001</v>
      </c>
      <c r="Q736" s="129" cm="1">
        <f t="array" ref="Q736">INDEX(KM_PCT,MATCH($A736,'Knowledge - Percentages'!$B:$B,0),'Data - Knowledge'!Q$8)/100</f>
        <v>0.16600000000000001</v>
      </c>
      <c r="R736" s="129" cm="1">
        <f t="array" ref="R736">INDEX(KM_PCT,MATCH($A736,'Knowledge - Percentages'!$B:$B,0),'Data - Knowledge'!R$8)/100</f>
        <v>0.218</v>
      </c>
      <c r="S736" s="129" cm="1">
        <f t="array" ref="S736">INDEX(KM_PCT,MATCH($A736,'Knowledge - Percentages'!$B:$B,0),'Data - Knowledge'!S$8)/100</f>
        <v>0.158</v>
      </c>
      <c r="T736" s="129" cm="1">
        <f t="array" ref="T736">INDEX(KM_PCT,MATCH($A736,'Knowledge - Percentages'!$B:$B,0),'Data - Knowledge'!T$8)/100</f>
        <v>0.158</v>
      </c>
      <c r="U736" s="129" cm="1">
        <f t="array" ref="U736">INDEX(KM_PCT,MATCH($A736,'Knowledge - Percentages'!$B:$B,0),'Data - Knowledge'!U$8)/100</f>
        <v>0.158</v>
      </c>
      <c r="V736" s="129" cm="1">
        <f t="array" ref="V736">INDEX(KM_PCT,MATCH($A736,'Knowledge - Percentages'!$B:$B,0),'Data - Knowledge'!V$8)/100</f>
        <v>0.16300000000000001</v>
      </c>
      <c r="W736" s="129" cm="1">
        <f t="array" ref="W736">INDEX(KM_PCT,MATCH($A736,'Knowledge - Percentages'!$B:$B,0),'Data - Knowledge'!W$8)/100</f>
        <v>0.14599999999999999</v>
      </c>
      <c r="X736" s="129" cm="1">
        <f t="array" ref="X736">INDEX(KM_PCT,MATCH($A736,'Knowledge - Percentages'!$B:$B,0),'Data - Knowledge'!X$8)/100</f>
        <v>0.158</v>
      </c>
      <c r="Y736" s="129" cm="1">
        <f t="array" ref="Y736">INDEX(KM_PCT,MATCH($A736,'Knowledge - Percentages'!$B:$B,0),'Data - Knowledge'!Y$8)/100</f>
        <v>0.151</v>
      </c>
      <c r="Z736" s="129" cm="1">
        <f t="array" ref="Z736">INDEX(KM_PCT,MATCH($A736,'Knowledge - Percentages'!$B:$B,0),'Data - Knowledge'!Z$8)/100</f>
        <v>0.158</v>
      </c>
      <c r="AA736" s="129" cm="1">
        <f t="array" ref="AA736">INDEX(KM_PCT,MATCH($A736,'Knowledge - Percentages'!$B:$B,0),'Data - Knowledge'!AA$8)/100</f>
        <v>0.158</v>
      </c>
      <c r="AB736" s="129" cm="1">
        <f t="array" ref="AB736">INDEX(KM_PCT,MATCH($A736,'Knowledge - Percentages'!$B:$B,0),'Data - Knowledge'!AB$8)/100</f>
        <v>0.253</v>
      </c>
      <c r="AC736" s="129" cm="1">
        <f t="array" ref="AC736">INDEX(KM_PCT,MATCH($A736,'Knowledge - Percentages'!$B:$B,0),'Data - Knowledge'!AC$8)/100</f>
        <v>0.158</v>
      </c>
      <c r="AD736" s="129" cm="1">
        <f t="array" ref="AD736">INDEX(KM_PCT,MATCH($A736,'Knowledge - Percentages'!$B:$B,0),'Data - Knowledge'!AD$8)/100</f>
        <v>0.158</v>
      </c>
      <c r="AE736" s="129" cm="1">
        <f t="array" ref="AE736">INDEX(KM_PCT,MATCH($A736,'Knowledge - Percentages'!$B:$B,0),'Data - Knowledge'!AE$8)/100</f>
        <v>0.158</v>
      </c>
      <c r="AF736" s="129" cm="1">
        <f t="array" ref="AF736">INDEX(KM_PCT,MATCH($A736,'Knowledge - Percentages'!$B:$B,0),'Data - Knowledge'!AF$8)/100</f>
        <v>0.158</v>
      </c>
      <c r="AG736" s="129" cm="1">
        <f t="array" ref="AG736">INDEX(KM_PCT,MATCH($A736,'Knowledge - Percentages'!$B:$B,0),'Data - Knowledge'!AG$8)/100</f>
        <v>0.158</v>
      </c>
      <c r="AH736" s="129" cm="1">
        <f t="array" ref="AH736">INDEX(KM_PCT,MATCH($A736,'Knowledge - Percentages'!$B:$B,0),'Data - Knowledge'!AH$8)/100</f>
        <v>0.158</v>
      </c>
      <c r="AI736" s="129" cm="1">
        <f t="array" ref="AI736">INDEX(KM_PCT,MATCH($A736,'Knowledge - Percentages'!$B:$B,0),'Data - Knowledge'!AI$8)/100</f>
        <v>0.13699999999999998</v>
      </c>
    </row>
    <row r="737" spans="1:35">
      <c r="A737" s="86" t="s">
        <v>1580</v>
      </c>
      <c r="B737" s="86" t="s">
        <v>1491</v>
      </c>
      <c r="C737" s="86" t="s">
        <v>1578</v>
      </c>
      <c r="D737" s="86" t="s">
        <v>1050</v>
      </c>
      <c r="E737" s="122">
        <f t="shared" si="73"/>
        <v>0.34337814288784263</v>
      </c>
      <c r="F737" s="128">
        <f t="shared" si="68"/>
        <v>17576.496999999999</v>
      </c>
      <c r="G737" s="122">
        <f t="shared" si="69"/>
        <v>0.34131525147079428</v>
      </c>
      <c r="H737" s="128">
        <f t="shared" si="70"/>
        <v>124211.10499999998</v>
      </c>
      <c r="I737" s="122">
        <f t="shared" si="71"/>
        <v>-4.2159231245872925E-2</v>
      </c>
      <c r="J737" s="128">
        <f t="shared" si="72"/>
        <v>100.60439473717008</v>
      </c>
      <c r="K737" s="129" cm="1">
        <f t="array" ref="K737">INDEX(KM_PCT,MATCH($A737,'Knowledge - Percentages'!$B:$B,0),'Data - Knowledge'!K$8)/100</f>
        <v>0.34299999999999997</v>
      </c>
      <c r="L737" s="129" cm="1">
        <f t="array" ref="L737">INDEX(KM_PCT,MATCH($A737,'Knowledge - Percentages'!$B:$B,0),'Data - Knowledge'!L$8)/100</f>
        <v>0.35799999999999998</v>
      </c>
      <c r="M737" s="129" cm="1">
        <f t="array" ref="M737">INDEX(KM_PCT,MATCH($A737,'Knowledge - Percentages'!$B:$B,0),'Data - Knowledge'!M$8)/100</f>
        <v>0.34299999999999997</v>
      </c>
      <c r="N737" s="129" cm="1">
        <f t="array" ref="N737">INDEX(KM_PCT,MATCH($A737,'Knowledge - Percentages'!$B:$B,0),'Data - Knowledge'!N$8)/100</f>
        <v>0.34299999999999997</v>
      </c>
      <c r="O737" s="129" cm="1">
        <f t="array" ref="O737">INDEX(KM_PCT,MATCH($A737,'Knowledge - Percentages'!$B:$B,0),'Data - Knowledge'!O$8)/100</f>
        <v>0.34299999999999997</v>
      </c>
      <c r="P737" s="129" cm="1">
        <f t="array" ref="P737">INDEX(KM_PCT,MATCH($A737,'Knowledge - Percentages'!$B:$B,0),'Data - Knowledge'!P$8)/100</f>
        <v>0.35600000000000004</v>
      </c>
      <c r="Q737" s="129" cm="1">
        <f t="array" ref="Q737">INDEX(KM_PCT,MATCH($A737,'Knowledge - Percentages'!$B:$B,0),'Data - Knowledge'!Q$8)/100</f>
        <v>0.35100000000000003</v>
      </c>
      <c r="R737" s="129" cm="1">
        <f t="array" ref="R737">INDEX(KM_PCT,MATCH($A737,'Knowledge - Percentages'!$B:$B,0),'Data - Knowledge'!R$8)/100</f>
        <v>0.35100000000000003</v>
      </c>
      <c r="S737" s="129" cm="1">
        <f t="array" ref="S737">INDEX(KM_PCT,MATCH($A737,'Knowledge - Percentages'!$B:$B,0),'Data - Knowledge'!S$8)/100</f>
        <v>0.35100000000000003</v>
      </c>
      <c r="T737" s="129" cm="1">
        <f t="array" ref="T737">INDEX(KM_PCT,MATCH($A737,'Knowledge - Percentages'!$B:$B,0),'Data - Knowledge'!T$8)/100</f>
        <v>0.35100000000000003</v>
      </c>
      <c r="U737" s="129" cm="1">
        <f t="array" ref="U737">INDEX(KM_PCT,MATCH($A737,'Knowledge - Percentages'!$B:$B,0),'Data - Knowledge'!U$8)/100</f>
        <v>0.35100000000000003</v>
      </c>
      <c r="V737" s="129" cm="1">
        <f t="array" ref="V737">INDEX(KM_PCT,MATCH($A737,'Knowledge - Percentages'!$B:$B,0),'Data - Knowledge'!V$8)/100</f>
        <v>0.35100000000000003</v>
      </c>
      <c r="W737" s="129" cm="1">
        <f t="array" ref="W737">INDEX(KM_PCT,MATCH($A737,'Knowledge - Percentages'!$B:$B,0),'Data - Knowledge'!W$8)/100</f>
        <v>0.35100000000000003</v>
      </c>
      <c r="X737" s="129" cm="1">
        <f t="array" ref="X737">INDEX(KM_PCT,MATCH($A737,'Knowledge - Percentages'!$B:$B,0),'Data - Knowledge'!X$8)/100</f>
        <v>0.33100000000000002</v>
      </c>
      <c r="Y737" s="129" cm="1">
        <f t="array" ref="Y737">INDEX(KM_PCT,MATCH($A737,'Knowledge - Percentages'!$B:$B,0),'Data - Knowledge'!Y$8)/100</f>
        <v>0.33100000000000002</v>
      </c>
      <c r="Z737" s="129" cm="1">
        <f t="array" ref="Z737">INDEX(KM_PCT,MATCH($A737,'Knowledge - Percentages'!$B:$B,0),'Data - Knowledge'!Z$8)/100</f>
        <v>0.33100000000000002</v>
      </c>
      <c r="AA737" s="129" cm="1">
        <f t="array" ref="AA737">INDEX(KM_PCT,MATCH($A737,'Knowledge - Percentages'!$B:$B,0),'Data - Knowledge'!AA$8)/100</f>
        <v>0.33100000000000002</v>
      </c>
      <c r="AB737" s="129" cm="1">
        <f t="array" ref="AB737">INDEX(KM_PCT,MATCH($A737,'Knowledge - Percentages'!$B:$B,0),'Data - Knowledge'!AB$8)/100</f>
        <v>0.32799999999999996</v>
      </c>
      <c r="AC737" s="129" cm="1">
        <f t="array" ref="AC737">INDEX(KM_PCT,MATCH($A737,'Knowledge - Percentages'!$B:$B,0),'Data - Knowledge'!AC$8)/100</f>
        <v>0.32899999999999996</v>
      </c>
      <c r="AD737" s="129" cm="1">
        <f t="array" ref="AD737">INDEX(KM_PCT,MATCH($A737,'Knowledge - Percentages'!$B:$B,0),'Data - Knowledge'!AD$8)/100</f>
        <v>0.34299999999999997</v>
      </c>
      <c r="AE737" s="129" cm="1">
        <f t="array" ref="AE737">INDEX(KM_PCT,MATCH($A737,'Knowledge - Percentages'!$B:$B,0),'Data - Knowledge'!AE$8)/100</f>
        <v>0.34299999999999997</v>
      </c>
      <c r="AF737" s="129" cm="1">
        <f t="array" ref="AF737">INDEX(KM_PCT,MATCH($A737,'Knowledge - Percentages'!$B:$B,0),'Data - Knowledge'!AF$8)/100</f>
        <v>0.34299999999999997</v>
      </c>
      <c r="AG737" s="129" cm="1">
        <f t="array" ref="AG737">INDEX(KM_PCT,MATCH($A737,'Knowledge - Percentages'!$B:$B,0),'Data - Knowledge'!AG$8)/100</f>
        <v>0.35299999999999998</v>
      </c>
      <c r="AH737" s="129" cm="1">
        <f t="array" ref="AH737">INDEX(KM_PCT,MATCH($A737,'Knowledge - Percentages'!$B:$B,0),'Data - Knowledge'!AH$8)/100</f>
        <v>0.34299999999999997</v>
      </c>
      <c r="AI737" s="129" cm="1">
        <f t="array" ref="AI737">INDEX(KM_PCT,MATCH($A737,'Knowledge - Percentages'!$B:$B,0),'Data - Knowledge'!AI$8)/100</f>
        <v>0.34299999999999997</v>
      </c>
    </row>
    <row r="738" spans="1:35">
      <c r="A738" s="86" t="s">
        <v>1581</v>
      </c>
      <c r="B738" s="86" t="s">
        <v>1491</v>
      </c>
      <c r="C738" s="86" t="s">
        <v>1578</v>
      </c>
      <c r="D738" s="86" t="s">
        <v>1498</v>
      </c>
      <c r="E738" s="122">
        <f t="shared" si="73"/>
        <v>0.14677357532185903</v>
      </c>
      <c r="F738" s="128">
        <f t="shared" si="68"/>
        <v>7512.8989999999985</v>
      </c>
      <c r="G738" s="122">
        <f t="shared" si="69"/>
        <v>0.13944250231507557</v>
      </c>
      <c r="H738" s="128">
        <f t="shared" si="70"/>
        <v>50745.775999999991</v>
      </c>
      <c r="I738" s="122">
        <f t="shared" si="71"/>
        <v>0.345464943030029</v>
      </c>
      <c r="J738" s="128">
        <f t="shared" si="72"/>
        <v>105.25741641541875</v>
      </c>
      <c r="K738" s="129" cm="1">
        <f t="array" ref="K738">INDEX(KM_PCT,MATCH($A738,'Knowledge - Percentages'!$B:$B,0),'Data - Knowledge'!K$8)/100</f>
        <v>0.16399999999999998</v>
      </c>
      <c r="L738" s="129" cm="1">
        <f t="array" ref="L738">INDEX(KM_PCT,MATCH($A738,'Knowledge - Percentages'!$B:$B,0),'Data - Knowledge'!L$8)/100</f>
        <v>0.16399999999999998</v>
      </c>
      <c r="M738" s="129" cm="1">
        <f t="array" ref="M738">INDEX(KM_PCT,MATCH($A738,'Knowledge - Percentages'!$B:$B,0),'Data - Knowledge'!M$8)/100</f>
        <v>0.191</v>
      </c>
      <c r="N738" s="129" cm="1">
        <f t="array" ref="N738">INDEX(KM_PCT,MATCH($A738,'Knowledge - Percentages'!$B:$B,0),'Data - Knowledge'!N$8)/100</f>
        <v>0.161</v>
      </c>
      <c r="O738" s="129" cm="1">
        <f t="array" ref="O738">INDEX(KM_PCT,MATCH($A738,'Knowledge - Percentages'!$B:$B,0),'Data - Knowledge'!O$8)/100</f>
        <v>0.16399999999999998</v>
      </c>
      <c r="P738" s="129" cm="1">
        <f t="array" ref="P738">INDEX(KM_PCT,MATCH($A738,'Knowledge - Percentages'!$B:$B,0),'Data - Knowledge'!P$8)/100</f>
        <v>0.13500000000000001</v>
      </c>
      <c r="Q738" s="129" cm="1">
        <f t="array" ref="Q738">INDEX(KM_PCT,MATCH($A738,'Knowledge - Percentages'!$B:$B,0),'Data - Knowledge'!Q$8)/100</f>
        <v>0.16</v>
      </c>
      <c r="R738" s="129" cm="1">
        <f t="array" ref="R738">INDEX(KM_PCT,MATCH($A738,'Knowledge - Percentages'!$B:$B,0),'Data - Knowledge'!R$8)/100</f>
        <v>0.13500000000000001</v>
      </c>
      <c r="S738" s="129" cm="1">
        <f t="array" ref="S738">INDEX(KM_PCT,MATCH($A738,'Knowledge - Percentages'!$B:$B,0),'Data - Knowledge'!S$8)/100</f>
        <v>0.13500000000000001</v>
      </c>
      <c r="T738" s="129" cm="1">
        <f t="array" ref="T738">INDEX(KM_PCT,MATCH($A738,'Knowledge - Percentages'!$B:$B,0),'Data - Knowledge'!T$8)/100</f>
        <v>0.13500000000000001</v>
      </c>
      <c r="U738" s="129" cm="1">
        <f t="array" ref="U738">INDEX(KM_PCT,MATCH($A738,'Knowledge - Percentages'!$B:$B,0),'Data - Knowledge'!U$8)/100</f>
        <v>0.13500000000000001</v>
      </c>
      <c r="V738" s="129" cm="1">
        <f t="array" ref="V738">INDEX(KM_PCT,MATCH($A738,'Knowledge - Percentages'!$B:$B,0),'Data - Knowledge'!V$8)/100</f>
        <v>0.19699999999999998</v>
      </c>
      <c r="W738" s="129" cm="1">
        <f t="array" ref="W738">INDEX(KM_PCT,MATCH($A738,'Knowledge - Percentages'!$B:$B,0),'Data - Knowledge'!W$8)/100</f>
        <v>0.129</v>
      </c>
      <c r="X738" s="129" cm="1">
        <f t="array" ref="X738">INDEX(KM_PCT,MATCH($A738,'Knowledge - Percentages'!$B:$B,0),'Data - Knowledge'!X$8)/100</f>
        <v>0.13200000000000001</v>
      </c>
      <c r="Y738" s="129" cm="1">
        <f t="array" ref="Y738">INDEX(KM_PCT,MATCH($A738,'Knowledge - Percentages'!$B:$B,0),'Data - Knowledge'!Y$8)/100</f>
        <v>0.13500000000000001</v>
      </c>
      <c r="Z738" s="129" cm="1">
        <f t="array" ref="Z738">INDEX(KM_PCT,MATCH($A738,'Knowledge - Percentages'!$B:$B,0),'Data - Knowledge'!Z$8)/100</f>
        <v>0.13500000000000001</v>
      </c>
      <c r="AA738" s="129" cm="1">
        <f t="array" ref="AA738">INDEX(KM_PCT,MATCH($A738,'Knowledge - Percentages'!$B:$B,0),'Data - Knowledge'!AA$8)/100</f>
        <v>0.13500000000000001</v>
      </c>
      <c r="AB738" s="129" cm="1">
        <f t="array" ref="AB738">INDEX(KM_PCT,MATCH($A738,'Knowledge - Percentages'!$B:$B,0),'Data - Knowledge'!AB$8)/100</f>
        <v>0.13800000000000001</v>
      </c>
      <c r="AC738" s="129" cm="1">
        <f t="array" ref="AC738">INDEX(KM_PCT,MATCH($A738,'Knowledge - Percentages'!$B:$B,0),'Data - Knowledge'!AC$8)/100</f>
        <v>0.12</v>
      </c>
      <c r="AD738" s="129" cm="1">
        <f t="array" ref="AD738">INDEX(KM_PCT,MATCH($A738,'Knowledge - Percentages'!$B:$B,0),'Data - Knowledge'!AD$8)/100</f>
        <v>0.12</v>
      </c>
      <c r="AE738" s="129" cm="1">
        <f t="array" ref="AE738">INDEX(KM_PCT,MATCH($A738,'Knowledge - Percentages'!$B:$B,0),'Data - Knowledge'!AE$8)/100</f>
        <v>0.12</v>
      </c>
      <c r="AF738" s="129" cm="1">
        <f t="array" ref="AF738">INDEX(KM_PCT,MATCH($A738,'Knowledge - Percentages'!$B:$B,0),'Data - Knowledge'!AF$8)/100</f>
        <v>0.126</v>
      </c>
      <c r="AG738" s="129" cm="1">
        <f t="array" ref="AG738">INDEX(KM_PCT,MATCH($A738,'Knowledge - Percentages'!$B:$B,0),'Data - Knowledge'!AG$8)/100</f>
        <v>0.12</v>
      </c>
      <c r="AH738" s="129" cm="1">
        <f t="array" ref="AH738">INDEX(KM_PCT,MATCH($A738,'Knowledge - Percentages'!$B:$B,0),'Data - Knowledge'!AH$8)/100</f>
        <v>0.113</v>
      </c>
      <c r="AI738" s="129" cm="1">
        <f t="array" ref="AI738">INDEX(KM_PCT,MATCH($A738,'Knowledge - Percentages'!$B:$B,0),'Data - Knowledge'!AI$8)/100</f>
        <v>0.11699999999999999</v>
      </c>
    </row>
    <row r="739" spans="1:35">
      <c r="A739" s="86" t="s">
        <v>1582</v>
      </c>
      <c r="B739" s="86" t="s">
        <v>1491</v>
      </c>
      <c r="C739" s="86" t="s">
        <v>1578</v>
      </c>
      <c r="D739" s="86" t="s">
        <v>1500</v>
      </c>
      <c r="E739" s="122">
        <f t="shared" si="73"/>
        <v>0.15800695489089026</v>
      </c>
      <c r="F739" s="128">
        <f t="shared" si="68"/>
        <v>8087.902</v>
      </c>
      <c r="G739" s="122">
        <f t="shared" si="69"/>
        <v>0.15714669473151993</v>
      </c>
      <c r="H739" s="128">
        <f t="shared" si="70"/>
        <v>57188.667999999998</v>
      </c>
      <c r="I739" s="122">
        <f t="shared" si="71"/>
        <v>-9.043724187695755E-2</v>
      </c>
      <c r="J739" s="128">
        <f t="shared" si="72"/>
        <v>100.54742491456155</v>
      </c>
      <c r="K739" s="129" cm="1">
        <f t="array" ref="K739">INDEX(KM_PCT,MATCH($A739,'Knowledge - Percentages'!$B:$B,0),'Data - Knowledge'!K$8)/100</f>
        <v>0.11699999999999999</v>
      </c>
      <c r="L739" s="129" cm="1">
        <f t="array" ref="L739">INDEX(KM_PCT,MATCH($A739,'Knowledge - Percentages'!$B:$B,0),'Data - Knowledge'!L$8)/100</f>
        <v>0.157</v>
      </c>
      <c r="M739" s="129" cm="1">
        <f t="array" ref="M739">INDEX(KM_PCT,MATCH($A739,'Knowledge - Percentages'!$B:$B,0),'Data - Knowledge'!M$8)/100</f>
        <v>0.17</v>
      </c>
      <c r="N739" s="129" cm="1">
        <f t="array" ref="N739">INDEX(KM_PCT,MATCH($A739,'Knowledge - Percentages'!$B:$B,0),'Data - Knowledge'!N$8)/100</f>
        <v>0.157</v>
      </c>
      <c r="O739" s="129" cm="1">
        <f t="array" ref="O739">INDEX(KM_PCT,MATCH($A739,'Knowledge - Percentages'!$B:$B,0),'Data - Knowledge'!O$8)/100</f>
        <v>0.157</v>
      </c>
      <c r="P739" s="129" cm="1">
        <f t="array" ref="P739">INDEX(KM_PCT,MATCH($A739,'Knowledge - Percentages'!$B:$B,0),'Data - Knowledge'!P$8)/100</f>
        <v>0.156</v>
      </c>
      <c r="Q739" s="129" cm="1">
        <f t="array" ref="Q739">INDEX(KM_PCT,MATCH($A739,'Knowledge - Percentages'!$B:$B,0),'Data - Knowledge'!Q$8)/100</f>
        <v>0.218</v>
      </c>
      <c r="R739" s="129" cm="1">
        <f t="array" ref="R739">INDEX(KM_PCT,MATCH($A739,'Knowledge - Percentages'!$B:$B,0),'Data - Knowledge'!R$8)/100</f>
        <v>0.17199999999999999</v>
      </c>
      <c r="S739" s="129" cm="1">
        <f t="array" ref="S739">INDEX(KM_PCT,MATCH($A739,'Knowledge - Percentages'!$B:$B,0),'Data - Knowledge'!S$8)/100</f>
        <v>0.157</v>
      </c>
      <c r="T739" s="129" cm="1">
        <f t="array" ref="T739">INDEX(KM_PCT,MATCH($A739,'Knowledge - Percentages'!$B:$B,0),'Data - Knowledge'!T$8)/100</f>
        <v>0.14400000000000002</v>
      </c>
      <c r="U739" s="129" cm="1">
        <f t="array" ref="U739">INDEX(KM_PCT,MATCH($A739,'Knowledge - Percentages'!$B:$B,0),'Data - Knowledge'!U$8)/100</f>
        <v>0.157</v>
      </c>
      <c r="V739" s="129" cm="1">
        <f t="array" ref="V739">INDEX(KM_PCT,MATCH($A739,'Knowledge - Percentages'!$B:$B,0),'Data - Knowledge'!V$8)/100</f>
        <v>0.17199999999999999</v>
      </c>
      <c r="W739" s="129" cm="1">
        <f t="array" ref="W739">INDEX(KM_PCT,MATCH($A739,'Knowledge - Percentages'!$B:$B,0),'Data - Knowledge'!W$8)/100</f>
        <v>0.128</v>
      </c>
      <c r="X739" s="129" cm="1">
        <f t="array" ref="X739">INDEX(KM_PCT,MATCH($A739,'Knowledge - Percentages'!$B:$B,0),'Data - Knowledge'!X$8)/100</f>
        <v>0.157</v>
      </c>
      <c r="Y739" s="129" cm="1">
        <f t="array" ref="Y739">INDEX(KM_PCT,MATCH($A739,'Knowledge - Percentages'!$B:$B,0),'Data - Knowledge'!Y$8)/100</f>
        <v>0.157</v>
      </c>
      <c r="Z739" s="129" cm="1">
        <f t="array" ref="Z739">INDEX(KM_PCT,MATCH($A739,'Knowledge - Percentages'!$B:$B,0),'Data - Knowledge'!Z$8)/100</f>
        <v>0.157</v>
      </c>
      <c r="AA739" s="129" cm="1">
        <f t="array" ref="AA739">INDEX(KM_PCT,MATCH($A739,'Knowledge - Percentages'!$B:$B,0),'Data - Knowledge'!AA$8)/100</f>
        <v>0.155</v>
      </c>
      <c r="AB739" s="129" cm="1">
        <f t="array" ref="AB739">INDEX(KM_PCT,MATCH($A739,'Knowledge - Percentages'!$B:$B,0),'Data - Knowledge'!AB$8)/100</f>
        <v>0.19699999999999998</v>
      </c>
      <c r="AC739" s="129" cm="1">
        <f t="array" ref="AC739">INDEX(KM_PCT,MATCH($A739,'Knowledge - Percentages'!$B:$B,0),'Data - Knowledge'!AC$8)/100</f>
        <v>0.157</v>
      </c>
      <c r="AD739" s="129" cm="1">
        <f t="array" ref="AD739">INDEX(KM_PCT,MATCH($A739,'Knowledge - Percentages'!$B:$B,0),'Data - Knowledge'!AD$8)/100</f>
        <v>0.157</v>
      </c>
      <c r="AE739" s="129" cm="1">
        <f t="array" ref="AE739">INDEX(KM_PCT,MATCH($A739,'Knowledge - Percentages'!$B:$B,0),'Data - Knowledge'!AE$8)/100</f>
        <v>0.157</v>
      </c>
      <c r="AF739" s="129" cm="1">
        <f t="array" ref="AF739">INDEX(KM_PCT,MATCH($A739,'Knowledge - Percentages'!$B:$B,0),'Data - Knowledge'!AF$8)/100</f>
        <v>0.157</v>
      </c>
      <c r="AG739" s="129" cm="1">
        <f t="array" ref="AG739">INDEX(KM_PCT,MATCH($A739,'Knowledge - Percentages'!$B:$B,0),'Data - Knowledge'!AG$8)/100</f>
        <v>0.157</v>
      </c>
      <c r="AH739" s="129" cm="1">
        <f t="array" ref="AH739">INDEX(KM_PCT,MATCH($A739,'Knowledge - Percentages'!$B:$B,0),'Data - Knowledge'!AH$8)/100</f>
        <v>0.157</v>
      </c>
      <c r="AI739" s="129" cm="1">
        <f t="array" ref="AI739">INDEX(KM_PCT,MATCH($A739,'Knowledge - Percentages'!$B:$B,0),'Data - Knowledge'!AI$8)/100</f>
        <v>0.157</v>
      </c>
    </row>
    <row r="740" spans="1:35">
      <c r="A740" s="86" t="s">
        <v>1583</v>
      </c>
      <c r="B740" s="86" t="s">
        <v>1491</v>
      </c>
      <c r="C740" s="86" t="s">
        <v>1578</v>
      </c>
      <c r="D740" s="86" t="s">
        <v>1502</v>
      </c>
      <c r="E740" s="122">
        <f t="shared" si="73"/>
        <v>0.11575173383867002</v>
      </c>
      <c r="F740" s="128">
        <f t="shared" si="68"/>
        <v>5924.9840000000022</v>
      </c>
      <c r="G740" s="122">
        <f t="shared" si="69"/>
        <v>0.10825919778851885</v>
      </c>
      <c r="H740" s="128">
        <f t="shared" si="70"/>
        <v>39397.578999999991</v>
      </c>
      <c r="I740" s="122">
        <f t="shared" si="71"/>
        <v>4.4199199945592849E-2</v>
      </c>
      <c r="J740" s="128">
        <f t="shared" si="72"/>
        <v>106.92092330555379</v>
      </c>
      <c r="K740" s="129" cm="1">
        <f t="array" ref="K740">INDEX(KM_PCT,MATCH($A740,'Knowledge - Percentages'!$B:$B,0),'Data - Knowledge'!K$8)/100</f>
        <v>0.11900000000000001</v>
      </c>
      <c r="L740" s="129" cm="1">
        <f t="array" ref="L740">INDEX(KM_PCT,MATCH($A740,'Knowledge - Percentages'!$B:$B,0),'Data - Knowledge'!L$8)/100</f>
        <v>0.13200000000000001</v>
      </c>
      <c r="M740" s="129" cm="1">
        <f t="array" ref="M740">INDEX(KM_PCT,MATCH($A740,'Knowledge - Percentages'!$B:$B,0),'Data - Knowledge'!M$8)/100</f>
        <v>0.14499999999999999</v>
      </c>
      <c r="N740" s="129" cm="1">
        <f t="array" ref="N740">INDEX(KM_PCT,MATCH($A740,'Knowledge - Percentages'!$B:$B,0),'Data - Knowledge'!N$8)/100</f>
        <v>0.11900000000000001</v>
      </c>
      <c r="O740" s="129" cm="1">
        <f t="array" ref="O740">INDEX(KM_PCT,MATCH($A740,'Knowledge - Percentages'!$B:$B,0),'Data - Knowledge'!O$8)/100</f>
        <v>0.106</v>
      </c>
      <c r="P740" s="129" cm="1">
        <f t="array" ref="P740">INDEX(KM_PCT,MATCH($A740,'Knowledge - Percentages'!$B:$B,0),'Data - Knowledge'!P$8)/100</f>
        <v>0.125</v>
      </c>
      <c r="Q740" s="129" cm="1">
        <f t="array" ref="Q740">INDEX(KM_PCT,MATCH($A740,'Knowledge - Percentages'!$B:$B,0),'Data - Knowledge'!Q$8)/100</f>
        <v>0.14300000000000002</v>
      </c>
      <c r="R740" s="129" cm="1">
        <f t="array" ref="R740">INDEX(KM_PCT,MATCH($A740,'Knowledge - Percentages'!$B:$B,0),'Data - Knowledge'!R$8)/100</f>
        <v>0.125</v>
      </c>
      <c r="S740" s="129" cm="1">
        <f t="array" ref="S740">INDEX(KM_PCT,MATCH($A740,'Knowledge - Percentages'!$B:$B,0),'Data - Knowledge'!S$8)/100</f>
        <v>0.125</v>
      </c>
      <c r="T740" s="129" cm="1">
        <f t="array" ref="T740">INDEX(KM_PCT,MATCH($A740,'Knowledge - Percentages'!$B:$B,0),'Data - Knowledge'!T$8)/100</f>
        <v>0.125</v>
      </c>
      <c r="U740" s="129" cm="1">
        <f t="array" ref="U740">INDEX(KM_PCT,MATCH($A740,'Knowledge - Percentages'!$B:$B,0),'Data - Knowledge'!U$8)/100</f>
        <v>0.129</v>
      </c>
      <c r="V740" s="129" cm="1">
        <f t="array" ref="V740">INDEX(KM_PCT,MATCH($A740,'Knowledge - Percentages'!$B:$B,0),'Data - Knowledge'!V$8)/100</f>
        <v>0.13699999999999998</v>
      </c>
      <c r="W740" s="129" cm="1">
        <f t="array" ref="W740">INDEX(KM_PCT,MATCH($A740,'Knowledge - Percentages'!$B:$B,0),'Data - Knowledge'!W$8)/100</f>
        <v>8.8000000000000009E-2</v>
      </c>
      <c r="X740" s="129" cm="1">
        <f t="array" ref="X740">INDEX(KM_PCT,MATCH($A740,'Knowledge - Percentages'!$B:$B,0),'Data - Knowledge'!X$8)/100</f>
        <v>0.10400000000000001</v>
      </c>
      <c r="Y740" s="129" cm="1">
        <f t="array" ref="Y740">INDEX(KM_PCT,MATCH($A740,'Knowledge - Percentages'!$B:$B,0),'Data - Knowledge'!Y$8)/100</f>
        <v>0.10400000000000001</v>
      </c>
      <c r="Z740" s="129" cm="1">
        <f t="array" ref="Z740">INDEX(KM_PCT,MATCH($A740,'Knowledge - Percentages'!$B:$B,0),'Data - Knowledge'!Z$8)/100</f>
        <v>9.8000000000000004E-2</v>
      </c>
      <c r="AA740" s="129" cm="1">
        <f t="array" ref="AA740">INDEX(KM_PCT,MATCH($A740,'Knowledge - Percentages'!$B:$B,0),'Data - Knowledge'!AA$8)/100</f>
        <v>0.10199999999999999</v>
      </c>
      <c r="AB740" s="129" cm="1">
        <f t="array" ref="AB740">INDEX(KM_PCT,MATCH($A740,'Knowledge - Percentages'!$B:$B,0),'Data - Knowledge'!AB$8)/100</f>
        <v>0.188</v>
      </c>
      <c r="AC740" s="129" cm="1">
        <f t="array" ref="AC740">INDEX(KM_PCT,MATCH($A740,'Knowledge - Percentages'!$B:$B,0),'Data - Knowledge'!AC$8)/100</f>
        <v>7.8E-2</v>
      </c>
      <c r="AD740" s="129" cm="1">
        <f t="array" ref="AD740">INDEX(KM_PCT,MATCH($A740,'Knowledge - Percentages'!$B:$B,0),'Data - Knowledge'!AD$8)/100</f>
        <v>9.8000000000000004E-2</v>
      </c>
      <c r="AE740" s="129" cm="1">
        <f t="array" ref="AE740">INDEX(KM_PCT,MATCH($A740,'Knowledge - Percentages'!$B:$B,0),'Data - Knowledge'!AE$8)/100</f>
        <v>9.8000000000000004E-2</v>
      </c>
      <c r="AF740" s="129" cm="1">
        <f t="array" ref="AF740">INDEX(KM_PCT,MATCH($A740,'Knowledge - Percentages'!$B:$B,0),'Data - Knowledge'!AF$8)/100</f>
        <v>9.8000000000000004E-2</v>
      </c>
      <c r="AG740" s="129" cm="1">
        <f t="array" ref="AG740">INDEX(KM_PCT,MATCH($A740,'Knowledge - Percentages'!$B:$B,0),'Data - Knowledge'!AG$8)/100</f>
        <v>9.0999999999999998E-2</v>
      </c>
      <c r="AH740" s="129" cm="1">
        <f t="array" ref="AH740">INDEX(KM_PCT,MATCH($A740,'Knowledge - Percentages'!$B:$B,0),'Data - Knowledge'!AH$8)/100</f>
        <v>9.8000000000000004E-2</v>
      </c>
      <c r="AI740" s="129" cm="1">
        <f t="array" ref="AI740">INDEX(KM_PCT,MATCH($A740,'Knowledge - Percentages'!$B:$B,0),'Data - Knowledge'!AI$8)/100</f>
        <v>9.8000000000000004E-2</v>
      </c>
    </row>
    <row r="741" spans="1:35">
      <c r="A741" s="86" t="s">
        <v>1584</v>
      </c>
      <c r="B741" s="86" t="s">
        <v>1491</v>
      </c>
      <c r="C741" s="86" t="s">
        <v>1578</v>
      </c>
      <c r="D741" s="86" t="s">
        <v>1504</v>
      </c>
      <c r="E741" s="122">
        <f t="shared" si="73"/>
        <v>0.2449039209174205</v>
      </c>
      <c r="F741" s="128">
        <f t="shared" si="68"/>
        <v>12535.897000000003</v>
      </c>
      <c r="G741" s="122">
        <f t="shared" si="69"/>
        <v>0.24446174286036174</v>
      </c>
      <c r="H741" s="128">
        <f t="shared" si="70"/>
        <v>88964.272999999986</v>
      </c>
      <c r="I741" s="122">
        <f t="shared" si="71"/>
        <v>-6.1961810323313389E-2</v>
      </c>
      <c r="J741" s="128">
        <f t="shared" si="72"/>
        <v>100.1808782232692</v>
      </c>
      <c r="K741" s="129" cm="1">
        <f t="array" ref="K741">INDEX(KM_PCT,MATCH($A741,'Knowledge - Percentages'!$B:$B,0),'Data - Knowledge'!K$8)/100</f>
        <v>0.24399999999999999</v>
      </c>
      <c r="L741" s="129" cm="1">
        <f t="array" ref="L741">INDEX(KM_PCT,MATCH($A741,'Knowledge - Percentages'!$B:$B,0),'Data - Knowledge'!L$8)/100</f>
        <v>0.24399999999999999</v>
      </c>
      <c r="M741" s="129" cm="1">
        <f t="array" ref="M741">INDEX(KM_PCT,MATCH($A741,'Knowledge - Percentages'!$B:$B,0),'Data - Knowledge'!M$8)/100</f>
        <v>0.24399999999999999</v>
      </c>
      <c r="N741" s="129" cm="1">
        <f t="array" ref="N741">INDEX(KM_PCT,MATCH($A741,'Knowledge - Percentages'!$B:$B,0),'Data - Knowledge'!N$8)/100</f>
        <v>0.24399999999999999</v>
      </c>
      <c r="O741" s="129" cm="1">
        <f t="array" ref="O741">INDEX(KM_PCT,MATCH($A741,'Knowledge - Percentages'!$B:$B,0),'Data - Knowledge'!O$8)/100</f>
        <v>0.24399999999999999</v>
      </c>
      <c r="P741" s="129" cm="1">
        <f t="array" ref="P741">INDEX(KM_PCT,MATCH($A741,'Knowledge - Percentages'!$B:$B,0),'Data - Knowledge'!P$8)/100</f>
        <v>0.245</v>
      </c>
      <c r="Q741" s="129" cm="1">
        <f t="array" ref="Q741">INDEX(KM_PCT,MATCH($A741,'Knowledge - Percentages'!$B:$B,0),'Data - Knowledge'!Q$8)/100</f>
        <v>0.255</v>
      </c>
      <c r="R741" s="129" cm="1">
        <f t="array" ref="R741">INDEX(KM_PCT,MATCH($A741,'Knowledge - Percentages'!$B:$B,0),'Data - Knowledge'!R$8)/100</f>
        <v>0.245</v>
      </c>
      <c r="S741" s="129" cm="1">
        <f t="array" ref="S741">INDEX(KM_PCT,MATCH($A741,'Knowledge - Percentages'!$B:$B,0),'Data - Knowledge'!S$8)/100</f>
        <v>0.245</v>
      </c>
      <c r="T741" s="129" cm="1">
        <f t="array" ref="T741">INDEX(KM_PCT,MATCH($A741,'Knowledge - Percentages'!$B:$B,0),'Data - Knowledge'!T$8)/100</f>
        <v>0.245</v>
      </c>
      <c r="U741" s="129" cm="1">
        <f t="array" ref="U741">INDEX(KM_PCT,MATCH($A741,'Knowledge - Percentages'!$B:$B,0),'Data - Knowledge'!U$8)/100</f>
        <v>0.245</v>
      </c>
      <c r="V741" s="129" cm="1">
        <f t="array" ref="V741">INDEX(KM_PCT,MATCH($A741,'Knowledge - Percentages'!$B:$B,0),'Data - Knowledge'!V$8)/100</f>
        <v>0.23399999999999999</v>
      </c>
      <c r="W741" s="129" cm="1">
        <f t="array" ref="W741">INDEX(KM_PCT,MATCH($A741,'Knowledge - Percentages'!$B:$B,0),'Data - Knowledge'!W$8)/100</f>
        <v>0.245</v>
      </c>
      <c r="X741" s="129" cm="1">
        <f t="array" ref="X741">INDEX(KM_PCT,MATCH($A741,'Knowledge - Percentages'!$B:$B,0),'Data - Knowledge'!X$8)/100</f>
        <v>0.245</v>
      </c>
      <c r="Y741" s="129" cm="1">
        <f t="array" ref="Y741">INDEX(KM_PCT,MATCH($A741,'Knowledge - Percentages'!$B:$B,0),'Data - Knowledge'!Y$8)/100</f>
        <v>0.245</v>
      </c>
      <c r="Z741" s="129" cm="1">
        <f t="array" ref="Z741">INDEX(KM_PCT,MATCH($A741,'Knowledge - Percentages'!$B:$B,0),'Data - Knowledge'!Z$8)/100</f>
        <v>0.26100000000000001</v>
      </c>
      <c r="AA741" s="129" cm="1">
        <f t="array" ref="AA741">INDEX(KM_PCT,MATCH($A741,'Knowledge - Percentages'!$B:$B,0),'Data - Knowledge'!AA$8)/100</f>
        <v>0.245</v>
      </c>
      <c r="AB741" s="129" cm="1">
        <f t="array" ref="AB741">INDEX(KM_PCT,MATCH($A741,'Knowledge - Percentages'!$B:$B,0),'Data - Knowledge'!AB$8)/100</f>
        <v>0.245</v>
      </c>
      <c r="AC741" s="129" cm="1">
        <f t="array" ref="AC741">INDEX(KM_PCT,MATCH($A741,'Knowledge - Percentages'!$B:$B,0),'Data - Knowledge'!AC$8)/100</f>
        <v>0.245</v>
      </c>
      <c r="AD741" s="129" cm="1">
        <f t="array" ref="AD741">INDEX(KM_PCT,MATCH($A741,'Knowledge - Percentages'!$B:$B,0),'Data - Knowledge'!AD$8)/100</f>
        <v>0.21</v>
      </c>
      <c r="AE741" s="129" cm="1">
        <f t="array" ref="AE741">INDEX(KM_PCT,MATCH($A741,'Knowledge - Percentages'!$B:$B,0),'Data - Knowledge'!AE$8)/100</f>
        <v>0.245</v>
      </c>
      <c r="AF741" s="129" cm="1">
        <f t="array" ref="AF741">INDEX(KM_PCT,MATCH($A741,'Knowledge - Percentages'!$B:$B,0),'Data - Knowledge'!AF$8)/100</f>
        <v>0.245</v>
      </c>
      <c r="AG741" s="129" cm="1">
        <f t="array" ref="AG741">INDEX(KM_PCT,MATCH($A741,'Knowledge - Percentages'!$B:$B,0),'Data - Knowledge'!AG$8)/100</f>
        <v>0.254</v>
      </c>
      <c r="AH741" s="129" cm="1">
        <f t="array" ref="AH741">INDEX(KM_PCT,MATCH($A741,'Knowledge - Percentages'!$B:$B,0),'Data - Knowledge'!AH$8)/100</f>
        <v>0.24600000000000002</v>
      </c>
      <c r="AI741" s="129" cm="1">
        <f t="array" ref="AI741">INDEX(KM_PCT,MATCH($A741,'Knowledge - Percentages'!$B:$B,0),'Data - Knowledge'!AI$8)/100</f>
        <v>0.27</v>
      </c>
    </row>
    <row r="742" spans="1:35">
      <c r="A742" s="86" t="s">
        <v>1585</v>
      </c>
      <c r="B742" s="86" t="s">
        <v>1491</v>
      </c>
      <c r="C742" s="86" t="s">
        <v>1586</v>
      </c>
      <c r="D742" s="86" t="s">
        <v>1493</v>
      </c>
      <c r="E742" s="122">
        <f t="shared" si="73"/>
        <v>0.1300712876316252</v>
      </c>
      <c r="F742" s="128">
        <f t="shared" si="68"/>
        <v>6657.9589999999989</v>
      </c>
      <c r="G742" s="122">
        <f t="shared" si="69"/>
        <v>0.12354831157482848</v>
      </c>
      <c r="H742" s="128">
        <f t="shared" si="70"/>
        <v>44961.578000000009</v>
      </c>
      <c r="I742" s="122">
        <f t="shared" si="71"/>
        <v>-0.2980592792374625</v>
      </c>
      <c r="J742" s="128">
        <f t="shared" si="72"/>
        <v>105.27969664145998</v>
      </c>
      <c r="K742" s="129" cm="1">
        <f t="array" ref="K742">INDEX(KM_PCT,MATCH($A742,'Knowledge - Percentages'!$B:$B,0),'Data - Knowledge'!K$8)/100</f>
        <v>0.11599999999999999</v>
      </c>
      <c r="L742" s="129" cm="1">
        <f t="array" ref="L742">INDEX(KM_PCT,MATCH($A742,'Knowledge - Percentages'!$B:$B,0),'Data - Knowledge'!L$8)/100</f>
        <v>0.13300000000000001</v>
      </c>
      <c r="M742" s="129" cm="1">
        <f t="array" ref="M742">INDEX(KM_PCT,MATCH($A742,'Knowledge - Percentages'!$B:$B,0),'Data - Knowledge'!M$8)/100</f>
        <v>0.16300000000000001</v>
      </c>
      <c r="N742" s="129" cm="1">
        <f t="array" ref="N742">INDEX(KM_PCT,MATCH($A742,'Knowledge - Percentages'!$B:$B,0),'Data - Knowledge'!N$8)/100</f>
        <v>9.6000000000000002E-2</v>
      </c>
      <c r="O742" s="129" cm="1">
        <f t="array" ref="O742">INDEX(KM_PCT,MATCH($A742,'Knowledge - Percentages'!$B:$B,0),'Data - Knowledge'!O$8)/100</f>
        <v>0.16699999999999998</v>
      </c>
      <c r="P742" s="129" cm="1">
        <f t="array" ref="P742">INDEX(KM_PCT,MATCH($A742,'Knowledge - Percentages'!$B:$B,0),'Data - Knowledge'!P$8)/100</f>
        <v>0.14300000000000002</v>
      </c>
      <c r="Q742" s="129" cm="1">
        <f t="array" ref="Q742">INDEX(KM_PCT,MATCH($A742,'Knowledge - Percentages'!$B:$B,0),'Data - Knowledge'!Q$8)/100</f>
        <v>0.17499999999999999</v>
      </c>
      <c r="R742" s="129" cm="1">
        <f t="array" ref="R742">INDEX(KM_PCT,MATCH($A742,'Knowledge - Percentages'!$B:$B,0),'Data - Knowledge'!R$8)/100</f>
        <v>0.14300000000000002</v>
      </c>
      <c r="S742" s="129" cm="1">
        <f t="array" ref="S742">INDEX(KM_PCT,MATCH($A742,'Knowledge - Percentages'!$B:$B,0),'Data - Knowledge'!S$8)/100</f>
        <v>0.14300000000000002</v>
      </c>
      <c r="T742" s="129" cm="1">
        <f t="array" ref="T742">INDEX(KM_PCT,MATCH($A742,'Knowledge - Percentages'!$B:$B,0),'Data - Knowledge'!T$8)/100</f>
        <v>0.14300000000000002</v>
      </c>
      <c r="U742" s="129" cm="1">
        <f t="array" ref="U742">INDEX(KM_PCT,MATCH($A742,'Knowledge - Percentages'!$B:$B,0),'Data - Knowledge'!U$8)/100</f>
        <v>0.14300000000000002</v>
      </c>
      <c r="V742" s="129" cm="1">
        <f t="array" ref="V742">INDEX(KM_PCT,MATCH($A742,'Knowledge - Percentages'!$B:$B,0),'Data - Knowledge'!V$8)/100</f>
        <v>0.14400000000000002</v>
      </c>
      <c r="W742" s="129" cm="1">
        <f t="array" ref="W742">INDEX(KM_PCT,MATCH($A742,'Knowledge - Percentages'!$B:$B,0),'Data - Knowledge'!W$8)/100</f>
        <v>0.14300000000000002</v>
      </c>
      <c r="X742" s="129" cm="1">
        <f t="array" ref="X742">INDEX(KM_PCT,MATCH($A742,'Knowledge - Percentages'!$B:$B,0),'Data - Knowledge'!X$8)/100</f>
        <v>0.13300000000000001</v>
      </c>
      <c r="Y742" s="129" cm="1">
        <f t="array" ref="Y742">INDEX(KM_PCT,MATCH($A742,'Knowledge - Percentages'!$B:$B,0),'Data - Knowledge'!Y$8)/100</f>
        <v>0.13300000000000001</v>
      </c>
      <c r="Z742" s="129" cm="1">
        <f t="array" ref="Z742">INDEX(KM_PCT,MATCH($A742,'Knowledge - Percentages'!$B:$B,0),'Data - Knowledge'!Z$8)/100</f>
        <v>0.13300000000000001</v>
      </c>
      <c r="AA742" s="129" cm="1">
        <f t="array" ref="AA742">INDEX(KM_PCT,MATCH($A742,'Knowledge - Percentages'!$B:$B,0),'Data - Knowledge'!AA$8)/100</f>
        <v>0.13300000000000001</v>
      </c>
      <c r="AB742" s="129" cm="1">
        <f t="array" ref="AB742">INDEX(KM_PCT,MATCH($A742,'Knowledge - Percentages'!$B:$B,0),'Data - Knowledge'!AB$8)/100</f>
        <v>0.27</v>
      </c>
      <c r="AC742" s="129" cm="1">
        <f t="array" ref="AC742">INDEX(KM_PCT,MATCH($A742,'Knowledge - Percentages'!$B:$B,0),'Data - Knowledge'!AC$8)/100</f>
        <v>7.4999999999999997E-2</v>
      </c>
      <c r="AD742" s="129" cm="1">
        <f t="array" ref="AD742">INDEX(KM_PCT,MATCH($A742,'Knowledge - Percentages'!$B:$B,0),'Data - Knowledge'!AD$8)/100</f>
        <v>8.1000000000000003E-2</v>
      </c>
      <c r="AE742" s="129" cm="1">
        <f t="array" ref="AE742">INDEX(KM_PCT,MATCH($A742,'Knowledge - Percentages'!$B:$B,0),'Data - Knowledge'!AE$8)/100</f>
        <v>0.124</v>
      </c>
      <c r="AF742" s="129" cm="1">
        <f t="array" ref="AF742">INDEX(KM_PCT,MATCH($A742,'Knowledge - Percentages'!$B:$B,0),'Data - Knowledge'!AF$8)/100</f>
        <v>0.15</v>
      </c>
      <c r="AG742" s="129" cm="1">
        <f t="array" ref="AG742">INDEX(KM_PCT,MATCH($A742,'Knowledge - Percentages'!$B:$B,0),'Data - Knowledge'!AG$8)/100</f>
        <v>0.124</v>
      </c>
      <c r="AH742" s="129" cm="1">
        <f t="array" ref="AH742">INDEX(KM_PCT,MATCH($A742,'Knowledge - Percentages'!$B:$B,0),'Data - Knowledge'!AH$8)/100</f>
        <v>0.124</v>
      </c>
      <c r="AI742" s="129" cm="1">
        <f t="array" ref="AI742">INDEX(KM_PCT,MATCH($A742,'Knowledge - Percentages'!$B:$B,0),'Data - Knowledge'!AI$8)/100</f>
        <v>0.13300000000000001</v>
      </c>
    </row>
    <row r="743" spans="1:35">
      <c r="A743" s="86" t="s">
        <v>1587</v>
      </c>
      <c r="B743" s="86" t="s">
        <v>1491</v>
      </c>
      <c r="C743" s="86" t="s">
        <v>1586</v>
      </c>
      <c r="D743" s="86" t="s">
        <v>1495</v>
      </c>
      <c r="E743" s="122">
        <f t="shared" si="73"/>
        <v>0.16534506808369312</v>
      </c>
      <c r="F743" s="128">
        <f t="shared" si="68"/>
        <v>8463.518</v>
      </c>
      <c r="G743" s="122">
        <f t="shared" si="69"/>
        <v>0.16278572979151953</v>
      </c>
      <c r="H743" s="128">
        <f t="shared" si="70"/>
        <v>59240.82</v>
      </c>
      <c r="I743" s="122">
        <f t="shared" si="71"/>
        <v>-3.1904923759449019E-2</v>
      </c>
      <c r="J743" s="128">
        <f t="shared" si="72"/>
        <v>101.57221293012068</v>
      </c>
      <c r="K743" s="129" cm="1">
        <f t="array" ref="K743">INDEX(KM_PCT,MATCH($A743,'Knowledge - Percentages'!$B:$B,0),'Data - Knowledge'!K$8)/100</f>
        <v>0.184</v>
      </c>
      <c r="L743" s="129" cm="1">
        <f t="array" ref="L743">INDEX(KM_PCT,MATCH($A743,'Knowledge - Percentages'!$B:$B,0),'Data - Knowledge'!L$8)/100</f>
        <v>0.17199999999999999</v>
      </c>
      <c r="M743" s="129" cm="1">
        <f t="array" ref="M743">INDEX(KM_PCT,MATCH($A743,'Knowledge - Percentages'!$B:$B,0),'Data - Knowledge'!M$8)/100</f>
        <v>0.17899999999999999</v>
      </c>
      <c r="N743" s="129" cm="1">
        <f t="array" ref="N743">INDEX(KM_PCT,MATCH($A743,'Knowledge - Percentages'!$B:$B,0),'Data - Knowledge'!N$8)/100</f>
        <v>0.17199999999999999</v>
      </c>
      <c r="O743" s="129" cm="1">
        <f t="array" ref="O743">INDEX(KM_PCT,MATCH($A743,'Knowledge - Percentages'!$B:$B,0),'Data - Knowledge'!O$8)/100</f>
        <v>0.127</v>
      </c>
      <c r="P743" s="129" cm="1">
        <f t="array" ref="P743">INDEX(KM_PCT,MATCH($A743,'Knowledge - Percentages'!$B:$B,0),'Data - Knowledge'!P$8)/100</f>
        <v>0.16699999999999998</v>
      </c>
      <c r="Q743" s="129" cm="1">
        <f t="array" ref="Q743">INDEX(KM_PCT,MATCH($A743,'Knowledge - Percentages'!$B:$B,0),'Data - Knowledge'!Q$8)/100</f>
        <v>0.16899999999999998</v>
      </c>
      <c r="R743" s="129" cm="1">
        <f t="array" ref="R743">INDEX(KM_PCT,MATCH($A743,'Knowledge - Percentages'!$B:$B,0),'Data - Knowledge'!R$8)/100</f>
        <v>0.188</v>
      </c>
      <c r="S743" s="129" cm="1">
        <f t="array" ref="S743">INDEX(KM_PCT,MATCH($A743,'Knowledge - Percentages'!$B:$B,0),'Data - Knowledge'!S$8)/100</f>
        <v>0.16699999999999998</v>
      </c>
      <c r="T743" s="129" cm="1">
        <f t="array" ref="T743">INDEX(KM_PCT,MATCH($A743,'Knowledge - Percentages'!$B:$B,0),'Data - Knowledge'!T$8)/100</f>
        <v>0.16699999999999998</v>
      </c>
      <c r="U743" s="129" cm="1">
        <f t="array" ref="U743">INDEX(KM_PCT,MATCH($A743,'Knowledge - Percentages'!$B:$B,0),'Data - Knowledge'!U$8)/100</f>
        <v>0.16699999999999998</v>
      </c>
      <c r="V743" s="129" cm="1">
        <f t="array" ref="V743">INDEX(KM_PCT,MATCH($A743,'Knowledge - Percentages'!$B:$B,0),'Data - Knowledge'!V$8)/100</f>
        <v>0.183</v>
      </c>
      <c r="W743" s="129" cm="1">
        <f t="array" ref="W743">INDEX(KM_PCT,MATCH($A743,'Knowledge - Percentages'!$B:$B,0),'Data - Knowledge'!W$8)/100</f>
        <v>0.16699999999999998</v>
      </c>
      <c r="X743" s="129" cm="1">
        <f t="array" ref="X743">INDEX(KM_PCT,MATCH($A743,'Knowledge - Percentages'!$B:$B,0),'Data - Knowledge'!X$8)/100</f>
        <v>0.157</v>
      </c>
      <c r="Y743" s="129" cm="1">
        <f t="array" ref="Y743">INDEX(KM_PCT,MATCH($A743,'Knowledge - Percentages'!$B:$B,0),'Data - Knowledge'!Y$8)/100</f>
        <v>0.157</v>
      </c>
      <c r="Z743" s="129" cm="1">
        <f t="array" ref="Z743">INDEX(KM_PCT,MATCH($A743,'Knowledge - Percentages'!$B:$B,0),'Data - Knowledge'!Z$8)/100</f>
        <v>0.13600000000000001</v>
      </c>
      <c r="AA743" s="129" cm="1">
        <f t="array" ref="AA743">INDEX(KM_PCT,MATCH($A743,'Knowledge - Percentages'!$B:$B,0),'Data - Knowledge'!AA$8)/100</f>
        <v>0.157</v>
      </c>
      <c r="AB743" s="129" cm="1">
        <f t="array" ref="AB743">INDEX(KM_PCT,MATCH($A743,'Knowledge - Percentages'!$B:$B,0),'Data - Knowledge'!AB$8)/100</f>
        <v>0.157</v>
      </c>
      <c r="AC743" s="129" cm="1">
        <f t="array" ref="AC743">INDEX(KM_PCT,MATCH($A743,'Knowledge - Percentages'!$B:$B,0),'Data - Knowledge'!AC$8)/100</f>
        <v>0.16600000000000001</v>
      </c>
      <c r="AD743" s="129" cm="1">
        <f t="array" ref="AD743">INDEX(KM_PCT,MATCH($A743,'Knowledge - Percentages'!$B:$B,0),'Data - Knowledge'!AD$8)/100</f>
        <v>0.16600000000000001</v>
      </c>
      <c r="AE743" s="129" cm="1">
        <f t="array" ref="AE743">INDEX(KM_PCT,MATCH($A743,'Knowledge - Percentages'!$B:$B,0),'Data - Knowledge'!AE$8)/100</f>
        <v>0.16600000000000001</v>
      </c>
      <c r="AF743" s="129" cm="1">
        <f t="array" ref="AF743">INDEX(KM_PCT,MATCH($A743,'Knowledge - Percentages'!$B:$B,0),'Data - Knowledge'!AF$8)/100</f>
        <v>0.16600000000000001</v>
      </c>
      <c r="AG743" s="129" cm="1">
        <f t="array" ref="AG743">INDEX(KM_PCT,MATCH($A743,'Knowledge - Percentages'!$B:$B,0),'Data - Knowledge'!AG$8)/100</f>
        <v>0.16600000000000001</v>
      </c>
      <c r="AH743" s="129" cm="1">
        <f t="array" ref="AH743">INDEX(KM_PCT,MATCH($A743,'Knowledge - Percentages'!$B:$B,0),'Data - Knowledge'!AH$8)/100</f>
        <v>0.17300000000000001</v>
      </c>
      <c r="AI743" s="129" cm="1">
        <f t="array" ref="AI743">INDEX(KM_PCT,MATCH($A743,'Knowledge - Percentages'!$B:$B,0),'Data - Knowledge'!AI$8)/100</f>
        <v>0.16600000000000001</v>
      </c>
    </row>
    <row r="744" spans="1:35">
      <c r="A744" s="86" t="s">
        <v>1588</v>
      </c>
      <c r="B744" s="86" t="s">
        <v>1491</v>
      </c>
      <c r="C744" s="86" t="s">
        <v>1586</v>
      </c>
      <c r="D744" s="86" t="s">
        <v>1050</v>
      </c>
      <c r="E744" s="122">
        <f t="shared" si="73"/>
        <v>0.25495911071170407</v>
      </c>
      <c r="F744" s="128">
        <f t="shared" si="68"/>
        <v>13050.591999999997</v>
      </c>
      <c r="G744" s="122">
        <f t="shared" si="69"/>
        <v>0.25371477444156532</v>
      </c>
      <c r="H744" s="128">
        <f t="shared" si="70"/>
        <v>92331.627000000008</v>
      </c>
      <c r="I744" s="122">
        <f t="shared" si="71"/>
        <v>-0.25604672975718662</v>
      </c>
      <c r="J744" s="128">
        <f t="shared" si="72"/>
        <v>100.49044690947839</v>
      </c>
      <c r="K744" s="129" cm="1">
        <f t="array" ref="K744">INDEX(KM_PCT,MATCH($A744,'Knowledge - Percentages'!$B:$B,0),'Data - Knowledge'!K$8)/100</f>
        <v>0.255</v>
      </c>
      <c r="L744" s="129" cm="1">
        <f t="array" ref="L744">INDEX(KM_PCT,MATCH($A744,'Knowledge - Percentages'!$B:$B,0),'Data - Knowledge'!L$8)/100</f>
        <v>0.27200000000000002</v>
      </c>
      <c r="M744" s="129" cm="1">
        <f t="array" ref="M744">INDEX(KM_PCT,MATCH($A744,'Knowledge - Percentages'!$B:$B,0),'Data - Knowledge'!M$8)/100</f>
        <v>0.26899999999999996</v>
      </c>
      <c r="N744" s="129" cm="1">
        <f t="array" ref="N744">INDEX(KM_PCT,MATCH($A744,'Knowledge - Percentages'!$B:$B,0),'Data - Knowledge'!N$8)/100</f>
        <v>0.217</v>
      </c>
      <c r="O744" s="129" cm="1">
        <f t="array" ref="O744">INDEX(KM_PCT,MATCH($A744,'Knowledge - Percentages'!$B:$B,0),'Data - Knowledge'!O$8)/100</f>
        <v>0.251</v>
      </c>
      <c r="P744" s="129" cm="1">
        <f t="array" ref="P744">INDEX(KM_PCT,MATCH($A744,'Knowledge - Percentages'!$B:$B,0),'Data - Knowledge'!P$8)/100</f>
        <v>0.26300000000000001</v>
      </c>
      <c r="Q744" s="129" cm="1">
        <f t="array" ref="Q744">INDEX(KM_PCT,MATCH($A744,'Knowledge - Percentages'!$B:$B,0),'Data - Knowledge'!Q$8)/100</f>
        <v>0.27300000000000002</v>
      </c>
      <c r="R744" s="129" cm="1">
        <f t="array" ref="R744">INDEX(KM_PCT,MATCH($A744,'Knowledge - Percentages'!$B:$B,0),'Data - Knowledge'!R$8)/100</f>
        <v>0.28300000000000003</v>
      </c>
      <c r="S744" s="129" cm="1">
        <f t="array" ref="S744">INDEX(KM_PCT,MATCH($A744,'Knowledge - Percentages'!$B:$B,0),'Data - Knowledge'!S$8)/100</f>
        <v>0.26300000000000001</v>
      </c>
      <c r="T744" s="129" cm="1">
        <f t="array" ref="T744">INDEX(KM_PCT,MATCH($A744,'Knowledge - Percentages'!$B:$B,0),'Data - Knowledge'!T$8)/100</f>
        <v>0.26300000000000001</v>
      </c>
      <c r="U744" s="129" cm="1">
        <f t="array" ref="U744">INDEX(KM_PCT,MATCH($A744,'Knowledge - Percentages'!$B:$B,0),'Data - Knowledge'!U$8)/100</f>
        <v>0.248</v>
      </c>
      <c r="V744" s="129" cm="1">
        <f t="array" ref="V744">INDEX(KM_PCT,MATCH($A744,'Knowledge - Percentages'!$B:$B,0),'Data - Knowledge'!V$8)/100</f>
        <v>0.26300000000000001</v>
      </c>
      <c r="W744" s="129" cm="1">
        <f t="array" ref="W744">INDEX(KM_PCT,MATCH($A744,'Knowledge - Percentages'!$B:$B,0),'Data - Knowledge'!W$8)/100</f>
        <v>0.27800000000000002</v>
      </c>
      <c r="X744" s="129" cm="1">
        <f t="array" ref="X744">INDEX(KM_PCT,MATCH($A744,'Knowledge - Percentages'!$B:$B,0),'Data - Knowledge'!X$8)/100</f>
        <v>0.23499999999999999</v>
      </c>
      <c r="Y744" s="129" cm="1">
        <f t="array" ref="Y744">INDEX(KM_PCT,MATCH($A744,'Knowledge - Percentages'!$B:$B,0),'Data - Knowledge'!Y$8)/100</f>
        <v>0.255</v>
      </c>
      <c r="Z744" s="129" cm="1">
        <f t="array" ref="Z744">INDEX(KM_PCT,MATCH($A744,'Knowledge - Percentages'!$B:$B,0),'Data - Knowledge'!Z$8)/100</f>
        <v>0.255</v>
      </c>
      <c r="AA744" s="129" cm="1">
        <f t="array" ref="AA744">INDEX(KM_PCT,MATCH($A744,'Knowledge - Percentages'!$B:$B,0),'Data - Knowledge'!AA$8)/100</f>
        <v>0.255</v>
      </c>
      <c r="AB744" s="129" cm="1">
        <f t="array" ref="AB744">INDEX(KM_PCT,MATCH($A744,'Knowledge - Percentages'!$B:$B,0),'Data - Knowledge'!AB$8)/100</f>
        <v>0.255</v>
      </c>
      <c r="AC744" s="129" cm="1">
        <f t="array" ref="AC744">INDEX(KM_PCT,MATCH($A744,'Knowledge - Percentages'!$B:$B,0),'Data - Knowledge'!AC$8)/100</f>
        <v>0.255</v>
      </c>
      <c r="AD744" s="129" cm="1">
        <f t="array" ref="AD744">INDEX(KM_PCT,MATCH($A744,'Knowledge - Percentages'!$B:$B,0),'Data - Knowledge'!AD$8)/100</f>
        <v>0.255</v>
      </c>
      <c r="AE744" s="129" cm="1">
        <f t="array" ref="AE744">INDEX(KM_PCT,MATCH($A744,'Knowledge - Percentages'!$B:$B,0),'Data - Knowledge'!AE$8)/100</f>
        <v>0.255</v>
      </c>
      <c r="AF744" s="129" cm="1">
        <f t="array" ref="AF744">INDEX(KM_PCT,MATCH($A744,'Knowledge - Percentages'!$B:$B,0),'Data - Knowledge'!AF$8)/100</f>
        <v>0.25800000000000001</v>
      </c>
      <c r="AG744" s="129" cm="1">
        <f t="array" ref="AG744">INDEX(KM_PCT,MATCH($A744,'Knowledge - Percentages'!$B:$B,0),'Data - Knowledge'!AG$8)/100</f>
        <v>0.255</v>
      </c>
      <c r="AH744" s="129" cm="1">
        <f t="array" ref="AH744">INDEX(KM_PCT,MATCH($A744,'Knowledge - Percentages'!$B:$B,0),'Data - Knowledge'!AH$8)/100</f>
        <v>0.255</v>
      </c>
      <c r="AI744" s="129" cm="1">
        <f t="array" ref="AI744">INDEX(KM_PCT,MATCH($A744,'Knowledge - Percentages'!$B:$B,0),'Data - Knowledge'!AI$8)/100</f>
        <v>0.255</v>
      </c>
    </row>
    <row r="745" spans="1:35">
      <c r="A745" s="86" t="s">
        <v>1589</v>
      </c>
      <c r="B745" s="86" t="s">
        <v>1491</v>
      </c>
      <c r="C745" s="86" t="s">
        <v>1586</v>
      </c>
      <c r="D745" s="86" t="s">
        <v>1498</v>
      </c>
      <c r="E745" s="122">
        <f t="shared" si="73"/>
        <v>0.11760806454763903</v>
      </c>
      <c r="F745" s="128">
        <f t="shared" si="68"/>
        <v>6020.003999999999</v>
      </c>
      <c r="G745" s="122">
        <f t="shared" si="69"/>
        <v>0.11467237489661157</v>
      </c>
      <c r="H745" s="128">
        <f t="shared" si="70"/>
        <v>41731.455999999984</v>
      </c>
      <c r="I745" s="122">
        <f t="shared" si="71"/>
        <v>-5.8585108124284649E-2</v>
      </c>
      <c r="J745" s="128">
        <f t="shared" si="72"/>
        <v>102.56006702021674</v>
      </c>
      <c r="K745" s="129" cm="1">
        <f t="array" ref="K745">INDEX(KM_PCT,MATCH($A745,'Knowledge - Percentages'!$B:$B,0),'Data - Knowledge'!K$8)/100</f>
        <v>0.113</v>
      </c>
      <c r="L745" s="129" cm="1">
        <f t="array" ref="L745">INDEX(KM_PCT,MATCH($A745,'Knowledge - Percentages'!$B:$B,0),'Data - Knowledge'!L$8)/100</f>
        <v>0.113</v>
      </c>
      <c r="M745" s="129" cm="1">
        <f t="array" ref="M745">INDEX(KM_PCT,MATCH($A745,'Knowledge - Percentages'!$B:$B,0),'Data - Knowledge'!M$8)/100</f>
        <v>0.125</v>
      </c>
      <c r="N745" s="129" cm="1">
        <f t="array" ref="N745">INDEX(KM_PCT,MATCH($A745,'Knowledge - Percentages'!$B:$B,0),'Data - Knowledge'!N$8)/100</f>
        <v>0.113</v>
      </c>
      <c r="O745" s="129" cm="1">
        <f t="array" ref="O745">INDEX(KM_PCT,MATCH($A745,'Knowledge - Percentages'!$B:$B,0),'Data - Knowledge'!O$8)/100</f>
        <v>0.113</v>
      </c>
      <c r="P745" s="129" cm="1">
        <f t="array" ref="P745">INDEX(KM_PCT,MATCH($A745,'Knowledge - Percentages'!$B:$B,0),'Data - Knowledge'!P$8)/100</f>
        <v>0.13100000000000001</v>
      </c>
      <c r="Q745" s="129" cm="1">
        <f t="array" ref="Q745">INDEX(KM_PCT,MATCH($A745,'Knowledge - Percentages'!$B:$B,0),'Data - Knowledge'!Q$8)/100</f>
        <v>0.161</v>
      </c>
      <c r="R745" s="129" cm="1">
        <f t="array" ref="R745">INDEX(KM_PCT,MATCH($A745,'Knowledge - Percentages'!$B:$B,0),'Data - Knowledge'!R$8)/100</f>
        <v>0.13100000000000001</v>
      </c>
      <c r="S745" s="129" cm="1">
        <f t="array" ref="S745">INDEX(KM_PCT,MATCH($A745,'Knowledge - Percentages'!$B:$B,0),'Data - Knowledge'!S$8)/100</f>
        <v>0.13100000000000001</v>
      </c>
      <c r="T745" s="129" cm="1">
        <f t="array" ref="T745">INDEX(KM_PCT,MATCH($A745,'Knowledge - Percentages'!$B:$B,0),'Data - Knowledge'!T$8)/100</f>
        <v>0.126</v>
      </c>
      <c r="U745" s="129" cm="1">
        <f t="array" ref="U745">INDEX(KM_PCT,MATCH($A745,'Knowledge - Percentages'!$B:$B,0),'Data - Knowledge'!U$8)/100</f>
        <v>0.13100000000000001</v>
      </c>
      <c r="V745" s="129" cm="1">
        <f t="array" ref="V745">INDEX(KM_PCT,MATCH($A745,'Knowledge - Percentages'!$B:$B,0),'Data - Knowledge'!V$8)/100</f>
        <v>0.13500000000000001</v>
      </c>
      <c r="W745" s="129" cm="1">
        <f t="array" ref="W745">INDEX(KM_PCT,MATCH($A745,'Knowledge - Percentages'!$B:$B,0),'Data - Knowledge'!W$8)/100</f>
        <v>0.10800000000000001</v>
      </c>
      <c r="X745" s="129" cm="1">
        <f t="array" ref="X745">INDEX(KM_PCT,MATCH($A745,'Knowledge - Percentages'!$B:$B,0),'Data - Knowledge'!X$8)/100</f>
        <v>0.113</v>
      </c>
      <c r="Y745" s="129" cm="1">
        <f t="array" ref="Y745">INDEX(KM_PCT,MATCH($A745,'Knowledge - Percentages'!$B:$B,0),'Data - Knowledge'!Y$8)/100</f>
        <v>0.10199999999999999</v>
      </c>
      <c r="Z745" s="129" cm="1">
        <f t="array" ref="Z745">INDEX(KM_PCT,MATCH($A745,'Knowledge - Percentages'!$B:$B,0),'Data - Knowledge'!Z$8)/100</f>
        <v>0.113</v>
      </c>
      <c r="AA745" s="129" cm="1">
        <f t="array" ref="AA745">INDEX(KM_PCT,MATCH($A745,'Knowledge - Percentages'!$B:$B,0),'Data - Knowledge'!AA$8)/100</f>
        <v>0.113</v>
      </c>
      <c r="AB745" s="129" cm="1">
        <f t="array" ref="AB745">INDEX(KM_PCT,MATCH($A745,'Knowledge - Percentages'!$B:$B,0),'Data - Knowledge'!AB$8)/100</f>
        <v>0.13</v>
      </c>
      <c r="AC745" s="129" cm="1">
        <f t="array" ref="AC745">INDEX(KM_PCT,MATCH($A745,'Knowledge - Percentages'!$B:$B,0),'Data - Knowledge'!AC$8)/100</f>
        <v>0.109</v>
      </c>
      <c r="AD745" s="129" cm="1">
        <f t="array" ref="AD745">INDEX(KM_PCT,MATCH($A745,'Knowledge - Percentages'!$B:$B,0),'Data - Knowledge'!AD$8)/100</f>
        <v>0.109</v>
      </c>
      <c r="AE745" s="129" cm="1">
        <f t="array" ref="AE745">INDEX(KM_PCT,MATCH($A745,'Knowledge - Percentages'!$B:$B,0),'Data - Knowledge'!AE$8)/100</f>
        <v>0.109</v>
      </c>
      <c r="AF745" s="129" cm="1">
        <f t="array" ref="AF745">INDEX(KM_PCT,MATCH($A745,'Knowledge - Percentages'!$B:$B,0),'Data - Knowledge'!AF$8)/100</f>
        <v>0.109</v>
      </c>
      <c r="AG745" s="129" cm="1">
        <f t="array" ref="AG745">INDEX(KM_PCT,MATCH($A745,'Knowledge - Percentages'!$B:$B,0),'Data - Knowledge'!AG$8)/100</f>
        <v>0.106</v>
      </c>
      <c r="AH745" s="129" cm="1">
        <f t="array" ref="AH745">INDEX(KM_PCT,MATCH($A745,'Knowledge - Percentages'!$B:$B,0),'Data - Knowledge'!AH$8)/100</f>
        <v>0.109</v>
      </c>
      <c r="AI745" s="129" cm="1">
        <f t="array" ref="AI745">INDEX(KM_PCT,MATCH($A745,'Knowledge - Percentages'!$B:$B,0),'Data - Knowledge'!AI$8)/100</f>
        <v>0.10300000000000001</v>
      </c>
    </row>
    <row r="746" spans="1:35">
      <c r="A746" s="86" t="s">
        <v>1590</v>
      </c>
      <c r="B746" s="86" t="s">
        <v>1491</v>
      </c>
      <c r="C746" s="86" t="s">
        <v>1586</v>
      </c>
      <c r="D746" s="86" t="s">
        <v>1500</v>
      </c>
      <c r="E746" s="122">
        <f t="shared" si="73"/>
        <v>8.2569011663117586E-2</v>
      </c>
      <c r="F746" s="128">
        <f t="shared" si="68"/>
        <v>4226.46</v>
      </c>
      <c r="G746" s="122">
        <f t="shared" si="69"/>
        <v>7.714646665878945E-2</v>
      </c>
      <c r="H746" s="128">
        <f t="shared" si="70"/>
        <v>28075.064999999999</v>
      </c>
      <c r="I746" s="122">
        <f t="shared" si="71"/>
        <v>-0.24262441964450845</v>
      </c>
      <c r="J746" s="128">
        <f t="shared" si="72"/>
        <v>107.02889612341092</v>
      </c>
      <c r="K746" s="129" cm="1">
        <f t="array" ref="K746">INDEX(KM_PCT,MATCH($A746,'Knowledge - Percentages'!$B:$B,0),'Data - Knowledge'!K$8)/100</f>
        <v>7.9000000000000001E-2</v>
      </c>
      <c r="L746" s="129" cm="1">
        <f t="array" ref="L746">INDEX(KM_PCT,MATCH($A746,'Knowledge - Percentages'!$B:$B,0),'Data - Knowledge'!L$8)/100</f>
        <v>7.9000000000000001E-2</v>
      </c>
      <c r="M746" s="129" cm="1">
        <f t="array" ref="M746">INDEX(KM_PCT,MATCH($A746,'Knowledge - Percentages'!$B:$B,0),'Data - Knowledge'!M$8)/100</f>
        <v>0.109</v>
      </c>
      <c r="N746" s="129" cm="1">
        <f t="array" ref="N746">INDEX(KM_PCT,MATCH($A746,'Knowledge - Percentages'!$B:$B,0),'Data - Knowledge'!N$8)/100</f>
        <v>7.9000000000000001E-2</v>
      </c>
      <c r="O746" s="129" cm="1">
        <f t="array" ref="O746">INDEX(KM_PCT,MATCH($A746,'Knowledge - Percentages'!$B:$B,0),'Data - Knowledge'!O$8)/100</f>
        <v>7.9000000000000001E-2</v>
      </c>
      <c r="P746" s="129" cm="1">
        <f t="array" ref="P746">INDEX(KM_PCT,MATCH($A746,'Knowledge - Percentages'!$B:$B,0),'Data - Knowledge'!P$8)/100</f>
        <v>8.5999999999999993E-2</v>
      </c>
      <c r="Q746" s="129" cm="1">
        <f t="array" ref="Q746">INDEX(KM_PCT,MATCH($A746,'Knowledge - Percentages'!$B:$B,0),'Data - Knowledge'!Q$8)/100</f>
        <v>0.14300000000000002</v>
      </c>
      <c r="R746" s="129" cm="1">
        <f t="array" ref="R746">INDEX(KM_PCT,MATCH($A746,'Knowledge - Percentages'!$B:$B,0),'Data - Knowledge'!R$8)/100</f>
        <v>0.10099999999999999</v>
      </c>
      <c r="S746" s="129" cm="1">
        <f t="array" ref="S746">INDEX(KM_PCT,MATCH($A746,'Knowledge - Percentages'!$B:$B,0),'Data - Knowledge'!S$8)/100</f>
        <v>8.5999999999999993E-2</v>
      </c>
      <c r="T746" s="129" cm="1">
        <f t="array" ref="T746">INDEX(KM_PCT,MATCH($A746,'Knowledge - Percentages'!$B:$B,0),'Data - Knowledge'!T$8)/100</f>
        <v>6.9000000000000006E-2</v>
      </c>
      <c r="U746" s="129" cm="1">
        <f t="array" ref="U746">INDEX(KM_PCT,MATCH($A746,'Knowledge - Percentages'!$B:$B,0),'Data - Knowledge'!U$8)/100</f>
        <v>8.5999999999999993E-2</v>
      </c>
      <c r="V746" s="129" cm="1">
        <f t="array" ref="V746">INDEX(KM_PCT,MATCH($A746,'Knowledge - Percentages'!$B:$B,0),'Data - Knowledge'!V$8)/100</f>
        <v>0.13500000000000001</v>
      </c>
      <c r="W746" s="129" cm="1">
        <f t="array" ref="W746">INDEX(KM_PCT,MATCH($A746,'Knowledge - Percentages'!$B:$B,0),'Data - Knowledge'!W$8)/100</f>
        <v>6.0999999999999999E-2</v>
      </c>
      <c r="X746" s="129" cm="1">
        <f t="array" ref="X746">INDEX(KM_PCT,MATCH($A746,'Knowledge - Percentages'!$B:$B,0),'Data - Knowledge'!X$8)/100</f>
        <v>7.9000000000000001E-2</v>
      </c>
      <c r="Y746" s="129" cm="1">
        <f t="array" ref="Y746">INDEX(KM_PCT,MATCH($A746,'Knowledge - Percentages'!$B:$B,0),'Data - Knowledge'!Y$8)/100</f>
        <v>7.9000000000000001E-2</v>
      </c>
      <c r="Z746" s="129" cm="1">
        <f t="array" ref="Z746">INDEX(KM_PCT,MATCH($A746,'Knowledge - Percentages'!$B:$B,0),'Data - Knowledge'!Z$8)/100</f>
        <v>7.0000000000000007E-2</v>
      </c>
      <c r="AA746" s="129" cm="1">
        <f t="array" ref="AA746">INDEX(KM_PCT,MATCH($A746,'Knowledge - Percentages'!$B:$B,0),'Data - Knowledge'!AA$8)/100</f>
        <v>6.9000000000000006E-2</v>
      </c>
      <c r="AB746" s="129" cm="1">
        <f t="array" ref="AB746">INDEX(KM_PCT,MATCH($A746,'Knowledge - Percentages'!$B:$B,0),'Data - Knowledge'!AB$8)/100</f>
        <v>0.17899999999999999</v>
      </c>
      <c r="AC746" s="129" cm="1">
        <f t="array" ref="AC746">INDEX(KM_PCT,MATCH($A746,'Knowledge - Percentages'!$B:$B,0),'Data - Knowledge'!AC$8)/100</f>
        <v>5.4000000000000006E-2</v>
      </c>
      <c r="AD746" s="129" cm="1">
        <f t="array" ref="AD746">INDEX(KM_PCT,MATCH($A746,'Knowledge - Percentages'!$B:$B,0),'Data - Knowledge'!AD$8)/100</f>
        <v>7.6999999999999999E-2</v>
      </c>
      <c r="AE746" s="129" cm="1">
        <f t="array" ref="AE746">INDEX(KM_PCT,MATCH($A746,'Knowledge - Percentages'!$B:$B,0),'Data - Knowledge'!AE$8)/100</f>
        <v>7.6999999999999999E-2</v>
      </c>
      <c r="AF746" s="129" cm="1">
        <f t="array" ref="AF746">INDEX(KM_PCT,MATCH($A746,'Knowledge - Percentages'!$B:$B,0),'Data - Knowledge'!AF$8)/100</f>
        <v>0.11199999999999999</v>
      </c>
      <c r="AG746" s="129" cm="1">
        <f t="array" ref="AG746">INDEX(KM_PCT,MATCH($A746,'Knowledge - Percentages'!$B:$B,0),'Data - Knowledge'!AG$8)/100</f>
        <v>7.6999999999999999E-2</v>
      </c>
      <c r="AH746" s="129" cm="1">
        <f t="array" ref="AH746">INDEX(KM_PCT,MATCH($A746,'Knowledge - Percentages'!$B:$B,0),'Data - Knowledge'!AH$8)/100</f>
        <v>0.06</v>
      </c>
      <c r="AI746" s="129" cm="1">
        <f t="array" ref="AI746">INDEX(KM_PCT,MATCH($A746,'Knowledge - Percentages'!$B:$B,0),'Data - Knowledge'!AI$8)/100</f>
        <v>7.6999999999999999E-2</v>
      </c>
    </row>
    <row r="747" spans="1:35">
      <c r="A747" s="86" t="s">
        <v>1591</v>
      </c>
      <c r="B747" s="86" t="s">
        <v>1491</v>
      </c>
      <c r="C747" s="86" t="s">
        <v>1586</v>
      </c>
      <c r="D747" s="86" t="s">
        <v>1502</v>
      </c>
      <c r="E747" s="122">
        <f t="shared" si="73"/>
        <v>7.7318323011702189E-2</v>
      </c>
      <c r="F747" s="128">
        <f t="shared" si="68"/>
        <v>3957.6930000000002</v>
      </c>
      <c r="G747" s="122">
        <f t="shared" si="69"/>
        <v>6.9064789142638874E-2</v>
      </c>
      <c r="H747" s="128">
        <f t="shared" si="70"/>
        <v>25133.988999999994</v>
      </c>
      <c r="I747" s="122">
        <f t="shared" si="71"/>
        <v>-0.11170231835091657</v>
      </c>
      <c r="J747" s="128">
        <f t="shared" si="72"/>
        <v>111.95042216377055</v>
      </c>
      <c r="K747" s="129" cm="1">
        <f t="array" ref="K747">INDEX(KM_PCT,MATCH($A747,'Knowledge - Percentages'!$B:$B,0),'Data - Knowledge'!K$8)/100</f>
        <v>8.199999999999999E-2</v>
      </c>
      <c r="L747" s="129" cm="1">
        <f t="array" ref="L747">INDEX(KM_PCT,MATCH($A747,'Knowledge - Percentages'!$B:$B,0),'Data - Knowledge'!L$8)/100</f>
        <v>8.3000000000000004E-2</v>
      </c>
      <c r="M747" s="129" cm="1">
        <f t="array" ref="M747">INDEX(KM_PCT,MATCH($A747,'Knowledge - Percentages'!$B:$B,0),'Data - Knowledge'!M$8)/100</f>
        <v>9.8000000000000004E-2</v>
      </c>
      <c r="N747" s="129" cm="1">
        <f t="array" ref="N747">INDEX(KM_PCT,MATCH($A747,'Knowledge - Percentages'!$B:$B,0),'Data - Knowledge'!N$8)/100</f>
        <v>8.199999999999999E-2</v>
      </c>
      <c r="O747" s="129" cm="1">
        <f t="array" ref="O747">INDEX(KM_PCT,MATCH($A747,'Knowledge - Percentages'!$B:$B,0),'Data - Knowledge'!O$8)/100</f>
        <v>8.199999999999999E-2</v>
      </c>
      <c r="P747" s="129" cm="1">
        <f t="array" ref="P747">INDEX(KM_PCT,MATCH($A747,'Knowledge - Percentages'!$B:$B,0),'Data - Knowledge'!P$8)/100</f>
        <v>0.10099999999999999</v>
      </c>
      <c r="Q747" s="129" cm="1">
        <f t="array" ref="Q747">INDEX(KM_PCT,MATCH($A747,'Knowledge - Percentages'!$B:$B,0),'Data - Knowledge'!Q$8)/100</f>
        <v>0.114</v>
      </c>
      <c r="R747" s="129" cm="1">
        <f t="array" ref="R747">INDEX(KM_PCT,MATCH($A747,'Knowledge - Percentages'!$B:$B,0),'Data - Knowledge'!R$8)/100</f>
        <v>5.2000000000000005E-2</v>
      </c>
      <c r="S747" s="129" cm="1">
        <f t="array" ref="S747">INDEX(KM_PCT,MATCH($A747,'Knowledge - Percentages'!$B:$B,0),'Data - Knowledge'!S$8)/100</f>
        <v>9.4E-2</v>
      </c>
      <c r="T747" s="129" cm="1">
        <f t="array" ref="T747">INDEX(KM_PCT,MATCH($A747,'Knowledge - Percentages'!$B:$B,0),'Data - Knowledge'!T$8)/100</f>
        <v>9.4E-2</v>
      </c>
      <c r="U747" s="129" cm="1">
        <f t="array" ref="U747">INDEX(KM_PCT,MATCH($A747,'Knowledge - Percentages'!$B:$B,0),'Data - Knowledge'!U$8)/100</f>
        <v>9.4E-2</v>
      </c>
      <c r="V747" s="129" cm="1">
        <f t="array" ref="V747">INDEX(KM_PCT,MATCH($A747,'Knowledge - Percentages'!$B:$B,0),'Data - Knowledge'!V$8)/100</f>
        <v>0.11900000000000001</v>
      </c>
      <c r="W747" s="129" cm="1">
        <f t="array" ref="W747">INDEX(KM_PCT,MATCH($A747,'Knowledge - Percentages'!$B:$B,0),'Data - Knowledge'!W$8)/100</f>
        <v>9.4E-2</v>
      </c>
      <c r="X747" s="129" cm="1">
        <f t="array" ref="X747">INDEX(KM_PCT,MATCH($A747,'Knowledge - Percentages'!$B:$B,0),'Data - Knowledge'!X$8)/100</f>
        <v>0.06</v>
      </c>
      <c r="Y747" s="129" cm="1">
        <f t="array" ref="Y747">INDEX(KM_PCT,MATCH($A747,'Knowledge - Percentages'!$B:$B,0),'Data - Knowledge'!Y$8)/100</f>
        <v>6.5000000000000002E-2</v>
      </c>
      <c r="Z747" s="129" cm="1">
        <f t="array" ref="Z747">INDEX(KM_PCT,MATCH($A747,'Knowledge - Percentages'!$B:$B,0),'Data - Knowledge'!Z$8)/100</f>
        <v>6.5000000000000002E-2</v>
      </c>
      <c r="AA747" s="129" cm="1">
        <f t="array" ref="AA747">INDEX(KM_PCT,MATCH($A747,'Knowledge - Percentages'!$B:$B,0),'Data - Knowledge'!AA$8)/100</f>
        <v>6.5000000000000002E-2</v>
      </c>
      <c r="AB747" s="129" cm="1">
        <f t="array" ref="AB747">INDEX(KM_PCT,MATCH($A747,'Knowledge - Percentages'!$B:$B,0),'Data - Knowledge'!AB$8)/100</f>
        <v>0.184</v>
      </c>
      <c r="AC747" s="129" cm="1">
        <f t="array" ref="AC747">INDEX(KM_PCT,MATCH($A747,'Knowledge - Percentages'!$B:$B,0),'Data - Knowledge'!AC$8)/100</f>
        <v>3.4000000000000002E-2</v>
      </c>
      <c r="AD747" s="129" cm="1">
        <f t="array" ref="AD747">INDEX(KM_PCT,MATCH($A747,'Knowledge - Percentages'!$B:$B,0),'Data - Knowledge'!AD$8)/100</f>
        <v>4.8000000000000001E-2</v>
      </c>
      <c r="AE747" s="129" cm="1">
        <f t="array" ref="AE747">INDEX(KM_PCT,MATCH($A747,'Knowledge - Percentages'!$B:$B,0),'Data - Knowledge'!AE$8)/100</f>
        <v>5.2000000000000005E-2</v>
      </c>
      <c r="AF747" s="129" cm="1">
        <f t="array" ref="AF747">INDEX(KM_PCT,MATCH($A747,'Knowledge - Percentages'!$B:$B,0),'Data - Knowledge'!AF$8)/100</f>
        <v>0.08</v>
      </c>
      <c r="AG747" s="129" cm="1">
        <f t="array" ref="AG747">INDEX(KM_PCT,MATCH($A747,'Knowledge - Percentages'!$B:$B,0),'Data - Knowledge'!AG$8)/100</f>
        <v>5.4000000000000006E-2</v>
      </c>
      <c r="AH747" s="129" cm="1">
        <f t="array" ref="AH747">INDEX(KM_PCT,MATCH($A747,'Knowledge - Percentages'!$B:$B,0),'Data - Knowledge'!AH$8)/100</f>
        <v>5.2000000000000005E-2</v>
      </c>
      <c r="AI747" s="129" cm="1">
        <f t="array" ref="AI747">INDEX(KM_PCT,MATCH($A747,'Knowledge - Percentages'!$B:$B,0),'Data - Knowledge'!AI$8)/100</f>
        <v>5.4000000000000006E-2</v>
      </c>
    </row>
    <row r="748" spans="1:35">
      <c r="A748" s="86" t="s">
        <v>1592</v>
      </c>
      <c r="B748" s="86" t="s">
        <v>1491</v>
      </c>
      <c r="C748" s="86" t="s">
        <v>1586</v>
      </c>
      <c r="D748" s="86" t="s">
        <v>1504</v>
      </c>
      <c r="E748" s="122">
        <f t="shared" si="73"/>
        <v>0.30785746380917028</v>
      </c>
      <c r="F748" s="128">
        <f t="shared" si="68"/>
        <v>15758.3</v>
      </c>
      <c r="G748" s="122">
        <f t="shared" si="69"/>
        <v>0.30970061469722659</v>
      </c>
      <c r="H748" s="128">
        <f t="shared" si="70"/>
        <v>112705.93800000001</v>
      </c>
      <c r="I748" s="122">
        <f t="shared" si="71"/>
        <v>-0.30997179017097515</v>
      </c>
      <c r="J748" s="128">
        <f t="shared" si="72"/>
        <v>99.404860435986464</v>
      </c>
      <c r="K748" s="129" cm="1">
        <f t="array" ref="K748">INDEX(KM_PCT,MATCH($A748,'Knowledge - Percentages'!$B:$B,0),'Data - Knowledge'!K$8)/100</f>
        <v>0.312</v>
      </c>
      <c r="L748" s="129" cm="1">
        <f t="array" ref="L748">INDEX(KM_PCT,MATCH($A748,'Knowledge - Percentages'!$B:$B,0),'Data - Knowledge'!L$8)/100</f>
        <v>0.312</v>
      </c>
      <c r="M748" s="129" cm="1">
        <f t="array" ref="M748">INDEX(KM_PCT,MATCH($A748,'Knowledge - Percentages'!$B:$B,0),'Data - Knowledge'!M$8)/100</f>
        <v>0.312</v>
      </c>
      <c r="N748" s="129" cm="1">
        <f t="array" ref="N748">INDEX(KM_PCT,MATCH($A748,'Knowledge - Percentages'!$B:$B,0),'Data - Knowledge'!N$8)/100</f>
        <v>0.27800000000000002</v>
      </c>
      <c r="O748" s="129" cm="1">
        <f t="array" ref="O748">INDEX(KM_PCT,MATCH($A748,'Knowledge - Percentages'!$B:$B,0),'Data - Knowledge'!O$8)/100</f>
        <v>0.312</v>
      </c>
      <c r="P748" s="129" cm="1">
        <f t="array" ref="P748">INDEX(KM_PCT,MATCH($A748,'Knowledge - Percentages'!$B:$B,0),'Data - Knowledge'!P$8)/100</f>
        <v>0.29799999999999999</v>
      </c>
      <c r="Q748" s="129" cm="1">
        <f t="array" ref="Q748">INDEX(KM_PCT,MATCH($A748,'Knowledge - Percentages'!$B:$B,0),'Data - Knowledge'!Q$8)/100</f>
        <v>0.30599999999999999</v>
      </c>
      <c r="R748" s="129" cm="1">
        <f t="array" ref="R748">INDEX(KM_PCT,MATCH($A748,'Knowledge - Percentages'!$B:$B,0),'Data - Knowledge'!R$8)/100</f>
        <v>0.30299999999999999</v>
      </c>
      <c r="S748" s="129" cm="1">
        <f t="array" ref="S748">INDEX(KM_PCT,MATCH($A748,'Knowledge - Percentages'!$B:$B,0),'Data - Knowledge'!S$8)/100</f>
        <v>0.30599999999999999</v>
      </c>
      <c r="T748" s="129" cm="1">
        <f t="array" ref="T748">INDEX(KM_PCT,MATCH($A748,'Knowledge - Percentages'!$B:$B,0),'Data - Knowledge'!T$8)/100</f>
        <v>0.30599999999999999</v>
      </c>
      <c r="U748" s="129" cm="1">
        <f t="array" ref="U748">INDEX(KM_PCT,MATCH($A748,'Knowledge - Percentages'!$B:$B,0),'Data - Knowledge'!U$8)/100</f>
        <v>0.30599999999999999</v>
      </c>
      <c r="V748" s="129" cm="1">
        <f t="array" ref="V748">INDEX(KM_PCT,MATCH($A748,'Knowledge - Percentages'!$B:$B,0),'Data - Knowledge'!V$8)/100</f>
        <v>0.30599999999999999</v>
      </c>
      <c r="W748" s="129" cm="1">
        <f t="array" ref="W748">INDEX(KM_PCT,MATCH($A748,'Knowledge - Percentages'!$B:$B,0),'Data - Knowledge'!W$8)/100</f>
        <v>0.30599999999999999</v>
      </c>
      <c r="X748" s="129" cm="1">
        <f t="array" ref="X748">INDEX(KM_PCT,MATCH($A748,'Knowledge - Percentages'!$B:$B,0),'Data - Knowledge'!X$8)/100</f>
        <v>0.312</v>
      </c>
      <c r="Y748" s="129" cm="1">
        <f t="array" ref="Y748">INDEX(KM_PCT,MATCH($A748,'Knowledge - Percentages'!$B:$B,0),'Data - Knowledge'!Y$8)/100</f>
        <v>0.312</v>
      </c>
      <c r="Z748" s="129" cm="1">
        <f t="array" ref="Z748">INDEX(KM_PCT,MATCH($A748,'Knowledge - Percentages'!$B:$B,0),'Data - Knowledge'!Z$8)/100</f>
        <v>0.312</v>
      </c>
      <c r="AA748" s="129" cm="1">
        <f t="array" ref="AA748">INDEX(KM_PCT,MATCH($A748,'Knowledge - Percentages'!$B:$B,0),'Data - Knowledge'!AA$8)/100</f>
        <v>0.312</v>
      </c>
      <c r="AB748" s="129" cm="1">
        <f t="array" ref="AB748">INDEX(KM_PCT,MATCH($A748,'Knowledge - Percentages'!$B:$B,0),'Data - Knowledge'!AB$8)/100</f>
        <v>0.32</v>
      </c>
      <c r="AC748" s="129" cm="1">
        <f t="array" ref="AC748">INDEX(KM_PCT,MATCH($A748,'Knowledge - Percentages'!$B:$B,0),'Data - Knowledge'!AC$8)/100</f>
        <v>0.318</v>
      </c>
      <c r="AD748" s="129" cm="1">
        <f t="array" ref="AD748">INDEX(KM_PCT,MATCH($A748,'Knowledge - Percentages'!$B:$B,0),'Data - Knowledge'!AD$8)/100</f>
        <v>0.315</v>
      </c>
      <c r="AE748" s="129" cm="1">
        <f t="array" ref="AE748">INDEX(KM_PCT,MATCH($A748,'Knowledge - Percentages'!$B:$B,0),'Data - Knowledge'!AE$8)/100</f>
        <v>0.30199999999999999</v>
      </c>
      <c r="AF748" s="129" cm="1">
        <f t="array" ref="AF748">INDEX(KM_PCT,MATCH($A748,'Knowledge - Percentages'!$B:$B,0),'Data - Knowledge'!AF$8)/100</f>
        <v>0.34499999999999997</v>
      </c>
      <c r="AG748" s="129" cm="1">
        <f t="array" ref="AG748">INDEX(KM_PCT,MATCH($A748,'Knowledge - Percentages'!$B:$B,0),'Data - Knowledge'!AG$8)/100</f>
        <v>0.315</v>
      </c>
      <c r="AH748" s="129" cm="1">
        <f t="array" ref="AH748">INDEX(KM_PCT,MATCH($A748,'Knowledge - Percentages'!$B:$B,0),'Data - Knowledge'!AH$8)/100</f>
        <v>0.315</v>
      </c>
      <c r="AI748" s="129" cm="1">
        <f t="array" ref="AI748">INDEX(KM_PCT,MATCH($A748,'Knowledge - Percentages'!$B:$B,0),'Data - Knowledge'!AI$8)/100</f>
        <v>0.32600000000000001</v>
      </c>
    </row>
    <row r="749" spans="1:35">
      <c r="A749" s="86" t="s">
        <v>1593</v>
      </c>
      <c r="B749" s="86" t="s">
        <v>1491</v>
      </c>
      <c r="C749" s="86" t="s">
        <v>1594</v>
      </c>
      <c r="D749" s="86" t="s">
        <v>1493</v>
      </c>
      <c r="E749" s="122">
        <f t="shared" si="73"/>
        <v>0.14299810498759449</v>
      </c>
      <c r="F749" s="128">
        <f t="shared" si="68"/>
        <v>7319.6439999999993</v>
      </c>
      <c r="G749" s="122">
        <f t="shared" si="69"/>
        <v>0.14167755187280687</v>
      </c>
      <c r="H749" s="128">
        <f t="shared" si="70"/>
        <v>51559.152999999998</v>
      </c>
      <c r="I749" s="122">
        <f t="shared" si="71"/>
        <v>-0.29909536441341533</v>
      </c>
      <c r="J749" s="128">
        <f t="shared" si="72"/>
        <v>100.9320835215823</v>
      </c>
      <c r="K749" s="129" cm="1">
        <f t="array" ref="K749">INDEX(KM_PCT,MATCH($A749,'Knowledge - Percentages'!$B:$B,0),'Data - Knowledge'!K$8)/100</f>
        <v>0.14499999999999999</v>
      </c>
      <c r="L749" s="129" cm="1">
        <f t="array" ref="L749">INDEX(KM_PCT,MATCH($A749,'Knowledge - Percentages'!$B:$B,0),'Data - Knowledge'!L$8)/100</f>
        <v>0.14499999999999999</v>
      </c>
      <c r="M749" s="129" cm="1">
        <f t="array" ref="M749">INDEX(KM_PCT,MATCH($A749,'Knowledge - Percentages'!$B:$B,0),'Data - Knowledge'!M$8)/100</f>
        <v>0.14499999999999999</v>
      </c>
      <c r="N749" s="129" cm="1">
        <f t="array" ref="N749">INDEX(KM_PCT,MATCH($A749,'Knowledge - Percentages'!$B:$B,0),'Data - Knowledge'!N$8)/100</f>
        <v>0.12300000000000001</v>
      </c>
      <c r="O749" s="129" cm="1">
        <f t="array" ref="O749">INDEX(KM_PCT,MATCH($A749,'Knowledge - Percentages'!$B:$B,0),'Data - Knowledge'!O$8)/100</f>
        <v>0.20100000000000001</v>
      </c>
      <c r="P749" s="129" cm="1">
        <f t="array" ref="P749">INDEX(KM_PCT,MATCH($A749,'Knowledge - Percentages'!$B:$B,0),'Data - Knowledge'!P$8)/100</f>
        <v>0.15</v>
      </c>
      <c r="Q749" s="129" cm="1">
        <f t="array" ref="Q749">INDEX(KM_PCT,MATCH($A749,'Knowledge - Percentages'!$B:$B,0),'Data - Knowledge'!Q$8)/100</f>
        <v>0.151</v>
      </c>
      <c r="R749" s="129" cm="1">
        <f t="array" ref="R749">INDEX(KM_PCT,MATCH($A749,'Knowledge - Percentages'!$B:$B,0),'Data - Knowledge'!R$8)/100</f>
        <v>0.125</v>
      </c>
      <c r="S749" s="129" cm="1">
        <f t="array" ref="S749">INDEX(KM_PCT,MATCH($A749,'Knowledge - Percentages'!$B:$B,0),'Data - Knowledge'!S$8)/100</f>
        <v>0.154</v>
      </c>
      <c r="T749" s="129" cm="1">
        <f t="array" ref="T749">INDEX(KM_PCT,MATCH($A749,'Knowledge - Percentages'!$B:$B,0),'Data - Knowledge'!T$8)/100</f>
        <v>0.15</v>
      </c>
      <c r="U749" s="129" cm="1">
        <f t="array" ref="U749">INDEX(KM_PCT,MATCH($A749,'Knowledge - Percentages'!$B:$B,0),'Data - Knowledge'!U$8)/100</f>
        <v>0.15</v>
      </c>
      <c r="V749" s="129" cm="1">
        <f t="array" ref="V749">INDEX(KM_PCT,MATCH($A749,'Knowledge - Percentages'!$B:$B,0),'Data - Knowledge'!V$8)/100</f>
        <v>0.15</v>
      </c>
      <c r="W749" s="129" cm="1">
        <f t="array" ref="W749">INDEX(KM_PCT,MATCH($A749,'Knowledge - Percentages'!$B:$B,0),'Data - Knowledge'!W$8)/100</f>
        <v>0.15</v>
      </c>
      <c r="X749" s="129" cm="1">
        <f t="array" ref="X749">INDEX(KM_PCT,MATCH($A749,'Knowledge - Percentages'!$B:$B,0),'Data - Knowledge'!X$8)/100</f>
        <v>0.14499999999999999</v>
      </c>
      <c r="Y749" s="129" cm="1">
        <f t="array" ref="Y749">INDEX(KM_PCT,MATCH($A749,'Knowledge - Percentages'!$B:$B,0),'Data - Knowledge'!Y$8)/100</f>
        <v>0.14499999999999999</v>
      </c>
      <c r="Z749" s="129" cm="1">
        <f t="array" ref="Z749">INDEX(KM_PCT,MATCH($A749,'Knowledge - Percentages'!$B:$B,0),'Data - Knowledge'!Z$8)/100</f>
        <v>0.14499999999999999</v>
      </c>
      <c r="AA749" s="129" cm="1">
        <f t="array" ref="AA749">INDEX(KM_PCT,MATCH($A749,'Knowledge - Percentages'!$B:$B,0),'Data - Knowledge'!AA$8)/100</f>
        <v>0.14499999999999999</v>
      </c>
      <c r="AB749" s="129" cm="1">
        <f t="array" ref="AB749">INDEX(KM_PCT,MATCH($A749,'Knowledge - Percentages'!$B:$B,0),'Data - Knowledge'!AB$8)/100</f>
        <v>0.30599999999999999</v>
      </c>
      <c r="AC749" s="129" cm="1">
        <f t="array" ref="AC749">INDEX(KM_PCT,MATCH($A749,'Knowledge - Percentages'!$B:$B,0),'Data - Knowledge'!AC$8)/100</f>
        <v>0.114</v>
      </c>
      <c r="AD749" s="129" cm="1">
        <f t="array" ref="AD749">INDEX(KM_PCT,MATCH($A749,'Knowledge - Percentages'!$B:$B,0),'Data - Knowledge'!AD$8)/100</f>
        <v>0.129</v>
      </c>
      <c r="AE749" s="129" cm="1">
        <f t="array" ref="AE749">INDEX(KM_PCT,MATCH($A749,'Knowledge - Percentages'!$B:$B,0),'Data - Knowledge'!AE$8)/100</f>
        <v>0.14099999999999999</v>
      </c>
      <c r="AF749" s="129" cm="1">
        <f t="array" ref="AF749">INDEX(KM_PCT,MATCH($A749,'Knowledge - Percentages'!$B:$B,0),'Data - Knowledge'!AF$8)/100</f>
        <v>0.156</v>
      </c>
      <c r="AG749" s="129" cm="1">
        <f t="array" ref="AG749">INDEX(KM_PCT,MATCH($A749,'Knowledge - Percentages'!$B:$B,0),'Data - Knowledge'!AG$8)/100</f>
        <v>0.14099999999999999</v>
      </c>
      <c r="AH749" s="129" cm="1">
        <f t="array" ref="AH749">INDEX(KM_PCT,MATCH($A749,'Knowledge - Percentages'!$B:$B,0),'Data - Knowledge'!AH$8)/100</f>
        <v>0.14099999999999999</v>
      </c>
      <c r="AI749" s="129" cm="1">
        <f t="array" ref="AI749">INDEX(KM_PCT,MATCH($A749,'Knowledge - Percentages'!$B:$B,0),'Data - Knowledge'!AI$8)/100</f>
        <v>0.14099999999999999</v>
      </c>
    </row>
    <row r="750" spans="1:35">
      <c r="A750" s="86" t="s">
        <v>1595</v>
      </c>
      <c r="B750" s="86" t="s">
        <v>1491</v>
      </c>
      <c r="C750" s="86" t="s">
        <v>1594</v>
      </c>
      <c r="D750" s="86" t="s">
        <v>1495</v>
      </c>
      <c r="E750" s="122">
        <f t="shared" si="73"/>
        <v>0.35768796764803568</v>
      </c>
      <c r="F750" s="128">
        <f t="shared" si="68"/>
        <v>18308.974000000002</v>
      </c>
      <c r="G750" s="122">
        <f t="shared" si="69"/>
        <v>0.35902547270134283</v>
      </c>
      <c r="H750" s="128">
        <f t="shared" si="70"/>
        <v>130656.19099999998</v>
      </c>
      <c r="I750" s="122">
        <f t="shared" si="71"/>
        <v>0.14768214810773359</v>
      </c>
      <c r="J750" s="128">
        <f t="shared" si="72"/>
        <v>99.62746235155862</v>
      </c>
      <c r="K750" s="129" cm="1">
        <f t="array" ref="K750">INDEX(KM_PCT,MATCH($A750,'Knowledge - Percentages'!$B:$B,0),'Data - Knowledge'!K$8)/100</f>
        <v>0.36499999999999999</v>
      </c>
      <c r="L750" s="129" cm="1">
        <f t="array" ref="L750">INDEX(KM_PCT,MATCH($A750,'Knowledge - Percentages'!$B:$B,0),'Data - Knowledge'!L$8)/100</f>
        <v>0.36</v>
      </c>
      <c r="M750" s="129" cm="1">
        <f t="array" ref="M750">INDEX(KM_PCT,MATCH($A750,'Knowledge - Percentages'!$B:$B,0),'Data - Knowledge'!M$8)/100</f>
        <v>0.374</v>
      </c>
      <c r="N750" s="129" cm="1">
        <f t="array" ref="N750">INDEX(KM_PCT,MATCH($A750,'Knowledge - Percentages'!$B:$B,0),'Data - Knowledge'!N$8)/100</f>
        <v>0.36</v>
      </c>
      <c r="O750" s="129" cm="1">
        <f t="array" ref="O750">INDEX(KM_PCT,MATCH($A750,'Knowledge - Percentages'!$B:$B,0),'Data - Knowledge'!O$8)/100</f>
        <v>0.36</v>
      </c>
      <c r="P750" s="129" cm="1">
        <f t="array" ref="P750">INDEX(KM_PCT,MATCH($A750,'Knowledge - Percentages'!$B:$B,0),'Data - Knowledge'!P$8)/100</f>
        <v>0.34899999999999998</v>
      </c>
      <c r="Q750" s="129" cm="1">
        <f t="array" ref="Q750">INDEX(KM_PCT,MATCH($A750,'Knowledge - Percentages'!$B:$B,0),'Data - Knowledge'!Q$8)/100</f>
        <v>0.34899999999999998</v>
      </c>
      <c r="R750" s="129" cm="1">
        <f t="array" ref="R750">INDEX(KM_PCT,MATCH($A750,'Knowledge - Percentages'!$B:$B,0),'Data - Knowledge'!R$8)/100</f>
        <v>0.40100000000000002</v>
      </c>
      <c r="S750" s="129" cm="1">
        <f t="array" ref="S750">INDEX(KM_PCT,MATCH($A750,'Knowledge - Percentages'!$B:$B,0),'Data - Knowledge'!S$8)/100</f>
        <v>0.32700000000000001</v>
      </c>
      <c r="T750" s="129" cm="1">
        <f t="array" ref="T750">INDEX(KM_PCT,MATCH($A750,'Knowledge - Percentages'!$B:$B,0),'Data - Knowledge'!T$8)/100</f>
        <v>0.34899999999999998</v>
      </c>
      <c r="U750" s="129" cm="1">
        <f t="array" ref="U750">INDEX(KM_PCT,MATCH($A750,'Knowledge - Percentages'!$B:$B,0),'Data - Knowledge'!U$8)/100</f>
        <v>0.34899999999999998</v>
      </c>
      <c r="V750" s="129" cm="1">
        <f t="array" ref="V750">INDEX(KM_PCT,MATCH($A750,'Knowledge - Percentages'!$B:$B,0),'Data - Knowledge'!V$8)/100</f>
        <v>0.34899999999999998</v>
      </c>
      <c r="W750" s="129" cm="1">
        <f t="array" ref="W750">INDEX(KM_PCT,MATCH($A750,'Knowledge - Percentages'!$B:$B,0),'Data - Knowledge'!W$8)/100</f>
        <v>0.32600000000000001</v>
      </c>
      <c r="X750" s="129" cm="1">
        <f t="array" ref="X750">INDEX(KM_PCT,MATCH($A750,'Knowledge - Percentages'!$B:$B,0),'Data - Knowledge'!X$8)/100</f>
        <v>0.35899999999999999</v>
      </c>
      <c r="Y750" s="129" cm="1">
        <f t="array" ref="Y750">INDEX(KM_PCT,MATCH($A750,'Knowledge - Percentages'!$B:$B,0),'Data - Knowledge'!Y$8)/100</f>
        <v>0.35399999999999998</v>
      </c>
      <c r="Z750" s="129" cm="1">
        <f t="array" ref="Z750">INDEX(KM_PCT,MATCH($A750,'Knowledge - Percentages'!$B:$B,0),'Data - Knowledge'!Z$8)/100</f>
        <v>0.36499999999999999</v>
      </c>
      <c r="AA750" s="129" cm="1">
        <f t="array" ref="AA750">INDEX(KM_PCT,MATCH($A750,'Knowledge - Percentages'!$B:$B,0),'Data - Knowledge'!AA$8)/100</f>
        <v>0.36</v>
      </c>
      <c r="AB750" s="129" cm="1">
        <f t="array" ref="AB750">INDEX(KM_PCT,MATCH($A750,'Knowledge - Percentages'!$B:$B,0),'Data - Knowledge'!AB$8)/100</f>
        <v>0.36</v>
      </c>
      <c r="AC750" s="129" cm="1">
        <f t="array" ref="AC750">INDEX(KM_PCT,MATCH($A750,'Knowledge - Percentages'!$B:$B,0),'Data - Knowledge'!AC$8)/100</f>
        <v>0.371</v>
      </c>
      <c r="AD750" s="129" cm="1">
        <f t="array" ref="AD750">INDEX(KM_PCT,MATCH($A750,'Knowledge - Percentages'!$B:$B,0),'Data - Knowledge'!AD$8)/100</f>
        <v>0.36</v>
      </c>
      <c r="AE750" s="129" cm="1">
        <f t="array" ref="AE750">INDEX(KM_PCT,MATCH($A750,'Knowledge - Percentages'!$B:$B,0),'Data - Knowledge'!AE$8)/100</f>
        <v>0.36</v>
      </c>
      <c r="AF750" s="129" cm="1">
        <f t="array" ref="AF750">INDEX(KM_PCT,MATCH($A750,'Knowledge - Percentages'!$B:$B,0),'Data - Knowledge'!AF$8)/100</f>
        <v>0.30199999999999999</v>
      </c>
      <c r="AG750" s="129" cm="1">
        <f t="array" ref="AG750">INDEX(KM_PCT,MATCH($A750,'Knowledge - Percentages'!$B:$B,0),'Data - Knowledge'!AG$8)/100</f>
        <v>0.36</v>
      </c>
      <c r="AH750" s="129" cm="1">
        <f t="array" ref="AH750">INDEX(KM_PCT,MATCH($A750,'Knowledge - Percentages'!$B:$B,0),'Data - Knowledge'!AH$8)/100</f>
        <v>0.36</v>
      </c>
      <c r="AI750" s="129" cm="1">
        <f t="array" ref="AI750">INDEX(KM_PCT,MATCH($A750,'Knowledge - Percentages'!$B:$B,0),'Data - Knowledge'!AI$8)/100</f>
        <v>0.36</v>
      </c>
    </row>
    <row r="751" spans="1:35">
      <c r="A751" s="86" t="s">
        <v>1596</v>
      </c>
      <c r="B751" s="86" t="s">
        <v>1491</v>
      </c>
      <c r="C751" s="86" t="s">
        <v>1594</v>
      </c>
      <c r="D751" s="86" t="s">
        <v>1050</v>
      </c>
      <c r="E751" s="122">
        <f t="shared" si="73"/>
        <v>0.36999835895832928</v>
      </c>
      <c r="F751" s="128">
        <f t="shared" si="68"/>
        <v>18939.106</v>
      </c>
      <c r="G751" s="122">
        <f t="shared" si="69"/>
        <v>0.3699992498330672</v>
      </c>
      <c r="H751" s="128">
        <f t="shared" si="70"/>
        <v>134649.75699999998</v>
      </c>
      <c r="I751" s="122">
        <f t="shared" si="71"/>
        <v>0.3115012428213072</v>
      </c>
      <c r="J751" s="128">
        <f t="shared" si="72"/>
        <v>99.999759222555625</v>
      </c>
      <c r="K751" s="129" cm="1">
        <f t="array" ref="K751">INDEX(KM_PCT,MATCH($A751,'Knowledge - Percentages'!$B:$B,0),'Data - Knowledge'!K$8)/100</f>
        <v>0.37</v>
      </c>
      <c r="L751" s="129" cm="1">
        <f t="array" ref="L751">INDEX(KM_PCT,MATCH($A751,'Knowledge - Percentages'!$B:$B,0),'Data - Knowledge'!L$8)/100</f>
        <v>0.37</v>
      </c>
      <c r="M751" s="129" cm="1">
        <f t="array" ref="M751">INDEX(KM_PCT,MATCH($A751,'Knowledge - Percentages'!$B:$B,0),'Data - Knowledge'!M$8)/100</f>
        <v>0.37</v>
      </c>
      <c r="N751" s="129" cm="1">
        <f t="array" ref="N751">INDEX(KM_PCT,MATCH($A751,'Knowledge - Percentages'!$B:$B,0),'Data - Knowledge'!N$8)/100</f>
        <v>0.37</v>
      </c>
      <c r="O751" s="129" cm="1">
        <f t="array" ref="O751">INDEX(KM_PCT,MATCH($A751,'Knowledge - Percentages'!$B:$B,0),'Data - Knowledge'!O$8)/100</f>
        <v>0.37</v>
      </c>
      <c r="P751" s="129" cm="1">
        <f t="array" ref="P751">INDEX(KM_PCT,MATCH($A751,'Knowledge - Percentages'!$B:$B,0),'Data - Knowledge'!P$8)/100</f>
        <v>0.37</v>
      </c>
      <c r="Q751" s="129" cm="1">
        <f t="array" ref="Q751">INDEX(KM_PCT,MATCH($A751,'Knowledge - Percentages'!$B:$B,0),'Data - Knowledge'!Q$8)/100</f>
        <v>0.37</v>
      </c>
      <c r="R751" s="129" cm="1">
        <f t="array" ref="R751">INDEX(KM_PCT,MATCH($A751,'Knowledge - Percentages'!$B:$B,0),'Data - Knowledge'!R$8)/100</f>
        <v>0.36799999999999999</v>
      </c>
      <c r="S751" s="129" cm="1">
        <f t="array" ref="S751">INDEX(KM_PCT,MATCH($A751,'Knowledge - Percentages'!$B:$B,0),'Data - Knowledge'!S$8)/100</f>
        <v>0.37</v>
      </c>
      <c r="T751" s="129" cm="1">
        <f t="array" ref="T751">INDEX(KM_PCT,MATCH($A751,'Knowledge - Percentages'!$B:$B,0),'Data - Knowledge'!T$8)/100</f>
        <v>0.37</v>
      </c>
      <c r="U751" s="129" cm="1">
        <f t="array" ref="U751">INDEX(KM_PCT,MATCH($A751,'Knowledge - Percentages'!$B:$B,0),'Data - Knowledge'!U$8)/100</f>
        <v>0.37</v>
      </c>
      <c r="V751" s="129" cm="1">
        <f t="array" ref="V751">INDEX(KM_PCT,MATCH($A751,'Knowledge - Percentages'!$B:$B,0),'Data - Knowledge'!V$8)/100</f>
        <v>0.37</v>
      </c>
      <c r="W751" s="129" cm="1">
        <f t="array" ref="W751">INDEX(KM_PCT,MATCH($A751,'Knowledge - Percentages'!$B:$B,0),'Data - Knowledge'!W$8)/100</f>
        <v>0.37</v>
      </c>
      <c r="X751" s="129" cm="1">
        <f t="array" ref="X751">INDEX(KM_PCT,MATCH($A751,'Knowledge - Percentages'!$B:$B,0),'Data - Knowledge'!X$8)/100</f>
        <v>0.37</v>
      </c>
      <c r="Y751" s="129" cm="1">
        <f t="array" ref="Y751">INDEX(KM_PCT,MATCH($A751,'Knowledge - Percentages'!$B:$B,0),'Data - Knowledge'!Y$8)/100</f>
        <v>0.37</v>
      </c>
      <c r="Z751" s="129" cm="1">
        <f t="array" ref="Z751">INDEX(KM_PCT,MATCH($A751,'Knowledge - Percentages'!$B:$B,0),'Data - Knowledge'!Z$8)/100</f>
        <v>0.37</v>
      </c>
      <c r="AA751" s="129" cm="1">
        <f t="array" ref="AA751">INDEX(KM_PCT,MATCH($A751,'Knowledge - Percentages'!$B:$B,0),'Data - Knowledge'!AA$8)/100</f>
        <v>0.37</v>
      </c>
      <c r="AB751" s="129" cm="1">
        <f t="array" ref="AB751">INDEX(KM_PCT,MATCH($A751,'Knowledge - Percentages'!$B:$B,0),'Data - Knowledge'!AB$8)/100</f>
        <v>0.37</v>
      </c>
      <c r="AC751" s="129" cm="1">
        <f t="array" ref="AC751">INDEX(KM_PCT,MATCH($A751,'Knowledge - Percentages'!$B:$B,0),'Data - Knowledge'!AC$8)/100</f>
        <v>0.37</v>
      </c>
      <c r="AD751" s="129" cm="1">
        <f t="array" ref="AD751">INDEX(KM_PCT,MATCH($A751,'Knowledge - Percentages'!$B:$B,0),'Data - Knowledge'!AD$8)/100</f>
        <v>0.37</v>
      </c>
      <c r="AE751" s="129" cm="1">
        <f t="array" ref="AE751">INDEX(KM_PCT,MATCH($A751,'Knowledge - Percentages'!$B:$B,0),'Data - Knowledge'!AE$8)/100</f>
        <v>0.37</v>
      </c>
      <c r="AF751" s="129" cm="1">
        <f t="array" ref="AF751">INDEX(KM_PCT,MATCH($A751,'Knowledge - Percentages'!$B:$B,0),'Data - Knowledge'!AF$8)/100</f>
        <v>0.36299999999999999</v>
      </c>
      <c r="AG751" s="129" cm="1">
        <f t="array" ref="AG751">INDEX(KM_PCT,MATCH($A751,'Knowledge - Percentages'!$B:$B,0),'Data - Knowledge'!AG$8)/100</f>
        <v>0.37</v>
      </c>
      <c r="AH751" s="129" cm="1">
        <f t="array" ref="AH751">INDEX(KM_PCT,MATCH($A751,'Knowledge - Percentages'!$B:$B,0),'Data - Knowledge'!AH$8)/100</f>
        <v>0.37</v>
      </c>
      <c r="AI751" s="129" cm="1">
        <f t="array" ref="AI751">INDEX(KM_PCT,MATCH($A751,'Knowledge - Percentages'!$B:$B,0),'Data - Knowledge'!AI$8)/100</f>
        <v>0.37</v>
      </c>
    </row>
    <row r="752" spans="1:35">
      <c r="A752" s="86" t="s">
        <v>1597</v>
      </c>
      <c r="B752" s="86" t="s">
        <v>1491</v>
      </c>
      <c r="C752" s="86" t="s">
        <v>1594</v>
      </c>
      <c r="D752" s="86" t="s">
        <v>1498</v>
      </c>
      <c r="E752" s="122">
        <f t="shared" si="73"/>
        <v>0.20902748744798483</v>
      </c>
      <c r="F752" s="128">
        <f t="shared" si="68"/>
        <v>10699.49</v>
      </c>
      <c r="G752" s="122">
        <f t="shared" si="69"/>
        <v>0.2031446668077237</v>
      </c>
      <c r="H752" s="128">
        <f t="shared" si="70"/>
        <v>73928.203999999998</v>
      </c>
      <c r="I752" s="122">
        <f t="shared" si="71"/>
        <v>0.17064901539227484</v>
      </c>
      <c r="J752" s="128">
        <f t="shared" si="72"/>
        <v>102.89587747131419</v>
      </c>
      <c r="K752" s="129" cm="1">
        <f t="array" ref="K752">INDEX(KM_PCT,MATCH($A752,'Knowledge - Percentages'!$B:$B,0),'Data - Knowledge'!K$8)/100</f>
        <v>0.23600000000000002</v>
      </c>
      <c r="L752" s="129" cm="1">
        <f t="array" ref="L752">INDEX(KM_PCT,MATCH($A752,'Knowledge - Percentages'!$B:$B,0),'Data - Knowledge'!L$8)/100</f>
        <v>0.23600000000000002</v>
      </c>
      <c r="M752" s="129" cm="1">
        <f t="array" ref="M752">INDEX(KM_PCT,MATCH($A752,'Knowledge - Percentages'!$B:$B,0),'Data - Knowledge'!M$8)/100</f>
        <v>0.26200000000000001</v>
      </c>
      <c r="N752" s="129" cm="1">
        <f t="array" ref="N752">INDEX(KM_PCT,MATCH($A752,'Knowledge - Percentages'!$B:$B,0),'Data - Knowledge'!N$8)/100</f>
        <v>0.22899999999999998</v>
      </c>
      <c r="O752" s="129" cm="1">
        <f t="array" ref="O752">INDEX(KM_PCT,MATCH($A752,'Knowledge - Percentages'!$B:$B,0),'Data - Knowledge'!O$8)/100</f>
        <v>0.23600000000000002</v>
      </c>
      <c r="P752" s="129" cm="1">
        <f t="array" ref="P752">INDEX(KM_PCT,MATCH($A752,'Knowledge - Percentages'!$B:$B,0),'Data - Knowledge'!P$8)/100</f>
        <v>0.20399999999999999</v>
      </c>
      <c r="Q752" s="129" cm="1">
        <f t="array" ref="Q752">INDEX(KM_PCT,MATCH($A752,'Knowledge - Percentages'!$B:$B,0),'Data - Knowledge'!Q$8)/100</f>
        <v>0.222</v>
      </c>
      <c r="R752" s="129" cm="1">
        <f t="array" ref="R752">INDEX(KM_PCT,MATCH($A752,'Knowledge - Percentages'!$B:$B,0),'Data - Knowledge'!R$8)/100</f>
        <v>0.20399999999999999</v>
      </c>
      <c r="S752" s="129" cm="1">
        <f t="array" ref="S752">INDEX(KM_PCT,MATCH($A752,'Knowledge - Percentages'!$B:$B,0),'Data - Knowledge'!S$8)/100</f>
        <v>0.20399999999999999</v>
      </c>
      <c r="T752" s="129" cm="1">
        <f t="array" ref="T752">INDEX(KM_PCT,MATCH($A752,'Knowledge - Percentages'!$B:$B,0),'Data - Knowledge'!T$8)/100</f>
        <v>0.20399999999999999</v>
      </c>
      <c r="U752" s="129" cm="1">
        <f t="array" ref="U752">INDEX(KM_PCT,MATCH($A752,'Knowledge - Percentages'!$B:$B,0),'Data - Knowledge'!U$8)/100</f>
        <v>0.20399999999999999</v>
      </c>
      <c r="V752" s="129" cm="1">
        <f t="array" ref="V752">INDEX(KM_PCT,MATCH($A752,'Knowledge - Percentages'!$B:$B,0),'Data - Knowledge'!V$8)/100</f>
        <v>0.26700000000000002</v>
      </c>
      <c r="W752" s="129" cm="1">
        <f t="array" ref="W752">INDEX(KM_PCT,MATCH($A752,'Knowledge - Percentages'!$B:$B,0),'Data - Knowledge'!W$8)/100</f>
        <v>0.16399999999999998</v>
      </c>
      <c r="X752" s="129" cm="1">
        <f t="array" ref="X752">INDEX(KM_PCT,MATCH($A752,'Knowledge - Percentages'!$B:$B,0),'Data - Knowledge'!X$8)/100</f>
        <v>0.14699999999999999</v>
      </c>
      <c r="Y752" s="129" cm="1">
        <f t="array" ref="Y752">INDEX(KM_PCT,MATCH($A752,'Knowledge - Percentages'!$B:$B,0),'Data - Knowledge'!Y$8)/100</f>
        <v>0.17800000000000002</v>
      </c>
      <c r="Z752" s="129" cm="1">
        <f t="array" ref="Z752">INDEX(KM_PCT,MATCH($A752,'Knowledge - Percentages'!$B:$B,0),'Data - Knowledge'!Z$8)/100</f>
        <v>0.18</v>
      </c>
      <c r="AA752" s="129" cm="1">
        <f t="array" ref="AA752">INDEX(KM_PCT,MATCH($A752,'Knowledge - Percentages'!$B:$B,0),'Data - Knowledge'!AA$8)/100</f>
        <v>0.18</v>
      </c>
      <c r="AB752" s="129" cm="1">
        <f t="array" ref="AB752">INDEX(KM_PCT,MATCH($A752,'Knowledge - Percentages'!$B:$B,0),'Data - Knowledge'!AB$8)/100</f>
        <v>0.18</v>
      </c>
      <c r="AC752" s="129" cm="1">
        <f t="array" ref="AC752">INDEX(KM_PCT,MATCH($A752,'Knowledge - Percentages'!$B:$B,0),'Data - Knowledge'!AC$8)/100</f>
        <v>0.20100000000000001</v>
      </c>
      <c r="AD752" s="129" cm="1">
        <f t="array" ref="AD752">INDEX(KM_PCT,MATCH($A752,'Knowledge - Percentages'!$B:$B,0),'Data - Knowledge'!AD$8)/100</f>
        <v>0.187</v>
      </c>
      <c r="AE752" s="129" cm="1">
        <f t="array" ref="AE752">INDEX(KM_PCT,MATCH($A752,'Knowledge - Percentages'!$B:$B,0),'Data - Knowledge'!AE$8)/100</f>
        <v>0.20100000000000001</v>
      </c>
      <c r="AF752" s="129" cm="1">
        <f t="array" ref="AF752">INDEX(KM_PCT,MATCH($A752,'Knowledge - Percentages'!$B:$B,0),'Data - Knowledge'!AF$8)/100</f>
        <v>0.20100000000000001</v>
      </c>
      <c r="AG752" s="129" cm="1">
        <f t="array" ref="AG752">INDEX(KM_PCT,MATCH($A752,'Knowledge - Percentages'!$B:$B,0),'Data - Knowledge'!AG$8)/100</f>
        <v>0.20100000000000001</v>
      </c>
      <c r="AH752" s="129" cm="1">
        <f t="array" ref="AH752">INDEX(KM_PCT,MATCH($A752,'Knowledge - Percentages'!$B:$B,0),'Data - Knowledge'!AH$8)/100</f>
        <v>0.20100000000000001</v>
      </c>
      <c r="AI752" s="129" cm="1">
        <f t="array" ref="AI752">INDEX(KM_PCT,MATCH($A752,'Knowledge - Percentages'!$B:$B,0),'Data - Knowledge'!AI$8)/100</f>
        <v>0.20100000000000001</v>
      </c>
    </row>
    <row r="753" spans="1:35">
      <c r="A753" s="86" t="s">
        <v>1598</v>
      </c>
      <c r="B753" s="86" t="s">
        <v>1491</v>
      </c>
      <c r="C753" s="86" t="s">
        <v>1594</v>
      </c>
      <c r="D753" s="86" t="s">
        <v>1500</v>
      </c>
      <c r="E753" s="122">
        <f t="shared" si="73"/>
        <v>0.13091601383163695</v>
      </c>
      <c r="F753" s="128">
        <f t="shared" si="68"/>
        <v>6701.1980000000003</v>
      </c>
      <c r="G753" s="122">
        <f t="shared" si="69"/>
        <v>0.1350369725131142</v>
      </c>
      <c r="H753" s="128">
        <f t="shared" si="70"/>
        <v>49142.520000000004</v>
      </c>
      <c r="I753" s="122">
        <f t="shared" si="71"/>
        <v>-1.7128182882489119E-2</v>
      </c>
      <c r="J753" s="128">
        <f t="shared" si="72"/>
        <v>96.948273791404034</v>
      </c>
      <c r="K753" s="129" cm="1">
        <f t="array" ref="K753">INDEX(KM_PCT,MATCH($A753,'Knowledge - Percentages'!$B:$B,0),'Data - Knowledge'!K$8)/100</f>
        <v>0.13</v>
      </c>
      <c r="L753" s="129" cm="1">
        <f t="array" ref="L753">INDEX(KM_PCT,MATCH($A753,'Knowledge - Percentages'!$B:$B,0),'Data - Knowledge'!L$8)/100</f>
        <v>0.11599999999999999</v>
      </c>
      <c r="M753" s="129" cm="1">
        <f t="array" ref="M753">INDEX(KM_PCT,MATCH($A753,'Knowledge - Percentages'!$B:$B,0),'Data - Knowledge'!M$8)/100</f>
        <v>0.13</v>
      </c>
      <c r="N753" s="129" cm="1">
        <f t="array" ref="N753">INDEX(KM_PCT,MATCH($A753,'Knowledge - Percentages'!$B:$B,0),'Data - Knowledge'!N$8)/100</f>
        <v>0.13</v>
      </c>
      <c r="O753" s="129" cm="1">
        <f t="array" ref="O753">INDEX(KM_PCT,MATCH($A753,'Knowledge - Percentages'!$B:$B,0),'Data - Knowledge'!O$8)/100</f>
        <v>0.13</v>
      </c>
      <c r="P753" s="129" cm="1">
        <f t="array" ref="P753">INDEX(KM_PCT,MATCH($A753,'Knowledge - Percentages'!$B:$B,0),'Data - Knowledge'!P$8)/100</f>
        <v>0.13</v>
      </c>
      <c r="Q753" s="129" cm="1">
        <f t="array" ref="Q753">INDEX(KM_PCT,MATCH($A753,'Knowledge - Percentages'!$B:$B,0),'Data - Knowledge'!Q$8)/100</f>
        <v>0.13</v>
      </c>
      <c r="R753" s="129" cm="1">
        <f t="array" ref="R753">INDEX(KM_PCT,MATCH($A753,'Knowledge - Percentages'!$B:$B,0),'Data - Knowledge'!R$8)/100</f>
        <v>9.1999999999999998E-2</v>
      </c>
      <c r="S753" s="129" cm="1">
        <f t="array" ref="S753">INDEX(KM_PCT,MATCH($A753,'Knowledge - Percentages'!$B:$B,0),'Data - Knowledge'!S$8)/100</f>
        <v>0.12300000000000001</v>
      </c>
      <c r="T753" s="129" cm="1">
        <f t="array" ref="T753">INDEX(KM_PCT,MATCH($A753,'Knowledge - Percentages'!$B:$B,0),'Data - Knowledge'!T$8)/100</f>
        <v>0.13</v>
      </c>
      <c r="U753" s="129" cm="1">
        <f t="array" ref="U753">INDEX(KM_PCT,MATCH($A753,'Knowledge - Percentages'!$B:$B,0),'Data - Knowledge'!U$8)/100</f>
        <v>0.13</v>
      </c>
      <c r="V753" s="129" cm="1">
        <f t="array" ref="V753">INDEX(KM_PCT,MATCH($A753,'Knowledge - Percentages'!$B:$B,0),'Data - Knowledge'!V$8)/100</f>
        <v>0.13</v>
      </c>
      <c r="W753" s="129" cm="1">
        <f t="array" ref="W753">INDEX(KM_PCT,MATCH($A753,'Knowledge - Percentages'!$B:$B,0),'Data - Knowledge'!W$8)/100</f>
        <v>0.13</v>
      </c>
      <c r="X753" s="129" cm="1">
        <f t="array" ref="X753">INDEX(KM_PCT,MATCH($A753,'Knowledge - Percentages'!$B:$B,0),'Data - Knowledge'!X$8)/100</f>
        <v>0.11900000000000001</v>
      </c>
      <c r="Y753" s="129" cm="1">
        <f t="array" ref="Y753">INDEX(KM_PCT,MATCH($A753,'Knowledge - Percentages'!$B:$B,0),'Data - Knowledge'!Y$8)/100</f>
        <v>0.11900000000000001</v>
      </c>
      <c r="Z753" s="129" cm="1">
        <f t="array" ref="Z753">INDEX(KM_PCT,MATCH($A753,'Knowledge - Percentages'!$B:$B,0),'Data - Knowledge'!Z$8)/100</f>
        <v>0.127</v>
      </c>
      <c r="AA753" s="129" cm="1">
        <f t="array" ref="AA753">INDEX(KM_PCT,MATCH($A753,'Knowledge - Percentages'!$B:$B,0),'Data - Knowledge'!AA$8)/100</f>
        <v>0.127</v>
      </c>
      <c r="AB753" s="129" cm="1">
        <f t="array" ref="AB753">INDEX(KM_PCT,MATCH($A753,'Knowledge - Percentages'!$B:$B,0),'Data - Knowledge'!AB$8)/100</f>
        <v>0.127</v>
      </c>
      <c r="AC753" s="129" cm="1">
        <f t="array" ref="AC753">INDEX(KM_PCT,MATCH($A753,'Knowledge - Percentages'!$B:$B,0),'Data - Knowledge'!AC$8)/100</f>
        <v>0.157</v>
      </c>
      <c r="AD753" s="129" cm="1">
        <f t="array" ref="AD753">INDEX(KM_PCT,MATCH($A753,'Knowledge - Percentages'!$B:$B,0),'Data - Knowledge'!AD$8)/100</f>
        <v>0.17800000000000002</v>
      </c>
      <c r="AE753" s="129" cm="1">
        <f t="array" ref="AE753">INDEX(KM_PCT,MATCH($A753,'Knowledge - Percentages'!$B:$B,0),'Data - Knowledge'!AE$8)/100</f>
        <v>0.13900000000000001</v>
      </c>
      <c r="AF753" s="129" cm="1">
        <f t="array" ref="AF753">INDEX(KM_PCT,MATCH($A753,'Knowledge - Percentages'!$B:$B,0),'Data - Knowledge'!AF$8)/100</f>
        <v>0.13699999999999998</v>
      </c>
      <c r="AG753" s="129" cm="1">
        <f t="array" ref="AG753">INDEX(KM_PCT,MATCH($A753,'Knowledge - Percentages'!$B:$B,0),'Data - Knowledge'!AG$8)/100</f>
        <v>0.13900000000000001</v>
      </c>
      <c r="AH753" s="129" cm="1">
        <f t="array" ref="AH753">INDEX(KM_PCT,MATCH($A753,'Knowledge - Percentages'!$B:$B,0),'Data - Knowledge'!AH$8)/100</f>
        <v>0.13900000000000001</v>
      </c>
      <c r="AI753" s="129" cm="1">
        <f t="array" ref="AI753">INDEX(KM_PCT,MATCH($A753,'Knowledge - Percentages'!$B:$B,0),'Data - Knowledge'!AI$8)/100</f>
        <v>0.13900000000000001</v>
      </c>
    </row>
    <row r="754" spans="1:35">
      <c r="A754" s="86" t="s">
        <v>1599</v>
      </c>
      <c r="B754" s="86" t="s">
        <v>1491</v>
      </c>
      <c r="C754" s="86" t="s">
        <v>1594</v>
      </c>
      <c r="D754" s="86" t="s">
        <v>1502</v>
      </c>
      <c r="E754" s="122">
        <f t="shared" si="73"/>
        <v>8.2328481841092468E-2</v>
      </c>
      <c r="F754" s="128">
        <f t="shared" si="68"/>
        <v>4214.1480000000001</v>
      </c>
      <c r="G754" s="122">
        <f t="shared" si="69"/>
        <v>7.7228685504191874E-2</v>
      </c>
      <c r="H754" s="128">
        <f t="shared" si="70"/>
        <v>28104.986000000001</v>
      </c>
      <c r="I754" s="122">
        <f t="shared" si="71"/>
        <v>0.27297807589032164</v>
      </c>
      <c r="J754" s="128">
        <f t="shared" si="72"/>
        <v>106.60350011605956</v>
      </c>
      <c r="K754" s="129" cm="1">
        <f t="array" ref="K754">INDEX(KM_PCT,MATCH($A754,'Knowledge - Percentages'!$B:$B,0),'Data - Knowledge'!K$8)/100</f>
        <v>0.10199999999999999</v>
      </c>
      <c r="L754" s="129" cm="1">
        <f t="array" ref="L754">INDEX(KM_PCT,MATCH($A754,'Knowledge - Percentages'!$B:$B,0),'Data - Knowledge'!L$8)/100</f>
        <v>0.10199999999999999</v>
      </c>
      <c r="M754" s="129" cm="1">
        <f t="array" ref="M754">INDEX(KM_PCT,MATCH($A754,'Knowledge - Percentages'!$B:$B,0),'Data - Knowledge'!M$8)/100</f>
        <v>0.10199999999999999</v>
      </c>
      <c r="N754" s="129" cm="1">
        <f t="array" ref="N754">INDEX(KM_PCT,MATCH($A754,'Knowledge - Percentages'!$B:$B,0),'Data - Knowledge'!N$8)/100</f>
        <v>0.10199999999999999</v>
      </c>
      <c r="O754" s="129" cm="1">
        <f t="array" ref="O754">INDEX(KM_PCT,MATCH($A754,'Knowledge - Percentages'!$B:$B,0),'Data - Knowledge'!O$8)/100</f>
        <v>0.10199999999999999</v>
      </c>
      <c r="P754" s="129" cm="1">
        <f t="array" ref="P754">INDEX(KM_PCT,MATCH($A754,'Knowledge - Percentages'!$B:$B,0),'Data - Knowledge'!P$8)/100</f>
        <v>7.9000000000000001E-2</v>
      </c>
      <c r="Q754" s="129" cm="1">
        <f t="array" ref="Q754">INDEX(KM_PCT,MATCH($A754,'Knowledge - Percentages'!$B:$B,0),'Data - Knowledge'!Q$8)/100</f>
        <v>0.10199999999999999</v>
      </c>
      <c r="R754" s="129" cm="1">
        <f t="array" ref="R754">INDEX(KM_PCT,MATCH($A754,'Knowledge - Percentages'!$B:$B,0),'Data - Knowledge'!R$8)/100</f>
        <v>7.9000000000000001E-2</v>
      </c>
      <c r="S754" s="129" cm="1">
        <f t="array" ref="S754">INDEX(KM_PCT,MATCH($A754,'Knowledge - Percentages'!$B:$B,0),'Data - Knowledge'!S$8)/100</f>
        <v>7.9000000000000001E-2</v>
      </c>
      <c r="T754" s="129" cm="1">
        <f t="array" ref="T754">INDEX(KM_PCT,MATCH($A754,'Knowledge - Percentages'!$B:$B,0),'Data - Knowledge'!T$8)/100</f>
        <v>7.9000000000000001E-2</v>
      </c>
      <c r="U754" s="129" cm="1">
        <f t="array" ref="U754">INDEX(KM_PCT,MATCH($A754,'Knowledge - Percentages'!$B:$B,0),'Data - Knowledge'!U$8)/100</f>
        <v>7.9000000000000001E-2</v>
      </c>
      <c r="V754" s="129" cm="1">
        <f t="array" ref="V754">INDEX(KM_PCT,MATCH($A754,'Knowledge - Percentages'!$B:$B,0),'Data - Knowledge'!V$8)/100</f>
        <v>8.3000000000000004E-2</v>
      </c>
      <c r="W754" s="129" cm="1">
        <f t="array" ref="W754">INDEX(KM_PCT,MATCH($A754,'Knowledge - Percentages'!$B:$B,0),'Data - Knowledge'!W$8)/100</f>
        <v>7.4999999999999997E-2</v>
      </c>
      <c r="X754" s="129" cm="1">
        <f t="array" ref="X754">INDEX(KM_PCT,MATCH($A754,'Knowledge - Percentages'!$B:$B,0),'Data - Knowledge'!X$8)/100</f>
        <v>6.9000000000000006E-2</v>
      </c>
      <c r="Y754" s="129" cm="1">
        <f t="array" ref="Y754">INDEX(KM_PCT,MATCH($A754,'Knowledge - Percentages'!$B:$B,0),'Data - Knowledge'!Y$8)/100</f>
        <v>6.9000000000000006E-2</v>
      </c>
      <c r="Z754" s="129" cm="1">
        <f t="array" ref="Z754">INDEX(KM_PCT,MATCH($A754,'Knowledge - Percentages'!$B:$B,0),'Data - Knowledge'!Z$8)/100</f>
        <v>6.9000000000000006E-2</v>
      </c>
      <c r="AA754" s="129" cm="1">
        <f t="array" ref="AA754">INDEX(KM_PCT,MATCH($A754,'Knowledge - Percentages'!$B:$B,0),'Data - Knowledge'!AA$8)/100</f>
        <v>5.5999999999999994E-2</v>
      </c>
      <c r="AB754" s="129" cm="1">
        <f t="array" ref="AB754">INDEX(KM_PCT,MATCH($A754,'Knowledge - Percentages'!$B:$B,0),'Data - Knowledge'!AB$8)/100</f>
        <v>7.4999999999999997E-2</v>
      </c>
      <c r="AC754" s="129" cm="1">
        <f t="array" ref="AC754">INDEX(KM_PCT,MATCH($A754,'Knowledge - Percentages'!$B:$B,0),'Data - Knowledge'!AC$8)/100</f>
        <v>5.5999999999999994E-2</v>
      </c>
      <c r="AD754" s="129" cm="1">
        <f t="array" ref="AD754">INDEX(KM_PCT,MATCH($A754,'Knowledge - Percentages'!$B:$B,0),'Data - Knowledge'!AD$8)/100</f>
        <v>7.0000000000000007E-2</v>
      </c>
      <c r="AE754" s="129" cm="1">
        <f t="array" ref="AE754">INDEX(KM_PCT,MATCH($A754,'Knowledge - Percentages'!$B:$B,0),'Data - Knowledge'!AE$8)/100</f>
        <v>7.0000000000000007E-2</v>
      </c>
      <c r="AF754" s="129" cm="1">
        <f t="array" ref="AF754">INDEX(KM_PCT,MATCH($A754,'Knowledge - Percentages'!$B:$B,0),'Data - Knowledge'!AF$8)/100</f>
        <v>7.0000000000000007E-2</v>
      </c>
      <c r="AG754" s="129" cm="1">
        <f t="array" ref="AG754">INDEX(KM_PCT,MATCH($A754,'Knowledge - Percentages'!$B:$B,0),'Data - Knowledge'!AG$8)/100</f>
        <v>7.0000000000000007E-2</v>
      </c>
      <c r="AH754" s="129" cm="1">
        <f t="array" ref="AH754">INDEX(KM_PCT,MATCH($A754,'Knowledge - Percentages'!$B:$B,0),'Data - Knowledge'!AH$8)/100</f>
        <v>7.0000000000000007E-2</v>
      </c>
      <c r="AI754" s="129" cm="1">
        <f t="array" ref="AI754">INDEX(KM_PCT,MATCH($A754,'Knowledge - Percentages'!$B:$B,0),'Data - Knowledge'!AI$8)/100</f>
        <v>7.0000000000000007E-2</v>
      </c>
    </row>
    <row r="755" spans="1:35">
      <c r="A755" s="86" t="s">
        <v>1600</v>
      </c>
      <c r="B755" s="86" t="s">
        <v>1491</v>
      </c>
      <c r="C755" s="86" t="s">
        <v>1594</v>
      </c>
      <c r="D755" s="86" t="s">
        <v>1504</v>
      </c>
      <c r="E755" s="122">
        <f t="shared" si="73"/>
        <v>0.2926794693965265</v>
      </c>
      <c r="F755" s="128">
        <f t="shared" si="68"/>
        <v>14981.384000000002</v>
      </c>
      <c r="G755" s="122">
        <f t="shared" si="69"/>
        <v>0.29248968039591233</v>
      </c>
      <c r="H755" s="128">
        <f t="shared" si="70"/>
        <v>106442.55200000003</v>
      </c>
      <c r="I755" s="122">
        <f t="shared" si="71"/>
        <v>0.2346562202545823</v>
      </c>
      <c r="J755" s="128">
        <f t="shared" si="72"/>
        <v>100.06488741768847</v>
      </c>
      <c r="K755" s="129" cm="1">
        <f t="array" ref="K755">INDEX(KM_PCT,MATCH($A755,'Knowledge - Percentages'!$B:$B,0),'Data - Knowledge'!K$8)/100</f>
        <v>0.29100000000000004</v>
      </c>
      <c r="L755" s="129" cm="1">
        <f t="array" ref="L755">INDEX(KM_PCT,MATCH($A755,'Knowledge - Percentages'!$B:$B,0),'Data - Knowledge'!L$8)/100</f>
        <v>0.29100000000000004</v>
      </c>
      <c r="M755" s="129" cm="1">
        <f t="array" ref="M755">INDEX(KM_PCT,MATCH($A755,'Knowledge - Percentages'!$B:$B,0),'Data - Knowledge'!M$8)/100</f>
        <v>0.29100000000000004</v>
      </c>
      <c r="N755" s="129" cm="1">
        <f t="array" ref="N755">INDEX(KM_PCT,MATCH($A755,'Knowledge - Percentages'!$B:$B,0),'Data - Knowledge'!N$8)/100</f>
        <v>0.29100000000000004</v>
      </c>
      <c r="O755" s="129" cm="1">
        <f t="array" ref="O755">INDEX(KM_PCT,MATCH($A755,'Knowledge - Percentages'!$B:$B,0),'Data - Knowledge'!O$8)/100</f>
        <v>0.29100000000000004</v>
      </c>
      <c r="P755" s="129" cm="1">
        <f t="array" ref="P755">INDEX(KM_PCT,MATCH($A755,'Knowledge - Percentages'!$B:$B,0),'Data - Knowledge'!P$8)/100</f>
        <v>0.29100000000000004</v>
      </c>
      <c r="Q755" s="129" cm="1">
        <f t="array" ref="Q755">INDEX(KM_PCT,MATCH($A755,'Knowledge - Percentages'!$B:$B,0),'Data - Knowledge'!Q$8)/100</f>
        <v>0.29100000000000004</v>
      </c>
      <c r="R755" s="129" cm="1">
        <f t="array" ref="R755">INDEX(KM_PCT,MATCH($A755,'Knowledge - Percentages'!$B:$B,0),'Data - Knowledge'!R$8)/100</f>
        <v>0.29100000000000004</v>
      </c>
      <c r="S755" s="129" cm="1">
        <f t="array" ref="S755">INDEX(KM_PCT,MATCH($A755,'Knowledge - Percentages'!$B:$B,0),'Data - Knowledge'!S$8)/100</f>
        <v>0.29100000000000004</v>
      </c>
      <c r="T755" s="129" cm="1">
        <f t="array" ref="T755">INDEX(KM_PCT,MATCH($A755,'Knowledge - Percentages'!$B:$B,0),'Data - Knowledge'!T$8)/100</f>
        <v>0.29799999999999999</v>
      </c>
      <c r="U755" s="129" cm="1">
        <f t="array" ref="U755">INDEX(KM_PCT,MATCH($A755,'Knowledge - Percentages'!$B:$B,0),'Data - Knowledge'!U$8)/100</f>
        <v>0.29100000000000004</v>
      </c>
      <c r="V755" s="129" cm="1">
        <f t="array" ref="V755">INDEX(KM_PCT,MATCH($A755,'Knowledge - Percentages'!$B:$B,0),'Data - Knowledge'!V$8)/100</f>
        <v>0.29100000000000004</v>
      </c>
      <c r="W755" s="129" cm="1">
        <f t="array" ref="W755">INDEX(KM_PCT,MATCH($A755,'Knowledge - Percentages'!$B:$B,0),'Data - Knowledge'!W$8)/100</f>
        <v>0.29100000000000004</v>
      </c>
      <c r="X755" s="129" cm="1">
        <f t="array" ref="X755">INDEX(KM_PCT,MATCH($A755,'Knowledge - Percentages'!$B:$B,0),'Data - Knowledge'!X$8)/100</f>
        <v>0.29100000000000004</v>
      </c>
      <c r="Y755" s="129" cm="1">
        <f t="array" ref="Y755">INDEX(KM_PCT,MATCH($A755,'Knowledge - Percentages'!$B:$B,0),'Data - Knowledge'!Y$8)/100</f>
        <v>0.29100000000000004</v>
      </c>
      <c r="Z755" s="129" cm="1">
        <f t="array" ref="Z755">INDEX(KM_PCT,MATCH($A755,'Knowledge - Percentages'!$B:$B,0),'Data - Knowledge'!Z$8)/100</f>
        <v>0.31</v>
      </c>
      <c r="AA755" s="129" cm="1">
        <f t="array" ref="AA755">INDEX(KM_PCT,MATCH($A755,'Knowledge - Percentages'!$B:$B,0),'Data - Knowledge'!AA$8)/100</f>
        <v>0.28999999999999998</v>
      </c>
      <c r="AB755" s="129" cm="1">
        <f t="array" ref="AB755">INDEX(KM_PCT,MATCH($A755,'Knowledge - Percentages'!$B:$B,0),'Data - Knowledge'!AB$8)/100</f>
        <v>0.29100000000000004</v>
      </c>
      <c r="AC755" s="129" cm="1">
        <f t="array" ref="AC755">INDEX(KM_PCT,MATCH($A755,'Knowledge - Percentages'!$B:$B,0),'Data - Knowledge'!AC$8)/100</f>
        <v>0.28899999999999998</v>
      </c>
      <c r="AD755" s="129" cm="1">
        <f t="array" ref="AD755">INDEX(KM_PCT,MATCH($A755,'Knowledge - Percentages'!$B:$B,0),'Data - Knowledge'!AD$8)/100</f>
        <v>0.29100000000000004</v>
      </c>
      <c r="AE755" s="129" cm="1">
        <f t="array" ref="AE755">INDEX(KM_PCT,MATCH($A755,'Knowledge - Percentages'!$B:$B,0),'Data - Knowledge'!AE$8)/100</f>
        <v>0.29100000000000004</v>
      </c>
      <c r="AF755" s="129" cm="1">
        <f t="array" ref="AF755">INDEX(KM_PCT,MATCH($A755,'Knowledge - Percentages'!$B:$B,0),'Data - Knowledge'!AF$8)/100</f>
        <v>0.29100000000000004</v>
      </c>
      <c r="AG755" s="129" cm="1">
        <f t="array" ref="AG755">INDEX(KM_PCT,MATCH($A755,'Knowledge - Percentages'!$B:$B,0),'Data - Knowledge'!AG$8)/100</f>
        <v>0.29100000000000004</v>
      </c>
      <c r="AH755" s="129" cm="1">
        <f t="array" ref="AH755">INDEX(KM_PCT,MATCH($A755,'Knowledge - Percentages'!$B:$B,0),'Data - Knowledge'!AH$8)/100</f>
        <v>0.29100000000000004</v>
      </c>
      <c r="AI755" s="129" cm="1">
        <f t="array" ref="AI755">INDEX(KM_PCT,MATCH($A755,'Knowledge - Percentages'!$B:$B,0),'Data - Knowledge'!AI$8)/100</f>
        <v>0.29100000000000004</v>
      </c>
    </row>
    <row r="756" spans="1:35">
      <c r="A756" s="86" t="s">
        <v>1601</v>
      </c>
      <c r="B756" s="86" t="s">
        <v>1491</v>
      </c>
      <c r="C756" s="86" t="s">
        <v>1602</v>
      </c>
      <c r="D756" s="86" t="s">
        <v>1493</v>
      </c>
      <c r="E756" s="122">
        <f t="shared" si="73"/>
        <v>0.1993006818137418</v>
      </c>
      <c r="F756" s="128">
        <f t="shared" si="68"/>
        <v>10201.604000000001</v>
      </c>
      <c r="G756" s="122">
        <f t="shared" si="69"/>
        <v>0.19506484135205909</v>
      </c>
      <c r="H756" s="128">
        <f t="shared" si="70"/>
        <v>70987.801999999996</v>
      </c>
      <c r="I756" s="122">
        <f t="shared" si="71"/>
        <v>9.5791794680330902E-2</v>
      </c>
      <c r="J756" s="128">
        <f t="shared" si="72"/>
        <v>102.17150380987302</v>
      </c>
      <c r="K756" s="129" cm="1">
        <f t="array" ref="K756">INDEX(KM_PCT,MATCH($A756,'Knowledge - Percentages'!$B:$B,0),'Data - Knowledge'!K$8)/100</f>
        <v>0.20100000000000001</v>
      </c>
      <c r="L756" s="129" cm="1">
        <f t="array" ref="L756">INDEX(KM_PCT,MATCH($A756,'Knowledge - Percentages'!$B:$B,0),'Data - Knowledge'!L$8)/100</f>
        <v>0.20100000000000001</v>
      </c>
      <c r="M756" s="129" cm="1">
        <f t="array" ref="M756">INDEX(KM_PCT,MATCH($A756,'Knowledge - Percentages'!$B:$B,0),'Data - Knowledge'!M$8)/100</f>
        <v>0.20100000000000001</v>
      </c>
      <c r="N756" s="129" cm="1">
        <f t="array" ref="N756">INDEX(KM_PCT,MATCH($A756,'Knowledge - Percentages'!$B:$B,0),'Data - Knowledge'!N$8)/100</f>
        <v>0.20100000000000001</v>
      </c>
      <c r="O756" s="129" cm="1">
        <f t="array" ref="O756">INDEX(KM_PCT,MATCH($A756,'Knowledge - Percentages'!$B:$B,0),'Data - Knowledge'!O$8)/100</f>
        <v>0.222</v>
      </c>
      <c r="P756" s="129" cm="1">
        <f t="array" ref="P756">INDEX(KM_PCT,MATCH($A756,'Knowledge - Percentages'!$B:$B,0),'Data - Knowledge'!P$8)/100</f>
        <v>0.20300000000000001</v>
      </c>
      <c r="Q756" s="129" cm="1">
        <f t="array" ref="Q756">INDEX(KM_PCT,MATCH($A756,'Knowledge - Percentages'!$B:$B,0),'Data - Knowledge'!Q$8)/100</f>
        <v>0.253</v>
      </c>
      <c r="R756" s="129" cm="1">
        <f t="array" ref="R756">INDEX(KM_PCT,MATCH($A756,'Knowledge - Percentages'!$B:$B,0),'Data - Knowledge'!R$8)/100</f>
        <v>0.10800000000000001</v>
      </c>
      <c r="S756" s="129" cm="1">
        <f t="array" ref="S756">INDEX(KM_PCT,MATCH($A756,'Knowledge - Percentages'!$B:$B,0),'Data - Knowledge'!S$8)/100</f>
        <v>0.20300000000000001</v>
      </c>
      <c r="T756" s="129" cm="1">
        <f t="array" ref="T756">INDEX(KM_PCT,MATCH($A756,'Knowledge - Percentages'!$B:$B,0),'Data - Knowledge'!T$8)/100</f>
        <v>0.20300000000000001</v>
      </c>
      <c r="U756" s="129" cm="1">
        <f t="array" ref="U756">INDEX(KM_PCT,MATCH($A756,'Knowledge - Percentages'!$B:$B,0),'Data - Knowledge'!U$8)/100</f>
        <v>0.20499999999999999</v>
      </c>
      <c r="V756" s="129" cm="1">
        <f t="array" ref="V756">INDEX(KM_PCT,MATCH($A756,'Knowledge - Percentages'!$B:$B,0),'Data - Knowledge'!V$8)/100</f>
        <v>0.20300000000000001</v>
      </c>
      <c r="W756" s="129" cm="1">
        <f t="array" ref="W756">INDEX(KM_PCT,MATCH($A756,'Knowledge - Percentages'!$B:$B,0),'Data - Knowledge'!W$8)/100</f>
        <v>0.20300000000000001</v>
      </c>
      <c r="X756" s="129" cm="1">
        <f t="array" ref="X756">INDEX(KM_PCT,MATCH($A756,'Knowledge - Percentages'!$B:$B,0),'Data - Knowledge'!X$8)/100</f>
        <v>0.20100000000000001</v>
      </c>
      <c r="Y756" s="129" cm="1">
        <f t="array" ref="Y756">INDEX(KM_PCT,MATCH($A756,'Knowledge - Percentages'!$B:$B,0),'Data - Knowledge'!Y$8)/100</f>
        <v>0.20100000000000001</v>
      </c>
      <c r="Z756" s="129" cm="1">
        <f t="array" ref="Z756">INDEX(KM_PCT,MATCH($A756,'Knowledge - Percentages'!$B:$B,0),'Data - Knowledge'!Z$8)/100</f>
        <v>0.20100000000000001</v>
      </c>
      <c r="AA756" s="129" cm="1">
        <f t="array" ref="AA756">INDEX(KM_PCT,MATCH($A756,'Knowledge - Percentages'!$B:$B,0),'Data - Knowledge'!AA$8)/100</f>
        <v>0.17499999999999999</v>
      </c>
      <c r="AB756" s="129" cm="1">
        <f t="array" ref="AB756">INDEX(KM_PCT,MATCH($A756,'Knowledge - Percentages'!$B:$B,0),'Data - Knowledge'!AB$8)/100</f>
        <v>0.20100000000000001</v>
      </c>
      <c r="AC756" s="129" cm="1">
        <f t="array" ref="AC756">INDEX(KM_PCT,MATCH($A756,'Knowledge - Percentages'!$B:$B,0),'Data - Knowledge'!AC$8)/100</f>
        <v>0.14699999999999999</v>
      </c>
      <c r="AD756" s="129" cm="1">
        <f t="array" ref="AD756">INDEX(KM_PCT,MATCH($A756,'Knowledge - Percentages'!$B:$B,0),'Data - Knowledge'!AD$8)/100</f>
        <v>0.20100000000000001</v>
      </c>
      <c r="AE756" s="129" cm="1">
        <f t="array" ref="AE756">INDEX(KM_PCT,MATCH($A756,'Knowledge - Percentages'!$B:$B,0),'Data - Knowledge'!AE$8)/100</f>
        <v>0.185</v>
      </c>
      <c r="AF756" s="129" cm="1">
        <f t="array" ref="AF756">INDEX(KM_PCT,MATCH($A756,'Knowledge - Percentages'!$B:$B,0),'Data - Knowledge'!AF$8)/100</f>
        <v>0.20100000000000001</v>
      </c>
      <c r="AG756" s="129" cm="1">
        <f t="array" ref="AG756">INDEX(KM_PCT,MATCH($A756,'Knowledge - Percentages'!$B:$B,0),'Data - Knowledge'!AG$8)/100</f>
        <v>0.21</v>
      </c>
      <c r="AH756" s="129" cm="1">
        <f t="array" ref="AH756">INDEX(KM_PCT,MATCH($A756,'Knowledge - Percentages'!$B:$B,0),'Data - Knowledge'!AH$8)/100</f>
        <v>0.20100000000000001</v>
      </c>
      <c r="AI756" s="129" cm="1">
        <f t="array" ref="AI756">INDEX(KM_PCT,MATCH($A756,'Knowledge - Percentages'!$B:$B,0),'Data - Knowledge'!AI$8)/100</f>
        <v>0.20300000000000001</v>
      </c>
    </row>
    <row r="757" spans="1:35">
      <c r="A757" s="86" t="s">
        <v>1603</v>
      </c>
      <c r="B757" s="86" t="s">
        <v>1491</v>
      </c>
      <c r="C757" s="86" t="s">
        <v>1602</v>
      </c>
      <c r="D757" s="86" t="s">
        <v>1495</v>
      </c>
      <c r="E757" s="122">
        <f t="shared" si="73"/>
        <v>0.27466059741731297</v>
      </c>
      <c r="F757" s="128">
        <f t="shared" si="68"/>
        <v>14059.052</v>
      </c>
      <c r="G757" s="122">
        <f t="shared" si="69"/>
        <v>0.26674701513248833</v>
      </c>
      <c r="H757" s="128">
        <f t="shared" si="70"/>
        <v>97074.307000000015</v>
      </c>
      <c r="I757" s="122">
        <f t="shared" si="71"/>
        <v>0.20944873374034337</v>
      </c>
      <c r="J757" s="128">
        <f t="shared" si="72"/>
        <v>102.96669947024304</v>
      </c>
      <c r="K757" s="129" cm="1">
        <f t="array" ref="K757">INDEX(KM_PCT,MATCH($A757,'Knowledge - Percentages'!$B:$B,0),'Data - Knowledge'!K$8)/100</f>
        <v>0.36799999999999999</v>
      </c>
      <c r="L757" s="129" cm="1">
        <f t="array" ref="L757">INDEX(KM_PCT,MATCH($A757,'Knowledge - Percentages'!$B:$B,0),'Data - Knowledge'!L$8)/100</f>
        <v>0.30399999999999999</v>
      </c>
      <c r="M757" s="129" cm="1">
        <f t="array" ref="M757">INDEX(KM_PCT,MATCH($A757,'Knowledge - Percentages'!$B:$B,0),'Data - Knowledge'!M$8)/100</f>
        <v>0.32299999999999995</v>
      </c>
      <c r="N757" s="129" cm="1">
        <f t="array" ref="N757">INDEX(KM_PCT,MATCH($A757,'Knowledge - Percentages'!$B:$B,0),'Data - Knowledge'!N$8)/100</f>
        <v>0.30399999999999999</v>
      </c>
      <c r="O757" s="129" cm="1">
        <f t="array" ref="O757">INDEX(KM_PCT,MATCH($A757,'Knowledge - Percentages'!$B:$B,0),'Data - Knowledge'!O$8)/100</f>
        <v>0.30399999999999999</v>
      </c>
      <c r="P757" s="129" cm="1">
        <f t="array" ref="P757">INDEX(KM_PCT,MATCH($A757,'Knowledge - Percentages'!$B:$B,0),'Data - Knowledge'!P$8)/100</f>
        <v>0.26400000000000001</v>
      </c>
      <c r="Q757" s="129" cm="1">
        <f t="array" ref="Q757">INDEX(KM_PCT,MATCH($A757,'Knowledge - Percentages'!$B:$B,0),'Data - Knowledge'!Q$8)/100</f>
        <v>0.29499999999999998</v>
      </c>
      <c r="R757" s="129" cm="1">
        <f t="array" ref="R757">INDEX(KM_PCT,MATCH($A757,'Knowledge - Percentages'!$B:$B,0),'Data - Knowledge'!R$8)/100</f>
        <v>0.27699999999999997</v>
      </c>
      <c r="S757" s="129" cm="1">
        <f t="array" ref="S757">INDEX(KM_PCT,MATCH($A757,'Knowledge - Percentages'!$B:$B,0),'Data - Knowledge'!S$8)/100</f>
        <v>0.26400000000000001</v>
      </c>
      <c r="T757" s="129" cm="1">
        <f t="array" ref="T757">INDEX(KM_PCT,MATCH($A757,'Knowledge - Percentages'!$B:$B,0),'Data - Knowledge'!T$8)/100</f>
        <v>0.26400000000000001</v>
      </c>
      <c r="U757" s="129" cm="1">
        <f t="array" ref="U757">INDEX(KM_PCT,MATCH($A757,'Knowledge - Percentages'!$B:$B,0),'Data - Knowledge'!U$8)/100</f>
        <v>0.26400000000000001</v>
      </c>
      <c r="V757" s="129" cm="1">
        <f t="array" ref="V757">INDEX(KM_PCT,MATCH($A757,'Knowledge - Percentages'!$B:$B,0),'Data - Knowledge'!V$8)/100</f>
        <v>0.27600000000000002</v>
      </c>
      <c r="W757" s="129" cm="1">
        <f t="array" ref="W757">INDEX(KM_PCT,MATCH($A757,'Knowledge - Percentages'!$B:$B,0),'Data - Knowledge'!W$8)/100</f>
        <v>0.26400000000000001</v>
      </c>
      <c r="X757" s="129" cm="1">
        <f t="array" ref="X757">INDEX(KM_PCT,MATCH($A757,'Knowledge - Percentages'!$B:$B,0),'Data - Knowledge'!X$8)/100</f>
        <v>0.24100000000000002</v>
      </c>
      <c r="Y757" s="129" cm="1">
        <f t="array" ref="Y757">INDEX(KM_PCT,MATCH($A757,'Knowledge - Percentages'!$B:$B,0),'Data - Knowledge'!Y$8)/100</f>
        <v>0.23600000000000002</v>
      </c>
      <c r="Z757" s="129" cm="1">
        <f t="array" ref="Z757">INDEX(KM_PCT,MATCH($A757,'Knowledge - Percentages'!$B:$B,0),'Data - Knowledge'!Z$8)/100</f>
        <v>0.24100000000000002</v>
      </c>
      <c r="AA757" s="129" cm="1">
        <f t="array" ref="AA757">INDEX(KM_PCT,MATCH($A757,'Knowledge - Percentages'!$B:$B,0),'Data - Knowledge'!AA$8)/100</f>
        <v>0.24100000000000002</v>
      </c>
      <c r="AB757" s="129" cm="1">
        <f t="array" ref="AB757">INDEX(KM_PCT,MATCH($A757,'Knowledge - Percentages'!$B:$B,0),'Data - Knowledge'!AB$8)/100</f>
        <v>0.24100000000000002</v>
      </c>
      <c r="AC757" s="129" cm="1">
        <f t="array" ref="AC757">INDEX(KM_PCT,MATCH($A757,'Knowledge - Percentages'!$B:$B,0),'Data - Knowledge'!AC$8)/100</f>
        <v>0.254</v>
      </c>
      <c r="AD757" s="129" cm="1">
        <f t="array" ref="AD757">INDEX(KM_PCT,MATCH($A757,'Knowledge - Percentages'!$B:$B,0),'Data - Knowledge'!AD$8)/100</f>
        <v>0.254</v>
      </c>
      <c r="AE757" s="129" cm="1">
        <f t="array" ref="AE757">INDEX(KM_PCT,MATCH($A757,'Knowledge - Percentages'!$B:$B,0),'Data - Knowledge'!AE$8)/100</f>
        <v>0.254</v>
      </c>
      <c r="AF757" s="129" cm="1">
        <f t="array" ref="AF757">INDEX(KM_PCT,MATCH($A757,'Knowledge - Percentages'!$B:$B,0),'Data - Knowledge'!AF$8)/100</f>
        <v>0.254</v>
      </c>
      <c r="AG757" s="129" cm="1">
        <f t="array" ref="AG757">INDEX(KM_PCT,MATCH($A757,'Knowledge - Percentages'!$B:$B,0),'Data - Knowledge'!AG$8)/100</f>
        <v>0.254</v>
      </c>
      <c r="AH757" s="129" cm="1">
        <f t="array" ref="AH757">INDEX(KM_PCT,MATCH($A757,'Knowledge - Percentages'!$B:$B,0),'Data - Knowledge'!AH$8)/100</f>
        <v>0.254</v>
      </c>
      <c r="AI757" s="129" cm="1">
        <f t="array" ref="AI757">INDEX(KM_PCT,MATCH($A757,'Knowledge - Percentages'!$B:$B,0),'Data - Knowledge'!AI$8)/100</f>
        <v>0.24</v>
      </c>
    </row>
    <row r="758" spans="1:35">
      <c r="A758" s="86" t="s">
        <v>1604</v>
      </c>
      <c r="B758" s="86" t="s">
        <v>1491</v>
      </c>
      <c r="C758" s="86" t="s">
        <v>1602</v>
      </c>
      <c r="D758" s="86" t="s">
        <v>1050</v>
      </c>
      <c r="E758" s="122">
        <f t="shared" si="73"/>
        <v>0.28557825229062067</v>
      </c>
      <c r="F758" s="128">
        <f t="shared" si="68"/>
        <v>14617.894</v>
      </c>
      <c r="G758" s="122">
        <f t="shared" si="69"/>
        <v>0.28575615452889247</v>
      </c>
      <c r="H758" s="128">
        <f t="shared" si="70"/>
        <v>103992.09400000001</v>
      </c>
      <c r="I758" s="122">
        <f t="shared" si="71"/>
        <v>-0.41508849119304797</v>
      </c>
      <c r="J758" s="128">
        <f t="shared" si="72"/>
        <v>99.937743339748849</v>
      </c>
      <c r="K758" s="129" cm="1">
        <f t="array" ref="K758">INDEX(KM_PCT,MATCH($A758,'Knowledge - Percentages'!$B:$B,0),'Data - Knowledge'!K$8)/100</f>
        <v>0.29100000000000004</v>
      </c>
      <c r="L758" s="129" cm="1">
        <f t="array" ref="L758">INDEX(KM_PCT,MATCH($A758,'Knowledge - Percentages'!$B:$B,0),'Data - Knowledge'!L$8)/100</f>
        <v>0.29100000000000004</v>
      </c>
      <c r="M758" s="129" cm="1">
        <f t="array" ref="M758">INDEX(KM_PCT,MATCH($A758,'Knowledge - Percentages'!$B:$B,0),'Data - Knowledge'!M$8)/100</f>
        <v>0.29100000000000004</v>
      </c>
      <c r="N758" s="129" cm="1">
        <f t="array" ref="N758">INDEX(KM_PCT,MATCH($A758,'Knowledge - Percentages'!$B:$B,0),'Data - Knowledge'!N$8)/100</f>
        <v>0.29100000000000004</v>
      </c>
      <c r="O758" s="129" cm="1">
        <f t="array" ref="O758">INDEX(KM_PCT,MATCH($A758,'Knowledge - Percentages'!$B:$B,0),'Data - Knowledge'!O$8)/100</f>
        <v>0.29100000000000004</v>
      </c>
      <c r="P758" s="129" cm="1">
        <f t="array" ref="P758">INDEX(KM_PCT,MATCH($A758,'Knowledge - Percentages'!$B:$B,0),'Data - Knowledge'!P$8)/100</f>
        <v>0.29100000000000004</v>
      </c>
      <c r="Q758" s="129" cm="1">
        <f t="array" ref="Q758">INDEX(KM_PCT,MATCH($A758,'Knowledge - Percentages'!$B:$B,0),'Data - Knowledge'!Q$8)/100</f>
        <v>0.29100000000000004</v>
      </c>
      <c r="R758" s="129" cm="1">
        <f t="array" ref="R758">INDEX(KM_PCT,MATCH($A758,'Knowledge - Percentages'!$B:$B,0),'Data - Knowledge'!R$8)/100</f>
        <v>0.29100000000000004</v>
      </c>
      <c r="S758" s="129" cm="1">
        <f t="array" ref="S758">INDEX(KM_PCT,MATCH($A758,'Knowledge - Percentages'!$B:$B,0),'Data - Knowledge'!S$8)/100</f>
        <v>0.29100000000000004</v>
      </c>
      <c r="T758" s="129" cm="1">
        <f t="array" ref="T758">INDEX(KM_PCT,MATCH($A758,'Knowledge - Percentages'!$B:$B,0),'Data - Knowledge'!T$8)/100</f>
        <v>0.25600000000000001</v>
      </c>
      <c r="U758" s="129" cm="1">
        <f t="array" ref="U758">INDEX(KM_PCT,MATCH($A758,'Knowledge - Percentages'!$B:$B,0),'Data - Knowledge'!U$8)/100</f>
        <v>0.29799999999999999</v>
      </c>
      <c r="V758" s="129" cm="1">
        <f t="array" ref="V758">INDEX(KM_PCT,MATCH($A758,'Knowledge - Percentages'!$B:$B,0),'Data - Knowledge'!V$8)/100</f>
        <v>0.29100000000000004</v>
      </c>
      <c r="W758" s="129" cm="1">
        <f t="array" ref="W758">INDEX(KM_PCT,MATCH($A758,'Knowledge - Percentages'!$B:$B,0),'Data - Knowledge'!W$8)/100</f>
        <v>0.29100000000000004</v>
      </c>
      <c r="X758" s="129" cm="1">
        <f t="array" ref="X758">INDEX(KM_PCT,MATCH($A758,'Knowledge - Percentages'!$B:$B,0),'Data - Knowledge'!X$8)/100</f>
        <v>0.27699999999999997</v>
      </c>
      <c r="Y758" s="129" cm="1">
        <f t="array" ref="Y758">INDEX(KM_PCT,MATCH($A758,'Knowledge - Percentages'!$B:$B,0),'Data - Knowledge'!Y$8)/100</f>
        <v>0.28899999999999998</v>
      </c>
      <c r="Z758" s="129" cm="1">
        <f t="array" ref="Z758">INDEX(KM_PCT,MATCH($A758,'Knowledge - Percentages'!$B:$B,0),'Data - Knowledge'!Z$8)/100</f>
        <v>0.28899999999999998</v>
      </c>
      <c r="AA758" s="129" cm="1">
        <f t="array" ref="AA758">INDEX(KM_PCT,MATCH($A758,'Knowledge - Percentages'!$B:$B,0),'Data - Knowledge'!AA$8)/100</f>
        <v>0.26100000000000001</v>
      </c>
      <c r="AB758" s="129" cm="1">
        <f t="array" ref="AB758">INDEX(KM_PCT,MATCH($A758,'Knowledge - Percentages'!$B:$B,0),'Data - Knowledge'!AB$8)/100</f>
        <v>0.34799999999999998</v>
      </c>
      <c r="AC758" s="129" cm="1">
        <f t="array" ref="AC758">INDEX(KM_PCT,MATCH($A758,'Knowledge - Percentages'!$B:$B,0),'Data - Knowledge'!AC$8)/100</f>
        <v>0.29100000000000004</v>
      </c>
      <c r="AD758" s="129" cm="1">
        <f t="array" ref="AD758">INDEX(KM_PCT,MATCH($A758,'Knowledge - Percentages'!$B:$B,0),'Data - Knowledge'!AD$8)/100</f>
        <v>0.29100000000000004</v>
      </c>
      <c r="AE758" s="129" cm="1">
        <f t="array" ref="AE758">INDEX(KM_PCT,MATCH($A758,'Knowledge - Percentages'!$B:$B,0),'Data - Knowledge'!AE$8)/100</f>
        <v>0.30299999999999999</v>
      </c>
      <c r="AF758" s="129" cm="1">
        <f t="array" ref="AF758">INDEX(KM_PCT,MATCH($A758,'Knowledge - Percentages'!$B:$B,0),'Data - Knowledge'!AF$8)/100</f>
        <v>0.29100000000000004</v>
      </c>
      <c r="AG758" s="129" cm="1">
        <f t="array" ref="AG758">INDEX(KM_PCT,MATCH($A758,'Knowledge - Percentages'!$B:$B,0),'Data - Knowledge'!AG$8)/100</f>
        <v>0.29100000000000004</v>
      </c>
      <c r="AH758" s="129" cm="1">
        <f t="array" ref="AH758">INDEX(KM_PCT,MATCH($A758,'Knowledge - Percentages'!$B:$B,0),'Data - Knowledge'!AH$8)/100</f>
        <v>0.29100000000000004</v>
      </c>
      <c r="AI758" s="129" cm="1">
        <f t="array" ref="AI758">INDEX(KM_PCT,MATCH($A758,'Knowledge - Percentages'!$B:$B,0),'Data - Knowledge'!AI$8)/100</f>
        <v>0.29100000000000004</v>
      </c>
    </row>
    <row r="759" spans="1:35">
      <c r="A759" s="86" t="s">
        <v>1605</v>
      </c>
      <c r="B759" s="86" t="s">
        <v>1491</v>
      </c>
      <c r="C759" s="86" t="s">
        <v>1602</v>
      </c>
      <c r="D759" s="86" t="s">
        <v>1498</v>
      </c>
      <c r="E759" s="122">
        <f t="shared" si="73"/>
        <v>0.19931357571258329</v>
      </c>
      <c r="F759" s="128">
        <f t="shared" si="68"/>
        <v>10202.264000000001</v>
      </c>
      <c r="G759" s="122">
        <f t="shared" si="69"/>
        <v>0.19300918885796015</v>
      </c>
      <c r="H759" s="128">
        <f t="shared" si="70"/>
        <v>70239.710999999996</v>
      </c>
      <c r="I759" s="122">
        <f t="shared" si="71"/>
        <v>0.1189440291565394</v>
      </c>
      <c r="J759" s="128">
        <f t="shared" si="72"/>
        <v>103.26636617247414</v>
      </c>
      <c r="K759" s="129" cm="1">
        <f t="array" ref="K759">INDEX(KM_PCT,MATCH($A759,'Knowledge - Percentages'!$B:$B,0),'Data - Knowledge'!K$8)/100</f>
        <v>0.26100000000000001</v>
      </c>
      <c r="L759" s="129" cm="1">
        <f t="array" ref="L759">INDEX(KM_PCT,MATCH($A759,'Knowledge - Percentages'!$B:$B,0),'Data - Knowledge'!L$8)/100</f>
        <v>0.23100000000000001</v>
      </c>
      <c r="M759" s="129" cm="1">
        <f t="array" ref="M759">INDEX(KM_PCT,MATCH($A759,'Knowledge - Percentages'!$B:$B,0),'Data - Knowledge'!M$8)/100</f>
        <v>0.24299999999999999</v>
      </c>
      <c r="N759" s="129" cm="1">
        <f t="array" ref="N759">INDEX(KM_PCT,MATCH($A759,'Knowledge - Percentages'!$B:$B,0),'Data - Knowledge'!N$8)/100</f>
        <v>0.23100000000000001</v>
      </c>
      <c r="O759" s="129" cm="1">
        <f t="array" ref="O759">INDEX(KM_PCT,MATCH($A759,'Knowledge - Percentages'!$B:$B,0),'Data - Knowledge'!O$8)/100</f>
        <v>0.214</v>
      </c>
      <c r="P759" s="129" cm="1">
        <f t="array" ref="P759">INDEX(KM_PCT,MATCH($A759,'Knowledge - Percentages'!$B:$B,0),'Data - Knowledge'!P$8)/100</f>
        <v>0.18899999999999997</v>
      </c>
      <c r="Q759" s="129" cm="1">
        <f t="array" ref="Q759">INDEX(KM_PCT,MATCH($A759,'Knowledge - Percentages'!$B:$B,0),'Data - Knowledge'!Q$8)/100</f>
        <v>0.218</v>
      </c>
      <c r="R759" s="129" cm="1">
        <f t="array" ref="R759">INDEX(KM_PCT,MATCH($A759,'Knowledge - Percentages'!$B:$B,0),'Data - Knowledge'!R$8)/100</f>
        <v>0.18899999999999997</v>
      </c>
      <c r="S759" s="129" cm="1">
        <f t="array" ref="S759">INDEX(KM_PCT,MATCH($A759,'Knowledge - Percentages'!$B:$B,0),'Data - Knowledge'!S$8)/100</f>
        <v>0.18899999999999997</v>
      </c>
      <c r="T759" s="129" cm="1">
        <f t="array" ref="T759">INDEX(KM_PCT,MATCH($A759,'Knowledge - Percentages'!$B:$B,0),'Data - Knowledge'!T$8)/100</f>
        <v>0.18899999999999997</v>
      </c>
      <c r="U759" s="129" cm="1">
        <f t="array" ref="U759">INDEX(KM_PCT,MATCH($A759,'Knowledge - Percentages'!$B:$B,0),'Data - Knowledge'!U$8)/100</f>
        <v>0.18899999999999997</v>
      </c>
      <c r="V759" s="129" cm="1">
        <f t="array" ref="V759">INDEX(KM_PCT,MATCH($A759,'Knowledge - Percentages'!$B:$B,0),'Data - Knowledge'!V$8)/100</f>
        <v>0.24199999999999999</v>
      </c>
      <c r="W759" s="129" cm="1">
        <f t="array" ref="W759">INDEX(KM_PCT,MATCH($A759,'Knowledge - Percentages'!$B:$B,0),'Data - Knowledge'!W$8)/100</f>
        <v>0.13400000000000001</v>
      </c>
      <c r="X759" s="129" cm="1">
        <f t="array" ref="X759">INDEX(KM_PCT,MATCH($A759,'Knowledge - Percentages'!$B:$B,0),'Data - Knowledge'!X$8)/100</f>
        <v>0.13900000000000001</v>
      </c>
      <c r="Y759" s="129" cm="1">
        <f t="array" ref="Y759">INDEX(KM_PCT,MATCH($A759,'Knowledge - Percentages'!$B:$B,0),'Data - Knowledge'!Y$8)/100</f>
        <v>0.16</v>
      </c>
      <c r="Z759" s="129" cm="1">
        <f t="array" ref="Z759">INDEX(KM_PCT,MATCH($A759,'Knowledge - Percentages'!$B:$B,0),'Data - Knowledge'!Z$8)/100</f>
        <v>0.16899999999999998</v>
      </c>
      <c r="AA759" s="129" cm="1">
        <f t="array" ref="AA759">INDEX(KM_PCT,MATCH($A759,'Knowledge - Percentages'!$B:$B,0),'Data - Knowledge'!AA$8)/100</f>
        <v>0.16899999999999998</v>
      </c>
      <c r="AB759" s="129" cm="1">
        <f t="array" ref="AB759">INDEX(KM_PCT,MATCH($A759,'Knowledge - Percentages'!$B:$B,0),'Data - Knowledge'!AB$8)/100</f>
        <v>0.23399999999999999</v>
      </c>
      <c r="AC759" s="129" cm="1">
        <f t="array" ref="AC759">INDEX(KM_PCT,MATCH($A759,'Knowledge - Percentages'!$B:$B,0),'Data - Knowledge'!AC$8)/100</f>
        <v>0.18899999999999997</v>
      </c>
      <c r="AD759" s="129" cm="1">
        <f t="array" ref="AD759">INDEX(KM_PCT,MATCH($A759,'Knowledge - Percentages'!$B:$B,0),'Data - Knowledge'!AD$8)/100</f>
        <v>0.18600000000000003</v>
      </c>
      <c r="AE759" s="129" cm="1">
        <f t="array" ref="AE759">INDEX(KM_PCT,MATCH($A759,'Knowledge - Percentages'!$B:$B,0),'Data - Knowledge'!AE$8)/100</f>
        <v>0.18899999999999997</v>
      </c>
      <c r="AF759" s="129" cm="1">
        <f t="array" ref="AF759">INDEX(KM_PCT,MATCH($A759,'Knowledge - Percentages'!$B:$B,0),'Data - Knowledge'!AF$8)/100</f>
        <v>0.193</v>
      </c>
      <c r="AG759" s="129" cm="1">
        <f t="array" ref="AG759">INDEX(KM_PCT,MATCH($A759,'Knowledge - Percentages'!$B:$B,0),'Data - Knowledge'!AG$8)/100</f>
        <v>0.183</v>
      </c>
      <c r="AH759" s="129" cm="1">
        <f t="array" ref="AH759">INDEX(KM_PCT,MATCH($A759,'Knowledge - Percentages'!$B:$B,0),'Data - Knowledge'!AH$8)/100</f>
        <v>0.18899999999999997</v>
      </c>
      <c r="AI759" s="129" cm="1">
        <f t="array" ref="AI759">INDEX(KM_PCT,MATCH($A759,'Knowledge - Percentages'!$B:$B,0),'Data - Knowledge'!AI$8)/100</f>
        <v>0.18899999999999997</v>
      </c>
    </row>
    <row r="760" spans="1:35">
      <c r="A760" s="86" t="s">
        <v>1606</v>
      </c>
      <c r="B760" s="86" t="s">
        <v>1491</v>
      </c>
      <c r="C760" s="86" t="s">
        <v>1602</v>
      </c>
      <c r="D760" s="86" t="s">
        <v>1500</v>
      </c>
      <c r="E760" s="122">
        <f t="shared" si="73"/>
        <v>0.12368988219665146</v>
      </c>
      <c r="F760" s="128">
        <f t="shared" si="68"/>
        <v>6331.3139999999985</v>
      </c>
      <c r="G760" s="122">
        <f t="shared" si="69"/>
        <v>0.12342638334354621</v>
      </c>
      <c r="H760" s="128">
        <f t="shared" si="70"/>
        <v>44917.205999999991</v>
      </c>
      <c r="I760" s="122">
        <f t="shared" si="71"/>
        <v>-0.3127285752165041</v>
      </c>
      <c r="J760" s="128">
        <f t="shared" si="72"/>
        <v>100.21348665169248</v>
      </c>
      <c r="K760" s="129" cm="1">
        <f t="array" ref="K760">INDEX(KM_PCT,MATCH($A760,'Knowledge - Percentages'!$B:$B,0),'Data - Knowledge'!K$8)/100</f>
        <v>0.124</v>
      </c>
      <c r="L760" s="129" cm="1">
        <f t="array" ref="L760">INDEX(KM_PCT,MATCH($A760,'Knowledge - Percentages'!$B:$B,0),'Data - Knowledge'!L$8)/100</f>
        <v>0.124</v>
      </c>
      <c r="M760" s="129" cm="1">
        <f t="array" ref="M760">INDEX(KM_PCT,MATCH($A760,'Knowledge - Percentages'!$B:$B,0),'Data - Knowledge'!M$8)/100</f>
        <v>0.13800000000000001</v>
      </c>
      <c r="N760" s="129" cm="1">
        <f t="array" ref="N760">INDEX(KM_PCT,MATCH($A760,'Knowledge - Percentages'!$B:$B,0),'Data - Knowledge'!N$8)/100</f>
        <v>0.124</v>
      </c>
      <c r="O760" s="129" cm="1">
        <f t="array" ref="O760">INDEX(KM_PCT,MATCH($A760,'Knowledge - Percentages'!$B:$B,0),'Data - Knowledge'!O$8)/100</f>
        <v>0.124</v>
      </c>
      <c r="P760" s="129" cm="1">
        <f t="array" ref="P760">INDEX(KM_PCT,MATCH($A760,'Knowledge - Percentages'!$B:$B,0),'Data - Knowledge'!P$8)/100</f>
        <v>0.124</v>
      </c>
      <c r="Q760" s="129" cm="1">
        <f t="array" ref="Q760">INDEX(KM_PCT,MATCH($A760,'Knowledge - Percentages'!$B:$B,0),'Data - Knowledge'!Q$8)/100</f>
        <v>0.124</v>
      </c>
      <c r="R760" s="129" cm="1">
        <f t="array" ref="R760">INDEX(KM_PCT,MATCH($A760,'Knowledge - Percentages'!$B:$B,0),'Data - Knowledge'!R$8)/100</f>
        <v>0.124</v>
      </c>
      <c r="S760" s="129" cm="1">
        <f t="array" ref="S760">INDEX(KM_PCT,MATCH($A760,'Knowledge - Percentages'!$B:$B,0),'Data - Knowledge'!S$8)/100</f>
        <v>0.10099999999999999</v>
      </c>
      <c r="T760" s="129" cm="1">
        <f t="array" ref="T760">INDEX(KM_PCT,MATCH($A760,'Knowledge - Percentages'!$B:$B,0),'Data - Knowledge'!T$8)/100</f>
        <v>0.122</v>
      </c>
      <c r="U760" s="129" cm="1">
        <f t="array" ref="U760">INDEX(KM_PCT,MATCH($A760,'Knowledge - Percentages'!$B:$B,0),'Data - Knowledge'!U$8)/100</f>
        <v>0.14599999999999999</v>
      </c>
      <c r="V760" s="129" cm="1">
        <f t="array" ref="V760">INDEX(KM_PCT,MATCH($A760,'Knowledge - Percentages'!$B:$B,0),'Data - Knowledge'!V$8)/100</f>
        <v>0.124</v>
      </c>
      <c r="W760" s="129" cm="1">
        <f t="array" ref="W760">INDEX(KM_PCT,MATCH($A760,'Knowledge - Percentages'!$B:$B,0),'Data - Knowledge'!W$8)/100</f>
        <v>0.124</v>
      </c>
      <c r="X760" s="129" cm="1">
        <f t="array" ref="X760">INDEX(KM_PCT,MATCH($A760,'Knowledge - Percentages'!$B:$B,0),'Data - Knowledge'!X$8)/100</f>
        <v>0.124</v>
      </c>
      <c r="Y760" s="129" cm="1">
        <f t="array" ref="Y760">INDEX(KM_PCT,MATCH($A760,'Knowledge - Percentages'!$B:$B,0),'Data - Knowledge'!Y$8)/100</f>
        <v>0.124</v>
      </c>
      <c r="Z760" s="129" cm="1">
        <f t="array" ref="Z760">INDEX(KM_PCT,MATCH($A760,'Knowledge - Percentages'!$B:$B,0),'Data - Knowledge'!Z$8)/100</f>
        <v>0.124</v>
      </c>
      <c r="AA760" s="129" cm="1">
        <f t="array" ref="AA760">INDEX(KM_PCT,MATCH($A760,'Knowledge - Percentages'!$B:$B,0),'Data - Knowledge'!AA$8)/100</f>
        <v>0.124</v>
      </c>
      <c r="AB760" s="129" cm="1">
        <f t="array" ref="AB760">INDEX(KM_PCT,MATCH($A760,'Knowledge - Percentages'!$B:$B,0),'Data - Knowledge'!AB$8)/100</f>
        <v>0.215</v>
      </c>
      <c r="AC760" s="129" cm="1">
        <f t="array" ref="AC760">INDEX(KM_PCT,MATCH($A760,'Knowledge - Percentages'!$B:$B,0),'Data - Knowledge'!AC$8)/100</f>
        <v>0.124</v>
      </c>
      <c r="AD760" s="129" cm="1">
        <f t="array" ref="AD760">INDEX(KM_PCT,MATCH($A760,'Knowledge - Percentages'!$B:$B,0),'Data - Knowledge'!AD$8)/100</f>
        <v>0.124</v>
      </c>
      <c r="AE760" s="129" cm="1">
        <f t="array" ref="AE760">INDEX(KM_PCT,MATCH($A760,'Knowledge - Percentages'!$B:$B,0),'Data - Knowledge'!AE$8)/100</f>
        <v>0.124</v>
      </c>
      <c r="AF760" s="129" cm="1">
        <f t="array" ref="AF760">INDEX(KM_PCT,MATCH($A760,'Knowledge - Percentages'!$B:$B,0),'Data - Knowledge'!AF$8)/100</f>
        <v>0.13600000000000001</v>
      </c>
      <c r="AG760" s="129" cm="1">
        <f t="array" ref="AG760">INDEX(KM_PCT,MATCH($A760,'Knowledge - Percentages'!$B:$B,0),'Data - Knowledge'!AG$8)/100</f>
        <v>0.124</v>
      </c>
      <c r="AH760" s="129" cm="1">
        <f t="array" ref="AH760">INDEX(KM_PCT,MATCH($A760,'Knowledge - Percentages'!$B:$B,0),'Data - Knowledge'!AH$8)/100</f>
        <v>0.124</v>
      </c>
      <c r="AI760" s="129" cm="1">
        <f t="array" ref="AI760">INDEX(KM_PCT,MATCH($A760,'Knowledge - Percentages'!$B:$B,0),'Data - Knowledge'!AI$8)/100</f>
        <v>0.124</v>
      </c>
    </row>
    <row r="761" spans="1:35">
      <c r="A761" s="86" t="s">
        <v>1607</v>
      </c>
      <c r="B761" s="86" t="s">
        <v>1491</v>
      </c>
      <c r="C761" s="86" t="s">
        <v>1602</v>
      </c>
      <c r="D761" s="86" t="s">
        <v>1502</v>
      </c>
      <c r="E761" s="122">
        <f t="shared" si="73"/>
        <v>8.7159884345634611E-2</v>
      </c>
      <c r="F761" s="128">
        <f t="shared" si="68"/>
        <v>4461.4529999999986</v>
      </c>
      <c r="G761" s="122">
        <f t="shared" si="69"/>
        <v>8.4420766709075376E-2</v>
      </c>
      <c r="H761" s="128">
        <f t="shared" si="70"/>
        <v>30722.321000000004</v>
      </c>
      <c r="I761" s="122">
        <f t="shared" si="71"/>
        <v>-0.1980386898488517</v>
      </c>
      <c r="J761" s="128">
        <f t="shared" si="72"/>
        <v>103.24460170564262</v>
      </c>
      <c r="K761" s="129" cm="1">
        <f t="array" ref="K761">INDEX(KM_PCT,MATCH($A761,'Knowledge - Percentages'!$B:$B,0),'Data - Knowledge'!K$8)/100</f>
        <v>9.0999999999999998E-2</v>
      </c>
      <c r="L761" s="129" cm="1">
        <f t="array" ref="L761">INDEX(KM_PCT,MATCH($A761,'Knowledge - Percentages'!$B:$B,0),'Data - Knowledge'!L$8)/100</f>
        <v>9.0999999999999998E-2</v>
      </c>
      <c r="M761" s="129" cm="1">
        <f t="array" ref="M761">INDEX(KM_PCT,MATCH($A761,'Knowledge - Percentages'!$B:$B,0),'Data - Knowledge'!M$8)/100</f>
        <v>9.0999999999999998E-2</v>
      </c>
      <c r="N761" s="129" cm="1">
        <f t="array" ref="N761">INDEX(KM_PCT,MATCH($A761,'Knowledge - Percentages'!$B:$B,0),'Data - Knowledge'!N$8)/100</f>
        <v>9.0999999999999998E-2</v>
      </c>
      <c r="O761" s="129" cm="1">
        <f t="array" ref="O761">INDEX(KM_PCT,MATCH($A761,'Knowledge - Percentages'!$B:$B,0),'Data - Knowledge'!O$8)/100</f>
        <v>0.122</v>
      </c>
      <c r="P761" s="129" cm="1">
        <f t="array" ref="P761">INDEX(KM_PCT,MATCH($A761,'Knowledge - Percentages'!$B:$B,0),'Data - Knowledge'!P$8)/100</f>
        <v>0.114</v>
      </c>
      <c r="Q761" s="129" cm="1">
        <f t="array" ref="Q761">INDEX(KM_PCT,MATCH($A761,'Knowledge - Percentages'!$B:$B,0),'Data - Knowledge'!Q$8)/100</f>
        <v>0.10300000000000001</v>
      </c>
      <c r="R761" s="129" cm="1">
        <f t="array" ref="R761">INDEX(KM_PCT,MATCH($A761,'Knowledge - Percentages'!$B:$B,0),'Data - Knowledge'!R$8)/100</f>
        <v>9.3000000000000013E-2</v>
      </c>
      <c r="S761" s="129" cm="1">
        <f t="array" ref="S761">INDEX(KM_PCT,MATCH($A761,'Knowledge - Percentages'!$B:$B,0),'Data - Knowledge'!S$8)/100</f>
        <v>9.9000000000000005E-2</v>
      </c>
      <c r="T761" s="129" cm="1">
        <f t="array" ref="T761">INDEX(KM_PCT,MATCH($A761,'Knowledge - Percentages'!$B:$B,0),'Data - Knowledge'!T$8)/100</f>
        <v>9.0999999999999998E-2</v>
      </c>
      <c r="U761" s="129" cm="1">
        <f t="array" ref="U761">INDEX(KM_PCT,MATCH($A761,'Knowledge - Percentages'!$B:$B,0),'Data - Knowledge'!U$8)/100</f>
        <v>9.3000000000000013E-2</v>
      </c>
      <c r="V761" s="129" cm="1">
        <f t="array" ref="V761">INDEX(KM_PCT,MATCH($A761,'Knowledge - Percentages'!$B:$B,0),'Data - Knowledge'!V$8)/100</f>
        <v>9.3000000000000013E-2</v>
      </c>
      <c r="W761" s="129" cm="1">
        <f t="array" ref="W761">INDEX(KM_PCT,MATCH($A761,'Knowledge - Percentages'!$B:$B,0),'Data - Knowledge'!W$8)/100</f>
        <v>9.3000000000000013E-2</v>
      </c>
      <c r="X761" s="129" cm="1">
        <f t="array" ref="X761">INDEX(KM_PCT,MATCH($A761,'Knowledge - Percentages'!$B:$B,0),'Data - Knowledge'!X$8)/100</f>
        <v>8.1000000000000003E-2</v>
      </c>
      <c r="Y761" s="129" cm="1">
        <f t="array" ref="Y761">INDEX(KM_PCT,MATCH($A761,'Knowledge - Percentages'!$B:$B,0),'Data - Knowledge'!Y$8)/100</f>
        <v>8.1000000000000003E-2</v>
      </c>
      <c r="Z761" s="129" cm="1">
        <f t="array" ref="Z761">INDEX(KM_PCT,MATCH($A761,'Knowledge - Percentages'!$B:$B,0),'Data - Knowledge'!Z$8)/100</f>
        <v>8.1000000000000003E-2</v>
      </c>
      <c r="AA761" s="129" cm="1">
        <f t="array" ref="AA761">INDEX(KM_PCT,MATCH($A761,'Knowledge - Percentages'!$B:$B,0),'Data - Knowledge'!AA$8)/100</f>
        <v>6.0999999999999999E-2</v>
      </c>
      <c r="AB761" s="129" cm="1">
        <f t="array" ref="AB761">INDEX(KM_PCT,MATCH($A761,'Knowledge - Percentages'!$B:$B,0),'Data - Knowledge'!AB$8)/100</f>
        <v>8.5000000000000006E-2</v>
      </c>
      <c r="AC761" s="129" cm="1">
        <f t="array" ref="AC761">INDEX(KM_PCT,MATCH($A761,'Knowledge - Percentages'!$B:$B,0),'Data - Knowledge'!AC$8)/100</f>
        <v>6.5000000000000002E-2</v>
      </c>
      <c r="AD761" s="129" cm="1">
        <f t="array" ref="AD761">INDEX(KM_PCT,MATCH($A761,'Knowledge - Percentages'!$B:$B,0),'Data - Knowledge'!AD$8)/100</f>
        <v>7.0999999999999994E-2</v>
      </c>
      <c r="AE761" s="129" cm="1">
        <f t="array" ref="AE761">INDEX(KM_PCT,MATCH($A761,'Knowledge - Percentages'!$B:$B,0),'Data - Knowledge'!AE$8)/100</f>
        <v>8.8000000000000009E-2</v>
      </c>
      <c r="AF761" s="129" cm="1">
        <f t="array" ref="AF761">INDEX(KM_PCT,MATCH($A761,'Knowledge - Percentages'!$B:$B,0),'Data - Knowledge'!AF$8)/100</f>
        <v>8.8000000000000009E-2</v>
      </c>
      <c r="AG761" s="129" cm="1">
        <f t="array" ref="AG761">INDEX(KM_PCT,MATCH($A761,'Knowledge - Percentages'!$B:$B,0),'Data - Knowledge'!AG$8)/100</f>
        <v>8.8000000000000009E-2</v>
      </c>
      <c r="AH761" s="129" cm="1">
        <f t="array" ref="AH761">INDEX(KM_PCT,MATCH($A761,'Knowledge - Percentages'!$B:$B,0),'Data - Knowledge'!AH$8)/100</f>
        <v>8.8000000000000009E-2</v>
      </c>
      <c r="AI761" s="129" cm="1">
        <f t="array" ref="AI761">INDEX(KM_PCT,MATCH($A761,'Knowledge - Percentages'!$B:$B,0),'Data - Knowledge'!AI$8)/100</f>
        <v>8.8000000000000009E-2</v>
      </c>
    </row>
    <row r="762" spans="1:35">
      <c r="A762" s="86" t="s">
        <v>1608</v>
      </c>
      <c r="B762" s="86" t="s">
        <v>1491</v>
      </c>
      <c r="C762" s="86" t="s">
        <v>1602</v>
      </c>
      <c r="D762" s="86" t="s">
        <v>1504</v>
      </c>
      <c r="E762" s="122">
        <f t="shared" si="73"/>
        <v>0.3274966104675015</v>
      </c>
      <c r="F762" s="128">
        <f t="shared" si="68"/>
        <v>16763.569</v>
      </c>
      <c r="G762" s="122">
        <f t="shared" si="69"/>
        <v>0.32938732245362295</v>
      </c>
      <c r="H762" s="128">
        <f t="shared" si="70"/>
        <v>119870.30500000001</v>
      </c>
      <c r="I762" s="122">
        <f t="shared" si="71"/>
        <v>-0.35538494231386081</v>
      </c>
      <c r="J762" s="128">
        <f t="shared" si="72"/>
        <v>99.425991270083671</v>
      </c>
      <c r="K762" s="129" cm="1">
        <f t="array" ref="K762">INDEX(KM_PCT,MATCH($A762,'Knowledge - Percentages'!$B:$B,0),'Data - Knowledge'!K$8)/100</f>
        <v>0.32799999999999996</v>
      </c>
      <c r="L762" s="129" cm="1">
        <f t="array" ref="L762">INDEX(KM_PCT,MATCH($A762,'Knowledge - Percentages'!$B:$B,0),'Data - Knowledge'!L$8)/100</f>
        <v>0.32799999999999996</v>
      </c>
      <c r="M762" s="129" cm="1">
        <f t="array" ref="M762">INDEX(KM_PCT,MATCH($A762,'Knowledge - Percentages'!$B:$B,0),'Data - Knowledge'!M$8)/100</f>
        <v>0.31900000000000001</v>
      </c>
      <c r="N762" s="129" cm="1">
        <f t="array" ref="N762">INDEX(KM_PCT,MATCH($A762,'Knowledge - Percentages'!$B:$B,0),'Data - Knowledge'!N$8)/100</f>
        <v>0.32799999999999996</v>
      </c>
      <c r="O762" s="129" cm="1">
        <f t="array" ref="O762">INDEX(KM_PCT,MATCH($A762,'Knowledge - Percentages'!$B:$B,0),'Data - Knowledge'!O$8)/100</f>
        <v>0.32799999999999996</v>
      </c>
      <c r="P762" s="129" cm="1">
        <f t="array" ref="P762">INDEX(KM_PCT,MATCH($A762,'Knowledge - Percentages'!$B:$B,0),'Data - Knowledge'!P$8)/100</f>
        <v>0.32600000000000001</v>
      </c>
      <c r="Q762" s="129" cm="1">
        <f t="array" ref="Q762">INDEX(KM_PCT,MATCH($A762,'Knowledge - Percentages'!$B:$B,0),'Data - Knowledge'!Q$8)/100</f>
        <v>0.32799999999999996</v>
      </c>
      <c r="R762" s="129" cm="1">
        <f t="array" ref="R762">INDEX(KM_PCT,MATCH($A762,'Knowledge - Percentages'!$B:$B,0),'Data - Knowledge'!R$8)/100</f>
        <v>0.32799999999999996</v>
      </c>
      <c r="S762" s="129" cm="1">
        <f t="array" ref="S762">INDEX(KM_PCT,MATCH($A762,'Knowledge - Percentages'!$B:$B,0),'Data - Knowledge'!S$8)/100</f>
        <v>0.315</v>
      </c>
      <c r="T762" s="129" cm="1">
        <f t="array" ref="T762">INDEX(KM_PCT,MATCH($A762,'Knowledge - Percentages'!$B:$B,0),'Data - Knowledge'!T$8)/100</f>
        <v>0.32799999999999996</v>
      </c>
      <c r="U762" s="129" cm="1">
        <f t="array" ref="U762">INDEX(KM_PCT,MATCH($A762,'Knowledge - Percentages'!$B:$B,0),'Data - Knowledge'!U$8)/100</f>
        <v>0.32799999999999996</v>
      </c>
      <c r="V762" s="129" cm="1">
        <f t="array" ref="V762">INDEX(KM_PCT,MATCH($A762,'Knowledge - Percentages'!$B:$B,0),'Data - Knowledge'!V$8)/100</f>
        <v>0.32799999999999996</v>
      </c>
      <c r="W762" s="129" cm="1">
        <f t="array" ref="W762">INDEX(KM_PCT,MATCH($A762,'Knowledge - Percentages'!$B:$B,0),'Data - Knowledge'!W$8)/100</f>
        <v>0.32799999999999996</v>
      </c>
      <c r="X762" s="129" cm="1">
        <f t="array" ref="X762">INDEX(KM_PCT,MATCH($A762,'Knowledge - Percentages'!$B:$B,0),'Data - Knowledge'!X$8)/100</f>
        <v>0.32799999999999996</v>
      </c>
      <c r="Y762" s="129" cm="1">
        <f t="array" ref="Y762">INDEX(KM_PCT,MATCH($A762,'Knowledge - Percentages'!$B:$B,0),'Data - Knowledge'!Y$8)/100</f>
        <v>0.32799999999999996</v>
      </c>
      <c r="Z762" s="129" cm="1">
        <f t="array" ref="Z762">INDEX(KM_PCT,MATCH($A762,'Knowledge - Percentages'!$B:$B,0),'Data - Knowledge'!Z$8)/100</f>
        <v>0.32799999999999996</v>
      </c>
      <c r="AA762" s="129" cm="1">
        <f t="array" ref="AA762">INDEX(KM_PCT,MATCH($A762,'Knowledge - Percentages'!$B:$B,0),'Data - Knowledge'!AA$8)/100</f>
        <v>0.32799999999999996</v>
      </c>
      <c r="AB762" s="129" cm="1">
        <f t="array" ref="AB762">INDEX(KM_PCT,MATCH($A762,'Knowledge - Percentages'!$B:$B,0),'Data - Knowledge'!AB$8)/100</f>
        <v>0.42499999999999999</v>
      </c>
      <c r="AC762" s="129" cm="1">
        <f t="array" ref="AC762">INDEX(KM_PCT,MATCH($A762,'Knowledge - Percentages'!$B:$B,0),'Data - Knowledge'!AC$8)/100</f>
        <v>0.33299999999999996</v>
      </c>
      <c r="AD762" s="129" cm="1">
        <f t="array" ref="AD762">INDEX(KM_PCT,MATCH($A762,'Knowledge - Percentages'!$B:$B,0),'Data - Knowledge'!AD$8)/100</f>
        <v>0.33299999999999996</v>
      </c>
      <c r="AE762" s="129" cm="1">
        <f t="array" ref="AE762">INDEX(KM_PCT,MATCH($A762,'Knowledge - Percentages'!$B:$B,0),'Data - Knowledge'!AE$8)/100</f>
        <v>0.33299999999999996</v>
      </c>
      <c r="AF762" s="129" cm="1">
        <f t="array" ref="AF762">INDEX(KM_PCT,MATCH($A762,'Knowledge - Percentages'!$B:$B,0),'Data - Knowledge'!AF$8)/100</f>
        <v>0.33299999999999996</v>
      </c>
      <c r="AG762" s="129" cm="1">
        <f t="array" ref="AG762">INDEX(KM_PCT,MATCH($A762,'Knowledge - Percentages'!$B:$B,0),'Data - Knowledge'!AG$8)/100</f>
        <v>0.35700000000000004</v>
      </c>
      <c r="AH762" s="129" cm="1">
        <f t="array" ref="AH762">INDEX(KM_PCT,MATCH($A762,'Knowledge - Percentages'!$B:$B,0),'Data - Knowledge'!AH$8)/100</f>
        <v>0.33299999999999996</v>
      </c>
      <c r="AI762" s="129" cm="1">
        <f t="array" ref="AI762">INDEX(KM_PCT,MATCH($A762,'Knowledge - Percentages'!$B:$B,0),'Data - Knowledge'!AI$8)/100</f>
        <v>0.33299999999999996</v>
      </c>
    </row>
    <row r="763" spans="1:35">
      <c r="A763" s="86" t="s">
        <v>1609</v>
      </c>
      <c r="B763" s="86" t="s">
        <v>1491</v>
      </c>
      <c r="C763" s="86" t="s">
        <v>1610</v>
      </c>
      <c r="D763" s="86" t="s">
        <v>1493</v>
      </c>
      <c r="E763" s="122">
        <f t="shared" si="73"/>
        <v>0.15821017055111647</v>
      </c>
      <c r="F763" s="128">
        <f t="shared" si="68"/>
        <v>8098.3039999999992</v>
      </c>
      <c r="G763" s="122">
        <f t="shared" si="69"/>
        <v>0.15418648380546227</v>
      </c>
      <c r="H763" s="128">
        <f t="shared" si="70"/>
        <v>56111.391000000018</v>
      </c>
      <c r="I763" s="122">
        <f t="shared" si="71"/>
        <v>-0.11614682802621557</v>
      </c>
      <c r="J763" s="128">
        <f t="shared" si="72"/>
        <v>102.60962351974439</v>
      </c>
      <c r="K763" s="129" cm="1">
        <f t="array" ref="K763">INDEX(KM_PCT,MATCH($A763,'Knowledge - Percentages'!$B:$B,0),'Data - Knowledge'!K$8)/100</f>
        <v>0.16</v>
      </c>
      <c r="L763" s="129" cm="1">
        <f t="array" ref="L763">INDEX(KM_PCT,MATCH($A763,'Knowledge - Percentages'!$B:$B,0),'Data - Knowledge'!L$8)/100</f>
        <v>0.16</v>
      </c>
      <c r="M763" s="129" cm="1">
        <f t="array" ref="M763">INDEX(KM_PCT,MATCH($A763,'Knowledge - Percentages'!$B:$B,0),'Data - Knowledge'!M$8)/100</f>
        <v>0.16</v>
      </c>
      <c r="N763" s="129" cm="1">
        <f t="array" ref="N763">INDEX(KM_PCT,MATCH($A763,'Knowledge - Percentages'!$B:$B,0),'Data - Knowledge'!N$8)/100</f>
        <v>0.16</v>
      </c>
      <c r="O763" s="129" cm="1">
        <f t="array" ref="O763">INDEX(KM_PCT,MATCH($A763,'Knowledge - Percentages'!$B:$B,0),'Data - Knowledge'!O$8)/100</f>
        <v>0.16600000000000001</v>
      </c>
      <c r="P763" s="129" cm="1">
        <f t="array" ref="P763">INDEX(KM_PCT,MATCH($A763,'Knowledge - Percentages'!$B:$B,0),'Data - Knowledge'!P$8)/100</f>
        <v>0.16600000000000001</v>
      </c>
      <c r="Q763" s="129" cm="1">
        <f t="array" ref="Q763">INDEX(KM_PCT,MATCH($A763,'Knowledge - Percentages'!$B:$B,0),'Data - Knowledge'!Q$8)/100</f>
        <v>0.16699999999999998</v>
      </c>
      <c r="R763" s="129" cm="1">
        <f t="array" ref="R763">INDEX(KM_PCT,MATCH($A763,'Knowledge - Percentages'!$B:$B,0),'Data - Knowledge'!R$8)/100</f>
        <v>0.10300000000000001</v>
      </c>
      <c r="S763" s="129" cm="1">
        <f t="array" ref="S763">INDEX(KM_PCT,MATCH($A763,'Knowledge - Percentages'!$B:$B,0),'Data - Knowledge'!S$8)/100</f>
        <v>0.16600000000000001</v>
      </c>
      <c r="T763" s="129" cm="1">
        <f t="array" ref="T763">INDEX(KM_PCT,MATCH($A763,'Knowledge - Percentages'!$B:$B,0),'Data - Knowledge'!T$8)/100</f>
        <v>0.16800000000000001</v>
      </c>
      <c r="U763" s="129" cm="1">
        <f t="array" ref="U763">INDEX(KM_PCT,MATCH($A763,'Knowledge - Percentages'!$B:$B,0),'Data - Knowledge'!U$8)/100</f>
        <v>0.16600000000000001</v>
      </c>
      <c r="V763" s="129" cm="1">
        <f t="array" ref="V763">INDEX(KM_PCT,MATCH($A763,'Knowledge - Percentages'!$B:$B,0),'Data - Knowledge'!V$8)/100</f>
        <v>0.16600000000000001</v>
      </c>
      <c r="W763" s="129" cm="1">
        <f t="array" ref="W763">INDEX(KM_PCT,MATCH($A763,'Knowledge - Percentages'!$B:$B,0),'Data - Knowledge'!W$8)/100</f>
        <v>0.16600000000000001</v>
      </c>
      <c r="X763" s="129" cm="1">
        <f t="array" ref="X763">INDEX(KM_PCT,MATCH($A763,'Knowledge - Percentages'!$B:$B,0),'Data - Knowledge'!X$8)/100</f>
        <v>0.16</v>
      </c>
      <c r="Y763" s="129" cm="1">
        <f t="array" ref="Y763">INDEX(KM_PCT,MATCH($A763,'Knowledge - Percentages'!$B:$B,0),'Data - Knowledge'!Y$8)/100</f>
        <v>0.16</v>
      </c>
      <c r="Z763" s="129" cm="1">
        <f t="array" ref="Z763">INDEX(KM_PCT,MATCH($A763,'Knowledge - Percentages'!$B:$B,0),'Data - Knowledge'!Z$8)/100</f>
        <v>0.16</v>
      </c>
      <c r="AA763" s="129" cm="1">
        <f t="array" ref="AA763">INDEX(KM_PCT,MATCH($A763,'Knowledge - Percentages'!$B:$B,0),'Data - Knowledge'!AA$8)/100</f>
        <v>0.16</v>
      </c>
      <c r="AB763" s="129" cm="1">
        <f t="array" ref="AB763">INDEX(KM_PCT,MATCH($A763,'Knowledge - Percentages'!$B:$B,0),'Data - Knowledge'!AB$8)/100</f>
        <v>0.29899999999999999</v>
      </c>
      <c r="AC763" s="129" cm="1">
        <f t="array" ref="AC763">INDEX(KM_PCT,MATCH($A763,'Knowledge - Percentages'!$B:$B,0),'Data - Knowledge'!AC$8)/100</f>
        <v>0.106</v>
      </c>
      <c r="AD763" s="129" cm="1">
        <f t="array" ref="AD763">INDEX(KM_PCT,MATCH($A763,'Knowledge - Percentages'!$B:$B,0),'Data - Knowledge'!AD$8)/100</f>
        <v>0.155</v>
      </c>
      <c r="AE763" s="129" cm="1">
        <f t="array" ref="AE763">INDEX(KM_PCT,MATCH($A763,'Knowledge - Percentages'!$B:$B,0),'Data - Knowledge'!AE$8)/100</f>
        <v>0.11699999999999999</v>
      </c>
      <c r="AF763" s="129" cm="1">
        <f t="array" ref="AF763">INDEX(KM_PCT,MATCH($A763,'Knowledge - Percentages'!$B:$B,0),'Data - Knowledge'!AF$8)/100</f>
        <v>0.16</v>
      </c>
      <c r="AG763" s="129" cm="1">
        <f t="array" ref="AG763">INDEX(KM_PCT,MATCH($A763,'Knowledge - Percentages'!$B:$B,0),'Data - Knowledge'!AG$8)/100</f>
        <v>0.16</v>
      </c>
      <c r="AH763" s="129" cm="1">
        <f t="array" ref="AH763">INDEX(KM_PCT,MATCH($A763,'Knowledge - Percentages'!$B:$B,0),'Data - Knowledge'!AH$8)/100</f>
        <v>0.16</v>
      </c>
      <c r="AI763" s="129" cm="1">
        <f t="array" ref="AI763">INDEX(KM_PCT,MATCH($A763,'Knowledge - Percentages'!$B:$B,0),'Data - Knowledge'!AI$8)/100</f>
        <v>0.16300000000000001</v>
      </c>
    </row>
    <row r="764" spans="1:35">
      <c r="A764" s="86" t="s">
        <v>1611</v>
      </c>
      <c r="B764" s="86" t="s">
        <v>1491</v>
      </c>
      <c r="C764" s="86" t="s">
        <v>1610</v>
      </c>
      <c r="D764" s="86" t="s">
        <v>1495</v>
      </c>
      <c r="E764" s="122">
        <f t="shared" si="73"/>
        <v>0.22902662785472877</v>
      </c>
      <c r="F764" s="128">
        <f t="shared" si="68"/>
        <v>11723.186000000002</v>
      </c>
      <c r="G764" s="122">
        <f t="shared" si="69"/>
        <v>0.2210057183054471</v>
      </c>
      <c r="H764" s="128">
        <f t="shared" si="70"/>
        <v>80428.180000000008</v>
      </c>
      <c r="I764" s="122">
        <f t="shared" si="71"/>
        <v>-7.5147141542872678E-2</v>
      </c>
      <c r="J764" s="128">
        <f t="shared" si="72"/>
        <v>103.62927693038067</v>
      </c>
      <c r="K764" s="129" cm="1">
        <f t="array" ref="K764">INDEX(KM_PCT,MATCH($A764,'Knowledge - Percentages'!$B:$B,0),'Data - Knowledge'!K$8)/100</f>
        <v>0.30299999999999999</v>
      </c>
      <c r="L764" s="129" cm="1">
        <f t="array" ref="L764">INDEX(KM_PCT,MATCH($A764,'Knowledge - Percentages'!$B:$B,0),'Data - Knowledge'!L$8)/100</f>
        <v>0.255</v>
      </c>
      <c r="M764" s="129" cm="1">
        <f t="array" ref="M764">INDEX(KM_PCT,MATCH($A764,'Knowledge - Percentages'!$B:$B,0),'Data - Knowledge'!M$8)/100</f>
        <v>0.28300000000000003</v>
      </c>
      <c r="N764" s="129" cm="1">
        <f t="array" ref="N764">INDEX(KM_PCT,MATCH($A764,'Knowledge - Percentages'!$B:$B,0),'Data - Knowledge'!N$8)/100</f>
        <v>0.255</v>
      </c>
      <c r="O764" s="129" cm="1">
        <f t="array" ref="O764">INDEX(KM_PCT,MATCH($A764,'Knowledge - Percentages'!$B:$B,0),'Data - Knowledge'!O$8)/100</f>
        <v>0.24</v>
      </c>
      <c r="P764" s="129" cm="1">
        <f t="array" ref="P764">INDEX(KM_PCT,MATCH($A764,'Knowledge - Percentages'!$B:$B,0),'Data - Knowledge'!P$8)/100</f>
        <v>0.21600000000000003</v>
      </c>
      <c r="Q764" s="129" cm="1">
        <f t="array" ref="Q764">INDEX(KM_PCT,MATCH($A764,'Knowledge - Percentages'!$B:$B,0),'Data - Knowledge'!Q$8)/100</f>
        <v>0.21600000000000003</v>
      </c>
      <c r="R764" s="129" cm="1">
        <f t="array" ref="R764">INDEX(KM_PCT,MATCH($A764,'Knowledge - Percentages'!$B:$B,0),'Data - Knowledge'!R$8)/100</f>
        <v>0.28100000000000003</v>
      </c>
      <c r="S764" s="129" cm="1">
        <f t="array" ref="S764">INDEX(KM_PCT,MATCH($A764,'Knowledge - Percentages'!$B:$B,0),'Data - Knowledge'!S$8)/100</f>
        <v>0.21600000000000003</v>
      </c>
      <c r="T764" s="129" cm="1">
        <f t="array" ref="T764">INDEX(KM_PCT,MATCH($A764,'Knowledge - Percentages'!$B:$B,0),'Data - Knowledge'!T$8)/100</f>
        <v>0.21600000000000003</v>
      </c>
      <c r="U764" s="129" cm="1">
        <f t="array" ref="U764">INDEX(KM_PCT,MATCH($A764,'Knowledge - Percentages'!$B:$B,0),'Data - Knowledge'!U$8)/100</f>
        <v>0.21600000000000003</v>
      </c>
      <c r="V764" s="129" cm="1">
        <f t="array" ref="V764">INDEX(KM_PCT,MATCH($A764,'Knowledge - Percentages'!$B:$B,0),'Data - Knowledge'!V$8)/100</f>
        <v>0.248</v>
      </c>
      <c r="W764" s="129" cm="1">
        <f t="array" ref="W764">INDEX(KM_PCT,MATCH($A764,'Knowledge - Percentages'!$B:$B,0),'Data - Knowledge'!W$8)/100</f>
        <v>0.20800000000000002</v>
      </c>
      <c r="X764" s="129" cm="1">
        <f t="array" ref="X764">INDEX(KM_PCT,MATCH($A764,'Knowledge - Percentages'!$B:$B,0),'Data - Knowledge'!X$8)/100</f>
        <v>0.19399999999999998</v>
      </c>
      <c r="Y764" s="129" cm="1">
        <f t="array" ref="Y764">INDEX(KM_PCT,MATCH($A764,'Knowledge - Percentages'!$B:$B,0),'Data - Knowledge'!Y$8)/100</f>
        <v>0.20699999999999999</v>
      </c>
      <c r="Z764" s="129" cm="1">
        <f t="array" ref="Z764">INDEX(KM_PCT,MATCH($A764,'Knowledge - Percentages'!$B:$B,0),'Data - Knowledge'!Z$8)/100</f>
        <v>0.20699999999999999</v>
      </c>
      <c r="AA764" s="129" cm="1">
        <f t="array" ref="AA764">INDEX(KM_PCT,MATCH($A764,'Knowledge - Percentages'!$B:$B,0),'Data - Knowledge'!AA$8)/100</f>
        <v>0.20699999999999999</v>
      </c>
      <c r="AB764" s="129" cm="1">
        <f t="array" ref="AB764">INDEX(KM_PCT,MATCH($A764,'Knowledge - Percentages'!$B:$B,0),'Data - Knowledge'!AB$8)/100</f>
        <v>0.40100000000000002</v>
      </c>
      <c r="AC764" s="129" cm="1">
        <f t="array" ref="AC764">INDEX(KM_PCT,MATCH($A764,'Knowledge - Percentages'!$B:$B,0),'Data - Knowledge'!AC$8)/100</f>
        <v>0.20699999999999999</v>
      </c>
      <c r="AD764" s="129" cm="1">
        <f t="array" ref="AD764">INDEX(KM_PCT,MATCH($A764,'Knowledge - Percentages'!$B:$B,0),'Data - Knowledge'!AD$8)/100</f>
        <v>0.20699999999999999</v>
      </c>
      <c r="AE764" s="129" cm="1">
        <f t="array" ref="AE764">INDEX(KM_PCT,MATCH($A764,'Knowledge - Percentages'!$B:$B,0),'Data - Knowledge'!AE$8)/100</f>
        <v>0.20699999999999999</v>
      </c>
      <c r="AF764" s="129" cm="1">
        <f t="array" ref="AF764">INDEX(KM_PCT,MATCH($A764,'Knowledge - Percentages'!$B:$B,0),'Data - Knowledge'!AF$8)/100</f>
        <v>0.20699999999999999</v>
      </c>
      <c r="AG764" s="129" cm="1">
        <f t="array" ref="AG764">INDEX(KM_PCT,MATCH($A764,'Knowledge - Percentages'!$B:$B,0),'Data - Knowledge'!AG$8)/100</f>
        <v>0.20699999999999999</v>
      </c>
      <c r="AH764" s="129" cm="1">
        <f t="array" ref="AH764">INDEX(KM_PCT,MATCH($A764,'Knowledge - Percentages'!$B:$B,0),'Data - Knowledge'!AH$8)/100</f>
        <v>0.184</v>
      </c>
      <c r="AI764" s="129" cm="1">
        <f t="array" ref="AI764">INDEX(KM_PCT,MATCH($A764,'Knowledge - Percentages'!$B:$B,0),'Data - Knowledge'!AI$8)/100</f>
        <v>0.20699999999999999</v>
      </c>
    </row>
    <row r="765" spans="1:35">
      <c r="A765" s="86" t="s">
        <v>1612</v>
      </c>
      <c r="B765" s="86" t="s">
        <v>1491</v>
      </c>
      <c r="C765" s="86" t="s">
        <v>1610</v>
      </c>
      <c r="D765" s="86" t="s">
        <v>1050</v>
      </c>
      <c r="E765" s="122">
        <f t="shared" si="73"/>
        <v>0.33564713696837101</v>
      </c>
      <c r="F765" s="128">
        <f t="shared" si="68"/>
        <v>17180.770000000008</v>
      </c>
      <c r="G765" s="122">
        <f t="shared" si="69"/>
        <v>0.33022937796597596</v>
      </c>
      <c r="H765" s="128">
        <f t="shared" si="70"/>
        <v>120176.745</v>
      </c>
      <c r="I765" s="122">
        <f t="shared" si="71"/>
        <v>0.28140627526652151</v>
      </c>
      <c r="J765" s="128">
        <f t="shared" si="72"/>
        <v>101.6406047928762</v>
      </c>
      <c r="K765" s="129" cm="1">
        <f t="array" ref="K765">INDEX(KM_PCT,MATCH($A765,'Knowledge - Percentages'!$B:$B,0),'Data - Knowledge'!K$8)/100</f>
        <v>0.34</v>
      </c>
      <c r="L765" s="129" cm="1">
        <f t="array" ref="L765">INDEX(KM_PCT,MATCH($A765,'Knowledge - Percentages'!$B:$B,0),'Data - Knowledge'!L$8)/100</f>
        <v>0.34</v>
      </c>
      <c r="M765" s="129" cm="1">
        <f t="array" ref="M765">INDEX(KM_PCT,MATCH($A765,'Knowledge - Percentages'!$B:$B,0),'Data - Knowledge'!M$8)/100</f>
        <v>0.36200000000000004</v>
      </c>
      <c r="N765" s="129" cm="1">
        <f t="array" ref="N765">INDEX(KM_PCT,MATCH($A765,'Knowledge - Percentages'!$B:$B,0),'Data - Knowledge'!N$8)/100</f>
        <v>0.34</v>
      </c>
      <c r="O765" s="129" cm="1">
        <f t="array" ref="O765">INDEX(KM_PCT,MATCH($A765,'Knowledge - Percentages'!$B:$B,0),'Data - Knowledge'!O$8)/100</f>
        <v>0.34</v>
      </c>
      <c r="P765" s="129" cm="1">
        <f t="array" ref="P765">INDEX(KM_PCT,MATCH($A765,'Knowledge - Percentages'!$B:$B,0),'Data - Knowledge'!P$8)/100</f>
        <v>0.33899999999999997</v>
      </c>
      <c r="Q765" s="129" cm="1">
        <f t="array" ref="Q765">INDEX(KM_PCT,MATCH($A765,'Knowledge - Percentages'!$B:$B,0),'Data - Knowledge'!Q$8)/100</f>
        <v>0.33899999999999997</v>
      </c>
      <c r="R765" s="129" cm="1">
        <f t="array" ref="R765">INDEX(KM_PCT,MATCH($A765,'Knowledge - Percentages'!$B:$B,0),'Data - Knowledge'!R$8)/100</f>
        <v>0.33500000000000002</v>
      </c>
      <c r="S765" s="129" cm="1">
        <f t="array" ref="S765">INDEX(KM_PCT,MATCH($A765,'Knowledge - Percentages'!$B:$B,0),'Data - Knowledge'!S$8)/100</f>
        <v>0.33899999999999997</v>
      </c>
      <c r="T765" s="129" cm="1">
        <f t="array" ref="T765">INDEX(KM_PCT,MATCH($A765,'Knowledge - Percentages'!$B:$B,0),'Data - Knowledge'!T$8)/100</f>
        <v>0.33899999999999997</v>
      </c>
      <c r="U765" s="129" cm="1">
        <f t="array" ref="U765">INDEX(KM_PCT,MATCH($A765,'Knowledge - Percentages'!$B:$B,0),'Data - Knowledge'!U$8)/100</f>
        <v>0.34299999999999997</v>
      </c>
      <c r="V765" s="129" cm="1">
        <f t="array" ref="V765">INDEX(KM_PCT,MATCH($A765,'Knowledge - Percentages'!$B:$B,0),'Data - Knowledge'!V$8)/100</f>
        <v>0.33899999999999997</v>
      </c>
      <c r="W765" s="129" cm="1">
        <f t="array" ref="W765">INDEX(KM_PCT,MATCH($A765,'Knowledge - Percentages'!$B:$B,0),'Data - Knowledge'!W$8)/100</f>
        <v>0.33899999999999997</v>
      </c>
      <c r="X765" s="129" cm="1">
        <f t="array" ref="X765">INDEX(KM_PCT,MATCH($A765,'Knowledge - Percentages'!$B:$B,0),'Data - Knowledge'!X$8)/100</f>
        <v>0.33899999999999997</v>
      </c>
      <c r="Y765" s="129" cm="1">
        <f t="array" ref="Y765">INDEX(KM_PCT,MATCH($A765,'Knowledge - Percentages'!$B:$B,0),'Data - Knowledge'!Y$8)/100</f>
        <v>0.33899999999999997</v>
      </c>
      <c r="Z765" s="129" cm="1">
        <f t="array" ref="Z765">INDEX(KM_PCT,MATCH($A765,'Knowledge - Percentages'!$B:$B,0),'Data - Knowledge'!Z$8)/100</f>
        <v>0.33899999999999997</v>
      </c>
      <c r="AA765" s="129" cm="1">
        <f t="array" ref="AA765">INDEX(KM_PCT,MATCH($A765,'Knowledge - Percentages'!$B:$B,0),'Data - Knowledge'!AA$8)/100</f>
        <v>0.33899999999999997</v>
      </c>
      <c r="AB765" s="129" cm="1">
        <f t="array" ref="AB765">INDEX(KM_PCT,MATCH($A765,'Knowledge - Percentages'!$B:$B,0),'Data - Knowledge'!AB$8)/100</f>
        <v>0.33899999999999997</v>
      </c>
      <c r="AC765" s="129" cm="1">
        <f t="array" ref="AC765">INDEX(KM_PCT,MATCH($A765,'Knowledge - Percentages'!$B:$B,0),'Data - Knowledge'!AC$8)/100</f>
        <v>0.30299999999999999</v>
      </c>
      <c r="AD765" s="129" cm="1">
        <f t="array" ref="AD765">INDEX(KM_PCT,MATCH($A765,'Knowledge - Percentages'!$B:$B,0),'Data - Knowledge'!AD$8)/100</f>
        <v>0.317</v>
      </c>
      <c r="AE765" s="129" cm="1">
        <f t="array" ref="AE765">INDEX(KM_PCT,MATCH($A765,'Knowledge - Percentages'!$B:$B,0),'Data - Knowledge'!AE$8)/100</f>
        <v>0.317</v>
      </c>
      <c r="AF765" s="129" cm="1">
        <f t="array" ref="AF765">INDEX(KM_PCT,MATCH($A765,'Knowledge - Percentages'!$B:$B,0),'Data - Knowledge'!AF$8)/100</f>
        <v>0.317</v>
      </c>
      <c r="AG765" s="129" cm="1">
        <f t="array" ref="AG765">INDEX(KM_PCT,MATCH($A765,'Knowledge - Percentages'!$B:$B,0),'Data - Knowledge'!AG$8)/100</f>
        <v>0.317</v>
      </c>
      <c r="AH765" s="129" cm="1">
        <f t="array" ref="AH765">INDEX(KM_PCT,MATCH($A765,'Knowledge - Percentages'!$B:$B,0),'Data - Knowledge'!AH$8)/100</f>
        <v>0.317</v>
      </c>
      <c r="AI765" s="129" cm="1">
        <f t="array" ref="AI765">INDEX(KM_PCT,MATCH($A765,'Knowledge - Percentages'!$B:$B,0),'Data - Knowledge'!AI$8)/100</f>
        <v>0.28600000000000003</v>
      </c>
    </row>
    <row r="766" spans="1:35">
      <c r="A766" s="86" t="s">
        <v>1613</v>
      </c>
      <c r="B766" s="86" t="s">
        <v>1491</v>
      </c>
      <c r="C766" s="86" t="s">
        <v>1610</v>
      </c>
      <c r="D766" s="86" t="s">
        <v>1498</v>
      </c>
      <c r="E766" s="122">
        <f t="shared" si="73"/>
        <v>0.1779953699181433</v>
      </c>
      <c r="F766" s="128">
        <f t="shared" si="68"/>
        <v>9111.0490000000009</v>
      </c>
      <c r="G766" s="122">
        <f t="shared" si="69"/>
        <v>0.16993483439996263</v>
      </c>
      <c r="H766" s="128">
        <f t="shared" si="70"/>
        <v>61842.514999999999</v>
      </c>
      <c r="I766" s="122">
        <f t="shared" si="71"/>
        <v>0.32374160601037361</v>
      </c>
      <c r="J766" s="128">
        <f t="shared" si="72"/>
        <v>104.74330972024795</v>
      </c>
      <c r="K766" s="129" cm="1">
        <f t="array" ref="K766">INDEX(KM_PCT,MATCH($A766,'Knowledge - Percentages'!$B:$B,0),'Data - Knowledge'!K$8)/100</f>
        <v>0.20800000000000002</v>
      </c>
      <c r="L766" s="129" cm="1">
        <f t="array" ref="L766">INDEX(KM_PCT,MATCH($A766,'Knowledge - Percentages'!$B:$B,0),'Data - Knowledge'!L$8)/100</f>
        <v>0.20800000000000002</v>
      </c>
      <c r="M766" s="129" cm="1">
        <f t="array" ref="M766">INDEX(KM_PCT,MATCH($A766,'Knowledge - Percentages'!$B:$B,0),'Data - Knowledge'!M$8)/100</f>
        <v>0.23699999999999999</v>
      </c>
      <c r="N766" s="129" cm="1">
        <f t="array" ref="N766">INDEX(KM_PCT,MATCH($A766,'Knowledge - Percentages'!$B:$B,0),'Data - Knowledge'!N$8)/100</f>
        <v>0.20800000000000002</v>
      </c>
      <c r="O766" s="129" cm="1">
        <f t="array" ref="O766">INDEX(KM_PCT,MATCH($A766,'Knowledge - Percentages'!$B:$B,0),'Data - Knowledge'!O$8)/100</f>
        <v>0.20800000000000002</v>
      </c>
      <c r="P766" s="129" cm="1">
        <f t="array" ref="P766">INDEX(KM_PCT,MATCH($A766,'Knowledge - Percentages'!$B:$B,0),'Data - Knowledge'!P$8)/100</f>
        <v>0.16800000000000001</v>
      </c>
      <c r="Q766" s="129" cm="1">
        <f t="array" ref="Q766">INDEX(KM_PCT,MATCH($A766,'Knowledge - Percentages'!$B:$B,0),'Data - Knowledge'!Q$8)/100</f>
        <v>0.215</v>
      </c>
      <c r="R766" s="129" cm="1">
        <f t="array" ref="R766">INDEX(KM_PCT,MATCH($A766,'Knowledge - Percentages'!$B:$B,0),'Data - Knowledge'!R$8)/100</f>
        <v>0.14099999999999999</v>
      </c>
      <c r="S766" s="129" cm="1">
        <f t="array" ref="S766">INDEX(KM_PCT,MATCH($A766,'Knowledge - Percentages'!$B:$B,0),'Data - Knowledge'!S$8)/100</f>
        <v>0.16800000000000001</v>
      </c>
      <c r="T766" s="129" cm="1">
        <f t="array" ref="T766">INDEX(KM_PCT,MATCH($A766,'Knowledge - Percentages'!$B:$B,0),'Data - Knowledge'!T$8)/100</f>
        <v>0.16800000000000001</v>
      </c>
      <c r="U766" s="129" cm="1">
        <f t="array" ref="U766">INDEX(KM_PCT,MATCH($A766,'Knowledge - Percentages'!$B:$B,0),'Data - Knowledge'!U$8)/100</f>
        <v>0.16800000000000001</v>
      </c>
      <c r="V766" s="129" cm="1">
        <f t="array" ref="V766">INDEX(KM_PCT,MATCH($A766,'Knowledge - Percentages'!$B:$B,0),'Data - Knowledge'!V$8)/100</f>
        <v>0.20100000000000001</v>
      </c>
      <c r="W766" s="129" cm="1">
        <f t="array" ref="W766">INDEX(KM_PCT,MATCH($A766,'Knowledge - Percentages'!$B:$B,0),'Data - Knowledge'!W$8)/100</f>
        <v>0.156</v>
      </c>
      <c r="X766" s="129" cm="1">
        <f t="array" ref="X766">INDEX(KM_PCT,MATCH($A766,'Knowledge - Percentages'!$B:$B,0),'Data - Knowledge'!X$8)/100</f>
        <v>0.13900000000000001</v>
      </c>
      <c r="Y766" s="129" cm="1">
        <f t="array" ref="Y766">INDEX(KM_PCT,MATCH($A766,'Knowledge - Percentages'!$B:$B,0),'Data - Knowledge'!Y$8)/100</f>
        <v>0.151</v>
      </c>
      <c r="Z766" s="129" cm="1">
        <f t="array" ref="Z766">INDEX(KM_PCT,MATCH($A766,'Knowledge - Percentages'!$B:$B,0),'Data - Knowledge'!Z$8)/100</f>
        <v>0.13</v>
      </c>
      <c r="AA766" s="129" cm="1">
        <f t="array" ref="AA766">INDEX(KM_PCT,MATCH($A766,'Knowledge - Percentages'!$B:$B,0),'Data - Knowledge'!AA$8)/100</f>
        <v>0.151</v>
      </c>
      <c r="AB766" s="129" cm="1">
        <f t="array" ref="AB766">INDEX(KM_PCT,MATCH($A766,'Knowledge - Percentages'!$B:$B,0),'Data - Knowledge'!AB$8)/100</f>
        <v>0.151</v>
      </c>
      <c r="AC766" s="129" cm="1">
        <f t="array" ref="AC766">INDEX(KM_PCT,MATCH($A766,'Knowledge - Percentages'!$B:$B,0),'Data - Knowledge'!AC$8)/100</f>
        <v>0.157</v>
      </c>
      <c r="AD766" s="129" cm="1">
        <f t="array" ref="AD766">INDEX(KM_PCT,MATCH($A766,'Knowledge - Percentages'!$B:$B,0),'Data - Knowledge'!AD$8)/100</f>
        <v>0.157</v>
      </c>
      <c r="AE766" s="129" cm="1">
        <f t="array" ref="AE766">INDEX(KM_PCT,MATCH($A766,'Knowledge - Percentages'!$B:$B,0),'Data - Knowledge'!AE$8)/100</f>
        <v>0.157</v>
      </c>
      <c r="AF766" s="129" cm="1">
        <f t="array" ref="AF766">INDEX(KM_PCT,MATCH($A766,'Knowledge - Percentages'!$B:$B,0),'Data - Knowledge'!AF$8)/100</f>
        <v>0.157</v>
      </c>
      <c r="AG766" s="129" cm="1">
        <f t="array" ref="AG766">INDEX(KM_PCT,MATCH($A766,'Knowledge - Percentages'!$B:$B,0),'Data - Knowledge'!AG$8)/100</f>
        <v>0.157</v>
      </c>
      <c r="AH766" s="129" cm="1">
        <f t="array" ref="AH766">INDEX(KM_PCT,MATCH($A766,'Knowledge - Percentages'!$B:$B,0),'Data - Knowledge'!AH$8)/100</f>
        <v>0.155</v>
      </c>
      <c r="AI766" s="129" cm="1">
        <f t="array" ref="AI766">INDEX(KM_PCT,MATCH($A766,'Knowledge - Percentages'!$B:$B,0),'Data - Knowledge'!AI$8)/100</f>
        <v>0.15</v>
      </c>
    </row>
    <row r="767" spans="1:35">
      <c r="A767" s="86" t="s">
        <v>1614</v>
      </c>
      <c r="B767" s="86" t="s">
        <v>1491</v>
      </c>
      <c r="C767" s="86" t="s">
        <v>1610</v>
      </c>
      <c r="D767" s="86" t="s">
        <v>1500</v>
      </c>
      <c r="E767" s="122">
        <f t="shared" si="73"/>
        <v>0.19579236915623111</v>
      </c>
      <c r="F767" s="128">
        <f t="shared" si="68"/>
        <v>10022.024000000001</v>
      </c>
      <c r="G767" s="122">
        <f t="shared" si="69"/>
        <v>0.19471845383175929</v>
      </c>
      <c r="H767" s="128">
        <f t="shared" si="70"/>
        <v>70861.74500000001</v>
      </c>
      <c r="I767" s="122">
        <f t="shared" si="71"/>
        <v>7.9884825632707657E-2</v>
      </c>
      <c r="J767" s="128">
        <f t="shared" si="72"/>
        <v>100.55152210966081</v>
      </c>
      <c r="K767" s="129" cm="1">
        <f t="array" ref="K767">INDEX(KM_PCT,MATCH($A767,'Knowledge - Percentages'!$B:$B,0),'Data - Knowledge'!K$8)/100</f>
        <v>0.192</v>
      </c>
      <c r="L767" s="129" cm="1">
        <f t="array" ref="L767">INDEX(KM_PCT,MATCH($A767,'Knowledge - Percentages'!$B:$B,0),'Data - Knowledge'!L$8)/100</f>
        <v>0.192</v>
      </c>
      <c r="M767" s="129" cm="1">
        <f t="array" ref="M767">INDEX(KM_PCT,MATCH($A767,'Knowledge - Percentages'!$B:$B,0),'Data - Knowledge'!M$8)/100</f>
        <v>0.221</v>
      </c>
      <c r="N767" s="129" cm="1">
        <f t="array" ref="N767">INDEX(KM_PCT,MATCH($A767,'Knowledge - Percentages'!$B:$B,0),'Data - Knowledge'!N$8)/100</f>
        <v>0.192</v>
      </c>
      <c r="O767" s="129" cm="1">
        <f t="array" ref="O767">INDEX(KM_PCT,MATCH($A767,'Knowledge - Percentages'!$B:$B,0),'Data - Knowledge'!O$8)/100</f>
        <v>0.192</v>
      </c>
      <c r="P767" s="129" cm="1">
        <f t="array" ref="P767">INDEX(KM_PCT,MATCH($A767,'Knowledge - Percentages'!$B:$B,0),'Data - Knowledge'!P$8)/100</f>
        <v>0.192</v>
      </c>
      <c r="Q767" s="129" cm="1">
        <f t="array" ref="Q767">INDEX(KM_PCT,MATCH($A767,'Knowledge - Percentages'!$B:$B,0),'Data - Knowledge'!Q$8)/100</f>
        <v>0.22800000000000001</v>
      </c>
      <c r="R767" s="129" cm="1">
        <f t="array" ref="R767">INDEX(KM_PCT,MATCH($A767,'Knowledge - Percentages'!$B:$B,0),'Data - Knowledge'!R$8)/100</f>
        <v>0.16300000000000001</v>
      </c>
      <c r="S767" s="129" cm="1">
        <f t="array" ref="S767">INDEX(KM_PCT,MATCH($A767,'Knowledge - Percentages'!$B:$B,0),'Data - Knowledge'!S$8)/100</f>
        <v>0.18600000000000003</v>
      </c>
      <c r="T767" s="129" cm="1">
        <f t="array" ref="T767">INDEX(KM_PCT,MATCH($A767,'Knowledge - Percentages'!$B:$B,0),'Data - Knowledge'!T$8)/100</f>
        <v>0.192</v>
      </c>
      <c r="U767" s="129" cm="1">
        <f t="array" ref="U767">INDEX(KM_PCT,MATCH($A767,'Knowledge - Percentages'!$B:$B,0),'Data - Knowledge'!U$8)/100</f>
        <v>0.192</v>
      </c>
      <c r="V767" s="129" cm="1">
        <f t="array" ref="V767">INDEX(KM_PCT,MATCH($A767,'Knowledge - Percentages'!$B:$B,0),'Data - Knowledge'!V$8)/100</f>
        <v>0.192</v>
      </c>
      <c r="W767" s="129" cm="1">
        <f t="array" ref="W767">INDEX(KM_PCT,MATCH($A767,'Knowledge - Percentages'!$B:$B,0),'Data - Knowledge'!W$8)/100</f>
        <v>0.14000000000000001</v>
      </c>
      <c r="X767" s="129" cm="1">
        <f t="array" ref="X767">INDEX(KM_PCT,MATCH($A767,'Knowledge - Percentages'!$B:$B,0),'Data - Knowledge'!X$8)/100</f>
        <v>0.192</v>
      </c>
      <c r="Y767" s="129" cm="1">
        <f t="array" ref="Y767">INDEX(KM_PCT,MATCH($A767,'Knowledge - Percentages'!$B:$B,0),'Data - Knowledge'!Y$8)/100</f>
        <v>0.157</v>
      </c>
      <c r="Z767" s="129" cm="1">
        <f t="array" ref="Z767">INDEX(KM_PCT,MATCH($A767,'Knowledge - Percentages'!$B:$B,0),'Data - Knowledge'!Z$8)/100</f>
        <v>0.214</v>
      </c>
      <c r="AA767" s="129" cm="1">
        <f t="array" ref="AA767">INDEX(KM_PCT,MATCH($A767,'Knowledge - Percentages'!$B:$B,0),'Data - Knowledge'!AA$8)/100</f>
        <v>0.192</v>
      </c>
      <c r="AB767" s="129" cm="1">
        <f t="array" ref="AB767">INDEX(KM_PCT,MATCH($A767,'Knowledge - Percentages'!$B:$B,0),'Data - Knowledge'!AB$8)/100</f>
        <v>0.308</v>
      </c>
      <c r="AC767" s="129" cm="1">
        <f t="array" ref="AC767">INDEX(KM_PCT,MATCH($A767,'Knowledge - Percentages'!$B:$B,0),'Data - Knowledge'!AC$8)/100</f>
        <v>0.192</v>
      </c>
      <c r="AD767" s="129" cm="1">
        <f t="array" ref="AD767">INDEX(KM_PCT,MATCH($A767,'Knowledge - Percentages'!$B:$B,0),'Data - Knowledge'!AD$8)/100</f>
        <v>0.20899999999999999</v>
      </c>
      <c r="AE767" s="129" cm="1">
        <f t="array" ref="AE767">INDEX(KM_PCT,MATCH($A767,'Knowledge - Percentages'!$B:$B,0),'Data - Knowledge'!AE$8)/100</f>
        <v>0.16300000000000001</v>
      </c>
      <c r="AF767" s="129" cm="1">
        <f t="array" ref="AF767">INDEX(KM_PCT,MATCH($A767,'Knowledge - Percentages'!$B:$B,0),'Data - Knowledge'!AF$8)/100</f>
        <v>0.16899999999999998</v>
      </c>
      <c r="AG767" s="129" cm="1">
        <f t="array" ref="AG767">INDEX(KM_PCT,MATCH($A767,'Knowledge - Percentages'!$B:$B,0),'Data - Knowledge'!AG$8)/100</f>
        <v>0.192</v>
      </c>
      <c r="AH767" s="129" cm="1">
        <f t="array" ref="AH767">INDEX(KM_PCT,MATCH($A767,'Knowledge - Percentages'!$B:$B,0),'Data - Knowledge'!AH$8)/100</f>
        <v>0.192</v>
      </c>
      <c r="AI767" s="129" cm="1">
        <f t="array" ref="AI767">INDEX(KM_PCT,MATCH($A767,'Knowledge - Percentages'!$B:$B,0),'Data - Knowledge'!AI$8)/100</f>
        <v>0.192</v>
      </c>
    </row>
    <row r="768" spans="1:35">
      <c r="A768" s="86" t="s">
        <v>1615</v>
      </c>
      <c r="B768" s="86" t="s">
        <v>1491</v>
      </c>
      <c r="C768" s="86" t="s">
        <v>1610</v>
      </c>
      <c r="D768" s="86" t="s">
        <v>1502</v>
      </c>
      <c r="E768" s="122">
        <f t="shared" si="73"/>
        <v>9.5386973254927995E-2</v>
      </c>
      <c r="F768" s="128">
        <f t="shared" si="68"/>
        <v>4882.5729999999994</v>
      </c>
      <c r="G768" s="122">
        <f t="shared" si="69"/>
        <v>9.1287781072161636E-2</v>
      </c>
      <c r="H768" s="128">
        <f t="shared" si="70"/>
        <v>33221.357999999993</v>
      </c>
      <c r="I768" s="122">
        <f t="shared" si="71"/>
        <v>0.23045280820116551</v>
      </c>
      <c r="J768" s="128">
        <f t="shared" si="72"/>
        <v>104.49040620181798</v>
      </c>
      <c r="K768" s="129" cm="1">
        <f t="array" ref="K768">INDEX(KM_PCT,MATCH($A768,'Knowledge - Percentages'!$B:$B,0),'Data - Knowledge'!K$8)/100</f>
        <v>0.109</v>
      </c>
      <c r="L768" s="129" cm="1">
        <f t="array" ref="L768">INDEX(KM_PCT,MATCH($A768,'Knowledge - Percentages'!$B:$B,0),'Data - Knowledge'!L$8)/100</f>
        <v>0.14099999999999999</v>
      </c>
      <c r="M768" s="129" cm="1">
        <f t="array" ref="M768">INDEX(KM_PCT,MATCH($A768,'Knowledge - Percentages'!$B:$B,0),'Data - Knowledge'!M$8)/100</f>
        <v>0.109</v>
      </c>
      <c r="N768" s="129" cm="1">
        <f t="array" ref="N768">INDEX(KM_PCT,MATCH($A768,'Knowledge - Percentages'!$B:$B,0),'Data - Knowledge'!N$8)/100</f>
        <v>0.109</v>
      </c>
      <c r="O768" s="129" cm="1">
        <f t="array" ref="O768">INDEX(KM_PCT,MATCH($A768,'Knowledge - Percentages'!$B:$B,0),'Data - Knowledge'!O$8)/100</f>
        <v>0.109</v>
      </c>
      <c r="P768" s="129" cm="1">
        <f t="array" ref="P768">INDEX(KM_PCT,MATCH($A768,'Knowledge - Percentages'!$B:$B,0),'Data - Knowledge'!P$8)/100</f>
        <v>0.09</v>
      </c>
      <c r="Q768" s="129" cm="1">
        <f t="array" ref="Q768">INDEX(KM_PCT,MATCH($A768,'Knowledge - Percentages'!$B:$B,0),'Data - Knowledge'!Q$8)/100</f>
        <v>0.11</v>
      </c>
      <c r="R768" s="129" cm="1">
        <f t="array" ref="R768">INDEX(KM_PCT,MATCH($A768,'Knowledge - Percentages'!$B:$B,0),'Data - Knowledge'!R$8)/100</f>
        <v>5.2999999999999999E-2</v>
      </c>
      <c r="S768" s="129" cm="1">
        <f t="array" ref="S768">INDEX(KM_PCT,MATCH($A768,'Knowledge - Percentages'!$B:$B,0),'Data - Knowledge'!S$8)/100</f>
        <v>0.09</v>
      </c>
      <c r="T768" s="129" cm="1">
        <f t="array" ref="T768">INDEX(KM_PCT,MATCH($A768,'Knowledge - Percentages'!$B:$B,0),'Data - Knowledge'!T$8)/100</f>
        <v>0.09</v>
      </c>
      <c r="U768" s="129" cm="1">
        <f t="array" ref="U768">INDEX(KM_PCT,MATCH($A768,'Knowledge - Percentages'!$B:$B,0),'Data - Knowledge'!U$8)/100</f>
        <v>0.09</v>
      </c>
      <c r="V768" s="129" cm="1">
        <f t="array" ref="V768">INDEX(KM_PCT,MATCH($A768,'Knowledge - Percentages'!$B:$B,0),'Data - Knowledge'!V$8)/100</f>
        <v>0.09</v>
      </c>
      <c r="W768" s="129" cm="1">
        <f t="array" ref="W768">INDEX(KM_PCT,MATCH($A768,'Knowledge - Percentages'!$B:$B,0),'Data - Knowledge'!W$8)/100</f>
        <v>8.199999999999999E-2</v>
      </c>
      <c r="X768" s="129" cm="1">
        <f t="array" ref="X768">INDEX(KM_PCT,MATCH($A768,'Knowledge - Percentages'!$B:$B,0),'Data - Knowledge'!X$8)/100</f>
        <v>7.6999999999999999E-2</v>
      </c>
      <c r="Y768" s="129" cm="1">
        <f t="array" ref="Y768">INDEX(KM_PCT,MATCH($A768,'Knowledge - Percentages'!$B:$B,0),'Data - Knowledge'!Y$8)/100</f>
        <v>7.2999999999999995E-2</v>
      </c>
      <c r="Z768" s="129" cm="1">
        <f t="array" ref="Z768">INDEX(KM_PCT,MATCH($A768,'Knowledge - Percentages'!$B:$B,0),'Data - Knowledge'!Z$8)/100</f>
        <v>7.6999999999999999E-2</v>
      </c>
      <c r="AA768" s="129" cm="1">
        <f t="array" ref="AA768">INDEX(KM_PCT,MATCH($A768,'Knowledge - Percentages'!$B:$B,0),'Data - Knowledge'!AA$8)/100</f>
        <v>6.5000000000000002E-2</v>
      </c>
      <c r="AB768" s="129" cm="1">
        <f t="array" ref="AB768">INDEX(KM_PCT,MATCH($A768,'Knowledge - Percentages'!$B:$B,0),'Data - Knowledge'!AB$8)/100</f>
        <v>0.14199999999999999</v>
      </c>
      <c r="AC768" s="129" cm="1">
        <f t="array" ref="AC768">INDEX(KM_PCT,MATCH($A768,'Knowledge - Percentages'!$B:$B,0),'Data - Knowledge'!AC$8)/100</f>
        <v>8.6999999999999994E-2</v>
      </c>
      <c r="AD768" s="129" cm="1">
        <f t="array" ref="AD768">INDEX(KM_PCT,MATCH($A768,'Knowledge - Percentages'!$B:$B,0),'Data - Knowledge'!AD$8)/100</f>
        <v>8.4000000000000005E-2</v>
      </c>
      <c r="AE768" s="129" cm="1">
        <f t="array" ref="AE768">INDEX(KM_PCT,MATCH($A768,'Knowledge - Percentages'!$B:$B,0),'Data - Knowledge'!AE$8)/100</f>
        <v>6.3E-2</v>
      </c>
      <c r="AF768" s="129" cm="1">
        <f t="array" ref="AF768">INDEX(KM_PCT,MATCH($A768,'Knowledge - Percentages'!$B:$B,0),'Data - Knowledge'!AF$8)/100</f>
        <v>8.6999999999999994E-2</v>
      </c>
      <c r="AG768" s="129" cm="1">
        <f t="array" ref="AG768">INDEX(KM_PCT,MATCH($A768,'Knowledge - Percentages'!$B:$B,0),'Data - Knowledge'!AG$8)/100</f>
        <v>8.6999999999999994E-2</v>
      </c>
      <c r="AH768" s="129" cm="1">
        <f t="array" ref="AH768">INDEX(KM_PCT,MATCH($A768,'Knowledge - Percentages'!$B:$B,0),'Data - Knowledge'!AH$8)/100</f>
        <v>8.6999999999999994E-2</v>
      </c>
      <c r="AI768" s="129" cm="1">
        <f t="array" ref="AI768">INDEX(KM_PCT,MATCH($A768,'Knowledge - Percentages'!$B:$B,0),'Data - Knowledge'!AI$8)/100</f>
        <v>8.6999999999999994E-2</v>
      </c>
    </row>
    <row r="769" spans="1:35">
      <c r="A769" s="86" t="s">
        <v>1616</v>
      </c>
      <c r="B769" s="86" t="s">
        <v>1491</v>
      </c>
      <c r="C769" s="86" t="s">
        <v>1610</v>
      </c>
      <c r="D769" s="86" t="s">
        <v>1504</v>
      </c>
      <c r="E769" s="122">
        <f t="shared" si="73"/>
        <v>0.31164660949069101</v>
      </c>
      <c r="F769" s="128">
        <f t="shared" si="68"/>
        <v>15952.254999999999</v>
      </c>
      <c r="G769" s="122">
        <f t="shared" si="69"/>
        <v>0.3110635443601461</v>
      </c>
      <c r="H769" s="128">
        <f t="shared" si="70"/>
        <v>113201.93400000001</v>
      </c>
      <c r="I769" s="122">
        <f t="shared" si="71"/>
        <v>-0.12762623896876513</v>
      </c>
      <c r="J769" s="128">
        <f t="shared" si="72"/>
        <v>100.18744245062348</v>
      </c>
      <c r="K769" s="129" cm="1">
        <f t="array" ref="K769">INDEX(KM_PCT,MATCH($A769,'Knowledge - Percentages'!$B:$B,0),'Data - Knowledge'!K$8)/100</f>
        <v>0.27300000000000002</v>
      </c>
      <c r="L769" s="129" cm="1">
        <f t="array" ref="L769">INDEX(KM_PCT,MATCH($A769,'Knowledge - Percentages'!$B:$B,0),'Data - Knowledge'!L$8)/100</f>
        <v>0.312</v>
      </c>
      <c r="M769" s="129" cm="1">
        <f t="array" ref="M769">INDEX(KM_PCT,MATCH($A769,'Knowledge - Percentages'!$B:$B,0),'Data - Knowledge'!M$8)/100</f>
        <v>0.312</v>
      </c>
      <c r="N769" s="129" cm="1">
        <f t="array" ref="N769">INDEX(KM_PCT,MATCH($A769,'Knowledge - Percentages'!$B:$B,0),'Data - Knowledge'!N$8)/100</f>
        <v>0.312</v>
      </c>
      <c r="O769" s="129" cm="1">
        <f t="array" ref="O769">INDEX(KM_PCT,MATCH($A769,'Knowledge - Percentages'!$B:$B,0),'Data - Knowledge'!O$8)/100</f>
        <v>0.312</v>
      </c>
      <c r="P769" s="129" cm="1">
        <f t="array" ref="P769">INDEX(KM_PCT,MATCH($A769,'Knowledge - Percentages'!$B:$B,0),'Data - Knowledge'!P$8)/100</f>
        <v>0.312</v>
      </c>
      <c r="Q769" s="129" cm="1">
        <f t="array" ref="Q769">INDEX(KM_PCT,MATCH($A769,'Knowledge - Percentages'!$B:$B,0),'Data - Knowledge'!Q$8)/100</f>
        <v>0.35100000000000003</v>
      </c>
      <c r="R769" s="129" cm="1">
        <f t="array" ref="R769">INDEX(KM_PCT,MATCH($A769,'Knowledge - Percentages'!$B:$B,0),'Data - Knowledge'!R$8)/100</f>
        <v>0.27500000000000002</v>
      </c>
      <c r="S769" s="129" cm="1">
        <f t="array" ref="S769">INDEX(KM_PCT,MATCH($A769,'Knowledge - Percentages'!$B:$B,0),'Data - Knowledge'!S$8)/100</f>
        <v>0.312</v>
      </c>
      <c r="T769" s="129" cm="1">
        <f t="array" ref="T769">INDEX(KM_PCT,MATCH($A769,'Knowledge - Percentages'!$B:$B,0),'Data - Knowledge'!T$8)/100</f>
        <v>0.312</v>
      </c>
      <c r="U769" s="129" cm="1">
        <f t="array" ref="U769">INDEX(KM_PCT,MATCH($A769,'Knowledge - Percentages'!$B:$B,0),'Data - Knowledge'!U$8)/100</f>
        <v>0.312</v>
      </c>
      <c r="V769" s="129" cm="1">
        <f t="array" ref="V769">INDEX(KM_PCT,MATCH($A769,'Knowledge - Percentages'!$B:$B,0),'Data - Knowledge'!V$8)/100</f>
        <v>0.312</v>
      </c>
      <c r="W769" s="129" cm="1">
        <f t="array" ref="W769">INDEX(KM_PCT,MATCH($A769,'Knowledge - Percentages'!$B:$B,0),'Data - Knowledge'!W$8)/100</f>
        <v>0.312</v>
      </c>
      <c r="X769" s="129" cm="1">
        <f t="array" ref="X769">INDEX(KM_PCT,MATCH($A769,'Knowledge - Percentages'!$B:$B,0),'Data - Knowledge'!X$8)/100</f>
        <v>0.312</v>
      </c>
      <c r="Y769" s="129" cm="1">
        <f t="array" ref="Y769">INDEX(KM_PCT,MATCH($A769,'Knowledge - Percentages'!$B:$B,0),'Data - Knowledge'!Y$8)/100</f>
        <v>0.312</v>
      </c>
      <c r="Z769" s="129" cm="1">
        <f t="array" ref="Z769">INDEX(KM_PCT,MATCH($A769,'Knowledge - Percentages'!$B:$B,0),'Data - Knowledge'!Z$8)/100</f>
        <v>0.312</v>
      </c>
      <c r="AA769" s="129" cm="1">
        <f t="array" ref="AA769">INDEX(KM_PCT,MATCH($A769,'Knowledge - Percentages'!$B:$B,0),'Data - Knowledge'!AA$8)/100</f>
        <v>0.308</v>
      </c>
      <c r="AB769" s="129" cm="1">
        <f t="array" ref="AB769">INDEX(KM_PCT,MATCH($A769,'Knowledge - Percentages'!$B:$B,0),'Data - Knowledge'!AB$8)/100</f>
        <v>0.41499999999999998</v>
      </c>
      <c r="AC769" s="129" cm="1">
        <f t="array" ref="AC769">INDEX(KM_PCT,MATCH($A769,'Knowledge - Percentages'!$B:$B,0),'Data - Knowledge'!AC$8)/100</f>
        <v>0.312</v>
      </c>
      <c r="AD769" s="129" cm="1">
        <f t="array" ref="AD769">INDEX(KM_PCT,MATCH($A769,'Knowledge - Percentages'!$B:$B,0),'Data - Knowledge'!AD$8)/100</f>
        <v>0.312</v>
      </c>
      <c r="AE769" s="129" cm="1">
        <f t="array" ref="AE769">INDEX(KM_PCT,MATCH($A769,'Knowledge - Percentages'!$B:$B,0),'Data - Knowledge'!AE$8)/100</f>
        <v>0.30599999999999999</v>
      </c>
      <c r="AF769" s="129" cm="1">
        <f t="array" ref="AF769">INDEX(KM_PCT,MATCH($A769,'Knowledge - Percentages'!$B:$B,0),'Data - Knowledge'!AF$8)/100</f>
        <v>0.32899999999999996</v>
      </c>
      <c r="AG769" s="129" cm="1">
        <f t="array" ref="AG769">INDEX(KM_PCT,MATCH($A769,'Knowledge - Percentages'!$B:$B,0),'Data - Knowledge'!AG$8)/100</f>
        <v>0.312</v>
      </c>
      <c r="AH769" s="129" cm="1">
        <f t="array" ref="AH769">INDEX(KM_PCT,MATCH($A769,'Knowledge - Percentages'!$B:$B,0),'Data - Knowledge'!AH$8)/100</f>
        <v>0.29499999999999998</v>
      </c>
      <c r="AI769" s="129" cm="1">
        <f t="array" ref="AI769">INDEX(KM_PCT,MATCH($A769,'Knowledge - Percentages'!$B:$B,0),'Data - Knowledge'!AI$8)/100</f>
        <v>0.312</v>
      </c>
    </row>
    <row r="770" spans="1:35">
      <c r="A770" s="86" t="s">
        <v>1617</v>
      </c>
      <c r="B770" s="86" t="s">
        <v>1491</v>
      </c>
      <c r="C770" s="86" t="s">
        <v>1618</v>
      </c>
      <c r="D770" s="86" t="s">
        <v>1493</v>
      </c>
      <c r="E770" s="122">
        <f t="shared" si="73"/>
        <v>0.15360107058432806</v>
      </c>
      <c r="F770" s="128">
        <f t="shared" si="68"/>
        <v>7862.3780000000006</v>
      </c>
      <c r="G770" s="122">
        <f t="shared" si="69"/>
        <v>0.14556709047892524</v>
      </c>
      <c r="H770" s="128">
        <f t="shared" si="70"/>
        <v>52974.63</v>
      </c>
      <c r="I770" s="122">
        <f t="shared" si="71"/>
        <v>-8.3592500138331052E-3</v>
      </c>
      <c r="J770" s="128">
        <f t="shared" si="72"/>
        <v>105.51909094217002</v>
      </c>
      <c r="K770" s="129" cm="1">
        <f t="array" ref="K770">INDEX(KM_PCT,MATCH($A770,'Knowledge - Percentages'!$B:$B,0),'Data - Knowledge'!K$8)/100</f>
        <v>0.14099999999999999</v>
      </c>
      <c r="L770" s="129" cm="1">
        <f t="array" ref="L770">INDEX(KM_PCT,MATCH($A770,'Knowledge - Percentages'!$B:$B,0),'Data - Knowledge'!L$8)/100</f>
        <v>0.16899999999999998</v>
      </c>
      <c r="M770" s="129" cm="1">
        <f t="array" ref="M770">INDEX(KM_PCT,MATCH($A770,'Knowledge - Percentages'!$B:$B,0),'Data - Knowledge'!M$8)/100</f>
        <v>0.151</v>
      </c>
      <c r="N770" s="129" cm="1">
        <f t="array" ref="N770">INDEX(KM_PCT,MATCH($A770,'Knowledge - Percentages'!$B:$B,0),'Data - Knowledge'!N$8)/100</f>
        <v>0.14499999999999999</v>
      </c>
      <c r="O770" s="129" cm="1">
        <f t="array" ref="O770">INDEX(KM_PCT,MATCH($A770,'Knowledge - Percentages'!$B:$B,0),'Data - Knowledge'!O$8)/100</f>
        <v>0.15</v>
      </c>
      <c r="P770" s="129" cm="1">
        <f t="array" ref="P770">INDEX(KM_PCT,MATCH($A770,'Knowledge - Percentages'!$B:$B,0),'Data - Knowledge'!P$8)/100</f>
        <v>0.17499999999999999</v>
      </c>
      <c r="Q770" s="129" cm="1">
        <f t="array" ref="Q770">INDEX(KM_PCT,MATCH($A770,'Knowledge - Percentages'!$B:$B,0),'Data - Knowledge'!Q$8)/100</f>
        <v>0.22</v>
      </c>
      <c r="R770" s="129" cm="1">
        <f t="array" ref="R770">INDEX(KM_PCT,MATCH($A770,'Knowledge - Percentages'!$B:$B,0),'Data - Knowledge'!R$8)/100</f>
        <v>0.16399999999999998</v>
      </c>
      <c r="S770" s="129" cm="1">
        <f t="array" ref="S770">INDEX(KM_PCT,MATCH($A770,'Knowledge - Percentages'!$B:$B,0),'Data - Knowledge'!S$8)/100</f>
        <v>0.17499999999999999</v>
      </c>
      <c r="T770" s="129" cm="1">
        <f t="array" ref="T770">INDEX(KM_PCT,MATCH($A770,'Knowledge - Percentages'!$B:$B,0),'Data - Knowledge'!T$8)/100</f>
        <v>0.17499999999999999</v>
      </c>
      <c r="U770" s="129" cm="1">
        <f t="array" ref="U770">INDEX(KM_PCT,MATCH($A770,'Knowledge - Percentages'!$B:$B,0),'Data - Knowledge'!U$8)/100</f>
        <v>0.17499999999999999</v>
      </c>
      <c r="V770" s="129" cm="1">
        <f t="array" ref="V770">INDEX(KM_PCT,MATCH($A770,'Knowledge - Percentages'!$B:$B,0),'Data - Knowledge'!V$8)/100</f>
        <v>0.17499999999999999</v>
      </c>
      <c r="W770" s="129" cm="1">
        <f t="array" ref="W770">INDEX(KM_PCT,MATCH($A770,'Knowledge - Percentages'!$B:$B,0),'Data - Knowledge'!W$8)/100</f>
        <v>0.17499999999999999</v>
      </c>
      <c r="X770" s="129" cm="1">
        <f t="array" ref="X770">INDEX(KM_PCT,MATCH($A770,'Knowledge - Percentages'!$B:$B,0),'Data - Knowledge'!X$8)/100</f>
        <v>0.14800000000000002</v>
      </c>
      <c r="Y770" s="129" cm="1">
        <f t="array" ref="Y770">INDEX(KM_PCT,MATCH($A770,'Knowledge - Percentages'!$B:$B,0),'Data - Knowledge'!Y$8)/100</f>
        <v>0.14800000000000002</v>
      </c>
      <c r="Z770" s="129" cm="1">
        <f t="array" ref="Z770">INDEX(KM_PCT,MATCH($A770,'Knowledge - Percentages'!$B:$B,0),'Data - Knowledge'!Z$8)/100</f>
        <v>0.14800000000000002</v>
      </c>
      <c r="AA770" s="129" cm="1">
        <f t="array" ref="AA770">INDEX(KM_PCT,MATCH($A770,'Knowledge - Percentages'!$B:$B,0),'Data - Knowledge'!AA$8)/100</f>
        <v>0.14800000000000002</v>
      </c>
      <c r="AB770" s="129" cm="1">
        <f t="array" ref="AB770">INDEX(KM_PCT,MATCH($A770,'Knowledge - Percentages'!$B:$B,0),'Data - Knowledge'!AB$8)/100</f>
        <v>0.153</v>
      </c>
      <c r="AC770" s="129" cm="1">
        <f t="array" ref="AC770">INDEX(KM_PCT,MATCH($A770,'Knowledge - Percentages'!$B:$B,0),'Data - Knowledge'!AC$8)/100</f>
        <v>9.1999999999999998E-2</v>
      </c>
      <c r="AD770" s="129" cm="1">
        <f t="array" ref="AD770">INDEX(KM_PCT,MATCH($A770,'Knowledge - Percentages'!$B:$B,0),'Data - Knowledge'!AD$8)/100</f>
        <v>0.128</v>
      </c>
      <c r="AE770" s="129" cm="1">
        <f t="array" ref="AE770">INDEX(KM_PCT,MATCH($A770,'Knowledge - Percentages'!$B:$B,0),'Data - Knowledge'!AE$8)/100</f>
        <v>0.13699999999999998</v>
      </c>
      <c r="AF770" s="129" cm="1">
        <f t="array" ref="AF770">INDEX(KM_PCT,MATCH($A770,'Knowledge - Percentages'!$B:$B,0),'Data - Knowledge'!AF$8)/100</f>
        <v>0.13699999999999998</v>
      </c>
      <c r="AG770" s="129" cm="1">
        <f t="array" ref="AG770">INDEX(KM_PCT,MATCH($A770,'Knowledge - Percentages'!$B:$B,0),'Data - Knowledge'!AG$8)/100</f>
        <v>0.14099999999999999</v>
      </c>
      <c r="AH770" s="129" cm="1">
        <f t="array" ref="AH770">INDEX(KM_PCT,MATCH($A770,'Knowledge - Percentages'!$B:$B,0),'Data - Knowledge'!AH$8)/100</f>
        <v>0.13699999999999998</v>
      </c>
      <c r="AI770" s="129" cm="1">
        <f t="array" ref="AI770">INDEX(KM_PCT,MATCH($A770,'Knowledge - Percentages'!$B:$B,0),'Data - Knowledge'!AI$8)/100</f>
        <v>0.13699999999999998</v>
      </c>
    </row>
    <row r="771" spans="1:35">
      <c r="A771" s="86" t="s">
        <v>1619</v>
      </c>
      <c r="B771" s="86" t="s">
        <v>1491</v>
      </c>
      <c r="C771" s="86" t="s">
        <v>1618</v>
      </c>
      <c r="D771" s="86" t="s">
        <v>1495</v>
      </c>
      <c r="E771" s="122">
        <f t="shared" si="73"/>
        <v>0.2423434270420225</v>
      </c>
      <c r="F771" s="128">
        <f t="shared" si="68"/>
        <v>12404.833000000006</v>
      </c>
      <c r="G771" s="122">
        <f t="shared" si="69"/>
        <v>0.23141464996331604</v>
      </c>
      <c r="H771" s="128">
        <f t="shared" si="70"/>
        <v>84216.188000000009</v>
      </c>
      <c r="I771" s="122">
        <f t="shared" si="71"/>
        <v>0.2521511122663207</v>
      </c>
      <c r="J771" s="128">
        <f t="shared" si="72"/>
        <v>104.72259516864592</v>
      </c>
      <c r="K771" s="129" cm="1">
        <f t="array" ref="K771">INDEX(KM_PCT,MATCH($A771,'Knowledge - Percentages'!$B:$B,0),'Data - Knowledge'!K$8)/100</f>
        <v>0.26800000000000002</v>
      </c>
      <c r="L771" s="129" cm="1">
        <f t="array" ref="L771">INDEX(KM_PCT,MATCH($A771,'Knowledge - Percentages'!$B:$B,0),'Data - Knowledge'!L$8)/100</f>
        <v>0.26800000000000002</v>
      </c>
      <c r="M771" s="129" cm="1">
        <f t="array" ref="M771">INDEX(KM_PCT,MATCH($A771,'Knowledge - Percentages'!$B:$B,0),'Data - Knowledge'!M$8)/100</f>
        <v>0.30499999999999999</v>
      </c>
      <c r="N771" s="129" cm="1">
        <f t="array" ref="N771">INDEX(KM_PCT,MATCH($A771,'Knowledge - Percentages'!$B:$B,0),'Data - Knowledge'!N$8)/100</f>
        <v>0.26700000000000002</v>
      </c>
      <c r="O771" s="129" cm="1">
        <f t="array" ref="O771">INDEX(KM_PCT,MATCH($A771,'Knowledge - Percentages'!$B:$B,0),'Data - Knowledge'!O$8)/100</f>
        <v>0.26800000000000002</v>
      </c>
      <c r="P771" s="129" cm="1">
        <f t="array" ref="P771">INDEX(KM_PCT,MATCH($A771,'Knowledge - Percentages'!$B:$B,0),'Data - Knowledge'!P$8)/100</f>
        <v>0.23</v>
      </c>
      <c r="Q771" s="129" cm="1">
        <f t="array" ref="Q771">INDEX(KM_PCT,MATCH($A771,'Knowledge - Percentages'!$B:$B,0),'Data - Knowledge'!Q$8)/100</f>
        <v>0.28999999999999998</v>
      </c>
      <c r="R771" s="129" cm="1">
        <f t="array" ref="R771">INDEX(KM_PCT,MATCH($A771,'Knowledge - Percentages'!$B:$B,0),'Data - Knowledge'!R$8)/100</f>
        <v>0.318</v>
      </c>
      <c r="S771" s="129" cm="1">
        <f t="array" ref="S771">INDEX(KM_PCT,MATCH($A771,'Knowledge - Percentages'!$B:$B,0),'Data - Knowledge'!S$8)/100</f>
        <v>0.23</v>
      </c>
      <c r="T771" s="129" cm="1">
        <f t="array" ref="T771">INDEX(KM_PCT,MATCH($A771,'Knowledge - Percentages'!$B:$B,0),'Data - Knowledge'!T$8)/100</f>
        <v>0.23</v>
      </c>
      <c r="U771" s="129" cm="1">
        <f t="array" ref="U771">INDEX(KM_PCT,MATCH($A771,'Knowledge - Percentages'!$B:$B,0),'Data - Knowledge'!U$8)/100</f>
        <v>0.23</v>
      </c>
      <c r="V771" s="129" cm="1">
        <f t="array" ref="V771">INDEX(KM_PCT,MATCH($A771,'Knowledge - Percentages'!$B:$B,0),'Data - Knowledge'!V$8)/100</f>
        <v>0.27500000000000002</v>
      </c>
      <c r="W771" s="129" cm="1">
        <f t="array" ref="W771">INDEX(KM_PCT,MATCH($A771,'Knowledge - Percentages'!$B:$B,0),'Data - Knowledge'!W$8)/100</f>
        <v>0.17300000000000001</v>
      </c>
      <c r="X771" s="129" cm="1">
        <f t="array" ref="X771">INDEX(KM_PCT,MATCH($A771,'Knowledge - Percentages'!$B:$B,0),'Data - Knowledge'!X$8)/100</f>
        <v>0.22500000000000001</v>
      </c>
      <c r="Y771" s="129" cm="1">
        <f t="array" ref="Y771">INDEX(KM_PCT,MATCH($A771,'Knowledge - Percentages'!$B:$B,0),'Data - Knowledge'!Y$8)/100</f>
        <v>0.22500000000000001</v>
      </c>
      <c r="Z771" s="129" cm="1">
        <f t="array" ref="Z771">INDEX(KM_PCT,MATCH($A771,'Knowledge - Percentages'!$B:$B,0),'Data - Knowledge'!Z$8)/100</f>
        <v>0.22500000000000001</v>
      </c>
      <c r="AA771" s="129" cm="1">
        <f t="array" ref="AA771">INDEX(KM_PCT,MATCH($A771,'Knowledge - Percentages'!$B:$B,0),'Data - Knowledge'!AA$8)/100</f>
        <v>0.22500000000000001</v>
      </c>
      <c r="AB771" s="129" cm="1">
        <f t="array" ref="AB771">INDEX(KM_PCT,MATCH($A771,'Knowledge - Percentages'!$B:$B,0),'Data - Knowledge'!AB$8)/100</f>
        <v>0.22500000000000001</v>
      </c>
      <c r="AC771" s="129" cm="1">
        <f t="array" ref="AC771">INDEX(KM_PCT,MATCH($A771,'Knowledge - Percentages'!$B:$B,0),'Data - Knowledge'!AC$8)/100</f>
        <v>0.19899999999999998</v>
      </c>
      <c r="AD771" s="129" cm="1">
        <f t="array" ref="AD771">INDEX(KM_PCT,MATCH($A771,'Knowledge - Percentages'!$B:$B,0),'Data - Knowledge'!AD$8)/100</f>
        <v>0.19899999999999998</v>
      </c>
      <c r="AE771" s="129" cm="1">
        <f t="array" ref="AE771">INDEX(KM_PCT,MATCH($A771,'Knowledge - Percentages'!$B:$B,0),'Data - Knowledge'!AE$8)/100</f>
        <v>0.19899999999999998</v>
      </c>
      <c r="AF771" s="129" cm="1">
        <f t="array" ref="AF771">INDEX(KM_PCT,MATCH($A771,'Knowledge - Percentages'!$B:$B,0),'Data - Knowledge'!AF$8)/100</f>
        <v>0.19899999999999998</v>
      </c>
      <c r="AG771" s="129" cm="1">
        <f t="array" ref="AG771">INDEX(KM_PCT,MATCH($A771,'Knowledge - Percentages'!$B:$B,0),'Data - Knowledge'!AG$8)/100</f>
        <v>0.19899999999999998</v>
      </c>
      <c r="AH771" s="129" cm="1">
        <f t="array" ref="AH771">INDEX(KM_PCT,MATCH($A771,'Knowledge - Percentages'!$B:$B,0),'Data - Knowledge'!AH$8)/100</f>
        <v>0.19699999999999998</v>
      </c>
      <c r="AI771" s="129" cm="1">
        <f t="array" ref="AI771">INDEX(KM_PCT,MATCH($A771,'Knowledge - Percentages'!$B:$B,0),'Data - Knowledge'!AI$8)/100</f>
        <v>0.19899999999999998</v>
      </c>
    </row>
    <row r="772" spans="1:35">
      <c r="A772" s="86" t="s">
        <v>1620</v>
      </c>
      <c r="B772" s="86" t="s">
        <v>1491</v>
      </c>
      <c r="C772" s="86" t="s">
        <v>1618</v>
      </c>
      <c r="D772" s="86" t="s">
        <v>1050</v>
      </c>
      <c r="E772" s="122">
        <f t="shared" si="73"/>
        <v>0.23358356613984013</v>
      </c>
      <c r="F772" s="128">
        <f t="shared" si="68"/>
        <v>11956.441999999997</v>
      </c>
      <c r="G772" s="122">
        <f t="shared" si="69"/>
        <v>0.23202953129679957</v>
      </c>
      <c r="H772" s="128">
        <f t="shared" si="70"/>
        <v>84439.955000000002</v>
      </c>
      <c r="I772" s="122">
        <f t="shared" si="71"/>
        <v>2.2921734643856326E-3</v>
      </c>
      <c r="J772" s="128">
        <f t="shared" si="72"/>
        <v>100.66975735129714</v>
      </c>
      <c r="K772" s="129" cm="1">
        <f t="array" ref="K772">INDEX(KM_PCT,MATCH($A772,'Knowledge - Percentages'!$B:$B,0),'Data - Knowledge'!K$8)/100</f>
        <v>0.23399999999999999</v>
      </c>
      <c r="L772" s="129" cm="1">
        <f t="array" ref="L772">INDEX(KM_PCT,MATCH($A772,'Knowledge - Percentages'!$B:$B,0),'Data - Knowledge'!L$8)/100</f>
        <v>0.255</v>
      </c>
      <c r="M772" s="129" cm="1">
        <f t="array" ref="M772">INDEX(KM_PCT,MATCH($A772,'Knowledge - Percentages'!$B:$B,0),'Data - Knowledge'!M$8)/100</f>
        <v>0.23399999999999999</v>
      </c>
      <c r="N772" s="129" cm="1">
        <f t="array" ref="N772">INDEX(KM_PCT,MATCH($A772,'Knowledge - Percentages'!$B:$B,0),'Data - Knowledge'!N$8)/100</f>
        <v>0.23399999999999999</v>
      </c>
      <c r="O772" s="129" cm="1">
        <f t="array" ref="O772">INDEX(KM_PCT,MATCH($A772,'Knowledge - Percentages'!$B:$B,0),'Data - Knowledge'!O$8)/100</f>
        <v>0.23399999999999999</v>
      </c>
      <c r="P772" s="129" cm="1">
        <f t="array" ref="P772">INDEX(KM_PCT,MATCH($A772,'Knowledge - Percentages'!$B:$B,0),'Data - Knowledge'!P$8)/100</f>
        <v>0.23399999999999999</v>
      </c>
      <c r="Q772" s="129" cm="1">
        <f t="array" ref="Q772">INDEX(KM_PCT,MATCH($A772,'Knowledge - Percentages'!$B:$B,0),'Data - Knowledge'!Q$8)/100</f>
        <v>0.23399999999999999</v>
      </c>
      <c r="R772" s="129" cm="1">
        <f t="array" ref="R772">INDEX(KM_PCT,MATCH($A772,'Knowledge - Percentages'!$B:$B,0),'Data - Knowledge'!R$8)/100</f>
        <v>0.28699999999999998</v>
      </c>
      <c r="S772" s="129" cm="1">
        <f t="array" ref="S772">INDEX(KM_PCT,MATCH($A772,'Knowledge - Percentages'!$B:$B,0),'Data - Knowledge'!S$8)/100</f>
        <v>0.23399999999999999</v>
      </c>
      <c r="T772" s="129" cm="1">
        <f t="array" ref="T772">INDEX(KM_PCT,MATCH($A772,'Knowledge - Percentages'!$B:$B,0),'Data - Knowledge'!T$8)/100</f>
        <v>0.23399999999999999</v>
      </c>
      <c r="U772" s="129" cm="1">
        <f t="array" ref="U772">INDEX(KM_PCT,MATCH($A772,'Knowledge - Percentages'!$B:$B,0),'Data - Knowledge'!U$8)/100</f>
        <v>0.23399999999999999</v>
      </c>
      <c r="V772" s="129" cm="1">
        <f t="array" ref="V772">INDEX(KM_PCT,MATCH($A772,'Knowledge - Percentages'!$B:$B,0),'Data - Knowledge'!V$8)/100</f>
        <v>0.23399999999999999</v>
      </c>
      <c r="W772" s="129" cm="1">
        <f t="array" ref="W772">INDEX(KM_PCT,MATCH($A772,'Knowledge - Percentages'!$B:$B,0),'Data - Knowledge'!W$8)/100</f>
        <v>0.23199999999999998</v>
      </c>
      <c r="X772" s="129" cm="1">
        <f t="array" ref="X772">INDEX(KM_PCT,MATCH($A772,'Knowledge - Percentages'!$B:$B,0),'Data - Knowledge'!X$8)/100</f>
        <v>0.22600000000000001</v>
      </c>
      <c r="Y772" s="129" cm="1">
        <f t="array" ref="Y772">INDEX(KM_PCT,MATCH($A772,'Knowledge - Percentages'!$B:$B,0),'Data - Knowledge'!Y$8)/100</f>
        <v>0.22600000000000001</v>
      </c>
      <c r="Z772" s="129" cm="1">
        <f t="array" ref="Z772">INDEX(KM_PCT,MATCH($A772,'Knowledge - Percentages'!$B:$B,0),'Data - Knowledge'!Z$8)/100</f>
        <v>0.22600000000000001</v>
      </c>
      <c r="AA772" s="129" cm="1">
        <f t="array" ref="AA772">INDEX(KM_PCT,MATCH($A772,'Knowledge - Percentages'!$B:$B,0),'Data - Knowledge'!AA$8)/100</f>
        <v>0.22600000000000001</v>
      </c>
      <c r="AB772" s="129" cm="1">
        <f t="array" ref="AB772">INDEX(KM_PCT,MATCH($A772,'Knowledge - Percentages'!$B:$B,0),'Data - Knowledge'!AB$8)/100</f>
        <v>0.22600000000000001</v>
      </c>
      <c r="AC772" s="129" cm="1">
        <f t="array" ref="AC772">INDEX(KM_PCT,MATCH($A772,'Knowledge - Percentages'!$B:$B,0),'Data - Knowledge'!AC$8)/100</f>
        <v>0.22800000000000001</v>
      </c>
      <c r="AD772" s="129" cm="1">
        <f t="array" ref="AD772">INDEX(KM_PCT,MATCH($A772,'Knowledge - Percentages'!$B:$B,0),'Data - Knowledge'!AD$8)/100</f>
        <v>0.23</v>
      </c>
      <c r="AE772" s="129" cm="1">
        <f t="array" ref="AE772">INDEX(KM_PCT,MATCH($A772,'Knowledge - Percentages'!$B:$B,0),'Data - Knowledge'!AE$8)/100</f>
        <v>0.23</v>
      </c>
      <c r="AF772" s="129" cm="1">
        <f t="array" ref="AF772">INDEX(KM_PCT,MATCH($A772,'Knowledge - Percentages'!$B:$B,0),'Data - Knowledge'!AF$8)/100</f>
        <v>0.217</v>
      </c>
      <c r="AG772" s="129" cm="1">
        <f t="array" ref="AG772">INDEX(KM_PCT,MATCH($A772,'Knowledge - Percentages'!$B:$B,0),'Data - Knowledge'!AG$8)/100</f>
        <v>0.23</v>
      </c>
      <c r="AH772" s="129" cm="1">
        <f t="array" ref="AH772">INDEX(KM_PCT,MATCH($A772,'Knowledge - Percentages'!$B:$B,0),'Data - Knowledge'!AH$8)/100</f>
        <v>0.23</v>
      </c>
      <c r="AI772" s="129" cm="1">
        <f t="array" ref="AI772">INDEX(KM_PCT,MATCH($A772,'Knowledge - Percentages'!$B:$B,0),'Data - Knowledge'!AI$8)/100</f>
        <v>0.23</v>
      </c>
    </row>
    <row r="773" spans="1:35">
      <c r="A773" s="86" t="s">
        <v>1621</v>
      </c>
      <c r="B773" s="86" t="s">
        <v>1491</v>
      </c>
      <c r="C773" s="86" t="s">
        <v>1618</v>
      </c>
      <c r="D773" s="86" t="s">
        <v>1498</v>
      </c>
      <c r="E773" s="122">
        <f t="shared" si="73"/>
        <v>0.13680924844198722</v>
      </c>
      <c r="F773" s="128">
        <f t="shared" si="68"/>
        <v>7002.8550000000005</v>
      </c>
      <c r="G773" s="122">
        <f t="shared" si="69"/>
        <v>0.13178194048675665</v>
      </c>
      <c r="H773" s="128">
        <f t="shared" si="70"/>
        <v>47957.95199999999</v>
      </c>
      <c r="I773" s="122">
        <f t="shared" si="71"/>
        <v>-0.27668760654970481</v>
      </c>
      <c r="J773" s="128">
        <f t="shared" si="72"/>
        <v>103.81486866611726</v>
      </c>
      <c r="K773" s="129" cm="1">
        <f t="array" ref="K773">INDEX(KM_PCT,MATCH($A773,'Knowledge - Percentages'!$B:$B,0),'Data - Knowledge'!K$8)/100</f>
        <v>0.14699999999999999</v>
      </c>
      <c r="L773" s="129" cm="1">
        <f t="array" ref="L773">INDEX(KM_PCT,MATCH($A773,'Knowledge - Percentages'!$B:$B,0),'Data - Knowledge'!L$8)/100</f>
        <v>0.14699999999999999</v>
      </c>
      <c r="M773" s="129" cm="1">
        <f t="array" ref="M773">INDEX(KM_PCT,MATCH($A773,'Knowledge - Percentages'!$B:$B,0),'Data - Knowledge'!M$8)/100</f>
        <v>0.18100000000000002</v>
      </c>
      <c r="N773" s="129" cm="1">
        <f t="array" ref="N773">INDEX(KM_PCT,MATCH($A773,'Knowledge - Percentages'!$B:$B,0),'Data - Knowledge'!N$8)/100</f>
        <v>0.13600000000000001</v>
      </c>
      <c r="O773" s="129" cm="1">
        <f t="array" ref="O773">INDEX(KM_PCT,MATCH($A773,'Knowledge - Percentages'!$B:$B,0),'Data - Knowledge'!O$8)/100</f>
        <v>0.14699999999999999</v>
      </c>
      <c r="P773" s="129" cm="1">
        <f t="array" ref="P773">INDEX(KM_PCT,MATCH($A773,'Knowledge - Percentages'!$B:$B,0),'Data - Knowledge'!P$8)/100</f>
        <v>0.14599999999999999</v>
      </c>
      <c r="Q773" s="129" cm="1">
        <f t="array" ref="Q773">INDEX(KM_PCT,MATCH($A773,'Knowledge - Percentages'!$B:$B,0),'Data - Knowledge'!Q$8)/100</f>
        <v>0.16</v>
      </c>
      <c r="R773" s="129" cm="1">
        <f t="array" ref="R773">INDEX(KM_PCT,MATCH($A773,'Knowledge - Percentages'!$B:$B,0),'Data - Knowledge'!R$8)/100</f>
        <v>0.14599999999999999</v>
      </c>
      <c r="S773" s="129" cm="1">
        <f t="array" ref="S773">INDEX(KM_PCT,MATCH($A773,'Knowledge - Percentages'!$B:$B,0),'Data - Knowledge'!S$8)/100</f>
        <v>0.14599999999999999</v>
      </c>
      <c r="T773" s="129" cm="1">
        <f t="array" ref="T773">INDEX(KM_PCT,MATCH($A773,'Knowledge - Percentages'!$B:$B,0),'Data - Knowledge'!T$8)/100</f>
        <v>0.11</v>
      </c>
      <c r="U773" s="129" cm="1">
        <f t="array" ref="U773">INDEX(KM_PCT,MATCH($A773,'Knowledge - Percentages'!$B:$B,0),'Data - Knowledge'!U$8)/100</f>
        <v>0.14599999999999999</v>
      </c>
      <c r="V773" s="129" cm="1">
        <f t="array" ref="V773">INDEX(KM_PCT,MATCH($A773,'Knowledge - Percentages'!$B:$B,0),'Data - Knowledge'!V$8)/100</f>
        <v>0.158</v>
      </c>
      <c r="W773" s="129" cm="1">
        <f t="array" ref="W773">INDEX(KM_PCT,MATCH($A773,'Knowledge - Percentages'!$B:$B,0),'Data - Knowledge'!W$8)/100</f>
        <v>0.14199999999999999</v>
      </c>
      <c r="X773" s="129" cm="1">
        <f t="array" ref="X773">INDEX(KM_PCT,MATCH($A773,'Knowledge - Percentages'!$B:$B,0),'Data - Knowledge'!X$8)/100</f>
        <v>0.10800000000000001</v>
      </c>
      <c r="Y773" s="129" cm="1">
        <f t="array" ref="Y773">INDEX(KM_PCT,MATCH($A773,'Knowledge - Percentages'!$B:$B,0),'Data - Knowledge'!Y$8)/100</f>
        <v>0.13100000000000001</v>
      </c>
      <c r="Z773" s="129" cm="1">
        <f t="array" ref="Z773">INDEX(KM_PCT,MATCH($A773,'Knowledge - Percentages'!$B:$B,0),'Data - Knowledge'!Z$8)/100</f>
        <v>0.122</v>
      </c>
      <c r="AA773" s="129" cm="1">
        <f t="array" ref="AA773">INDEX(KM_PCT,MATCH($A773,'Knowledge - Percentages'!$B:$B,0),'Data - Knowledge'!AA$8)/100</f>
        <v>0.13100000000000001</v>
      </c>
      <c r="AB773" s="129" cm="1">
        <f t="array" ref="AB773">INDEX(KM_PCT,MATCH($A773,'Knowledge - Percentages'!$B:$B,0),'Data - Knowledge'!AB$8)/100</f>
        <v>0.217</v>
      </c>
      <c r="AC773" s="129" cm="1">
        <f t="array" ref="AC773">INDEX(KM_PCT,MATCH($A773,'Knowledge - Percentages'!$B:$B,0),'Data - Knowledge'!AC$8)/100</f>
        <v>0.10400000000000001</v>
      </c>
      <c r="AD773" s="129" cm="1">
        <f t="array" ref="AD773">INDEX(KM_PCT,MATCH($A773,'Knowledge - Percentages'!$B:$B,0),'Data - Knowledge'!AD$8)/100</f>
        <v>0.13300000000000001</v>
      </c>
      <c r="AE773" s="129" cm="1">
        <f t="array" ref="AE773">INDEX(KM_PCT,MATCH($A773,'Knowledge - Percentages'!$B:$B,0),'Data - Knowledge'!AE$8)/100</f>
        <v>0.13300000000000001</v>
      </c>
      <c r="AF773" s="129" cm="1">
        <f t="array" ref="AF773">INDEX(KM_PCT,MATCH($A773,'Knowledge - Percentages'!$B:$B,0),'Data - Knowledge'!AF$8)/100</f>
        <v>0.158</v>
      </c>
      <c r="AG773" s="129" cm="1">
        <f t="array" ref="AG773">INDEX(KM_PCT,MATCH($A773,'Knowledge - Percentages'!$B:$B,0),'Data - Knowledge'!AG$8)/100</f>
        <v>0.13300000000000001</v>
      </c>
      <c r="AH773" s="129" cm="1">
        <f t="array" ref="AH773">INDEX(KM_PCT,MATCH($A773,'Knowledge - Percentages'!$B:$B,0),'Data - Knowledge'!AH$8)/100</f>
        <v>0.13300000000000001</v>
      </c>
      <c r="AI773" s="129" cm="1">
        <f t="array" ref="AI773">INDEX(KM_PCT,MATCH($A773,'Knowledge - Percentages'!$B:$B,0),'Data - Knowledge'!AI$8)/100</f>
        <v>0.13300000000000001</v>
      </c>
    </row>
    <row r="774" spans="1:35">
      <c r="A774" s="86" t="s">
        <v>1622</v>
      </c>
      <c r="B774" s="86" t="s">
        <v>1491</v>
      </c>
      <c r="C774" s="86" t="s">
        <v>1618</v>
      </c>
      <c r="D774" s="86" t="s">
        <v>1500</v>
      </c>
      <c r="E774" s="122">
        <f t="shared" si="73"/>
        <v>8.4405220075409765E-2</v>
      </c>
      <c r="F774" s="128">
        <f t="shared" si="68"/>
        <v>4320.45</v>
      </c>
      <c r="G774" s="122">
        <f t="shared" si="69"/>
        <v>8.2306581959172231E-2</v>
      </c>
      <c r="H774" s="128">
        <f t="shared" si="70"/>
        <v>29952.929</v>
      </c>
      <c r="I774" s="122">
        <f t="shared" si="71"/>
        <v>7.5352304683056273E-2</v>
      </c>
      <c r="J774" s="128">
        <f t="shared" si="72"/>
        <v>102.54978164113115</v>
      </c>
      <c r="K774" s="129" cm="1">
        <f t="array" ref="K774">INDEX(KM_PCT,MATCH($A774,'Knowledge - Percentages'!$B:$B,0),'Data - Knowledge'!K$8)/100</f>
        <v>8.199999999999999E-2</v>
      </c>
      <c r="L774" s="129" cm="1">
        <f t="array" ref="L774">INDEX(KM_PCT,MATCH($A774,'Knowledge - Percentages'!$B:$B,0),'Data - Knowledge'!L$8)/100</f>
        <v>8.199999999999999E-2</v>
      </c>
      <c r="M774" s="129" cm="1">
        <f t="array" ref="M774">INDEX(KM_PCT,MATCH($A774,'Knowledge - Percentages'!$B:$B,0),'Data - Knowledge'!M$8)/100</f>
        <v>0.105</v>
      </c>
      <c r="N774" s="129" cm="1">
        <f t="array" ref="N774">INDEX(KM_PCT,MATCH($A774,'Knowledge - Percentages'!$B:$B,0),'Data - Knowledge'!N$8)/100</f>
        <v>6.6000000000000003E-2</v>
      </c>
      <c r="O774" s="129" cm="1">
        <f t="array" ref="O774">INDEX(KM_PCT,MATCH($A774,'Knowledge - Percentages'!$B:$B,0),'Data - Knowledge'!O$8)/100</f>
        <v>8.199999999999999E-2</v>
      </c>
      <c r="P774" s="129" cm="1">
        <f t="array" ref="P774">INDEX(KM_PCT,MATCH($A774,'Knowledge - Percentages'!$B:$B,0),'Data - Knowledge'!P$8)/100</f>
        <v>0.09</v>
      </c>
      <c r="Q774" s="129" cm="1">
        <f t="array" ref="Q774">INDEX(KM_PCT,MATCH($A774,'Knowledge - Percentages'!$B:$B,0),'Data - Knowledge'!Q$8)/100</f>
        <v>0.106</v>
      </c>
      <c r="R774" s="129" cm="1">
        <f t="array" ref="R774">INDEX(KM_PCT,MATCH($A774,'Knowledge - Percentages'!$B:$B,0),'Data - Knowledge'!R$8)/100</f>
        <v>7.8E-2</v>
      </c>
      <c r="S774" s="129" cm="1">
        <f t="array" ref="S774">INDEX(KM_PCT,MATCH($A774,'Knowledge - Percentages'!$B:$B,0),'Data - Knowledge'!S$8)/100</f>
        <v>0.09</v>
      </c>
      <c r="T774" s="129" cm="1">
        <f t="array" ref="T774">INDEX(KM_PCT,MATCH($A774,'Knowledge - Percentages'!$B:$B,0),'Data - Knowledge'!T$8)/100</f>
        <v>0.09</v>
      </c>
      <c r="U774" s="129" cm="1">
        <f t="array" ref="U774">INDEX(KM_PCT,MATCH($A774,'Knowledge - Percentages'!$B:$B,0),'Data - Knowledge'!U$8)/100</f>
        <v>0.09</v>
      </c>
      <c r="V774" s="129" cm="1">
        <f t="array" ref="V774">INDEX(KM_PCT,MATCH($A774,'Knowledge - Percentages'!$B:$B,0),'Data - Knowledge'!V$8)/100</f>
        <v>0.09</v>
      </c>
      <c r="W774" s="129" cm="1">
        <f t="array" ref="W774">INDEX(KM_PCT,MATCH($A774,'Knowledge - Percentages'!$B:$B,0),'Data - Knowledge'!W$8)/100</f>
        <v>0.09</v>
      </c>
      <c r="X774" s="129" cm="1">
        <f t="array" ref="X774">INDEX(KM_PCT,MATCH($A774,'Knowledge - Percentages'!$B:$B,0),'Data - Knowledge'!X$8)/100</f>
        <v>8.199999999999999E-2</v>
      </c>
      <c r="Y774" s="129" cm="1">
        <f t="array" ref="Y774">INDEX(KM_PCT,MATCH($A774,'Knowledge - Percentages'!$B:$B,0),'Data - Knowledge'!Y$8)/100</f>
        <v>7.4999999999999997E-2</v>
      </c>
      <c r="Z774" s="129" cm="1">
        <f t="array" ref="Z774">INDEX(KM_PCT,MATCH($A774,'Knowledge - Percentages'!$B:$B,0),'Data - Knowledge'!Z$8)/100</f>
        <v>8.199999999999999E-2</v>
      </c>
      <c r="AA774" s="129" cm="1">
        <f t="array" ref="AA774">INDEX(KM_PCT,MATCH($A774,'Knowledge - Percentages'!$B:$B,0),'Data - Knowledge'!AA$8)/100</f>
        <v>8.199999999999999E-2</v>
      </c>
      <c r="AB774" s="129" cm="1">
        <f t="array" ref="AB774">INDEX(KM_PCT,MATCH($A774,'Knowledge - Percentages'!$B:$B,0),'Data - Knowledge'!AB$8)/100</f>
        <v>8.199999999999999E-2</v>
      </c>
      <c r="AC774" s="129" cm="1">
        <f t="array" ref="AC774">INDEX(KM_PCT,MATCH($A774,'Knowledge - Percentages'!$B:$B,0),'Data - Knowledge'!AC$8)/100</f>
        <v>0.08</v>
      </c>
      <c r="AD774" s="129" cm="1">
        <f t="array" ref="AD774">INDEX(KM_PCT,MATCH($A774,'Knowledge - Percentages'!$B:$B,0),'Data - Knowledge'!AD$8)/100</f>
        <v>0.08</v>
      </c>
      <c r="AE774" s="129" cm="1">
        <f t="array" ref="AE774">INDEX(KM_PCT,MATCH($A774,'Knowledge - Percentages'!$B:$B,0),'Data - Knowledge'!AE$8)/100</f>
        <v>0.08</v>
      </c>
      <c r="AF774" s="129" cm="1">
        <f t="array" ref="AF774">INDEX(KM_PCT,MATCH($A774,'Knowledge - Percentages'!$B:$B,0),'Data - Knowledge'!AF$8)/100</f>
        <v>0.08</v>
      </c>
      <c r="AG774" s="129" cm="1">
        <f t="array" ref="AG774">INDEX(KM_PCT,MATCH($A774,'Knowledge - Percentages'!$B:$B,0),'Data - Knowledge'!AG$8)/100</f>
        <v>0.08</v>
      </c>
      <c r="AH774" s="129" cm="1">
        <f t="array" ref="AH774">INDEX(KM_PCT,MATCH($A774,'Knowledge - Percentages'!$B:$B,0),'Data - Knowledge'!AH$8)/100</f>
        <v>7.2999999999999995E-2</v>
      </c>
      <c r="AI774" s="129" cm="1">
        <f t="array" ref="AI774">INDEX(KM_PCT,MATCH($A774,'Knowledge - Percentages'!$B:$B,0),'Data - Knowledge'!AI$8)/100</f>
        <v>0.08</v>
      </c>
    </row>
    <row r="775" spans="1:35">
      <c r="A775" s="86" t="s">
        <v>1623</v>
      </c>
      <c r="B775" s="86" t="s">
        <v>1491</v>
      </c>
      <c r="C775" s="86" t="s">
        <v>1618</v>
      </c>
      <c r="D775" s="86" t="s">
        <v>1502</v>
      </c>
      <c r="E775" s="122">
        <f t="shared" si="73"/>
        <v>7.4515619200187538E-2</v>
      </c>
      <c r="F775" s="128">
        <f t="shared" si="68"/>
        <v>3814.2309999999998</v>
      </c>
      <c r="G775" s="122">
        <f t="shared" si="69"/>
        <v>6.9646973639738513E-2</v>
      </c>
      <c r="H775" s="128">
        <f t="shared" si="70"/>
        <v>25345.857</v>
      </c>
      <c r="I775" s="122">
        <f t="shared" si="71"/>
        <v>-8.7285512249892686E-2</v>
      </c>
      <c r="J775" s="128">
        <f t="shared" si="72"/>
        <v>106.9904624795802</v>
      </c>
      <c r="K775" s="129" cm="1">
        <f t="array" ref="K775">INDEX(KM_PCT,MATCH($A775,'Knowledge - Percentages'!$B:$B,0),'Data - Knowledge'!K$8)/100</f>
        <v>9.6999999999999989E-2</v>
      </c>
      <c r="L775" s="129" cm="1">
        <f t="array" ref="L775">INDEX(KM_PCT,MATCH($A775,'Knowledge - Percentages'!$B:$B,0),'Data - Knowledge'!L$8)/100</f>
        <v>9.6999999999999989E-2</v>
      </c>
      <c r="M775" s="129" cm="1">
        <f t="array" ref="M775">INDEX(KM_PCT,MATCH($A775,'Knowledge - Percentages'!$B:$B,0),'Data - Knowledge'!M$8)/100</f>
        <v>9.8000000000000004E-2</v>
      </c>
      <c r="N775" s="129" cm="1">
        <f t="array" ref="N775">INDEX(KM_PCT,MATCH($A775,'Knowledge - Percentages'!$B:$B,0),'Data - Knowledge'!N$8)/100</f>
        <v>9.6999999999999989E-2</v>
      </c>
      <c r="O775" s="129" cm="1">
        <f t="array" ref="O775">INDEX(KM_PCT,MATCH($A775,'Knowledge - Percentages'!$B:$B,0),'Data - Knowledge'!O$8)/100</f>
        <v>9.6999999999999989E-2</v>
      </c>
      <c r="P775" s="129" cm="1">
        <f t="array" ref="P775">INDEX(KM_PCT,MATCH($A775,'Knowledge - Percentages'!$B:$B,0),'Data - Knowledge'!P$8)/100</f>
        <v>8.4000000000000005E-2</v>
      </c>
      <c r="Q775" s="129" cm="1">
        <f t="array" ref="Q775">INDEX(KM_PCT,MATCH($A775,'Knowledge - Percentages'!$B:$B,0),'Data - Knowledge'!Q$8)/100</f>
        <v>9.3000000000000013E-2</v>
      </c>
      <c r="R775" s="129" cm="1">
        <f t="array" ref="R775">INDEX(KM_PCT,MATCH($A775,'Knowledge - Percentages'!$B:$B,0),'Data - Knowledge'!R$8)/100</f>
        <v>7.400000000000001E-2</v>
      </c>
      <c r="S775" s="129" cm="1">
        <f t="array" ref="S775">INDEX(KM_PCT,MATCH($A775,'Knowledge - Percentages'!$B:$B,0),'Data - Knowledge'!S$8)/100</f>
        <v>8.5999999999999993E-2</v>
      </c>
      <c r="T775" s="129" cm="1">
        <f t="array" ref="T775">INDEX(KM_PCT,MATCH($A775,'Knowledge - Percentages'!$B:$B,0),'Data - Knowledge'!T$8)/100</f>
        <v>7.400000000000001E-2</v>
      </c>
      <c r="U775" s="129" cm="1">
        <f t="array" ref="U775">INDEX(KM_PCT,MATCH($A775,'Knowledge - Percentages'!$B:$B,0),'Data - Knowledge'!U$8)/100</f>
        <v>6.9000000000000006E-2</v>
      </c>
      <c r="V775" s="129" cm="1">
        <f t="array" ref="V775">INDEX(KM_PCT,MATCH($A775,'Knowledge - Percentages'!$B:$B,0),'Data - Knowledge'!V$8)/100</f>
        <v>7.400000000000001E-2</v>
      </c>
      <c r="W775" s="129" cm="1">
        <f t="array" ref="W775">INDEX(KM_PCT,MATCH($A775,'Knowledge - Percentages'!$B:$B,0),'Data - Knowledge'!W$8)/100</f>
        <v>7.400000000000001E-2</v>
      </c>
      <c r="X775" s="129" cm="1">
        <f t="array" ref="X775">INDEX(KM_PCT,MATCH($A775,'Knowledge - Percentages'!$B:$B,0),'Data - Knowledge'!X$8)/100</f>
        <v>4.0999999999999995E-2</v>
      </c>
      <c r="Y775" s="129" cm="1">
        <f t="array" ref="Y775">INDEX(KM_PCT,MATCH($A775,'Knowledge - Percentages'!$B:$B,0),'Data - Knowledge'!Y$8)/100</f>
        <v>4.0999999999999995E-2</v>
      </c>
      <c r="Z775" s="129" cm="1">
        <f t="array" ref="Z775">INDEX(KM_PCT,MATCH($A775,'Knowledge - Percentages'!$B:$B,0),'Data - Knowledge'!Z$8)/100</f>
        <v>4.0999999999999995E-2</v>
      </c>
      <c r="AA775" s="129" cm="1">
        <f t="array" ref="AA775">INDEX(KM_PCT,MATCH($A775,'Knowledge - Percentages'!$B:$B,0),'Data - Knowledge'!AA$8)/100</f>
        <v>4.0999999999999995E-2</v>
      </c>
      <c r="AB775" s="129" cm="1">
        <f t="array" ref="AB775">INDEX(KM_PCT,MATCH($A775,'Knowledge - Percentages'!$B:$B,0),'Data - Knowledge'!AB$8)/100</f>
        <v>0.14199999999999999</v>
      </c>
      <c r="AC775" s="129" cm="1">
        <f t="array" ref="AC775">INDEX(KM_PCT,MATCH($A775,'Knowledge - Percentages'!$B:$B,0),'Data - Knowledge'!AC$8)/100</f>
        <v>5.2000000000000005E-2</v>
      </c>
      <c r="AD775" s="129" cm="1">
        <f t="array" ref="AD775">INDEX(KM_PCT,MATCH($A775,'Knowledge - Percentages'!$B:$B,0),'Data - Knowledge'!AD$8)/100</f>
        <v>7.2000000000000008E-2</v>
      </c>
      <c r="AE775" s="129" cm="1">
        <f t="array" ref="AE775">INDEX(KM_PCT,MATCH($A775,'Knowledge - Percentages'!$B:$B,0),'Data - Knowledge'!AE$8)/100</f>
        <v>7.2000000000000008E-2</v>
      </c>
      <c r="AF775" s="129" cm="1">
        <f t="array" ref="AF775">INDEX(KM_PCT,MATCH($A775,'Knowledge - Percentages'!$B:$B,0),'Data - Knowledge'!AF$8)/100</f>
        <v>7.2000000000000008E-2</v>
      </c>
      <c r="AG775" s="129" cm="1">
        <f t="array" ref="AG775">INDEX(KM_PCT,MATCH($A775,'Knowledge - Percentages'!$B:$B,0),'Data - Knowledge'!AG$8)/100</f>
        <v>7.2000000000000008E-2</v>
      </c>
      <c r="AH775" s="129" cm="1">
        <f t="array" ref="AH775">INDEX(KM_PCT,MATCH($A775,'Knowledge - Percentages'!$B:$B,0),'Data - Knowledge'!AH$8)/100</f>
        <v>7.2000000000000008E-2</v>
      </c>
      <c r="AI775" s="129" cm="1">
        <f t="array" ref="AI775">INDEX(KM_PCT,MATCH($A775,'Knowledge - Percentages'!$B:$B,0),'Data - Knowledge'!AI$8)/100</f>
        <v>7.0999999999999994E-2</v>
      </c>
    </row>
    <row r="776" spans="1:35">
      <c r="A776" s="86" t="s">
        <v>1624</v>
      </c>
      <c r="B776" s="86" t="s">
        <v>1491</v>
      </c>
      <c r="C776" s="86" t="s">
        <v>1618</v>
      </c>
      <c r="D776" s="86" t="s">
        <v>1504</v>
      </c>
      <c r="E776" s="122">
        <f t="shared" si="73"/>
        <v>0.41435489479750715</v>
      </c>
      <c r="F776" s="128">
        <f t="shared" si="68"/>
        <v>21209.583999999999</v>
      </c>
      <c r="G776" s="122">
        <f t="shared" si="69"/>
        <v>0.41747950505469622</v>
      </c>
      <c r="H776" s="128">
        <f t="shared" si="70"/>
        <v>151928.72399999999</v>
      </c>
      <c r="I776" s="122">
        <f t="shared" si="71"/>
        <v>0.1240368371606267</v>
      </c>
      <c r="J776" s="128">
        <f t="shared" si="72"/>
        <v>99.251553616559036</v>
      </c>
      <c r="K776" s="129" cm="1">
        <f t="array" ref="K776">INDEX(KM_PCT,MATCH($A776,'Knowledge - Percentages'!$B:$B,0),'Data - Knowledge'!K$8)/100</f>
        <v>0.41100000000000003</v>
      </c>
      <c r="L776" s="129" cm="1">
        <f t="array" ref="L776">INDEX(KM_PCT,MATCH($A776,'Knowledge - Percentages'!$B:$B,0),'Data - Knowledge'!L$8)/100</f>
        <v>0.41100000000000003</v>
      </c>
      <c r="M776" s="129" cm="1">
        <f t="array" ref="M776">INDEX(KM_PCT,MATCH($A776,'Knowledge - Percentages'!$B:$B,0),'Data - Knowledge'!M$8)/100</f>
        <v>0.39399999999999996</v>
      </c>
      <c r="N776" s="129" cm="1">
        <f t="array" ref="N776">INDEX(KM_PCT,MATCH($A776,'Knowledge - Percentages'!$B:$B,0),'Data - Knowledge'!N$8)/100</f>
        <v>0.41100000000000003</v>
      </c>
      <c r="O776" s="129" cm="1">
        <f t="array" ref="O776">INDEX(KM_PCT,MATCH($A776,'Knowledge - Percentages'!$B:$B,0),'Data - Knowledge'!O$8)/100</f>
        <v>0.41100000000000003</v>
      </c>
      <c r="P776" s="129" cm="1">
        <f t="array" ref="P776">INDEX(KM_PCT,MATCH($A776,'Knowledge - Percentages'!$B:$B,0),'Data - Knowledge'!P$8)/100</f>
        <v>0.41600000000000004</v>
      </c>
      <c r="Q776" s="129" cm="1">
        <f t="array" ref="Q776">INDEX(KM_PCT,MATCH($A776,'Knowledge - Percentages'!$B:$B,0),'Data - Knowledge'!Q$8)/100</f>
        <v>0.41600000000000004</v>
      </c>
      <c r="R776" s="129" cm="1">
        <f t="array" ref="R776">INDEX(KM_PCT,MATCH($A776,'Knowledge - Percentages'!$B:$B,0),'Data - Knowledge'!R$8)/100</f>
        <v>0.35399999999999998</v>
      </c>
      <c r="S776" s="129" cm="1">
        <f t="array" ref="S776">INDEX(KM_PCT,MATCH($A776,'Knowledge - Percentages'!$B:$B,0),'Data - Knowledge'!S$8)/100</f>
        <v>0.41600000000000004</v>
      </c>
      <c r="T776" s="129" cm="1">
        <f t="array" ref="T776">INDEX(KM_PCT,MATCH($A776,'Knowledge - Percentages'!$B:$B,0),'Data - Knowledge'!T$8)/100</f>
        <v>0.41600000000000004</v>
      </c>
      <c r="U776" s="129" cm="1">
        <f t="array" ref="U776">INDEX(KM_PCT,MATCH($A776,'Knowledge - Percentages'!$B:$B,0),'Data - Knowledge'!U$8)/100</f>
        <v>0.41600000000000004</v>
      </c>
      <c r="V776" s="129" cm="1">
        <f t="array" ref="V776">INDEX(KM_PCT,MATCH($A776,'Knowledge - Percentages'!$B:$B,0),'Data - Knowledge'!V$8)/100</f>
        <v>0.41600000000000004</v>
      </c>
      <c r="W776" s="129" cm="1">
        <f t="array" ref="W776">INDEX(KM_PCT,MATCH($A776,'Knowledge - Percentages'!$B:$B,0),'Data - Knowledge'!W$8)/100</f>
        <v>0.41600000000000004</v>
      </c>
      <c r="X776" s="129" cm="1">
        <f t="array" ref="X776">INDEX(KM_PCT,MATCH($A776,'Knowledge - Percentages'!$B:$B,0),'Data - Knowledge'!X$8)/100</f>
        <v>0.41600000000000004</v>
      </c>
      <c r="Y776" s="129" cm="1">
        <f t="array" ref="Y776">INDEX(KM_PCT,MATCH($A776,'Knowledge - Percentages'!$B:$B,0),'Data - Knowledge'!Y$8)/100</f>
        <v>0.41600000000000004</v>
      </c>
      <c r="Z776" s="129" cm="1">
        <f t="array" ref="Z776">INDEX(KM_PCT,MATCH($A776,'Knowledge - Percentages'!$B:$B,0),'Data - Knowledge'!Z$8)/100</f>
        <v>0.43700000000000006</v>
      </c>
      <c r="AA776" s="129" cm="1">
        <f t="array" ref="AA776">INDEX(KM_PCT,MATCH($A776,'Knowledge - Percentages'!$B:$B,0),'Data - Knowledge'!AA$8)/100</f>
        <v>0.41600000000000004</v>
      </c>
      <c r="AB776" s="129" cm="1">
        <f t="array" ref="AB776">INDEX(KM_PCT,MATCH($A776,'Knowledge - Percentages'!$B:$B,0),'Data - Knowledge'!AB$8)/100</f>
        <v>0.42899999999999999</v>
      </c>
      <c r="AC776" s="129" cm="1">
        <f t="array" ref="AC776">INDEX(KM_PCT,MATCH($A776,'Knowledge - Percentages'!$B:$B,0),'Data - Knowledge'!AC$8)/100</f>
        <v>0.44500000000000001</v>
      </c>
      <c r="AD776" s="129" cm="1">
        <f t="array" ref="AD776">INDEX(KM_PCT,MATCH($A776,'Knowledge - Percentages'!$B:$B,0),'Data - Knowledge'!AD$8)/100</f>
        <v>0.41600000000000004</v>
      </c>
      <c r="AE776" s="129" cm="1">
        <f t="array" ref="AE776">INDEX(KM_PCT,MATCH($A776,'Knowledge - Percentages'!$B:$B,0),'Data - Knowledge'!AE$8)/100</f>
        <v>0.37200000000000005</v>
      </c>
      <c r="AF776" s="129" cm="1">
        <f t="array" ref="AF776">INDEX(KM_PCT,MATCH($A776,'Knowledge - Percentages'!$B:$B,0),'Data - Knowledge'!AF$8)/100</f>
        <v>0.41600000000000004</v>
      </c>
      <c r="AG776" s="129" cm="1">
        <f t="array" ref="AG776">INDEX(KM_PCT,MATCH($A776,'Knowledge - Percentages'!$B:$B,0),'Data - Knowledge'!AG$8)/100</f>
        <v>0.41600000000000004</v>
      </c>
      <c r="AH776" s="129" cm="1">
        <f t="array" ref="AH776">INDEX(KM_PCT,MATCH($A776,'Knowledge - Percentages'!$B:$B,0),'Data - Knowledge'!AH$8)/100</f>
        <v>0.41600000000000004</v>
      </c>
      <c r="AI776" s="129" cm="1">
        <f t="array" ref="AI776">INDEX(KM_PCT,MATCH($A776,'Knowledge - Percentages'!$B:$B,0),'Data - Knowledge'!AI$8)/100</f>
        <v>0.41600000000000004</v>
      </c>
    </row>
    <row r="777" spans="1:35">
      <c r="A777" s="86" t="s">
        <v>1625</v>
      </c>
      <c r="B777" s="86" t="s">
        <v>1491</v>
      </c>
      <c r="C777" s="86" t="s">
        <v>1626</v>
      </c>
      <c r="D777" s="86" t="s">
        <v>1493</v>
      </c>
      <c r="E777" s="122">
        <f t="shared" si="73"/>
        <v>0.20436939066559873</v>
      </c>
      <c r="F777" s="128">
        <f t="shared" ref="F777:F803" si="74">SUMPRODUCT($K$2:$AI$2,$K777:$AI777)</f>
        <v>10461.056000000002</v>
      </c>
      <c r="G777" s="122">
        <f t="shared" ref="G777:G803" si="75">SUMPRODUCT($K$3:$AI$3,$K777:$AI777)/$J$3</f>
        <v>0.19593619459275277</v>
      </c>
      <c r="H777" s="128">
        <f t="shared" ref="H777:H803" si="76">SUMPRODUCT($K$3:$AI$3,$K777:$AI777)</f>
        <v>71304.903999999995</v>
      </c>
      <c r="I777" s="122">
        <f t="shared" ref="I777:I803" si="77">CORREL($K$4:$AI$4,$K777:$AI777)</f>
        <v>-0.34017005373664755</v>
      </c>
      <c r="J777" s="128">
        <f t="shared" si="72"/>
        <v>104.30405218922114</v>
      </c>
      <c r="K777" s="129" cm="1">
        <f t="array" ref="K777">INDEX(KM_PCT,MATCH($A777,'Knowledge - Percentages'!$B:$B,0),'Data - Knowledge'!K$8)/100</f>
        <v>0.192</v>
      </c>
      <c r="L777" s="129" cm="1">
        <f t="array" ref="L777">INDEX(KM_PCT,MATCH($A777,'Knowledge - Percentages'!$B:$B,0),'Data - Knowledge'!L$8)/100</f>
        <v>0.23300000000000001</v>
      </c>
      <c r="M777" s="129" cm="1">
        <f t="array" ref="M777">INDEX(KM_PCT,MATCH($A777,'Knowledge - Percentages'!$B:$B,0),'Data - Knowledge'!M$8)/100</f>
        <v>0.20699999999999999</v>
      </c>
      <c r="N777" s="129" cm="1">
        <f t="array" ref="N777">INDEX(KM_PCT,MATCH($A777,'Knowledge - Percentages'!$B:$B,0),'Data - Knowledge'!N$8)/100</f>
        <v>0.17699999999999999</v>
      </c>
      <c r="O777" s="129" cm="1">
        <f t="array" ref="O777">INDEX(KM_PCT,MATCH($A777,'Knowledge - Percentages'!$B:$B,0),'Data - Knowledge'!O$8)/100</f>
        <v>0.20699999999999999</v>
      </c>
      <c r="P777" s="129" cm="1">
        <f t="array" ref="P777">INDEX(KM_PCT,MATCH($A777,'Knowledge - Percentages'!$B:$B,0),'Data - Knowledge'!P$8)/100</f>
        <v>0.23399999999999999</v>
      </c>
      <c r="Q777" s="129" cm="1">
        <f t="array" ref="Q777">INDEX(KM_PCT,MATCH($A777,'Knowledge - Percentages'!$B:$B,0),'Data - Knowledge'!Q$8)/100</f>
        <v>0.24399999999999999</v>
      </c>
      <c r="R777" s="129" cm="1">
        <f t="array" ref="R777">INDEX(KM_PCT,MATCH($A777,'Knowledge - Percentages'!$B:$B,0),'Data - Knowledge'!R$8)/100</f>
        <v>0.23399999999999999</v>
      </c>
      <c r="S777" s="129" cm="1">
        <f t="array" ref="S777">INDEX(KM_PCT,MATCH($A777,'Knowledge - Percentages'!$B:$B,0),'Data - Knowledge'!S$8)/100</f>
        <v>0.23399999999999999</v>
      </c>
      <c r="T777" s="129" cm="1">
        <f t="array" ref="T777">INDEX(KM_PCT,MATCH($A777,'Knowledge - Percentages'!$B:$B,0),'Data - Knowledge'!T$8)/100</f>
        <v>0.221</v>
      </c>
      <c r="U777" s="129" cm="1">
        <f t="array" ref="U777">INDEX(KM_PCT,MATCH($A777,'Knowledge - Percentages'!$B:$B,0),'Data - Knowledge'!U$8)/100</f>
        <v>0.23399999999999999</v>
      </c>
      <c r="V777" s="129" cm="1">
        <f t="array" ref="V777">INDEX(KM_PCT,MATCH($A777,'Knowledge - Percentages'!$B:$B,0),'Data - Knowledge'!V$8)/100</f>
        <v>0.23800000000000002</v>
      </c>
      <c r="W777" s="129" cm="1">
        <f t="array" ref="W777">INDEX(KM_PCT,MATCH($A777,'Knowledge - Percentages'!$B:$B,0),'Data - Knowledge'!W$8)/100</f>
        <v>0.23399999999999999</v>
      </c>
      <c r="X777" s="129" cm="1">
        <f t="array" ref="X777">INDEX(KM_PCT,MATCH($A777,'Knowledge - Percentages'!$B:$B,0),'Data - Knowledge'!X$8)/100</f>
        <v>0.188</v>
      </c>
      <c r="Y777" s="129" cm="1">
        <f t="array" ref="Y777">INDEX(KM_PCT,MATCH($A777,'Knowledge - Percentages'!$B:$B,0),'Data - Knowledge'!Y$8)/100</f>
        <v>0.20699999999999999</v>
      </c>
      <c r="Z777" s="129" cm="1">
        <f t="array" ref="Z777">INDEX(KM_PCT,MATCH($A777,'Knowledge - Percentages'!$B:$B,0),'Data - Knowledge'!Z$8)/100</f>
        <v>0.20699999999999999</v>
      </c>
      <c r="AA777" s="129" cm="1">
        <f t="array" ref="AA777">INDEX(KM_PCT,MATCH($A777,'Knowledge - Percentages'!$B:$B,0),'Data - Knowledge'!AA$8)/100</f>
        <v>0.19899999999999998</v>
      </c>
      <c r="AB777" s="129" cm="1">
        <f t="array" ref="AB777">INDEX(KM_PCT,MATCH($A777,'Knowledge - Percentages'!$B:$B,0),'Data - Knowledge'!AB$8)/100</f>
        <v>0.37200000000000005</v>
      </c>
      <c r="AC777" s="129" cm="1">
        <f t="array" ref="AC777">INDEX(KM_PCT,MATCH($A777,'Knowledge - Percentages'!$B:$B,0),'Data - Knowledge'!AC$8)/100</f>
        <v>0.13500000000000001</v>
      </c>
      <c r="AD777" s="129" cm="1">
        <f t="array" ref="AD777">INDEX(KM_PCT,MATCH($A777,'Knowledge - Percentages'!$B:$B,0),'Data - Knowledge'!AD$8)/100</f>
        <v>0.16300000000000001</v>
      </c>
      <c r="AE777" s="129" cm="1">
        <f t="array" ref="AE777">INDEX(KM_PCT,MATCH($A777,'Knowledge - Percentages'!$B:$B,0),'Data - Knowledge'!AE$8)/100</f>
        <v>0.19699999999999998</v>
      </c>
      <c r="AF777" s="129" cm="1">
        <f t="array" ref="AF777">INDEX(KM_PCT,MATCH($A777,'Knowledge - Percentages'!$B:$B,0),'Data - Knowledge'!AF$8)/100</f>
        <v>0.23899999999999999</v>
      </c>
      <c r="AG777" s="129" cm="1">
        <f t="array" ref="AG777">INDEX(KM_PCT,MATCH($A777,'Knowledge - Percentages'!$B:$B,0),'Data - Knowledge'!AG$8)/100</f>
        <v>0.19699999999999998</v>
      </c>
      <c r="AH777" s="129" cm="1">
        <f t="array" ref="AH777">INDEX(KM_PCT,MATCH($A777,'Knowledge - Percentages'!$B:$B,0),'Data - Knowledge'!AH$8)/100</f>
        <v>0.19699999999999998</v>
      </c>
      <c r="AI777" s="129" cm="1">
        <f t="array" ref="AI777">INDEX(KM_PCT,MATCH($A777,'Knowledge - Percentages'!$B:$B,0),'Data - Knowledge'!AI$8)/100</f>
        <v>0.20399999999999999</v>
      </c>
    </row>
    <row r="778" spans="1:35">
      <c r="A778" s="86" t="s">
        <v>1627</v>
      </c>
      <c r="B778" s="86" t="s">
        <v>1491</v>
      </c>
      <c r="C778" s="86" t="s">
        <v>1626</v>
      </c>
      <c r="D778" s="86" t="s">
        <v>1495</v>
      </c>
      <c r="E778" s="122">
        <f t="shared" si="73"/>
        <v>0.40089653622990223</v>
      </c>
      <c r="F778" s="128">
        <f t="shared" si="74"/>
        <v>20520.691000000006</v>
      </c>
      <c r="G778" s="122">
        <f t="shared" si="75"/>
        <v>0.40081510720792268</v>
      </c>
      <c r="H778" s="128">
        <f t="shared" si="76"/>
        <v>145864.23300000001</v>
      </c>
      <c r="I778" s="122">
        <f t="shared" si="77"/>
        <v>3.5359519569554729E-2</v>
      </c>
      <c r="J778" s="128">
        <f t="shared" ref="J778:J803" si="78">$E778/$G778*100</f>
        <v>100.02031585649223</v>
      </c>
      <c r="K778" s="129" cm="1">
        <f t="array" ref="K778">INDEX(KM_PCT,MATCH($A778,'Knowledge - Percentages'!$B:$B,0),'Data - Knowledge'!K$8)/100</f>
        <v>0.41100000000000003</v>
      </c>
      <c r="L778" s="129" cm="1">
        <f t="array" ref="L778">INDEX(KM_PCT,MATCH($A778,'Knowledge - Percentages'!$B:$B,0),'Data - Knowledge'!L$8)/100</f>
        <v>0.41100000000000003</v>
      </c>
      <c r="M778" s="129" cm="1">
        <f t="array" ref="M778">INDEX(KM_PCT,MATCH($A778,'Knowledge - Percentages'!$B:$B,0),'Data - Knowledge'!M$8)/100</f>
        <v>0.41100000000000003</v>
      </c>
      <c r="N778" s="129" cm="1">
        <f t="array" ref="N778">INDEX(KM_PCT,MATCH($A778,'Knowledge - Percentages'!$B:$B,0),'Data - Knowledge'!N$8)/100</f>
        <v>0.41100000000000003</v>
      </c>
      <c r="O778" s="129" cm="1">
        <f t="array" ref="O778">INDEX(KM_PCT,MATCH($A778,'Knowledge - Percentages'!$B:$B,0),'Data - Knowledge'!O$8)/100</f>
        <v>0.41100000000000003</v>
      </c>
      <c r="P778" s="129" cm="1">
        <f t="array" ref="P778">INDEX(KM_PCT,MATCH($A778,'Knowledge - Percentages'!$B:$B,0),'Data - Knowledge'!P$8)/100</f>
        <v>0.39799999999999996</v>
      </c>
      <c r="Q778" s="129" cm="1">
        <f t="array" ref="Q778">INDEX(KM_PCT,MATCH($A778,'Knowledge - Percentages'!$B:$B,0),'Data - Knowledge'!Q$8)/100</f>
        <v>0.39799999999999996</v>
      </c>
      <c r="R778" s="129" cm="1">
        <f t="array" ref="R778">INDEX(KM_PCT,MATCH($A778,'Knowledge - Percentages'!$B:$B,0),'Data - Knowledge'!R$8)/100</f>
        <v>0.42100000000000004</v>
      </c>
      <c r="S778" s="129" cm="1">
        <f t="array" ref="S778">INDEX(KM_PCT,MATCH($A778,'Knowledge - Percentages'!$B:$B,0),'Data - Knowledge'!S$8)/100</f>
        <v>0.39100000000000001</v>
      </c>
      <c r="T778" s="129" cm="1">
        <f t="array" ref="T778">INDEX(KM_PCT,MATCH($A778,'Knowledge - Percentages'!$B:$B,0),'Data - Knowledge'!T$8)/100</f>
        <v>0.39799999999999996</v>
      </c>
      <c r="U778" s="129" cm="1">
        <f t="array" ref="U778">INDEX(KM_PCT,MATCH($A778,'Knowledge - Percentages'!$B:$B,0),'Data - Knowledge'!U$8)/100</f>
        <v>0.39799999999999996</v>
      </c>
      <c r="V778" s="129" cm="1">
        <f t="array" ref="V778">INDEX(KM_PCT,MATCH($A778,'Knowledge - Percentages'!$B:$B,0),'Data - Knowledge'!V$8)/100</f>
        <v>0.40299999999999997</v>
      </c>
      <c r="W778" s="129" cm="1">
        <f t="array" ref="W778">INDEX(KM_PCT,MATCH($A778,'Knowledge - Percentages'!$B:$B,0),'Data - Knowledge'!W$8)/100</f>
        <v>0.33100000000000002</v>
      </c>
      <c r="X778" s="129" cm="1">
        <f t="array" ref="X778">INDEX(KM_PCT,MATCH($A778,'Knowledge - Percentages'!$B:$B,0),'Data - Knowledge'!X$8)/100</f>
        <v>0.38</v>
      </c>
      <c r="Y778" s="129" cm="1">
        <f t="array" ref="Y778">INDEX(KM_PCT,MATCH($A778,'Knowledge - Percentages'!$B:$B,0),'Data - Knowledge'!Y$8)/100</f>
        <v>0.39799999999999996</v>
      </c>
      <c r="Z778" s="129" cm="1">
        <f t="array" ref="Z778">INDEX(KM_PCT,MATCH($A778,'Knowledge - Percentages'!$B:$B,0),'Data - Knowledge'!Z$8)/100</f>
        <v>0.40100000000000002</v>
      </c>
      <c r="AA778" s="129" cm="1">
        <f t="array" ref="AA778">INDEX(KM_PCT,MATCH($A778,'Knowledge - Percentages'!$B:$B,0),'Data - Knowledge'!AA$8)/100</f>
        <v>0.40100000000000002</v>
      </c>
      <c r="AB778" s="129" cm="1">
        <f t="array" ref="AB778">INDEX(KM_PCT,MATCH($A778,'Knowledge - Percentages'!$B:$B,0),'Data - Knowledge'!AB$8)/100</f>
        <v>0.433</v>
      </c>
      <c r="AC778" s="129" cm="1">
        <f t="array" ref="AC778">INDEX(KM_PCT,MATCH($A778,'Knowledge - Percentages'!$B:$B,0),'Data - Knowledge'!AC$8)/100</f>
        <v>0.40100000000000002</v>
      </c>
      <c r="AD778" s="129" cm="1">
        <f t="array" ref="AD778">INDEX(KM_PCT,MATCH($A778,'Knowledge - Percentages'!$B:$B,0),'Data - Knowledge'!AD$8)/100</f>
        <v>0.40100000000000002</v>
      </c>
      <c r="AE778" s="129" cm="1">
        <f t="array" ref="AE778">INDEX(KM_PCT,MATCH($A778,'Knowledge - Percentages'!$B:$B,0),'Data - Knowledge'!AE$8)/100</f>
        <v>0.40100000000000002</v>
      </c>
      <c r="AF778" s="129" cm="1">
        <f t="array" ref="AF778">INDEX(KM_PCT,MATCH($A778,'Knowledge - Percentages'!$B:$B,0),'Data - Knowledge'!AF$8)/100</f>
        <v>0.40100000000000002</v>
      </c>
      <c r="AG778" s="129" cm="1">
        <f t="array" ref="AG778">INDEX(KM_PCT,MATCH($A778,'Knowledge - Percentages'!$B:$B,0),'Data - Knowledge'!AG$8)/100</f>
        <v>0.39799999999999996</v>
      </c>
      <c r="AH778" s="129" cm="1">
        <f t="array" ref="AH778">INDEX(KM_PCT,MATCH($A778,'Knowledge - Percentages'!$B:$B,0),'Data - Knowledge'!AH$8)/100</f>
        <v>0.40100000000000002</v>
      </c>
      <c r="AI778" s="129" cm="1">
        <f t="array" ref="AI778">INDEX(KM_PCT,MATCH($A778,'Knowledge - Percentages'!$B:$B,0),'Data - Knowledge'!AI$8)/100</f>
        <v>0.40100000000000002</v>
      </c>
    </row>
    <row r="779" spans="1:35">
      <c r="A779" s="86" t="s">
        <v>1628</v>
      </c>
      <c r="B779" s="86" t="s">
        <v>1491</v>
      </c>
      <c r="C779" s="86" t="s">
        <v>1626</v>
      </c>
      <c r="D779" s="86" t="s">
        <v>1050</v>
      </c>
      <c r="E779" s="122">
        <f t="shared" ref="E779:E805" si="79">SUMPRODUCT($K$2:$AI$2,$K779:$AI779)/$J$2</f>
        <v>0.46246197276652279</v>
      </c>
      <c r="F779" s="128">
        <f t="shared" si="74"/>
        <v>23672.041000000001</v>
      </c>
      <c r="G779" s="122">
        <f t="shared" si="75"/>
        <v>0.46203396360179039</v>
      </c>
      <c r="H779" s="128">
        <f t="shared" si="76"/>
        <v>168142.93799999997</v>
      </c>
      <c r="I779" s="122">
        <f t="shared" si="77"/>
        <v>0.14243673825895864</v>
      </c>
      <c r="J779" s="128">
        <f t="shared" si="78"/>
        <v>100.09263586628911</v>
      </c>
      <c r="K779" s="129" cm="1">
        <f t="array" ref="K779">INDEX(KM_PCT,MATCH($A779,'Knowledge - Percentages'!$B:$B,0),'Data - Knowledge'!K$8)/100</f>
        <v>0.46299999999999997</v>
      </c>
      <c r="L779" s="129" cm="1">
        <f t="array" ref="L779">INDEX(KM_PCT,MATCH($A779,'Knowledge - Percentages'!$B:$B,0),'Data - Knowledge'!L$8)/100</f>
        <v>0.46299999999999997</v>
      </c>
      <c r="M779" s="129" cm="1">
        <f t="array" ref="M779">INDEX(KM_PCT,MATCH($A779,'Knowledge - Percentages'!$B:$B,0),'Data - Knowledge'!M$8)/100</f>
        <v>0.46299999999999997</v>
      </c>
      <c r="N779" s="129" cm="1">
        <f t="array" ref="N779">INDEX(KM_PCT,MATCH($A779,'Knowledge - Percentages'!$B:$B,0),'Data - Knowledge'!N$8)/100</f>
        <v>0.46299999999999997</v>
      </c>
      <c r="O779" s="129" cm="1">
        <f t="array" ref="O779">INDEX(KM_PCT,MATCH($A779,'Knowledge - Percentages'!$B:$B,0),'Data - Knowledge'!O$8)/100</f>
        <v>0.46299999999999997</v>
      </c>
      <c r="P779" s="129" cm="1">
        <f t="array" ref="P779">INDEX(KM_PCT,MATCH($A779,'Knowledge - Percentages'!$B:$B,0),'Data - Knowledge'!P$8)/100</f>
        <v>0.46299999999999997</v>
      </c>
      <c r="Q779" s="129" cm="1">
        <f t="array" ref="Q779">INDEX(KM_PCT,MATCH($A779,'Knowledge - Percentages'!$B:$B,0),'Data - Knowledge'!Q$8)/100</f>
        <v>0.46299999999999997</v>
      </c>
      <c r="R779" s="129" cm="1">
        <f t="array" ref="R779">INDEX(KM_PCT,MATCH($A779,'Knowledge - Percentages'!$B:$B,0),'Data - Knowledge'!R$8)/100</f>
        <v>0.46299999999999997</v>
      </c>
      <c r="S779" s="129" cm="1">
        <f t="array" ref="S779">INDEX(KM_PCT,MATCH($A779,'Knowledge - Percentages'!$B:$B,0),'Data - Knowledge'!S$8)/100</f>
        <v>0.47399999999999998</v>
      </c>
      <c r="T779" s="129" cm="1">
        <f t="array" ref="T779">INDEX(KM_PCT,MATCH($A779,'Knowledge - Percentages'!$B:$B,0),'Data - Knowledge'!T$8)/100</f>
        <v>0.46299999999999997</v>
      </c>
      <c r="U779" s="129" cm="1">
        <f t="array" ref="U779">INDEX(KM_PCT,MATCH($A779,'Knowledge - Percentages'!$B:$B,0),'Data - Knowledge'!U$8)/100</f>
        <v>0.46299999999999997</v>
      </c>
      <c r="V779" s="129" cm="1">
        <f t="array" ref="V779">INDEX(KM_PCT,MATCH($A779,'Knowledge - Percentages'!$B:$B,0),'Data - Knowledge'!V$8)/100</f>
        <v>0.46299999999999997</v>
      </c>
      <c r="W779" s="129" cm="1">
        <f t="array" ref="W779">INDEX(KM_PCT,MATCH($A779,'Knowledge - Percentages'!$B:$B,0),'Data - Knowledge'!W$8)/100</f>
        <v>0.46299999999999997</v>
      </c>
      <c r="X779" s="129" cm="1">
        <f t="array" ref="X779">INDEX(KM_PCT,MATCH($A779,'Knowledge - Percentages'!$B:$B,0),'Data - Knowledge'!X$8)/100</f>
        <v>0.45899999999999996</v>
      </c>
      <c r="Y779" s="129" cm="1">
        <f t="array" ref="Y779">INDEX(KM_PCT,MATCH($A779,'Knowledge - Percentages'!$B:$B,0),'Data - Knowledge'!Y$8)/100</f>
        <v>0.46</v>
      </c>
      <c r="Z779" s="129" cm="1">
        <f t="array" ref="Z779">INDEX(KM_PCT,MATCH($A779,'Knowledge - Percentages'!$B:$B,0),'Data - Knowledge'!Z$8)/100</f>
        <v>0.46200000000000002</v>
      </c>
      <c r="AA779" s="129" cm="1">
        <f t="array" ref="AA779">INDEX(KM_PCT,MATCH($A779,'Knowledge - Percentages'!$B:$B,0),'Data - Knowledge'!AA$8)/100</f>
        <v>0.45</v>
      </c>
      <c r="AB779" s="129" cm="1">
        <f t="array" ref="AB779">INDEX(KM_PCT,MATCH($A779,'Knowledge - Percentages'!$B:$B,0),'Data - Knowledge'!AB$8)/100</f>
        <v>0.46</v>
      </c>
      <c r="AC779" s="129" cm="1">
        <f t="array" ref="AC779">INDEX(KM_PCT,MATCH($A779,'Knowledge - Percentages'!$B:$B,0),'Data - Knowledge'!AC$8)/100</f>
        <v>0.46299999999999997</v>
      </c>
      <c r="AD779" s="129" cm="1">
        <f t="array" ref="AD779">INDEX(KM_PCT,MATCH($A779,'Knowledge - Percentages'!$B:$B,0),'Data - Knowledge'!AD$8)/100</f>
        <v>0.46299999999999997</v>
      </c>
      <c r="AE779" s="129" cm="1">
        <f t="array" ref="AE779">INDEX(KM_PCT,MATCH($A779,'Knowledge - Percentages'!$B:$B,0),'Data - Knowledge'!AE$8)/100</f>
        <v>0.46299999999999997</v>
      </c>
      <c r="AF779" s="129" cm="1">
        <f t="array" ref="AF779">INDEX(KM_PCT,MATCH($A779,'Knowledge - Percentages'!$B:$B,0),'Data - Knowledge'!AF$8)/100</f>
        <v>0.45</v>
      </c>
      <c r="AG779" s="129" cm="1">
        <f t="array" ref="AG779">INDEX(KM_PCT,MATCH($A779,'Knowledge - Percentages'!$B:$B,0),'Data - Knowledge'!AG$8)/100</f>
        <v>0.46299999999999997</v>
      </c>
      <c r="AH779" s="129" cm="1">
        <f t="array" ref="AH779">INDEX(KM_PCT,MATCH($A779,'Knowledge - Percentages'!$B:$B,0),'Data - Knowledge'!AH$8)/100</f>
        <v>0.46299999999999997</v>
      </c>
      <c r="AI779" s="129" cm="1">
        <f t="array" ref="AI779">INDEX(KM_PCT,MATCH($A779,'Knowledge - Percentages'!$B:$B,0),'Data - Knowledge'!AI$8)/100</f>
        <v>0.46299999999999997</v>
      </c>
    </row>
    <row r="780" spans="1:35">
      <c r="A780" s="86" t="s">
        <v>1629</v>
      </c>
      <c r="B780" s="86" t="s">
        <v>1491</v>
      </c>
      <c r="C780" s="86" t="s">
        <v>1626</v>
      </c>
      <c r="D780" s="86" t="s">
        <v>1498</v>
      </c>
      <c r="E780" s="122">
        <f t="shared" si="79"/>
        <v>0.39719166975989995</v>
      </c>
      <c r="F780" s="128">
        <f t="shared" si="74"/>
        <v>20331.05</v>
      </c>
      <c r="G780" s="122">
        <f t="shared" si="75"/>
        <v>0.38933138143378049</v>
      </c>
      <c r="H780" s="128">
        <f t="shared" si="76"/>
        <v>141685.08699999997</v>
      </c>
      <c r="I780" s="122">
        <f t="shared" si="77"/>
        <v>0.35437292854780339</v>
      </c>
      <c r="J780" s="128">
        <f t="shared" si="78"/>
        <v>102.01891979453919</v>
      </c>
      <c r="K780" s="129" cm="1">
        <f t="array" ref="K780">INDEX(KM_PCT,MATCH($A780,'Knowledge - Percentages'!$B:$B,0),'Data - Knowledge'!K$8)/100</f>
        <v>0.48899999999999999</v>
      </c>
      <c r="L780" s="129" cm="1">
        <f t="array" ref="L780">INDEX(KM_PCT,MATCH($A780,'Knowledge - Percentages'!$B:$B,0),'Data - Knowledge'!L$8)/100</f>
        <v>0.42299999999999999</v>
      </c>
      <c r="M780" s="129" cm="1">
        <f t="array" ref="M780">INDEX(KM_PCT,MATCH($A780,'Knowledge - Percentages'!$B:$B,0),'Data - Knowledge'!M$8)/100</f>
        <v>0.43700000000000006</v>
      </c>
      <c r="N780" s="129" cm="1">
        <f t="array" ref="N780">INDEX(KM_PCT,MATCH($A780,'Knowledge - Percentages'!$B:$B,0),'Data - Knowledge'!N$8)/100</f>
        <v>0.42299999999999999</v>
      </c>
      <c r="O780" s="129" cm="1">
        <f t="array" ref="O780">INDEX(KM_PCT,MATCH($A780,'Knowledge - Percentages'!$B:$B,0),'Data - Knowledge'!O$8)/100</f>
        <v>0.42299999999999999</v>
      </c>
      <c r="P780" s="129" cm="1">
        <f t="array" ref="P780">INDEX(KM_PCT,MATCH($A780,'Knowledge - Percentages'!$B:$B,0),'Data - Knowledge'!P$8)/100</f>
        <v>0.36899999999999999</v>
      </c>
      <c r="Q780" s="129" cm="1">
        <f t="array" ref="Q780">INDEX(KM_PCT,MATCH($A780,'Knowledge - Percentages'!$B:$B,0),'Data - Knowledge'!Q$8)/100</f>
        <v>0.38500000000000001</v>
      </c>
      <c r="R780" s="129" cm="1">
        <f t="array" ref="R780">INDEX(KM_PCT,MATCH($A780,'Knowledge - Percentages'!$B:$B,0),'Data - Knowledge'!R$8)/100</f>
        <v>0.38500000000000001</v>
      </c>
      <c r="S780" s="129" cm="1">
        <f t="array" ref="S780">INDEX(KM_PCT,MATCH($A780,'Knowledge - Percentages'!$B:$B,0),'Data - Knowledge'!S$8)/100</f>
        <v>0.38500000000000001</v>
      </c>
      <c r="T780" s="129" cm="1">
        <f t="array" ref="T780">INDEX(KM_PCT,MATCH($A780,'Knowledge - Percentages'!$B:$B,0),'Data - Knowledge'!T$8)/100</f>
        <v>0.37799999999999995</v>
      </c>
      <c r="U780" s="129" cm="1">
        <f t="array" ref="U780">INDEX(KM_PCT,MATCH($A780,'Knowledge - Percentages'!$B:$B,0),'Data - Knowledge'!U$8)/100</f>
        <v>0.38500000000000001</v>
      </c>
      <c r="V780" s="129" cm="1">
        <f t="array" ref="V780">INDEX(KM_PCT,MATCH($A780,'Knowledge - Percentages'!$B:$B,0),'Data - Knowledge'!V$8)/100</f>
        <v>0.40500000000000003</v>
      </c>
      <c r="W780" s="129" cm="1">
        <f t="array" ref="W780">INDEX(KM_PCT,MATCH($A780,'Knowledge - Percentages'!$B:$B,0),'Data - Knowledge'!W$8)/100</f>
        <v>0.38500000000000001</v>
      </c>
      <c r="X780" s="129" cm="1">
        <f t="array" ref="X780">INDEX(KM_PCT,MATCH($A780,'Knowledge - Percentages'!$B:$B,0),'Data - Knowledge'!X$8)/100</f>
        <v>0.38200000000000001</v>
      </c>
      <c r="Y780" s="129" cm="1">
        <f t="array" ref="Y780">INDEX(KM_PCT,MATCH($A780,'Knowledge - Percentages'!$B:$B,0),'Data - Knowledge'!Y$8)/100</f>
        <v>0.373</v>
      </c>
      <c r="Z780" s="129" cm="1">
        <f t="array" ref="Z780">INDEX(KM_PCT,MATCH($A780,'Knowledge - Percentages'!$B:$B,0),'Data - Knowledge'!Z$8)/100</f>
        <v>0.38500000000000001</v>
      </c>
      <c r="AA780" s="129" cm="1">
        <f t="array" ref="AA780">INDEX(KM_PCT,MATCH($A780,'Knowledge - Percentages'!$B:$B,0),'Data - Knowledge'!AA$8)/100</f>
        <v>0.39700000000000002</v>
      </c>
      <c r="AB780" s="129" cm="1">
        <f t="array" ref="AB780">INDEX(KM_PCT,MATCH($A780,'Knowledge - Percentages'!$B:$B,0),'Data - Knowledge'!AB$8)/100</f>
        <v>0.38500000000000001</v>
      </c>
      <c r="AC780" s="129" cm="1">
        <f t="array" ref="AC780">INDEX(KM_PCT,MATCH($A780,'Knowledge - Percentages'!$B:$B,0),'Data - Knowledge'!AC$8)/100</f>
        <v>0.36299999999999999</v>
      </c>
      <c r="AD780" s="129" cm="1">
        <f t="array" ref="AD780">INDEX(KM_PCT,MATCH($A780,'Knowledge - Percentages'!$B:$B,0),'Data - Knowledge'!AD$8)/100</f>
        <v>0.36299999999999999</v>
      </c>
      <c r="AE780" s="129" cm="1">
        <f t="array" ref="AE780">INDEX(KM_PCT,MATCH($A780,'Knowledge - Percentages'!$B:$B,0),'Data - Knowledge'!AE$8)/100</f>
        <v>0.36299999999999999</v>
      </c>
      <c r="AF780" s="129" cm="1">
        <f t="array" ref="AF780">INDEX(KM_PCT,MATCH($A780,'Knowledge - Percentages'!$B:$B,0),'Data - Knowledge'!AF$8)/100</f>
        <v>0.33299999999999996</v>
      </c>
      <c r="AG780" s="129" cm="1">
        <f t="array" ref="AG780">INDEX(KM_PCT,MATCH($A780,'Knowledge - Percentages'!$B:$B,0),'Data - Knowledge'!AG$8)/100</f>
        <v>0.36299999999999999</v>
      </c>
      <c r="AH780" s="129" cm="1">
        <f t="array" ref="AH780">INDEX(KM_PCT,MATCH($A780,'Knowledge - Percentages'!$B:$B,0),'Data - Knowledge'!AH$8)/100</f>
        <v>0.36299999999999999</v>
      </c>
      <c r="AI780" s="129" cm="1">
        <f t="array" ref="AI780">INDEX(KM_PCT,MATCH($A780,'Knowledge - Percentages'!$B:$B,0),'Data - Knowledge'!AI$8)/100</f>
        <v>0.36299999999999999</v>
      </c>
    </row>
    <row r="781" spans="1:35">
      <c r="A781" s="86" t="s">
        <v>1630</v>
      </c>
      <c r="B781" s="86" t="s">
        <v>1491</v>
      </c>
      <c r="C781" s="86" t="s">
        <v>1626</v>
      </c>
      <c r="D781" s="86" t="s">
        <v>1500</v>
      </c>
      <c r="E781" s="122">
        <f t="shared" si="79"/>
        <v>0.17063793541328853</v>
      </c>
      <c r="F781" s="128">
        <f t="shared" si="74"/>
        <v>8734.4439999999995</v>
      </c>
      <c r="G781" s="122">
        <f t="shared" si="75"/>
        <v>0.16586626969188198</v>
      </c>
      <c r="H781" s="128">
        <f t="shared" si="76"/>
        <v>60361.886999999995</v>
      </c>
      <c r="I781" s="122">
        <f t="shared" si="77"/>
        <v>-0.14452692690112628</v>
      </c>
      <c r="J781" s="128">
        <f t="shared" si="78"/>
        <v>102.87681499696745</v>
      </c>
      <c r="K781" s="129" cm="1">
        <f t="array" ref="K781">INDEX(KM_PCT,MATCH($A781,'Knowledge - Percentages'!$B:$B,0),'Data - Knowledge'!K$8)/100</f>
        <v>0.16899999999999998</v>
      </c>
      <c r="L781" s="129" cm="1">
        <f t="array" ref="L781">INDEX(KM_PCT,MATCH($A781,'Knowledge - Percentages'!$B:$B,0),'Data - Knowledge'!L$8)/100</f>
        <v>0.16899999999999998</v>
      </c>
      <c r="M781" s="129" cm="1">
        <f t="array" ref="M781">INDEX(KM_PCT,MATCH($A781,'Knowledge - Percentages'!$B:$B,0),'Data - Knowledge'!M$8)/100</f>
        <v>0.16899999999999998</v>
      </c>
      <c r="N781" s="129" cm="1">
        <f t="array" ref="N781">INDEX(KM_PCT,MATCH($A781,'Knowledge - Percentages'!$B:$B,0),'Data - Knowledge'!N$8)/100</f>
        <v>0.16899999999999998</v>
      </c>
      <c r="O781" s="129" cm="1">
        <f t="array" ref="O781">INDEX(KM_PCT,MATCH($A781,'Knowledge - Percentages'!$B:$B,0),'Data - Knowledge'!O$8)/100</f>
        <v>0.16899999999999998</v>
      </c>
      <c r="P781" s="129" cm="1">
        <f t="array" ref="P781">INDEX(KM_PCT,MATCH($A781,'Knowledge - Percentages'!$B:$B,0),'Data - Knowledge'!P$8)/100</f>
        <v>0.19</v>
      </c>
      <c r="Q781" s="129" cm="1">
        <f t="array" ref="Q781">INDEX(KM_PCT,MATCH($A781,'Knowledge - Percentages'!$B:$B,0),'Data - Knowledge'!Q$8)/100</f>
        <v>0.28899999999999998</v>
      </c>
      <c r="R781" s="129" cm="1">
        <f t="array" ref="R781">INDEX(KM_PCT,MATCH($A781,'Knowledge - Percentages'!$B:$B,0),'Data - Knowledge'!R$8)/100</f>
        <v>0.20499999999999999</v>
      </c>
      <c r="S781" s="129" cm="1">
        <f t="array" ref="S781">INDEX(KM_PCT,MATCH($A781,'Knowledge - Percentages'!$B:$B,0),'Data - Knowledge'!S$8)/100</f>
        <v>0.19</v>
      </c>
      <c r="T781" s="129" cm="1">
        <f t="array" ref="T781">INDEX(KM_PCT,MATCH($A781,'Knowledge - Percentages'!$B:$B,0),'Data - Knowledge'!T$8)/100</f>
        <v>0.18</v>
      </c>
      <c r="U781" s="129" cm="1">
        <f t="array" ref="U781">INDEX(KM_PCT,MATCH($A781,'Knowledge - Percentages'!$B:$B,0),'Data - Knowledge'!U$8)/100</f>
        <v>0.19</v>
      </c>
      <c r="V781" s="129" cm="1">
        <f t="array" ref="V781">INDEX(KM_PCT,MATCH($A781,'Knowledge - Percentages'!$B:$B,0),'Data - Knowledge'!V$8)/100</f>
        <v>0.19</v>
      </c>
      <c r="W781" s="129" cm="1">
        <f t="array" ref="W781">INDEX(KM_PCT,MATCH($A781,'Knowledge - Percentages'!$B:$B,0),'Data - Knowledge'!W$8)/100</f>
        <v>0.14400000000000002</v>
      </c>
      <c r="X781" s="129" cm="1">
        <f t="array" ref="X781">INDEX(KM_PCT,MATCH($A781,'Knowledge - Percentages'!$B:$B,0),'Data - Knowledge'!X$8)/100</f>
        <v>0.16800000000000001</v>
      </c>
      <c r="Y781" s="129" cm="1">
        <f t="array" ref="Y781">INDEX(KM_PCT,MATCH($A781,'Knowledge - Percentages'!$B:$B,0),'Data - Knowledge'!Y$8)/100</f>
        <v>0.16800000000000001</v>
      </c>
      <c r="Z781" s="129" cm="1">
        <f t="array" ref="Z781">INDEX(KM_PCT,MATCH($A781,'Knowledge - Percentages'!$B:$B,0),'Data - Knowledge'!Z$8)/100</f>
        <v>0.13900000000000001</v>
      </c>
      <c r="AA781" s="129" cm="1">
        <f t="array" ref="AA781">INDEX(KM_PCT,MATCH($A781,'Knowledge - Percentages'!$B:$B,0),'Data - Knowledge'!AA$8)/100</f>
        <v>0.16800000000000001</v>
      </c>
      <c r="AB781" s="129" cm="1">
        <f t="array" ref="AB781">INDEX(KM_PCT,MATCH($A781,'Knowledge - Percentages'!$B:$B,0),'Data - Knowledge'!AB$8)/100</f>
        <v>0.19600000000000001</v>
      </c>
      <c r="AC781" s="129" cm="1">
        <f t="array" ref="AC781">INDEX(KM_PCT,MATCH($A781,'Knowledge - Percentages'!$B:$B,0),'Data - Knowledge'!AC$8)/100</f>
        <v>0.156</v>
      </c>
      <c r="AD781" s="129" cm="1">
        <f t="array" ref="AD781">INDEX(KM_PCT,MATCH($A781,'Knowledge - Percentages'!$B:$B,0),'Data - Knowledge'!AD$8)/100</f>
        <v>0.156</v>
      </c>
      <c r="AE781" s="129" cm="1">
        <f t="array" ref="AE781">INDEX(KM_PCT,MATCH($A781,'Knowledge - Percentages'!$B:$B,0),'Data - Knowledge'!AE$8)/100</f>
        <v>0.156</v>
      </c>
      <c r="AF781" s="129" cm="1">
        <f t="array" ref="AF781">INDEX(KM_PCT,MATCH($A781,'Knowledge - Percentages'!$B:$B,0),'Data - Knowledge'!AF$8)/100</f>
        <v>0.16800000000000001</v>
      </c>
      <c r="AG781" s="129" cm="1">
        <f t="array" ref="AG781">INDEX(KM_PCT,MATCH($A781,'Knowledge - Percentages'!$B:$B,0),'Data - Knowledge'!AG$8)/100</f>
        <v>0.156</v>
      </c>
      <c r="AH781" s="129" cm="1">
        <f t="array" ref="AH781">INDEX(KM_PCT,MATCH($A781,'Knowledge - Percentages'!$B:$B,0),'Data - Knowledge'!AH$8)/100</f>
        <v>0.156</v>
      </c>
      <c r="AI781" s="129" cm="1">
        <f t="array" ref="AI781">INDEX(KM_PCT,MATCH($A781,'Knowledge - Percentages'!$B:$B,0),'Data - Knowledge'!AI$8)/100</f>
        <v>0.14099999999999999</v>
      </c>
    </row>
    <row r="782" spans="1:35">
      <c r="A782" s="86" t="s">
        <v>1631</v>
      </c>
      <c r="B782" s="86" t="s">
        <v>1491</v>
      </c>
      <c r="C782" s="86" t="s">
        <v>1626</v>
      </c>
      <c r="D782" s="86" t="s">
        <v>1502</v>
      </c>
      <c r="E782" s="122">
        <f t="shared" si="79"/>
        <v>0.12385828433000563</v>
      </c>
      <c r="F782" s="128">
        <f t="shared" si="74"/>
        <v>6339.9339999999984</v>
      </c>
      <c r="G782" s="122">
        <f t="shared" si="75"/>
        <v>0.1146689702928399</v>
      </c>
      <c r="H782" s="128">
        <f t="shared" si="76"/>
        <v>41730.217000000004</v>
      </c>
      <c r="I782" s="122">
        <f t="shared" si="77"/>
        <v>-0.22769585690072366</v>
      </c>
      <c r="J782" s="128">
        <f t="shared" si="78"/>
        <v>108.013775665464</v>
      </c>
      <c r="K782" s="129" cm="1">
        <f t="array" ref="K782">INDEX(KM_PCT,MATCH($A782,'Knowledge - Percentages'!$B:$B,0),'Data - Knowledge'!K$8)/100</f>
        <v>0.13300000000000001</v>
      </c>
      <c r="L782" s="129" cm="1">
        <f t="array" ref="L782">INDEX(KM_PCT,MATCH($A782,'Knowledge - Percentages'!$B:$B,0),'Data - Knowledge'!L$8)/100</f>
        <v>0.13300000000000001</v>
      </c>
      <c r="M782" s="129" cm="1">
        <f t="array" ref="M782">INDEX(KM_PCT,MATCH($A782,'Knowledge - Percentages'!$B:$B,0),'Data - Knowledge'!M$8)/100</f>
        <v>0.153</v>
      </c>
      <c r="N782" s="129" cm="1">
        <f t="array" ref="N782">INDEX(KM_PCT,MATCH($A782,'Knowledge - Percentages'!$B:$B,0),'Data - Knowledge'!N$8)/100</f>
        <v>0.13300000000000001</v>
      </c>
      <c r="O782" s="129" cm="1">
        <f t="array" ref="O782">INDEX(KM_PCT,MATCH($A782,'Knowledge - Percentages'!$B:$B,0),'Data - Knowledge'!O$8)/100</f>
        <v>0.13300000000000001</v>
      </c>
      <c r="P782" s="129" cm="1">
        <f t="array" ref="P782">INDEX(KM_PCT,MATCH($A782,'Knowledge - Percentages'!$B:$B,0),'Data - Knowledge'!P$8)/100</f>
        <v>0.13900000000000001</v>
      </c>
      <c r="Q782" s="129" cm="1">
        <f t="array" ref="Q782">INDEX(KM_PCT,MATCH($A782,'Knowledge - Percentages'!$B:$B,0),'Data - Knowledge'!Q$8)/100</f>
        <v>0.21199999999999999</v>
      </c>
      <c r="R782" s="129" cm="1">
        <f t="array" ref="R782">INDEX(KM_PCT,MATCH($A782,'Knowledge - Percentages'!$B:$B,0),'Data - Knowledge'!R$8)/100</f>
        <v>0.152</v>
      </c>
      <c r="S782" s="129" cm="1">
        <f t="array" ref="S782">INDEX(KM_PCT,MATCH($A782,'Knowledge - Percentages'!$B:$B,0),'Data - Knowledge'!S$8)/100</f>
        <v>0.13900000000000001</v>
      </c>
      <c r="T782" s="129" cm="1">
        <f t="array" ref="T782">INDEX(KM_PCT,MATCH($A782,'Knowledge - Percentages'!$B:$B,0),'Data - Knowledge'!T$8)/100</f>
        <v>0.13900000000000001</v>
      </c>
      <c r="U782" s="129" cm="1">
        <f t="array" ref="U782">INDEX(KM_PCT,MATCH($A782,'Knowledge - Percentages'!$B:$B,0),'Data - Knowledge'!U$8)/100</f>
        <v>0.13900000000000001</v>
      </c>
      <c r="V782" s="129" cm="1">
        <f t="array" ref="V782">INDEX(KM_PCT,MATCH($A782,'Knowledge - Percentages'!$B:$B,0),'Data - Knowledge'!V$8)/100</f>
        <v>0.14400000000000002</v>
      </c>
      <c r="W782" s="129" cm="1">
        <f t="array" ref="W782">INDEX(KM_PCT,MATCH($A782,'Knowledge - Percentages'!$B:$B,0),'Data - Knowledge'!W$8)/100</f>
        <v>0.125</v>
      </c>
      <c r="X782" s="129" cm="1">
        <f t="array" ref="X782">INDEX(KM_PCT,MATCH($A782,'Knowledge - Percentages'!$B:$B,0),'Data - Knowledge'!X$8)/100</f>
        <v>0.109</v>
      </c>
      <c r="Y782" s="129" cm="1">
        <f t="array" ref="Y782">INDEX(KM_PCT,MATCH($A782,'Knowledge - Percentages'!$B:$B,0),'Data - Knowledge'!Y$8)/100</f>
        <v>0.109</v>
      </c>
      <c r="Z782" s="129" cm="1">
        <f t="array" ref="Z782">INDEX(KM_PCT,MATCH($A782,'Knowledge - Percentages'!$B:$B,0),'Data - Knowledge'!Z$8)/100</f>
        <v>0.107</v>
      </c>
      <c r="AA782" s="129" cm="1">
        <f t="array" ref="AA782">INDEX(KM_PCT,MATCH($A782,'Knowledge - Percentages'!$B:$B,0),'Data - Knowledge'!AA$8)/100</f>
        <v>0.08</v>
      </c>
      <c r="AB782" s="129" cm="1">
        <f t="array" ref="AB782">INDEX(KM_PCT,MATCH($A782,'Knowledge - Percentages'!$B:$B,0),'Data - Knowledge'!AB$8)/100</f>
        <v>0.32299999999999995</v>
      </c>
      <c r="AC782" s="129" cm="1">
        <f t="array" ref="AC782">INDEX(KM_PCT,MATCH($A782,'Knowledge - Percentages'!$B:$B,0),'Data - Knowledge'!AC$8)/100</f>
        <v>9.3000000000000013E-2</v>
      </c>
      <c r="AD782" s="129" cm="1">
        <f t="array" ref="AD782">INDEX(KM_PCT,MATCH($A782,'Knowledge - Percentages'!$B:$B,0),'Data - Knowledge'!AD$8)/100</f>
        <v>7.8E-2</v>
      </c>
      <c r="AE782" s="129" cm="1">
        <f t="array" ref="AE782">INDEX(KM_PCT,MATCH($A782,'Knowledge - Percentages'!$B:$B,0),'Data - Knowledge'!AE$8)/100</f>
        <v>0.105</v>
      </c>
      <c r="AF782" s="129" cm="1">
        <f t="array" ref="AF782">INDEX(KM_PCT,MATCH($A782,'Knowledge - Percentages'!$B:$B,0),'Data - Knowledge'!AF$8)/100</f>
        <v>0.12300000000000001</v>
      </c>
      <c r="AG782" s="129" cm="1">
        <f t="array" ref="AG782">INDEX(KM_PCT,MATCH($A782,'Knowledge - Percentages'!$B:$B,0),'Data - Knowledge'!AG$8)/100</f>
        <v>0.105</v>
      </c>
      <c r="AH782" s="129" cm="1">
        <f t="array" ref="AH782">INDEX(KM_PCT,MATCH($A782,'Knowledge - Percentages'!$B:$B,0),'Data - Knowledge'!AH$8)/100</f>
        <v>0.105</v>
      </c>
      <c r="AI782" s="129" cm="1">
        <f t="array" ref="AI782">INDEX(KM_PCT,MATCH($A782,'Knowledge - Percentages'!$B:$B,0),'Data - Knowledge'!AI$8)/100</f>
        <v>0.105</v>
      </c>
    </row>
    <row r="783" spans="1:35">
      <c r="A783" s="86" t="s">
        <v>1632</v>
      </c>
      <c r="B783" s="86" t="s">
        <v>1491</v>
      </c>
      <c r="C783" s="86" t="s">
        <v>1626</v>
      </c>
      <c r="D783" s="86" t="s">
        <v>1504</v>
      </c>
      <c r="E783" s="122">
        <f t="shared" si="79"/>
        <v>0.38528681110438195</v>
      </c>
      <c r="F783" s="128">
        <f t="shared" si="74"/>
        <v>19721.675999999999</v>
      </c>
      <c r="G783" s="122">
        <f t="shared" si="75"/>
        <v>0.38594355337314074</v>
      </c>
      <c r="H783" s="128">
        <f t="shared" si="76"/>
        <v>140452.19200000001</v>
      </c>
      <c r="I783" s="122">
        <f t="shared" si="77"/>
        <v>-3.4294481286452412E-2</v>
      </c>
      <c r="J783" s="128">
        <f t="shared" si="78"/>
        <v>99.829834631769629</v>
      </c>
      <c r="K783" s="129" cm="1">
        <f t="array" ref="K783">INDEX(KM_PCT,MATCH($A783,'Knowledge - Percentages'!$B:$B,0),'Data - Knowledge'!K$8)/100</f>
        <v>0.38299999999999995</v>
      </c>
      <c r="L783" s="129" cm="1">
        <f t="array" ref="L783">INDEX(KM_PCT,MATCH($A783,'Knowledge - Percentages'!$B:$B,0),'Data - Knowledge'!L$8)/100</f>
        <v>0.38299999999999995</v>
      </c>
      <c r="M783" s="129" cm="1">
        <f t="array" ref="M783">INDEX(KM_PCT,MATCH($A783,'Knowledge - Percentages'!$B:$B,0),'Data - Knowledge'!M$8)/100</f>
        <v>0.38299999999999995</v>
      </c>
      <c r="N783" s="129" cm="1">
        <f t="array" ref="N783">INDEX(KM_PCT,MATCH($A783,'Knowledge - Percentages'!$B:$B,0),'Data - Knowledge'!N$8)/100</f>
        <v>0.38299999999999995</v>
      </c>
      <c r="O783" s="129" cm="1">
        <f t="array" ref="O783">INDEX(KM_PCT,MATCH($A783,'Knowledge - Percentages'!$B:$B,0),'Data - Knowledge'!O$8)/100</f>
        <v>0.38299999999999995</v>
      </c>
      <c r="P783" s="129" cm="1">
        <f t="array" ref="P783">INDEX(KM_PCT,MATCH($A783,'Knowledge - Percentages'!$B:$B,0),'Data - Knowledge'!P$8)/100</f>
        <v>0.38799999999999996</v>
      </c>
      <c r="Q783" s="129" cm="1">
        <f t="array" ref="Q783">INDEX(KM_PCT,MATCH($A783,'Knowledge - Percentages'!$B:$B,0),'Data - Knowledge'!Q$8)/100</f>
        <v>0.39200000000000002</v>
      </c>
      <c r="R783" s="129" cm="1">
        <f t="array" ref="R783">INDEX(KM_PCT,MATCH($A783,'Knowledge - Percentages'!$B:$B,0),'Data - Knowledge'!R$8)/100</f>
        <v>0.33600000000000002</v>
      </c>
      <c r="S783" s="129" cm="1">
        <f t="array" ref="S783">INDEX(KM_PCT,MATCH($A783,'Knowledge - Percentages'!$B:$B,0),'Data - Knowledge'!S$8)/100</f>
        <v>0.38799999999999996</v>
      </c>
      <c r="T783" s="129" cm="1">
        <f t="array" ref="T783">INDEX(KM_PCT,MATCH($A783,'Knowledge - Percentages'!$B:$B,0),'Data - Knowledge'!T$8)/100</f>
        <v>0.38799999999999996</v>
      </c>
      <c r="U783" s="129" cm="1">
        <f t="array" ref="U783">INDEX(KM_PCT,MATCH($A783,'Knowledge - Percentages'!$B:$B,0),'Data - Knowledge'!U$8)/100</f>
        <v>0.38799999999999996</v>
      </c>
      <c r="V783" s="129" cm="1">
        <f t="array" ref="V783">INDEX(KM_PCT,MATCH($A783,'Knowledge - Percentages'!$B:$B,0),'Data - Knowledge'!V$8)/100</f>
        <v>0.38799999999999996</v>
      </c>
      <c r="W783" s="129" cm="1">
        <f t="array" ref="W783">INDEX(KM_PCT,MATCH($A783,'Knowledge - Percentages'!$B:$B,0),'Data - Knowledge'!W$8)/100</f>
        <v>0.38400000000000001</v>
      </c>
      <c r="X783" s="129" cm="1">
        <f t="array" ref="X783">INDEX(KM_PCT,MATCH($A783,'Knowledge - Percentages'!$B:$B,0),'Data - Knowledge'!X$8)/100</f>
        <v>0.38799999999999996</v>
      </c>
      <c r="Y783" s="129" cm="1">
        <f t="array" ref="Y783">INDEX(KM_PCT,MATCH($A783,'Knowledge - Percentages'!$B:$B,0),'Data - Knowledge'!Y$8)/100</f>
        <v>0.38799999999999996</v>
      </c>
      <c r="Z783" s="129" cm="1">
        <f t="array" ref="Z783">INDEX(KM_PCT,MATCH($A783,'Knowledge - Percentages'!$B:$B,0),'Data - Knowledge'!Z$8)/100</f>
        <v>0.38799999999999996</v>
      </c>
      <c r="AA783" s="129" cm="1">
        <f t="array" ref="AA783">INDEX(KM_PCT,MATCH($A783,'Knowledge - Percentages'!$B:$B,0),'Data - Knowledge'!AA$8)/100</f>
        <v>0.36899999999999999</v>
      </c>
      <c r="AB783" s="129" cm="1">
        <f t="array" ref="AB783">INDEX(KM_PCT,MATCH($A783,'Knowledge - Percentages'!$B:$B,0),'Data - Knowledge'!AB$8)/100</f>
        <v>0.38799999999999996</v>
      </c>
      <c r="AC783" s="129" cm="1">
        <f t="array" ref="AC783">INDEX(KM_PCT,MATCH($A783,'Knowledge - Percentages'!$B:$B,0),'Data - Knowledge'!AC$8)/100</f>
        <v>0.38799999999999996</v>
      </c>
      <c r="AD783" s="129" cm="1">
        <f t="array" ref="AD783">INDEX(KM_PCT,MATCH($A783,'Knowledge - Percentages'!$B:$B,0),'Data - Knowledge'!AD$8)/100</f>
        <v>0.38799999999999996</v>
      </c>
      <c r="AE783" s="129" cm="1">
        <f t="array" ref="AE783">INDEX(KM_PCT,MATCH($A783,'Knowledge - Percentages'!$B:$B,0),'Data - Knowledge'!AE$8)/100</f>
        <v>0.38799999999999996</v>
      </c>
      <c r="AF783" s="129" cm="1">
        <f t="array" ref="AF783">INDEX(KM_PCT,MATCH($A783,'Knowledge - Percentages'!$B:$B,0),'Data - Knowledge'!AF$8)/100</f>
        <v>0.39600000000000002</v>
      </c>
      <c r="AG783" s="129" cm="1">
        <f t="array" ref="AG783">INDEX(KM_PCT,MATCH($A783,'Knowledge - Percentages'!$B:$B,0),'Data - Knowledge'!AG$8)/100</f>
        <v>0.38799999999999996</v>
      </c>
      <c r="AH783" s="129" cm="1">
        <f t="array" ref="AH783">INDEX(KM_PCT,MATCH($A783,'Knowledge - Percentages'!$B:$B,0),'Data - Knowledge'!AH$8)/100</f>
        <v>0.41700000000000004</v>
      </c>
      <c r="AI783" s="129" cm="1">
        <f t="array" ref="AI783">INDEX(KM_PCT,MATCH($A783,'Knowledge - Percentages'!$B:$B,0),'Data - Knowledge'!AI$8)/100</f>
        <v>0.38799999999999996</v>
      </c>
    </row>
    <row r="784" spans="1:35">
      <c r="A784" s="86" t="s">
        <v>1633</v>
      </c>
      <c r="B784" s="86" t="s">
        <v>1491</v>
      </c>
      <c r="C784" s="86" t="s">
        <v>1634</v>
      </c>
      <c r="D784" s="86" t="s">
        <v>1493</v>
      </c>
      <c r="E784" s="122">
        <f t="shared" si="79"/>
        <v>0.26270594096157224</v>
      </c>
      <c r="F784" s="128">
        <f t="shared" si="74"/>
        <v>13447.128999999999</v>
      </c>
      <c r="G784" s="122">
        <f t="shared" si="75"/>
        <v>0.25845272436998346</v>
      </c>
      <c r="H784" s="128">
        <f t="shared" si="76"/>
        <v>94055.857000000004</v>
      </c>
      <c r="I784" s="122">
        <f t="shared" si="77"/>
        <v>-0.29671597737885053</v>
      </c>
      <c r="J784" s="128">
        <f t="shared" si="78"/>
        <v>101.6456458727439</v>
      </c>
      <c r="K784" s="129" cm="1">
        <f t="array" ref="K784">INDEX(KM_PCT,MATCH($A784,'Knowledge - Percentages'!$B:$B,0),'Data - Knowledge'!K$8)/100</f>
        <v>0.26800000000000002</v>
      </c>
      <c r="L784" s="129" cm="1">
        <f t="array" ref="L784">INDEX(KM_PCT,MATCH($A784,'Knowledge - Percentages'!$B:$B,0),'Data - Knowledge'!L$8)/100</f>
        <v>0.30099999999999999</v>
      </c>
      <c r="M784" s="129" cm="1">
        <f t="array" ref="M784">INDEX(KM_PCT,MATCH($A784,'Knowledge - Percentages'!$B:$B,0),'Data - Knowledge'!M$8)/100</f>
        <v>0.26800000000000002</v>
      </c>
      <c r="N784" s="129" cm="1">
        <f t="array" ref="N784">INDEX(KM_PCT,MATCH($A784,'Knowledge - Percentages'!$B:$B,0),'Data - Knowledge'!N$8)/100</f>
        <v>0.23199999999999998</v>
      </c>
      <c r="O784" s="129" cm="1">
        <f t="array" ref="O784">INDEX(KM_PCT,MATCH($A784,'Knowledge - Percentages'!$B:$B,0),'Data - Knowledge'!O$8)/100</f>
        <v>0.26800000000000002</v>
      </c>
      <c r="P784" s="129" cm="1">
        <f t="array" ref="P784">INDEX(KM_PCT,MATCH($A784,'Knowledge - Percentages'!$B:$B,0),'Data - Knowledge'!P$8)/100</f>
        <v>0.27100000000000002</v>
      </c>
      <c r="Q784" s="129" cm="1">
        <f t="array" ref="Q784">INDEX(KM_PCT,MATCH($A784,'Knowledge - Percentages'!$B:$B,0),'Data - Knowledge'!Q$8)/100</f>
        <v>0.28899999999999998</v>
      </c>
      <c r="R784" s="129" cm="1">
        <f t="array" ref="R784">INDEX(KM_PCT,MATCH($A784,'Knowledge - Percentages'!$B:$B,0),'Data - Knowledge'!R$8)/100</f>
        <v>0.253</v>
      </c>
      <c r="S784" s="129" cm="1">
        <f t="array" ref="S784">INDEX(KM_PCT,MATCH($A784,'Knowledge - Percentages'!$B:$B,0),'Data - Knowledge'!S$8)/100</f>
        <v>0.27100000000000002</v>
      </c>
      <c r="T784" s="129" cm="1">
        <f t="array" ref="T784">INDEX(KM_PCT,MATCH($A784,'Knowledge - Percentages'!$B:$B,0),'Data - Knowledge'!T$8)/100</f>
        <v>0.27100000000000002</v>
      </c>
      <c r="U784" s="129" cm="1">
        <f t="array" ref="U784">INDEX(KM_PCT,MATCH($A784,'Knowledge - Percentages'!$B:$B,0),'Data - Knowledge'!U$8)/100</f>
        <v>0.27100000000000002</v>
      </c>
      <c r="V784" s="129" cm="1">
        <f t="array" ref="V784">INDEX(KM_PCT,MATCH($A784,'Knowledge - Percentages'!$B:$B,0),'Data - Knowledge'!V$8)/100</f>
        <v>0.27100000000000002</v>
      </c>
      <c r="W784" s="129" cm="1">
        <f t="array" ref="W784">INDEX(KM_PCT,MATCH($A784,'Knowledge - Percentages'!$B:$B,0),'Data - Knowledge'!W$8)/100</f>
        <v>0.27100000000000002</v>
      </c>
      <c r="X784" s="129" cm="1">
        <f t="array" ref="X784">INDEX(KM_PCT,MATCH($A784,'Knowledge - Percentages'!$B:$B,0),'Data - Knowledge'!X$8)/100</f>
        <v>0.23699999999999999</v>
      </c>
      <c r="Y784" s="129" cm="1">
        <f t="array" ref="Y784">INDEX(KM_PCT,MATCH($A784,'Knowledge - Percentages'!$B:$B,0),'Data - Knowledge'!Y$8)/100</f>
        <v>0.26800000000000002</v>
      </c>
      <c r="Z784" s="129" cm="1">
        <f t="array" ref="Z784">INDEX(KM_PCT,MATCH($A784,'Knowledge - Percentages'!$B:$B,0),'Data - Knowledge'!Z$8)/100</f>
        <v>0.26800000000000002</v>
      </c>
      <c r="AA784" s="129" cm="1">
        <f t="array" ref="AA784">INDEX(KM_PCT,MATCH($A784,'Knowledge - Percentages'!$B:$B,0),'Data - Knowledge'!AA$8)/100</f>
        <v>0.253</v>
      </c>
      <c r="AB784" s="129" cm="1">
        <f t="array" ref="AB784">INDEX(KM_PCT,MATCH($A784,'Knowledge - Percentages'!$B:$B,0),'Data - Knowledge'!AB$8)/100</f>
        <v>0.375</v>
      </c>
      <c r="AC784" s="129" cm="1">
        <f t="array" ref="AC784">INDEX(KM_PCT,MATCH($A784,'Knowledge - Percentages'!$B:$B,0),'Data - Knowledge'!AC$8)/100</f>
        <v>0.22699999999999998</v>
      </c>
      <c r="AD784" s="129" cm="1">
        <f t="array" ref="AD784">INDEX(KM_PCT,MATCH($A784,'Knowledge - Percentages'!$B:$B,0),'Data - Knowledge'!AD$8)/100</f>
        <v>0.24299999999999999</v>
      </c>
      <c r="AE784" s="129" cm="1">
        <f t="array" ref="AE784">INDEX(KM_PCT,MATCH($A784,'Knowledge - Percentages'!$B:$B,0),'Data - Knowledge'!AE$8)/100</f>
        <v>0.26800000000000002</v>
      </c>
      <c r="AF784" s="129" cm="1">
        <f t="array" ref="AF784">INDEX(KM_PCT,MATCH($A784,'Knowledge - Percentages'!$B:$B,0),'Data - Knowledge'!AF$8)/100</f>
        <v>0.28300000000000003</v>
      </c>
      <c r="AG784" s="129" cm="1">
        <f t="array" ref="AG784">INDEX(KM_PCT,MATCH($A784,'Knowledge - Percentages'!$B:$B,0),'Data - Knowledge'!AG$8)/100</f>
        <v>0.26800000000000002</v>
      </c>
      <c r="AH784" s="129" cm="1">
        <f t="array" ref="AH784">INDEX(KM_PCT,MATCH($A784,'Knowledge - Percentages'!$B:$B,0),'Data - Knowledge'!AH$8)/100</f>
        <v>0.26800000000000002</v>
      </c>
      <c r="AI784" s="129" cm="1">
        <f t="array" ref="AI784">INDEX(KM_PCT,MATCH($A784,'Knowledge - Percentages'!$B:$B,0),'Data - Knowledge'!AI$8)/100</f>
        <v>0.26800000000000002</v>
      </c>
    </row>
    <row r="785" spans="1:35">
      <c r="A785" s="86" t="s">
        <v>1635</v>
      </c>
      <c r="B785" s="86" t="s">
        <v>1491</v>
      </c>
      <c r="C785" s="86" t="s">
        <v>1634</v>
      </c>
      <c r="D785" s="86" t="s">
        <v>1495</v>
      </c>
      <c r="E785" s="122">
        <f t="shared" si="79"/>
        <v>0.3801614277062535</v>
      </c>
      <c r="F785" s="128">
        <f t="shared" si="74"/>
        <v>19459.322999999997</v>
      </c>
      <c r="G785" s="122">
        <f t="shared" si="75"/>
        <v>0.37771055372211948</v>
      </c>
      <c r="H785" s="128">
        <f t="shared" si="76"/>
        <v>137456.04699999999</v>
      </c>
      <c r="I785" s="122">
        <f t="shared" si="77"/>
        <v>0.22058911964258632</v>
      </c>
      <c r="J785" s="128">
        <f t="shared" si="78"/>
        <v>100.64887622545413</v>
      </c>
      <c r="K785" s="129" cm="1">
        <f t="array" ref="K785">INDEX(KM_PCT,MATCH($A785,'Knowledge - Percentages'!$B:$B,0),'Data - Knowledge'!K$8)/100</f>
        <v>0.504</v>
      </c>
      <c r="L785" s="129" cm="1">
        <f t="array" ref="L785">INDEX(KM_PCT,MATCH($A785,'Knowledge - Percentages'!$B:$B,0),'Data - Knowledge'!L$8)/100</f>
        <v>0.41200000000000003</v>
      </c>
      <c r="M785" s="129" cm="1">
        <f t="array" ref="M785">INDEX(KM_PCT,MATCH($A785,'Knowledge - Percentages'!$B:$B,0),'Data - Knowledge'!M$8)/100</f>
        <v>0.41200000000000003</v>
      </c>
      <c r="N785" s="129" cm="1">
        <f t="array" ref="N785">INDEX(KM_PCT,MATCH($A785,'Knowledge - Percentages'!$B:$B,0),'Data - Knowledge'!N$8)/100</f>
        <v>0.41200000000000003</v>
      </c>
      <c r="O785" s="129" cm="1">
        <f t="array" ref="O785">INDEX(KM_PCT,MATCH($A785,'Knowledge - Percentages'!$B:$B,0),'Data - Knowledge'!O$8)/100</f>
        <v>0.41200000000000003</v>
      </c>
      <c r="P785" s="129" cm="1">
        <f t="array" ref="P785">INDEX(KM_PCT,MATCH($A785,'Knowledge - Percentages'!$B:$B,0),'Data - Knowledge'!P$8)/100</f>
        <v>0.34899999999999998</v>
      </c>
      <c r="Q785" s="129" cm="1">
        <f t="array" ref="Q785">INDEX(KM_PCT,MATCH($A785,'Knowledge - Percentages'!$B:$B,0),'Data - Knowledge'!Q$8)/100</f>
        <v>0.34899999999999998</v>
      </c>
      <c r="R785" s="129" cm="1">
        <f t="array" ref="R785">INDEX(KM_PCT,MATCH($A785,'Knowledge - Percentages'!$B:$B,0),'Data - Knowledge'!R$8)/100</f>
        <v>0.38299999999999995</v>
      </c>
      <c r="S785" s="129" cm="1">
        <f t="array" ref="S785">INDEX(KM_PCT,MATCH($A785,'Knowledge - Percentages'!$B:$B,0),'Data - Knowledge'!S$8)/100</f>
        <v>0.34399999999999997</v>
      </c>
      <c r="T785" s="129" cm="1">
        <f t="array" ref="T785">INDEX(KM_PCT,MATCH($A785,'Knowledge - Percentages'!$B:$B,0),'Data - Knowledge'!T$8)/100</f>
        <v>0.34899999999999998</v>
      </c>
      <c r="U785" s="129" cm="1">
        <f t="array" ref="U785">INDEX(KM_PCT,MATCH($A785,'Knowledge - Percentages'!$B:$B,0),'Data - Knowledge'!U$8)/100</f>
        <v>0.34899999999999998</v>
      </c>
      <c r="V785" s="129" cm="1">
        <f t="array" ref="V785">INDEX(KM_PCT,MATCH($A785,'Knowledge - Percentages'!$B:$B,0),'Data - Knowledge'!V$8)/100</f>
        <v>0.34899999999999998</v>
      </c>
      <c r="W785" s="129" cm="1">
        <f t="array" ref="W785">INDEX(KM_PCT,MATCH($A785,'Knowledge - Percentages'!$B:$B,0),'Data - Knowledge'!W$8)/100</f>
        <v>0.315</v>
      </c>
      <c r="X785" s="129" cm="1">
        <f t="array" ref="X785">INDEX(KM_PCT,MATCH($A785,'Knowledge - Percentages'!$B:$B,0),'Data - Knowledge'!X$8)/100</f>
        <v>0.33200000000000002</v>
      </c>
      <c r="Y785" s="129" cm="1">
        <f t="array" ref="Y785">INDEX(KM_PCT,MATCH($A785,'Knowledge - Percentages'!$B:$B,0),'Data - Knowledge'!Y$8)/100</f>
        <v>0.36299999999999999</v>
      </c>
      <c r="Z785" s="129" cm="1">
        <f t="array" ref="Z785">INDEX(KM_PCT,MATCH($A785,'Knowledge - Percentages'!$B:$B,0),'Data - Knowledge'!Z$8)/100</f>
        <v>0.39200000000000002</v>
      </c>
      <c r="AA785" s="129" cm="1">
        <f t="array" ref="AA785">INDEX(KM_PCT,MATCH($A785,'Knowledge - Percentages'!$B:$B,0),'Data - Knowledge'!AA$8)/100</f>
        <v>0.38799999999999996</v>
      </c>
      <c r="AB785" s="129" cm="1">
        <f t="array" ref="AB785">INDEX(KM_PCT,MATCH($A785,'Knowledge - Percentages'!$B:$B,0),'Data - Knowledge'!AB$8)/100</f>
        <v>0.371</v>
      </c>
      <c r="AC785" s="129" cm="1">
        <f t="array" ref="AC785">INDEX(KM_PCT,MATCH($A785,'Knowledge - Percentages'!$B:$B,0),'Data - Knowledge'!AC$8)/100</f>
        <v>0.36799999999999999</v>
      </c>
      <c r="AD785" s="129" cm="1">
        <f t="array" ref="AD785">INDEX(KM_PCT,MATCH($A785,'Knowledge - Percentages'!$B:$B,0),'Data - Knowledge'!AD$8)/100</f>
        <v>0.36799999999999999</v>
      </c>
      <c r="AE785" s="129" cm="1">
        <f t="array" ref="AE785">INDEX(KM_PCT,MATCH($A785,'Knowledge - Percentages'!$B:$B,0),'Data - Knowledge'!AE$8)/100</f>
        <v>0.36799999999999999</v>
      </c>
      <c r="AF785" s="129" cm="1">
        <f t="array" ref="AF785">INDEX(KM_PCT,MATCH($A785,'Knowledge - Percentages'!$B:$B,0),'Data - Knowledge'!AF$8)/100</f>
        <v>0.34600000000000003</v>
      </c>
      <c r="AG785" s="129" cm="1">
        <f t="array" ref="AG785">INDEX(KM_PCT,MATCH($A785,'Knowledge - Percentages'!$B:$B,0),'Data - Knowledge'!AG$8)/100</f>
        <v>0.36799999999999999</v>
      </c>
      <c r="AH785" s="129" cm="1">
        <f t="array" ref="AH785">INDEX(KM_PCT,MATCH($A785,'Knowledge - Percentages'!$B:$B,0),'Data - Knowledge'!AH$8)/100</f>
        <v>0.36799999999999999</v>
      </c>
      <c r="AI785" s="129" cm="1">
        <f t="array" ref="AI785">INDEX(KM_PCT,MATCH($A785,'Knowledge - Percentages'!$B:$B,0),'Data - Knowledge'!AI$8)/100</f>
        <v>0.36799999999999999</v>
      </c>
    </row>
    <row r="786" spans="1:35">
      <c r="A786" s="86" t="s">
        <v>1636</v>
      </c>
      <c r="B786" s="86" t="s">
        <v>1491</v>
      </c>
      <c r="C786" s="86" t="s">
        <v>1634</v>
      </c>
      <c r="D786" s="86" t="s">
        <v>1050</v>
      </c>
      <c r="E786" s="122">
        <f t="shared" si="79"/>
        <v>0.36980653290874638</v>
      </c>
      <c r="F786" s="128">
        <f t="shared" si="74"/>
        <v>18929.287</v>
      </c>
      <c r="G786" s="122">
        <f t="shared" si="75"/>
        <v>0.36869588287503541</v>
      </c>
      <c r="H786" s="128">
        <f t="shared" si="76"/>
        <v>134175.43700000001</v>
      </c>
      <c r="I786" s="122">
        <f t="shared" si="77"/>
        <v>0.13253962477336592</v>
      </c>
      <c r="J786" s="128">
        <f t="shared" si="78"/>
        <v>100.30123743857682</v>
      </c>
      <c r="K786" s="129" cm="1">
        <f t="array" ref="K786">INDEX(KM_PCT,MATCH($A786,'Knowledge - Percentages'!$B:$B,0),'Data - Knowledge'!K$8)/100</f>
        <v>0.35299999999999998</v>
      </c>
      <c r="L786" s="129" cm="1">
        <f t="array" ref="L786">INDEX(KM_PCT,MATCH($A786,'Knowledge - Percentages'!$B:$B,0),'Data - Knowledge'!L$8)/100</f>
        <v>0.39399999999999996</v>
      </c>
      <c r="M786" s="129" cm="1">
        <f t="array" ref="M786">INDEX(KM_PCT,MATCH($A786,'Knowledge - Percentages'!$B:$B,0),'Data - Knowledge'!M$8)/100</f>
        <v>0.36899999999999999</v>
      </c>
      <c r="N786" s="129" cm="1">
        <f t="array" ref="N786">INDEX(KM_PCT,MATCH($A786,'Knowledge - Percentages'!$B:$B,0),'Data - Knowledge'!N$8)/100</f>
        <v>0.39299999999999996</v>
      </c>
      <c r="O786" s="129" cm="1">
        <f t="array" ref="O786">INDEX(KM_PCT,MATCH($A786,'Knowledge - Percentages'!$B:$B,0),'Data - Knowledge'!O$8)/100</f>
        <v>0.36899999999999999</v>
      </c>
      <c r="P786" s="129" cm="1">
        <f t="array" ref="P786">INDEX(KM_PCT,MATCH($A786,'Knowledge - Percentages'!$B:$B,0),'Data - Knowledge'!P$8)/100</f>
        <v>0.36899999999999999</v>
      </c>
      <c r="Q786" s="129" cm="1">
        <f t="array" ref="Q786">INDEX(KM_PCT,MATCH($A786,'Knowledge - Percentages'!$B:$B,0),'Data - Knowledge'!Q$8)/100</f>
        <v>0.36899999999999999</v>
      </c>
      <c r="R786" s="129" cm="1">
        <f t="array" ref="R786">INDEX(KM_PCT,MATCH($A786,'Knowledge - Percentages'!$B:$B,0),'Data - Knowledge'!R$8)/100</f>
        <v>0.36899999999999999</v>
      </c>
      <c r="S786" s="129" cm="1">
        <f t="array" ref="S786">INDEX(KM_PCT,MATCH($A786,'Knowledge - Percentages'!$B:$B,0),'Data - Knowledge'!S$8)/100</f>
        <v>0.36899999999999999</v>
      </c>
      <c r="T786" s="129" cm="1">
        <f t="array" ref="T786">INDEX(KM_PCT,MATCH($A786,'Knowledge - Percentages'!$B:$B,0),'Data - Knowledge'!T$8)/100</f>
        <v>0.36799999999999999</v>
      </c>
      <c r="U786" s="129" cm="1">
        <f t="array" ref="U786">INDEX(KM_PCT,MATCH($A786,'Knowledge - Percentages'!$B:$B,0),'Data - Knowledge'!U$8)/100</f>
        <v>0.36899999999999999</v>
      </c>
      <c r="V786" s="129" cm="1">
        <f t="array" ref="V786">INDEX(KM_PCT,MATCH($A786,'Knowledge - Percentages'!$B:$B,0),'Data - Knowledge'!V$8)/100</f>
        <v>0.36899999999999999</v>
      </c>
      <c r="W786" s="129" cm="1">
        <f t="array" ref="W786">INDEX(KM_PCT,MATCH($A786,'Knowledge - Percentages'!$B:$B,0),'Data - Knowledge'!W$8)/100</f>
        <v>0.36899999999999999</v>
      </c>
      <c r="X786" s="129" cm="1">
        <f t="array" ref="X786">INDEX(KM_PCT,MATCH($A786,'Knowledge - Percentages'!$B:$B,0),'Data - Knowledge'!X$8)/100</f>
        <v>0.32600000000000001</v>
      </c>
      <c r="Y786" s="129" cm="1">
        <f t="array" ref="Y786">INDEX(KM_PCT,MATCH($A786,'Knowledge - Percentages'!$B:$B,0),'Data - Knowledge'!Y$8)/100</f>
        <v>0.36899999999999999</v>
      </c>
      <c r="Z786" s="129" cm="1">
        <f t="array" ref="Z786">INDEX(KM_PCT,MATCH($A786,'Knowledge - Percentages'!$B:$B,0),'Data - Knowledge'!Z$8)/100</f>
        <v>0.38299999999999995</v>
      </c>
      <c r="AA786" s="129" cm="1">
        <f t="array" ref="AA786">INDEX(KM_PCT,MATCH($A786,'Knowledge - Percentages'!$B:$B,0),'Data - Knowledge'!AA$8)/100</f>
        <v>0.36599999999999999</v>
      </c>
      <c r="AB786" s="129" cm="1">
        <f t="array" ref="AB786">INDEX(KM_PCT,MATCH($A786,'Knowledge - Percentages'!$B:$B,0),'Data - Knowledge'!AB$8)/100</f>
        <v>0.37</v>
      </c>
      <c r="AC786" s="129" cm="1">
        <f t="array" ref="AC786">INDEX(KM_PCT,MATCH($A786,'Knowledge - Percentages'!$B:$B,0),'Data - Knowledge'!AC$8)/100</f>
        <v>0.36899999999999999</v>
      </c>
      <c r="AD786" s="129" cm="1">
        <f t="array" ref="AD786">INDEX(KM_PCT,MATCH($A786,'Knowledge - Percentages'!$B:$B,0),'Data - Knowledge'!AD$8)/100</f>
        <v>0.35299999999999998</v>
      </c>
      <c r="AE786" s="129" cm="1">
        <f t="array" ref="AE786">INDEX(KM_PCT,MATCH($A786,'Knowledge - Percentages'!$B:$B,0),'Data - Knowledge'!AE$8)/100</f>
        <v>0.36899999999999999</v>
      </c>
      <c r="AF786" s="129" cm="1">
        <f t="array" ref="AF786">INDEX(KM_PCT,MATCH($A786,'Knowledge - Percentages'!$B:$B,0),'Data - Knowledge'!AF$8)/100</f>
        <v>0.36899999999999999</v>
      </c>
      <c r="AG786" s="129" cm="1">
        <f t="array" ref="AG786">INDEX(KM_PCT,MATCH($A786,'Knowledge - Percentages'!$B:$B,0),'Data - Knowledge'!AG$8)/100</f>
        <v>0.371</v>
      </c>
      <c r="AH786" s="129" cm="1">
        <f t="array" ref="AH786">INDEX(KM_PCT,MATCH($A786,'Knowledge - Percentages'!$B:$B,0),'Data - Knowledge'!AH$8)/100</f>
        <v>0.36899999999999999</v>
      </c>
      <c r="AI786" s="129" cm="1">
        <f t="array" ref="AI786">INDEX(KM_PCT,MATCH($A786,'Knowledge - Percentages'!$B:$B,0),'Data - Knowledge'!AI$8)/100</f>
        <v>0.36899999999999999</v>
      </c>
    </row>
    <row r="787" spans="1:35">
      <c r="A787" s="86" t="s">
        <v>1637</v>
      </c>
      <c r="B787" s="86" t="s">
        <v>1491</v>
      </c>
      <c r="C787" s="86" t="s">
        <v>1634</v>
      </c>
      <c r="D787" s="86" t="s">
        <v>1498</v>
      </c>
      <c r="E787" s="122">
        <f t="shared" si="79"/>
        <v>0.40343321546486399</v>
      </c>
      <c r="F787" s="128">
        <f t="shared" si="74"/>
        <v>20650.535999999993</v>
      </c>
      <c r="G787" s="122">
        <f t="shared" si="75"/>
        <v>0.39741325404829098</v>
      </c>
      <c r="H787" s="128">
        <f t="shared" si="76"/>
        <v>144626.234</v>
      </c>
      <c r="I787" s="122">
        <f t="shared" si="77"/>
        <v>0.21034061813420118</v>
      </c>
      <c r="J787" s="128">
        <f t="shared" si="78"/>
        <v>101.51478627228711</v>
      </c>
      <c r="K787" s="129" cm="1">
        <f t="array" ref="K787">INDEX(KM_PCT,MATCH($A787,'Knowledge - Percentages'!$B:$B,0),'Data - Knowledge'!K$8)/100</f>
        <v>0.42599999999999999</v>
      </c>
      <c r="L787" s="129" cm="1">
        <f t="array" ref="L787">INDEX(KM_PCT,MATCH($A787,'Knowledge - Percentages'!$B:$B,0),'Data - Knowledge'!L$8)/100</f>
        <v>0.442</v>
      </c>
      <c r="M787" s="129" cm="1">
        <f t="array" ref="M787">INDEX(KM_PCT,MATCH($A787,'Knowledge - Percentages'!$B:$B,0),'Data - Knowledge'!M$8)/100</f>
        <v>0.44</v>
      </c>
      <c r="N787" s="129" cm="1">
        <f t="array" ref="N787">INDEX(KM_PCT,MATCH($A787,'Knowledge - Percentages'!$B:$B,0),'Data - Knowledge'!N$8)/100</f>
        <v>0.42599999999999999</v>
      </c>
      <c r="O787" s="129" cm="1">
        <f t="array" ref="O787">INDEX(KM_PCT,MATCH($A787,'Knowledge - Percentages'!$B:$B,0),'Data - Knowledge'!O$8)/100</f>
        <v>0.42599999999999999</v>
      </c>
      <c r="P787" s="129" cm="1">
        <f t="array" ref="P787">INDEX(KM_PCT,MATCH($A787,'Knowledge - Percentages'!$B:$B,0),'Data - Knowledge'!P$8)/100</f>
        <v>0.39100000000000001</v>
      </c>
      <c r="Q787" s="129" cm="1">
        <f t="array" ref="Q787">INDEX(KM_PCT,MATCH($A787,'Knowledge - Percentages'!$B:$B,0),'Data - Knowledge'!Q$8)/100</f>
        <v>0.43799999999999994</v>
      </c>
      <c r="R787" s="129" cm="1">
        <f t="array" ref="R787">INDEX(KM_PCT,MATCH($A787,'Knowledge - Percentages'!$B:$B,0),'Data - Knowledge'!R$8)/100</f>
        <v>0.39100000000000001</v>
      </c>
      <c r="S787" s="129" cm="1">
        <f t="array" ref="S787">INDEX(KM_PCT,MATCH($A787,'Knowledge - Percentages'!$B:$B,0),'Data - Knowledge'!S$8)/100</f>
        <v>0.36899999999999999</v>
      </c>
      <c r="T787" s="129" cm="1">
        <f t="array" ref="T787">INDEX(KM_PCT,MATCH($A787,'Knowledge - Percentages'!$B:$B,0),'Data - Knowledge'!T$8)/100</f>
        <v>0.39100000000000001</v>
      </c>
      <c r="U787" s="129" cm="1">
        <f t="array" ref="U787">INDEX(KM_PCT,MATCH($A787,'Knowledge - Percentages'!$B:$B,0),'Data - Knowledge'!U$8)/100</f>
        <v>0.39100000000000001</v>
      </c>
      <c r="V787" s="129" cm="1">
        <f t="array" ref="V787">INDEX(KM_PCT,MATCH($A787,'Knowledge - Percentages'!$B:$B,0),'Data - Knowledge'!V$8)/100</f>
        <v>0.41100000000000003</v>
      </c>
      <c r="W787" s="129" cm="1">
        <f t="array" ref="W787">INDEX(KM_PCT,MATCH($A787,'Knowledge - Percentages'!$B:$B,0),'Data - Knowledge'!W$8)/100</f>
        <v>0.32500000000000001</v>
      </c>
      <c r="X787" s="129" cm="1">
        <f t="array" ref="X787">INDEX(KM_PCT,MATCH($A787,'Knowledge - Percentages'!$B:$B,0),'Data - Knowledge'!X$8)/100</f>
        <v>0.39399999999999996</v>
      </c>
      <c r="Y787" s="129" cm="1">
        <f t="array" ref="Y787">INDEX(KM_PCT,MATCH($A787,'Knowledge - Percentages'!$B:$B,0),'Data - Knowledge'!Y$8)/100</f>
        <v>0.371</v>
      </c>
      <c r="Z787" s="129" cm="1">
        <f t="array" ref="Z787">INDEX(KM_PCT,MATCH($A787,'Knowledge - Percentages'!$B:$B,0),'Data - Knowledge'!Z$8)/100</f>
        <v>0.39399999999999996</v>
      </c>
      <c r="AA787" s="129" cm="1">
        <f t="array" ref="AA787">INDEX(KM_PCT,MATCH($A787,'Knowledge - Percentages'!$B:$B,0),'Data - Knowledge'!AA$8)/100</f>
        <v>0.39399999999999996</v>
      </c>
      <c r="AB787" s="129" cm="1">
        <f t="array" ref="AB787">INDEX(KM_PCT,MATCH($A787,'Knowledge - Percentages'!$B:$B,0),'Data - Knowledge'!AB$8)/100</f>
        <v>0.45399999999999996</v>
      </c>
      <c r="AC787" s="129" cm="1">
        <f t="array" ref="AC787">INDEX(KM_PCT,MATCH($A787,'Knowledge - Percentages'!$B:$B,0),'Data - Knowledge'!AC$8)/100</f>
        <v>0.39100000000000001</v>
      </c>
      <c r="AD787" s="129" cm="1">
        <f t="array" ref="AD787">INDEX(KM_PCT,MATCH($A787,'Knowledge - Percentages'!$B:$B,0),'Data - Knowledge'!AD$8)/100</f>
        <v>0.33899999999999997</v>
      </c>
      <c r="AE787" s="129" cm="1">
        <f t="array" ref="AE787">INDEX(KM_PCT,MATCH($A787,'Knowledge - Percentages'!$B:$B,0),'Data - Knowledge'!AE$8)/100</f>
        <v>0.39100000000000001</v>
      </c>
      <c r="AF787" s="129" cm="1">
        <f t="array" ref="AF787">INDEX(KM_PCT,MATCH($A787,'Knowledge - Percentages'!$B:$B,0),'Data - Knowledge'!AF$8)/100</f>
        <v>0.39100000000000001</v>
      </c>
      <c r="AG787" s="129" cm="1">
        <f t="array" ref="AG787">INDEX(KM_PCT,MATCH($A787,'Knowledge - Percentages'!$B:$B,0),'Data - Knowledge'!AG$8)/100</f>
        <v>0.39100000000000001</v>
      </c>
      <c r="AH787" s="129" cm="1">
        <f t="array" ref="AH787">INDEX(KM_PCT,MATCH($A787,'Knowledge - Percentages'!$B:$B,0),'Data - Knowledge'!AH$8)/100</f>
        <v>0.39100000000000001</v>
      </c>
      <c r="AI787" s="129" cm="1">
        <f t="array" ref="AI787">INDEX(KM_PCT,MATCH($A787,'Knowledge - Percentages'!$B:$B,0),'Data - Knowledge'!AI$8)/100</f>
        <v>0.39100000000000001</v>
      </c>
    </row>
    <row r="788" spans="1:35">
      <c r="A788" s="86" t="s">
        <v>1638</v>
      </c>
      <c r="B788" s="86" t="s">
        <v>1491</v>
      </c>
      <c r="C788" s="86" t="s">
        <v>1634</v>
      </c>
      <c r="D788" s="86" t="s">
        <v>1500</v>
      </c>
      <c r="E788" s="122">
        <f t="shared" si="79"/>
        <v>0.12984753941430441</v>
      </c>
      <c r="F788" s="128">
        <f t="shared" si="74"/>
        <v>6646.5060000000003</v>
      </c>
      <c r="G788" s="122">
        <f t="shared" si="75"/>
        <v>0.12642084364927361</v>
      </c>
      <c r="H788" s="128">
        <f t="shared" si="76"/>
        <v>46006.947</v>
      </c>
      <c r="I788" s="122">
        <f t="shared" si="77"/>
        <v>-0.31897940362697136</v>
      </c>
      <c r="J788" s="128">
        <f t="shared" si="78"/>
        <v>102.71054650967004</v>
      </c>
      <c r="K788" s="129" cm="1">
        <f t="array" ref="K788">INDEX(KM_PCT,MATCH($A788,'Knowledge - Percentages'!$B:$B,0),'Data - Knowledge'!K$8)/100</f>
        <v>0.13200000000000001</v>
      </c>
      <c r="L788" s="129" cm="1">
        <f t="array" ref="L788">INDEX(KM_PCT,MATCH($A788,'Knowledge - Percentages'!$B:$B,0),'Data - Knowledge'!L$8)/100</f>
        <v>0.129</v>
      </c>
      <c r="M788" s="129" cm="1">
        <f t="array" ref="M788">INDEX(KM_PCT,MATCH($A788,'Knowledge - Percentages'!$B:$B,0),'Data - Knowledge'!M$8)/100</f>
        <v>0.14000000000000001</v>
      </c>
      <c r="N788" s="129" cm="1">
        <f t="array" ref="N788">INDEX(KM_PCT,MATCH($A788,'Knowledge - Percentages'!$B:$B,0),'Data - Knowledge'!N$8)/100</f>
        <v>0.13200000000000001</v>
      </c>
      <c r="O788" s="129" cm="1">
        <f t="array" ref="O788">INDEX(KM_PCT,MATCH($A788,'Knowledge - Percentages'!$B:$B,0),'Data - Knowledge'!O$8)/100</f>
        <v>0.13699999999999998</v>
      </c>
      <c r="P788" s="129" cm="1">
        <f t="array" ref="P788">INDEX(KM_PCT,MATCH($A788,'Knowledge - Percentages'!$B:$B,0),'Data - Knowledge'!P$8)/100</f>
        <v>0.13500000000000001</v>
      </c>
      <c r="Q788" s="129" cm="1">
        <f t="array" ref="Q788">INDEX(KM_PCT,MATCH($A788,'Knowledge - Percentages'!$B:$B,0),'Data - Knowledge'!Q$8)/100</f>
        <v>0.19699999999999998</v>
      </c>
      <c r="R788" s="129" cm="1">
        <f t="array" ref="R788">INDEX(KM_PCT,MATCH($A788,'Knowledge - Percentages'!$B:$B,0),'Data - Knowledge'!R$8)/100</f>
        <v>0.13500000000000001</v>
      </c>
      <c r="S788" s="129" cm="1">
        <f t="array" ref="S788">INDEX(KM_PCT,MATCH($A788,'Knowledge - Percentages'!$B:$B,0),'Data - Knowledge'!S$8)/100</f>
        <v>0.13500000000000001</v>
      </c>
      <c r="T788" s="129" cm="1">
        <f t="array" ref="T788">INDEX(KM_PCT,MATCH($A788,'Knowledge - Percentages'!$B:$B,0),'Data - Knowledge'!T$8)/100</f>
        <v>0.13500000000000001</v>
      </c>
      <c r="U788" s="129" cm="1">
        <f t="array" ref="U788">INDEX(KM_PCT,MATCH($A788,'Knowledge - Percentages'!$B:$B,0),'Data - Knowledge'!U$8)/100</f>
        <v>0.13500000000000001</v>
      </c>
      <c r="V788" s="129" cm="1">
        <f t="array" ref="V788">INDEX(KM_PCT,MATCH($A788,'Knowledge - Percentages'!$B:$B,0),'Data - Knowledge'!V$8)/100</f>
        <v>0.13500000000000001</v>
      </c>
      <c r="W788" s="129" cm="1">
        <f t="array" ref="W788">INDEX(KM_PCT,MATCH($A788,'Knowledge - Percentages'!$B:$B,0),'Data - Knowledge'!W$8)/100</f>
        <v>0.125</v>
      </c>
      <c r="X788" s="129" cm="1">
        <f t="array" ref="X788">INDEX(KM_PCT,MATCH($A788,'Knowledge - Percentages'!$B:$B,0),'Data - Knowledge'!X$8)/100</f>
        <v>0.11599999999999999</v>
      </c>
      <c r="Y788" s="129" cm="1">
        <f t="array" ref="Y788">INDEX(KM_PCT,MATCH($A788,'Knowledge - Percentages'!$B:$B,0),'Data - Knowledge'!Y$8)/100</f>
        <v>0.13100000000000001</v>
      </c>
      <c r="Z788" s="129" cm="1">
        <f t="array" ref="Z788">INDEX(KM_PCT,MATCH($A788,'Knowledge - Percentages'!$B:$B,0),'Data - Knowledge'!Z$8)/100</f>
        <v>0.13100000000000001</v>
      </c>
      <c r="AA788" s="129" cm="1">
        <f t="array" ref="AA788">INDEX(KM_PCT,MATCH($A788,'Knowledge - Percentages'!$B:$B,0),'Data - Knowledge'!AA$8)/100</f>
        <v>0.13100000000000001</v>
      </c>
      <c r="AB788" s="129" cm="1">
        <f t="array" ref="AB788">INDEX(KM_PCT,MATCH($A788,'Knowledge - Percentages'!$B:$B,0),'Data - Knowledge'!AB$8)/100</f>
        <v>0.254</v>
      </c>
      <c r="AC788" s="129" cm="1">
        <f t="array" ref="AC788">INDEX(KM_PCT,MATCH($A788,'Knowledge - Percentages'!$B:$B,0),'Data - Knowledge'!AC$8)/100</f>
        <v>0.124</v>
      </c>
      <c r="AD788" s="129" cm="1">
        <f t="array" ref="AD788">INDEX(KM_PCT,MATCH($A788,'Knowledge - Percentages'!$B:$B,0),'Data - Knowledge'!AD$8)/100</f>
        <v>8.5000000000000006E-2</v>
      </c>
      <c r="AE788" s="129" cm="1">
        <f t="array" ref="AE788">INDEX(KM_PCT,MATCH($A788,'Knowledge - Percentages'!$B:$B,0),'Data - Knowledge'!AE$8)/100</f>
        <v>0.124</v>
      </c>
      <c r="AF788" s="129" cm="1">
        <f t="array" ref="AF788">INDEX(KM_PCT,MATCH($A788,'Knowledge - Percentages'!$B:$B,0),'Data - Knowledge'!AF$8)/100</f>
        <v>0.17499999999999999</v>
      </c>
      <c r="AG788" s="129" cm="1">
        <f t="array" ref="AG788">INDEX(KM_PCT,MATCH($A788,'Knowledge - Percentages'!$B:$B,0),'Data - Knowledge'!AG$8)/100</f>
        <v>0.124</v>
      </c>
      <c r="AH788" s="129" cm="1">
        <f t="array" ref="AH788">INDEX(KM_PCT,MATCH($A788,'Knowledge - Percentages'!$B:$B,0),'Data - Knowledge'!AH$8)/100</f>
        <v>0.124</v>
      </c>
      <c r="AI788" s="129" cm="1">
        <f t="array" ref="AI788">INDEX(KM_PCT,MATCH($A788,'Knowledge - Percentages'!$B:$B,0),'Data - Knowledge'!AI$8)/100</f>
        <v>0.12300000000000001</v>
      </c>
    </row>
    <row r="789" spans="1:35">
      <c r="A789" s="86" t="s">
        <v>1639</v>
      </c>
      <c r="B789" s="86" t="s">
        <v>1491</v>
      </c>
      <c r="C789" s="86" t="s">
        <v>1634</v>
      </c>
      <c r="D789" s="86" t="s">
        <v>1502</v>
      </c>
      <c r="E789" s="122">
        <f t="shared" si="79"/>
        <v>0.12337126614179383</v>
      </c>
      <c r="F789" s="128">
        <f t="shared" si="74"/>
        <v>6315.005000000001</v>
      </c>
      <c r="G789" s="122">
        <f t="shared" si="75"/>
        <v>0.11829687925060248</v>
      </c>
      <c r="H789" s="128">
        <f t="shared" si="76"/>
        <v>43050.482000000004</v>
      </c>
      <c r="I789" s="122">
        <f t="shared" si="77"/>
        <v>-0.2304303288824682</v>
      </c>
      <c r="J789" s="128">
        <f t="shared" si="78"/>
        <v>104.28953572007735</v>
      </c>
      <c r="K789" s="129" cm="1">
        <f t="array" ref="K789">INDEX(KM_PCT,MATCH($A789,'Knowledge - Percentages'!$B:$B,0),'Data - Knowledge'!K$8)/100</f>
        <v>0.126</v>
      </c>
      <c r="L789" s="129" cm="1">
        <f t="array" ref="L789">INDEX(KM_PCT,MATCH($A789,'Knowledge - Percentages'!$B:$B,0),'Data - Knowledge'!L$8)/100</f>
        <v>0.13900000000000001</v>
      </c>
      <c r="M789" s="129" cm="1">
        <f t="array" ref="M789">INDEX(KM_PCT,MATCH($A789,'Knowledge - Percentages'!$B:$B,0),'Data - Knowledge'!M$8)/100</f>
        <v>0.126</v>
      </c>
      <c r="N789" s="129" cm="1">
        <f t="array" ref="N789">INDEX(KM_PCT,MATCH($A789,'Knowledge - Percentages'!$B:$B,0),'Data - Knowledge'!N$8)/100</f>
        <v>0.126</v>
      </c>
      <c r="O789" s="129" cm="1">
        <f t="array" ref="O789">INDEX(KM_PCT,MATCH($A789,'Knowledge - Percentages'!$B:$B,0),'Data - Knowledge'!O$8)/100</f>
        <v>0.126</v>
      </c>
      <c r="P789" s="129" cm="1">
        <f t="array" ref="P789">INDEX(KM_PCT,MATCH($A789,'Knowledge - Percentages'!$B:$B,0),'Data - Knowledge'!P$8)/100</f>
        <v>0.13100000000000001</v>
      </c>
      <c r="Q789" s="129" cm="1">
        <f t="array" ref="Q789">INDEX(KM_PCT,MATCH($A789,'Knowledge - Percentages'!$B:$B,0),'Data - Knowledge'!Q$8)/100</f>
        <v>0.16399999999999998</v>
      </c>
      <c r="R789" s="129" cm="1">
        <f t="array" ref="R789">INDEX(KM_PCT,MATCH($A789,'Knowledge - Percentages'!$B:$B,0),'Data - Knowledge'!R$8)/100</f>
        <v>0.13200000000000001</v>
      </c>
      <c r="S789" s="129" cm="1">
        <f t="array" ref="S789">INDEX(KM_PCT,MATCH($A789,'Knowledge - Percentages'!$B:$B,0),'Data - Knowledge'!S$8)/100</f>
        <v>0.13100000000000001</v>
      </c>
      <c r="T789" s="129" cm="1">
        <f t="array" ref="T789">INDEX(KM_PCT,MATCH($A789,'Knowledge - Percentages'!$B:$B,0),'Data - Knowledge'!T$8)/100</f>
        <v>0.13100000000000001</v>
      </c>
      <c r="U789" s="129" cm="1">
        <f t="array" ref="U789">INDEX(KM_PCT,MATCH($A789,'Knowledge - Percentages'!$B:$B,0),'Data - Knowledge'!U$8)/100</f>
        <v>0.14499999999999999</v>
      </c>
      <c r="V789" s="129" cm="1">
        <f t="array" ref="V789">INDEX(KM_PCT,MATCH($A789,'Knowledge - Percentages'!$B:$B,0),'Data - Knowledge'!V$8)/100</f>
        <v>0.13100000000000001</v>
      </c>
      <c r="W789" s="129" cm="1">
        <f t="array" ref="W789">INDEX(KM_PCT,MATCH($A789,'Knowledge - Percentages'!$B:$B,0),'Data - Knowledge'!W$8)/100</f>
        <v>0.12</v>
      </c>
      <c r="X789" s="129" cm="1">
        <f t="array" ref="X789">INDEX(KM_PCT,MATCH($A789,'Knowledge - Percentages'!$B:$B,0),'Data - Knowledge'!X$8)/100</f>
        <v>0.12300000000000001</v>
      </c>
      <c r="Y789" s="129" cm="1">
        <f t="array" ref="Y789">INDEX(KM_PCT,MATCH($A789,'Knowledge - Percentages'!$B:$B,0),'Data - Knowledge'!Y$8)/100</f>
        <v>0.12300000000000001</v>
      </c>
      <c r="Z789" s="129" cm="1">
        <f t="array" ref="Z789">INDEX(KM_PCT,MATCH($A789,'Knowledge - Percentages'!$B:$B,0),'Data - Knowledge'!Z$8)/100</f>
        <v>0.12300000000000001</v>
      </c>
      <c r="AA789" s="129" cm="1">
        <f t="array" ref="AA789">INDEX(KM_PCT,MATCH($A789,'Knowledge - Percentages'!$B:$B,0),'Data - Knowledge'!AA$8)/100</f>
        <v>0.115</v>
      </c>
      <c r="AB789" s="129" cm="1">
        <f t="array" ref="AB789">INDEX(KM_PCT,MATCH($A789,'Knowledge - Percentages'!$B:$B,0),'Data - Knowledge'!AB$8)/100</f>
        <v>0.32400000000000001</v>
      </c>
      <c r="AC789" s="129" cm="1">
        <f t="array" ref="AC789">INDEX(KM_PCT,MATCH($A789,'Knowledge - Percentages'!$B:$B,0),'Data - Knowledge'!AC$8)/100</f>
        <v>0.1</v>
      </c>
      <c r="AD789" s="129" cm="1">
        <f t="array" ref="AD789">INDEX(KM_PCT,MATCH($A789,'Knowledge - Percentages'!$B:$B,0),'Data - Knowledge'!AD$8)/100</f>
        <v>8.6999999999999994E-2</v>
      </c>
      <c r="AE789" s="129" cm="1">
        <f t="array" ref="AE789">INDEX(KM_PCT,MATCH($A789,'Knowledge - Percentages'!$B:$B,0),'Data - Knowledge'!AE$8)/100</f>
        <v>8.900000000000001E-2</v>
      </c>
      <c r="AF789" s="129" cm="1">
        <f t="array" ref="AF789">INDEX(KM_PCT,MATCH($A789,'Knowledge - Percentages'!$B:$B,0),'Data - Knowledge'!AF$8)/100</f>
        <v>0.13900000000000001</v>
      </c>
      <c r="AG789" s="129" cm="1">
        <f t="array" ref="AG789">INDEX(KM_PCT,MATCH($A789,'Knowledge - Percentages'!$B:$B,0),'Data - Knowledge'!AG$8)/100</f>
        <v>0.111</v>
      </c>
      <c r="AH789" s="129" cm="1">
        <f t="array" ref="AH789">INDEX(KM_PCT,MATCH($A789,'Knowledge - Percentages'!$B:$B,0),'Data - Knowledge'!AH$8)/100</f>
        <v>0.111</v>
      </c>
      <c r="AI789" s="129" cm="1">
        <f t="array" ref="AI789">INDEX(KM_PCT,MATCH($A789,'Knowledge - Percentages'!$B:$B,0),'Data - Knowledge'!AI$8)/100</f>
        <v>0.111</v>
      </c>
    </row>
    <row r="790" spans="1:35">
      <c r="A790" s="86" t="s">
        <v>1640</v>
      </c>
      <c r="B790" s="86" t="s">
        <v>1491</v>
      </c>
      <c r="C790" s="86" t="s">
        <v>1634</v>
      </c>
      <c r="D790" s="86" t="s">
        <v>1504</v>
      </c>
      <c r="E790" s="122">
        <f t="shared" si="79"/>
        <v>0.433687928575615</v>
      </c>
      <c r="F790" s="128">
        <f t="shared" si="74"/>
        <v>22199.184000000005</v>
      </c>
      <c r="G790" s="122">
        <f t="shared" si="75"/>
        <v>0.43593000915038782</v>
      </c>
      <c r="H790" s="128">
        <f t="shared" si="76"/>
        <v>158643.21299999999</v>
      </c>
      <c r="I790" s="122">
        <f t="shared" si="77"/>
        <v>-0.17385037361998967</v>
      </c>
      <c r="J790" s="128">
        <f t="shared" si="78"/>
        <v>99.485678772346375</v>
      </c>
      <c r="K790" s="129" cm="1">
        <f t="array" ref="K790">INDEX(KM_PCT,MATCH($A790,'Knowledge - Percentages'!$B:$B,0),'Data - Knowledge'!K$8)/100</f>
        <v>0.42700000000000005</v>
      </c>
      <c r="L790" s="129" cm="1">
        <f t="array" ref="L790">INDEX(KM_PCT,MATCH($A790,'Knowledge - Percentages'!$B:$B,0),'Data - Knowledge'!L$8)/100</f>
        <v>0.42700000000000005</v>
      </c>
      <c r="M790" s="129" cm="1">
        <f t="array" ref="M790">INDEX(KM_PCT,MATCH($A790,'Knowledge - Percentages'!$B:$B,0),'Data - Knowledge'!M$8)/100</f>
        <v>0.42399999999999999</v>
      </c>
      <c r="N790" s="129" cm="1">
        <f t="array" ref="N790">INDEX(KM_PCT,MATCH($A790,'Knowledge - Percentages'!$B:$B,0),'Data - Knowledge'!N$8)/100</f>
        <v>0.42700000000000005</v>
      </c>
      <c r="O790" s="129" cm="1">
        <f t="array" ref="O790">INDEX(KM_PCT,MATCH($A790,'Knowledge - Percentages'!$B:$B,0),'Data - Knowledge'!O$8)/100</f>
        <v>0.42700000000000005</v>
      </c>
      <c r="P790" s="129" cm="1">
        <f t="array" ref="P790">INDEX(KM_PCT,MATCH($A790,'Knowledge - Percentages'!$B:$B,0),'Data - Knowledge'!P$8)/100</f>
        <v>0.436</v>
      </c>
      <c r="Q790" s="129" cm="1">
        <f t="array" ref="Q790">INDEX(KM_PCT,MATCH($A790,'Knowledge - Percentages'!$B:$B,0),'Data - Knowledge'!Q$8)/100</f>
        <v>0.436</v>
      </c>
      <c r="R790" s="129" cm="1">
        <f t="array" ref="R790">INDEX(KM_PCT,MATCH($A790,'Knowledge - Percentages'!$B:$B,0),'Data - Knowledge'!R$8)/100</f>
        <v>0.41799999999999998</v>
      </c>
      <c r="S790" s="129" cm="1">
        <f t="array" ref="S790">INDEX(KM_PCT,MATCH($A790,'Knowledge - Percentages'!$B:$B,0),'Data - Knowledge'!S$8)/100</f>
        <v>0.436</v>
      </c>
      <c r="T790" s="129" cm="1">
        <f t="array" ref="T790">INDEX(KM_PCT,MATCH($A790,'Knowledge - Percentages'!$B:$B,0),'Data - Knowledge'!T$8)/100</f>
        <v>0.436</v>
      </c>
      <c r="U790" s="129" cm="1">
        <f t="array" ref="U790">INDEX(KM_PCT,MATCH($A790,'Knowledge - Percentages'!$B:$B,0),'Data - Knowledge'!U$8)/100</f>
        <v>0.436</v>
      </c>
      <c r="V790" s="129" cm="1">
        <f t="array" ref="V790">INDEX(KM_PCT,MATCH($A790,'Knowledge - Percentages'!$B:$B,0),'Data - Knowledge'!V$8)/100</f>
        <v>0.42899999999999999</v>
      </c>
      <c r="W790" s="129" cm="1">
        <f t="array" ref="W790">INDEX(KM_PCT,MATCH($A790,'Knowledge - Percentages'!$B:$B,0),'Data - Knowledge'!W$8)/100</f>
        <v>0.436</v>
      </c>
      <c r="X790" s="129" cm="1">
        <f t="array" ref="X790">INDEX(KM_PCT,MATCH($A790,'Knowledge - Percentages'!$B:$B,0),'Data - Knowledge'!X$8)/100</f>
        <v>0.436</v>
      </c>
      <c r="Y790" s="129" cm="1">
        <f t="array" ref="Y790">INDEX(KM_PCT,MATCH($A790,'Knowledge - Percentages'!$B:$B,0),'Data - Knowledge'!Y$8)/100</f>
        <v>0.436</v>
      </c>
      <c r="Z790" s="129" cm="1">
        <f t="array" ref="Z790">INDEX(KM_PCT,MATCH($A790,'Knowledge - Percentages'!$B:$B,0),'Data - Knowledge'!Z$8)/100</f>
        <v>0.44700000000000001</v>
      </c>
      <c r="AA790" s="129" cm="1">
        <f t="array" ref="AA790">INDEX(KM_PCT,MATCH($A790,'Knowledge - Percentages'!$B:$B,0),'Data - Knowledge'!AA$8)/100</f>
        <v>0.436</v>
      </c>
      <c r="AB790" s="129" cm="1">
        <f t="array" ref="AB790">INDEX(KM_PCT,MATCH($A790,'Knowledge - Percentages'!$B:$B,0),'Data - Knowledge'!AB$8)/100</f>
        <v>0.436</v>
      </c>
      <c r="AC790" s="129" cm="1">
        <f t="array" ref="AC790">INDEX(KM_PCT,MATCH($A790,'Knowledge - Percentages'!$B:$B,0),'Data - Knowledge'!AC$8)/100</f>
        <v>0.441</v>
      </c>
      <c r="AD790" s="129" cm="1">
        <f t="array" ref="AD790">INDEX(KM_PCT,MATCH($A790,'Knowledge - Percentages'!$B:$B,0),'Data - Knowledge'!AD$8)/100</f>
        <v>0.441</v>
      </c>
      <c r="AE790" s="129" cm="1">
        <f t="array" ref="AE790">INDEX(KM_PCT,MATCH($A790,'Knowledge - Percentages'!$B:$B,0),'Data - Knowledge'!AE$8)/100</f>
        <v>0.41899999999999998</v>
      </c>
      <c r="AF790" s="129" cm="1">
        <f t="array" ref="AF790">INDEX(KM_PCT,MATCH($A790,'Knowledge - Percentages'!$B:$B,0),'Data - Knowledge'!AF$8)/100</f>
        <v>0.441</v>
      </c>
      <c r="AG790" s="129" cm="1">
        <f t="array" ref="AG790">INDEX(KM_PCT,MATCH($A790,'Knowledge - Percentages'!$B:$B,0),'Data - Knowledge'!AG$8)/100</f>
        <v>0.441</v>
      </c>
      <c r="AH790" s="129" cm="1">
        <f t="array" ref="AH790">INDEX(KM_PCT,MATCH($A790,'Knowledge - Percentages'!$B:$B,0),'Data - Knowledge'!AH$8)/100</f>
        <v>0.46100000000000002</v>
      </c>
      <c r="AI790" s="129" cm="1">
        <f t="array" ref="AI790">INDEX(KM_PCT,MATCH($A790,'Knowledge - Percentages'!$B:$B,0),'Data - Knowledge'!AI$8)/100</f>
        <v>0.44400000000000001</v>
      </c>
    </row>
    <row r="791" spans="1:35">
      <c r="A791" s="86" t="s">
        <v>1641</v>
      </c>
      <c r="B791" s="86" t="s">
        <v>1491</v>
      </c>
      <c r="C791" s="86" t="s">
        <v>1642</v>
      </c>
      <c r="D791" s="86" t="s">
        <v>1493</v>
      </c>
      <c r="E791" s="122">
        <f t="shared" si="79"/>
        <v>0.21445275167523004</v>
      </c>
      <c r="F791" s="128">
        <f t="shared" si="74"/>
        <v>10977.192999999999</v>
      </c>
      <c r="G791" s="122">
        <f t="shared" si="75"/>
        <v>0.2140960598374913</v>
      </c>
      <c r="H791" s="128">
        <f t="shared" si="76"/>
        <v>77913.623999999996</v>
      </c>
      <c r="I791" s="122">
        <f t="shared" si="77"/>
        <v>-0.31165139460912578</v>
      </c>
      <c r="J791" s="128">
        <f t="shared" si="78"/>
        <v>100.16660364418173</v>
      </c>
      <c r="K791" s="129" cm="1">
        <f t="array" ref="K791">INDEX(KM_PCT,MATCH($A791,'Knowledge - Percentages'!$B:$B,0),'Data - Knowledge'!K$8)/100</f>
        <v>0.17800000000000002</v>
      </c>
      <c r="L791" s="129" cm="1">
        <f t="array" ref="L791">INDEX(KM_PCT,MATCH($A791,'Knowledge - Percentages'!$B:$B,0),'Data - Knowledge'!L$8)/100</f>
        <v>0.22899999999999998</v>
      </c>
      <c r="M791" s="129" cm="1">
        <f t="array" ref="M791">INDEX(KM_PCT,MATCH($A791,'Knowledge - Percentages'!$B:$B,0),'Data - Knowledge'!M$8)/100</f>
        <v>0.218</v>
      </c>
      <c r="N791" s="129" cm="1">
        <f t="array" ref="N791">INDEX(KM_PCT,MATCH($A791,'Knowledge - Percentages'!$B:$B,0),'Data - Knowledge'!N$8)/100</f>
        <v>0.17199999999999999</v>
      </c>
      <c r="O791" s="129" cm="1">
        <f t="array" ref="O791">INDEX(KM_PCT,MATCH($A791,'Knowledge - Percentages'!$B:$B,0),'Data - Knowledge'!O$8)/100</f>
        <v>0.218</v>
      </c>
      <c r="P791" s="129" cm="1">
        <f t="array" ref="P791">INDEX(KM_PCT,MATCH($A791,'Knowledge - Percentages'!$B:$B,0),'Data - Knowledge'!P$8)/100</f>
        <v>0.221</v>
      </c>
      <c r="Q791" s="129" cm="1">
        <f t="array" ref="Q791">INDEX(KM_PCT,MATCH($A791,'Knowledge - Percentages'!$B:$B,0),'Data - Knowledge'!Q$8)/100</f>
        <v>0.27399999999999997</v>
      </c>
      <c r="R791" s="129" cm="1">
        <f t="array" ref="R791">INDEX(KM_PCT,MATCH($A791,'Knowledge - Percentages'!$B:$B,0),'Data - Knowledge'!R$8)/100</f>
        <v>0.184</v>
      </c>
      <c r="S791" s="129" cm="1">
        <f t="array" ref="S791">INDEX(KM_PCT,MATCH($A791,'Knowledge - Percentages'!$B:$B,0),'Data - Knowledge'!S$8)/100</f>
        <v>0.221</v>
      </c>
      <c r="T791" s="129" cm="1">
        <f t="array" ref="T791">INDEX(KM_PCT,MATCH($A791,'Knowledge - Percentages'!$B:$B,0),'Data - Knowledge'!T$8)/100</f>
        <v>0.221</v>
      </c>
      <c r="U791" s="129" cm="1">
        <f t="array" ref="U791">INDEX(KM_PCT,MATCH($A791,'Knowledge - Percentages'!$B:$B,0),'Data - Knowledge'!U$8)/100</f>
        <v>0.22899999999999998</v>
      </c>
      <c r="V791" s="129" cm="1">
        <f t="array" ref="V791">INDEX(KM_PCT,MATCH($A791,'Knowledge - Percentages'!$B:$B,0),'Data - Knowledge'!V$8)/100</f>
        <v>0.221</v>
      </c>
      <c r="W791" s="129" cm="1">
        <f t="array" ref="W791">INDEX(KM_PCT,MATCH($A791,'Knowledge - Percentages'!$B:$B,0),'Data - Knowledge'!W$8)/100</f>
        <v>0.221</v>
      </c>
      <c r="X791" s="129" cm="1">
        <f t="array" ref="X791">INDEX(KM_PCT,MATCH($A791,'Knowledge - Percentages'!$B:$B,0),'Data - Knowledge'!X$8)/100</f>
        <v>0.21899999999999997</v>
      </c>
      <c r="Y791" s="129" cm="1">
        <f t="array" ref="Y791">INDEX(KM_PCT,MATCH($A791,'Knowledge - Percentages'!$B:$B,0),'Data - Knowledge'!Y$8)/100</f>
        <v>0.21899999999999997</v>
      </c>
      <c r="Z791" s="129" cm="1">
        <f t="array" ref="Z791">INDEX(KM_PCT,MATCH($A791,'Knowledge - Percentages'!$B:$B,0),'Data - Knowledge'!Z$8)/100</f>
        <v>0.21899999999999997</v>
      </c>
      <c r="AA791" s="129" cm="1">
        <f t="array" ref="AA791">INDEX(KM_PCT,MATCH($A791,'Knowledge - Percentages'!$B:$B,0),'Data - Knowledge'!AA$8)/100</f>
        <v>0.20399999999999999</v>
      </c>
      <c r="AB791" s="129" cm="1">
        <f t="array" ref="AB791">INDEX(KM_PCT,MATCH($A791,'Knowledge - Percentages'!$B:$B,0),'Data - Knowledge'!AB$8)/100</f>
        <v>0.371</v>
      </c>
      <c r="AC791" s="129" cm="1">
        <f t="array" ref="AC791">INDEX(KM_PCT,MATCH($A791,'Knowledge - Percentages'!$B:$B,0),'Data - Knowledge'!AC$8)/100</f>
        <v>0.21199999999999999</v>
      </c>
      <c r="AD791" s="129" cm="1">
        <f t="array" ref="AD791">INDEX(KM_PCT,MATCH($A791,'Knowledge - Percentages'!$B:$B,0),'Data - Knowledge'!AD$8)/100</f>
        <v>0.20899999999999999</v>
      </c>
      <c r="AE791" s="129" cm="1">
        <f t="array" ref="AE791">INDEX(KM_PCT,MATCH($A791,'Knowledge - Percentages'!$B:$B,0),'Data - Knowledge'!AE$8)/100</f>
        <v>0.19699999999999998</v>
      </c>
      <c r="AF791" s="129" cm="1">
        <f t="array" ref="AF791">INDEX(KM_PCT,MATCH($A791,'Knowledge - Percentages'!$B:$B,0),'Data - Knowledge'!AF$8)/100</f>
        <v>0.249</v>
      </c>
      <c r="AG791" s="129" cm="1">
        <f t="array" ref="AG791">INDEX(KM_PCT,MATCH($A791,'Knowledge - Percentages'!$B:$B,0),'Data - Knowledge'!AG$8)/100</f>
        <v>0.21899999999999997</v>
      </c>
      <c r="AH791" s="129" cm="1">
        <f t="array" ref="AH791">INDEX(KM_PCT,MATCH($A791,'Knowledge - Percentages'!$B:$B,0),'Data - Knowledge'!AH$8)/100</f>
        <v>0.24199999999999999</v>
      </c>
      <c r="AI791" s="129" cm="1">
        <f t="array" ref="AI791">INDEX(KM_PCT,MATCH($A791,'Knowledge - Percentages'!$B:$B,0),'Data - Knowledge'!AI$8)/100</f>
        <v>0.22600000000000001</v>
      </c>
    </row>
    <row r="792" spans="1:35">
      <c r="A792" s="86" t="s">
        <v>1643</v>
      </c>
      <c r="B792" s="86" t="s">
        <v>1491</v>
      </c>
      <c r="C792" s="86" t="s">
        <v>1642</v>
      </c>
      <c r="D792" s="86" t="s">
        <v>1495</v>
      </c>
      <c r="E792" s="122">
        <f t="shared" si="79"/>
        <v>0.22824297184832085</v>
      </c>
      <c r="F792" s="128">
        <f t="shared" si="74"/>
        <v>11683.072999999999</v>
      </c>
      <c r="G792" s="122">
        <f t="shared" si="75"/>
        <v>0.22204403452416607</v>
      </c>
      <c r="H792" s="128">
        <f t="shared" si="76"/>
        <v>80806.042999999991</v>
      </c>
      <c r="I792" s="122">
        <f t="shared" si="77"/>
        <v>-1.0695388475261717E-2</v>
      </c>
      <c r="J792" s="128">
        <f t="shared" si="78"/>
        <v>102.79176035394913</v>
      </c>
      <c r="K792" s="129" cm="1">
        <f t="array" ref="K792">INDEX(KM_PCT,MATCH($A792,'Knowledge - Percentages'!$B:$B,0),'Data - Knowledge'!K$8)/100</f>
        <v>0.254</v>
      </c>
      <c r="L792" s="129" cm="1">
        <f t="array" ref="L792">INDEX(KM_PCT,MATCH($A792,'Knowledge - Percentages'!$B:$B,0),'Data - Knowledge'!L$8)/100</f>
        <v>0.254</v>
      </c>
      <c r="M792" s="129" cm="1">
        <f t="array" ref="M792">INDEX(KM_PCT,MATCH($A792,'Knowledge - Percentages'!$B:$B,0),'Data - Knowledge'!M$8)/100</f>
        <v>0.27399999999999997</v>
      </c>
      <c r="N792" s="129" cm="1">
        <f t="array" ref="N792">INDEX(KM_PCT,MATCH($A792,'Knowledge - Percentages'!$B:$B,0),'Data - Knowledge'!N$8)/100</f>
        <v>0.254</v>
      </c>
      <c r="O792" s="129" cm="1">
        <f t="array" ref="O792">INDEX(KM_PCT,MATCH($A792,'Knowledge - Percentages'!$B:$B,0),'Data - Knowledge'!O$8)/100</f>
        <v>0.254</v>
      </c>
      <c r="P792" s="129" cm="1">
        <f t="array" ref="P792">INDEX(KM_PCT,MATCH($A792,'Knowledge - Percentages'!$B:$B,0),'Data - Knowledge'!P$8)/100</f>
        <v>0.22</v>
      </c>
      <c r="Q792" s="129" cm="1">
        <f t="array" ref="Q792">INDEX(KM_PCT,MATCH($A792,'Knowledge - Percentages'!$B:$B,0),'Data - Knowledge'!Q$8)/100</f>
        <v>0.25600000000000001</v>
      </c>
      <c r="R792" s="129" cm="1">
        <f t="array" ref="R792">INDEX(KM_PCT,MATCH($A792,'Knowledge - Percentages'!$B:$B,0),'Data - Knowledge'!R$8)/100</f>
        <v>0.22</v>
      </c>
      <c r="S792" s="129" cm="1">
        <f t="array" ref="S792">INDEX(KM_PCT,MATCH($A792,'Knowledge - Percentages'!$B:$B,0),'Data - Knowledge'!S$8)/100</f>
        <v>0.22</v>
      </c>
      <c r="T792" s="129" cm="1">
        <f t="array" ref="T792">INDEX(KM_PCT,MATCH($A792,'Knowledge - Percentages'!$B:$B,0),'Data - Knowledge'!T$8)/100</f>
        <v>0.22</v>
      </c>
      <c r="U792" s="129" cm="1">
        <f t="array" ref="U792">INDEX(KM_PCT,MATCH($A792,'Knowledge - Percentages'!$B:$B,0),'Data - Knowledge'!U$8)/100</f>
        <v>0.21</v>
      </c>
      <c r="V792" s="129" cm="1">
        <f t="array" ref="V792">INDEX(KM_PCT,MATCH($A792,'Knowledge - Percentages'!$B:$B,0),'Data - Knowledge'!V$8)/100</f>
        <v>0.22399999999999998</v>
      </c>
      <c r="W792" s="129" cm="1">
        <f t="array" ref="W792">INDEX(KM_PCT,MATCH($A792,'Knowledge - Percentages'!$B:$B,0),'Data - Knowledge'!W$8)/100</f>
        <v>0.191</v>
      </c>
      <c r="X792" s="129" cm="1">
        <f t="array" ref="X792">INDEX(KM_PCT,MATCH($A792,'Knowledge - Percentages'!$B:$B,0),'Data - Knowledge'!X$8)/100</f>
        <v>0.17699999999999999</v>
      </c>
      <c r="Y792" s="129" cm="1">
        <f t="array" ref="Y792">INDEX(KM_PCT,MATCH($A792,'Knowledge - Percentages'!$B:$B,0),'Data - Knowledge'!Y$8)/100</f>
        <v>0.21600000000000003</v>
      </c>
      <c r="Z792" s="129" cm="1">
        <f t="array" ref="Z792">INDEX(KM_PCT,MATCH($A792,'Knowledge - Percentages'!$B:$B,0),'Data - Knowledge'!Z$8)/100</f>
        <v>0.21600000000000003</v>
      </c>
      <c r="AA792" s="129" cm="1">
        <f t="array" ref="AA792">INDEX(KM_PCT,MATCH($A792,'Knowledge - Percentages'!$B:$B,0),'Data - Knowledge'!AA$8)/100</f>
        <v>0.21600000000000003</v>
      </c>
      <c r="AB792" s="129" cm="1">
        <f t="array" ref="AB792">INDEX(KM_PCT,MATCH($A792,'Knowledge - Percentages'!$B:$B,0),'Data - Knowledge'!AB$8)/100</f>
        <v>0.34</v>
      </c>
      <c r="AC792" s="129" cm="1">
        <f t="array" ref="AC792">INDEX(KM_PCT,MATCH($A792,'Knowledge - Percentages'!$B:$B,0),'Data - Knowledge'!AC$8)/100</f>
        <v>0.19500000000000001</v>
      </c>
      <c r="AD792" s="129" cm="1">
        <f t="array" ref="AD792">INDEX(KM_PCT,MATCH($A792,'Knowledge - Percentages'!$B:$B,0),'Data - Knowledge'!AD$8)/100</f>
        <v>0.214</v>
      </c>
      <c r="AE792" s="129" cm="1">
        <f t="array" ref="AE792">INDEX(KM_PCT,MATCH($A792,'Knowledge - Percentages'!$B:$B,0),'Data - Knowledge'!AE$8)/100</f>
        <v>0.214</v>
      </c>
      <c r="AF792" s="129" cm="1">
        <f t="array" ref="AF792">INDEX(KM_PCT,MATCH($A792,'Knowledge - Percentages'!$B:$B,0),'Data - Knowledge'!AF$8)/100</f>
        <v>0.23199999999999998</v>
      </c>
      <c r="AG792" s="129" cm="1">
        <f t="array" ref="AG792">INDEX(KM_PCT,MATCH($A792,'Knowledge - Percentages'!$B:$B,0),'Data - Knowledge'!AG$8)/100</f>
        <v>0.214</v>
      </c>
      <c r="AH792" s="129" cm="1">
        <f t="array" ref="AH792">INDEX(KM_PCT,MATCH($A792,'Knowledge - Percentages'!$B:$B,0),'Data - Knowledge'!AH$8)/100</f>
        <v>0.214</v>
      </c>
      <c r="AI792" s="129" cm="1">
        <f t="array" ref="AI792">INDEX(KM_PCT,MATCH($A792,'Knowledge - Percentages'!$B:$B,0),'Data - Knowledge'!AI$8)/100</f>
        <v>0.214</v>
      </c>
    </row>
    <row r="793" spans="1:35">
      <c r="A793" s="86" t="s">
        <v>1644</v>
      </c>
      <c r="B793" s="86" t="s">
        <v>1491</v>
      </c>
      <c r="C793" s="86" t="s">
        <v>1642</v>
      </c>
      <c r="D793" s="86" t="s">
        <v>1050</v>
      </c>
      <c r="E793" s="122">
        <f t="shared" si="79"/>
        <v>0.3860708382987868</v>
      </c>
      <c r="F793" s="128">
        <f t="shared" si="74"/>
        <v>19761.808000000001</v>
      </c>
      <c r="G793" s="122">
        <f t="shared" si="75"/>
        <v>0.38458364361300168</v>
      </c>
      <c r="H793" s="128">
        <f t="shared" si="76"/>
        <v>139957.29499999995</v>
      </c>
      <c r="I793" s="122">
        <f t="shared" si="77"/>
        <v>0.17131888635161888</v>
      </c>
      <c r="J793" s="128">
        <f t="shared" si="78"/>
        <v>100.38670253155166</v>
      </c>
      <c r="K793" s="129" cm="1">
        <f t="array" ref="K793">INDEX(KM_PCT,MATCH($A793,'Knowledge - Percentages'!$B:$B,0),'Data - Knowledge'!K$8)/100</f>
        <v>0.38799999999999996</v>
      </c>
      <c r="L793" s="129" cm="1">
        <f t="array" ref="L793">INDEX(KM_PCT,MATCH($A793,'Knowledge - Percentages'!$B:$B,0),'Data - Knowledge'!L$8)/100</f>
        <v>0.40299999999999997</v>
      </c>
      <c r="M793" s="129" cm="1">
        <f t="array" ref="M793">INDEX(KM_PCT,MATCH($A793,'Knowledge - Percentages'!$B:$B,0),'Data - Knowledge'!M$8)/100</f>
        <v>0.38799999999999996</v>
      </c>
      <c r="N793" s="129" cm="1">
        <f t="array" ref="N793">INDEX(KM_PCT,MATCH($A793,'Knowledge - Percentages'!$B:$B,0),'Data - Knowledge'!N$8)/100</f>
        <v>0.38799999999999996</v>
      </c>
      <c r="O793" s="129" cm="1">
        <f t="array" ref="O793">INDEX(KM_PCT,MATCH($A793,'Knowledge - Percentages'!$B:$B,0),'Data - Knowledge'!O$8)/100</f>
        <v>0.38799999999999996</v>
      </c>
      <c r="P793" s="129" cm="1">
        <f t="array" ref="P793">INDEX(KM_PCT,MATCH($A793,'Knowledge - Percentages'!$B:$B,0),'Data - Knowledge'!P$8)/100</f>
        <v>0.38400000000000001</v>
      </c>
      <c r="Q793" s="129" cm="1">
        <f t="array" ref="Q793">INDEX(KM_PCT,MATCH($A793,'Knowledge - Percentages'!$B:$B,0),'Data - Knowledge'!Q$8)/100</f>
        <v>0.40299999999999997</v>
      </c>
      <c r="R793" s="129" cm="1">
        <f t="array" ref="R793">INDEX(KM_PCT,MATCH($A793,'Knowledge - Percentages'!$B:$B,0),'Data - Knowledge'!R$8)/100</f>
        <v>0.38400000000000001</v>
      </c>
      <c r="S793" s="129" cm="1">
        <f t="array" ref="S793">INDEX(KM_PCT,MATCH($A793,'Knowledge - Percentages'!$B:$B,0),'Data - Knowledge'!S$8)/100</f>
        <v>0.38400000000000001</v>
      </c>
      <c r="T793" s="129" cm="1">
        <f t="array" ref="T793">INDEX(KM_PCT,MATCH($A793,'Knowledge - Percentages'!$B:$B,0),'Data - Knowledge'!T$8)/100</f>
        <v>0.38400000000000001</v>
      </c>
      <c r="U793" s="129" cm="1">
        <f t="array" ref="U793">INDEX(KM_PCT,MATCH($A793,'Knowledge - Percentages'!$B:$B,0),'Data - Knowledge'!U$8)/100</f>
        <v>0.38400000000000001</v>
      </c>
      <c r="V793" s="129" cm="1">
        <f t="array" ref="V793">INDEX(KM_PCT,MATCH($A793,'Knowledge - Percentages'!$B:$B,0),'Data - Knowledge'!V$8)/100</f>
        <v>0.38400000000000001</v>
      </c>
      <c r="W793" s="129" cm="1">
        <f t="array" ref="W793">INDEX(KM_PCT,MATCH($A793,'Knowledge - Percentages'!$B:$B,0),'Data - Knowledge'!W$8)/100</f>
        <v>0.36200000000000004</v>
      </c>
      <c r="X793" s="129" cm="1">
        <f t="array" ref="X793">INDEX(KM_PCT,MATCH($A793,'Knowledge - Percentages'!$B:$B,0),'Data - Knowledge'!X$8)/100</f>
        <v>0.37200000000000005</v>
      </c>
      <c r="Y793" s="129" cm="1">
        <f t="array" ref="Y793">INDEX(KM_PCT,MATCH($A793,'Knowledge - Percentages'!$B:$B,0),'Data - Knowledge'!Y$8)/100</f>
        <v>0.38400000000000001</v>
      </c>
      <c r="Z793" s="129" cm="1">
        <f t="array" ref="Z793">INDEX(KM_PCT,MATCH($A793,'Knowledge - Percentages'!$B:$B,0),'Data - Knowledge'!Z$8)/100</f>
        <v>0.41200000000000003</v>
      </c>
      <c r="AA793" s="129" cm="1">
        <f t="array" ref="AA793">INDEX(KM_PCT,MATCH($A793,'Knowledge - Percentages'!$B:$B,0),'Data - Knowledge'!AA$8)/100</f>
        <v>0.38299999999999995</v>
      </c>
      <c r="AB793" s="129" cm="1">
        <f t="array" ref="AB793">INDEX(KM_PCT,MATCH($A793,'Knowledge - Percentages'!$B:$B,0),'Data - Knowledge'!AB$8)/100</f>
        <v>0.40399999999999997</v>
      </c>
      <c r="AC793" s="129" cm="1">
        <f t="array" ref="AC793">INDEX(KM_PCT,MATCH($A793,'Knowledge - Percentages'!$B:$B,0),'Data - Knowledge'!AC$8)/100</f>
        <v>0.38100000000000001</v>
      </c>
      <c r="AD793" s="129" cm="1">
        <f t="array" ref="AD793">INDEX(KM_PCT,MATCH($A793,'Knowledge - Percentages'!$B:$B,0),'Data - Knowledge'!AD$8)/100</f>
        <v>0.38100000000000001</v>
      </c>
      <c r="AE793" s="129" cm="1">
        <f t="array" ref="AE793">INDEX(KM_PCT,MATCH($A793,'Knowledge - Percentages'!$B:$B,0),'Data - Knowledge'!AE$8)/100</f>
        <v>0.38100000000000001</v>
      </c>
      <c r="AF793" s="129" cm="1">
        <f t="array" ref="AF793">INDEX(KM_PCT,MATCH($A793,'Knowledge - Percentages'!$B:$B,0),'Data - Knowledge'!AF$8)/100</f>
        <v>0.38100000000000001</v>
      </c>
      <c r="AG793" s="129" cm="1">
        <f t="array" ref="AG793">INDEX(KM_PCT,MATCH($A793,'Knowledge - Percentages'!$B:$B,0),'Data - Knowledge'!AG$8)/100</f>
        <v>0.38100000000000001</v>
      </c>
      <c r="AH793" s="129" cm="1">
        <f t="array" ref="AH793">INDEX(KM_PCT,MATCH($A793,'Knowledge - Percentages'!$B:$B,0),'Data - Knowledge'!AH$8)/100</f>
        <v>0.38100000000000001</v>
      </c>
      <c r="AI793" s="129" cm="1">
        <f t="array" ref="AI793">INDEX(KM_PCT,MATCH($A793,'Knowledge - Percentages'!$B:$B,0),'Data - Knowledge'!AI$8)/100</f>
        <v>0.33899999999999997</v>
      </c>
    </row>
    <row r="794" spans="1:35">
      <c r="A794" s="86" t="s">
        <v>1645</v>
      </c>
      <c r="B794" s="86" t="s">
        <v>1491</v>
      </c>
      <c r="C794" s="86" t="s">
        <v>1642</v>
      </c>
      <c r="D794" s="86" t="s">
        <v>1498</v>
      </c>
      <c r="E794" s="122">
        <f t="shared" si="79"/>
        <v>0.31834475550432739</v>
      </c>
      <c r="F794" s="128">
        <f t="shared" si="74"/>
        <v>16295.113000000005</v>
      </c>
      <c r="G794" s="122">
        <f t="shared" si="75"/>
        <v>0.30989896927613009</v>
      </c>
      <c r="H794" s="128">
        <f t="shared" si="76"/>
        <v>112778.12299999999</v>
      </c>
      <c r="I794" s="122">
        <f t="shared" si="77"/>
        <v>8.6878577555512621E-2</v>
      </c>
      <c r="J794" s="128">
        <f t="shared" si="78"/>
        <v>102.72533537233932</v>
      </c>
      <c r="K794" s="129" cm="1">
        <f t="array" ref="K794">INDEX(KM_PCT,MATCH($A794,'Knowledge - Percentages'!$B:$B,0),'Data - Knowledge'!K$8)/100</f>
        <v>0.38100000000000001</v>
      </c>
      <c r="L794" s="129" cm="1">
        <f t="array" ref="L794">INDEX(KM_PCT,MATCH($A794,'Knowledge - Percentages'!$B:$B,0),'Data - Knowledge'!L$8)/100</f>
        <v>0.34600000000000003</v>
      </c>
      <c r="M794" s="129" cm="1">
        <f t="array" ref="M794">INDEX(KM_PCT,MATCH($A794,'Knowledge - Percentages'!$B:$B,0),'Data - Knowledge'!M$8)/100</f>
        <v>0.37200000000000005</v>
      </c>
      <c r="N794" s="129" cm="1">
        <f t="array" ref="N794">INDEX(KM_PCT,MATCH($A794,'Knowledge - Percentages'!$B:$B,0),'Data - Knowledge'!N$8)/100</f>
        <v>0.34600000000000003</v>
      </c>
      <c r="O794" s="129" cm="1">
        <f t="array" ref="O794">INDEX(KM_PCT,MATCH($A794,'Knowledge - Percentages'!$B:$B,0),'Data - Knowledge'!O$8)/100</f>
        <v>0.34600000000000003</v>
      </c>
      <c r="P794" s="129" cm="1">
        <f t="array" ref="P794">INDEX(KM_PCT,MATCH($A794,'Knowledge - Percentages'!$B:$B,0),'Data - Knowledge'!P$8)/100</f>
        <v>0.30199999999999999</v>
      </c>
      <c r="Q794" s="129" cm="1">
        <f t="array" ref="Q794">INDEX(KM_PCT,MATCH($A794,'Knowledge - Percentages'!$B:$B,0),'Data - Knowledge'!Q$8)/100</f>
        <v>0.35499999999999998</v>
      </c>
      <c r="R794" s="129" cm="1">
        <f t="array" ref="R794">INDEX(KM_PCT,MATCH($A794,'Knowledge - Percentages'!$B:$B,0),'Data - Knowledge'!R$8)/100</f>
        <v>0.30199999999999999</v>
      </c>
      <c r="S794" s="129" cm="1">
        <f t="array" ref="S794">INDEX(KM_PCT,MATCH($A794,'Knowledge - Percentages'!$B:$B,0),'Data - Knowledge'!S$8)/100</f>
        <v>0.30199999999999999</v>
      </c>
      <c r="T794" s="129" cm="1">
        <f t="array" ref="T794">INDEX(KM_PCT,MATCH($A794,'Knowledge - Percentages'!$B:$B,0),'Data - Knowledge'!T$8)/100</f>
        <v>0.28999999999999998</v>
      </c>
      <c r="U794" s="129" cm="1">
        <f t="array" ref="U794">INDEX(KM_PCT,MATCH($A794,'Knowledge - Percentages'!$B:$B,0),'Data - Knowledge'!U$8)/100</f>
        <v>0.30199999999999999</v>
      </c>
      <c r="V794" s="129" cm="1">
        <f t="array" ref="V794">INDEX(KM_PCT,MATCH($A794,'Knowledge - Percentages'!$B:$B,0),'Data - Knowledge'!V$8)/100</f>
        <v>0.33100000000000002</v>
      </c>
      <c r="W794" s="129" cm="1">
        <f t="array" ref="W794">INDEX(KM_PCT,MATCH($A794,'Knowledge - Percentages'!$B:$B,0),'Data - Knowledge'!W$8)/100</f>
        <v>0.27200000000000002</v>
      </c>
      <c r="X794" s="129" cm="1">
        <f t="array" ref="X794">INDEX(KM_PCT,MATCH($A794,'Knowledge - Percentages'!$B:$B,0),'Data - Knowledge'!X$8)/100</f>
        <v>0.30199999999999999</v>
      </c>
      <c r="Y794" s="129" cm="1">
        <f t="array" ref="Y794">INDEX(KM_PCT,MATCH($A794,'Knowledge - Percentages'!$B:$B,0),'Data - Knowledge'!Y$8)/100</f>
        <v>0.30199999999999999</v>
      </c>
      <c r="Z794" s="129" cm="1">
        <f t="array" ref="Z794">INDEX(KM_PCT,MATCH($A794,'Knowledge - Percentages'!$B:$B,0),'Data - Knowledge'!Z$8)/100</f>
        <v>0.28899999999999998</v>
      </c>
      <c r="AA794" s="129" cm="1">
        <f t="array" ref="AA794">INDEX(KM_PCT,MATCH($A794,'Knowledge - Percentages'!$B:$B,0),'Data - Knowledge'!AA$8)/100</f>
        <v>0.30199999999999999</v>
      </c>
      <c r="AB794" s="129" cm="1">
        <f t="array" ref="AB794">INDEX(KM_PCT,MATCH($A794,'Knowledge - Percentages'!$B:$B,0),'Data - Knowledge'!AB$8)/100</f>
        <v>0.43200000000000005</v>
      </c>
      <c r="AC794" s="129" cm="1">
        <f t="array" ref="AC794">INDEX(KM_PCT,MATCH($A794,'Knowledge - Percentages'!$B:$B,0),'Data - Knowledge'!AC$8)/100</f>
        <v>0.28899999999999998</v>
      </c>
      <c r="AD794" s="129" cm="1">
        <f t="array" ref="AD794">INDEX(KM_PCT,MATCH($A794,'Knowledge - Percentages'!$B:$B,0),'Data - Knowledge'!AD$8)/100</f>
        <v>0.28399999999999997</v>
      </c>
      <c r="AE794" s="129" cm="1">
        <f t="array" ref="AE794">INDEX(KM_PCT,MATCH($A794,'Knowledge - Percentages'!$B:$B,0),'Data - Knowledge'!AE$8)/100</f>
        <v>0.28899999999999998</v>
      </c>
      <c r="AF794" s="129" cm="1">
        <f t="array" ref="AF794">INDEX(KM_PCT,MATCH($A794,'Knowledge - Percentages'!$B:$B,0),'Data - Knowledge'!AF$8)/100</f>
        <v>0.28899999999999998</v>
      </c>
      <c r="AG794" s="129" cm="1">
        <f t="array" ref="AG794">INDEX(KM_PCT,MATCH($A794,'Knowledge - Percentages'!$B:$B,0),'Data - Knowledge'!AG$8)/100</f>
        <v>0.28899999999999998</v>
      </c>
      <c r="AH794" s="129" cm="1">
        <f t="array" ref="AH794">INDEX(KM_PCT,MATCH($A794,'Knowledge - Percentages'!$B:$B,0),'Data - Knowledge'!AH$8)/100</f>
        <v>0.28899999999999998</v>
      </c>
      <c r="AI794" s="129" cm="1">
        <f t="array" ref="AI794">INDEX(KM_PCT,MATCH($A794,'Knowledge - Percentages'!$B:$B,0),'Data - Knowledge'!AI$8)/100</f>
        <v>0.28899999999999998</v>
      </c>
    </row>
    <row r="795" spans="1:35">
      <c r="A795" s="86" t="s">
        <v>1646</v>
      </c>
      <c r="B795" s="86" t="s">
        <v>1491</v>
      </c>
      <c r="C795" s="86" t="s">
        <v>1642</v>
      </c>
      <c r="D795" s="86" t="s">
        <v>1500</v>
      </c>
      <c r="E795" s="122">
        <f t="shared" si="79"/>
        <v>0.20416869517650968</v>
      </c>
      <c r="F795" s="128">
        <f t="shared" si="74"/>
        <v>10450.783000000001</v>
      </c>
      <c r="G795" s="122">
        <f t="shared" si="75"/>
        <v>0.20263915047029699</v>
      </c>
      <c r="H795" s="128">
        <f t="shared" si="76"/>
        <v>73744.237000000008</v>
      </c>
      <c r="I795" s="122">
        <f t="shared" si="77"/>
        <v>2.3967545542666557E-2</v>
      </c>
      <c r="J795" s="128">
        <f t="shared" si="78"/>
        <v>100.75481204034998</v>
      </c>
      <c r="K795" s="129" cm="1">
        <f t="array" ref="K795">INDEX(KM_PCT,MATCH($A795,'Knowledge - Percentages'!$B:$B,0),'Data - Knowledge'!K$8)/100</f>
        <v>0.20800000000000002</v>
      </c>
      <c r="L795" s="129" cm="1">
        <f t="array" ref="L795">INDEX(KM_PCT,MATCH($A795,'Knowledge - Percentages'!$B:$B,0),'Data - Knowledge'!L$8)/100</f>
        <v>0.20800000000000002</v>
      </c>
      <c r="M795" s="129" cm="1">
        <f t="array" ref="M795">INDEX(KM_PCT,MATCH($A795,'Knowledge - Percentages'!$B:$B,0),'Data - Knowledge'!M$8)/100</f>
        <v>0.20800000000000002</v>
      </c>
      <c r="N795" s="129" cm="1">
        <f t="array" ref="N795">INDEX(KM_PCT,MATCH($A795,'Knowledge - Percentages'!$B:$B,0),'Data - Knowledge'!N$8)/100</f>
        <v>0.20800000000000002</v>
      </c>
      <c r="O795" s="129" cm="1">
        <f t="array" ref="O795">INDEX(KM_PCT,MATCH($A795,'Knowledge - Percentages'!$B:$B,0),'Data - Knowledge'!O$8)/100</f>
        <v>0.20800000000000002</v>
      </c>
      <c r="P795" s="129" cm="1">
        <f t="array" ref="P795">INDEX(KM_PCT,MATCH($A795,'Knowledge - Percentages'!$B:$B,0),'Data - Knowledge'!P$8)/100</f>
        <v>0.20300000000000001</v>
      </c>
      <c r="Q795" s="129" cm="1">
        <f t="array" ref="Q795">INDEX(KM_PCT,MATCH($A795,'Knowledge - Percentages'!$B:$B,0),'Data - Knowledge'!Q$8)/100</f>
        <v>0.26600000000000001</v>
      </c>
      <c r="R795" s="129" cm="1">
        <f t="array" ref="R795">INDEX(KM_PCT,MATCH($A795,'Knowledge - Percentages'!$B:$B,0),'Data - Knowledge'!R$8)/100</f>
        <v>0.20300000000000001</v>
      </c>
      <c r="S795" s="129" cm="1">
        <f t="array" ref="S795">INDEX(KM_PCT,MATCH($A795,'Knowledge - Percentages'!$B:$B,0),'Data - Knowledge'!S$8)/100</f>
        <v>0.20300000000000001</v>
      </c>
      <c r="T795" s="129" cm="1">
        <f t="array" ref="T795">INDEX(KM_PCT,MATCH($A795,'Knowledge - Percentages'!$B:$B,0),'Data - Knowledge'!T$8)/100</f>
        <v>0.20300000000000001</v>
      </c>
      <c r="U795" s="129" cm="1">
        <f t="array" ref="U795">INDEX(KM_PCT,MATCH($A795,'Knowledge - Percentages'!$B:$B,0),'Data - Knowledge'!U$8)/100</f>
        <v>0.21100000000000002</v>
      </c>
      <c r="V795" s="129" cm="1">
        <f t="array" ref="V795">INDEX(KM_PCT,MATCH($A795,'Knowledge - Percentages'!$B:$B,0),'Data - Knowledge'!V$8)/100</f>
        <v>0.20300000000000001</v>
      </c>
      <c r="W795" s="129" cm="1">
        <f t="array" ref="W795">INDEX(KM_PCT,MATCH($A795,'Knowledge - Percentages'!$B:$B,0),'Data - Knowledge'!W$8)/100</f>
        <v>0.2</v>
      </c>
      <c r="X795" s="129" cm="1">
        <f t="array" ref="X795">INDEX(KM_PCT,MATCH($A795,'Knowledge - Percentages'!$B:$B,0),'Data - Knowledge'!X$8)/100</f>
        <v>0.19</v>
      </c>
      <c r="Y795" s="129" cm="1">
        <f t="array" ref="Y795">INDEX(KM_PCT,MATCH($A795,'Knowledge - Percentages'!$B:$B,0),'Data - Knowledge'!Y$8)/100</f>
        <v>0.20300000000000001</v>
      </c>
      <c r="Z795" s="129" cm="1">
        <f t="array" ref="Z795">INDEX(KM_PCT,MATCH($A795,'Knowledge - Percentages'!$B:$B,0),'Data - Knowledge'!Z$8)/100</f>
        <v>0.20300000000000001</v>
      </c>
      <c r="AA795" s="129" cm="1">
        <f t="array" ref="AA795">INDEX(KM_PCT,MATCH($A795,'Knowledge - Percentages'!$B:$B,0),'Data - Knowledge'!AA$8)/100</f>
        <v>0.20300000000000001</v>
      </c>
      <c r="AB795" s="129" cm="1">
        <f t="array" ref="AB795">INDEX(KM_PCT,MATCH($A795,'Knowledge - Percentages'!$B:$B,0),'Data - Knowledge'!AB$8)/100</f>
        <v>0.20300000000000001</v>
      </c>
      <c r="AC795" s="129" cm="1">
        <f t="array" ref="AC795">INDEX(KM_PCT,MATCH($A795,'Knowledge - Percentages'!$B:$B,0),'Data - Knowledge'!AC$8)/100</f>
        <v>0.20300000000000001</v>
      </c>
      <c r="AD795" s="129" cm="1">
        <f t="array" ref="AD795">INDEX(KM_PCT,MATCH($A795,'Knowledge - Percentages'!$B:$B,0),'Data - Knowledge'!AD$8)/100</f>
        <v>0.20300000000000001</v>
      </c>
      <c r="AE795" s="129" cm="1">
        <f t="array" ref="AE795">INDEX(KM_PCT,MATCH($A795,'Knowledge - Percentages'!$B:$B,0),'Data - Knowledge'!AE$8)/100</f>
        <v>0.151</v>
      </c>
      <c r="AF795" s="129" cm="1">
        <f t="array" ref="AF795">INDEX(KM_PCT,MATCH($A795,'Knowledge - Percentages'!$B:$B,0),'Data - Knowledge'!AF$8)/100</f>
        <v>0.20300000000000001</v>
      </c>
      <c r="AG795" s="129" cm="1">
        <f t="array" ref="AG795">INDEX(KM_PCT,MATCH($A795,'Knowledge - Percentages'!$B:$B,0),'Data - Knowledge'!AG$8)/100</f>
        <v>0.20300000000000001</v>
      </c>
      <c r="AH795" s="129" cm="1">
        <f t="array" ref="AH795">INDEX(KM_PCT,MATCH($A795,'Knowledge - Percentages'!$B:$B,0),'Data - Knowledge'!AH$8)/100</f>
        <v>0.19600000000000001</v>
      </c>
      <c r="AI795" s="129" cm="1">
        <f t="array" ref="AI795">INDEX(KM_PCT,MATCH($A795,'Knowledge - Percentages'!$B:$B,0),'Data - Knowledge'!AI$8)/100</f>
        <v>0.20300000000000001</v>
      </c>
    </row>
    <row r="796" spans="1:35">
      <c r="A796" s="86" t="s">
        <v>1647</v>
      </c>
      <c r="B796" s="86" t="s">
        <v>1491</v>
      </c>
      <c r="C796" s="86" t="s">
        <v>1642</v>
      </c>
      <c r="D796" s="86" t="s">
        <v>1502</v>
      </c>
      <c r="E796" s="122">
        <f t="shared" si="79"/>
        <v>0.12840139097817804</v>
      </c>
      <c r="F796" s="128">
        <f t="shared" si="74"/>
        <v>6572.4819999999991</v>
      </c>
      <c r="G796" s="122">
        <f t="shared" si="75"/>
        <v>0.12337680637724328</v>
      </c>
      <c r="H796" s="128">
        <f t="shared" si="76"/>
        <v>44899.163999999997</v>
      </c>
      <c r="I796" s="122">
        <f t="shared" si="77"/>
        <v>-0.13903281378283996</v>
      </c>
      <c r="J796" s="128">
        <f t="shared" si="78"/>
        <v>104.07255200428136</v>
      </c>
      <c r="K796" s="129" cm="1">
        <f t="array" ref="K796">INDEX(KM_PCT,MATCH($A796,'Knowledge - Percentages'!$B:$B,0),'Data - Knowledge'!K$8)/100</f>
        <v>0.13100000000000001</v>
      </c>
      <c r="L796" s="129" cm="1">
        <f t="array" ref="L796">INDEX(KM_PCT,MATCH($A796,'Knowledge - Percentages'!$B:$B,0),'Data - Knowledge'!L$8)/100</f>
        <v>0.13100000000000001</v>
      </c>
      <c r="M796" s="129" cm="1">
        <f t="array" ref="M796">INDEX(KM_PCT,MATCH($A796,'Knowledge - Percentages'!$B:$B,0),'Data - Knowledge'!M$8)/100</f>
        <v>0.14800000000000002</v>
      </c>
      <c r="N796" s="129" cm="1">
        <f t="array" ref="N796">INDEX(KM_PCT,MATCH($A796,'Knowledge - Percentages'!$B:$B,0),'Data - Knowledge'!N$8)/100</f>
        <v>0.13100000000000001</v>
      </c>
      <c r="O796" s="129" cm="1">
        <f t="array" ref="O796">INDEX(KM_PCT,MATCH($A796,'Knowledge - Percentages'!$B:$B,0),'Data - Knowledge'!O$8)/100</f>
        <v>0.13100000000000001</v>
      </c>
      <c r="P796" s="129" cm="1">
        <f t="array" ref="P796">INDEX(KM_PCT,MATCH($A796,'Knowledge - Percentages'!$B:$B,0),'Data - Knowledge'!P$8)/100</f>
        <v>0.13100000000000001</v>
      </c>
      <c r="Q796" s="129" cm="1">
        <f t="array" ref="Q796">INDEX(KM_PCT,MATCH($A796,'Knowledge - Percentages'!$B:$B,0),'Data - Knowledge'!Q$8)/100</f>
        <v>0.21299999999999999</v>
      </c>
      <c r="R796" s="129" cm="1">
        <f t="array" ref="R796">INDEX(KM_PCT,MATCH($A796,'Knowledge - Percentages'!$B:$B,0),'Data - Knowledge'!R$8)/100</f>
        <v>0.13100000000000001</v>
      </c>
      <c r="S796" s="129" cm="1">
        <f t="array" ref="S796">INDEX(KM_PCT,MATCH($A796,'Knowledge - Percentages'!$B:$B,0),'Data - Knowledge'!S$8)/100</f>
        <v>0.13100000000000001</v>
      </c>
      <c r="T796" s="129" cm="1">
        <f t="array" ref="T796">INDEX(KM_PCT,MATCH($A796,'Knowledge - Percentages'!$B:$B,0),'Data - Knowledge'!T$8)/100</f>
        <v>0.13100000000000001</v>
      </c>
      <c r="U796" s="129" cm="1">
        <f t="array" ref="U796">INDEX(KM_PCT,MATCH($A796,'Knowledge - Percentages'!$B:$B,0),'Data - Knowledge'!U$8)/100</f>
        <v>0.14599999999999999</v>
      </c>
      <c r="V796" s="129" cm="1">
        <f t="array" ref="V796">INDEX(KM_PCT,MATCH($A796,'Knowledge - Percentages'!$B:$B,0),'Data - Knowledge'!V$8)/100</f>
        <v>0.13100000000000001</v>
      </c>
      <c r="W796" s="129" cm="1">
        <f t="array" ref="W796">INDEX(KM_PCT,MATCH($A796,'Knowledge - Percentages'!$B:$B,0),'Data - Knowledge'!W$8)/100</f>
        <v>0.12</v>
      </c>
      <c r="X796" s="129" cm="1">
        <f t="array" ref="X796">INDEX(KM_PCT,MATCH($A796,'Knowledge - Percentages'!$B:$B,0),'Data - Knowledge'!X$8)/100</f>
        <v>0.121</v>
      </c>
      <c r="Y796" s="129" cm="1">
        <f t="array" ref="Y796">INDEX(KM_PCT,MATCH($A796,'Knowledge - Percentages'!$B:$B,0),'Data - Knowledge'!Y$8)/100</f>
        <v>0.121</v>
      </c>
      <c r="Z796" s="129" cm="1">
        <f t="array" ref="Z796">INDEX(KM_PCT,MATCH($A796,'Knowledge - Percentages'!$B:$B,0),'Data - Knowledge'!Z$8)/100</f>
        <v>0.12</v>
      </c>
      <c r="AA796" s="129" cm="1">
        <f t="array" ref="AA796">INDEX(KM_PCT,MATCH($A796,'Knowledge - Percentages'!$B:$B,0),'Data - Knowledge'!AA$8)/100</f>
        <v>0.106</v>
      </c>
      <c r="AB796" s="129" cm="1">
        <f t="array" ref="AB796">INDEX(KM_PCT,MATCH($A796,'Knowledge - Percentages'!$B:$B,0),'Data - Knowledge'!AB$8)/100</f>
        <v>0.20399999999999999</v>
      </c>
      <c r="AC796" s="129" cm="1">
        <f t="array" ref="AC796">INDEX(KM_PCT,MATCH($A796,'Knowledge - Percentages'!$B:$B,0),'Data - Knowledge'!AC$8)/100</f>
        <v>0.111</v>
      </c>
      <c r="AD796" s="129" cm="1">
        <f t="array" ref="AD796">INDEX(KM_PCT,MATCH($A796,'Knowledge - Percentages'!$B:$B,0),'Data - Knowledge'!AD$8)/100</f>
        <v>0.11599999999999999</v>
      </c>
      <c r="AE796" s="129" cm="1">
        <f t="array" ref="AE796">INDEX(KM_PCT,MATCH($A796,'Knowledge - Percentages'!$B:$B,0),'Data - Knowledge'!AE$8)/100</f>
        <v>0.105</v>
      </c>
      <c r="AF796" s="129" cm="1">
        <f t="array" ref="AF796">INDEX(KM_PCT,MATCH($A796,'Knowledge - Percentages'!$B:$B,0),'Data - Knowledge'!AF$8)/100</f>
        <v>0.12300000000000001</v>
      </c>
      <c r="AG796" s="129" cm="1">
        <f t="array" ref="AG796">INDEX(KM_PCT,MATCH($A796,'Knowledge - Percentages'!$B:$B,0),'Data - Knowledge'!AG$8)/100</f>
        <v>0.11599999999999999</v>
      </c>
      <c r="AH796" s="129" cm="1">
        <f t="array" ref="AH796">INDEX(KM_PCT,MATCH($A796,'Knowledge - Percentages'!$B:$B,0),'Data - Knowledge'!AH$8)/100</f>
        <v>0.11599999999999999</v>
      </c>
      <c r="AI796" s="129" cm="1">
        <f t="array" ref="AI796">INDEX(KM_PCT,MATCH($A796,'Knowledge - Percentages'!$B:$B,0),'Data - Knowledge'!AI$8)/100</f>
        <v>0.11599999999999999</v>
      </c>
    </row>
    <row r="797" spans="1:35">
      <c r="A797" s="86" t="s">
        <v>1648</v>
      </c>
      <c r="B797" s="86" t="s">
        <v>1491</v>
      </c>
      <c r="C797" s="86" t="s">
        <v>1642</v>
      </c>
      <c r="D797" s="86" t="s">
        <v>1504</v>
      </c>
      <c r="E797" s="122">
        <f t="shared" si="79"/>
        <v>0.3738803602477192</v>
      </c>
      <c r="F797" s="128">
        <f t="shared" si="74"/>
        <v>19137.814000000002</v>
      </c>
      <c r="G797" s="122">
        <f t="shared" si="75"/>
        <v>0.37513843739953123</v>
      </c>
      <c r="H797" s="128">
        <f t="shared" si="76"/>
        <v>136520.005</v>
      </c>
      <c r="I797" s="122">
        <f t="shared" si="77"/>
        <v>-0.26400365253214925</v>
      </c>
      <c r="J797" s="128">
        <f t="shared" si="78"/>
        <v>99.664636564428577</v>
      </c>
      <c r="K797" s="129" cm="1">
        <f t="array" ref="K797">INDEX(KM_PCT,MATCH($A797,'Knowledge - Percentages'!$B:$B,0),'Data - Knowledge'!K$8)/100</f>
        <v>0.36899999999999999</v>
      </c>
      <c r="L797" s="129" cm="1">
        <f t="array" ref="L797">INDEX(KM_PCT,MATCH($A797,'Knowledge - Percentages'!$B:$B,0),'Data - Knowledge'!L$8)/100</f>
        <v>0.36899999999999999</v>
      </c>
      <c r="M797" s="129" cm="1">
        <f t="array" ref="M797">INDEX(KM_PCT,MATCH($A797,'Knowledge - Percentages'!$B:$B,0),'Data - Knowledge'!M$8)/100</f>
        <v>0.36899999999999999</v>
      </c>
      <c r="N797" s="129" cm="1">
        <f t="array" ref="N797">INDEX(KM_PCT,MATCH($A797,'Knowledge - Percentages'!$B:$B,0),'Data - Knowledge'!N$8)/100</f>
        <v>0.36899999999999999</v>
      </c>
      <c r="O797" s="129" cm="1">
        <f t="array" ref="O797">INDEX(KM_PCT,MATCH($A797,'Knowledge - Percentages'!$B:$B,0),'Data - Knowledge'!O$8)/100</f>
        <v>0.36899999999999999</v>
      </c>
      <c r="P797" s="129" cm="1">
        <f t="array" ref="P797">INDEX(KM_PCT,MATCH($A797,'Knowledge - Percentages'!$B:$B,0),'Data - Knowledge'!P$8)/100</f>
        <v>0.379</v>
      </c>
      <c r="Q797" s="129" cm="1">
        <f t="array" ref="Q797">INDEX(KM_PCT,MATCH($A797,'Knowledge - Percentages'!$B:$B,0),'Data - Knowledge'!Q$8)/100</f>
        <v>0.379</v>
      </c>
      <c r="R797" s="129" cm="1">
        <f t="array" ref="R797">INDEX(KM_PCT,MATCH($A797,'Knowledge - Percentages'!$B:$B,0),'Data - Knowledge'!R$8)/100</f>
        <v>0.379</v>
      </c>
      <c r="S797" s="129" cm="1">
        <f t="array" ref="S797">INDEX(KM_PCT,MATCH($A797,'Knowledge - Percentages'!$B:$B,0),'Data - Knowledge'!S$8)/100</f>
        <v>0.379</v>
      </c>
      <c r="T797" s="129" cm="1">
        <f t="array" ref="T797">INDEX(KM_PCT,MATCH($A797,'Knowledge - Percentages'!$B:$B,0),'Data - Knowledge'!T$8)/100</f>
        <v>0.379</v>
      </c>
      <c r="U797" s="129" cm="1">
        <f t="array" ref="U797">INDEX(KM_PCT,MATCH($A797,'Knowledge - Percentages'!$B:$B,0),'Data - Knowledge'!U$8)/100</f>
        <v>0.379</v>
      </c>
      <c r="V797" s="129" cm="1">
        <f t="array" ref="V797">INDEX(KM_PCT,MATCH($A797,'Knowledge - Percentages'!$B:$B,0),'Data - Knowledge'!V$8)/100</f>
        <v>0.34899999999999998</v>
      </c>
      <c r="W797" s="129" cm="1">
        <f t="array" ref="W797">INDEX(KM_PCT,MATCH($A797,'Knowledge - Percentages'!$B:$B,0),'Data - Knowledge'!W$8)/100</f>
        <v>0.379</v>
      </c>
      <c r="X797" s="129" cm="1">
        <f t="array" ref="X797">INDEX(KM_PCT,MATCH($A797,'Knowledge - Percentages'!$B:$B,0),'Data - Knowledge'!X$8)/100</f>
        <v>0.379</v>
      </c>
      <c r="Y797" s="129" cm="1">
        <f t="array" ref="Y797">INDEX(KM_PCT,MATCH($A797,'Knowledge - Percentages'!$B:$B,0),'Data - Knowledge'!Y$8)/100</f>
        <v>0.379</v>
      </c>
      <c r="Z797" s="129" cm="1">
        <f t="array" ref="Z797">INDEX(KM_PCT,MATCH($A797,'Knowledge - Percentages'!$B:$B,0),'Data - Knowledge'!Z$8)/100</f>
        <v>0.379</v>
      </c>
      <c r="AA797" s="129" cm="1">
        <f t="array" ref="AA797">INDEX(KM_PCT,MATCH($A797,'Knowledge - Percentages'!$B:$B,0),'Data - Knowledge'!AA$8)/100</f>
        <v>0.379</v>
      </c>
      <c r="AB797" s="129" cm="1">
        <f t="array" ref="AB797">INDEX(KM_PCT,MATCH($A797,'Knowledge - Percentages'!$B:$B,0),'Data - Knowledge'!AB$8)/100</f>
        <v>0.48299999999999998</v>
      </c>
      <c r="AC797" s="129" cm="1">
        <f t="array" ref="AC797">INDEX(KM_PCT,MATCH($A797,'Knowledge - Percentages'!$B:$B,0),'Data - Knowledge'!AC$8)/100</f>
        <v>0.379</v>
      </c>
      <c r="AD797" s="129" cm="1">
        <f t="array" ref="AD797">INDEX(KM_PCT,MATCH($A797,'Knowledge - Percentages'!$B:$B,0),'Data - Knowledge'!AD$8)/100</f>
        <v>0.379</v>
      </c>
      <c r="AE797" s="129" cm="1">
        <f t="array" ref="AE797">INDEX(KM_PCT,MATCH($A797,'Knowledge - Percentages'!$B:$B,0),'Data - Knowledge'!AE$8)/100</f>
        <v>0.35</v>
      </c>
      <c r="AF797" s="129" cm="1">
        <f t="array" ref="AF797">INDEX(KM_PCT,MATCH($A797,'Knowledge - Percentages'!$B:$B,0),'Data - Knowledge'!AF$8)/100</f>
        <v>0.379</v>
      </c>
      <c r="AG797" s="129" cm="1">
        <f t="array" ref="AG797">INDEX(KM_PCT,MATCH($A797,'Knowledge - Percentages'!$B:$B,0),'Data - Knowledge'!AG$8)/100</f>
        <v>0.379</v>
      </c>
      <c r="AH797" s="129" cm="1">
        <f t="array" ref="AH797">INDEX(KM_PCT,MATCH($A797,'Knowledge - Percentages'!$B:$B,0),'Data - Knowledge'!AH$8)/100</f>
        <v>0.379</v>
      </c>
      <c r="AI797" s="129" cm="1">
        <f t="array" ref="AI797">INDEX(KM_PCT,MATCH($A797,'Knowledge - Percentages'!$B:$B,0),'Data - Knowledge'!AI$8)/100</f>
        <v>0.379</v>
      </c>
    </row>
    <row r="798" spans="1:35">
      <c r="A798" s="86" t="s">
        <v>1649</v>
      </c>
      <c r="B798" s="86" t="s">
        <v>1491</v>
      </c>
      <c r="C798" s="86" t="s">
        <v>1650</v>
      </c>
      <c r="D798" s="86" t="s">
        <v>1493</v>
      </c>
      <c r="E798" s="122">
        <f t="shared" si="79"/>
        <v>0.23815650458124132</v>
      </c>
      <c r="F798" s="128">
        <f t="shared" si="74"/>
        <v>12190.517</v>
      </c>
      <c r="G798" s="122">
        <f t="shared" si="75"/>
        <v>0.23355884139052929</v>
      </c>
      <c r="H798" s="128">
        <f t="shared" si="76"/>
        <v>84996.500000000029</v>
      </c>
      <c r="I798" s="122">
        <f t="shared" si="77"/>
        <v>-0.34261129436085508</v>
      </c>
      <c r="J798" s="128">
        <f t="shared" si="78"/>
        <v>101.96852457536573</v>
      </c>
      <c r="K798" s="129" cm="1">
        <f t="array" ref="K798">INDEX(KM_PCT,MATCH($A798,'Knowledge - Percentages'!$B:$B,0),'Data - Knowledge'!K$8)/100</f>
        <v>0.23899999999999999</v>
      </c>
      <c r="L798" s="129" cm="1">
        <f t="array" ref="L798">INDEX(KM_PCT,MATCH($A798,'Knowledge - Percentages'!$B:$B,0),'Data - Knowledge'!L$8)/100</f>
        <v>0.24299999999999999</v>
      </c>
      <c r="M798" s="129" cm="1">
        <f t="array" ref="M798">INDEX(KM_PCT,MATCH($A798,'Knowledge - Percentages'!$B:$B,0),'Data - Knowledge'!M$8)/100</f>
        <v>0.23899999999999999</v>
      </c>
      <c r="N798" s="129" cm="1">
        <f t="array" ref="N798">INDEX(KM_PCT,MATCH($A798,'Knowledge - Percentages'!$B:$B,0),'Data - Knowledge'!N$8)/100</f>
        <v>0.20699999999999999</v>
      </c>
      <c r="O798" s="129" cm="1">
        <f t="array" ref="O798">INDEX(KM_PCT,MATCH($A798,'Knowledge - Percentages'!$B:$B,0),'Data - Knowledge'!O$8)/100</f>
        <v>0.28199999999999997</v>
      </c>
      <c r="P798" s="129" cm="1">
        <f t="array" ref="P798">INDEX(KM_PCT,MATCH($A798,'Knowledge - Percentages'!$B:$B,0),'Data - Knowledge'!P$8)/100</f>
        <v>0.249</v>
      </c>
      <c r="Q798" s="129" cm="1">
        <f t="array" ref="Q798">INDEX(KM_PCT,MATCH($A798,'Knowledge - Percentages'!$B:$B,0),'Data - Knowledge'!Q$8)/100</f>
        <v>0.318</v>
      </c>
      <c r="R798" s="129" cm="1">
        <f t="array" ref="R798">INDEX(KM_PCT,MATCH($A798,'Knowledge - Percentages'!$B:$B,0),'Data - Knowledge'!R$8)/100</f>
        <v>0.249</v>
      </c>
      <c r="S798" s="129" cm="1">
        <f t="array" ref="S798">INDEX(KM_PCT,MATCH($A798,'Knowledge - Percentages'!$B:$B,0),'Data - Knowledge'!S$8)/100</f>
        <v>0.249</v>
      </c>
      <c r="T798" s="129" cm="1">
        <f t="array" ref="T798">INDEX(KM_PCT,MATCH($A798,'Knowledge - Percentages'!$B:$B,0),'Data - Knowledge'!T$8)/100</f>
        <v>0.249</v>
      </c>
      <c r="U798" s="129" cm="1">
        <f t="array" ref="U798">INDEX(KM_PCT,MATCH($A798,'Knowledge - Percentages'!$B:$B,0),'Data - Knowledge'!U$8)/100</f>
        <v>0.249</v>
      </c>
      <c r="V798" s="129" cm="1">
        <f t="array" ref="V798">INDEX(KM_PCT,MATCH($A798,'Knowledge - Percentages'!$B:$B,0),'Data - Knowledge'!V$8)/100</f>
        <v>0.27399999999999997</v>
      </c>
      <c r="W798" s="129" cm="1">
        <f t="array" ref="W798">INDEX(KM_PCT,MATCH($A798,'Knowledge - Percentages'!$B:$B,0),'Data - Knowledge'!W$8)/100</f>
        <v>0.249</v>
      </c>
      <c r="X798" s="129" cm="1">
        <f t="array" ref="X798">INDEX(KM_PCT,MATCH($A798,'Knowledge - Percentages'!$B:$B,0),'Data - Knowledge'!X$8)/100</f>
        <v>0.23499999999999999</v>
      </c>
      <c r="Y798" s="129" cm="1">
        <f t="array" ref="Y798">INDEX(KM_PCT,MATCH($A798,'Knowledge - Percentages'!$B:$B,0),'Data - Knowledge'!Y$8)/100</f>
        <v>0.23899999999999999</v>
      </c>
      <c r="Z798" s="129" cm="1">
        <f t="array" ref="Z798">INDEX(KM_PCT,MATCH($A798,'Knowledge - Percentages'!$B:$B,0),'Data - Knowledge'!Z$8)/100</f>
        <v>0.23899999999999999</v>
      </c>
      <c r="AA798" s="129" cm="1">
        <f t="array" ref="AA798">INDEX(KM_PCT,MATCH($A798,'Knowledge - Percentages'!$B:$B,0),'Data - Knowledge'!AA$8)/100</f>
        <v>0.23899999999999999</v>
      </c>
      <c r="AB798" s="129" cm="1">
        <f t="array" ref="AB798">INDEX(KM_PCT,MATCH($A798,'Knowledge - Percentages'!$B:$B,0),'Data - Knowledge'!AB$8)/100</f>
        <v>0.37</v>
      </c>
      <c r="AC798" s="129" cm="1">
        <f t="array" ref="AC798">INDEX(KM_PCT,MATCH($A798,'Knowledge - Percentages'!$B:$B,0),'Data - Knowledge'!AC$8)/100</f>
        <v>0.19600000000000001</v>
      </c>
      <c r="AD798" s="129" cm="1">
        <f t="array" ref="AD798">INDEX(KM_PCT,MATCH($A798,'Knowledge - Percentages'!$B:$B,0),'Data - Knowledge'!AD$8)/100</f>
        <v>0.20199999999999999</v>
      </c>
      <c r="AE798" s="129" cm="1">
        <f t="array" ref="AE798">INDEX(KM_PCT,MATCH($A798,'Knowledge - Percentages'!$B:$B,0),'Data - Knowledge'!AE$8)/100</f>
        <v>0.23399999999999999</v>
      </c>
      <c r="AF798" s="129" cm="1">
        <f t="array" ref="AF798">INDEX(KM_PCT,MATCH($A798,'Knowledge - Percentages'!$B:$B,0),'Data - Knowledge'!AF$8)/100</f>
        <v>0.23399999999999999</v>
      </c>
      <c r="AG798" s="129" cm="1">
        <f t="array" ref="AG798">INDEX(KM_PCT,MATCH($A798,'Knowledge - Percentages'!$B:$B,0),'Data - Knowledge'!AG$8)/100</f>
        <v>0.23399999999999999</v>
      </c>
      <c r="AH798" s="129" cm="1">
        <f t="array" ref="AH798">INDEX(KM_PCT,MATCH($A798,'Knowledge - Percentages'!$B:$B,0),'Data - Knowledge'!AH$8)/100</f>
        <v>0.23399999999999999</v>
      </c>
      <c r="AI798" s="129" cm="1">
        <f t="array" ref="AI798">INDEX(KM_PCT,MATCH($A798,'Knowledge - Percentages'!$B:$B,0),'Data - Knowledge'!AI$8)/100</f>
        <v>0.24199999999999999</v>
      </c>
    </row>
    <row r="799" spans="1:35">
      <c r="A799" s="86" t="s">
        <v>1651</v>
      </c>
      <c r="B799" s="86" t="s">
        <v>1491</v>
      </c>
      <c r="C799" s="86" t="s">
        <v>1650</v>
      </c>
      <c r="D799" s="86" t="s">
        <v>1495</v>
      </c>
      <c r="E799" s="122">
        <f t="shared" si="79"/>
        <v>0.23235344911794015</v>
      </c>
      <c r="F799" s="128">
        <f t="shared" si="74"/>
        <v>11893.476000000002</v>
      </c>
      <c r="G799" s="122">
        <f t="shared" si="75"/>
        <v>0.22634794006358561</v>
      </c>
      <c r="H799" s="128">
        <f t="shared" si="76"/>
        <v>82372.316000000006</v>
      </c>
      <c r="I799" s="122">
        <f t="shared" si="77"/>
        <v>-0.17676218750103193</v>
      </c>
      <c r="J799" s="128">
        <f t="shared" si="78"/>
        <v>102.65322010558941</v>
      </c>
      <c r="K799" s="129" cm="1">
        <f t="array" ref="K799">INDEX(KM_PCT,MATCH($A799,'Knowledge - Percentages'!$B:$B,0),'Data - Knowledge'!K$8)/100</f>
        <v>0.26400000000000001</v>
      </c>
      <c r="L799" s="129" cm="1">
        <f t="array" ref="L799">INDEX(KM_PCT,MATCH($A799,'Knowledge - Percentages'!$B:$B,0),'Data - Knowledge'!L$8)/100</f>
        <v>0.26400000000000001</v>
      </c>
      <c r="M799" s="129" cm="1">
        <f t="array" ref="M799">INDEX(KM_PCT,MATCH($A799,'Knowledge - Percentages'!$B:$B,0),'Data - Knowledge'!M$8)/100</f>
        <v>0.26899999999999996</v>
      </c>
      <c r="N799" s="129" cm="1">
        <f t="array" ref="N799">INDEX(KM_PCT,MATCH($A799,'Knowledge - Percentages'!$B:$B,0),'Data - Knowledge'!N$8)/100</f>
        <v>0.27500000000000002</v>
      </c>
      <c r="O799" s="129" cm="1">
        <f t="array" ref="O799">INDEX(KM_PCT,MATCH($A799,'Knowledge - Percentages'!$B:$B,0),'Data - Knowledge'!O$8)/100</f>
        <v>0.26400000000000001</v>
      </c>
      <c r="P799" s="129" cm="1">
        <f t="array" ref="P799">INDEX(KM_PCT,MATCH($A799,'Knowledge - Percentages'!$B:$B,0),'Data - Knowledge'!P$8)/100</f>
        <v>0.23</v>
      </c>
      <c r="Q799" s="129" cm="1">
        <f t="array" ref="Q799">INDEX(KM_PCT,MATCH($A799,'Knowledge - Percentages'!$B:$B,0),'Data - Knowledge'!Q$8)/100</f>
        <v>0.29299999999999998</v>
      </c>
      <c r="R799" s="129" cm="1">
        <f t="array" ref="R799">INDEX(KM_PCT,MATCH($A799,'Knowledge - Percentages'!$B:$B,0),'Data - Knowledge'!R$8)/100</f>
        <v>0.23</v>
      </c>
      <c r="S799" s="129" cm="1">
        <f t="array" ref="S799">INDEX(KM_PCT,MATCH($A799,'Knowledge - Percentages'!$B:$B,0),'Data - Knowledge'!S$8)/100</f>
        <v>0.23</v>
      </c>
      <c r="T799" s="129" cm="1">
        <f t="array" ref="T799">INDEX(KM_PCT,MATCH($A799,'Knowledge - Percentages'!$B:$B,0),'Data - Knowledge'!T$8)/100</f>
        <v>0.19899999999999998</v>
      </c>
      <c r="U799" s="129" cm="1">
        <f t="array" ref="U799">INDEX(KM_PCT,MATCH($A799,'Knowledge - Percentages'!$B:$B,0),'Data - Knowledge'!U$8)/100</f>
        <v>0.23</v>
      </c>
      <c r="V799" s="129" cm="1">
        <f t="array" ref="V799">INDEX(KM_PCT,MATCH($A799,'Knowledge - Percentages'!$B:$B,0),'Data - Knowledge'!V$8)/100</f>
        <v>0.23499999999999999</v>
      </c>
      <c r="W799" s="129" cm="1">
        <f t="array" ref="W799">INDEX(KM_PCT,MATCH($A799,'Knowledge - Percentages'!$B:$B,0),'Data - Knowledge'!W$8)/100</f>
        <v>0.23</v>
      </c>
      <c r="X799" s="129" cm="1">
        <f t="array" ref="X799">INDEX(KM_PCT,MATCH($A799,'Knowledge - Percentages'!$B:$B,0),'Data - Knowledge'!X$8)/100</f>
        <v>0.154</v>
      </c>
      <c r="Y799" s="129" cm="1">
        <f t="array" ref="Y799">INDEX(KM_PCT,MATCH($A799,'Knowledge - Percentages'!$B:$B,0),'Data - Knowledge'!Y$8)/100</f>
        <v>0.217</v>
      </c>
      <c r="Z799" s="129" cm="1">
        <f t="array" ref="Z799">INDEX(KM_PCT,MATCH($A799,'Knowledge - Percentages'!$B:$B,0),'Data - Knowledge'!Z$8)/100</f>
        <v>0.217</v>
      </c>
      <c r="AA799" s="129" cm="1">
        <f t="array" ref="AA799">INDEX(KM_PCT,MATCH($A799,'Knowledge - Percentages'!$B:$B,0),'Data - Knowledge'!AA$8)/100</f>
        <v>0.217</v>
      </c>
      <c r="AB799" s="129" cm="1">
        <f t="array" ref="AB799">INDEX(KM_PCT,MATCH($A799,'Knowledge - Percentages'!$B:$B,0),'Data - Knowledge'!AB$8)/100</f>
        <v>0.39799999999999996</v>
      </c>
      <c r="AC799" s="129" cm="1">
        <f t="array" ref="AC799">INDEX(KM_PCT,MATCH($A799,'Knowledge - Percentages'!$B:$B,0),'Data - Knowledge'!AC$8)/100</f>
        <v>0.2</v>
      </c>
      <c r="AD799" s="129" cm="1">
        <f t="array" ref="AD799">INDEX(KM_PCT,MATCH($A799,'Knowledge - Percentages'!$B:$B,0),'Data - Knowledge'!AD$8)/100</f>
        <v>0.222</v>
      </c>
      <c r="AE799" s="129" cm="1">
        <f t="array" ref="AE799">INDEX(KM_PCT,MATCH($A799,'Knowledge - Percentages'!$B:$B,0),'Data - Knowledge'!AE$8)/100</f>
        <v>0.22500000000000001</v>
      </c>
      <c r="AF799" s="129" cm="1">
        <f t="array" ref="AF799">INDEX(KM_PCT,MATCH($A799,'Knowledge - Percentages'!$B:$B,0),'Data - Knowledge'!AF$8)/100</f>
        <v>0.22500000000000001</v>
      </c>
      <c r="AG799" s="129" cm="1">
        <f t="array" ref="AG799">INDEX(KM_PCT,MATCH($A799,'Knowledge - Percentages'!$B:$B,0),'Data - Knowledge'!AG$8)/100</f>
        <v>0.223</v>
      </c>
      <c r="AH799" s="129" cm="1">
        <f t="array" ref="AH799">INDEX(KM_PCT,MATCH($A799,'Knowledge - Percentages'!$B:$B,0),'Data - Knowledge'!AH$8)/100</f>
        <v>0.22699999999999998</v>
      </c>
      <c r="AI799" s="129" cm="1">
        <f t="array" ref="AI799">INDEX(KM_PCT,MATCH($A799,'Knowledge - Percentages'!$B:$B,0),'Data - Knowledge'!AI$8)/100</f>
        <v>0.22500000000000001</v>
      </c>
    </row>
    <row r="800" spans="1:35">
      <c r="A800" s="86" t="s">
        <v>1652</v>
      </c>
      <c r="B800" s="86" t="s">
        <v>1491</v>
      </c>
      <c r="C800" s="86" t="s">
        <v>1650</v>
      </c>
      <c r="D800" s="86" t="s">
        <v>1050</v>
      </c>
      <c r="E800" s="122">
        <f t="shared" si="79"/>
        <v>0.25942184539043117</v>
      </c>
      <c r="F800" s="128">
        <f t="shared" si="74"/>
        <v>13279.026</v>
      </c>
      <c r="G800" s="122">
        <f t="shared" si="75"/>
        <v>0.25737104685383283</v>
      </c>
      <c r="H800" s="128">
        <f t="shared" si="76"/>
        <v>93662.213999999993</v>
      </c>
      <c r="I800" s="122">
        <f t="shared" si="77"/>
        <v>0.1848595499867679</v>
      </c>
      <c r="J800" s="128">
        <f t="shared" si="78"/>
        <v>100.79682565761294</v>
      </c>
      <c r="K800" s="129" cm="1">
        <f t="array" ref="K800">INDEX(KM_PCT,MATCH($A800,'Knowledge - Percentages'!$B:$B,0),'Data - Knowledge'!K$8)/100</f>
        <v>0.26700000000000002</v>
      </c>
      <c r="L800" s="129" cm="1">
        <f t="array" ref="L800">INDEX(KM_PCT,MATCH($A800,'Knowledge - Percentages'!$B:$B,0),'Data - Knowledge'!L$8)/100</f>
        <v>0.28399999999999997</v>
      </c>
      <c r="M800" s="129" cm="1">
        <f t="array" ref="M800">INDEX(KM_PCT,MATCH($A800,'Knowledge - Percentages'!$B:$B,0),'Data - Knowledge'!M$8)/100</f>
        <v>0.26700000000000002</v>
      </c>
      <c r="N800" s="129" cm="1">
        <f t="array" ref="N800">INDEX(KM_PCT,MATCH($A800,'Knowledge - Percentages'!$B:$B,0),'Data - Knowledge'!N$8)/100</f>
        <v>0.26700000000000002</v>
      </c>
      <c r="O800" s="129" cm="1">
        <f t="array" ref="O800">INDEX(KM_PCT,MATCH($A800,'Knowledge - Percentages'!$B:$B,0),'Data - Knowledge'!O$8)/100</f>
        <v>0.26700000000000002</v>
      </c>
      <c r="P800" s="129" cm="1">
        <f t="array" ref="P800">INDEX(KM_PCT,MATCH($A800,'Knowledge - Percentages'!$B:$B,0),'Data - Knowledge'!P$8)/100</f>
        <v>0.25600000000000001</v>
      </c>
      <c r="Q800" s="129" cm="1">
        <f t="array" ref="Q800">INDEX(KM_PCT,MATCH($A800,'Knowledge - Percentages'!$B:$B,0),'Data - Knowledge'!Q$8)/100</f>
        <v>0.26300000000000001</v>
      </c>
      <c r="R800" s="129" cm="1">
        <f t="array" ref="R800">INDEX(KM_PCT,MATCH($A800,'Knowledge - Percentages'!$B:$B,0),'Data - Knowledge'!R$8)/100</f>
        <v>0.25</v>
      </c>
      <c r="S800" s="129" cm="1">
        <f t="array" ref="S800">INDEX(KM_PCT,MATCH($A800,'Knowledge - Percentages'!$B:$B,0),'Data - Knowledge'!S$8)/100</f>
        <v>0.25600000000000001</v>
      </c>
      <c r="T800" s="129" cm="1">
        <f t="array" ref="T800">INDEX(KM_PCT,MATCH($A800,'Knowledge - Percentages'!$B:$B,0),'Data - Knowledge'!T$8)/100</f>
        <v>0.25600000000000001</v>
      </c>
      <c r="U800" s="129" cm="1">
        <f t="array" ref="U800">INDEX(KM_PCT,MATCH($A800,'Knowledge - Percentages'!$B:$B,0),'Data - Knowledge'!U$8)/100</f>
        <v>0.25600000000000001</v>
      </c>
      <c r="V800" s="129" cm="1">
        <f t="array" ref="V800">INDEX(KM_PCT,MATCH($A800,'Knowledge - Percentages'!$B:$B,0),'Data - Knowledge'!V$8)/100</f>
        <v>0.25600000000000001</v>
      </c>
      <c r="W800" s="129" cm="1">
        <f t="array" ref="W800">INDEX(KM_PCT,MATCH($A800,'Knowledge - Percentages'!$B:$B,0),'Data - Knowledge'!W$8)/100</f>
        <v>0.25600000000000001</v>
      </c>
      <c r="X800" s="129" cm="1">
        <f t="array" ref="X800">INDEX(KM_PCT,MATCH($A800,'Knowledge - Percentages'!$B:$B,0),'Data - Knowledge'!X$8)/100</f>
        <v>0.23</v>
      </c>
      <c r="Y800" s="129" cm="1">
        <f t="array" ref="Y800">INDEX(KM_PCT,MATCH($A800,'Knowledge - Percentages'!$B:$B,0),'Data - Knowledge'!Y$8)/100</f>
        <v>0.251</v>
      </c>
      <c r="Z800" s="129" cm="1">
        <f t="array" ref="Z800">INDEX(KM_PCT,MATCH($A800,'Knowledge - Percentages'!$B:$B,0),'Data - Knowledge'!Z$8)/100</f>
        <v>0.26700000000000002</v>
      </c>
      <c r="AA800" s="129" cm="1">
        <f t="array" ref="AA800">INDEX(KM_PCT,MATCH($A800,'Knowledge - Percentages'!$B:$B,0),'Data - Knowledge'!AA$8)/100</f>
        <v>0.25600000000000001</v>
      </c>
      <c r="AB800" s="129" cm="1">
        <f t="array" ref="AB800">INDEX(KM_PCT,MATCH($A800,'Knowledge - Percentages'!$B:$B,0),'Data - Knowledge'!AB$8)/100</f>
        <v>0.25600000000000001</v>
      </c>
      <c r="AC800" s="129" cm="1">
        <f t="array" ref="AC800">INDEX(KM_PCT,MATCH($A800,'Knowledge - Percentages'!$B:$B,0),'Data - Knowledge'!AC$8)/100</f>
        <v>0.24</v>
      </c>
      <c r="AD800" s="129" cm="1">
        <f t="array" ref="AD800">INDEX(KM_PCT,MATCH($A800,'Knowledge - Percentages'!$B:$B,0),'Data - Knowledge'!AD$8)/100</f>
        <v>0.25600000000000001</v>
      </c>
      <c r="AE800" s="129" cm="1">
        <f t="array" ref="AE800">INDEX(KM_PCT,MATCH($A800,'Knowledge - Percentages'!$B:$B,0),'Data - Knowledge'!AE$8)/100</f>
        <v>0.25600000000000001</v>
      </c>
      <c r="AF800" s="129" cm="1">
        <f t="array" ref="AF800">INDEX(KM_PCT,MATCH($A800,'Knowledge - Percentages'!$B:$B,0),'Data - Knowledge'!AF$8)/100</f>
        <v>0.25600000000000001</v>
      </c>
      <c r="AG800" s="129" cm="1">
        <f t="array" ref="AG800">INDEX(KM_PCT,MATCH($A800,'Knowledge - Percentages'!$B:$B,0),'Data - Knowledge'!AG$8)/100</f>
        <v>0.27600000000000002</v>
      </c>
      <c r="AH800" s="129" cm="1">
        <f t="array" ref="AH800">INDEX(KM_PCT,MATCH($A800,'Knowledge - Percentages'!$B:$B,0),'Data - Knowledge'!AH$8)/100</f>
        <v>0.25600000000000001</v>
      </c>
      <c r="AI800" s="129" cm="1">
        <f t="array" ref="AI800">INDEX(KM_PCT,MATCH($A800,'Knowledge - Percentages'!$B:$B,0),'Data - Knowledge'!AI$8)/100</f>
        <v>0.24399999999999999</v>
      </c>
    </row>
    <row r="801" spans="1:35">
      <c r="A801" s="86" t="s">
        <v>1653</v>
      </c>
      <c r="B801" s="86" t="s">
        <v>1491</v>
      </c>
      <c r="C801" s="86" t="s">
        <v>1650</v>
      </c>
      <c r="D801" s="86" t="s">
        <v>1498</v>
      </c>
      <c r="E801" s="122">
        <f t="shared" si="79"/>
        <v>0.39116021646121085</v>
      </c>
      <c r="F801" s="128">
        <f t="shared" si="74"/>
        <v>20022.317999999999</v>
      </c>
      <c r="G801" s="122">
        <f t="shared" si="75"/>
        <v>0.38644718742357509</v>
      </c>
      <c r="H801" s="128">
        <f t="shared" si="76"/>
        <v>140635.47400000002</v>
      </c>
      <c r="I801" s="122">
        <f t="shared" si="77"/>
        <v>9.1460639799964008E-2</v>
      </c>
      <c r="J801" s="128">
        <f t="shared" si="78"/>
        <v>101.21957907600707</v>
      </c>
      <c r="K801" s="129" cm="1">
        <f t="array" ref="K801">INDEX(KM_PCT,MATCH($A801,'Knowledge - Percentages'!$B:$B,0),'Data - Knowledge'!K$8)/100</f>
        <v>0.49299999999999999</v>
      </c>
      <c r="L801" s="129" cm="1">
        <f t="array" ref="L801">INDEX(KM_PCT,MATCH($A801,'Knowledge - Percentages'!$B:$B,0),'Data - Knowledge'!L$8)/100</f>
        <v>0.42200000000000004</v>
      </c>
      <c r="M801" s="129" cm="1">
        <f t="array" ref="M801">INDEX(KM_PCT,MATCH($A801,'Knowledge - Percentages'!$B:$B,0),'Data - Knowledge'!M$8)/100</f>
        <v>0.44799999999999995</v>
      </c>
      <c r="N801" s="129" cm="1">
        <f t="array" ref="N801">INDEX(KM_PCT,MATCH($A801,'Knowledge - Percentages'!$B:$B,0),'Data - Knowledge'!N$8)/100</f>
        <v>0.41</v>
      </c>
      <c r="O801" s="129" cm="1">
        <f t="array" ref="O801">INDEX(KM_PCT,MATCH($A801,'Knowledge - Percentages'!$B:$B,0),'Data - Knowledge'!O$8)/100</f>
        <v>0.42200000000000004</v>
      </c>
      <c r="P801" s="129" cm="1">
        <f t="array" ref="P801">INDEX(KM_PCT,MATCH($A801,'Knowledge - Percentages'!$B:$B,0),'Data - Knowledge'!P$8)/100</f>
        <v>0.36200000000000004</v>
      </c>
      <c r="Q801" s="129" cm="1">
        <f t="array" ref="Q801">INDEX(KM_PCT,MATCH($A801,'Knowledge - Percentages'!$B:$B,0),'Data - Knowledge'!Q$8)/100</f>
        <v>0.36200000000000004</v>
      </c>
      <c r="R801" s="129" cm="1">
        <f t="array" ref="R801">INDEX(KM_PCT,MATCH($A801,'Knowledge - Percentages'!$B:$B,0),'Data - Knowledge'!R$8)/100</f>
        <v>0.36499999999999999</v>
      </c>
      <c r="S801" s="129" cm="1">
        <f t="array" ref="S801">INDEX(KM_PCT,MATCH($A801,'Knowledge - Percentages'!$B:$B,0),'Data - Knowledge'!S$8)/100</f>
        <v>0.34700000000000003</v>
      </c>
      <c r="T801" s="129" cm="1">
        <f t="array" ref="T801">INDEX(KM_PCT,MATCH($A801,'Knowledge - Percentages'!$B:$B,0),'Data - Knowledge'!T$8)/100</f>
        <v>0.35499999999999998</v>
      </c>
      <c r="U801" s="129" cm="1">
        <f t="array" ref="U801">INDEX(KM_PCT,MATCH($A801,'Knowledge - Percentages'!$B:$B,0),'Data - Knowledge'!U$8)/100</f>
        <v>0.36200000000000004</v>
      </c>
      <c r="V801" s="129" cm="1">
        <f t="array" ref="V801">INDEX(KM_PCT,MATCH($A801,'Knowledge - Percentages'!$B:$B,0),'Data - Knowledge'!V$8)/100</f>
        <v>0.38900000000000001</v>
      </c>
      <c r="W801" s="129" cm="1">
        <f t="array" ref="W801">INDEX(KM_PCT,MATCH($A801,'Knowledge - Percentages'!$B:$B,0),'Data - Knowledge'!W$8)/100</f>
        <v>0.33600000000000002</v>
      </c>
      <c r="X801" s="129" cm="1">
        <f t="array" ref="X801">INDEX(KM_PCT,MATCH($A801,'Knowledge - Percentages'!$B:$B,0),'Data - Knowledge'!X$8)/100</f>
        <v>0.376</v>
      </c>
      <c r="Y801" s="129" cm="1">
        <f t="array" ref="Y801">INDEX(KM_PCT,MATCH($A801,'Knowledge - Percentages'!$B:$B,0),'Data - Knowledge'!Y$8)/100</f>
        <v>0.36499999999999999</v>
      </c>
      <c r="Z801" s="129" cm="1">
        <f t="array" ref="Z801">INDEX(KM_PCT,MATCH($A801,'Knowledge - Percentages'!$B:$B,0),'Data - Knowledge'!Z$8)/100</f>
        <v>0.38500000000000001</v>
      </c>
      <c r="AA801" s="129" cm="1">
        <f t="array" ref="AA801">INDEX(KM_PCT,MATCH($A801,'Knowledge - Percentages'!$B:$B,0),'Data - Knowledge'!AA$8)/100</f>
        <v>0.376</v>
      </c>
      <c r="AB801" s="129" cm="1">
        <f t="array" ref="AB801">INDEX(KM_PCT,MATCH($A801,'Knowledge - Percentages'!$B:$B,0),'Data - Knowledge'!AB$8)/100</f>
        <v>0.498</v>
      </c>
      <c r="AC801" s="129" cm="1">
        <f t="array" ref="AC801">INDEX(KM_PCT,MATCH($A801,'Knowledge - Percentages'!$B:$B,0),'Data - Knowledge'!AC$8)/100</f>
        <v>0.376</v>
      </c>
      <c r="AD801" s="129" cm="1">
        <f t="array" ref="AD801">INDEX(KM_PCT,MATCH($A801,'Knowledge - Percentages'!$B:$B,0),'Data - Knowledge'!AD$8)/100</f>
        <v>0.376</v>
      </c>
      <c r="AE801" s="129" cm="1">
        <f t="array" ref="AE801">INDEX(KM_PCT,MATCH($A801,'Knowledge - Percentages'!$B:$B,0),'Data - Knowledge'!AE$8)/100</f>
        <v>0.376</v>
      </c>
      <c r="AF801" s="129" cm="1">
        <f t="array" ref="AF801">INDEX(KM_PCT,MATCH($A801,'Knowledge - Percentages'!$B:$B,0),'Data - Knowledge'!AF$8)/100</f>
        <v>0.376</v>
      </c>
      <c r="AG801" s="129" cm="1">
        <f t="array" ref="AG801">INDEX(KM_PCT,MATCH($A801,'Knowledge - Percentages'!$B:$B,0),'Data - Knowledge'!AG$8)/100</f>
        <v>0.376</v>
      </c>
      <c r="AH801" s="129" cm="1">
        <f t="array" ref="AH801">INDEX(KM_PCT,MATCH($A801,'Knowledge - Percentages'!$B:$B,0),'Data - Knowledge'!AH$8)/100</f>
        <v>0.376</v>
      </c>
      <c r="AI801" s="129" cm="1">
        <f t="array" ref="AI801">INDEX(KM_PCT,MATCH($A801,'Knowledge - Percentages'!$B:$B,0),'Data - Knowledge'!AI$8)/100</f>
        <v>0.376</v>
      </c>
    </row>
    <row r="802" spans="1:35">
      <c r="A802" s="86" t="s">
        <v>1654</v>
      </c>
      <c r="B802" s="86" t="s">
        <v>1491</v>
      </c>
      <c r="C802" s="86" t="s">
        <v>1650</v>
      </c>
      <c r="D802" s="86" t="s">
        <v>1500</v>
      </c>
      <c r="E802" s="122">
        <f t="shared" si="79"/>
        <v>0.10900967042413112</v>
      </c>
      <c r="F802" s="128">
        <f t="shared" si="74"/>
        <v>5579.8779999999997</v>
      </c>
      <c r="G802" s="122">
        <f t="shared" si="75"/>
        <v>0.10169314875013395</v>
      </c>
      <c r="H802" s="128">
        <f t="shared" si="76"/>
        <v>37008.068999999996</v>
      </c>
      <c r="I802" s="122">
        <f t="shared" si="77"/>
        <v>-0.11428920241406715</v>
      </c>
      <c r="J802" s="128">
        <f t="shared" si="78"/>
        <v>107.19470462260372</v>
      </c>
      <c r="K802" s="129" cm="1">
        <f t="array" ref="K802">INDEX(KM_PCT,MATCH($A802,'Knowledge - Percentages'!$B:$B,0),'Data - Knowledge'!K$8)/100</f>
        <v>7.6999999999999999E-2</v>
      </c>
      <c r="L802" s="129" cm="1">
        <f t="array" ref="L802">INDEX(KM_PCT,MATCH($A802,'Knowledge - Percentages'!$B:$B,0),'Data - Knowledge'!L$8)/100</f>
        <v>0.11199999999999999</v>
      </c>
      <c r="M802" s="129" cm="1">
        <f t="array" ref="M802">INDEX(KM_PCT,MATCH($A802,'Knowledge - Percentages'!$B:$B,0),'Data - Knowledge'!M$8)/100</f>
        <v>0.13200000000000001</v>
      </c>
      <c r="N802" s="129" cm="1">
        <f t="array" ref="N802">INDEX(KM_PCT,MATCH($A802,'Knowledge - Percentages'!$B:$B,0),'Data - Knowledge'!N$8)/100</f>
        <v>0.11199999999999999</v>
      </c>
      <c r="O802" s="129" cm="1">
        <f t="array" ref="O802">INDEX(KM_PCT,MATCH($A802,'Knowledge - Percentages'!$B:$B,0),'Data - Knowledge'!O$8)/100</f>
        <v>0.11599999999999999</v>
      </c>
      <c r="P802" s="129" cm="1">
        <f t="array" ref="P802">INDEX(KM_PCT,MATCH($A802,'Knowledge - Percentages'!$B:$B,0),'Data - Knowledge'!P$8)/100</f>
        <v>0.126</v>
      </c>
      <c r="Q802" s="129" cm="1">
        <f t="array" ref="Q802">INDEX(KM_PCT,MATCH($A802,'Knowledge - Percentages'!$B:$B,0),'Data - Knowledge'!Q$8)/100</f>
        <v>0.23</v>
      </c>
      <c r="R802" s="129" cm="1">
        <f t="array" ref="R802">INDEX(KM_PCT,MATCH($A802,'Knowledge - Percentages'!$B:$B,0),'Data - Knowledge'!R$8)/100</f>
        <v>0.126</v>
      </c>
      <c r="S802" s="129" cm="1">
        <f t="array" ref="S802">INDEX(KM_PCT,MATCH($A802,'Knowledge - Percentages'!$B:$B,0),'Data - Knowledge'!S$8)/100</f>
        <v>0.126</v>
      </c>
      <c r="T802" s="129" cm="1">
        <f t="array" ref="T802">INDEX(KM_PCT,MATCH($A802,'Knowledge - Percentages'!$B:$B,0),'Data - Knowledge'!T$8)/100</f>
        <v>0.126</v>
      </c>
      <c r="U802" s="129" cm="1">
        <f t="array" ref="U802">INDEX(KM_PCT,MATCH($A802,'Knowledge - Percentages'!$B:$B,0),'Data - Knowledge'!U$8)/100</f>
        <v>0.126</v>
      </c>
      <c r="V802" s="129" cm="1">
        <f t="array" ref="V802">INDEX(KM_PCT,MATCH($A802,'Knowledge - Percentages'!$B:$B,0),'Data - Knowledge'!V$8)/100</f>
        <v>0.13600000000000001</v>
      </c>
      <c r="W802" s="129" cm="1">
        <f t="array" ref="W802">INDEX(KM_PCT,MATCH($A802,'Knowledge - Percentages'!$B:$B,0),'Data - Knowledge'!W$8)/100</f>
        <v>0.114</v>
      </c>
      <c r="X802" s="129" cm="1">
        <f t="array" ref="X802">INDEX(KM_PCT,MATCH($A802,'Knowledge - Percentages'!$B:$B,0),'Data - Knowledge'!X$8)/100</f>
        <v>9.4E-2</v>
      </c>
      <c r="Y802" s="129" cm="1">
        <f t="array" ref="Y802">INDEX(KM_PCT,MATCH($A802,'Knowledge - Percentages'!$B:$B,0),'Data - Knowledge'!Y$8)/100</f>
        <v>9.4E-2</v>
      </c>
      <c r="Z802" s="129" cm="1">
        <f t="array" ref="Z802">INDEX(KM_PCT,MATCH($A802,'Knowledge - Percentages'!$B:$B,0),'Data - Knowledge'!Z$8)/100</f>
        <v>7.6999999999999999E-2</v>
      </c>
      <c r="AA802" s="129" cm="1">
        <f t="array" ref="AA802">INDEX(KM_PCT,MATCH($A802,'Knowledge - Percentages'!$B:$B,0),'Data - Knowledge'!AA$8)/100</f>
        <v>9.4E-2</v>
      </c>
      <c r="AB802" s="129" cm="1">
        <f t="array" ref="AB802">INDEX(KM_PCT,MATCH($A802,'Knowledge - Percentages'!$B:$B,0),'Data - Knowledge'!AB$8)/100</f>
        <v>0.13</v>
      </c>
      <c r="AC802" s="129" cm="1">
        <f t="array" ref="AC802">INDEX(KM_PCT,MATCH($A802,'Knowledge - Percentages'!$B:$B,0),'Data - Knowledge'!AC$8)/100</f>
        <v>8.5999999999999993E-2</v>
      </c>
      <c r="AD802" s="129" cm="1">
        <f t="array" ref="AD802">INDEX(KM_PCT,MATCH($A802,'Knowledge - Percentages'!$B:$B,0),'Data - Knowledge'!AD$8)/100</f>
        <v>7.400000000000001E-2</v>
      </c>
      <c r="AE802" s="129" cm="1">
        <f t="array" ref="AE802">INDEX(KM_PCT,MATCH($A802,'Knowledge - Percentages'!$B:$B,0),'Data - Knowledge'!AE$8)/100</f>
        <v>9.5000000000000001E-2</v>
      </c>
      <c r="AF802" s="129" cm="1">
        <f t="array" ref="AF802">INDEX(KM_PCT,MATCH($A802,'Knowledge - Percentages'!$B:$B,0),'Data - Knowledge'!AF$8)/100</f>
        <v>0.12300000000000001</v>
      </c>
      <c r="AG802" s="129" cm="1">
        <f t="array" ref="AG802">INDEX(KM_PCT,MATCH($A802,'Knowledge - Percentages'!$B:$B,0),'Data - Knowledge'!AG$8)/100</f>
        <v>9.5000000000000001E-2</v>
      </c>
      <c r="AH802" s="129" cm="1">
        <f t="array" ref="AH802">INDEX(KM_PCT,MATCH($A802,'Knowledge - Percentages'!$B:$B,0),'Data - Knowledge'!AH$8)/100</f>
        <v>9.5000000000000001E-2</v>
      </c>
      <c r="AI802" s="129" cm="1">
        <f t="array" ref="AI802">INDEX(KM_PCT,MATCH($A802,'Knowledge - Percentages'!$B:$B,0),'Data - Knowledge'!AI$8)/100</f>
        <v>8.1000000000000003E-2</v>
      </c>
    </row>
    <row r="803" spans="1:35">
      <c r="A803" s="86" t="s">
        <v>1655</v>
      </c>
      <c r="B803" s="86" t="s">
        <v>1491</v>
      </c>
      <c r="C803" s="86" t="s">
        <v>1650</v>
      </c>
      <c r="D803" s="86" t="s">
        <v>1502</v>
      </c>
      <c r="E803" s="122">
        <f t="shared" si="79"/>
        <v>9.882804227635926E-2</v>
      </c>
      <c r="F803" s="128">
        <f t="shared" si="74"/>
        <v>5058.7110000000011</v>
      </c>
      <c r="G803" s="122">
        <f t="shared" si="75"/>
        <v>8.8764573984870268E-2</v>
      </c>
      <c r="H803" s="128">
        <f t="shared" si="76"/>
        <v>32303.115000000002</v>
      </c>
      <c r="I803" s="122">
        <f t="shared" si="77"/>
        <v>-5.9729054464613712E-2</v>
      </c>
      <c r="J803" s="128">
        <f t="shared" si="78"/>
        <v>111.33725746625483</v>
      </c>
      <c r="K803" s="129" cm="1">
        <f t="array" ref="K803">INDEX(KM_PCT,MATCH($A803,'Knowledge - Percentages'!$B:$B,0),'Data - Knowledge'!K$8)/100</f>
        <v>0.11199999999999999</v>
      </c>
      <c r="L803" s="129" cm="1">
        <f t="array" ref="L803">INDEX(KM_PCT,MATCH($A803,'Knowledge - Percentages'!$B:$B,0),'Data - Knowledge'!L$8)/100</f>
        <v>0.13300000000000001</v>
      </c>
      <c r="M803" s="129" cm="1">
        <f t="array" ref="M803">INDEX(KM_PCT,MATCH($A803,'Knowledge - Percentages'!$B:$B,0),'Data - Knowledge'!M$8)/100</f>
        <v>0.11199999999999999</v>
      </c>
      <c r="N803" s="129" cm="1">
        <f t="array" ref="N803">INDEX(KM_PCT,MATCH($A803,'Knowledge - Percentages'!$B:$B,0),'Data - Knowledge'!N$8)/100</f>
        <v>0.11199999999999999</v>
      </c>
      <c r="O803" s="129" cm="1">
        <f t="array" ref="O803">INDEX(KM_PCT,MATCH($A803,'Knowledge - Percentages'!$B:$B,0),'Data - Knowledge'!O$8)/100</f>
        <v>0.11199999999999999</v>
      </c>
      <c r="P803" s="129" cm="1">
        <f t="array" ref="P803">INDEX(KM_PCT,MATCH($A803,'Knowledge - Percentages'!$B:$B,0),'Data - Knowledge'!P$8)/100</f>
        <v>0.111</v>
      </c>
      <c r="Q803" s="129" cm="1">
        <f t="array" ref="Q803">INDEX(KM_PCT,MATCH($A803,'Knowledge - Percentages'!$B:$B,0),'Data - Knowledge'!Q$8)/100</f>
        <v>0.18600000000000003</v>
      </c>
      <c r="R803" s="129" cm="1">
        <f t="array" ref="R803">INDEX(KM_PCT,MATCH($A803,'Knowledge - Percentages'!$B:$B,0),'Data - Knowledge'!R$8)/100</f>
        <v>0.111</v>
      </c>
      <c r="S803" s="129" cm="1">
        <f t="array" ref="S803">INDEX(KM_PCT,MATCH($A803,'Knowledge - Percentages'!$B:$B,0),'Data - Knowledge'!S$8)/100</f>
        <v>0.111</v>
      </c>
      <c r="T803" s="129" cm="1">
        <f t="array" ref="T803">INDEX(KM_PCT,MATCH($A803,'Knowledge - Percentages'!$B:$B,0),'Data - Knowledge'!T$8)/100</f>
        <v>0.111</v>
      </c>
      <c r="U803" s="129" cm="1">
        <f t="array" ref="U803">INDEX(KM_PCT,MATCH($A803,'Knowledge - Percentages'!$B:$B,0),'Data - Knowledge'!U$8)/100</f>
        <v>0.111</v>
      </c>
      <c r="V803" s="129" cm="1">
        <f t="array" ref="V803">INDEX(KM_PCT,MATCH($A803,'Knowledge - Percentages'!$B:$B,0),'Data - Knowledge'!V$8)/100</f>
        <v>0.111</v>
      </c>
      <c r="W803" s="129" cm="1">
        <f t="array" ref="W803">INDEX(KM_PCT,MATCH($A803,'Knowledge - Percentages'!$B:$B,0),'Data - Knowledge'!W$8)/100</f>
        <v>0.111</v>
      </c>
      <c r="X803" s="129" cm="1">
        <f t="array" ref="X803">INDEX(KM_PCT,MATCH($A803,'Knowledge - Percentages'!$B:$B,0),'Data - Knowledge'!X$8)/100</f>
        <v>7.6999999999999999E-2</v>
      </c>
      <c r="Y803" s="129" cm="1">
        <f t="array" ref="Y803">INDEX(KM_PCT,MATCH($A803,'Knowledge - Percentages'!$B:$B,0),'Data - Knowledge'!Y$8)/100</f>
        <v>6.9000000000000006E-2</v>
      </c>
      <c r="Z803" s="129" cm="1">
        <f t="array" ref="Z803">INDEX(KM_PCT,MATCH($A803,'Knowledge - Percentages'!$B:$B,0),'Data - Knowledge'!Z$8)/100</f>
        <v>7.6999999999999999E-2</v>
      </c>
      <c r="AA803" s="129" cm="1">
        <f t="array" ref="AA803">INDEX(KM_PCT,MATCH($A803,'Knowledge - Percentages'!$B:$B,0),'Data - Knowledge'!AA$8)/100</f>
        <v>7.2999999999999995E-2</v>
      </c>
      <c r="AB803" s="129" cm="1">
        <f t="array" ref="AB803">INDEX(KM_PCT,MATCH($A803,'Knowledge - Percentages'!$B:$B,0),'Data - Knowledge'!AB$8)/100</f>
        <v>0.18600000000000003</v>
      </c>
      <c r="AC803" s="129" cm="1">
        <f t="array" ref="AC803">INDEX(KM_PCT,MATCH($A803,'Knowledge - Percentages'!$B:$B,0),'Data - Knowledge'!AC$8)/100</f>
        <v>5.0999999999999997E-2</v>
      </c>
      <c r="AD803" s="129" cm="1">
        <f t="array" ref="AD803">INDEX(KM_PCT,MATCH($A803,'Knowledge - Percentages'!$B:$B,0),'Data - Knowledge'!AD$8)/100</f>
        <v>5.7999999999999996E-2</v>
      </c>
      <c r="AE803" s="129" cm="1">
        <f t="array" ref="AE803">INDEX(KM_PCT,MATCH($A803,'Knowledge - Percentages'!$B:$B,0),'Data - Knowledge'!AE$8)/100</f>
        <v>7.2999999999999995E-2</v>
      </c>
      <c r="AF803" s="129" cm="1">
        <f t="array" ref="AF803">INDEX(KM_PCT,MATCH($A803,'Knowledge - Percentages'!$B:$B,0),'Data - Knowledge'!AF$8)/100</f>
        <v>8.4000000000000005E-2</v>
      </c>
      <c r="AG803" s="129" cm="1">
        <f t="array" ref="AG803">INDEX(KM_PCT,MATCH($A803,'Knowledge - Percentages'!$B:$B,0),'Data - Knowledge'!AG$8)/100</f>
        <v>7.2999999999999995E-2</v>
      </c>
      <c r="AH803" s="129" cm="1">
        <f t="array" ref="AH803">INDEX(KM_PCT,MATCH($A803,'Knowledge - Percentages'!$B:$B,0),'Data - Knowledge'!AH$8)/100</f>
        <v>7.2999999999999995E-2</v>
      </c>
      <c r="AI803" s="129" cm="1">
        <f t="array" ref="AI803">INDEX(KM_PCT,MATCH($A803,'Knowledge - Percentages'!$B:$B,0),'Data - Knowledge'!AI$8)/100</f>
        <v>7.2999999999999995E-2</v>
      </c>
    </row>
    <row r="804" spans="1:35">
      <c r="A804" s="86" t="s">
        <v>1656</v>
      </c>
      <c r="B804" s="86" t="s">
        <v>1491</v>
      </c>
      <c r="C804" s="86" t="s">
        <v>1650</v>
      </c>
      <c r="D804" s="86" t="s">
        <v>1504</v>
      </c>
      <c r="E804" s="122">
        <f>SUMPRODUCT($K$2:$AI$2,$K804:$AI804)/$J$2</f>
        <v>0.49952181217887343</v>
      </c>
      <c r="F804" s="128">
        <f>SUMPRODUCT($K$2:$AI$2,$K804:$AI804)</f>
        <v>25569.022999999994</v>
      </c>
      <c r="G804" s="122">
        <f>SUMPRODUCT($K$3:$AI$3,$K804:$AI804)/$J$3</f>
        <v>0.50715053624570317</v>
      </c>
      <c r="H804" s="128">
        <f>SUMPRODUCT($K$3:$AI$3,$K804:$AI804)</f>
        <v>184561.71600000004</v>
      </c>
      <c r="I804" s="122">
        <f>CORREL($K$4:$AI$4,$K804:$AI804)</f>
        <v>-1.5501318381351409E-2</v>
      </c>
      <c r="J804" s="128">
        <f>$E804/$G804*100</f>
        <v>98.495767327132668</v>
      </c>
      <c r="K804" s="129" cm="1">
        <f t="array" ref="K804">INDEX(KM_PCT,MATCH($A804,'Knowledge - Percentages'!$B:$B,0),'Data - Knowledge'!K$8)/100</f>
        <v>0.47600000000000003</v>
      </c>
      <c r="L804" s="129" cm="1">
        <f t="array" ref="L804">INDEX(KM_PCT,MATCH($A804,'Knowledge - Percentages'!$B:$B,0),'Data - Knowledge'!L$8)/100</f>
        <v>0.47600000000000003</v>
      </c>
      <c r="M804" s="129" cm="1">
        <f t="array" ref="M804">INDEX(KM_PCT,MATCH($A804,'Knowledge - Percentages'!$B:$B,0),'Data - Knowledge'!M$8)/100</f>
        <v>0.47600000000000003</v>
      </c>
      <c r="N804" s="129" cm="1">
        <f t="array" ref="N804">INDEX(KM_PCT,MATCH($A804,'Knowledge - Percentages'!$B:$B,0),'Data - Knowledge'!N$8)/100</f>
        <v>0.47600000000000003</v>
      </c>
      <c r="O804" s="129" cm="1">
        <f t="array" ref="O804">INDEX(KM_PCT,MATCH($A804,'Knowledge - Percentages'!$B:$B,0),'Data - Knowledge'!O$8)/100</f>
        <v>0.47600000000000003</v>
      </c>
      <c r="P804" s="129" cm="1">
        <f t="array" ref="P804">INDEX(KM_PCT,MATCH($A804,'Knowledge - Percentages'!$B:$B,0),'Data - Knowledge'!P$8)/100</f>
        <v>0.50700000000000001</v>
      </c>
      <c r="Q804" s="129" cm="1">
        <f t="array" ref="Q804">INDEX(KM_PCT,MATCH($A804,'Knowledge - Percentages'!$B:$B,0),'Data - Knowledge'!Q$8)/100</f>
        <v>0.50700000000000001</v>
      </c>
      <c r="R804" s="129" cm="1">
        <f t="array" ref="R804">INDEX(KM_PCT,MATCH($A804,'Knowledge - Percentages'!$B:$B,0),'Data - Knowledge'!R$8)/100</f>
        <v>0.41600000000000004</v>
      </c>
      <c r="S804" s="129" cm="1">
        <f t="array" ref="S804">INDEX(KM_PCT,MATCH($A804,'Knowledge - Percentages'!$B:$B,0),'Data - Knowledge'!S$8)/100</f>
        <v>0.50700000000000001</v>
      </c>
      <c r="T804" s="129" cm="1">
        <f t="array" ref="T804">INDEX(KM_PCT,MATCH($A804,'Knowledge - Percentages'!$B:$B,0),'Data - Knowledge'!T$8)/100</f>
        <v>0.50700000000000001</v>
      </c>
      <c r="U804" s="129" cm="1">
        <f t="array" ref="U804">INDEX(KM_PCT,MATCH($A804,'Knowledge - Percentages'!$B:$B,0),'Data - Knowledge'!U$8)/100</f>
        <v>0.53200000000000003</v>
      </c>
      <c r="V804" s="129" cm="1">
        <f t="array" ref="V804">INDEX(KM_PCT,MATCH($A804,'Knowledge - Percentages'!$B:$B,0),'Data - Knowledge'!V$8)/100</f>
        <v>0.45600000000000002</v>
      </c>
      <c r="W804" s="129" cm="1">
        <f t="array" ref="W804">INDEX(KM_PCT,MATCH($A804,'Knowledge - Percentages'!$B:$B,0),'Data - Knowledge'!W$8)/100</f>
        <v>0.50700000000000001</v>
      </c>
      <c r="X804" s="129" cm="1">
        <f t="array" ref="X804">INDEX(KM_PCT,MATCH($A804,'Knowledge - Percentages'!$B:$B,0),'Data - Knowledge'!X$8)/100</f>
        <v>0.50700000000000001</v>
      </c>
      <c r="Y804" s="129" cm="1">
        <f t="array" ref="Y804">INDEX(KM_PCT,MATCH($A804,'Knowledge - Percentages'!$B:$B,0),'Data - Knowledge'!Y$8)/100</f>
        <v>0.50700000000000001</v>
      </c>
      <c r="Z804" s="129" cm="1">
        <f t="array" ref="Z804">INDEX(KM_PCT,MATCH($A804,'Knowledge - Percentages'!$B:$B,0),'Data - Knowledge'!Z$8)/100</f>
        <v>0.54</v>
      </c>
      <c r="AA804" s="129" cm="1">
        <f t="array" ref="AA804">INDEX(KM_PCT,MATCH($A804,'Knowledge - Percentages'!$B:$B,0),'Data - Knowledge'!AA$8)/100</f>
        <v>0.50700000000000001</v>
      </c>
      <c r="AB804" s="129" cm="1">
        <f t="array" ref="AB804">INDEX(KM_PCT,MATCH($A804,'Knowledge - Percentages'!$B:$B,0),'Data - Knowledge'!AB$8)/100</f>
        <v>0.50700000000000001</v>
      </c>
      <c r="AC804" s="129" cm="1">
        <f t="array" ref="AC804">INDEX(KM_PCT,MATCH($A804,'Knowledge - Percentages'!$B:$B,0),'Data - Knowledge'!AC$8)/100</f>
        <v>0.56299999999999994</v>
      </c>
      <c r="AD804" s="129" cm="1">
        <f t="array" ref="AD804">INDEX(KM_PCT,MATCH($A804,'Knowledge - Percentages'!$B:$B,0),'Data - Knowledge'!AD$8)/100</f>
        <v>0.51300000000000001</v>
      </c>
      <c r="AE804" s="129" cm="1">
        <f t="array" ref="AE804">INDEX(KM_PCT,MATCH($A804,'Knowledge - Percentages'!$B:$B,0),'Data - Knowledge'!AE$8)/100</f>
        <v>0.48200000000000004</v>
      </c>
      <c r="AF804" s="129" cm="1">
        <f t="array" ref="AF804">INDEX(KM_PCT,MATCH($A804,'Knowledge - Percentages'!$B:$B,0),'Data - Knowledge'!AF$8)/100</f>
        <v>0.51300000000000001</v>
      </c>
      <c r="AG804" s="129" cm="1">
        <f t="array" ref="AG804">INDEX(KM_PCT,MATCH($A804,'Knowledge - Percentages'!$B:$B,0),'Data - Knowledge'!AG$8)/100</f>
        <v>0.51300000000000001</v>
      </c>
      <c r="AH804" s="129" cm="1">
        <f t="array" ref="AH804">INDEX(KM_PCT,MATCH($A804,'Knowledge - Percentages'!$B:$B,0),'Data - Knowledge'!AH$8)/100</f>
        <v>0.51300000000000001</v>
      </c>
      <c r="AI804" s="129" cm="1">
        <f t="array" ref="AI804">INDEX(KM_PCT,MATCH($A804,'Knowledge - Percentages'!$B:$B,0),'Data - Knowledge'!AI$8)/100</f>
        <v>0.51300000000000001</v>
      </c>
    </row>
  </sheetData>
  <autoFilter ref="A8:AI804" xr:uid="{E6E4782E-08EA-4700-9B10-814FED882B97}"/>
  <conditionalFormatting sqref="D8">
    <cfRule type="duplicateValues" dxfId="3"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A792-4B5E-4B94-9005-14C42C84EF12}">
  <dimension ref="A1:CP921"/>
  <sheetViews>
    <sheetView zoomScaleNormal="100" workbookViewId="0"/>
  </sheetViews>
  <sheetFormatPr defaultColWidth="9.28515625" defaultRowHeight="15"/>
  <cols>
    <col min="1" max="1" width="9.28515625" style="86"/>
    <col min="2" max="2" width="23.42578125" style="86" bestFit="1" customWidth="1"/>
    <col min="3" max="3" width="21.85546875" style="86" bestFit="1" customWidth="1"/>
    <col min="4" max="4" width="117.28515625" style="86" bestFit="1" customWidth="1"/>
    <col min="5" max="5" width="71.5703125" style="86" bestFit="1" customWidth="1"/>
    <col min="6" max="16384" width="9.28515625" style="86"/>
  </cols>
  <sheetData>
    <row r="1" spans="1:94">
      <c r="A1" s="131" t="s">
        <v>1657</v>
      </c>
      <c r="B1" s="131" t="s">
        <v>57</v>
      </c>
      <c r="C1" s="131" t="s">
        <v>203</v>
      </c>
      <c r="D1" s="131" t="s">
        <v>202</v>
      </c>
      <c r="E1" s="131" t="s">
        <v>204</v>
      </c>
      <c r="F1" s="131" t="s">
        <v>1658</v>
      </c>
      <c r="G1" s="131" t="s">
        <v>1659</v>
      </c>
      <c r="H1" s="131" t="s">
        <v>1660</v>
      </c>
      <c r="I1" s="131" t="s">
        <v>1661</v>
      </c>
      <c r="J1" s="131" t="s">
        <v>1662</v>
      </c>
      <c r="K1" s="131" t="s">
        <v>1661</v>
      </c>
      <c r="L1" s="131" t="s">
        <v>1663</v>
      </c>
      <c r="M1" s="131" t="s">
        <v>1664</v>
      </c>
      <c r="N1" s="131" t="s">
        <v>1665</v>
      </c>
      <c r="O1" s="131" t="s">
        <v>1666</v>
      </c>
      <c r="P1" s="131" t="s">
        <v>1661</v>
      </c>
      <c r="Q1" s="131" t="s">
        <v>1667</v>
      </c>
      <c r="R1" s="131" t="s">
        <v>1668</v>
      </c>
      <c r="S1" s="131" t="s">
        <v>1669</v>
      </c>
      <c r="T1" s="131" t="s">
        <v>1670</v>
      </c>
      <c r="U1" s="131" t="s">
        <v>1671</v>
      </c>
      <c r="V1" s="131" t="s">
        <v>1672</v>
      </c>
      <c r="W1" s="131" t="s">
        <v>1673</v>
      </c>
      <c r="X1" s="131" t="s">
        <v>1674</v>
      </c>
      <c r="Y1" s="131" t="s">
        <v>1675</v>
      </c>
      <c r="Z1" s="131" t="s">
        <v>1676</v>
      </c>
      <c r="AA1" s="131" t="s">
        <v>1677</v>
      </c>
      <c r="AB1" s="131" t="s">
        <v>1678</v>
      </c>
      <c r="AC1" s="131" t="s">
        <v>1679</v>
      </c>
      <c r="AD1" s="131" t="s">
        <v>1680</v>
      </c>
      <c r="AE1" s="131" t="s">
        <v>1681</v>
      </c>
      <c r="AF1" s="131" t="s">
        <v>1682</v>
      </c>
      <c r="AG1" s="131" t="s">
        <v>1683</v>
      </c>
      <c r="AH1" s="131" t="s">
        <v>1684</v>
      </c>
      <c r="AI1" s="131" t="s">
        <v>1685</v>
      </c>
      <c r="AJ1" s="131" t="s">
        <v>1686</v>
      </c>
      <c r="AK1" s="131" t="s">
        <v>1687</v>
      </c>
      <c r="AL1" s="131" t="s">
        <v>1688</v>
      </c>
      <c r="AM1" s="131" t="s">
        <v>1689</v>
      </c>
      <c r="AN1" s="131" t="s">
        <v>1690</v>
      </c>
      <c r="AO1" s="131" t="s">
        <v>1691</v>
      </c>
    </row>
    <row r="2" spans="1:94">
      <c r="A2" s="131"/>
      <c r="B2" s="131"/>
      <c r="C2" s="131" t="s">
        <v>210</v>
      </c>
      <c r="D2" s="131" t="s">
        <v>211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row>
    <row r="3" spans="1:94">
      <c r="A3" s="131">
        <v>593</v>
      </c>
      <c r="B3" s="131" t="s">
        <v>71</v>
      </c>
      <c r="C3" s="131" t="s">
        <v>210</v>
      </c>
      <c r="D3" s="131" t="s">
        <v>211</v>
      </c>
      <c r="E3" s="131" t="s">
        <v>72</v>
      </c>
      <c r="F3" s="131" t="s">
        <v>1692</v>
      </c>
      <c r="G3" s="131"/>
      <c r="H3" s="131"/>
      <c r="I3" s="132"/>
      <c r="J3" s="132">
        <v>13.2</v>
      </c>
      <c r="K3" s="132"/>
      <c r="L3" s="132">
        <v>14.6</v>
      </c>
      <c r="M3" s="132">
        <v>14.7</v>
      </c>
      <c r="N3" s="132">
        <v>12.6</v>
      </c>
      <c r="O3" s="132">
        <v>11.9</v>
      </c>
      <c r="P3" s="132"/>
      <c r="Q3" s="132">
        <v>14.6</v>
      </c>
      <c r="R3" s="132">
        <v>16.100000000000001</v>
      </c>
      <c r="S3" s="132">
        <v>16.3</v>
      </c>
      <c r="T3" s="132">
        <v>13.3</v>
      </c>
      <c r="U3" s="132">
        <v>13.7</v>
      </c>
      <c r="V3" s="132">
        <v>14.6</v>
      </c>
      <c r="W3" s="132">
        <v>17.3</v>
      </c>
      <c r="X3" s="132">
        <v>14.6</v>
      </c>
      <c r="Y3" s="132">
        <v>13.9</v>
      </c>
      <c r="Z3" s="132">
        <v>14.6</v>
      </c>
      <c r="AA3" s="132">
        <v>14.6</v>
      </c>
      <c r="AB3" s="132">
        <v>15.3</v>
      </c>
      <c r="AC3" s="132">
        <v>14.6</v>
      </c>
      <c r="AD3" s="132">
        <v>12.6</v>
      </c>
      <c r="AE3" s="132">
        <v>12.6</v>
      </c>
      <c r="AF3" s="132">
        <v>11.8</v>
      </c>
      <c r="AG3" s="132">
        <v>12.6</v>
      </c>
      <c r="AH3" s="132">
        <v>12.6</v>
      </c>
      <c r="AI3" s="132">
        <v>11.7</v>
      </c>
      <c r="AJ3" s="132">
        <v>11.9</v>
      </c>
      <c r="AK3" s="132">
        <v>11.9</v>
      </c>
      <c r="AL3" s="132">
        <v>11.9</v>
      </c>
      <c r="AM3" s="132">
        <v>11.9</v>
      </c>
      <c r="AN3" s="132">
        <v>11.9</v>
      </c>
      <c r="AO3" s="132">
        <v>11.9</v>
      </c>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row>
    <row r="4" spans="1:94">
      <c r="A4" s="131">
        <v>594</v>
      </c>
      <c r="B4" s="131" t="s">
        <v>212</v>
      </c>
      <c r="C4" s="131" t="s">
        <v>210</v>
      </c>
      <c r="D4" s="131" t="s">
        <v>211</v>
      </c>
      <c r="E4" s="131" t="s">
        <v>213</v>
      </c>
      <c r="F4" s="131" t="s">
        <v>1692</v>
      </c>
      <c r="G4" s="131"/>
      <c r="H4" s="131"/>
      <c r="I4" s="132"/>
      <c r="J4" s="132">
        <v>0.7</v>
      </c>
      <c r="K4" s="132"/>
      <c r="L4" s="132">
        <v>0.9</v>
      </c>
      <c r="M4" s="132">
        <v>0.7</v>
      </c>
      <c r="N4" s="132">
        <v>0.7</v>
      </c>
      <c r="O4" s="132">
        <v>0.6</v>
      </c>
      <c r="P4" s="132"/>
      <c r="Q4" s="132">
        <v>1.9</v>
      </c>
      <c r="R4" s="132">
        <v>1.2</v>
      </c>
      <c r="S4" s="132">
        <v>0.9</v>
      </c>
      <c r="T4" s="132">
        <v>0.8</v>
      </c>
      <c r="U4" s="132">
        <v>0.8</v>
      </c>
      <c r="V4" s="132">
        <v>0.7</v>
      </c>
      <c r="W4" s="132">
        <v>0.7</v>
      </c>
      <c r="X4" s="132">
        <v>0.7</v>
      </c>
      <c r="Y4" s="132">
        <v>0.7</v>
      </c>
      <c r="Z4" s="132">
        <v>0.7</v>
      </c>
      <c r="AA4" s="132">
        <v>1.2</v>
      </c>
      <c r="AB4" s="132">
        <v>0.7</v>
      </c>
      <c r="AC4" s="132">
        <v>0.4</v>
      </c>
      <c r="AD4" s="132">
        <v>0.8</v>
      </c>
      <c r="AE4" s="132">
        <v>0.7</v>
      </c>
      <c r="AF4" s="132">
        <v>0.6</v>
      </c>
      <c r="AG4" s="132">
        <v>0.7</v>
      </c>
      <c r="AH4" s="132">
        <v>0.7</v>
      </c>
      <c r="AI4" s="132">
        <v>0.7</v>
      </c>
      <c r="AJ4" s="132">
        <v>0.5</v>
      </c>
      <c r="AK4" s="132">
        <v>0.6</v>
      </c>
      <c r="AL4" s="132">
        <v>0.6</v>
      </c>
      <c r="AM4" s="132">
        <v>0.5</v>
      </c>
      <c r="AN4" s="132">
        <v>0.6</v>
      </c>
      <c r="AO4" s="132">
        <v>0.6</v>
      </c>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row>
    <row r="5" spans="1:94">
      <c r="A5" s="131">
        <v>595</v>
      </c>
      <c r="B5" s="131" t="s">
        <v>69</v>
      </c>
      <c r="C5" s="131" t="s">
        <v>210</v>
      </c>
      <c r="D5" s="131" t="s">
        <v>211</v>
      </c>
      <c r="E5" s="131" t="s">
        <v>70</v>
      </c>
      <c r="F5" s="131" t="s">
        <v>1692</v>
      </c>
      <c r="G5" s="131"/>
      <c r="H5" s="131"/>
      <c r="I5" s="132"/>
      <c r="J5" s="132">
        <v>1.9</v>
      </c>
      <c r="K5" s="132"/>
      <c r="L5" s="132">
        <v>2.4</v>
      </c>
      <c r="M5" s="132">
        <v>1.7</v>
      </c>
      <c r="N5" s="132">
        <v>1.7</v>
      </c>
      <c r="O5" s="132">
        <v>1.8</v>
      </c>
      <c r="P5" s="132"/>
      <c r="Q5" s="132">
        <v>3.7</v>
      </c>
      <c r="R5" s="132">
        <v>2.6</v>
      </c>
      <c r="S5" s="132">
        <v>2.5</v>
      </c>
      <c r="T5" s="132">
        <v>2.5</v>
      </c>
      <c r="U5" s="132">
        <v>2.1</v>
      </c>
      <c r="V5" s="132">
        <v>1.8</v>
      </c>
      <c r="W5" s="132">
        <v>1.6</v>
      </c>
      <c r="X5" s="132">
        <v>2.1</v>
      </c>
      <c r="Y5" s="132">
        <v>1.6</v>
      </c>
      <c r="Z5" s="132">
        <v>1.8</v>
      </c>
      <c r="AA5" s="132">
        <v>1.8</v>
      </c>
      <c r="AB5" s="132">
        <v>1.8</v>
      </c>
      <c r="AC5" s="132">
        <v>1.1000000000000001</v>
      </c>
      <c r="AD5" s="132">
        <v>1.7</v>
      </c>
      <c r="AE5" s="132">
        <v>1.5</v>
      </c>
      <c r="AF5" s="132">
        <v>1.7</v>
      </c>
      <c r="AG5" s="132">
        <v>1.7</v>
      </c>
      <c r="AH5" s="132">
        <v>1.7</v>
      </c>
      <c r="AI5" s="132">
        <v>2.1</v>
      </c>
      <c r="AJ5" s="132">
        <v>1.8</v>
      </c>
      <c r="AK5" s="132">
        <v>1.9</v>
      </c>
      <c r="AL5" s="132">
        <v>1.7</v>
      </c>
      <c r="AM5" s="132">
        <v>1.3</v>
      </c>
      <c r="AN5" s="132">
        <v>1.8</v>
      </c>
      <c r="AO5" s="132">
        <v>1.4</v>
      </c>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row>
    <row r="6" spans="1:94">
      <c r="A6" s="131">
        <v>596</v>
      </c>
      <c r="B6" s="131" t="s">
        <v>214</v>
      </c>
      <c r="C6" s="131" t="s">
        <v>210</v>
      </c>
      <c r="D6" s="131" t="s">
        <v>211</v>
      </c>
      <c r="E6" s="131" t="s">
        <v>215</v>
      </c>
      <c r="F6" s="131" t="s">
        <v>1692</v>
      </c>
      <c r="G6" s="131"/>
      <c r="H6" s="131"/>
      <c r="I6" s="132"/>
      <c r="J6" s="132">
        <v>2.1</v>
      </c>
      <c r="K6" s="132"/>
      <c r="L6" s="132">
        <v>3.1</v>
      </c>
      <c r="M6" s="132">
        <v>2.1</v>
      </c>
      <c r="N6" s="132">
        <v>2</v>
      </c>
      <c r="O6" s="132">
        <v>1.6</v>
      </c>
      <c r="P6" s="132"/>
      <c r="Q6" s="132">
        <v>3.5</v>
      </c>
      <c r="R6" s="132">
        <v>3.4</v>
      </c>
      <c r="S6" s="132">
        <v>3.1</v>
      </c>
      <c r="T6" s="132">
        <v>3.1</v>
      </c>
      <c r="U6" s="132">
        <v>3</v>
      </c>
      <c r="V6" s="132">
        <v>1.7</v>
      </c>
      <c r="W6" s="132">
        <v>2.1</v>
      </c>
      <c r="X6" s="132">
        <v>1.3</v>
      </c>
      <c r="Y6" s="132">
        <v>2</v>
      </c>
      <c r="Z6" s="132">
        <v>2.5</v>
      </c>
      <c r="AA6" s="132">
        <v>2.6</v>
      </c>
      <c r="AB6" s="132">
        <v>2.5</v>
      </c>
      <c r="AC6" s="132">
        <v>1.3</v>
      </c>
      <c r="AD6" s="132">
        <v>2.2999999999999998</v>
      </c>
      <c r="AE6" s="132">
        <v>1.9</v>
      </c>
      <c r="AF6" s="132">
        <v>1.7</v>
      </c>
      <c r="AG6" s="132">
        <v>1.9</v>
      </c>
      <c r="AH6" s="132">
        <v>1.9</v>
      </c>
      <c r="AI6" s="132">
        <v>1.7</v>
      </c>
      <c r="AJ6" s="132">
        <v>1.6</v>
      </c>
      <c r="AK6" s="132">
        <v>1.9</v>
      </c>
      <c r="AL6" s="132">
        <v>1.6</v>
      </c>
      <c r="AM6" s="132">
        <v>1.3</v>
      </c>
      <c r="AN6" s="132">
        <v>1.6</v>
      </c>
      <c r="AO6" s="132">
        <v>1.5</v>
      </c>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row>
    <row r="7" spans="1:94">
      <c r="A7" s="131">
        <v>597</v>
      </c>
      <c r="B7" s="131" t="s">
        <v>216</v>
      </c>
      <c r="C7" s="131" t="s">
        <v>210</v>
      </c>
      <c r="D7" s="131" t="s">
        <v>211</v>
      </c>
      <c r="E7" s="131" t="s">
        <v>217</v>
      </c>
      <c r="F7" s="131" t="s">
        <v>1692</v>
      </c>
      <c r="G7" s="131"/>
      <c r="H7" s="131"/>
      <c r="I7" s="132"/>
      <c r="J7" s="132">
        <v>1.9</v>
      </c>
      <c r="K7" s="132"/>
      <c r="L7" s="132">
        <v>2.5</v>
      </c>
      <c r="M7" s="132">
        <v>1.9</v>
      </c>
      <c r="N7" s="132">
        <v>1.9</v>
      </c>
      <c r="O7" s="132">
        <v>1.7</v>
      </c>
      <c r="P7" s="132"/>
      <c r="Q7" s="132">
        <v>2.6</v>
      </c>
      <c r="R7" s="132">
        <v>2.7</v>
      </c>
      <c r="S7" s="132">
        <v>2.6</v>
      </c>
      <c r="T7" s="132">
        <v>2.7</v>
      </c>
      <c r="U7" s="132">
        <v>2.6</v>
      </c>
      <c r="V7" s="132">
        <v>2</v>
      </c>
      <c r="W7" s="132">
        <v>2</v>
      </c>
      <c r="X7" s="132">
        <v>1.3</v>
      </c>
      <c r="Y7" s="132">
        <v>2</v>
      </c>
      <c r="Z7" s="132">
        <v>2.4</v>
      </c>
      <c r="AA7" s="132">
        <v>2</v>
      </c>
      <c r="AB7" s="132">
        <v>2</v>
      </c>
      <c r="AC7" s="132">
        <v>1.4</v>
      </c>
      <c r="AD7" s="132">
        <v>2</v>
      </c>
      <c r="AE7" s="132">
        <v>1.7</v>
      </c>
      <c r="AF7" s="132">
        <v>2.1</v>
      </c>
      <c r="AG7" s="132">
        <v>1.7</v>
      </c>
      <c r="AH7" s="132">
        <v>1.8</v>
      </c>
      <c r="AI7" s="132">
        <v>1.7</v>
      </c>
      <c r="AJ7" s="132">
        <v>1.7</v>
      </c>
      <c r="AK7" s="132">
        <v>1.7</v>
      </c>
      <c r="AL7" s="132">
        <v>1.7</v>
      </c>
      <c r="AM7" s="132">
        <v>1.4</v>
      </c>
      <c r="AN7" s="132">
        <v>1.8</v>
      </c>
      <c r="AO7" s="132">
        <v>1.4</v>
      </c>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row>
    <row r="8" spans="1:94">
      <c r="A8" s="131">
        <v>598</v>
      </c>
      <c r="B8" s="131" t="s">
        <v>85</v>
      </c>
      <c r="C8" s="131" t="s">
        <v>210</v>
      </c>
      <c r="D8" s="131" t="s">
        <v>211</v>
      </c>
      <c r="E8" s="131" t="s">
        <v>86</v>
      </c>
      <c r="F8" s="131" t="s">
        <v>1692</v>
      </c>
      <c r="G8" s="131"/>
      <c r="H8" s="131"/>
      <c r="I8" s="132"/>
      <c r="J8" s="132">
        <v>2</v>
      </c>
      <c r="K8" s="132"/>
      <c r="L8" s="132">
        <v>3</v>
      </c>
      <c r="M8" s="132">
        <v>1.7</v>
      </c>
      <c r="N8" s="132">
        <v>1.8</v>
      </c>
      <c r="O8" s="132">
        <v>1.7</v>
      </c>
      <c r="P8" s="132"/>
      <c r="Q8" s="132">
        <v>6.8</v>
      </c>
      <c r="R8" s="132">
        <v>3.3</v>
      </c>
      <c r="S8" s="132">
        <v>3.1</v>
      </c>
      <c r="T8" s="132">
        <v>3.1</v>
      </c>
      <c r="U8" s="132">
        <v>2.1</v>
      </c>
      <c r="V8" s="132">
        <v>1.7</v>
      </c>
      <c r="W8" s="132">
        <v>1.7</v>
      </c>
      <c r="X8" s="132">
        <v>1.1000000000000001</v>
      </c>
      <c r="Y8" s="132">
        <v>1.7</v>
      </c>
      <c r="Z8" s="132">
        <v>1.7</v>
      </c>
      <c r="AA8" s="132">
        <v>1.7</v>
      </c>
      <c r="AB8" s="132">
        <v>1.7</v>
      </c>
      <c r="AC8" s="132">
        <v>1.4</v>
      </c>
      <c r="AD8" s="132">
        <v>2</v>
      </c>
      <c r="AE8" s="132">
        <v>1.6</v>
      </c>
      <c r="AF8" s="132">
        <v>1.8</v>
      </c>
      <c r="AG8" s="132">
        <v>1.6</v>
      </c>
      <c r="AH8" s="132">
        <v>1.8</v>
      </c>
      <c r="AI8" s="132">
        <v>1.7</v>
      </c>
      <c r="AJ8" s="132">
        <v>2</v>
      </c>
      <c r="AK8" s="132">
        <v>1.7</v>
      </c>
      <c r="AL8" s="132">
        <v>1.7</v>
      </c>
      <c r="AM8" s="132">
        <v>1.6</v>
      </c>
      <c r="AN8" s="132">
        <v>1.6</v>
      </c>
      <c r="AO8" s="132">
        <v>1.2</v>
      </c>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row>
    <row r="9" spans="1:94">
      <c r="A9" s="131">
        <v>599</v>
      </c>
      <c r="B9" s="131" t="s">
        <v>75</v>
      </c>
      <c r="C9" s="131" t="s">
        <v>210</v>
      </c>
      <c r="D9" s="131" t="s">
        <v>211</v>
      </c>
      <c r="E9" s="131" t="s">
        <v>76</v>
      </c>
      <c r="F9" s="131" t="s">
        <v>1692</v>
      </c>
      <c r="G9" s="131"/>
      <c r="H9" s="131"/>
      <c r="I9" s="132"/>
      <c r="J9" s="132">
        <v>0.5</v>
      </c>
      <c r="K9" s="132"/>
      <c r="L9" s="132">
        <v>0.9</v>
      </c>
      <c r="M9" s="132">
        <v>0.5</v>
      </c>
      <c r="N9" s="132">
        <v>0.4</v>
      </c>
      <c r="O9" s="132">
        <v>0.4</v>
      </c>
      <c r="P9" s="132"/>
      <c r="Q9" s="132">
        <v>1</v>
      </c>
      <c r="R9" s="132">
        <v>0.8</v>
      </c>
      <c r="S9" s="132">
        <v>1.2</v>
      </c>
      <c r="T9" s="132">
        <v>0.7</v>
      </c>
      <c r="U9" s="132">
        <v>0.8</v>
      </c>
      <c r="V9" s="132">
        <v>0.5</v>
      </c>
      <c r="W9" s="132">
        <v>0.7</v>
      </c>
      <c r="X9" s="132">
        <v>0.5</v>
      </c>
      <c r="Y9" s="132">
        <v>0.4</v>
      </c>
      <c r="Z9" s="132">
        <v>0.5</v>
      </c>
      <c r="AA9" s="132">
        <v>0.5</v>
      </c>
      <c r="AB9" s="132">
        <v>0.5</v>
      </c>
      <c r="AC9" s="132">
        <v>0.3</v>
      </c>
      <c r="AD9" s="132">
        <v>0.4</v>
      </c>
      <c r="AE9" s="132">
        <v>0.4</v>
      </c>
      <c r="AF9" s="132">
        <v>0.4</v>
      </c>
      <c r="AG9" s="132">
        <v>0.4</v>
      </c>
      <c r="AH9" s="132">
        <v>0.4</v>
      </c>
      <c r="AI9" s="132">
        <v>0.4</v>
      </c>
      <c r="AJ9" s="132">
        <v>0.5</v>
      </c>
      <c r="AK9" s="132">
        <v>0.4</v>
      </c>
      <c r="AL9" s="132">
        <v>0.4</v>
      </c>
      <c r="AM9" s="132">
        <v>0.4</v>
      </c>
      <c r="AN9" s="132">
        <v>0.4</v>
      </c>
      <c r="AO9" s="132">
        <v>0.4</v>
      </c>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row>
    <row r="10" spans="1:94">
      <c r="A10" s="131">
        <v>600</v>
      </c>
      <c r="B10" s="131" t="s">
        <v>218</v>
      </c>
      <c r="C10" s="131" t="s">
        <v>210</v>
      </c>
      <c r="D10" s="131" t="s">
        <v>211</v>
      </c>
      <c r="E10" s="131" t="s">
        <v>219</v>
      </c>
      <c r="F10" s="131" t="s">
        <v>1692</v>
      </c>
      <c r="G10" s="131"/>
      <c r="H10" s="131"/>
      <c r="I10" s="132"/>
      <c r="J10" s="132">
        <v>3.9</v>
      </c>
      <c r="K10" s="132"/>
      <c r="L10" s="132">
        <v>4</v>
      </c>
      <c r="M10" s="132">
        <v>3.7</v>
      </c>
      <c r="N10" s="132">
        <v>3.9</v>
      </c>
      <c r="O10" s="132">
        <v>3.9</v>
      </c>
      <c r="P10" s="132"/>
      <c r="Q10" s="132">
        <v>4.5999999999999996</v>
      </c>
      <c r="R10" s="132">
        <v>4</v>
      </c>
      <c r="S10" s="132">
        <v>3.5</v>
      </c>
      <c r="T10" s="132">
        <v>4.8</v>
      </c>
      <c r="U10" s="132">
        <v>4</v>
      </c>
      <c r="V10" s="132">
        <v>3.4</v>
      </c>
      <c r="W10" s="132">
        <v>3</v>
      </c>
      <c r="X10" s="132">
        <v>3.7</v>
      </c>
      <c r="Y10" s="132">
        <v>3.7</v>
      </c>
      <c r="Z10" s="132">
        <v>3.7</v>
      </c>
      <c r="AA10" s="132">
        <v>3.7</v>
      </c>
      <c r="AB10" s="132">
        <v>3.7</v>
      </c>
      <c r="AC10" s="132">
        <v>3.7</v>
      </c>
      <c r="AD10" s="132">
        <v>4.3</v>
      </c>
      <c r="AE10" s="132">
        <v>3.9</v>
      </c>
      <c r="AF10" s="132">
        <v>3.9</v>
      </c>
      <c r="AG10" s="132">
        <v>3.9</v>
      </c>
      <c r="AH10" s="132">
        <v>3.9</v>
      </c>
      <c r="AI10" s="132">
        <v>3.9</v>
      </c>
      <c r="AJ10" s="132">
        <v>3.9</v>
      </c>
      <c r="AK10" s="132">
        <v>5</v>
      </c>
      <c r="AL10" s="132">
        <v>3.9</v>
      </c>
      <c r="AM10" s="132">
        <v>3.9</v>
      </c>
      <c r="AN10" s="132">
        <v>3.7</v>
      </c>
      <c r="AO10" s="132">
        <v>3.9</v>
      </c>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row>
    <row r="11" spans="1:94">
      <c r="A11" s="131">
        <v>601</v>
      </c>
      <c r="B11" s="131" t="s">
        <v>73</v>
      </c>
      <c r="C11" s="131" t="s">
        <v>210</v>
      </c>
      <c r="D11" s="131" t="s">
        <v>211</v>
      </c>
      <c r="E11" s="131" t="s">
        <v>74</v>
      </c>
      <c r="F11" s="131" t="s">
        <v>1692</v>
      </c>
      <c r="G11" s="131"/>
      <c r="H11" s="131"/>
      <c r="I11" s="132"/>
      <c r="J11" s="132">
        <v>0.9</v>
      </c>
      <c r="K11" s="132"/>
      <c r="L11" s="132">
        <v>1.6</v>
      </c>
      <c r="M11" s="132">
        <v>0.9</v>
      </c>
      <c r="N11" s="132">
        <v>0.7</v>
      </c>
      <c r="O11" s="132">
        <v>0.7</v>
      </c>
      <c r="P11" s="132"/>
      <c r="Q11" s="132">
        <v>2.7</v>
      </c>
      <c r="R11" s="132">
        <v>1.6</v>
      </c>
      <c r="S11" s="132">
        <v>1.7</v>
      </c>
      <c r="T11" s="132">
        <v>1.5</v>
      </c>
      <c r="U11" s="132">
        <v>1.2</v>
      </c>
      <c r="V11" s="132">
        <v>0.9</v>
      </c>
      <c r="W11" s="132">
        <v>0.9</v>
      </c>
      <c r="X11" s="132">
        <v>1.2</v>
      </c>
      <c r="Y11" s="132">
        <v>0.9</v>
      </c>
      <c r="Z11" s="132">
        <v>0.9</v>
      </c>
      <c r="AA11" s="132">
        <v>0.9</v>
      </c>
      <c r="AB11" s="132">
        <v>0.9</v>
      </c>
      <c r="AC11" s="132">
        <v>0.9</v>
      </c>
      <c r="AD11" s="132">
        <v>0.7</v>
      </c>
      <c r="AE11" s="132">
        <v>0.7</v>
      </c>
      <c r="AF11" s="132">
        <v>0.6</v>
      </c>
      <c r="AG11" s="132">
        <v>0.7</v>
      </c>
      <c r="AH11" s="132">
        <v>0.7</v>
      </c>
      <c r="AI11" s="132">
        <v>0.7</v>
      </c>
      <c r="AJ11" s="132">
        <v>0.7</v>
      </c>
      <c r="AK11" s="132">
        <v>0.8</v>
      </c>
      <c r="AL11" s="132">
        <v>0.6</v>
      </c>
      <c r="AM11" s="132">
        <v>0.7</v>
      </c>
      <c r="AN11" s="132">
        <v>0.7</v>
      </c>
      <c r="AO11" s="132">
        <v>0.7</v>
      </c>
    </row>
    <row r="12" spans="1:94">
      <c r="A12" s="131">
        <v>602</v>
      </c>
      <c r="B12" s="131" t="s">
        <v>90</v>
      </c>
      <c r="C12" s="131" t="s">
        <v>210</v>
      </c>
      <c r="D12" s="131" t="s">
        <v>211</v>
      </c>
      <c r="E12" s="131" t="s">
        <v>91</v>
      </c>
      <c r="F12" s="131" t="s">
        <v>1692</v>
      </c>
      <c r="G12" s="131"/>
      <c r="H12" s="131"/>
      <c r="I12" s="132"/>
      <c r="J12" s="132">
        <v>1.5</v>
      </c>
      <c r="K12" s="132"/>
      <c r="L12" s="132">
        <v>1.7</v>
      </c>
      <c r="M12" s="132">
        <v>1.5</v>
      </c>
      <c r="N12" s="132">
        <v>1.5</v>
      </c>
      <c r="O12" s="132">
        <v>1.4</v>
      </c>
      <c r="P12" s="132"/>
      <c r="Q12" s="132">
        <v>1.7</v>
      </c>
      <c r="R12" s="132">
        <v>1.9</v>
      </c>
      <c r="S12" s="132">
        <v>1.7</v>
      </c>
      <c r="T12" s="132">
        <v>1.7</v>
      </c>
      <c r="U12" s="132">
        <v>1.5</v>
      </c>
      <c r="V12" s="132">
        <v>1.5</v>
      </c>
      <c r="W12" s="132">
        <v>1.5</v>
      </c>
      <c r="X12" s="132">
        <v>3.3</v>
      </c>
      <c r="Y12" s="132">
        <v>1.5</v>
      </c>
      <c r="Z12" s="132">
        <v>1.5</v>
      </c>
      <c r="AA12" s="132">
        <v>1.5</v>
      </c>
      <c r="AB12" s="132">
        <v>1.5</v>
      </c>
      <c r="AC12" s="132">
        <v>1.5</v>
      </c>
      <c r="AD12" s="132">
        <v>1.5</v>
      </c>
      <c r="AE12" s="132">
        <v>1.5</v>
      </c>
      <c r="AF12" s="132">
        <v>1.4</v>
      </c>
      <c r="AG12" s="132">
        <v>1.5</v>
      </c>
      <c r="AH12" s="132">
        <v>2</v>
      </c>
      <c r="AI12" s="132">
        <v>1.1000000000000001</v>
      </c>
      <c r="AJ12" s="132">
        <v>1.4</v>
      </c>
      <c r="AK12" s="132">
        <v>1.4</v>
      </c>
      <c r="AL12" s="132">
        <v>1.4</v>
      </c>
      <c r="AM12" s="132">
        <v>1.4</v>
      </c>
      <c r="AN12" s="132">
        <v>1.4</v>
      </c>
      <c r="AO12" s="132">
        <v>1.3</v>
      </c>
    </row>
    <row r="13" spans="1:94">
      <c r="A13" s="131">
        <v>603</v>
      </c>
      <c r="B13" s="131" t="s">
        <v>220</v>
      </c>
      <c r="C13" s="131" t="s">
        <v>210</v>
      </c>
      <c r="D13" s="131" t="s">
        <v>211</v>
      </c>
      <c r="E13" s="131" t="s">
        <v>221</v>
      </c>
      <c r="F13" s="131" t="s">
        <v>1692</v>
      </c>
      <c r="G13" s="131"/>
      <c r="H13" s="131"/>
      <c r="I13" s="132"/>
      <c r="J13" s="132">
        <v>1.1000000000000001</v>
      </c>
      <c r="K13" s="132"/>
      <c r="L13" s="132">
        <v>1.4</v>
      </c>
      <c r="M13" s="132">
        <v>1.2</v>
      </c>
      <c r="N13" s="132">
        <v>1</v>
      </c>
      <c r="O13" s="132">
        <v>1</v>
      </c>
      <c r="P13" s="132"/>
      <c r="Q13" s="132">
        <v>1.4</v>
      </c>
      <c r="R13" s="132">
        <v>1.6</v>
      </c>
      <c r="S13" s="132">
        <v>1.4</v>
      </c>
      <c r="T13" s="132">
        <v>1.3</v>
      </c>
      <c r="U13" s="132">
        <v>1.4</v>
      </c>
      <c r="V13" s="132">
        <v>1.2</v>
      </c>
      <c r="W13" s="132">
        <v>1.2</v>
      </c>
      <c r="X13" s="132">
        <v>1</v>
      </c>
      <c r="Y13" s="132">
        <v>1.2</v>
      </c>
      <c r="Z13" s="132">
        <v>1.2</v>
      </c>
      <c r="AA13" s="132">
        <v>1.3</v>
      </c>
      <c r="AB13" s="132">
        <v>1.4</v>
      </c>
      <c r="AC13" s="132">
        <v>1.2</v>
      </c>
      <c r="AD13" s="132">
        <v>1</v>
      </c>
      <c r="AE13" s="132">
        <v>1</v>
      </c>
      <c r="AF13" s="132">
        <v>1</v>
      </c>
      <c r="AG13" s="132">
        <v>1</v>
      </c>
      <c r="AH13" s="132">
        <v>1</v>
      </c>
      <c r="AI13" s="132">
        <v>0.9</v>
      </c>
      <c r="AJ13" s="132">
        <v>1</v>
      </c>
      <c r="AK13" s="132">
        <v>1</v>
      </c>
      <c r="AL13" s="132">
        <v>1</v>
      </c>
      <c r="AM13" s="132">
        <v>1</v>
      </c>
      <c r="AN13" s="132">
        <v>1</v>
      </c>
      <c r="AO13" s="132">
        <v>1</v>
      </c>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row>
    <row r="14" spans="1:94">
      <c r="A14" s="131">
        <v>604</v>
      </c>
      <c r="B14" s="131" t="s">
        <v>83</v>
      </c>
      <c r="C14" s="131" t="s">
        <v>210</v>
      </c>
      <c r="D14" s="131" t="s">
        <v>211</v>
      </c>
      <c r="E14" s="131" t="s">
        <v>222</v>
      </c>
      <c r="F14" s="131" t="s">
        <v>1692</v>
      </c>
      <c r="G14" s="131"/>
      <c r="H14" s="131"/>
      <c r="I14" s="132"/>
      <c r="J14" s="132">
        <v>17.399999999999999</v>
      </c>
      <c r="K14" s="132"/>
      <c r="L14" s="132">
        <v>21.1</v>
      </c>
      <c r="M14" s="132">
        <v>15.5</v>
      </c>
      <c r="N14" s="132">
        <v>16.399999999999999</v>
      </c>
      <c r="O14" s="132">
        <v>17</v>
      </c>
      <c r="P14" s="132"/>
      <c r="Q14" s="132">
        <v>29.3</v>
      </c>
      <c r="R14" s="132">
        <v>22.1</v>
      </c>
      <c r="S14" s="132">
        <v>19.5</v>
      </c>
      <c r="T14" s="132">
        <v>22.7</v>
      </c>
      <c r="U14" s="132">
        <v>19.8</v>
      </c>
      <c r="V14" s="132">
        <v>15.7</v>
      </c>
      <c r="W14" s="132">
        <v>15.6</v>
      </c>
      <c r="X14" s="132">
        <v>15.7</v>
      </c>
      <c r="Y14" s="132">
        <v>15.7</v>
      </c>
      <c r="Z14" s="132">
        <v>15.7</v>
      </c>
      <c r="AA14" s="132">
        <v>15.7</v>
      </c>
      <c r="AB14" s="132">
        <v>15.7</v>
      </c>
      <c r="AC14" s="132">
        <v>13.1</v>
      </c>
      <c r="AD14" s="132">
        <v>16.600000000000001</v>
      </c>
      <c r="AE14" s="132">
        <v>14.2</v>
      </c>
      <c r="AF14" s="132">
        <v>17.3</v>
      </c>
      <c r="AG14" s="132">
        <v>16.600000000000001</v>
      </c>
      <c r="AH14" s="132">
        <v>15.5</v>
      </c>
      <c r="AI14" s="132">
        <v>18.100000000000001</v>
      </c>
      <c r="AJ14" s="132">
        <v>18.3</v>
      </c>
      <c r="AK14" s="132">
        <v>19.3</v>
      </c>
      <c r="AL14" s="132">
        <v>13.5</v>
      </c>
      <c r="AM14" s="132">
        <v>16</v>
      </c>
      <c r="AN14" s="132">
        <v>17</v>
      </c>
      <c r="AO14" s="132">
        <v>15.8</v>
      </c>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row>
    <row r="15" spans="1:94">
      <c r="A15" s="131">
        <v>605</v>
      </c>
      <c r="B15" s="131" t="s">
        <v>223</v>
      </c>
      <c r="C15" s="131" t="s">
        <v>210</v>
      </c>
      <c r="D15" s="131" t="s">
        <v>211</v>
      </c>
      <c r="E15" s="131" t="s">
        <v>224</v>
      </c>
      <c r="F15" s="131" t="s">
        <v>1692</v>
      </c>
      <c r="G15" s="131"/>
      <c r="H15" s="131"/>
      <c r="I15" s="132"/>
      <c r="J15" s="132">
        <v>0.3</v>
      </c>
      <c r="K15" s="132"/>
      <c r="L15" s="132">
        <v>0.3</v>
      </c>
      <c r="M15" s="132">
        <v>0.3</v>
      </c>
      <c r="N15" s="132">
        <v>0.3</v>
      </c>
      <c r="O15" s="132">
        <v>0.3</v>
      </c>
      <c r="P15" s="132"/>
      <c r="Q15" s="132">
        <v>0.4</v>
      </c>
      <c r="R15" s="132">
        <v>0.3</v>
      </c>
      <c r="S15" s="132">
        <v>0.3</v>
      </c>
      <c r="T15" s="132">
        <v>0.3</v>
      </c>
      <c r="U15" s="132">
        <v>0.4</v>
      </c>
      <c r="V15" s="132">
        <v>0.3</v>
      </c>
      <c r="W15" s="132">
        <v>0.3</v>
      </c>
      <c r="X15" s="132">
        <v>0.3</v>
      </c>
      <c r="Y15" s="132">
        <v>0.3</v>
      </c>
      <c r="Z15" s="132">
        <v>0.3</v>
      </c>
      <c r="AA15" s="132">
        <v>0.3</v>
      </c>
      <c r="AB15" s="132">
        <v>0.3</v>
      </c>
      <c r="AC15" s="132">
        <v>0.3</v>
      </c>
      <c r="AD15" s="132">
        <v>0.3</v>
      </c>
      <c r="AE15" s="132">
        <v>0.3</v>
      </c>
      <c r="AF15" s="132">
        <v>0.3</v>
      </c>
      <c r="AG15" s="132">
        <v>0.3</v>
      </c>
      <c r="AH15" s="132">
        <v>0.3</v>
      </c>
      <c r="AI15" s="132">
        <v>0.3</v>
      </c>
      <c r="AJ15" s="132">
        <v>0.3</v>
      </c>
      <c r="AK15" s="132">
        <v>0.3</v>
      </c>
      <c r="AL15" s="132">
        <v>0.3</v>
      </c>
      <c r="AM15" s="132">
        <v>0.3</v>
      </c>
      <c r="AN15" s="132">
        <v>0.3</v>
      </c>
      <c r="AO15" s="132">
        <v>0.3</v>
      </c>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row>
    <row r="16" spans="1:94">
      <c r="A16" s="131">
        <v>606</v>
      </c>
      <c r="B16" s="131" t="s">
        <v>225</v>
      </c>
      <c r="C16" s="131" t="s">
        <v>210</v>
      </c>
      <c r="D16" s="131" t="s">
        <v>211</v>
      </c>
      <c r="E16" s="131" t="s">
        <v>226</v>
      </c>
      <c r="F16" s="131" t="s">
        <v>1692</v>
      </c>
      <c r="G16" s="131"/>
      <c r="H16" s="131"/>
      <c r="I16" s="132"/>
      <c r="J16" s="132">
        <v>2.8</v>
      </c>
      <c r="K16" s="132"/>
      <c r="L16" s="132">
        <v>5.2</v>
      </c>
      <c r="M16" s="132">
        <v>2.9</v>
      </c>
      <c r="N16" s="132">
        <v>2.2999999999999998</v>
      </c>
      <c r="O16" s="132">
        <v>1.8</v>
      </c>
      <c r="P16" s="132"/>
      <c r="Q16" s="132">
        <v>8.3000000000000007</v>
      </c>
      <c r="R16" s="132">
        <v>5.2</v>
      </c>
      <c r="S16" s="132">
        <v>6.7</v>
      </c>
      <c r="T16" s="132">
        <v>4</v>
      </c>
      <c r="U16" s="132">
        <v>3.7</v>
      </c>
      <c r="V16" s="132">
        <v>2.9</v>
      </c>
      <c r="W16" s="132">
        <v>4</v>
      </c>
      <c r="X16" s="132">
        <v>2.7</v>
      </c>
      <c r="Y16" s="132">
        <v>2.9</v>
      </c>
      <c r="Z16" s="132">
        <v>2.9</v>
      </c>
      <c r="AA16" s="132">
        <v>2.9</v>
      </c>
      <c r="AB16" s="132">
        <v>3.8</v>
      </c>
      <c r="AC16" s="132">
        <v>1.4</v>
      </c>
      <c r="AD16" s="132">
        <v>2.4</v>
      </c>
      <c r="AE16" s="132">
        <v>2.2000000000000002</v>
      </c>
      <c r="AF16" s="132">
        <v>2</v>
      </c>
      <c r="AG16" s="132">
        <v>2.2999999999999998</v>
      </c>
      <c r="AH16" s="132">
        <v>2.1</v>
      </c>
      <c r="AI16" s="132">
        <v>1.8</v>
      </c>
      <c r="AJ16" s="132">
        <v>2.1</v>
      </c>
      <c r="AK16" s="132">
        <v>1.8</v>
      </c>
      <c r="AL16" s="132">
        <v>1.8</v>
      </c>
      <c r="AM16" s="132">
        <v>1.8</v>
      </c>
      <c r="AN16" s="132">
        <v>1.8</v>
      </c>
      <c r="AO16" s="132">
        <v>1.5</v>
      </c>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row>
    <row r="17" spans="1:94">
      <c r="A17" s="131">
        <v>607</v>
      </c>
      <c r="B17" s="131" t="s">
        <v>227</v>
      </c>
      <c r="C17" s="131" t="s">
        <v>210</v>
      </c>
      <c r="D17" s="131" t="s">
        <v>211</v>
      </c>
      <c r="E17" s="131" t="s">
        <v>228</v>
      </c>
      <c r="F17" s="131" t="s">
        <v>1692</v>
      </c>
      <c r="G17" s="131"/>
      <c r="H17" s="131"/>
      <c r="I17" s="132"/>
      <c r="J17" s="132">
        <v>8.9</v>
      </c>
      <c r="K17" s="132"/>
      <c r="L17" s="132">
        <v>11.6</v>
      </c>
      <c r="M17" s="132">
        <v>8.1</v>
      </c>
      <c r="N17" s="132">
        <v>7.7</v>
      </c>
      <c r="O17" s="132">
        <v>8.6999999999999993</v>
      </c>
      <c r="P17" s="132"/>
      <c r="Q17" s="132">
        <v>16.8</v>
      </c>
      <c r="R17" s="132">
        <v>12.3</v>
      </c>
      <c r="S17" s="132">
        <v>11.8</v>
      </c>
      <c r="T17" s="132">
        <v>11.9</v>
      </c>
      <c r="U17" s="132">
        <v>9.5</v>
      </c>
      <c r="V17" s="132">
        <v>8.3000000000000007</v>
      </c>
      <c r="W17" s="132">
        <v>8.3000000000000007</v>
      </c>
      <c r="X17" s="132">
        <v>6.8</v>
      </c>
      <c r="Y17" s="132">
        <v>8</v>
      </c>
      <c r="Z17" s="132">
        <v>8.3000000000000007</v>
      </c>
      <c r="AA17" s="132">
        <v>8.3000000000000007</v>
      </c>
      <c r="AB17" s="132">
        <v>9</v>
      </c>
      <c r="AC17" s="132">
        <v>8</v>
      </c>
      <c r="AD17" s="132">
        <v>7.8</v>
      </c>
      <c r="AE17" s="132">
        <v>6.4</v>
      </c>
      <c r="AF17" s="132">
        <v>7.9</v>
      </c>
      <c r="AG17" s="132">
        <v>7.8</v>
      </c>
      <c r="AH17" s="132">
        <v>7.3</v>
      </c>
      <c r="AI17" s="132">
        <v>9.1</v>
      </c>
      <c r="AJ17" s="132">
        <v>9.5</v>
      </c>
      <c r="AK17" s="132">
        <v>12</v>
      </c>
      <c r="AL17" s="132">
        <v>6.5</v>
      </c>
      <c r="AM17" s="132">
        <v>8.1</v>
      </c>
      <c r="AN17" s="132">
        <v>8.8000000000000007</v>
      </c>
      <c r="AO17" s="132">
        <v>7.5</v>
      </c>
    </row>
    <row r="18" spans="1:94">
      <c r="A18" s="131">
        <v>608</v>
      </c>
      <c r="B18" s="131" t="s">
        <v>229</v>
      </c>
      <c r="C18" s="131" t="s">
        <v>210</v>
      </c>
      <c r="D18" s="131" t="s">
        <v>211</v>
      </c>
      <c r="E18" s="131" t="s">
        <v>230</v>
      </c>
      <c r="F18" s="131" t="s">
        <v>1692</v>
      </c>
      <c r="G18" s="131"/>
      <c r="H18" s="131"/>
      <c r="I18" s="132"/>
      <c r="J18" s="132">
        <v>2.6</v>
      </c>
      <c r="K18" s="132"/>
      <c r="L18" s="132">
        <v>3.3</v>
      </c>
      <c r="M18" s="132">
        <v>2.5</v>
      </c>
      <c r="N18" s="132">
        <v>2.5</v>
      </c>
      <c r="O18" s="132">
        <v>2.1</v>
      </c>
      <c r="P18" s="132"/>
      <c r="Q18" s="132">
        <v>4.7</v>
      </c>
      <c r="R18" s="132">
        <v>3.3</v>
      </c>
      <c r="S18" s="132">
        <v>3.5</v>
      </c>
      <c r="T18" s="132">
        <v>3.3</v>
      </c>
      <c r="U18" s="132">
        <v>3.3</v>
      </c>
      <c r="V18" s="132">
        <v>2.7</v>
      </c>
      <c r="W18" s="132">
        <v>2.5</v>
      </c>
      <c r="X18" s="132">
        <v>1.9</v>
      </c>
      <c r="Y18" s="132">
        <v>2.5</v>
      </c>
      <c r="Z18" s="132">
        <v>2.5</v>
      </c>
      <c r="AA18" s="132">
        <v>2.5</v>
      </c>
      <c r="AB18" s="132">
        <v>2.8</v>
      </c>
      <c r="AC18" s="132">
        <v>1.3</v>
      </c>
      <c r="AD18" s="132">
        <v>3.1</v>
      </c>
      <c r="AE18" s="132">
        <v>2.5</v>
      </c>
      <c r="AF18" s="132">
        <v>2.5</v>
      </c>
      <c r="AG18" s="132">
        <v>2.5</v>
      </c>
      <c r="AH18" s="132">
        <v>1.4</v>
      </c>
      <c r="AI18" s="132">
        <v>2.1</v>
      </c>
      <c r="AJ18" s="132">
        <v>2.5</v>
      </c>
      <c r="AK18" s="132">
        <v>2.1</v>
      </c>
      <c r="AL18" s="132">
        <v>1.7</v>
      </c>
      <c r="AM18" s="132">
        <v>2.1</v>
      </c>
      <c r="AN18" s="132">
        <v>2.1</v>
      </c>
      <c r="AO18" s="132">
        <v>1.7</v>
      </c>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row>
    <row r="19" spans="1:94">
      <c r="A19" s="131">
        <v>609</v>
      </c>
      <c r="B19" s="131" t="s">
        <v>231</v>
      </c>
      <c r="C19" s="131" t="s">
        <v>210</v>
      </c>
      <c r="D19" s="131" t="s">
        <v>211</v>
      </c>
      <c r="E19" s="131" t="s">
        <v>232</v>
      </c>
      <c r="F19" s="131" t="s">
        <v>1692</v>
      </c>
      <c r="G19" s="131"/>
      <c r="H19" s="131"/>
      <c r="I19" s="132"/>
      <c r="J19" s="132">
        <v>1.1000000000000001</v>
      </c>
      <c r="K19" s="132"/>
      <c r="L19" s="132">
        <v>1.2</v>
      </c>
      <c r="M19" s="132">
        <v>0.9</v>
      </c>
      <c r="N19" s="132">
        <v>1.1000000000000001</v>
      </c>
      <c r="O19" s="132">
        <v>1.1000000000000001</v>
      </c>
      <c r="P19" s="132"/>
      <c r="Q19" s="132">
        <v>1.2</v>
      </c>
      <c r="R19" s="132">
        <v>1.2</v>
      </c>
      <c r="S19" s="132">
        <v>1.2</v>
      </c>
      <c r="T19" s="132">
        <v>1.4</v>
      </c>
      <c r="U19" s="132">
        <v>1.2</v>
      </c>
      <c r="V19" s="132">
        <v>0.9</v>
      </c>
      <c r="W19" s="132">
        <v>0.9</v>
      </c>
      <c r="X19" s="132">
        <v>0.9</v>
      </c>
      <c r="Y19" s="132">
        <v>0.9</v>
      </c>
      <c r="Z19" s="132">
        <v>0.9</v>
      </c>
      <c r="AA19" s="132">
        <v>0.9</v>
      </c>
      <c r="AB19" s="132">
        <v>0.9</v>
      </c>
      <c r="AC19" s="132">
        <v>0.9</v>
      </c>
      <c r="AD19" s="132">
        <v>1.1000000000000001</v>
      </c>
      <c r="AE19" s="132">
        <v>1</v>
      </c>
      <c r="AF19" s="132">
        <v>1.1000000000000001</v>
      </c>
      <c r="AG19" s="132">
        <v>1.1000000000000001</v>
      </c>
      <c r="AH19" s="132">
        <v>0.8</v>
      </c>
      <c r="AI19" s="132">
        <v>1.1000000000000001</v>
      </c>
      <c r="AJ19" s="132">
        <v>1.1000000000000001</v>
      </c>
      <c r="AK19" s="132">
        <v>1.3</v>
      </c>
      <c r="AL19" s="132">
        <v>1.1000000000000001</v>
      </c>
      <c r="AM19" s="132">
        <v>1.1000000000000001</v>
      </c>
      <c r="AN19" s="132">
        <v>1.1000000000000001</v>
      </c>
      <c r="AO19" s="132">
        <v>1.1000000000000001</v>
      </c>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row>
    <row r="20" spans="1:94">
      <c r="A20" s="131">
        <v>610</v>
      </c>
      <c r="B20" s="131" t="s">
        <v>233</v>
      </c>
      <c r="C20" s="131" t="s">
        <v>210</v>
      </c>
      <c r="D20" s="131" t="s">
        <v>211</v>
      </c>
      <c r="E20" s="131" t="s">
        <v>234</v>
      </c>
      <c r="F20" s="131" t="s">
        <v>1692</v>
      </c>
      <c r="G20" s="131"/>
      <c r="H20" s="131"/>
      <c r="I20" s="132"/>
      <c r="J20" s="132">
        <v>0.5</v>
      </c>
      <c r="K20" s="132"/>
      <c r="L20" s="132">
        <v>0.6</v>
      </c>
      <c r="M20" s="132">
        <v>0.3</v>
      </c>
      <c r="N20" s="132">
        <v>0.5</v>
      </c>
      <c r="O20" s="132">
        <v>0.5</v>
      </c>
      <c r="P20" s="132"/>
      <c r="Q20" s="132">
        <v>0.6</v>
      </c>
      <c r="R20" s="132">
        <v>0.6</v>
      </c>
      <c r="S20" s="132">
        <v>0.6</v>
      </c>
      <c r="T20" s="132">
        <v>0.6</v>
      </c>
      <c r="U20" s="132">
        <v>0.6</v>
      </c>
      <c r="V20" s="132">
        <v>0.3</v>
      </c>
      <c r="W20" s="132">
        <v>0.3</v>
      </c>
      <c r="X20" s="132">
        <v>0.3</v>
      </c>
      <c r="Y20" s="132">
        <v>0.3</v>
      </c>
      <c r="Z20" s="132">
        <v>0.3</v>
      </c>
      <c r="AA20" s="132">
        <v>0.3</v>
      </c>
      <c r="AB20" s="132">
        <v>0.3</v>
      </c>
      <c r="AC20" s="132">
        <v>0.3</v>
      </c>
      <c r="AD20" s="132">
        <v>0.5</v>
      </c>
      <c r="AE20" s="132">
        <v>0.5</v>
      </c>
      <c r="AF20" s="132">
        <v>0.5</v>
      </c>
      <c r="AG20" s="132">
        <v>0.5</v>
      </c>
      <c r="AH20" s="132">
        <v>0.5</v>
      </c>
      <c r="AI20" s="132">
        <v>0.5</v>
      </c>
      <c r="AJ20" s="132">
        <v>0.8</v>
      </c>
      <c r="AK20" s="132">
        <v>0.5</v>
      </c>
      <c r="AL20" s="132">
        <v>0.4</v>
      </c>
      <c r="AM20" s="132">
        <v>0.5</v>
      </c>
      <c r="AN20" s="132">
        <v>0.5</v>
      </c>
      <c r="AO20" s="132">
        <v>0.5</v>
      </c>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row>
    <row r="21" spans="1:94">
      <c r="A21" s="131">
        <v>611</v>
      </c>
      <c r="B21" s="131" t="s">
        <v>235</v>
      </c>
      <c r="C21" s="131" t="s">
        <v>210</v>
      </c>
      <c r="D21" s="131" t="s">
        <v>211</v>
      </c>
      <c r="E21" s="131" t="s">
        <v>236</v>
      </c>
      <c r="F21" s="131" t="s">
        <v>1692</v>
      </c>
      <c r="G21" s="131"/>
      <c r="H21" s="131"/>
      <c r="I21" s="132"/>
      <c r="J21" s="132">
        <v>0.1</v>
      </c>
      <c r="K21" s="132"/>
      <c r="L21" s="132">
        <v>0.1</v>
      </c>
      <c r="M21" s="132">
        <v>0.1</v>
      </c>
      <c r="N21" s="132">
        <v>0.1</v>
      </c>
      <c r="O21" s="132">
        <v>0.1</v>
      </c>
      <c r="P21" s="132"/>
      <c r="Q21" s="132">
        <v>0.3</v>
      </c>
      <c r="R21" s="132">
        <v>0.1</v>
      </c>
      <c r="S21" s="132">
        <v>0.1</v>
      </c>
      <c r="T21" s="132">
        <v>0.1</v>
      </c>
      <c r="U21" s="132">
        <v>0.1</v>
      </c>
      <c r="V21" s="132">
        <v>0.1</v>
      </c>
      <c r="W21" s="132">
        <v>0.1</v>
      </c>
      <c r="X21" s="132">
        <v>0.1</v>
      </c>
      <c r="Y21" s="132">
        <v>0.1</v>
      </c>
      <c r="Z21" s="132">
        <v>0.1</v>
      </c>
      <c r="AA21" s="132">
        <v>0.1</v>
      </c>
      <c r="AB21" s="132">
        <v>0.1</v>
      </c>
      <c r="AC21" s="132">
        <v>0.1</v>
      </c>
      <c r="AD21" s="132">
        <v>0.1</v>
      </c>
      <c r="AE21" s="132">
        <v>0.1</v>
      </c>
      <c r="AF21" s="132">
        <v>0.1</v>
      </c>
      <c r="AG21" s="132">
        <v>0.1</v>
      </c>
      <c r="AH21" s="132">
        <v>0.1</v>
      </c>
      <c r="AI21" s="132">
        <v>0.1</v>
      </c>
      <c r="AJ21" s="132">
        <v>0.1</v>
      </c>
      <c r="AK21" s="132">
        <v>0.1</v>
      </c>
      <c r="AL21" s="132">
        <v>0.1</v>
      </c>
      <c r="AM21" s="132">
        <v>0.1</v>
      </c>
      <c r="AN21" s="132">
        <v>0.1</v>
      </c>
      <c r="AO21" s="132">
        <v>0.1</v>
      </c>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row>
    <row r="22" spans="1:94">
      <c r="A22" s="131">
        <v>612</v>
      </c>
      <c r="B22" s="131" t="s">
        <v>237</v>
      </c>
      <c r="C22" s="131" t="s">
        <v>210</v>
      </c>
      <c r="D22" s="131" t="s">
        <v>211</v>
      </c>
      <c r="E22" s="131" t="s">
        <v>238</v>
      </c>
      <c r="F22" s="131" t="s">
        <v>1692</v>
      </c>
      <c r="G22" s="131"/>
      <c r="H22" s="131"/>
      <c r="I22" s="132"/>
      <c r="J22" s="132">
        <v>1.1000000000000001</v>
      </c>
      <c r="K22" s="132"/>
      <c r="L22" s="132">
        <v>1.1000000000000001</v>
      </c>
      <c r="M22" s="132">
        <v>0.9</v>
      </c>
      <c r="N22" s="132">
        <v>1.1000000000000001</v>
      </c>
      <c r="O22" s="132">
        <v>1.3</v>
      </c>
      <c r="P22" s="132"/>
      <c r="Q22" s="132">
        <v>1.1000000000000001</v>
      </c>
      <c r="R22" s="132">
        <v>1.1000000000000001</v>
      </c>
      <c r="S22" s="132">
        <v>1.1000000000000001</v>
      </c>
      <c r="T22" s="132">
        <v>1.1000000000000001</v>
      </c>
      <c r="U22" s="132">
        <v>1.1000000000000001</v>
      </c>
      <c r="V22" s="132">
        <v>0.9</v>
      </c>
      <c r="W22" s="132">
        <v>0.9</v>
      </c>
      <c r="X22" s="132">
        <v>0.6</v>
      </c>
      <c r="Y22" s="132">
        <v>0.9</v>
      </c>
      <c r="Z22" s="132">
        <v>0.9</v>
      </c>
      <c r="AA22" s="132">
        <v>0.8</v>
      </c>
      <c r="AB22" s="132">
        <v>0.9</v>
      </c>
      <c r="AC22" s="132">
        <v>0.9</v>
      </c>
      <c r="AD22" s="132">
        <v>1</v>
      </c>
      <c r="AE22" s="132">
        <v>1.1000000000000001</v>
      </c>
      <c r="AF22" s="132">
        <v>1.1000000000000001</v>
      </c>
      <c r="AG22" s="132">
        <v>1</v>
      </c>
      <c r="AH22" s="132">
        <v>1.1000000000000001</v>
      </c>
      <c r="AI22" s="132">
        <v>1.4</v>
      </c>
      <c r="AJ22" s="132">
        <v>1.2</v>
      </c>
      <c r="AK22" s="132">
        <v>1.3</v>
      </c>
      <c r="AL22" s="132">
        <v>1.3</v>
      </c>
      <c r="AM22" s="132">
        <v>1.3</v>
      </c>
      <c r="AN22" s="132">
        <v>1.4</v>
      </c>
      <c r="AO22" s="132">
        <v>1.3</v>
      </c>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row>
    <row r="23" spans="1:94">
      <c r="A23" s="131">
        <v>613</v>
      </c>
      <c r="B23" s="131" t="s">
        <v>239</v>
      </c>
      <c r="C23" s="131" t="s">
        <v>210</v>
      </c>
      <c r="D23" s="131" t="s">
        <v>211</v>
      </c>
      <c r="E23" s="131" t="s">
        <v>240</v>
      </c>
      <c r="F23" s="131" t="s">
        <v>1692</v>
      </c>
      <c r="G23" s="131"/>
      <c r="H23" s="131"/>
      <c r="I23" s="132"/>
      <c r="J23" s="132">
        <v>0.7</v>
      </c>
      <c r="K23" s="132"/>
      <c r="L23" s="132">
        <v>0.7</v>
      </c>
      <c r="M23" s="132">
        <v>0.6</v>
      </c>
      <c r="N23" s="132">
        <v>0.7</v>
      </c>
      <c r="O23" s="132">
        <v>0.8</v>
      </c>
      <c r="P23" s="132"/>
      <c r="Q23" s="132">
        <v>0.7</v>
      </c>
      <c r="R23" s="132">
        <v>0.7</v>
      </c>
      <c r="S23" s="132">
        <v>0.6</v>
      </c>
      <c r="T23" s="132">
        <v>0.8</v>
      </c>
      <c r="U23" s="132">
        <v>0.7</v>
      </c>
      <c r="V23" s="132">
        <v>0.6</v>
      </c>
      <c r="W23" s="132">
        <v>0.4</v>
      </c>
      <c r="X23" s="132">
        <v>0.6</v>
      </c>
      <c r="Y23" s="132">
        <v>0.6</v>
      </c>
      <c r="Z23" s="132">
        <v>0.6</v>
      </c>
      <c r="AA23" s="132">
        <v>0.6</v>
      </c>
      <c r="AB23" s="132">
        <v>0.6</v>
      </c>
      <c r="AC23" s="132">
        <v>0.6</v>
      </c>
      <c r="AD23" s="132">
        <v>0.7</v>
      </c>
      <c r="AE23" s="132">
        <v>0.5</v>
      </c>
      <c r="AF23" s="132">
        <v>0.7</v>
      </c>
      <c r="AG23" s="132">
        <v>0.7</v>
      </c>
      <c r="AH23" s="132">
        <v>0.7</v>
      </c>
      <c r="AI23" s="132">
        <v>1</v>
      </c>
      <c r="AJ23" s="132">
        <v>0.8</v>
      </c>
      <c r="AK23" s="132">
        <v>0.8</v>
      </c>
      <c r="AL23" s="132">
        <v>0.6</v>
      </c>
      <c r="AM23" s="132">
        <v>0.7</v>
      </c>
      <c r="AN23" s="132">
        <v>1</v>
      </c>
      <c r="AO23" s="132">
        <v>0.8</v>
      </c>
    </row>
    <row r="24" spans="1:94">
      <c r="A24" s="131">
        <v>614</v>
      </c>
      <c r="B24" s="131" t="s">
        <v>241</v>
      </c>
      <c r="C24" s="131" t="s">
        <v>210</v>
      </c>
      <c r="D24" s="131" t="s">
        <v>211</v>
      </c>
      <c r="E24" s="131" t="s">
        <v>242</v>
      </c>
      <c r="F24" s="131" t="s">
        <v>1692</v>
      </c>
      <c r="G24" s="131"/>
      <c r="H24" s="131"/>
      <c r="I24" s="132"/>
      <c r="J24" s="132">
        <v>0.1</v>
      </c>
      <c r="K24" s="132"/>
      <c r="L24" s="132">
        <v>0.1</v>
      </c>
      <c r="M24" s="132">
        <v>0.1</v>
      </c>
      <c r="N24" s="132">
        <v>0.1</v>
      </c>
      <c r="O24" s="132">
        <v>0.1</v>
      </c>
      <c r="P24" s="132"/>
      <c r="Q24" s="132">
        <v>0.1</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row>
    <row r="25" spans="1:94">
      <c r="A25" s="131">
        <v>615</v>
      </c>
      <c r="B25" s="131" t="s">
        <v>243</v>
      </c>
      <c r="C25" s="131" t="s">
        <v>210</v>
      </c>
      <c r="D25" s="131" t="s">
        <v>211</v>
      </c>
      <c r="E25" s="131" t="s">
        <v>244</v>
      </c>
      <c r="F25" s="131" t="s">
        <v>1692</v>
      </c>
      <c r="G25" s="131"/>
      <c r="H25" s="131"/>
      <c r="I25" s="132"/>
      <c r="J25" s="132">
        <v>0.9</v>
      </c>
      <c r="K25" s="132"/>
      <c r="L25" s="132">
        <v>1</v>
      </c>
      <c r="M25" s="132">
        <v>0.7</v>
      </c>
      <c r="N25" s="132">
        <v>1</v>
      </c>
      <c r="O25" s="132">
        <v>1</v>
      </c>
      <c r="P25" s="132"/>
      <c r="Q25" s="132">
        <v>1</v>
      </c>
      <c r="R25" s="132">
        <v>1</v>
      </c>
      <c r="S25" s="132">
        <v>1</v>
      </c>
      <c r="T25" s="132">
        <v>1.3</v>
      </c>
      <c r="U25" s="132">
        <v>0.6</v>
      </c>
      <c r="V25" s="132">
        <v>0.7</v>
      </c>
      <c r="W25" s="132">
        <v>0.7</v>
      </c>
      <c r="X25" s="132">
        <v>0.5</v>
      </c>
      <c r="Y25" s="132">
        <v>0.7</v>
      </c>
      <c r="Z25" s="132">
        <v>0.7</v>
      </c>
      <c r="AA25" s="132">
        <v>0.7</v>
      </c>
      <c r="AB25" s="132">
        <v>0.7</v>
      </c>
      <c r="AC25" s="132">
        <v>0.7</v>
      </c>
      <c r="AD25" s="132">
        <v>0.9</v>
      </c>
      <c r="AE25" s="132">
        <v>0.9</v>
      </c>
      <c r="AF25" s="132">
        <v>1.4</v>
      </c>
      <c r="AG25" s="132">
        <v>0.9</v>
      </c>
      <c r="AH25" s="132">
        <v>0.9</v>
      </c>
      <c r="AI25" s="132">
        <v>1.2</v>
      </c>
      <c r="AJ25" s="132">
        <v>0.9</v>
      </c>
      <c r="AK25" s="132">
        <v>0.9</v>
      </c>
      <c r="AL25" s="132">
        <v>0.9</v>
      </c>
      <c r="AM25" s="132">
        <v>0.9</v>
      </c>
      <c r="AN25" s="132">
        <v>0.9</v>
      </c>
      <c r="AO25" s="132">
        <v>0.9</v>
      </c>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row>
    <row r="26" spans="1:94">
      <c r="A26" s="131">
        <v>616</v>
      </c>
      <c r="B26" s="131" t="s">
        <v>245</v>
      </c>
      <c r="C26" s="131" t="s">
        <v>210</v>
      </c>
      <c r="D26" s="131" t="s">
        <v>211</v>
      </c>
      <c r="E26" s="131" t="s">
        <v>246</v>
      </c>
      <c r="F26" s="131" t="s">
        <v>1692</v>
      </c>
      <c r="G26" s="131"/>
      <c r="H26" s="131"/>
      <c r="I26" s="132"/>
      <c r="J26" s="132">
        <v>1.6</v>
      </c>
      <c r="K26" s="132"/>
      <c r="L26" s="132">
        <v>1.6</v>
      </c>
      <c r="M26" s="132">
        <v>1.6</v>
      </c>
      <c r="N26" s="132">
        <v>1.4</v>
      </c>
      <c r="O26" s="132">
        <v>1.6</v>
      </c>
      <c r="P26" s="132"/>
      <c r="Q26" s="132">
        <v>1.9</v>
      </c>
      <c r="R26" s="132">
        <v>1.6</v>
      </c>
      <c r="S26" s="132">
        <v>1.6</v>
      </c>
      <c r="T26" s="132">
        <v>1.6</v>
      </c>
      <c r="U26" s="132">
        <v>1.6</v>
      </c>
      <c r="V26" s="132">
        <v>1.6</v>
      </c>
      <c r="W26" s="132">
        <v>1.6</v>
      </c>
      <c r="X26" s="132">
        <v>1</v>
      </c>
      <c r="Y26" s="132">
        <v>1.6</v>
      </c>
      <c r="Z26" s="132">
        <v>1.6</v>
      </c>
      <c r="AA26" s="132">
        <v>1.2</v>
      </c>
      <c r="AB26" s="132">
        <v>1.6</v>
      </c>
      <c r="AC26" s="132">
        <v>1.6</v>
      </c>
      <c r="AD26" s="132">
        <v>1.4</v>
      </c>
      <c r="AE26" s="132">
        <v>1.1000000000000001</v>
      </c>
      <c r="AF26" s="132">
        <v>1.4</v>
      </c>
      <c r="AG26" s="132">
        <v>1.4</v>
      </c>
      <c r="AH26" s="132">
        <v>1.4</v>
      </c>
      <c r="AI26" s="132">
        <v>2.1</v>
      </c>
      <c r="AJ26" s="132">
        <v>1.6</v>
      </c>
      <c r="AK26" s="132">
        <v>1.6</v>
      </c>
      <c r="AL26" s="132">
        <v>1.6</v>
      </c>
      <c r="AM26" s="132">
        <v>1.6</v>
      </c>
      <c r="AN26" s="132">
        <v>1.7</v>
      </c>
      <c r="AO26" s="132">
        <v>1.6</v>
      </c>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row>
    <row r="27" spans="1:94">
      <c r="A27" s="131">
        <v>617</v>
      </c>
      <c r="B27" s="131" t="s">
        <v>93</v>
      </c>
      <c r="C27" s="131" t="s">
        <v>210</v>
      </c>
      <c r="D27" s="131" t="s">
        <v>211</v>
      </c>
      <c r="E27" s="131" t="s">
        <v>94</v>
      </c>
      <c r="F27" s="131" t="s">
        <v>1692</v>
      </c>
      <c r="G27" s="131"/>
      <c r="H27" s="131"/>
      <c r="I27" s="132"/>
      <c r="J27" s="132">
        <v>0.8</v>
      </c>
      <c r="K27" s="132"/>
      <c r="L27" s="132">
        <v>0.8</v>
      </c>
      <c r="M27" s="132">
        <v>0.8</v>
      </c>
      <c r="N27" s="132">
        <v>0.8</v>
      </c>
      <c r="O27" s="132">
        <v>0.8</v>
      </c>
      <c r="P27" s="132"/>
      <c r="Q27" s="132">
        <v>1.2</v>
      </c>
      <c r="R27" s="132">
        <v>0.8</v>
      </c>
      <c r="S27" s="132">
        <v>0.8</v>
      </c>
      <c r="T27" s="132">
        <v>0.8</v>
      </c>
      <c r="U27" s="132">
        <v>0.8</v>
      </c>
      <c r="V27" s="132">
        <v>0.8</v>
      </c>
      <c r="W27" s="132">
        <v>0.8</v>
      </c>
      <c r="X27" s="132">
        <v>0.6</v>
      </c>
      <c r="Y27" s="132">
        <v>0.7</v>
      </c>
      <c r="Z27" s="132">
        <v>0.8</v>
      </c>
      <c r="AA27" s="132">
        <v>0.9</v>
      </c>
      <c r="AB27" s="132">
        <v>0.8</v>
      </c>
      <c r="AC27" s="132">
        <v>0.7</v>
      </c>
      <c r="AD27" s="132">
        <v>0.8</v>
      </c>
      <c r="AE27" s="132">
        <v>0.8</v>
      </c>
      <c r="AF27" s="132">
        <v>0.8</v>
      </c>
      <c r="AG27" s="132">
        <v>0.8</v>
      </c>
      <c r="AH27" s="132">
        <v>0.7</v>
      </c>
      <c r="AI27" s="132">
        <v>0.8</v>
      </c>
      <c r="AJ27" s="132">
        <v>0.8</v>
      </c>
      <c r="AK27" s="132">
        <v>0.8</v>
      </c>
      <c r="AL27" s="132">
        <v>0.8</v>
      </c>
      <c r="AM27" s="132">
        <v>0.8</v>
      </c>
      <c r="AN27" s="132">
        <v>0.8</v>
      </c>
      <c r="AO27" s="132">
        <v>0.8</v>
      </c>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row>
    <row r="28" spans="1:94">
      <c r="A28" s="131">
        <v>618</v>
      </c>
      <c r="B28" s="131" t="s">
        <v>95</v>
      </c>
      <c r="C28" s="131" t="s">
        <v>210</v>
      </c>
      <c r="D28" s="131" t="s">
        <v>211</v>
      </c>
      <c r="E28" s="131" t="s">
        <v>96</v>
      </c>
      <c r="F28" s="131" t="s">
        <v>1692</v>
      </c>
      <c r="G28" s="131"/>
      <c r="H28" s="131"/>
      <c r="I28" s="132"/>
      <c r="J28" s="132">
        <v>6.1</v>
      </c>
      <c r="K28" s="132"/>
      <c r="L28" s="132">
        <v>8.6</v>
      </c>
      <c r="M28" s="132">
        <v>6.4</v>
      </c>
      <c r="N28" s="132">
        <v>5.4</v>
      </c>
      <c r="O28" s="132">
        <v>4.9000000000000004</v>
      </c>
      <c r="P28" s="132"/>
      <c r="Q28" s="132">
        <v>9.6</v>
      </c>
      <c r="R28" s="132">
        <v>8.6</v>
      </c>
      <c r="S28" s="132">
        <v>8.6</v>
      </c>
      <c r="T28" s="132">
        <v>8.9</v>
      </c>
      <c r="U28" s="132">
        <v>8.4</v>
      </c>
      <c r="V28" s="132">
        <v>6.4</v>
      </c>
      <c r="W28" s="132">
        <v>6.4</v>
      </c>
      <c r="X28" s="132">
        <v>6.4</v>
      </c>
      <c r="Y28" s="132">
        <v>6.4</v>
      </c>
      <c r="Z28" s="132">
        <v>6.4</v>
      </c>
      <c r="AA28" s="132">
        <v>7</v>
      </c>
      <c r="AB28" s="132">
        <v>6.9</v>
      </c>
      <c r="AC28" s="132">
        <v>4.3</v>
      </c>
      <c r="AD28" s="132">
        <v>6.4</v>
      </c>
      <c r="AE28" s="132">
        <v>5.2</v>
      </c>
      <c r="AF28" s="132">
        <v>5.4</v>
      </c>
      <c r="AG28" s="132">
        <v>4.8</v>
      </c>
      <c r="AH28" s="132">
        <v>4.3</v>
      </c>
      <c r="AI28" s="132">
        <v>4.9000000000000004</v>
      </c>
      <c r="AJ28" s="132">
        <v>5.3</v>
      </c>
      <c r="AK28" s="132">
        <v>5.0999999999999996</v>
      </c>
      <c r="AL28" s="132">
        <v>4.9000000000000004</v>
      </c>
      <c r="AM28" s="132">
        <v>4.9000000000000004</v>
      </c>
      <c r="AN28" s="132">
        <v>4.5</v>
      </c>
      <c r="AO28" s="132">
        <v>4.4000000000000004</v>
      </c>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row>
    <row r="29" spans="1:94">
      <c r="A29" s="131">
        <v>619</v>
      </c>
      <c r="B29" s="131" t="s">
        <v>247</v>
      </c>
      <c r="C29" s="131" t="s">
        <v>210</v>
      </c>
      <c r="D29" s="131" t="s">
        <v>211</v>
      </c>
      <c r="E29" s="131" t="s">
        <v>248</v>
      </c>
      <c r="F29" s="131" t="s">
        <v>1692</v>
      </c>
      <c r="G29" s="131"/>
      <c r="H29" s="131"/>
      <c r="I29" s="132"/>
      <c r="J29" s="132">
        <v>0.1</v>
      </c>
      <c r="K29" s="132"/>
      <c r="L29" s="132">
        <v>0.1</v>
      </c>
      <c r="M29" s="132">
        <v>0.1</v>
      </c>
      <c r="N29" s="132">
        <v>0.1</v>
      </c>
      <c r="O29" s="132">
        <v>0.1</v>
      </c>
      <c r="P29" s="132"/>
      <c r="Q29" s="132">
        <v>0.1</v>
      </c>
      <c r="R29" s="132">
        <v>0.1</v>
      </c>
      <c r="S29" s="132">
        <v>0.1</v>
      </c>
      <c r="T29" s="132">
        <v>0.1</v>
      </c>
      <c r="U29" s="132">
        <v>0.1</v>
      </c>
      <c r="V29" s="132">
        <v>0.1</v>
      </c>
      <c r="W29" s="132">
        <v>0.1</v>
      </c>
      <c r="X29" s="132">
        <v>0.1</v>
      </c>
      <c r="Y29" s="132">
        <v>0.1</v>
      </c>
      <c r="Z29" s="132">
        <v>0.1</v>
      </c>
      <c r="AA29" s="132">
        <v>0.1</v>
      </c>
      <c r="AB29" s="132">
        <v>0.1</v>
      </c>
      <c r="AC29" s="132">
        <v>0.1</v>
      </c>
      <c r="AD29" s="132">
        <v>0.1</v>
      </c>
      <c r="AE29" s="132">
        <v>0.2</v>
      </c>
      <c r="AF29" s="132">
        <v>0.1</v>
      </c>
      <c r="AG29" s="132">
        <v>0.1</v>
      </c>
      <c r="AH29" s="132">
        <v>0.1</v>
      </c>
      <c r="AI29" s="132">
        <v>0.1</v>
      </c>
      <c r="AJ29" s="132">
        <v>0.1</v>
      </c>
      <c r="AK29" s="132">
        <v>0.1</v>
      </c>
      <c r="AL29" s="132">
        <v>0.1</v>
      </c>
      <c r="AM29" s="132">
        <v>0.1</v>
      </c>
      <c r="AN29" s="132">
        <v>0.1</v>
      </c>
      <c r="AO29" s="132">
        <v>0.1</v>
      </c>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row>
    <row r="30" spans="1:94">
      <c r="A30" s="131">
        <v>620</v>
      </c>
      <c r="B30" s="131" t="s">
        <v>97</v>
      </c>
      <c r="C30" s="131" t="s">
        <v>210</v>
      </c>
      <c r="D30" s="131" t="s">
        <v>211</v>
      </c>
      <c r="E30" s="131" t="s">
        <v>98</v>
      </c>
      <c r="F30" s="131" t="s">
        <v>1692</v>
      </c>
      <c r="G30" s="131"/>
      <c r="H30" s="131"/>
      <c r="I30" s="132"/>
      <c r="J30" s="132">
        <v>0.1</v>
      </c>
      <c r="K30" s="132"/>
      <c r="L30" s="132">
        <v>0.1</v>
      </c>
      <c r="M30" s="132">
        <v>0.2</v>
      </c>
      <c r="N30" s="132">
        <v>0.1</v>
      </c>
      <c r="O30" s="132">
        <v>0.1</v>
      </c>
      <c r="P30" s="132"/>
      <c r="Q30" s="132">
        <v>0.1</v>
      </c>
      <c r="R30" s="132">
        <v>0.1</v>
      </c>
      <c r="S30" s="132">
        <v>0.1</v>
      </c>
      <c r="T30" s="132">
        <v>0.1</v>
      </c>
      <c r="U30" s="132">
        <v>0.1</v>
      </c>
      <c r="V30" s="132">
        <v>0.1</v>
      </c>
      <c r="W30" s="132">
        <v>0.1</v>
      </c>
      <c r="X30" s="132">
        <v>0.4</v>
      </c>
      <c r="Y30" s="132">
        <v>0.1</v>
      </c>
      <c r="Z30" s="132">
        <v>0.1</v>
      </c>
      <c r="AA30" s="132">
        <v>0.1</v>
      </c>
      <c r="AB30" s="132">
        <v>0.1</v>
      </c>
      <c r="AC30" s="132">
        <v>0.1</v>
      </c>
      <c r="AD30" s="132">
        <v>0.1</v>
      </c>
      <c r="AE30" s="132">
        <v>0.1</v>
      </c>
      <c r="AF30" s="132">
        <v>0.1</v>
      </c>
      <c r="AG30" s="132">
        <v>0.1</v>
      </c>
      <c r="AH30" s="132">
        <v>0.1</v>
      </c>
      <c r="AI30" s="132">
        <v>0.1</v>
      </c>
      <c r="AJ30" s="132">
        <v>0.1</v>
      </c>
      <c r="AK30" s="132">
        <v>0.1</v>
      </c>
      <c r="AL30" s="132">
        <v>0.1</v>
      </c>
      <c r="AM30" s="132">
        <v>0.1</v>
      </c>
      <c r="AN30" s="132">
        <v>0.1</v>
      </c>
      <c r="AO30" s="132">
        <v>0.1</v>
      </c>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row>
    <row r="31" spans="1:94">
      <c r="A31" s="131">
        <v>621</v>
      </c>
      <c r="B31" s="131" t="s">
        <v>249</v>
      </c>
      <c r="C31" s="131" t="s">
        <v>210</v>
      </c>
      <c r="D31" s="131" t="s">
        <v>211</v>
      </c>
      <c r="E31" s="131" t="s">
        <v>250</v>
      </c>
      <c r="F31" s="131" t="s">
        <v>1692</v>
      </c>
      <c r="G31" s="131"/>
      <c r="H31" s="131"/>
      <c r="I31" s="132"/>
      <c r="J31" s="132">
        <v>4.5999999999999996</v>
      </c>
      <c r="K31" s="132"/>
      <c r="L31" s="132">
        <v>5</v>
      </c>
      <c r="M31" s="132">
        <v>5.2</v>
      </c>
      <c r="N31" s="132">
        <v>4.7</v>
      </c>
      <c r="O31" s="132">
        <v>3.9</v>
      </c>
      <c r="P31" s="132"/>
      <c r="Q31" s="132">
        <v>6</v>
      </c>
      <c r="R31" s="132">
        <v>6.2</v>
      </c>
      <c r="S31" s="132">
        <v>5.4</v>
      </c>
      <c r="T31" s="132">
        <v>3.9</v>
      </c>
      <c r="U31" s="132">
        <v>4.8</v>
      </c>
      <c r="V31" s="132">
        <v>5.2</v>
      </c>
      <c r="W31" s="132">
        <v>5.2</v>
      </c>
      <c r="X31" s="132">
        <v>5.2</v>
      </c>
      <c r="Y31" s="132">
        <v>5.3</v>
      </c>
      <c r="Z31" s="132">
        <v>5.2</v>
      </c>
      <c r="AA31" s="132">
        <v>5.2</v>
      </c>
      <c r="AB31" s="132">
        <v>5.2</v>
      </c>
      <c r="AC31" s="132">
        <v>5.2</v>
      </c>
      <c r="AD31" s="132">
        <v>4.8</v>
      </c>
      <c r="AE31" s="132">
        <v>5.4</v>
      </c>
      <c r="AF31" s="132">
        <v>4.3</v>
      </c>
      <c r="AG31" s="132">
        <v>4.7</v>
      </c>
      <c r="AH31" s="132">
        <v>4.7</v>
      </c>
      <c r="AI31" s="132">
        <v>3.8</v>
      </c>
      <c r="AJ31" s="132">
        <v>3.8</v>
      </c>
      <c r="AK31" s="132">
        <v>3.8</v>
      </c>
      <c r="AL31" s="132">
        <v>3.8</v>
      </c>
      <c r="AM31" s="132">
        <v>4</v>
      </c>
      <c r="AN31" s="132">
        <v>3.3</v>
      </c>
      <c r="AO31" s="132">
        <v>3.7</v>
      </c>
    </row>
    <row r="32" spans="1:94">
      <c r="A32" s="131">
        <v>622</v>
      </c>
      <c r="B32" s="131" t="s">
        <v>102</v>
      </c>
      <c r="C32" s="131" t="s">
        <v>210</v>
      </c>
      <c r="D32" s="131" t="s">
        <v>211</v>
      </c>
      <c r="E32" s="131" t="s">
        <v>251</v>
      </c>
      <c r="F32" s="131" t="s">
        <v>1692</v>
      </c>
      <c r="G32" s="131"/>
      <c r="H32" s="131"/>
      <c r="I32" s="132"/>
      <c r="J32" s="132">
        <v>4.9000000000000004</v>
      </c>
      <c r="K32" s="132"/>
      <c r="L32" s="132">
        <v>5.4</v>
      </c>
      <c r="M32" s="132">
        <v>5.4</v>
      </c>
      <c r="N32" s="132">
        <v>4.9000000000000004</v>
      </c>
      <c r="O32" s="132">
        <v>4.2</v>
      </c>
      <c r="P32" s="132"/>
      <c r="Q32" s="132">
        <v>8.6999999999999993</v>
      </c>
      <c r="R32" s="132">
        <v>6.4</v>
      </c>
      <c r="S32" s="132">
        <v>5.9</v>
      </c>
      <c r="T32" s="132">
        <v>4.0999999999999996</v>
      </c>
      <c r="U32" s="132">
        <v>5.3</v>
      </c>
      <c r="V32" s="132">
        <v>5.4</v>
      </c>
      <c r="W32" s="132">
        <v>5.4</v>
      </c>
      <c r="X32" s="132">
        <v>5.4</v>
      </c>
      <c r="Y32" s="132">
        <v>5.4</v>
      </c>
      <c r="Z32" s="132">
        <v>5.4</v>
      </c>
      <c r="AA32" s="132">
        <v>5.4</v>
      </c>
      <c r="AB32" s="132">
        <v>6</v>
      </c>
      <c r="AC32" s="132">
        <v>5.9</v>
      </c>
      <c r="AD32" s="132">
        <v>4.9000000000000004</v>
      </c>
      <c r="AE32" s="132">
        <v>4.9000000000000004</v>
      </c>
      <c r="AF32" s="132">
        <v>4.4000000000000004</v>
      </c>
      <c r="AG32" s="132">
        <v>4.9000000000000004</v>
      </c>
      <c r="AH32" s="132">
        <v>5.2</v>
      </c>
      <c r="AI32" s="132">
        <v>4.2</v>
      </c>
      <c r="AJ32" s="132">
        <v>4.2</v>
      </c>
      <c r="AK32" s="132">
        <v>4.2</v>
      </c>
      <c r="AL32" s="132">
        <v>4.2</v>
      </c>
      <c r="AM32" s="132">
        <v>4.2</v>
      </c>
      <c r="AN32" s="132">
        <v>4.0999999999999996</v>
      </c>
      <c r="AO32" s="132">
        <v>4.0999999999999996</v>
      </c>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row>
    <row r="33" spans="1:94">
      <c r="A33" s="131">
        <v>623</v>
      </c>
      <c r="B33" s="131" t="s">
        <v>252</v>
      </c>
      <c r="C33" s="131" t="s">
        <v>210</v>
      </c>
      <c r="D33" s="131" t="s">
        <v>211</v>
      </c>
      <c r="E33" s="131" t="s">
        <v>253</v>
      </c>
      <c r="F33" s="131" t="s">
        <v>1692</v>
      </c>
      <c r="G33" s="131"/>
      <c r="H33" s="131"/>
      <c r="I33" s="132"/>
      <c r="J33" s="132">
        <v>0.3</v>
      </c>
      <c r="K33" s="132"/>
      <c r="L33" s="132">
        <v>0.4</v>
      </c>
      <c r="M33" s="132">
        <v>0.4</v>
      </c>
      <c r="N33" s="132">
        <v>0.2</v>
      </c>
      <c r="O33" s="132">
        <v>0.2</v>
      </c>
      <c r="P33" s="132"/>
      <c r="Q33" s="132">
        <v>1.2</v>
      </c>
      <c r="R33" s="132">
        <v>0.5</v>
      </c>
      <c r="S33" s="132">
        <v>0.4</v>
      </c>
      <c r="T33" s="132">
        <v>0.3</v>
      </c>
      <c r="U33" s="132">
        <v>0.3</v>
      </c>
      <c r="V33" s="132">
        <v>0.4</v>
      </c>
      <c r="W33" s="132">
        <v>0.4</v>
      </c>
      <c r="X33" s="132">
        <v>0.4</v>
      </c>
      <c r="Y33" s="132">
        <v>0.4</v>
      </c>
      <c r="Z33" s="132">
        <v>0.4</v>
      </c>
      <c r="AA33" s="132">
        <v>0.4</v>
      </c>
      <c r="AB33" s="132">
        <v>0.4</v>
      </c>
      <c r="AC33" s="132">
        <v>0.4</v>
      </c>
      <c r="AD33" s="132">
        <v>0.2</v>
      </c>
      <c r="AE33" s="132">
        <v>0.2</v>
      </c>
      <c r="AF33" s="132">
        <v>0.1</v>
      </c>
      <c r="AG33" s="132">
        <v>0.2</v>
      </c>
      <c r="AH33" s="132">
        <v>0.2</v>
      </c>
      <c r="AI33" s="132">
        <v>0.2</v>
      </c>
      <c r="AJ33" s="132">
        <v>0.1</v>
      </c>
      <c r="AK33" s="132">
        <v>0.2</v>
      </c>
      <c r="AL33" s="132">
        <v>0.4</v>
      </c>
      <c r="AM33" s="132">
        <v>0.2</v>
      </c>
      <c r="AN33" s="132">
        <v>0.2</v>
      </c>
      <c r="AO33" s="132">
        <v>0.2</v>
      </c>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row>
    <row r="34" spans="1:94">
      <c r="A34" s="131">
        <v>624</v>
      </c>
      <c r="B34" s="131" t="s">
        <v>254</v>
      </c>
      <c r="C34" s="131" t="s">
        <v>210</v>
      </c>
      <c r="D34" s="131" t="s">
        <v>211</v>
      </c>
      <c r="E34" s="131" t="s">
        <v>255</v>
      </c>
      <c r="F34" s="131" t="s">
        <v>1692</v>
      </c>
      <c r="G34" s="131"/>
      <c r="H34" s="131"/>
      <c r="I34" s="132"/>
      <c r="J34" s="132">
        <v>0.3</v>
      </c>
      <c r="K34" s="132"/>
      <c r="L34" s="132">
        <v>0.3</v>
      </c>
      <c r="M34" s="132">
        <v>0.4</v>
      </c>
      <c r="N34" s="132">
        <v>0.3</v>
      </c>
      <c r="O34" s="132">
        <v>0.2</v>
      </c>
      <c r="P34" s="132"/>
      <c r="Q34" s="132">
        <v>0.3</v>
      </c>
      <c r="R34" s="132">
        <v>0.6</v>
      </c>
      <c r="S34" s="132">
        <v>0.3</v>
      </c>
      <c r="T34" s="132">
        <v>0.3</v>
      </c>
      <c r="U34" s="132">
        <v>0.3</v>
      </c>
      <c r="V34" s="132">
        <v>0.4</v>
      </c>
      <c r="W34" s="132">
        <v>0.4</v>
      </c>
      <c r="X34" s="132">
        <v>0.8</v>
      </c>
      <c r="Y34" s="132">
        <v>0.4</v>
      </c>
      <c r="Z34" s="132">
        <v>0.4</v>
      </c>
      <c r="AA34" s="132">
        <v>0.4</v>
      </c>
      <c r="AB34" s="132">
        <v>0.4</v>
      </c>
      <c r="AC34" s="132">
        <v>0.4</v>
      </c>
      <c r="AD34" s="132">
        <v>0.3</v>
      </c>
      <c r="AE34" s="132">
        <v>0.4</v>
      </c>
      <c r="AF34" s="132">
        <v>0.3</v>
      </c>
      <c r="AG34" s="132">
        <v>0.3</v>
      </c>
      <c r="AH34" s="132">
        <v>0.3</v>
      </c>
      <c r="AI34" s="132">
        <v>0.2</v>
      </c>
      <c r="AJ34" s="132">
        <v>0.2</v>
      </c>
      <c r="AK34" s="132">
        <v>0.2</v>
      </c>
      <c r="AL34" s="132">
        <v>0.2</v>
      </c>
      <c r="AM34" s="132">
        <v>0.2</v>
      </c>
      <c r="AN34" s="132">
        <v>0.2</v>
      </c>
      <c r="AO34" s="132">
        <v>0.2</v>
      </c>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row>
    <row r="35" spans="1:94">
      <c r="A35" s="131">
        <v>625</v>
      </c>
      <c r="B35" s="131" t="s">
        <v>256</v>
      </c>
      <c r="C35" s="131" t="s">
        <v>210</v>
      </c>
      <c r="D35" s="131" t="s">
        <v>211</v>
      </c>
      <c r="E35" s="131" t="s">
        <v>257</v>
      </c>
      <c r="F35" s="131" t="s">
        <v>1692</v>
      </c>
      <c r="G35" s="131"/>
      <c r="H35" s="131"/>
      <c r="I35" s="132"/>
      <c r="J35" s="132">
        <v>0.3</v>
      </c>
      <c r="K35" s="132"/>
      <c r="L35" s="132">
        <v>0.3</v>
      </c>
      <c r="M35" s="132">
        <v>0.3</v>
      </c>
      <c r="N35" s="132">
        <v>0.3</v>
      </c>
      <c r="O35" s="132">
        <v>0.3</v>
      </c>
      <c r="P35" s="132"/>
      <c r="Q35" s="132">
        <v>0.3</v>
      </c>
      <c r="R35" s="132">
        <v>0.3</v>
      </c>
      <c r="S35" s="132">
        <v>0.3</v>
      </c>
      <c r="T35" s="132">
        <v>0.2</v>
      </c>
      <c r="U35" s="132">
        <v>0.3</v>
      </c>
      <c r="V35" s="132">
        <v>0.3</v>
      </c>
      <c r="W35" s="132">
        <v>0.3</v>
      </c>
      <c r="X35" s="132">
        <v>0.3</v>
      </c>
      <c r="Y35" s="132">
        <v>0.4</v>
      </c>
      <c r="Z35" s="132">
        <v>0.3</v>
      </c>
      <c r="AA35" s="132">
        <v>0.3</v>
      </c>
      <c r="AB35" s="132">
        <v>0.3</v>
      </c>
      <c r="AC35" s="132">
        <v>0.4</v>
      </c>
      <c r="AD35" s="132">
        <v>0.3</v>
      </c>
      <c r="AE35" s="132">
        <v>0.3</v>
      </c>
      <c r="AF35" s="132">
        <v>0.3</v>
      </c>
      <c r="AG35" s="132">
        <v>0.3</v>
      </c>
      <c r="AH35" s="132">
        <v>0.3</v>
      </c>
      <c r="AI35" s="132">
        <v>0.3</v>
      </c>
      <c r="AJ35" s="132">
        <v>0.3</v>
      </c>
      <c r="AK35" s="132">
        <v>0.3</v>
      </c>
      <c r="AL35" s="132">
        <v>0.3</v>
      </c>
      <c r="AM35" s="132">
        <v>0.3</v>
      </c>
      <c r="AN35" s="132">
        <v>0.3</v>
      </c>
      <c r="AO35" s="132">
        <v>0.3</v>
      </c>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row>
    <row r="36" spans="1:94">
      <c r="A36" s="131">
        <v>626</v>
      </c>
      <c r="B36" s="131" t="s">
        <v>258</v>
      </c>
      <c r="C36" s="131" t="s">
        <v>210</v>
      </c>
      <c r="D36" s="131" t="s">
        <v>211</v>
      </c>
      <c r="E36" s="131" t="s">
        <v>259</v>
      </c>
      <c r="F36" s="131" t="s">
        <v>1692</v>
      </c>
      <c r="G36" s="131"/>
      <c r="H36" s="131"/>
      <c r="I36" s="132"/>
      <c r="J36" s="132">
        <v>0.7</v>
      </c>
      <c r="K36" s="132"/>
      <c r="L36" s="132">
        <v>0.8</v>
      </c>
      <c r="M36" s="132">
        <v>0.8</v>
      </c>
      <c r="N36" s="132">
        <v>0.7</v>
      </c>
      <c r="O36" s="132">
        <v>0.5</v>
      </c>
      <c r="P36" s="132"/>
      <c r="Q36" s="132">
        <v>0.8</v>
      </c>
      <c r="R36" s="132">
        <v>1.3</v>
      </c>
      <c r="S36" s="132">
        <v>0.8</v>
      </c>
      <c r="T36" s="132">
        <v>0.6</v>
      </c>
      <c r="U36" s="132">
        <v>0.8</v>
      </c>
      <c r="V36" s="132">
        <v>0.8</v>
      </c>
      <c r="W36" s="132">
        <v>0.8</v>
      </c>
      <c r="X36" s="132">
        <v>0.8</v>
      </c>
      <c r="Y36" s="132">
        <v>0.8</v>
      </c>
      <c r="Z36" s="132">
        <v>0.8</v>
      </c>
      <c r="AA36" s="132">
        <v>0.8</v>
      </c>
      <c r="AB36" s="132">
        <v>1.1000000000000001</v>
      </c>
      <c r="AC36" s="132">
        <v>0.8</v>
      </c>
      <c r="AD36" s="132">
        <v>0.7</v>
      </c>
      <c r="AE36" s="132">
        <v>0.7</v>
      </c>
      <c r="AF36" s="132">
        <v>0.5</v>
      </c>
      <c r="AG36" s="132">
        <v>0.7</v>
      </c>
      <c r="AH36" s="132">
        <v>1</v>
      </c>
      <c r="AI36" s="132">
        <v>0.5</v>
      </c>
      <c r="AJ36" s="132">
        <v>0.5</v>
      </c>
      <c r="AK36" s="132">
        <v>0.5</v>
      </c>
      <c r="AL36" s="132">
        <v>0.5</v>
      </c>
      <c r="AM36" s="132">
        <v>0.5</v>
      </c>
      <c r="AN36" s="132">
        <v>0.5</v>
      </c>
      <c r="AO36" s="132">
        <v>0.3</v>
      </c>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row>
    <row r="37" spans="1:94">
      <c r="A37" s="131">
        <v>627</v>
      </c>
      <c r="B37" s="131" t="s">
        <v>260</v>
      </c>
      <c r="C37" s="131" t="s">
        <v>210</v>
      </c>
      <c r="D37" s="131" t="s">
        <v>211</v>
      </c>
      <c r="E37" s="131" t="s">
        <v>261</v>
      </c>
      <c r="F37" s="131" t="s">
        <v>1692</v>
      </c>
      <c r="G37" s="131"/>
      <c r="H37" s="131"/>
      <c r="I37" s="132"/>
      <c r="J37" s="132">
        <v>0.5</v>
      </c>
      <c r="K37" s="132"/>
      <c r="L37" s="132">
        <v>0.5</v>
      </c>
      <c r="M37" s="132">
        <v>0.5</v>
      </c>
      <c r="N37" s="132">
        <v>0.5</v>
      </c>
      <c r="O37" s="132">
        <v>0.5</v>
      </c>
      <c r="P37" s="132"/>
      <c r="Q37" s="132">
        <v>0.6</v>
      </c>
      <c r="R37" s="132">
        <v>0.6</v>
      </c>
      <c r="S37" s="132">
        <v>0.6</v>
      </c>
      <c r="T37" s="132">
        <v>0.6</v>
      </c>
      <c r="U37" s="132">
        <v>0.6</v>
      </c>
      <c r="V37" s="132">
        <v>0.6</v>
      </c>
      <c r="W37" s="132">
        <v>0.6</v>
      </c>
      <c r="X37" s="132">
        <v>0.4</v>
      </c>
      <c r="Y37" s="132">
        <v>0.6</v>
      </c>
      <c r="Z37" s="132">
        <v>0.6</v>
      </c>
      <c r="AA37" s="132">
        <v>0.6</v>
      </c>
      <c r="AB37" s="132">
        <v>0.6</v>
      </c>
      <c r="AC37" s="132">
        <v>0.6</v>
      </c>
      <c r="AD37" s="132">
        <v>0.6</v>
      </c>
      <c r="AE37" s="132">
        <v>0.6</v>
      </c>
      <c r="AF37" s="132">
        <v>0.6</v>
      </c>
      <c r="AG37" s="132">
        <v>0.6</v>
      </c>
      <c r="AH37" s="132">
        <v>0.6</v>
      </c>
      <c r="AI37" s="132">
        <v>0.5</v>
      </c>
      <c r="AJ37" s="132">
        <v>0.6</v>
      </c>
      <c r="AK37" s="132">
        <v>0.4</v>
      </c>
      <c r="AL37" s="132">
        <v>0.6</v>
      </c>
      <c r="AM37" s="132">
        <v>0.6</v>
      </c>
      <c r="AN37" s="132">
        <v>0.5</v>
      </c>
      <c r="AO37" s="132">
        <v>0.6</v>
      </c>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row>
    <row r="38" spans="1:94">
      <c r="A38" s="131"/>
      <c r="B38" s="131"/>
      <c r="C38" s="131" t="s">
        <v>210</v>
      </c>
      <c r="D38" s="131" t="s">
        <v>263</v>
      </c>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row>
    <row r="39" spans="1:94">
      <c r="A39" s="131">
        <v>629</v>
      </c>
      <c r="B39" s="131" t="s">
        <v>262</v>
      </c>
      <c r="C39" s="131" t="s">
        <v>210</v>
      </c>
      <c r="D39" s="131" t="s">
        <v>263</v>
      </c>
      <c r="E39" s="131" t="s">
        <v>264</v>
      </c>
      <c r="F39" s="131" t="s">
        <v>1693</v>
      </c>
      <c r="G39" s="131"/>
      <c r="H39" s="131"/>
      <c r="I39" s="132"/>
      <c r="J39" s="132">
        <v>20.2</v>
      </c>
      <c r="K39" s="132"/>
      <c r="L39" s="132">
        <v>28</v>
      </c>
      <c r="M39" s="132">
        <v>30.1</v>
      </c>
      <c r="N39" s="132">
        <v>18.8</v>
      </c>
      <c r="O39" s="132">
        <v>12.3</v>
      </c>
      <c r="P39" s="132"/>
      <c r="Q39" s="132">
        <v>31.4</v>
      </c>
      <c r="R39" s="132">
        <v>33.200000000000003</v>
      </c>
      <c r="S39" s="132">
        <v>40.6</v>
      </c>
      <c r="T39" s="132">
        <v>13.5</v>
      </c>
      <c r="U39" s="132">
        <v>23.2</v>
      </c>
      <c r="V39" s="132">
        <v>35.6</v>
      </c>
      <c r="W39" s="132">
        <v>47.9</v>
      </c>
      <c r="X39" s="132">
        <v>20.6</v>
      </c>
      <c r="Y39" s="132">
        <v>28.8</v>
      </c>
      <c r="Z39" s="132">
        <v>29.8</v>
      </c>
      <c r="AA39" s="132">
        <v>31.1</v>
      </c>
      <c r="AB39" s="132">
        <v>32.6</v>
      </c>
      <c r="AC39" s="132">
        <v>18.399999999999999</v>
      </c>
      <c r="AD39" s="132">
        <v>22</v>
      </c>
      <c r="AE39" s="132">
        <v>24</v>
      </c>
      <c r="AF39" s="132">
        <v>10.6</v>
      </c>
      <c r="AG39" s="132">
        <v>18.2</v>
      </c>
      <c r="AH39" s="132">
        <v>15.3</v>
      </c>
      <c r="AI39" s="132">
        <v>8.8000000000000007</v>
      </c>
      <c r="AJ39" s="132">
        <v>15.9</v>
      </c>
      <c r="AK39" s="132">
        <v>10.8</v>
      </c>
      <c r="AL39" s="132">
        <v>23.2</v>
      </c>
      <c r="AM39" s="132">
        <v>12.5</v>
      </c>
      <c r="AN39" s="132">
        <v>8.3000000000000007</v>
      </c>
      <c r="AO39" s="132">
        <v>8.3000000000000007</v>
      </c>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row>
    <row r="40" spans="1:94">
      <c r="A40" s="131">
        <v>630</v>
      </c>
      <c r="B40" s="131" t="s">
        <v>87</v>
      </c>
      <c r="C40" s="131" t="s">
        <v>210</v>
      </c>
      <c r="D40" s="131" t="s">
        <v>263</v>
      </c>
      <c r="E40" s="131" t="s">
        <v>88</v>
      </c>
      <c r="F40" s="131" t="s">
        <v>1693</v>
      </c>
      <c r="G40" s="131"/>
      <c r="H40" s="131"/>
      <c r="I40" s="132"/>
      <c r="J40" s="132">
        <v>20.9</v>
      </c>
      <c r="K40" s="132"/>
      <c r="L40" s="132">
        <v>27.2</v>
      </c>
      <c r="M40" s="132">
        <v>23.9</v>
      </c>
      <c r="N40" s="132">
        <v>21.2</v>
      </c>
      <c r="O40" s="132">
        <v>16.8</v>
      </c>
      <c r="P40" s="132"/>
      <c r="Q40" s="132">
        <v>39.299999999999997</v>
      </c>
      <c r="R40" s="132">
        <v>25.5</v>
      </c>
      <c r="S40" s="132">
        <v>26.6</v>
      </c>
      <c r="T40" s="132">
        <v>24.3</v>
      </c>
      <c r="U40" s="132">
        <v>29.9</v>
      </c>
      <c r="V40" s="132">
        <v>31.5</v>
      </c>
      <c r="W40" s="132">
        <v>24.8</v>
      </c>
      <c r="X40" s="132">
        <v>26.6</v>
      </c>
      <c r="Y40" s="132">
        <v>22.7</v>
      </c>
      <c r="Z40" s="132">
        <v>25.5</v>
      </c>
      <c r="AA40" s="132">
        <v>25.4</v>
      </c>
      <c r="AB40" s="132">
        <v>29.1</v>
      </c>
      <c r="AC40" s="132">
        <v>12.8</v>
      </c>
      <c r="AD40" s="132">
        <v>23</v>
      </c>
      <c r="AE40" s="132">
        <v>20.5</v>
      </c>
      <c r="AF40" s="132">
        <v>23.3</v>
      </c>
      <c r="AG40" s="132">
        <v>21.4</v>
      </c>
      <c r="AH40" s="132">
        <v>2.2999999999999998</v>
      </c>
      <c r="AI40" s="132">
        <v>18.899999999999999</v>
      </c>
      <c r="AJ40" s="132">
        <v>21</v>
      </c>
      <c r="AK40" s="132">
        <v>28.1</v>
      </c>
      <c r="AL40" s="132">
        <v>10.199999999999999</v>
      </c>
      <c r="AM40" s="132">
        <v>15.1</v>
      </c>
      <c r="AN40" s="132">
        <v>15.8</v>
      </c>
      <c r="AO40" s="132">
        <v>16.399999999999999</v>
      </c>
    </row>
    <row r="41" spans="1:94">
      <c r="A41" s="131">
        <v>631</v>
      </c>
      <c r="B41" s="131" t="s">
        <v>265</v>
      </c>
      <c r="C41" s="131" t="s">
        <v>210</v>
      </c>
      <c r="D41" s="131" t="s">
        <v>263</v>
      </c>
      <c r="E41" s="131" t="s">
        <v>266</v>
      </c>
      <c r="F41" s="131" t="s">
        <v>1693</v>
      </c>
      <c r="G41" s="131"/>
      <c r="H41" s="131"/>
      <c r="I41" s="132"/>
      <c r="J41" s="132">
        <v>26.7</v>
      </c>
      <c r="K41" s="132"/>
      <c r="L41" s="132">
        <v>26.9</v>
      </c>
      <c r="M41" s="132">
        <v>23.7</v>
      </c>
      <c r="N41" s="132">
        <v>28.3</v>
      </c>
      <c r="O41" s="132">
        <v>28.3</v>
      </c>
      <c r="P41" s="132"/>
      <c r="Q41" s="132">
        <v>27.8</v>
      </c>
      <c r="R41" s="132">
        <v>25.2</v>
      </c>
      <c r="S41" s="132">
        <v>23.7</v>
      </c>
      <c r="T41" s="132">
        <v>30.2</v>
      </c>
      <c r="U41" s="132">
        <v>28.2</v>
      </c>
      <c r="V41" s="132">
        <v>24.3</v>
      </c>
      <c r="W41" s="132">
        <v>16.600000000000001</v>
      </c>
      <c r="X41" s="132">
        <v>32</v>
      </c>
      <c r="Y41" s="132">
        <v>27.1</v>
      </c>
      <c r="Z41" s="132">
        <v>23.4</v>
      </c>
      <c r="AA41" s="132">
        <v>24.4</v>
      </c>
      <c r="AB41" s="132">
        <v>23.2</v>
      </c>
      <c r="AC41" s="132">
        <v>16.2</v>
      </c>
      <c r="AD41" s="132">
        <v>27.6</v>
      </c>
      <c r="AE41" s="132">
        <v>24.8</v>
      </c>
      <c r="AF41" s="132">
        <v>30.5</v>
      </c>
      <c r="AG41" s="132">
        <v>31.4</v>
      </c>
      <c r="AH41" s="132">
        <v>24.5</v>
      </c>
      <c r="AI41" s="132">
        <v>30</v>
      </c>
      <c r="AJ41" s="132">
        <v>31.6</v>
      </c>
      <c r="AK41" s="132">
        <v>32.9</v>
      </c>
      <c r="AL41" s="132">
        <v>22</v>
      </c>
      <c r="AM41" s="132">
        <v>27.8</v>
      </c>
      <c r="AN41" s="132">
        <v>32.4</v>
      </c>
      <c r="AO41" s="132">
        <v>24.9</v>
      </c>
    </row>
    <row r="42" spans="1:94">
      <c r="A42" s="131">
        <v>632</v>
      </c>
      <c r="B42" s="131" t="s">
        <v>130</v>
      </c>
      <c r="C42" s="131" t="s">
        <v>210</v>
      </c>
      <c r="D42" s="131" t="s">
        <v>263</v>
      </c>
      <c r="E42" s="131" t="s">
        <v>267</v>
      </c>
      <c r="F42" s="131" t="s">
        <v>1693</v>
      </c>
      <c r="G42" s="131"/>
      <c r="H42" s="131"/>
      <c r="I42" s="132"/>
      <c r="J42" s="132">
        <v>28.8</v>
      </c>
      <c r="K42" s="132"/>
      <c r="L42" s="132">
        <v>25.8</v>
      </c>
      <c r="M42" s="132">
        <v>26.9</v>
      </c>
      <c r="N42" s="132">
        <v>30.3</v>
      </c>
      <c r="O42" s="132">
        <v>31.4</v>
      </c>
      <c r="P42" s="132"/>
      <c r="Q42" s="132">
        <v>13.7</v>
      </c>
      <c r="R42" s="132">
        <v>26.7</v>
      </c>
      <c r="S42" s="132">
        <v>31.5</v>
      </c>
      <c r="T42" s="132">
        <v>22.4</v>
      </c>
      <c r="U42" s="132">
        <v>26.7</v>
      </c>
      <c r="V42" s="132">
        <v>38.799999999999997</v>
      </c>
      <c r="W42" s="132">
        <v>25.1</v>
      </c>
      <c r="X42" s="132">
        <v>13</v>
      </c>
      <c r="Y42" s="132">
        <v>30.8</v>
      </c>
      <c r="Z42" s="132">
        <v>26.2</v>
      </c>
      <c r="AA42" s="132">
        <v>17.7</v>
      </c>
      <c r="AB42" s="132">
        <v>18.7</v>
      </c>
      <c r="AC42" s="132">
        <v>38.200000000000003</v>
      </c>
      <c r="AD42" s="132">
        <v>30.7</v>
      </c>
      <c r="AE42" s="132">
        <v>26</v>
      </c>
      <c r="AF42" s="132">
        <v>34.1</v>
      </c>
      <c r="AG42" s="132">
        <v>31.7</v>
      </c>
      <c r="AH42" s="132">
        <v>31.1</v>
      </c>
      <c r="AI42" s="132">
        <v>33.299999999999997</v>
      </c>
      <c r="AJ42" s="132">
        <v>28</v>
      </c>
      <c r="AK42" s="132">
        <v>22.5</v>
      </c>
      <c r="AL42" s="132">
        <v>29.3</v>
      </c>
      <c r="AM42" s="132">
        <v>27.8</v>
      </c>
      <c r="AN42" s="132">
        <v>34.5</v>
      </c>
      <c r="AO42" s="132">
        <v>37.200000000000003</v>
      </c>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row>
    <row r="43" spans="1:94">
      <c r="A43" s="131">
        <v>633</v>
      </c>
      <c r="B43" s="131" t="s">
        <v>132</v>
      </c>
      <c r="C43" s="131" t="s">
        <v>210</v>
      </c>
      <c r="D43" s="131" t="s">
        <v>263</v>
      </c>
      <c r="E43" s="131" t="s">
        <v>268</v>
      </c>
      <c r="F43" s="131" t="s">
        <v>1693</v>
      </c>
      <c r="G43" s="131"/>
      <c r="H43" s="131"/>
      <c r="I43" s="132"/>
      <c r="J43" s="132">
        <v>41.1</v>
      </c>
      <c r="K43" s="132"/>
      <c r="L43" s="132">
        <v>38.200000000000003</v>
      </c>
      <c r="M43" s="132">
        <v>44.6</v>
      </c>
      <c r="N43" s="132">
        <v>42.6</v>
      </c>
      <c r="O43" s="132">
        <v>41</v>
      </c>
      <c r="P43" s="132"/>
      <c r="Q43" s="132">
        <v>35.5</v>
      </c>
      <c r="R43" s="132">
        <v>37.9</v>
      </c>
      <c r="S43" s="132">
        <v>45.8</v>
      </c>
      <c r="T43" s="132">
        <v>34.700000000000003</v>
      </c>
      <c r="U43" s="132">
        <v>31.2</v>
      </c>
      <c r="V43" s="132">
        <v>51.4</v>
      </c>
      <c r="W43" s="132">
        <v>44</v>
      </c>
      <c r="X43" s="132">
        <v>24.1</v>
      </c>
      <c r="Y43" s="132">
        <v>47</v>
      </c>
      <c r="Z43" s="132">
        <v>39.6</v>
      </c>
      <c r="AA43" s="132">
        <v>34.200000000000003</v>
      </c>
      <c r="AB43" s="132">
        <v>46.5</v>
      </c>
      <c r="AC43" s="132">
        <v>62.6</v>
      </c>
      <c r="AD43" s="132">
        <v>41</v>
      </c>
      <c r="AE43" s="132">
        <v>43.5</v>
      </c>
      <c r="AF43" s="132">
        <v>43.3</v>
      </c>
      <c r="AG43" s="132">
        <v>42.8</v>
      </c>
      <c r="AH43" s="132">
        <v>36</v>
      </c>
      <c r="AI43" s="132">
        <v>39.799999999999997</v>
      </c>
      <c r="AJ43" s="132">
        <v>40.799999999999997</v>
      </c>
      <c r="AK43" s="132">
        <v>37.299999999999997</v>
      </c>
      <c r="AL43" s="132">
        <v>33.9</v>
      </c>
      <c r="AM43" s="132">
        <v>42.8</v>
      </c>
      <c r="AN43" s="132">
        <v>41.7</v>
      </c>
      <c r="AO43" s="132">
        <v>47.9</v>
      </c>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row>
    <row r="44" spans="1:94">
      <c r="A44" s="131">
        <v>634</v>
      </c>
      <c r="B44" s="131" t="s">
        <v>269</v>
      </c>
      <c r="C44" s="131" t="s">
        <v>210</v>
      </c>
      <c r="D44" s="131" t="s">
        <v>263</v>
      </c>
      <c r="E44" s="131" t="s">
        <v>89</v>
      </c>
      <c r="F44" s="131" t="s">
        <v>1693</v>
      </c>
      <c r="G44" s="131"/>
      <c r="H44" s="131"/>
      <c r="I44" s="132"/>
      <c r="J44" s="132">
        <v>3.9</v>
      </c>
      <c r="K44" s="132"/>
      <c r="L44" s="132">
        <v>6.1</v>
      </c>
      <c r="M44" s="132">
        <v>3.4</v>
      </c>
      <c r="N44" s="132">
        <v>3.6</v>
      </c>
      <c r="O44" s="132">
        <v>3.3</v>
      </c>
      <c r="P44" s="132"/>
      <c r="Q44" s="132">
        <v>12</v>
      </c>
      <c r="R44" s="132">
        <v>7.4</v>
      </c>
      <c r="S44" s="132">
        <v>4.5999999999999996</v>
      </c>
      <c r="T44" s="132">
        <v>6.2</v>
      </c>
      <c r="U44" s="132">
        <v>4.3</v>
      </c>
      <c r="V44" s="132">
        <v>3.9</v>
      </c>
      <c r="W44" s="132">
        <v>2.5</v>
      </c>
      <c r="X44" s="132">
        <v>4.2</v>
      </c>
      <c r="Y44" s="132">
        <v>3.5</v>
      </c>
      <c r="Z44" s="132">
        <v>4.9000000000000004</v>
      </c>
      <c r="AA44" s="132">
        <v>2.7</v>
      </c>
      <c r="AB44" s="132">
        <v>3.9</v>
      </c>
      <c r="AC44" s="132">
        <v>2.4</v>
      </c>
      <c r="AD44" s="132">
        <v>5.3</v>
      </c>
      <c r="AE44" s="132">
        <v>3</v>
      </c>
      <c r="AF44" s="132">
        <v>4</v>
      </c>
      <c r="AG44" s="132">
        <v>3.1</v>
      </c>
      <c r="AH44" s="132">
        <v>3.2</v>
      </c>
      <c r="AI44" s="132">
        <v>3.4</v>
      </c>
      <c r="AJ44" s="132">
        <v>4</v>
      </c>
      <c r="AK44" s="132">
        <v>5.8</v>
      </c>
      <c r="AL44" s="132">
        <v>2.9</v>
      </c>
      <c r="AM44" s="132">
        <v>3.7</v>
      </c>
      <c r="AN44" s="132">
        <v>2.6</v>
      </c>
      <c r="AO44" s="132">
        <v>2.5</v>
      </c>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row>
    <row r="45" spans="1:94">
      <c r="A45" s="131">
        <v>635</v>
      </c>
      <c r="B45" s="131" t="s">
        <v>270</v>
      </c>
      <c r="C45" s="131" t="s">
        <v>210</v>
      </c>
      <c r="D45" s="131" t="s">
        <v>263</v>
      </c>
      <c r="E45" s="131" t="s">
        <v>271</v>
      </c>
      <c r="F45" s="131" t="s">
        <v>1693</v>
      </c>
      <c r="G45" s="131"/>
      <c r="H45" s="131"/>
      <c r="I45" s="132"/>
      <c r="J45" s="132">
        <v>1.3</v>
      </c>
      <c r="K45" s="132"/>
      <c r="L45" s="132">
        <v>2.9</v>
      </c>
      <c r="M45" s="132">
        <v>1.1000000000000001</v>
      </c>
      <c r="N45" s="132">
        <v>1.1000000000000001</v>
      </c>
      <c r="O45" s="132">
        <v>0.9</v>
      </c>
      <c r="P45" s="132"/>
      <c r="Q45" s="132">
        <v>1.8</v>
      </c>
      <c r="R45" s="132">
        <v>4</v>
      </c>
      <c r="S45" s="132">
        <v>2.4</v>
      </c>
      <c r="T45" s="132">
        <v>3.5</v>
      </c>
      <c r="U45" s="132">
        <v>2.2000000000000002</v>
      </c>
      <c r="V45" s="132">
        <v>1.4</v>
      </c>
      <c r="W45" s="132">
        <v>1.4</v>
      </c>
      <c r="X45" s="132">
        <v>0.4</v>
      </c>
      <c r="Y45" s="132">
        <v>0.9</v>
      </c>
      <c r="Z45" s="132">
        <v>2</v>
      </c>
      <c r="AA45" s="132">
        <v>1.3</v>
      </c>
      <c r="AB45" s="132">
        <v>1.3</v>
      </c>
      <c r="AC45" s="132">
        <v>0.6</v>
      </c>
      <c r="AD45" s="132">
        <v>1.5</v>
      </c>
      <c r="AE45" s="132">
        <v>0.5</v>
      </c>
      <c r="AF45" s="132">
        <v>1.3</v>
      </c>
      <c r="AG45" s="132">
        <v>1.2</v>
      </c>
      <c r="AH45" s="132">
        <v>1.1000000000000001</v>
      </c>
      <c r="AI45" s="132">
        <v>1</v>
      </c>
      <c r="AJ45" s="132">
        <v>2.2000000000000002</v>
      </c>
      <c r="AK45" s="132">
        <v>2.8</v>
      </c>
      <c r="AL45" s="132">
        <v>0.2</v>
      </c>
      <c r="AM45" s="132">
        <v>0.5</v>
      </c>
      <c r="AN45" s="132">
        <v>0.4</v>
      </c>
      <c r="AO45" s="132">
        <v>0.8</v>
      </c>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row>
    <row r="46" spans="1:94">
      <c r="A46" s="131">
        <v>636</v>
      </c>
      <c r="B46" s="131" t="s">
        <v>272</v>
      </c>
      <c r="C46" s="131" t="s">
        <v>210</v>
      </c>
      <c r="D46" s="131" t="s">
        <v>263</v>
      </c>
      <c r="E46" s="131" t="s">
        <v>273</v>
      </c>
      <c r="F46" s="131" t="s">
        <v>1693</v>
      </c>
      <c r="G46" s="131"/>
      <c r="H46" s="131"/>
      <c r="I46" s="132"/>
      <c r="J46" s="132">
        <v>18.8</v>
      </c>
      <c r="K46" s="132"/>
      <c r="L46" s="132">
        <v>28.3</v>
      </c>
      <c r="M46" s="132">
        <v>15.3</v>
      </c>
      <c r="N46" s="132">
        <v>17.8</v>
      </c>
      <c r="O46" s="132">
        <v>17.899999999999999</v>
      </c>
      <c r="P46" s="132"/>
      <c r="Q46" s="132">
        <v>43.7</v>
      </c>
      <c r="R46" s="132">
        <v>29.2</v>
      </c>
      <c r="S46" s="132">
        <v>22.1</v>
      </c>
      <c r="T46" s="132">
        <v>33.9</v>
      </c>
      <c r="U46" s="132">
        <v>19.7</v>
      </c>
      <c r="V46" s="132">
        <v>16.600000000000001</v>
      </c>
      <c r="W46" s="132">
        <v>13.2</v>
      </c>
      <c r="X46" s="132">
        <v>13.2</v>
      </c>
      <c r="Y46" s="132">
        <v>13.7</v>
      </c>
      <c r="Z46" s="132">
        <v>20.3</v>
      </c>
      <c r="AA46" s="132">
        <v>19.100000000000001</v>
      </c>
      <c r="AB46" s="132">
        <v>20.7</v>
      </c>
      <c r="AC46" s="132">
        <v>8.4</v>
      </c>
      <c r="AD46" s="132">
        <v>16.899999999999999</v>
      </c>
      <c r="AE46" s="132">
        <v>13.4</v>
      </c>
      <c r="AF46" s="132">
        <v>24</v>
      </c>
      <c r="AG46" s="132">
        <v>18.899999999999999</v>
      </c>
      <c r="AH46" s="132">
        <v>11.2</v>
      </c>
      <c r="AI46" s="132">
        <v>22.2</v>
      </c>
      <c r="AJ46" s="132">
        <v>23.5</v>
      </c>
      <c r="AK46" s="132">
        <v>29.3</v>
      </c>
      <c r="AL46" s="132">
        <v>11.9</v>
      </c>
      <c r="AM46" s="132">
        <v>15.1</v>
      </c>
      <c r="AN46" s="132">
        <v>16.3</v>
      </c>
      <c r="AO46" s="132">
        <v>14.4</v>
      </c>
    </row>
    <row r="47" spans="1:94">
      <c r="A47" s="131">
        <v>637</v>
      </c>
      <c r="B47" s="131" t="s">
        <v>274</v>
      </c>
      <c r="C47" s="131" t="s">
        <v>210</v>
      </c>
      <c r="D47" s="131" t="s">
        <v>263</v>
      </c>
      <c r="E47" s="131" t="s">
        <v>72</v>
      </c>
      <c r="F47" s="131" t="s">
        <v>1693</v>
      </c>
      <c r="G47" s="131"/>
      <c r="H47" s="131"/>
      <c r="I47" s="132"/>
      <c r="J47" s="132">
        <v>16</v>
      </c>
      <c r="K47" s="132"/>
      <c r="L47" s="132">
        <v>20</v>
      </c>
      <c r="M47" s="132">
        <v>18.600000000000001</v>
      </c>
      <c r="N47" s="132">
        <v>15.3</v>
      </c>
      <c r="O47" s="132">
        <v>13.7</v>
      </c>
      <c r="P47" s="132"/>
      <c r="Q47" s="132">
        <v>25.7</v>
      </c>
      <c r="R47" s="132">
        <v>26.3</v>
      </c>
      <c r="S47" s="132">
        <v>19.100000000000001</v>
      </c>
      <c r="T47" s="132">
        <v>14.5</v>
      </c>
      <c r="U47" s="132">
        <v>22.4</v>
      </c>
      <c r="V47" s="132">
        <v>15.8</v>
      </c>
      <c r="W47" s="132">
        <v>19.2</v>
      </c>
      <c r="X47" s="132">
        <v>14.3</v>
      </c>
      <c r="Y47" s="132">
        <v>18.2</v>
      </c>
      <c r="Z47" s="132">
        <v>17.600000000000001</v>
      </c>
      <c r="AA47" s="132">
        <v>23.8</v>
      </c>
      <c r="AB47" s="132">
        <v>15.4</v>
      </c>
      <c r="AC47" s="132">
        <v>21.4</v>
      </c>
      <c r="AD47" s="132">
        <v>18</v>
      </c>
      <c r="AE47" s="132">
        <v>15.1</v>
      </c>
      <c r="AF47" s="132">
        <v>15</v>
      </c>
      <c r="AG47" s="132">
        <v>15.9</v>
      </c>
      <c r="AH47" s="132">
        <v>1</v>
      </c>
      <c r="AI47" s="132">
        <v>13.5</v>
      </c>
      <c r="AJ47" s="132">
        <v>15.3</v>
      </c>
      <c r="AK47" s="132">
        <v>7.1</v>
      </c>
      <c r="AL47" s="132">
        <v>12.7</v>
      </c>
      <c r="AM47" s="132">
        <v>16.899999999999999</v>
      </c>
      <c r="AN47" s="132">
        <v>13.1</v>
      </c>
      <c r="AO47" s="132">
        <v>12.7</v>
      </c>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row>
    <row r="48" spans="1:94">
      <c r="A48" s="131">
        <v>638</v>
      </c>
      <c r="B48" s="131" t="s">
        <v>275</v>
      </c>
      <c r="C48" s="131" t="s">
        <v>210</v>
      </c>
      <c r="D48" s="131" t="s">
        <v>263</v>
      </c>
      <c r="E48" s="131" t="s">
        <v>276</v>
      </c>
      <c r="F48" s="131" t="s">
        <v>1693</v>
      </c>
      <c r="G48" s="131"/>
      <c r="H48" s="131"/>
      <c r="I48" s="132"/>
      <c r="J48" s="132">
        <v>6.5</v>
      </c>
      <c r="K48" s="132"/>
      <c r="L48" s="132">
        <v>12.3</v>
      </c>
      <c r="M48" s="132">
        <v>5.6</v>
      </c>
      <c r="N48" s="132">
        <v>5.8</v>
      </c>
      <c r="O48" s="132">
        <v>5</v>
      </c>
      <c r="P48" s="132"/>
      <c r="Q48" s="132">
        <v>22.1</v>
      </c>
      <c r="R48" s="132">
        <v>14.3</v>
      </c>
      <c r="S48" s="132">
        <v>9.8000000000000007</v>
      </c>
      <c r="T48" s="132">
        <v>12.6</v>
      </c>
      <c r="U48" s="132">
        <v>8.9</v>
      </c>
      <c r="V48" s="132">
        <v>6.9</v>
      </c>
      <c r="W48" s="132">
        <v>8.6</v>
      </c>
      <c r="X48" s="132">
        <v>2.8</v>
      </c>
      <c r="Y48" s="132">
        <v>4.5</v>
      </c>
      <c r="Z48" s="132">
        <v>5</v>
      </c>
      <c r="AA48" s="132">
        <v>6.9</v>
      </c>
      <c r="AB48" s="132">
        <v>10</v>
      </c>
      <c r="AC48" s="132">
        <v>2.2000000000000002</v>
      </c>
      <c r="AD48" s="132">
        <v>6.5</v>
      </c>
      <c r="AE48" s="132">
        <v>4.0999999999999996</v>
      </c>
      <c r="AF48" s="132">
        <v>7.3</v>
      </c>
      <c r="AG48" s="132">
        <v>6.4</v>
      </c>
      <c r="AH48" s="132">
        <v>3.2</v>
      </c>
      <c r="AI48" s="132">
        <v>7</v>
      </c>
      <c r="AJ48" s="132">
        <v>8.9</v>
      </c>
      <c r="AK48" s="132">
        <v>5.8</v>
      </c>
      <c r="AL48" s="132">
        <v>3.2</v>
      </c>
      <c r="AM48" s="132">
        <v>3.7</v>
      </c>
      <c r="AN48" s="132">
        <v>4</v>
      </c>
      <c r="AO48" s="132">
        <v>3</v>
      </c>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row>
    <row r="49" spans="1:94">
      <c r="A49" s="131">
        <v>639</v>
      </c>
      <c r="B49" s="131" t="s">
        <v>277</v>
      </c>
      <c r="C49" s="131" t="s">
        <v>210</v>
      </c>
      <c r="D49" s="131" t="s">
        <v>263</v>
      </c>
      <c r="E49" s="131" t="s">
        <v>278</v>
      </c>
      <c r="F49" s="131" t="s">
        <v>1693</v>
      </c>
      <c r="G49" s="131"/>
      <c r="H49" s="131"/>
      <c r="I49" s="132"/>
      <c r="J49" s="132">
        <v>3.5</v>
      </c>
      <c r="K49" s="132"/>
      <c r="L49" s="132">
        <v>6</v>
      </c>
      <c r="M49" s="132">
        <v>4.3</v>
      </c>
      <c r="N49" s="132">
        <v>2.8</v>
      </c>
      <c r="O49" s="132">
        <v>2.4</v>
      </c>
      <c r="P49" s="132"/>
      <c r="Q49" s="132">
        <v>12.5</v>
      </c>
      <c r="R49" s="132">
        <v>6.1</v>
      </c>
      <c r="S49" s="132">
        <v>8.5</v>
      </c>
      <c r="T49" s="132">
        <v>2.7</v>
      </c>
      <c r="U49" s="132">
        <v>3.6</v>
      </c>
      <c r="V49" s="132">
        <v>4.8</v>
      </c>
      <c r="W49" s="132">
        <v>6.4</v>
      </c>
      <c r="X49" s="132">
        <v>4.4000000000000004</v>
      </c>
      <c r="Y49" s="132">
        <v>3.1</v>
      </c>
      <c r="Z49" s="132">
        <v>4</v>
      </c>
      <c r="AA49" s="132">
        <v>6.9</v>
      </c>
      <c r="AB49" s="132">
        <v>4.4000000000000004</v>
      </c>
      <c r="AC49" s="132">
        <v>2.4</v>
      </c>
      <c r="AD49" s="132">
        <v>4</v>
      </c>
      <c r="AE49" s="132">
        <v>2.4</v>
      </c>
      <c r="AF49" s="132">
        <v>1.4</v>
      </c>
      <c r="AG49" s="132">
        <v>2.7</v>
      </c>
      <c r="AH49" s="132">
        <v>10.3</v>
      </c>
      <c r="AI49" s="132">
        <v>2.5</v>
      </c>
      <c r="AJ49" s="132">
        <v>3.3</v>
      </c>
      <c r="AK49" s="132">
        <v>1.2</v>
      </c>
      <c r="AL49" s="132">
        <v>3</v>
      </c>
      <c r="AM49" s="132">
        <v>2</v>
      </c>
      <c r="AN49" s="132">
        <v>2.2000000000000002</v>
      </c>
      <c r="AO49" s="132">
        <v>2.1</v>
      </c>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row>
    <row r="50" spans="1:94">
      <c r="A50" s="131"/>
      <c r="B50" s="131"/>
      <c r="C50" s="131" t="s">
        <v>210</v>
      </c>
      <c r="D50" s="131" t="s">
        <v>279</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row>
    <row r="51" spans="1:94">
      <c r="A51" s="131">
        <v>641</v>
      </c>
      <c r="B51" s="131" t="s">
        <v>77</v>
      </c>
      <c r="C51" s="131" t="s">
        <v>210</v>
      </c>
      <c r="D51" s="131" t="s">
        <v>279</v>
      </c>
      <c r="E51" s="131" t="s">
        <v>280</v>
      </c>
      <c r="F51" s="131" t="s">
        <v>1694</v>
      </c>
      <c r="G51" s="131"/>
      <c r="H51" s="131"/>
      <c r="I51" s="132"/>
      <c r="J51" s="132">
        <v>17.2</v>
      </c>
      <c r="K51" s="132"/>
      <c r="L51" s="132">
        <v>23</v>
      </c>
      <c r="M51" s="132">
        <v>15.6</v>
      </c>
      <c r="N51" s="132">
        <v>15.7</v>
      </c>
      <c r="O51" s="132">
        <v>16</v>
      </c>
      <c r="P51" s="132"/>
      <c r="Q51" s="132">
        <v>33.4</v>
      </c>
      <c r="R51" s="132">
        <v>23.2</v>
      </c>
      <c r="S51" s="132">
        <v>23.2</v>
      </c>
      <c r="T51" s="132">
        <v>23.9</v>
      </c>
      <c r="U51" s="132">
        <v>18.8</v>
      </c>
      <c r="V51" s="132">
        <v>14.4</v>
      </c>
      <c r="W51" s="132">
        <v>15.7</v>
      </c>
      <c r="X51" s="132">
        <v>17.8</v>
      </c>
      <c r="Y51" s="132">
        <v>14.4</v>
      </c>
      <c r="Z51" s="132">
        <v>16.100000000000001</v>
      </c>
      <c r="AA51" s="132">
        <v>15.7</v>
      </c>
      <c r="AB51" s="132">
        <v>17.3</v>
      </c>
      <c r="AC51" s="132">
        <v>11.7</v>
      </c>
      <c r="AD51" s="132">
        <v>17.8</v>
      </c>
      <c r="AE51" s="132">
        <v>14.3</v>
      </c>
      <c r="AF51" s="132">
        <v>15.9</v>
      </c>
      <c r="AG51" s="132">
        <v>15.9</v>
      </c>
      <c r="AH51" s="132">
        <v>11.2</v>
      </c>
      <c r="AI51" s="132">
        <v>17.399999999999999</v>
      </c>
      <c r="AJ51" s="132">
        <v>17.3</v>
      </c>
      <c r="AK51" s="132">
        <v>23.2</v>
      </c>
      <c r="AL51" s="132">
        <v>14.5</v>
      </c>
      <c r="AM51" s="132">
        <v>13.7</v>
      </c>
      <c r="AN51" s="132">
        <v>15.5</v>
      </c>
      <c r="AO51" s="132">
        <v>13.3</v>
      </c>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row>
    <row r="52" spans="1:94">
      <c r="A52" s="131"/>
      <c r="B52" s="131"/>
      <c r="C52" s="131" t="s">
        <v>210</v>
      </c>
      <c r="D52" s="131" t="s">
        <v>281</v>
      </c>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row>
    <row r="53" spans="1:94">
      <c r="A53" s="131">
        <v>643</v>
      </c>
      <c r="B53" s="131" t="s">
        <v>104</v>
      </c>
      <c r="C53" s="131" t="s">
        <v>210</v>
      </c>
      <c r="D53" s="131" t="s">
        <v>281</v>
      </c>
      <c r="E53" s="131" t="s">
        <v>105</v>
      </c>
      <c r="F53" s="131" t="s">
        <v>1692</v>
      </c>
      <c r="G53" s="131"/>
      <c r="H53" s="131"/>
      <c r="I53" s="132"/>
      <c r="J53" s="132">
        <v>22.3</v>
      </c>
      <c r="K53" s="132"/>
      <c r="L53" s="132">
        <v>31.8</v>
      </c>
      <c r="M53" s="132">
        <v>25.7</v>
      </c>
      <c r="N53" s="132">
        <v>20.6</v>
      </c>
      <c r="O53" s="132">
        <v>16.100000000000001</v>
      </c>
      <c r="P53" s="132"/>
      <c r="Q53" s="132">
        <v>49.9</v>
      </c>
      <c r="R53" s="132">
        <v>37.1</v>
      </c>
      <c r="S53" s="132">
        <v>36.200000000000003</v>
      </c>
      <c r="T53" s="132">
        <v>24.6</v>
      </c>
      <c r="U53" s="132">
        <v>25.1</v>
      </c>
      <c r="V53" s="132">
        <v>25.6</v>
      </c>
      <c r="W53" s="132">
        <v>28.1</v>
      </c>
      <c r="X53" s="132">
        <v>25.2</v>
      </c>
      <c r="Y53" s="132">
        <v>25.6</v>
      </c>
      <c r="Z53" s="132">
        <v>26.9</v>
      </c>
      <c r="AA53" s="132">
        <v>25.7</v>
      </c>
      <c r="AB53" s="132">
        <v>31.2</v>
      </c>
      <c r="AC53" s="132">
        <v>15.2</v>
      </c>
      <c r="AD53" s="132">
        <v>24.3</v>
      </c>
      <c r="AE53" s="132">
        <v>20.5</v>
      </c>
      <c r="AF53" s="132">
        <v>17.5</v>
      </c>
      <c r="AG53" s="132">
        <v>20.5</v>
      </c>
      <c r="AH53" s="132">
        <v>20.5</v>
      </c>
      <c r="AI53" s="132">
        <v>16.100000000000001</v>
      </c>
      <c r="AJ53" s="132">
        <v>18</v>
      </c>
      <c r="AK53" s="132">
        <v>20.5</v>
      </c>
      <c r="AL53" s="132">
        <v>16.8</v>
      </c>
      <c r="AM53" s="132">
        <v>16.100000000000001</v>
      </c>
      <c r="AN53" s="132">
        <v>13.8</v>
      </c>
      <c r="AO53" s="132">
        <v>13.7</v>
      </c>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row>
    <row r="54" spans="1:94">
      <c r="A54" s="131">
        <v>644</v>
      </c>
      <c r="B54" s="131" t="s">
        <v>282</v>
      </c>
      <c r="C54" s="131" t="s">
        <v>210</v>
      </c>
      <c r="D54" s="131" t="s">
        <v>281</v>
      </c>
      <c r="E54" s="131" t="s">
        <v>283</v>
      </c>
      <c r="F54" s="131" t="s">
        <v>1692</v>
      </c>
      <c r="G54" s="131"/>
      <c r="H54" s="131"/>
      <c r="I54" s="132"/>
      <c r="J54" s="132">
        <v>26.7</v>
      </c>
      <c r="K54" s="132"/>
      <c r="L54" s="132">
        <v>36.200000000000003</v>
      </c>
      <c r="M54" s="132">
        <v>28.9</v>
      </c>
      <c r="N54" s="132">
        <v>24.6</v>
      </c>
      <c r="O54" s="132">
        <v>21.5</v>
      </c>
      <c r="P54" s="132"/>
      <c r="Q54" s="132">
        <v>59</v>
      </c>
      <c r="R54" s="132">
        <v>38.299999999999997</v>
      </c>
      <c r="S54" s="132">
        <v>38.9</v>
      </c>
      <c r="T54" s="132">
        <v>31.8</v>
      </c>
      <c r="U54" s="132">
        <v>29.1</v>
      </c>
      <c r="V54" s="132">
        <v>28.8</v>
      </c>
      <c r="W54" s="132">
        <v>30.3</v>
      </c>
      <c r="X54" s="132">
        <v>28.8</v>
      </c>
      <c r="Y54" s="132">
        <v>28.5</v>
      </c>
      <c r="Z54" s="132">
        <v>30.8</v>
      </c>
      <c r="AA54" s="132">
        <v>29.1</v>
      </c>
      <c r="AB54" s="132">
        <v>34.1</v>
      </c>
      <c r="AC54" s="132">
        <v>18.399999999999999</v>
      </c>
      <c r="AD54" s="132">
        <v>28.7</v>
      </c>
      <c r="AE54" s="132">
        <v>24.6</v>
      </c>
      <c r="AF54" s="132">
        <v>22.6</v>
      </c>
      <c r="AG54" s="132">
        <v>24.5</v>
      </c>
      <c r="AH54" s="132">
        <v>16.7</v>
      </c>
      <c r="AI54" s="132">
        <v>21.4</v>
      </c>
      <c r="AJ54" s="132">
        <v>24.5</v>
      </c>
      <c r="AK54" s="132">
        <v>29.7</v>
      </c>
      <c r="AL54" s="132">
        <v>21.4</v>
      </c>
      <c r="AM54" s="132">
        <v>20.8</v>
      </c>
      <c r="AN54" s="132">
        <v>18.8</v>
      </c>
      <c r="AO54" s="132">
        <v>18.2</v>
      </c>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row>
    <row r="55" spans="1:94">
      <c r="A55" s="131">
        <v>645</v>
      </c>
      <c r="B55" s="131" t="s">
        <v>284</v>
      </c>
      <c r="C55" s="131" t="s">
        <v>210</v>
      </c>
      <c r="D55" s="131" t="s">
        <v>281</v>
      </c>
      <c r="E55" s="131" t="s">
        <v>285</v>
      </c>
      <c r="F55" s="131" t="s">
        <v>1692</v>
      </c>
      <c r="G55" s="131"/>
      <c r="H55" s="131"/>
      <c r="I55" s="132"/>
      <c r="J55" s="132">
        <v>30.9</v>
      </c>
      <c r="K55" s="132"/>
      <c r="L55" s="132">
        <v>41.3</v>
      </c>
      <c r="M55" s="132">
        <v>33.5</v>
      </c>
      <c r="N55" s="132">
        <v>29</v>
      </c>
      <c r="O55" s="132">
        <v>24.8</v>
      </c>
      <c r="P55" s="132"/>
      <c r="Q55" s="132">
        <v>63.6</v>
      </c>
      <c r="R55" s="132">
        <v>45.4</v>
      </c>
      <c r="S55" s="132">
        <v>42.4</v>
      </c>
      <c r="T55" s="132">
        <v>37.5</v>
      </c>
      <c r="U55" s="132">
        <v>33.200000000000003</v>
      </c>
      <c r="V55" s="132">
        <v>33.4</v>
      </c>
      <c r="W55" s="132">
        <v>35.6</v>
      </c>
      <c r="X55" s="132">
        <v>33.4</v>
      </c>
      <c r="Y55" s="132">
        <v>33.299999999999997</v>
      </c>
      <c r="Z55" s="132">
        <v>35.5</v>
      </c>
      <c r="AA55" s="132">
        <v>33.9</v>
      </c>
      <c r="AB55" s="132">
        <v>39.299999999999997</v>
      </c>
      <c r="AC55" s="132">
        <v>20.8</v>
      </c>
      <c r="AD55" s="132">
        <v>32.6</v>
      </c>
      <c r="AE55" s="132">
        <v>28.8</v>
      </c>
      <c r="AF55" s="132">
        <v>27.6</v>
      </c>
      <c r="AG55" s="132">
        <v>27.9</v>
      </c>
      <c r="AH55" s="132">
        <v>24.7</v>
      </c>
      <c r="AI55" s="132">
        <v>24.7</v>
      </c>
      <c r="AJ55" s="132">
        <v>29.8</v>
      </c>
      <c r="AK55" s="132">
        <v>32.9</v>
      </c>
      <c r="AL55" s="132">
        <v>24.7</v>
      </c>
      <c r="AM55" s="132">
        <v>24.7</v>
      </c>
      <c r="AN55" s="132">
        <v>21</v>
      </c>
      <c r="AO55" s="132">
        <v>20.7</v>
      </c>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row>
    <row r="56" spans="1:94">
      <c r="A56" s="131">
        <v>646</v>
      </c>
      <c r="B56" s="131" t="s">
        <v>286</v>
      </c>
      <c r="C56" s="131" t="s">
        <v>210</v>
      </c>
      <c r="D56" s="131" t="s">
        <v>281</v>
      </c>
      <c r="E56" s="131" t="s">
        <v>287</v>
      </c>
      <c r="F56" s="131" t="s">
        <v>1692</v>
      </c>
      <c r="G56" s="131"/>
      <c r="H56" s="131"/>
      <c r="I56" s="132"/>
      <c r="J56" s="132">
        <v>12.1</v>
      </c>
      <c r="K56" s="132"/>
      <c r="L56" s="132">
        <v>17.7</v>
      </c>
      <c r="M56" s="132">
        <v>13.7</v>
      </c>
      <c r="N56" s="132">
        <v>10.7</v>
      </c>
      <c r="O56" s="132">
        <v>8.8000000000000007</v>
      </c>
      <c r="P56" s="132"/>
      <c r="Q56" s="132">
        <v>33.6</v>
      </c>
      <c r="R56" s="132">
        <v>18.899999999999999</v>
      </c>
      <c r="S56" s="132">
        <v>20.6</v>
      </c>
      <c r="T56" s="132">
        <v>13.1</v>
      </c>
      <c r="U56" s="132">
        <v>14.3</v>
      </c>
      <c r="V56" s="132">
        <v>13.7</v>
      </c>
      <c r="W56" s="132">
        <v>17.2</v>
      </c>
      <c r="X56" s="132">
        <v>13.7</v>
      </c>
      <c r="Y56" s="132">
        <v>12.2</v>
      </c>
      <c r="Z56" s="132">
        <v>14.1</v>
      </c>
      <c r="AA56" s="132">
        <v>13.7</v>
      </c>
      <c r="AB56" s="132">
        <v>17.5</v>
      </c>
      <c r="AC56" s="132">
        <v>9</v>
      </c>
      <c r="AD56" s="132">
        <v>11.6</v>
      </c>
      <c r="AE56" s="132">
        <v>10.7</v>
      </c>
      <c r="AF56" s="132">
        <v>10.199999999999999</v>
      </c>
      <c r="AG56" s="132">
        <v>10.4</v>
      </c>
      <c r="AH56" s="132">
        <v>10.7</v>
      </c>
      <c r="AI56" s="132">
        <v>8.6</v>
      </c>
      <c r="AJ56" s="132">
        <v>9</v>
      </c>
      <c r="AK56" s="132">
        <v>10.4</v>
      </c>
      <c r="AL56" s="132">
        <v>8.6999999999999993</v>
      </c>
      <c r="AM56" s="132">
        <v>8.6999999999999993</v>
      </c>
      <c r="AN56" s="132">
        <v>8.1</v>
      </c>
      <c r="AO56" s="132">
        <v>7.9</v>
      </c>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row>
    <row r="57" spans="1:94">
      <c r="A57" s="131">
        <v>647</v>
      </c>
      <c r="B57" s="131" t="s">
        <v>288</v>
      </c>
      <c r="C57" s="131" t="s">
        <v>210</v>
      </c>
      <c r="D57" s="131" t="s">
        <v>281</v>
      </c>
      <c r="E57" s="131" t="s">
        <v>289</v>
      </c>
      <c r="F57" s="131" t="s">
        <v>1692</v>
      </c>
      <c r="G57" s="131"/>
      <c r="H57" s="131"/>
      <c r="I57" s="132"/>
      <c r="J57" s="132">
        <v>10.5</v>
      </c>
      <c r="K57" s="132"/>
      <c r="L57" s="132">
        <v>17.3</v>
      </c>
      <c r="M57" s="132">
        <v>12</v>
      </c>
      <c r="N57" s="132">
        <v>8.6999999999999993</v>
      </c>
      <c r="O57" s="132">
        <v>6.9</v>
      </c>
      <c r="P57" s="132"/>
      <c r="Q57" s="132">
        <v>34.200000000000003</v>
      </c>
      <c r="R57" s="132">
        <v>19</v>
      </c>
      <c r="S57" s="132">
        <v>20.2</v>
      </c>
      <c r="T57" s="132">
        <v>11.9</v>
      </c>
      <c r="U57" s="132">
        <v>13.3</v>
      </c>
      <c r="V57" s="132">
        <v>11.9</v>
      </c>
      <c r="W57" s="132">
        <v>12.3</v>
      </c>
      <c r="X57" s="132">
        <v>11.9</v>
      </c>
      <c r="Y57" s="132">
        <v>11.8</v>
      </c>
      <c r="Z57" s="132">
        <v>12.9</v>
      </c>
      <c r="AA57" s="132">
        <v>11.9</v>
      </c>
      <c r="AB57" s="132">
        <v>16</v>
      </c>
      <c r="AC57" s="132">
        <v>7.5</v>
      </c>
      <c r="AD57" s="132">
        <v>10.7</v>
      </c>
      <c r="AE57" s="132">
        <v>8.6</v>
      </c>
      <c r="AF57" s="132">
        <v>7.5</v>
      </c>
      <c r="AG57" s="132">
        <v>8.4</v>
      </c>
      <c r="AH57" s="132">
        <v>7.2</v>
      </c>
      <c r="AI57" s="132">
        <v>6.6</v>
      </c>
      <c r="AJ57" s="132">
        <v>7.2</v>
      </c>
      <c r="AK57" s="132">
        <v>10.3</v>
      </c>
      <c r="AL57" s="132">
        <v>6.9</v>
      </c>
      <c r="AM57" s="132">
        <v>6.8</v>
      </c>
      <c r="AN57" s="132">
        <v>6.7</v>
      </c>
      <c r="AO57" s="132">
        <v>6.3</v>
      </c>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row>
    <row r="58" spans="1:94">
      <c r="A58" s="131">
        <v>648</v>
      </c>
      <c r="B58" s="131" t="s">
        <v>290</v>
      </c>
      <c r="C58" s="131" t="s">
        <v>210</v>
      </c>
      <c r="D58" s="131" t="s">
        <v>281</v>
      </c>
      <c r="E58" s="131" t="s">
        <v>291</v>
      </c>
      <c r="F58" s="131" t="s">
        <v>1692</v>
      </c>
      <c r="G58" s="131"/>
      <c r="H58" s="131"/>
      <c r="I58" s="132"/>
      <c r="J58" s="132">
        <v>9</v>
      </c>
      <c r="K58" s="132"/>
      <c r="L58" s="132">
        <v>12.8</v>
      </c>
      <c r="M58" s="132">
        <v>11.7</v>
      </c>
      <c r="N58" s="132">
        <v>8.4</v>
      </c>
      <c r="O58" s="132">
        <v>5.8</v>
      </c>
      <c r="P58" s="132"/>
      <c r="Q58" s="132">
        <v>17.399999999999999</v>
      </c>
      <c r="R58" s="132">
        <v>15</v>
      </c>
      <c r="S58" s="132">
        <v>16.899999999999999</v>
      </c>
      <c r="T58" s="132">
        <v>8.3000000000000007</v>
      </c>
      <c r="U58" s="132">
        <v>11.1</v>
      </c>
      <c r="V58" s="132">
        <v>11.8</v>
      </c>
      <c r="W58" s="132">
        <v>12.8</v>
      </c>
      <c r="X58" s="132">
        <v>11.8</v>
      </c>
      <c r="Y58" s="132">
        <v>11.1</v>
      </c>
      <c r="Z58" s="132">
        <v>13</v>
      </c>
      <c r="AA58" s="132">
        <v>12.3</v>
      </c>
      <c r="AB58" s="132">
        <v>14.2</v>
      </c>
      <c r="AC58" s="132">
        <v>8.6</v>
      </c>
      <c r="AD58" s="132">
        <v>10.4</v>
      </c>
      <c r="AE58" s="132">
        <v>8.4</v>
      </c>
      <c r="AF58" s="132">
        <v>5.7</v>
      </c>
      <c r="AG58" s="132">
        <v>8.4</v>
      </c>
      <c r="AH58" s="132">
        <v>8.4</v>
      </c>
      <c r="AI58" s="132">
        <v>5.0999999999999996</v>
      </c>
      <c r="AJ58" s="132">
        <v>5.9</v>
      </c>
      <c r="AK58" s="132">
        <v>6.8</v>
      </c>
      <c r="AL58" s="132">
        <v>6.5</v>
      </c>
      <c r="AM58" s="132">
        <v>5.9</v>
      </c>
      <c r="AN58" s="132">
        <v>5</v>
      </c>
      <c r="AO58" s="132">
        <v>5.9</v>
      </c>
    </row>
    <row r="59" spans="1:94">
      <c r="A59" s="131">
        <v>649</v>
      </c>
      <c r="B59" s="131" t="s">
        <v>292</v>
      </c>
      <c r="C59" s="131" t="s">
        <v>210</v>
      </c>
      <c r="D59" s="131" t="s">
        <v>281</v>
      </c>
      <c r="E59" s="131" t="s">
        <v>293</v>
      </c>
      <c r="F59" s="131" t="s">
        <v>1692</v>
      </c>
      <c r="G59" s="131"/>
      <c r="H59" s="131"/>
      <c r="I59" s="132"/>
      <c r="J59" s="132">
        <v>6.3</v>
      </c>
      <c r="K59" s="132"/>
      <c r="L59" s="132">
        <v>9.4</v>
      </c>
      <c r="M59" s="132">
        <v>8.1</v>
      </c>
      <c r="N59" s="132">
        <v>5.8</v>
      </c>
      <c r="O59" s="132">
        <v>3.7</v>
      </c>
      <c r="P59" s="132"/>
      <c r="Q59" s="132">
        <v>14.2</v>
      </c>
      <c r="R59" s="132">
        <v>11.7</v>
      </c>
      <c r="S59" s="132">
        <v>12.1</v>
      </c>
      <c r="T59" s="132">
        <v>6.3</v>
      </c>
      <c r="U59" s="132">
        <v>7.5</v>
      </c>
      <c r="V59" s="132">
        <v>8.1999999999999993</v>
      </c>
      <c r="W59" s="132">
        <v>9.1</v>
      </c>
      <c r="X59" s="132">
        <v>8.1999999999999993</v>
      </c>
      <c r="Y59" s="132">
        <v>7.2</v>
      </c>
      <c r="Z59" s="132">
        <v>9.1999999999999993</v>
      </c>
      <c r="AA59" s="132">
        <v>8.5</v>
      </c>
      <c r="AB59" s="132">
        <v>10.1</v>
      </c>
      <c r="AC59" s="132">
        <v>5.5</v>
      </c>
      <c r="AD59" s="132">
        <v>7.1</v>
      </c>
      <c r="AE59" s="132">
        <v>5.9</v>
      </c>
      <c r="AF59" s="132">
        <v>4.0999999999999996</v>
      </c>
      <c r="AG59" s="132">
        <v>5.9</v>
      </c>
      <c r="AH59" s="132">
        <v>5.9</v>
      </c>
      <c r="AI59" s="132">
        <v>3.1</v>
      </c>
      <c r="AJ59" s="132">
        <v>3.8</v>
      </c>
      <c r="AK59" s="132">
        <v>3.8</v>
      </c>
      <c r="AL59" s="132">
        <v>4.4000000000000004</v>
      </c>
      <c r="AM59" s="132">
        <v>3.8</v>
      </c>
      <c r="AN59" s="132">
        <v>3.2</v>
      </c>
      <c r="AO59" s="132">
        <v>3.8</v>
      </c>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row>
    <row r="60" spans="1:94">
      <c r="A60" s="131">
        <v>650</v>
      </c>
      <c r="B60" s="131" t="s">
        <v>294</v>
      </c>
      <c r="C60" s="131" t="s">
        <v>210</v>
      </c>
      <c r="D60" s="131" t="s">
        <v>281</v>
      </c>
      <c r="E60" s="131" t="s">
        <v>295</v>
      </c>
      <c r="F60" s="131" t="s">
        <v>1692</v>
      </c>
      <c r="G60" s="131"/>
      <c r="H60" s="131"/>
      <c r="I60" s="132"/>
      <c r="J60" s="132">
        <v>10.6</v>
      </c>
      <c r="K60" s="132"/>
      <c r="L60" s="132">
        <v>16.7</v>
      </c>
      <c r="M60" s="132">
        <v>12.2</v>
      </c>
      <c r="N60" s="132">
        <v>9.4</v>
      </c>
      <c r="O60" s="132">
        <v>7.1</v>
      </c>
      <c r="P60" s="132"/>
      <c r="Q60" s="132">
        <v>24.8</v>
      </c>
      <c r="R60" s="132">
        <v>18.899999999999999</v>
      </c>
      <c r="S60" s="132">
        <v>20.5</v>
      </c>
      <c r="T60" s="132">
        <v>11.7</v>
      </c>
      <c r="U60" s="132">
        <v>13.9</v>
      </c>
      <c r="V60" s="132">
        <v>12.2</v>
      </c>
      <c r="W60" s="132">
        <v>14.5</v>
      </c>
      <c r="X60" s="132">
        <v>11</v>
      </c>
      <c r="Y60" s="132">
        <v>11.4</v>
      </c>
      <c r="Z60" s="132">
        <v>12.2</v>
      </c>
      <c r="AA60" s="132">
        <v>13</v>
      </c>
      <c r="AB60" s="132">
        <v>17.3</v>
      </c>
      <c r="AC60" s="132">
        <v>7</v>
      </c>
      <c r="AD60" s="132">
        <v>12</v>
      </c>
      <c r="AE60" s="132">
        <v>9.1999999999999993</v>
      </c>
      <c r="AF60" s="132">
        <v>7.7</v>
      </c>
      <c r="AG60" s="132">
        <v>9.4</v>
      </c>
      <c r="AH60" s="132">
        <v>6.3</v>
      </c>
      <c r="AI60" s="132">
        <v>7</v>
      </c>
      <c r="AJ60" s="132">
        <v>8.3000000000000007</v>
      </c>
      <c r="AK60" s="132">
        <v>7.9</v>
      </c>
      <c r="AL60" s="132">
        <v>7</v>
      </c>
      <c r="AM60" s="132">
        <v>7</v>
      </c>
      <c r="AN60" s="132">
        <v>5.6</v>
      </c>
      <c r="AO60" s="132">
        <v>6.2</v>
      </c>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row>
    <row r="61" spans="1:94">
      <c r="A61" s="131">
        <v>651</v>
      </c>
      <c r="B61" s="131" t="s">
        <v>296</v>
      </c>
      <c r="C61" s="131" t="s">
        <v>210</v>
      </c>
      <c r="D61" s="131" t="s">
        <v>281</v>
      </c>
      <c r="E61" s="131" t="s">
        <v>297</v>
      </c>
      <c r="F61" s="131" t="s">
        <v>1692</v>
      </c>
      <c r="G61" s="131"/>
      <c r="H61" s="131"/>
      <c r="I61" s="132"/>
      <c r="J61" s="132">
        <v>16.600000000000001</v>
      </c>
      <c r="K61" s="132"/>
      <c r="L61" s="132">
        <v>19.399999999999999</v>
      </c>
      <c r="M61" s="132">
        <v>19</v>
      </c>
      <c r="N61" s="132">
        <v>16.7</v>
      </c>
      <c r="O61" s="132">
        <v>13.6</v>
      </c>
      <c r="P61" s="132"/>
      <c r="Q61" s="132">
        <v>20.6</v>
      </c>
      <c r="R61" s="132">
        <v>21.6</v>
      </c>
      <c r="S61" s="132">
        <v>25.2</v>
      </c>
      <c r="T61" s="132">
        <v>14.8</v>
      </c>
      <c r="U61" s="132">
        <v>16.3</v>
      </c>
      <c r="V61" s="132">
        <v>19.100000000000001</v>
      </c>
      <c r="W61" s="132">
        <v>20.9</v>
      </c>
      <c r="X61" s="132">
        <v>17.7</v>
      </c>
      <c r="Y61" s="132">
        <v>19.100000000000001</v>
      </c>
      <c r="Z61" s="132">
        <v>19.100000000000001</v>
      </c>
      <c r="AA61" s="132">
        <v>19.100000000000001</v>
      </c>
      <c r="AB61" s="132">
        <v>19.899999999999999</v>
      </c>
      <c r="AC61" s="132">
        <v>19.100000000000001</v>
      </c>
      <c r="AD61" s="132">
        <v>17.2</v>
      </c>
      <c r="AE61" s="132">
        <v>17</v>
      </c>
      <c r="AF61" s="132">
        <v>14.8</v>
      </c>
      <c r="AG61" s="132">
        <v>16.8</v>
      </c>
      <c r="AH61" s="132">
        <v>16.8</v>
      </c>
      <c r="AI61" s="132">
        <v>13</v>
      </c>
      <c r="AJ61" s="132">
        <v>13.6</v>
      </c>
      <c r="AK61" s="132">
        <v>12.8</v>
      </c>
      <c r="AL61" s="132">
        <v>13.6</v>
      </c>
      <c r="AM61" s="132">
        <v>13.7</v>
      </c>
      <c r="AN61" s="132">
        <v>13.3</v>
      </c>
      <c r="AO61" s="132">
        <v>13.6</v>
      </c>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row>
    <row r="62" spans="1:94">
      <c r="A62" s="131">
        <v>652</v>
      </c>
      <c r="B62" s="131" t="s">
        <v>298</v>
      </c>
      <c r="C62" s="131" t="s">
        <v>210</v>
      </c>
      <c r="D62" s="131" t="s">
        <v>281</v>
      </c>
      <c r="E62" s="131" t="s">
        <v>299</v>
      </c>
      <c r="F62" s="131" t="s">
        <v>1692</v>
      </c>
      <c r="G62" s="131"/>
      <c r="H62" s="131"/>
      <c r="I62" s="132"/>
      <c r="J62" s="132">
        <v>24.3</v>
      </c>
      <c r="K62" s="132"/>
      <c r="L62" s="132">
        <v>32.299999999999997</v>
      </c>
      <c r="M62" s="132">
        <v>26.5</v>
      </c>
      <c r="N62" s="132">
        <v>22.8</v>
      </c>
      <c r="O62" s="132">
        <v>19.399999999999999</v>
      </c>
      <c r="P62" s="132"/>
      <c r="Q62" s="132">
        <v>44.3</v>
      </c>
      <c r="R62" s="132">
        <v>34.6</v>
      </c>
      <c r="S62" s="132">
        <v>36.200000000000003</v>
      </c>
      <c r="T62" s="132">
        <v>26.9</v>
      </c>
      <c r="U62" s="132">
        <v>29.5</v>
      </c>
      <c r="V62" s="132">
        <v>26.5</v>
      </c>
      <c r="W62" s="132">
        <v>28.5</v>
      </c>
      <c r="X62" s="132">
        <v>24.2</v>
      </c>
      <c r="Y62" s="132">
        <v>26.5</v>
      </c>
      <c r="Z62" s="132">
        <v>27.3</v>
      </c>
      <c r="AA62" s="132">
        <v>26.5</v>
      </c>
      <c r="AB62" s="132">
        <v>30.5</v>
      </c>
      <c r="AC62" s="132">
        <v>21.1</v>
      </c>
      <c r="AD62" s="132">
        <v>24.7</v>
      </c>
      <c r="AE62" s="132">
        <v>22.8</v>
      </c>
      <c r="AF62" s="132">
        <v>20.100000000000001</v>
      </c>
      <c r="AG62" s="132">
        <v>22.8</v>
      </c>
      <c r="AH62" s="132">
        <v>22.8</v>
      </c>
      <c r="AI62" s="132">
        <v>18.899999999999999</v>
      </c>
      <c r="AJ62" s="132">
        <v>21.1</v>
      </c>
      <c r="AK62" s="132">
        <v>19.5</v>
      </c>
      <c r="AL62" s="132">
        <v>19.399999999999999</v>
      </c>
      <c r="AM62" s="132">
        <v>19.399999999999999</v>
      </c>
      <c r="AN62" s="132">
        <v>17.399999999999999</v>
      </c>
      <c r="AO62" s="132">
        <v>19.399999999999999</v>
      </c>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row>
    <row r="63" spans="1:94">
      <c r="A63" s="131">
        <v>653</v>
      </c>
      <c r="B63" s="131" t="s">
        <v>300</v>
      </c>
      <c r="C63" s="131" t="s">
        <v>210</v>
      </c>
      <c r="D63" s="131" t="s">
        <v>281</v>
      </c>
      <c r="E63" s="131" t="s">
        <v>301</v>
      </c>
      <c r="F63" s="131" t="s">
        <v>1692</v>
      </c>
      <c r="G63" s="131"/>
      <c r="H63" s="131"/>
      <c r="I63" s="132"/>
      <c r="J63" s="132">
        <v>9</v>
      </c>
      <c r="K63" s="132"/>
      <c r="L63" s="132">
        <v>11.6</v>
      </c>
      <c r="M63" s="132">
        <v>11.5</v>
      </c>
      <c r="N63" s="132">
        <v>8.9</v>
      </c>
      <c r="O63" s="132">
        <v>6.2</v>
      </c>
      <c r="P63" s="132"/>
      <c r="Q63" s="132">
        <v>13.3</v>
      </c>
      <c r="R63" s="132">
        <v>14.1</v>
      </c>
      <c r="S63" s="132">
        <v>14.9</v>
      </c>
      <c r="T63" s="132">
        <v>7.8</v>
      </c>
      <c r="U63" s="132">
        <v>10.6</v>
      </c>
      <c r="V63" s="132">
        <v>11.5</v>
      </c>
      <c r="W63" s="132">
        <v>13.3</v>
      </c>
      <c r="X63" s="132">
        <v>11.2</v>
      </c>
      <c r="Y63" s="132">
        <v>10.6</v>
      </c>
      <c r="Z63" s="132">
        <v>12.1</v>
      </c>
      <c r="AA63" s="132">
        <v>12</v>
      </c>
      <c r="AB63" s="132">
        <v>12.9</v>
      </c>
      <c r="AC63" s="132">
        <v>10.9</v>
      </c>
      <c r="AD63" s="132">
        <v>9.6999999999999993</v>
      </c>
      <c r="AE63" s="132">
        <v>9.4</v>
      </c>
      <c r="AF63" s="132">
        <v>6.7</v>
      </c>
      <c r="AG63" s="132">
        <v>8.9</v>
      </c>
      <c r="AH63" s="132">
        <v>7.8</v>
      </c>
      <c r="AI63" s="132">
        <v>5.6</v>
      </c>
      <c r="AJ63" s="132">
        <v>6.2</v>
      </c>
      <c r="AK63" s="132">
        <v>6.2</v>
      </c>
      <c r="AL63" s="132">
        <v>7</v>
      </c>
      <c r="AM63" s="132">
        <v>6.7</v>
      </c>
      <c r="AN63" s="132">
        <v>5.8</v>
      </c>
      <c r="AO63" s="132">
        <v>6.1</v>
      </c>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row>
    <row r="64" spans="1:94">
      <c r="A64" s="131">
        <v>654</v>
      </c>
      <c r="B64" s="131" t="s">
        <v>302</v>
      </c>
      <c r="C64" s="131" t="s">
        <v>210</v>
      </c>
      <c r="D64" s="131" t="s">
        <v>281</v>
      </c>
      <c r="E64" s="131" t="s">
        <v>303</v>
      </c>
      <c r="F64" s="131" t="s">
        <v>1692</v>
      </c>
      <c r="G64" s="131"/>
      <c r="H64" s="131"/>
      <c r="I64" s="132"/>
      <c r="J64" s="132">
        <v>9</v>
      </c>
      <c r="K64" s="132"/>
      <c r="L64" s="132">
        <v>14</v>
      </c>
      <c r="M64" s="132">
        <v>11.3</v>
      </c>
      <c r="N64" s="132">
        <v>7.6</v>
      </c>
      <c r="O64" s="132">
        <v>5.6</v>
      </c>
      <c r="P64" s="132"/>
      <c r="Q64" s="132">
        <v>20.5</v>
      </c>
      <c r="R64" s="132">
        <v>16.399999999999999</v>
      </c>
      <c r="S64" s="132">
        <v>17.899999999999999</v>
      </c>
      <c r="T64" s="132">
        <v>9.1</v>
      </c>
      <c r="U64" s="132">
        <v>11.6</v>
      </c>
      <c r="V64" s="132">
        <v>11.2</v>
      </c>
      <c r="W64" s="132">
        <v>14.7</v>
      </c>
      <c r="X64" s="132">
        <v>11.2</v>
      </c>
      <c r="Y64" s="132">
        <v>10.4</v>
      </c>
      <c r="Z64" s="132">
        <v>12.1</v>
      </c>
      <c r="AA64" s="132">
        <v>11.2</v>
      </c>
      <c r="AB64" s="132">
        <v>13.7</v>
      </c>
      <c r="AC64" s="132">
        <v>7.1</v>
      </c>
      <c r="AD64" s="132">
        <v>8.6999999999999993</v>
      </c>
      <c r="AE64" s="132">
        <v>7.6</v>
      </c>
      <c r="AF64" s="132">
        <v>6</v>
      </c>
      <c r="AG64" s="132">
        <v>7.6</v>
      </c>
      <c r="AH64" s="132">
        <v>7.6</v>
      </c>
      <c r="AI64" s="132">
        <v>5.2</v>
      </c>
      <c r="AJ64" s="132">
        <v>5.6</v>
      </c>
      <c r="AK64" s="132">
        <v>6</v>
      </c>
      <c r="AL64" s="132">
        <v>7.4</v>
      </c>
      <c r="AM64" s="132">
        <v>5.6</v>
      </c>
      <c r="AN64" s="132">
        <v>5.0999999999999996</v>
      </c>
      <c r="AO64" s="132">
        <v>5</v>
      </c>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row>
    <row r="65" spans="1:94">
      <c r="A65" s="131"/>
      <c r="B65" s="131"/>
      <c r="C65" s="131" t="s">
        <v>210</v>
      </c>
      <c r="D65" s="131" t="s">
        <v>305</v>
      </c>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row>
    <row r="66" spans="1:94">
      <c r="A66" s="131">
        <v>656</v>
      </c>
      <c r="B66" s="131" t="s">
        <v>304</v>
      </c>
      <c r="C66" s="131" t="s">
        <v>210</v>
      </c>
      <c r="D66" s="131" t="s">
        <v>305</v>
      </c>
      <c r="E66" s="131" t="s">
        <v>306</v>
      </c>
      <c r="F66" s="131" t="s">
        <v>1692</v>
      </c>
      <c r="G66" s="131"/>
      <c r="H66" s="131"/>
      <c r="I66" s="132"/>
      <c r="J66" s="132">
        <v>13.6</v>
      </c>
      <c r="K66" s="132"/>
      <c r="L66" s="132">
        <v>21.3</v>
      </c>
      <c r="M66" s="132">
        <v>14.4</v>
      </c>
      <c r="N66" s="132">
        <v>12</v>
      </c>
      <c r="O66" s="132">
        <v>9.8000000000000007</v>
      </c>
      <c r="P66" s="132"/>
      <c r="Q66" s="132">
        <v>38.700000000000003</v>
      </c>
      <c r="R66" s="132">
        <v>23.1</v>
      </c>
      <c r="S66" s="132">
        <v>22.1</v>
      </c>
      <c r="T66" s="132">
        <v>17.5</v>
      </c>
      <c r="U66" s="132">
        <v>17.5</v>
      </c>
      <c r="V66" s="132">
        <v>14.2</v>
      </c>
      <c r="W66" s="132">
        <v>16.3</v>
      </c>
      <c r="X66" s="132">
        <v>13.1</v>
      </c>
      <c r="Y66" s="132">
        <v>14.2</v>
      </c>
      <c r="Z66" s="132">
        <v>14.2</v>
      </c>
      <c r="AA66" s="132">
        <v>14.4</v>
      </c>
      <c r="AB66" s="132">
        <v>18.5</v>
      </c>
      <c r="AC66" s="132">
        <v>8.4</v>
      </c>
      <c r="AD66" s="132">
        <v>14.6</v>
      </c>
      <c r="AE66" s="132">
        <v>11.4</v>
      </c>
      <c r="AF66" s="132">
        <v>11</v>
      </c>
      <c r="AG66" s="132">
        <v>11.9</v>
      </c>
      <c r="AH66" s="132">
        <v>9.8000000000000007</v>
      </c>
      <c r="AI66" s="132">
        <v>9.8000000000000007</v>
      </c>
      <c r="AJ66" s="132">
        <v>12.5</v>
      </c>
      <c r="AK66" s="132">
        <v>13.5</v>
      </c>
      <c r="AL66" s="132">
        <v>9.8000000000000007</v>
      </c>
      <c r="AM66" s="132">
        <v>9.8000000000000007</v>
      </c>
      <c r="AN66" s="132">
        <v>7.5</v>
      </c>
      <c r="AO66" s="132">
        <v>7.9</v>
      </c>
    </row>
    <row r="67" spans="1:94">
      <c r="A67" s="131">
        <v>657</v>
      </c>
      <c r="B67" s="131" t="s">
        <v>307</v>
      </c>
      <c r="C67" s="131" t="s">
        <v>210</v>
      </c>
      <c r="D67" s="131" t="s">
        <v>305</v>
      </c>
      <c r="E67" s="131" t="s">
        <v>308</v>
      </c>
      <c r="F67" s="131" t="s">
        <v>1692</v>
      </c>
      <c r="G67" s="131"/>
      <c r="H67" s="131"/>
      <c r="I67" s="132"/>
      <c r="J67" s="132">
        <v>13.8</v>
      </c>
      <c r="K67" s="132"/>
      <c r="L67" s="132">
        <v>21</v>
      </c>
      <c r="M67" s="132">
        <v>14.5</v>
      </c>
      <c r="N67" s="132">
        <v>12.4</v>
      </c>
      <c r="O67" s="132">
        <v>10.3</v>
      </c>
      <c r="P67" s="132"/>
      <c r="Q67" s="132">
        <v>40.299999999999997</v>
      </c>
      <c r="R67" s="132">
        <v>22.4</v>
      </c>
      <c r="S67" s="132">
        <v>22.3</v>
      </c>
      <c r="T67" s="132">
        <v>17.8</v>
      </c>
      <c r="U67" s="132">
        <v>16.100000000000001</v>
      </c>
      <c r="V67" s="132">
        <v>14.5</v>
      </c>
      <c r="W67" s="132">
        <v>15.3</v>
      </c>
      <c r="X67" s="132">
        <v>13.3</v>
      </c>
      <c r="Y67" s="132">
        <v>14.5</v>
      </c>
      <c r="Z67" s="132">
        <v>14.5</v>
      </c>
      <c r="AA67" s="132">
        <v>14.5</v>
      </c>
      <c r="AB67" s="132">
        <v>17.8</v>
      </c>
      <c r="AC67" s="132">
        <v>9.6999999999999993</v>
      </c>
      <c r="AD67" s="132">
        <v>14.1</v>
      </c>
      <c r="AE67" s="132">
        <v>12.4</v>
      </c>
      <c r="AF67" s="132">
        <v>11.9</v>
      </c>
      <c r="AG67" s="132">
        <v>11.9</v>
      </c>
      <c r="AH67" s="132">
        <v>11.1</v>
      </c>
      <c r="AI67" s="132">
        <v>10.3</v>
      </c>
      <c r="AJ67" s="132">
        <v>11.9</v>
      </c>
      <c r="AK67" s="132">
        <v>13.5</v>
      </c>
      <c r="AL67" s="132">
        <v>10.3</v>
      </c>
      <c r="AM67" s="132">
        <v>9.8000000000000007</v>
      </c>
      <c r="AN67" s="132">
        <v>9.1999999999999993</v>
      </c>
      <c r="AO67" s="132">
        <v>8.4</v>
      </c>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row>
    <row r="68" spans="1:94">
      <c r="A68" s="131">
        <v>658</v>
      </c>
      <c r="B68" s="131" t="s">
        <v>309</v>
      </c>
      <c r="C68" s="131" t="s">
        <v>210</v>
      </c>
      <c r="D68" s="131" t="s">
        <v>305</v>
      </c>
      <c r="E68" s="131" t="s">
        <v>310</v>
      </c>
      <c r="F68" s="131" t="s">
        <v>1692</v>
      </c>
      <c r="G68" s="131"/>
      <c r="H68" s="131"/>
      <c r="I68" s="132"/>
      <c r="J68" s="132">
        <v>5.9</v>
      </c>
      <c r="K68" s="132"/>
      <c r="L68" s="132">
        <v>9.1</v>
      </c>
      <c r="M68" s="132">
        <v>5.9</v>
      </c>
      <c r="N68" s="132">
        <v>5.2</v>
      </c>
      <c r="O68" s="132">
        <v>4.5</v>
      </c>
      <c r="P68" s="132"/>
      <c r="Q68" s="132">
        <v>18</v>
      </c>
      <c r="R68" s="132">
        <v>9</v>
      </c>
      <c r="S68" s="132">
        <v>10</v>
      </c>
      <c r="T68" s="132">
        <v>7.5</v>
      </c>
      <c r="U68" s="132">
        <v>7.9</v>
      </c>
      <c r="V68" s="132">
        <v>5.9</v>
      </c>
      <c r="W68" s="132">
        <v>5.9</v>
      </c>
      <c r="X68" s="132">
        <v>5.9</v>
      </c>
      <c r="Y68" s="132">
        <v>5.9</v>
      </c>
      <c r="Z68" s="132">
        <v>5.9</v>
      </c>
      <c r="AA68" s="132">
        <v>5.9</v>
      </c>
      <c r="AB68" s="132">
        <v>7.5</v>
      </c>
      <c r="AC68" s="132">
        <v>3.2</v>
      </c>
      <c r="AD68" s="132">
        <v>6.3</v>
      </c>
      <c r="AE68" s="132">
        <v>5.0999999999999996</v>
      </c>
      <c r="AF68" s="132">
        <v>5.2</v>
      </c>
      <c r="AG68" s="132">
        <v>5</v>
      </c>
      <c r="AH68" s="132">
        <v>2.2000000000000002</v>
      </c>
      <c r="AI68" s="132">
        <v>4.5999999999999996</v>
      </c>
      <c r="AJ68" s="132">
        <v>5.6</v>
      </c>
      <c r="AK68" s="132">
        <v>5.3</v>
      </c>
      <c r="AL68" s="132">
        <v>4.5</v>
      </c>
      <c r="AM68" s="132">
        <v>3.9</v>
      </c>
      <c r="AN68" s="132">
        <v>3.9</v>
      </c>
      <c r="AO68" s="132">
        <v>3.5</v>
      </c>
    </row>
    <row r="69" spans="1:94">
      <c r="A69" s="131">
        <v>659</v>
      </c>
      <c r="B69" s="131" t="s">
        <v>311</v>
      </c>
      <c r="C69" s="131" t="s">
        <v>210</v>
      </c>
      <c r="D69" s="131" t="s">
        <v>305</v>
      </c>
      <c r="E69" s="131" t="s">
        <v>312</v>
      </c>
      <c r="F69" s="131" t="s">
        <v>1692</v>
      </c>
      <c r="G69" s="131"/>
      <c r="H69" s="131"/>
      <c r="I69" s="132"/>
      <c r="J69" s="132">
        <v>4.7</v>
      </c>
      <c r="K69" s="132"/>
      <c r="L69" s="132">
        <v>6.8</v>
      </c>
      <c r="M69" s="132">
        <v>4.5999999999999996</v>
      </c>
      <c r="N69" s="132">
        <v>4.0999999999999996</v>
      </c>
      <c r="O69" s="132">
        <v>3.8</v>
      </c>
      <c r="P69" s="132"/>
      <c r="Q69" s="132">
        <v>12</v>
      </c>
      <c r="R69" s="132">
        <v>7.9</v>
      </c>
      <c r="S69" s="132">
        <v>6.8</v>
      </c>
      <c r="T69" s="132">
        <v>6</v>
      </c>
      <c r="U69" s="132">
        <v>5.9</v>
      </c>
      <c r="V69" s="132">
        <v>4.5999999999999996</v>
      </c>
      <c r="W69" s="132">
        <v>5.0999999999999996</v>
      </c>
      <c r="X69" s="132">
        <v>4.5999999999999996</v>
      </c>
      <c r="Y69" s="132">
        <v>4.5999999999999996</v>
      </c>
      <c r="Z69" s="132">
        <v>4.5999999999999996</v>
      </c>
      <c r="AA69" s="132">
        <v>4.5999999999999996</v>
      </c>
      <c r="AB69" s="132">
        <v>5.5</v>
      </c>
      <c r="AC69" s="132">
        <v>3.4</v>
      </c>
      <c r="AD69" s="132">
        <v>4.0999999999999996</v>
      </c>
      <c r="AE69" s="132">
        <v>4.0999999999999996</v>
      </c>
      <c r="AF69" s="132">
        <v>3.9</v>
      </c>
      <c r="AG69" s="132">
        <v>4.0999999999999996</v>
      </c>
      <c r="AH69" s="132">
        <v>2.7</v>
      </c>
      <c r="AI69" s="132">
        <v>3.8</v>
      </c>
      <c r="AJ69" s="132">
        <v>3.8</v>
      </c>
      <c r="AK69" s="132">
        <v>4.5999999999999996</v>
      </c>
      <c r="AL69" s="132">
        <v>3.8</v>
      </c>
      <c r="AM69" s="132">
        <v>3.6</v>
      </c>
      <c r="AN69" s="132">
        <v>3.8</v>
      </c>
      <c r="AO69" s="132">
        <v>3.4</v>
      </c>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row>
    <row r="70" spans="1:94">
      <c r="A70" s="131">
        <v>660</v>
      </c>
      <c r="B70" s="131" t="s">
        <v>313</v>
      </c>
      <c r="C70" s="131" t="s">
        <v>210</v>
      </c>
      <c r="D70" s="131" t="s">
        <v>305</v>
      </c>
      <c r="E70" s="131" t="s">
        <v>314</v>
      </c>
      <c r="F70" s="131" t="s">
        <v>1692</v>
      </c>
      <c r="G70" s="131"/>
      <c r="H70" s="131"/>
      <c r="I70" s="132"/>
      <c r="J70" s="132">
        <v>3.3</v>
      </c>
      <c r="K70" s="132"/>
      <c r="L70" s="132">
        <v>4.9000000000000004</v>
      </c>
      <c r="M70" s="132">
        <v>3.3</v>
      </c>
      <c r="N70" s="132">
        <v>3.1</v>
      </c>
      <c r="O70" s="132">
        <v>2.7</v>
      </c>
      <c r="P70" s="132"/>
      <c r="Q70" s="132">
        <v>8.8000000000000007</v>
      </c>
      <c r="R70" s="132">
        <v>4.9000000000000004</v>
      </c>
      <c r="S70" s="132">
        <v>4.9000000000000004</v>
      </c>
      <c r="T70" s="132">
        <v>4.9000000000000004</v>
      </c>
      <c r="U70" s="132">
        <v>4.2</v>
      </c>
      <c r="V70" s="132">
        <v>3.3</v>
      </c>
      <c r="W70" s="132">
        <v>3.6</v>
      </c>
      <c r="X70" s="132">
        <v>2.6</v>
      </c>
      <c r="Y70" s="132">
        <v>3.3</v>
      </c>
      <c r="Z70" s="132">
        <v>3.3</v>
      </c>
      <c r="AA70" s="132">
        <v>3.3</v>
      </c>
      <c r="AB70" s="132">
        <v>3.3</v>
      </c>
      <c r="AC70" s="132">
        <v>2.5</v>
      </c>
      <c r="AD70" s="132">
        <v>3.1</v>
      </c>
      <c r="AE70" s="132">
        <v>3.1</v>
      </c>
      <c r="AF70" s="132">
        <v>3.1</v>
      </c>
      <c r="AG70" s="132">
        <v>3.1</v>
      </c>
      <c r="AH70" s="132">
        <v>1.9</v>
      </c>
      <c r="AI70" s="132">
        <v>2.7</v>
      </c>
      <c r="AJ70" s="132">
        <v>3.2</v>
      </c>
      <c r="AK70" s="132">
        <v>3</v>
      </c>
      <c r="AL70" s="132">
        <v>2.7</v>
      </c>
      <c r="AM70" s="132">
        <v>2.7</v>
      </c>
      <c r="AN70" s="132">
        <v>2.2999999999999998</v>
      </c>
      <c r="AO70" s="132">
        <v>2.4</v>
      </c>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row>
    <row r="71" spans="1:94">
      <c r="A71" s="131">
        <v>661</v>
      </c>
      <c r="B71" s="131" t="s">
        <v>315</v>
      </c>
      <c r="C71" s="131" t="s">
        <v>210</v>
      </c>
      <c r="D71" s="131" t="s">
        <v>305</v>
      </c>
      <c r="E71" s="131" t="s">
        <v>316</v>
      </c>
      <c r="F71" s="131" t="s">
        <v>1692</v>
      </c>
      <c r="G71" s="131"/>
      <c r="H71" s="131"/>
      <c r="I71" s="132"/>
      <c r="J71" s="132">
        <v>3.2</v>
      </c>
      <c r="K71" s="132"/>
      <c r="L71" s="132">
        <v>4.5999999999999996</v>
      </c>
      <c r="M71" s="132">
        <v>3.2</v>
      </c>
      <c r="N71" s="132">
        <v>3</v>
      </c>
      <c r="O71" s="132">
        <v>2.6</v>
      </c>
      <c r="P71" s="132"/>
      <c r="Q71" s="132">
        <v>8.3000000000000007</v>
      </c>
      <c r="R71" s="132">
        <v>4.7</v>
      </c>
      <c r="S71" s="132">
        <v>4.8</v>
      </c>
      <c r="T71" s="132">
        <v>4.0999999999999996</v>
      </c>
      <c r="U71" s="132">
        <v>4.5999999999999996</v>
      </c>
      <c r="V71" s="132">
        <v>3.2</v>
      </c>
      <c r="W71" s="132">
        <v>3.2</v>
      </c>
      <c r="X71" s="132">
        <v>3.7</v>
      </c>
      <c r="Y71" s="132">
        <v>3.2</v>
      </c>
      <c r="Z71" s="132">
        <v>3.2</v>
      </c>
      <c r="AA71" s="132">
        <v>3</v>
      </c>
      <c r="AB71" s="132">
        <v>3.5</v>
      </c>
      <c r="AC71" s="132">
        <v>2.2000000000000002</v>
      </c>
      <c r="AD71" s="132">
        <v>3</v>
      </c>
      <c r="AE71" s="132">
        <v>3</v>
      </c>
      <c r="AF71" s="132">
        <v>3</v>
      </c>
      <c r="AG71" s="132">
        <v>3</v>
      </c>
      <c r="AH71" s="132">
        <v>1.9</v>
      </c>
      <c r="AI71" s="132">
        <v>2.6</v>
      </c>
      <c r="AJ71" s="132">
        <v>3</v>
      </c>
      <c r="AK71" s="132">
        <v>3.1</v>
      </c>
      <c r="AL71" s="132">
        <v>2.6</v>
      </c>
      <c r="AM71" s="132">
        <v>2.6</v>
      </c>
      <c r="AN71" s="132">
        <v>2.6</v>
      </c>
      <c r="AO71" s="132">
        <v>2.1</v>
      </c>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row>
    <row r="72" spans="1:94">
      <c r="A72" s="131">
        <v>662</v>
      </c>
      <c r="B72" s="131" t="s">
        <v>317</v>
      </c>
      <c r="C72" s="131" t="s">
        <v>210</v>
      </c>
      <c r="D72" s="131" t="s">
        <v>305</v>
      </c>
      <c r="E72" s="131" t="s">
        <v>318</v>
      </c>
      <c r="F72" s="131" t="s">
        <v>1692</v>
      </c>
      <c r="G72" s="131"/>
      <c r="H72" s="131"/>
      <c r="I72" s="132"/>
      <c r="J72" s="132">
        <v>1.6</v>
      </c>
      <c r="K72" s="132"/>
      <c r="L72" s="132">
        <v>2.2999999999999998</v>
      </c>
      <c r="M72" s="132">
        <v>1.9</v>
      </c>
      <c r="N72" s="132">
        <v>1.6</v>
      </c>
      <c r="O72" s="132">
        <v>1</v>
      </c>
      <c r="P72" s="132"/>
      <c r="Q72" s="132">
        <v>2.2999999999999998</v>
      </c>
      <c r="R72" s="132">
        <v>2.2999999999999998</v>
      </c>
      <c r="S72" s="132">
        <v>2.2999999999999998</v>
      </c>
      <c r="T72" s="132">
        <v>2.2999999999999998</v>
      </c>
      <c r="U72" s="132">
        <v>2.6</v>
      </c>
      <c r="V72" s="132">
        <v>1.9</v>
      </c>
      <c r="W72" s="132">
        <v>1.9</v>
      </c>
      <c r="X72" s="132">
        <v>1.9</v>
      </c>
      <c r="Y72" s="132">
        <v>1.8</v>
      </c>
      <c r="Z72" s="132">
        <v>1.9</v>
      </c>
      <c r="AA72" s="132">
        <v>2.1</v>
      </c>
      <c r="AB72" s="132">
        <v>2.7</v>
      </c>
      <c r="AC72" s="132">
        <v>1.9</v>
      </c>
      <c r="AD72" s="132">
        <v>1.8</v>
      </c>
      <c r="AE72" s="132">
        <v>1.6</v>
      </c>
      <c r="AF72" s="132">
        <v>1.5</v>
      </c>
      <c r="AG72" s="132">
        <v>1.6</v>
      </c>
      <c r="AH72" s="132">
        <v>1.1000000000000001</v>
      </c>
      <c r="AI72" s="132">
        <v>1</v>
      </c>
      <c r="AJ72" s="132">
        <v>1</v>
      </c>
      <c r="AK72" s="132">
        <v>1</v>
      </c>
      <c r="AL72" s="132">
        <v>1</v>
      </c>
      <c r="AM72" s="132">
        <v>1</v>
      </c>
      <c r="AN72" s="132">
        <v>1</v>
      </c>
      <c r="AO72" s="132">
        <v>0.8</v>
      </c>
    </row>
    <row r="73" spans="1:94">
      <c r="A73" s="131">
        <v>663</v>
      </c>
      <c r="B73" s="131" t="s">
        <v>319</v>
      </c>
      <c r="C73" s="131" t="s">
        <v>210</v>
      </c>
      <c r="D73" s="131" t="s">
        <v>305</v>
      </c>
      <c r="E73" s="131" t="s">
        <v>320</v>
      </c>
      <c r="F73" s="131" t="s">
        <v>1692</v>
      </c>
      <c r="G73" s="131"/>
      <c r="H73" s="131"/>
      <c r="I73" s="132"/>
      <c r="J73" s="132">
        <v>5.8</v>
      </c>
      <c r="K73" s="132"/>
      <c r="L73" s="132">
        <v>8.6</v>
      </c>
      <c r="M73" s="132">
        <v>6.7</v>
      </c>
      <c r="N73" s="132">
        <v>5.4</v>
      </c>
      <c r="O73" s="132">
        <v>3.8</v>
      </c>
      <c r="P73" s="132"/>
      <c r="Q73" s="132">
        <v>15.6</v>
      </c>
      <c r="R73" s="132">
        <v>9.8000000000000007</v>
      </c>
      <c r="S73" s="132">
        <v>8.6</v>
      </c>
      <c r="T73" s="132">
        <v>7.2</v>
      </c>
      <c r="U73" s="132">
        <v>8.3000000000000007</v>
      </c>
      <c r="V73" s="132">
        <v>6.8</v>
      </c>
      <c r="W73" s="132">
        <v>7.4</v>
      </c>
      <c r="X73" s="132">
        <v>6.5</v>
      </c>
      <c r="Y73" s="132">
        <v>6.8</v>
      </c>
      <c r="Z73" s="132">
        <v>7.3</v>
      </c>
      <c r="AA73" s="132">
        <v>6.8</v>
      </c>
      <c r="AB73" s="132">
        <v>8.1999999999999993</v>
      </c>
      <c r="AC73" s="132">
        <v>5.7</v>
      </c>
      <c r="AD73" s="132">
        <v>7</v>
      </c>
      <c r="AE73" s="132">
        <v>5.4</v>
      </c>
      <c r="AF73" s="132">
        <v>3.9</v>
      </c>
      <c r="AG73" s="132">
        <v>5.3</v>
      </c>
      <c r="AH73" s="132">
        <v>5.4</v>
      </c>
      <c r="AI73" s="132">
        <v>3.8</v>
      </c>
      <c r="AJ73" s="132">
        <v>3.8</v>
      </c>
      <c r="AK73" s="132">
        <v>4.5999999999999996</v>
      </c>
      <c r="AL73" s="132">
        <v>3.8</v>
      </c>
      <c r="AM73" s="132">
        <v>3.8</v>
      </c>
      <c r="AN73" s="132">
        <v>3.4</v>
      </c>
      <c r="AO73" s="132">
        <v>2.8</v>
      </c>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row>
    <row r="74" spans="1:94">
      <c r="A74" s="131">
        <v>664</v>
      </c>
      <c r="B74" s="131" t="s">
        <v>321</v>
      </c>
      <c r="C74" s="131" t="s">
        <v>210</v>
      </c>
      <c r="D74" s="131" t="s">
        <v>305</v>
      </c>
      <c r="E74" s="131" t="s">
        <v>322</v>
      </c>
      <c r="F74" s="131" t="s">
        <v>1692</v>
      </c>
      <c r="G74" s="131"/>
      <c r="H74" s="131"/>
      <c r="I74" s="132"/>
      <c r="J74" s="132">
        <v>1</v>
      </c>
      <c r="K74" s="132"/>
      <c r="L74" s="132">
        <v>1.3</v>
      </c>
      <c r="M74" s="132">
        <v>1.4</v>
      </c>
      <c r="N74" s="132">
        <v>1.1000000000000001</v>
      </c>
      <c r="O74" s="132">
        <v>0.6</v>
      </c>
      <c r="P74" s="132"/>
      <c r="Q74" s="132">
        <v>1.3</v>
      </c>
      <c r="R74" s="132">
        <v>1.4</v>
      </c>
      <c r="S74" s="132">
        <v>1.4</v>
      </c>
      <c r="T74" s="132">
        <v>1</v>
      </c>
      <c r="U74" s="132">
        <v>1.3</v>
      </c>
      <c r="V74" s="132">
        <v>1.4</v>
      </c>
      <c r="W74" s="132">
        <v>1.4</v>
      </c>
      <c r="X74" s="132">
        <v>1.4</v>
      </c>
      <c r="Y74" s="132">
        <v>1.4</v>
      </c>
      <c r="Z74" s="132">
        <v>1.4</v>
      </c>
      <c r="AA74" s="132">
        <v>1.5</v>
      </c>
      <c r="AB74" s="132">
        <v>1.9</v>
      </c>
      <c r="AC74" s="132">
        <v>1</v>
      </c>
      <c r="AD74" s="132">
        <v>1.5</v>
      </c>
      <c r="AE74" s="132">
        <v>1.2</v>
      </c>
      <c r="AF74" s="132">
        <v>1</v>
      </c>
      <c r="AG74" s="132">
        <v>1.1000000000000001</v>
      </c>
      <c r="AH74" s="132">
        <v>0.9</v>
      </c>
      <c r="AI74" s="132">
        <v>0.6</v>
      </c>
      <c r="AJ74" s="132">
        <v>0.6</v>
      </c>
      <c r="AK74" s="132">
        <v>0.6</v>
      </c>
      <c r="AL74" s="132">
        <v>0.6</v>
      </c>
      <c r="AM74" s="132">
        <v>0.6</v>
      </c>
      <c r="AN74" s="132">
        <v>0.6</v>
      </c>
      <c r="AO74" s="132">
        <v>0.6</v>
      </c>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row>
    <row r="75" spans="1:94">
      <c r="A75" s="131">
        <v>665</v>
      </c>
      <c r="B75" s="131" t="s">
        <v>323</v>
      </c>
      <c r="C75" s="131" t="s">
        <v>210</v>
      </c>
      <c r="D75" s="131" t="s">
        <v>305</v>
      </c>
      <c r="E75" s="131" t="s">
        <v>324</v>
      </c>
      <c r="F75" s="131" t="s">
        <v>1692</v>
      </c>
      <c r="G75" s="131"/>
      <c r="H75" s="131"/>
      <c r="I75" s="132"/>
      <c r="J75" s="132">
        <v>5.5</v>
      </c>
      <c r="K75" s="132"/>
      <c r="L75" s="132">
        <v>9.1</v>
      </c>
      <c r="M75" s="132">
        <v>5.5</v>
      </c>
      <c r="N75" s="132">
        <v>4.9000000000000004</v>
      </c>
      <c r="O75" s="132">
        <v>3.8</v>
      </c>
      <c r="P75" s="132"/>
      <c r="Q75" s="132">
        <v>21</v>
      </c>
      <c r="R75" s="132">
        <v>10.199999999999999</v>
      </c>
      <c r="S75" s="132">
        <v>9.1</v>
      </c>
      <c r="T75" s="132">
        <v>8.1999999999999993</v>
      </c>
      <c r="U75" s="132">
        <v>8</v>
      </c>
      <c r="V75" s="132">
        <v>5.5</v>
      </c>
      <c r="W75" s="132">
        <v>5.6</v>
      </c>
      <c r="X75" s="132">
        <v>5.5</v>
      </c>
      <c r="Y75" s="132">
        <v>5</v>
      </c>
      <c r="Z75" s="132">
        <v>5.5</v>
      </c>
      <c r="AA75" s="132">
        <v>5.5</v>
      </c>
      <c r="AB75" s="132">
        <v>7.6</v>
      </c>
      <c r="AC75" s="132">
        <v>3.6</v>
      </c>
      <c r="AD75" s="132">
        <v>5.6</v>
      </c>
      <c r="AE75" s="132">
        <v>4.9000000000000004</v>
      </c>
      <c r="AF75" s="132">
        <v>4.2</v>
      </c>
      <c r="AG75" s="132">
        <v>4.5999999999999996</v>
      </c>
      <c r="AH75" s="132">
        <v>4.9000000000000004</v>
      </c>
      <c r="AI75" s="132">
        <v>3.8</v>
      </c>
      <c r="AJ75" s="132">
        <v>4.3</v>
      </c>
      <c r="AK75" s="132">
        <v>6</v>
      </c>
      <c r="AL75" s="132">
        <v>3.8</v>
      </c>
      <c r="AM75" s="132">
        <v>3.7</v>
      </c>
      <c r="AN75" s="132">
        <v>2.9</v>
      </c>
      <c r="AO75" s="132">
        <v>2.5</v>
      </c>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row>
    <row r="76" spans="1:94">
      <c r="A76" s="131">
        <v>666</v>
      </c>
      <c r="B76" s="131" t="s">
        <v>325</v>
      </c>
      <c r="C76" s="131" t="s">
        <v>210</v>
      </c>
      <c r="D76" s="131" t="s">
        <v>305</v>
      </c>
      <c r="E76" s="131" t="s">
        <v>326</v>
      </c>
      <c r="F76" s="131" t="s">
        <v>1692</v>
      </c>
      <c r="G76" s="131"/>
      <c r="H76" s="131"/>
      <c r="I76" s="132"/>
      <c r="J76" s="132">
        <v>3.9</v>
      </c>
      <c r="K76" s="132"/>
      <c r="L76" s="132">
        <v>6.4</v>
      </c>
      <c r="M76" s="132">
        <v>4.4000000000000004</v>
      </c>
      <c r="N76" s="132">
        <v>3.4</v>
      </c>
      <c r="O76" s="132">
        <v>2.5</v>
      </c>
      <c r="P76" s="132"/>
      <c r="Q76" s="132">
        <v>10.8</v>
      </c>
      <c r="R76" s="132">
        <v>7</v>
      </c>
      <c r="S76" s="132">
        <v>7.2</v>
      </c>
      <c r="T76" s="132">
        <v>5</v>
      </c>
      <c r="U76" s="132">
        <v>5.5</v>
      </c>
      <c r="V76" s="132">
        <v>4.4000000000000004</v>
      </c>
      <c r="W76" s="132">
        <v>5.4</v>
      </c>
      <c r="X76" s="132">
        <v>4.0999999999999996</v>
      </c>
      <c r="Y76" s="132">
        <v>4.2</v>
      </c>
      <c r="Z76" s="132">
        <v>4.4000000000000004</v>
      </c>
      <c r="AA76" s="132">
        <v>4.4000000000000004</v>
      </c>
      <c r="AB76" s="132">
        <v>6.4</v>
      </c>
      <c r="AC76" s="132">
        <v>3.2</v>
      </c>
      <c r="AD76" s="132">
        <v>4.2</v>
      </c>
      <c r="AE76" s="132">
        <v>3.4</v>
      </c>
      <c r="AF76" s="132">
        <v>2.7</v>
      </c>
      <c r="AG76" s="132">
        <v>3.3</v>
      </c>
      <c r="AH76" s="132">
        <v>1.9</v>
      </c>
      <c r="AI76" s="132">
        <v>2.5</v>
      </c>
      <c r="AJ76" s="132">
        <v>3</v>
      </c>
      <c r="AK76" s="132">
        <v>3.3</v>
      </c>
      <c r="AL76" s="132">
        <v>2.5</v>
      </c>
      <c r="AM76" s="132">
        <v>2.5</v>
      </c>
      <c r="AN76" s="132">
        <v>2</v>
      </c>
      <c r="AO76" s="132">
        <v>1.7</v>
      </c>
    </row>
    <row r="77" spans="1:94">
      <c r="A77" s="131">
        <v>667</v>
      </c>
      <c r="B77" s="131" t="s">
        <v>327</v>
      </c>
      <c r="C77" s="131" t="s">
        <v>210</v>
      </c>
      <c r="D77" s="131" t="s">
        <v>305</v>
      </c>
      <c r="E77" s="131" t="s">
        <v>328</v>
      </c>
      <c r="F77" s="131" t="s">
        <v>1692</v>
      </c>
      <c r="G77" s="131"/>
      <c r="H77" s="131"/>
      <c r="I77" s="132"/>
      <c r="J77" s="132">
        <v>8.9</v>
      </c>
      <c r="K77" s="132"/>
      <c r="L77" s="132">
        <v>11.7</v>
      </c>
      <c r="M77" s="132">
        <v>10.199999999999999</v>
      </c>
      <c r="N77" s="132">
        <v>8.6</v>
      </c>
      <c r="O77" s="132">
        <v>6.6</v>
      </c>
      <c r="P77" s="132"/>
      <c r="Q77" s="132">
        <v>15.3</v>
      </c>
      <c r="R77" s="132">
        <v>11.6</v>
      </c>
      <c r="S77" s="132">
        <v>13.3</v>
      </c>
      <c r="T77" s="132">
        <v>10.6</v>
      </c>
      <c r="U77" s="132">
        <v>9.9</v>
      </c>
      <c r="V77" s="132">
        <v>10.199999999999999</v>
      </c>
      <c r="W77" s="132">
        <v>10.199999999999999</v>
      </c>
      <c r="X77" s="132">
        <v>11.8</v>
      </c>
      <c r="Y77" s="132">
        <v>10</v>
      </c>
      <c r="Z77" s="132">
        <v>10.199999999999999</v>
      </c>
      <c r="AA77" s="132">
        <v>10.6</v>
      </c>
      <c r="AB77" s="132">
        <v>13</v>
      </c>
      <c r="AC77" s="132">
        <v>7.8</v>
      </c>
      <c r="AD77" s="132">
        <v>9.6</v>
      </c>
      <c r="AE77" s="132">
        <v>8.5</v>
      </c>
      <c r="AF77" s="132">
        <v>8.1999999999999993</v>
      </c>
      <c r="AG77" s="132">
        <v>7.9</v>
      </c>
      <c r="AH77" s="132">
        <v>8.5</v>
      </c>
      <c r="AI77" s="132">
        <v>6.5</v>
      </c>
      <c r="AJ77" s="132">
        <v>7</v>
      </c>
      <c r="AK77" s="132">
        <v>7.3</v>
      </c>
      <c r="AL77" s="132">
        <v>6.5</v>
      </c>
      <c r="AM77" s="132">
        <v>6.5</v>
      </c>
      <c r="AN77" s="132">
        <v>5.6</v>
      </c>
      <c r="AO77" s="132">
        <v>6.2</v>
      </c>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row>
    <row r="78" spans="1:94">
      <c r="A78" s="131"/>
      <c r="B78" s="131"/>
      <c r="C78" s="131" t="s">
        <v>210</v>
      </c>
      <c r="D78" s="131" t="s">
        <v>51</v>
      </c>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row>
    <row r="79" spans="1:94">
      <c r="A79" s="131">
        <v>669</v>
      </c>
      <c r="B79" s="131" t="s">
        <v>120</v>
      </c>
      <c r="C79" s="131" t="s">
        <v>210</v>
      </c>
      <c r="D79" s="131" t="s">
        <v>51</v>
      </c>
      <c r="E79" s="131" t="s">
        <v>121</v>
      </c>
      <c r="F79" s="131" t="s">
        <v>1692</v>
      </c>
      <c r="G79" s="131"/>
      <c r="H79" s="131"/>
      <c r="I79" s="132"/>
      <c r="J79" s="132">
        <v>8.1999999999999993</v>
      </c>
      <c r="K79" s="132"/>
      <c r="L79" s="132">
        <v>11.5</v>
      </c>
      <c r="M79" s="132">
        <v>11.2</v>
      </c>
      <c r="N79" s="132">
        <v>8</v>
      </c>
      <c r="O79" s="132">
        <v>4.7</v>
      </c>
      <c r="P79" s="132"/>
      <c r="Q79" s="132">
        <v>13.2</v>
      </c>
      <c r="R79" s="132">
        <v>13.6</v>
      </c>
      <c r="S79" s="132">
        <v>14.8</v>
      </c>
      <c r="T79" s="132">
        <v>7.8</v>
      </c>
      <c r="U79" s="132">
        <v>10.7</v>
      </c>
      <c r="V79" s="132">
        <v>11.3</v>
      </c>
      <c r="W79" s="132">
        <v>13.9</v>
      </c>
      <c r="X79" s="132">
        <v>7.4</v>
      </c>
      <c r="Y79" s="132">
        <v>10.8</v>
      </c>
      <c r="Z79" s="132">
        <v>13.6</v>
      </c>
      <c r="AA79" s="132">
        <v>11.5</v>
      </c>
      <c r="AB79" s="132">
        <v>14.1</v>
      </c>
      <c r="AC79" s="132">
        <v>6.4</v>
      </c>
      <c r="AD79" s="132">
        <v>10</v>
      </c>
      <c r="AE79" s="132">
        <v>8.1</v>
      </c>
      <c r="AF79" s="132">
        <v>5.8</v>
      </c>
      <c r="AG79" s="132">
        <v>8.1</v>
      </c>
      <c r="AH79" s="132">
        <v>3.8</v>
      </c>
      <c r="AI79" s="132">
        <v>4.3</v>
      </c>
      <c r="AJ79" s="132">
        <v>5</v>
      </c>
      <c r="AK79" s="132">
        <v>4.8</v>
      </c>
      <c r="AL79" s="132">
        <v>4.8</v>
      </c>
      <c r="AM79" s="132">
        <v>4.8</v>
      </c>
      <c r="AN79" s="132">
        <v>3.8</v>
      </c>
      <c r="AO79" s="132">
        <v>4.8</v>
      </c>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row>
    <row r="80" spans="1:94">
      <c r="A80" s="131">
        <v>670</v>
      </c>
      <c r="B80" s="131" t="s">
        <v>114</v>
      </c>
      <c r="C80" s="131" t="s">
        <v>210</v>
      </c>
      <c r="D80" s="131" t="s">
        <v>51</v>
      </c>
      <c r="E80" s="131" t="s">
        <v>115</v>
      </c>
      <c r="F80" s="131" t="s">
        <v>1692</v>
      </c>
      <c r="G80" s="131"/>
      <c r="H80" s="131"/>
      <c r="I80" s="132"/>
      <c r="J80" s="132">
        <v>38.5</v>
      </c>
      <c r="K80" s="132"/>
      <c r="L80" s="132">
        <v>44.7</v>
      </c>
      <c r="M80" s="132">
        <v>47.6</v>
      </c>
      <c r="N80" s="132">
        <v>38.4</v>
      </c>
      <c r="O80" s="132">
        <v>29.4</v>
      </c>
      <c r="P80" s="132"/>
      <c r="Q80" s="132">
        <v>44.8</v>
      </c>
      <c r="R80" s="132">
        <v>49.5</v>
      </c>
      <c r="S80" s="132">
        <v>55</v>
      </c>
      <c r="T80" s="132">
        <v>33.6</v>
      </c>
      <c r="U80" s="132">
        <v>44.6</v>
      </c>
      <c r="V80" s="132">
        <v>47.8</v>
      </c>
      <c r="W80" s="132">
        <v>57.7</v>
      </c>
      <c r="X80" s="132">
        <v>47.4</v>
      </c>
      <c r="Y80" s="132">
        <v>45.1</v>
      </c>
      <c r="Z80" s="132">
        <v>47.8</v>
      </c>
      <c r="AA80" s="132">
        <v>48.2</v>
      </c>
      <c r="AB80" s="132">
        <v>51.8</v>
      </c>
      <c r="AC80" s="132">
        <v>36.9</v>
      </c>
      <c r="AD80" s="132">
        <v>43.9</v>
      </c>
      <c r="AE80" s="132">
        <v>38.6</v>
      </c>
      <c r="AF80" s="132">
        <v>33.700000000000003</v>
      </c>
      <c r="AG80" s="132">
        <v>38.6</v>
      </c>
      <c r="AH80" s="132">
        <v>23</v>
      </c>
      <c r="AI80" s="132">
        <v>27.1</v>
      </c>
      <c r="AJ80" s="132">
        <v>31.5</v>
      </c>
      <c r="AK80" s="132">
        <v>29.5</v>
      </c>
      <c r="AL80" s="132">
        <v>31.9</v>
      </c>
      <c r="AM80" s="132">
        <v>31.8</v>
      </c>
      <c r="AN80" s="132">
        <v>23.6</v>
      </c>
      <c r="AO80" s="132">
        <v>29.5</v>
      </c>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row>
    <row r="81" spans="1:94">
      <c r="A81" s="131">
        <v>671</v>
      </c>
      <c r="B81" s="131" t="s">
        <v>329</v>
      </c>
      <c r="C81" s="131" t="s">
        <v>210</v>
      </c>
      <c r="D81" s="131" t="s">
        <v>51</v>
      </c>
      <c r="E81" s="131" t="s">
        <v>330</v>
      </c>
      <c r="F81" s="131" t="s">
        <v>1692</v>
      </c>
      <c r="G81" s="131"/>
      <c r="H81" s="131"/>
      <c r="I81" s="132"/>
      <c r="J81" s="132">
        <v>24.9</v>
      </c>
      <c r="K81" s="132"/>
      <c r="L81" s="132">
        <v>32.6</v>
      </c>
      <c r="M81" s="132">
        <v>33.4</v>
      </c>
      <c r="N81" s="132">
        <v>23.7</v>
      </c>
      <c r="O81" s="132">
        <v>16.2</v>
      </c>
      <c r="P81" s="132"/>
      <c r="Q81" s="132">
        <v>33</v>
      </c>
      <c r="R81" s="132">
        <v>35.9</v>
      </c>
      <c r="S81" s="132">
        <v>43.1</v>
      </c>
      <c r="T81" s="132">
        <v>23.6</v>
      </c>
      <c r="U81" s="132">
        <v>30.2</v>
      </c>
      <c r="V81" s="132">
        <v>33.799999999999997</v>
      </c>
      <c r="W81" s="132">
        <v>42.7</v>
      </c>
      <c r="X81" s="132">
        <v>34.9</v>
      </c>
      <c r="Y81" s="132">
        <v>30.2</v>
      </c>
      <c r="Z81" s="132">
        <v>34.9</v>
      </c>
      <c r="AA81" s="132">
        <v>34.6</v>
      </c>
      <c r="AB81" s="132">
        <v>37.6</v>
      </c>
      <c r="AC81" s="132">
        <v>21.6</v>
      </c>
      <c r="AD81" s="132">
        <v>29.5</v>
      </c>
      <c r="AE81" s="132">
        <v>24.6</v>
      </c>
      <c r="AF81" s="132">
        <v>17.600000000000001</v>
      </c>
      <c r="AG81" s="132">
        <v>23.9</v>
      </c>
      <c r="AH81" s="132">
        <v>13.5</v>
      </c>
      <c r="AI81" s="132">
        <v>12.6</v>
      </c>
      <c r="AJ81" s="132">
        <v>18.3</v>
      </c>
      <c r="AK81" s="132">
        <v>16.399999999999999</v>
      </c>
      <c r="AL81" s="132">
        <v>21.8</v>
      </c>
      <c r="AM81" s="132">
        <v>18.399999999999999</v>
      </c>
      <c r="AN81" s="132">
        <v>11.1</v>
      </c>
      <c r="AO81" s="132">
        <v>16.399999999999999</v>
      </c>
    </row>
    <row r="82" spans="1:94">
      <c r="A82" s="131">
        <v>672</v>
      </c>
      <c r="B82" s="131" t="s">
        <v>118</v>
      </c>
      <c r="C82" s="131" t="s">
        <v>210</v>
      </c>
      <c r="D82" s="131" t="s">
        <v>51</v>
      </c>
      <c r="E82" s="131" t="s">
        <v>119</v>
      </c>
      <c r="F82" s="131" t="s">
        <v>1692</v>
      </c>
      <c r="G82" s="131"/>
      <c r="H82" s="131"/>
      <c r="I82" s="132"/>
      <c r="J82" s="132">
        <v>14.4</v>
      </c>
      <c r="K82" s="132"/>
      <c r="L82" s="132">
        <v>20.7</v>
      </c>
      <c r="M82" s="132">
        <v>20.7</v>
      </c>
      <c r="N82" s="132">
        <v>12.6</v>
      </c>
      <c r="O82" s="132">
        <v>8.3000000000000007</v>
      </c>
      <c r="P82" s="132"/>
      <c r="Q82" s="132">
        <v>20.7</v>
      </c>
      <c r="R82" s="132">
        <v>26</v>
      </c>
      <c r="S82" s="132">
        <v>29.5</v>
      </c>
      <c r="T82" s="132">
        <v>11.2</v>
      </c>
      <c r="U82" s="132">
        <v>18.2</v>
      </c>
      <c r="V82" s="132">
        <v>20.7</v>
      </c>
      <c r="W82" s="132">
        <v>25.4</v>
      </c>
      <c r="X82" s="132">
        <v>17.899999999999999</v>
      </c>
      <c r="Y82" s="132">
        <v>20.399999999999999</v>
      </c>
      <c r="Z82" s="132">
        <v>20.8</v>
      </c>
      <c r="AA82" s="132">
        <v>20.7</v>
      </c>
      <c r="AB82" s="132">
        <v>26</v>
      </c>
      <c r="AC82" s="132">
        <v>12.9</v>
      </c>
      <c r="AD82" s="132">
        <v>15.2</v>
      </c>
      <c r="AE82" s="132">
        <v>13.3</v>
      </c>
      <c r="AF82" s="132">
        <v>9.1999999999999993</v>
      </c>
      <c r="AG82" s="132">
        <v>12.6</v>
      </c>
      <c r="AH82" s="132">
        <v>8.8000000000000007</v>
      </c>
      <c r="AI82" s="132">
        <v>7.1</v>
      </c>
      <c r="AJ82" s="132">
        <v>10.199999999999999</v>
      </c>
      <c r="AK82" s="132">
        <v>8.3000000000000007</v>
      </c>
      <c r="AL82" s="132">
        <v>8.6999999999999993</v>
      </c>
      <c r="AM82" s="132">
        <v>9.3000000000000007</v>
      </c>
      <c r="AN82" s="132">
        <v>6.3</v>
      </c>
      <c r="AO82" s="132">
        <v>7.2</v>
      </c>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row>
    <row r="83" spans="1:94">
      <c r="A83" s="131">
        <v>673</v>
      </c>
      <c r="B83" s="131" t="s">
        <v>128</v>
      </c>
      <c r="C83" s="131" t="s">
        <v>210</v>
      </c>
      <c r="D83" s="131" t="s">
        <v>51</v>
      </c>
      <c r="E83" s="131" t="s">
        <v>129</v>
      </c>
      <c r="F83" s="131" t="s">
        <v>1692</v>
      </c>
      <c r="G83" s="131"/>
      <c r="H83" s="131"/>
      <c r="I83" s="132"/>
      <c r="J83" s="132">
        <v>3.3</v>
      </c>
      <c r="K83" s="132"/>
      <c r="L83" s="132">
        <v>5.6</v>
      </c>
      <c r="M83" s="132">
        <v>4.5999999999999996</v>
      </c>
      <c r="N83" s="132">
        <v>2.6</v>
      </c>
      <c r="O83" s="132">
        <v>1.5</v>
      </c>
      <c r="P83" s="132"/>
      <c r="Q83" s="132">
        <v>5.5</v>
      </c>
      <c r="R83" s="132">
        <v>5.7</v>
      </c>
      <c r="S83" s="132">
        <v>8.6999999999999993</v>
      </c>
      <c r="T83" s="132">
        <v>2.8</v>
      </c>
      <c r="U83" s="132">
        <v>5.5</v>
      </c>
      <c r="V83" s="132">
        <v>4.5999999999999996</v>
      </c>
      <c r="W83" s="132">
        <v>6.2</v>
      </c>
      <c r="X83" s="132">
        <v>3.7</v>
      </c>
      <c r="Y83" s="132">
        <v>4.5999999999999996</v>
      </c>
      <c r="Z83" s="132">
        <v>5.0999999999999996</v>
      </c>
      <c r="AA83" s="132">
        <v>4.5999999999999996</v>
      </c>
      <c r="AB83" s="132">
        <v>5.4</v>
      </c>
      <c r="AC83" s="132">
        <v>2.2999999999999998</v>
      </c>
      <c r="AD83" s="132">
        <v>2.8</v>
      </c>
      <c r="AE83" s="132">
        <v>2.6</v>
      </c>
      <c r="AF83" s="132">
        <v>2.2000000000000002</v>
      </c>
      <c r="AG83" s="132">
        <v>2.6</v>
      </c>
      <c r="AH83" s="132">
        <v>1.7</v>
      </c>
      <c r="AI83" s="132">
        <v>1.5</v>
      </c>
      <c r="AJ83" s="132">
        <v>2</v>
      </c>
      <c r="AK83" s="132">
        <v>1.5</v>
      </c>
      <c r="AL83" s="132">
        <v>1.5</v>
      </c>
      <c r="AM83" s="132">
        <v>1.5</v>
      </c>
      <c r="AN83" s="132">
        <v>1.3</v>
      </c>
      <c r="AO83" s="132">
        <v>1.3</v>
      </c>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row>
    <row r="84" spans="1:94">
      <c r="A84" s="131">
        <v>674</v>
      </c>
      <c r="B84" s="131" t="s">
        <v>122</v>
      </c>
      <c r="C84" s="131" t="s">
        <v>210</v>
      </c>
      <c r="D84" s="131" t="s">
        <v>51</v>
      </c>
      <c r="E84" s="131" t="s">
        <v>331</v>
      </c>
      <c r="F84" s="131" t="s">
        <v>1692</v>
      </c>
      <c r="G84" s="131"/>
      <c r="H84" s="131"/>
      <c r="I84" s="132"/>
      <c r="J84" s="132">
        <v>14</v>
      </c>
      <c r="K84" s="132"/>
      <c r="L84" s="132">
        <v>15.2</v>
      </c>
      <c r="M84" s="132">
        <v>19.2</v>
      </c>
      <c r="N84" s="132">
        <v>12.9</v>
      </c>
      <c r="O84" s="132">
        <v>11.2</v>
      </c>
      <c r="P84" s="132"/>
      <c r="Q84" s="132">
        <v>15.2</v>
      </c>
      <c r="R84" s="132">
        <v>17.600000000000001</v>
      </c>
      <c r="S84" s="132">
        <v>20.5</v>
      </c>
      <c r="T84" s="132">
        <v>9.8000000000000007</v>
      </c>
      <c r="U84" s="132">
        <v>15.2</v>
      </c>
      <c r="V84" s="132">
        <v>18.7</v>
      </c>
      <c r="W84" s="132">
        <v>23</v>
      </c>
      <c r="X84" s="132">
        <v>25.4</v>
      </c>
      <c r="Y84" s="132">
        <v>15.7</v>
      </c>
      <c r="Z84" s="132">
        <v>22</v>
      </c>
      <c r="AA84" s="132">
        <v>19.3</v>
      </c>
      <c r="AB84" s="132">
        <v>23.3</v>
      </c>
      <c r="AC84" s="132">
        <v>15.1</v>
      </c>
      <c r="AD84" s="132">
        <v>16.5</v>
      </c>
      <c r="AE84" s="132">
        <v>13.4</v>
      </c>
      <c r="AF84" s="132">
        <v>11.5</v>
      </c>
      <c r="AG84" s="132">
        <v>10.5</v>
      </c>
      <c r="AH84" s="132">
        <v>11.5</v>
      </c>
      <c r="AI84" s="132">
        <v>10.6</v>
      </c>
      <c r="AJ84" s="132">
        <v>11.7</v>
      </c>
      <c r="AK84" s="132">
        <v>11.2</v>
      </c>
      <c r="AL84" s="132">
        <v>16</v>
      </c>
      <c r="AM84" s="132">
        <v>11.9</v>
      </c>
      <c r="AN84" s="132">
        <v>8.4</v>
      </c>
      <c r="AO84" s="132">
        <v>9.4</v>
      </c>
    </row>
    <row r="85" spans="1:94">
      <c r="A85" s="131">
        <v>675</v>
      </c>
      <c r="B85" s="131" t="s">
        <v>124</v>
      </c>
      <c r="C85" s="131" t="s">
        <v>210</v>
      </c>
      <c r="D85" s="131" t="s">
        <v>51</v>
      </c>
      <c r="E85" s="131" t="s">
        <v>332</v>
      </c>
      <c r="F85" s="131" t="s">
        <v>1692</v>
      </c>
      <c r="G85" s="131"/>
      <c r="H85" s="131"/>
      <c r="I85" s="132"/>
      <c r="J85" s="132">
        <v>30.9</v>
      </c>
      <c r="K85" s="132"/>
      <c r="L85" s="132">
        <v>37.200000000000003</v>
      </c>
      <c r="M85" s="132">
        <v>37.5</v>
      </c>
      <c r="N85" s="132">
        <v>31</v>
      </c>
      <c r="O85" s="132">
        <v>23.3</v>
      </c>
      <c r="P85" s="132"/>
      <c r="Q85" s="132">
        <v>37.4</v>
      </c>
      <c r="R85" s="132">
        <v>41.1</v>
      </c>
      <c r="S85" s="132">
        <v>45.6</v>
      </c>
      <c r="T85" s="132">
        <v>28.5</v>
      </c>
      <c r="U85" s="132">
        <v>35.4</v>
      </c>
      <c r="V85" s="132">
        <v>37.4</v>
      </c>
      <c r="W85" s="132">
        <v>46.8</v>
      </c>
      <c r="X85" s="132">
        <v>32</v>
      </c>
      <c r="Y85" s="132">
        <v>35.700000000000003</v>
      </c>
      <c r="Z85" s="132">
        <v>40.700000000000003</v>
      </c>
      <c r="AA85" s="132">
        <v>38.6</v>
      </c>
      <c r="AB85" s="132">
        <v>39.6</v>
      </c>
      <c r="AC85" s="132">
        <v>26.1</v>
      </c>
      <c r="AD85" s="132">
        <v>36.700000000000003</v>
      </c>
      <c r="AE85" s="132">
        <v>30.9</v>
      </c>
      <c r="AF85" s="132">
        <v>28.3</v>
      </c>
      <c r="AG85" s="132">
        <v>30.9</v>
      </c>
      <c r="AH85" s="132">
        <v>11.1</v>
      </c>
      <c r="AI85" s="132">
        <v>21.8</v>
      </c>
      <c r="AJ85" s="132">
        <v>27.3</v>
      </c>
      <c r="AK85" s="132">
        <v>23.2</v>
      </c>
      <c r="AL85" s="132">
        <v>22.9</v>
      </c>
      <c r="AM85" s="132">
        <v>26.2</v>
      </c>
      <c r="AN85" s="132">
        <v>18.600000000000001</v>
      </c>
      <c r="AO85" s="132">
        <v>22.1</v>
      </c>
    </row>
    <row r="86" spans="1:94">
      <c r="A86" s="131">
        <v>676</v>
      </c>
      <c r="B86" s="131" t="s">
        <v>116</v>
      </c>
      <c r="C86" s="131" t="s">
        <v>210</v>
      </c>
      <c r="D86" s="131" t="s">
        <v>51</v>
      </c>
      <c r="E86" s="131" t="s">
        <v>117</v>
      </c>
      <c r="F86" s="131" t="s">
        <v>1692</v>
      </c>
      <c r="G86" s="131"/>
      <c r="H86" s="131"/>
      <c r="I86" s="132"/>
      <c r="J86" s="132">
        <v>39.799999999999997</v>
      </c>
      <c r="K86" s="132"/>
      <c r="L86" s="132">
        <v>50.9</v>
      </c>
      <c r="M86" s="132">
        <v>46.2</v>
      </c>
      <c r="N86" s="132">
        <v>37.1</v>
      </c>
      <c r="O86" s="132">
        <v>31.3</v>
      </c>
      <c r="P86" s="132"/>
      <c r="Q86" s="132">
        <v>66.099999999999994</v>
      </c>
      <c r="R86" s="132">
        <v>54.9</v>
      </c>
      <c r="S86" s="132">
        <v>56.9</v>
      </c>
      <c r="T86" s="132">
        <v>43</v>
      </c>
      <c r="U86" s="132">
        <v>44.5</v>
      </c>
      <c r="V86" s="132">
        <v>46</v>
      </c>
      <c r="W86" s="132">
        <v>53.6</v>
      </c>
      <c r="X86" s="132">
        <v>46</v>
      </c>
      <c r="Y86" s="132">
        <v>42.6</v>
      </c>
      <c r="Z86" s="132">
        <v>47.3</v>
      </c>
      <c r="AA86" s="132">
        <v>49.4</v>
      </c>
      <c r="AB86" s="132">
        <v>52.1</v>
      </c>
      <c r="AC86" s="132">
        <v>31.3</v>
      </c>
      <c r="AD86" s="132">
        <v>44.2</v>
      </c>
      <c r="AE86" s="132">
        <v>36.9</v>
      </c>
      <c r="AF86" s="132">
        <v>32.700000000000003</v>
      </c>
      <c r="AG86" s="132">
        <v>36.9</v>
      </c>
      <c r="AH86" s="132">
        <v>30.5</v>
      </c>
      <c r="AI86" s="132">
        <v>31.1</v>
      </c>
      <c r="AJ86" s="132">
        <v>37.200000000000003</v>
      </c>
      <c r="AK86" s="132">
        <v>39.799999999999997</v>
      </c>
      <c r="AL86" s="132">
        <v>31.2</v>
      </c>
      <c r="AM86" s="132">
        <v>30.8</v>
      </c>
      <c r="AN86" s="132">
        <v>26.7</v>
      </c>
      <c r="AO86" s="132">
        <v>27.6</v>
      </c>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row>
    <row r="87" spans="1:94">
      <c r="A87" s="131">
        <v>677</v>
      </c>
      <c r="B87" s="131" t="s">
        <v>126</v>
      </c>
      <c r="C87" s="131" t="s">
        <v>210</v>
      </c>
      <c r="D87" s="131" t="s">
        <v>51</v>
      </c>
      <c r="E87" s="131" t="s">
        <v>127</v>
      </c>
      <c r="F87" s="131" t="s">
        <v>1692</v>
      </c>
      <c r="G87" s="131"/>
      <c r="H87" s="131"/>
      <c r="I87" s="132"/>
      <c r="J87" s="132">
        <v>42.5</v>
      </c>
      <c r="K87" s="132"/>
      <c r="L87" s="132">
        <v>50.4</v>
      </c>
      <c r="M87" s="132">
        <v>49.2</v>
      </c>
      <c r="N87" s="132">
        <v>41.3</v>
      </c>
      <c r="O87" s="132">
        <v>34.6</v>
      </c>
      <c r="P87" s="132"/>
      <c r="Q87" s="132">
        <v>65.2</v>
      </c>
      <c r="R87" s="132">
        <v>54.9</v>
      </c>
      <c r="S87" s="132">
        <v>57.7</v>
      </c>
      <c r="T87" s="132">
        <v>41.8</v>
      </c>
      <c r="U87" s="132">
        <v>44.7</v>
      </c>
      <c r="V87" s="132">
        <v>49.3</v>
      </c>
      <c r="W87" s="132">
        <v>57.2</v>
      </c>
      <c r="X87" s="132">
        <v>54.8</v>
      </c>
      <c r="Y87" s="132">
        <v>43.8</v>
      </c>
      <c r="Z87" s="132">
        <v>49.4</v>
      </c>
      <c r="AA87" s="132">
        <v>54.3</v>
      </c>
      <c r="AB87" s="132">
        <v>55.9</v>
      </c>
      <c r="AC87" s="132">
        <v>36.1</v>
      </c>
      <c r="AD87" s="132">
        <v>47.2</v>
      </c>
      <c r="AE87" s="132">
        <v>41.4</v>
      </c>
      <c r="AF87" s="132">
        <v>36.700000000000003</v>
      </c>
      <c r="AG87" s="132">
        <v>41</v>
      </c>
      <c r="AH87" s="132">
        <v>38.6</v>
      </c>
      <c r="AI87" s="132">
        <v>29.8</v>
      </c>
      <c r="AJ87" s="132">
        <v>37.1</v>
      </c>
      <c r="AK87" s="132">
        <v>39.1</v>
      </c>
      <c r="AL87" s="132">
        <v>40.4</v>
      </c>
      <c r="AM87" s="132">
        <v>36.4</v>
      </c>
      <c r="AN87" s="132">
        <v>31.1</v>
      </c>
      <c r="AO87" s="132">
        <v>34</v>
      </c>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row>
    <row r="88" spans="1:94">
      <c r="A88" s="131"/>
      <c r="B88" s="131"/>
      <c r="C88" s="131" t="s">
        <v>210</v>
      </c>
      <c r="D88" s="131" t="s">
        <v>334</v>
      </c>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row>
    <row r="89" spans="1:94">
      <c r="A89" s="131">
        <v>679</v>
      </c>
      <c r="B89" s="131" t="s">
        <v>333</v>
      </c>
      <c r="C89" s="131" t="s">
        <v>210</v>
      </c>
      <c r="D89" s="131" t="s">
        <v>334</v>
      </c>
      <c r="E89" s="131" t="s">
        <v>335</v>
      </c>
      <c r="F89" s="131" t="s">
        <v>1692</v>
      </c>
      <c r="G89" s="131"/>
      <c r="H89" s="131"/>
      <c r="I89" s="132"/>
      <c r="J89" s="132">
        <v>0.4</v>
      </c>
      <c r="K89" s="132"/>
      <c r="L89" s="132">
        <v>0.4</v>
      </c>
      <c r="M89" s="132">
        <v>0.3</v>
      </c>
      <c r="N89" s="132">
        <v>0.5</v>
      </c>
      <c r="O89" s="132">
        <v>0.4</v>
      </c>
      <c r="P89" s="132"/>
      <c r="Q89" s="132">
        <v>0.3</v>
      </c>
      <c r="R89" s="132">
        <v>0.4</v>
      </c>
      <c r="S89" s="132">
        <v>0.3</v>
      </c>
      <c r="T89" s="132">
        <v>0.4</v>
      </c>
      <c r="U89" s="132">
        <v>0.5</v>
      </c>
      <c r="V89" s="132">
        <v>0.3</v>
      </c>
      <c r="W89" s="132">
        <v>0.3</v>
      </c>
      <c r="X89" s="132">
        <v>0.3</v>
      </c>
      <c r="Y89" s="132">
        <v>0.3</v>
      </c>
      <c r="Z89" s="132">
        <v>0.3</v>
      </c>
      <c r="AA89" s="132">
        <v>0.2</v>
      </c>
      <c r="AB89" s="132">
        <v>0.3</v>
      </c>
      <c r="AC89" s="132">
        <v>0.3</v>
      </c>
      <c r="AD89" s="132">
        <v>0.5</v>
      </c>
      <c r="AE89" s="132">
        <v>0.5</v>
      </c>
      <c r="AF89" s="132">
        <v>0.5</v>
      </c>
      <c r="AG89" s="132">
        <v>0.5</v>
      </c>
      <c r="AH89" s="132">
        <v>0.5</v>
      </c>
      <c r="AI89" s="132">
        <v>0.4</v>
      </c>
      <c r="AJ89" s="132">
        <v>0.4</v>
      </c>
      <c r="AK89" s="132">
        <v>0.4</v>
      </c>
      <c r="AL89" s="132">
        <v>0.3</v>
      </c>
      <c r="AM89" s="132">
        <v>0.4</v>
      </c>
      <c r="AN89" s="132">
        <v>0.4</v>
      </c>
      <c r="AO89" s="132">
        <v>0.4</v>
      </c>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row>
    <row r="90" spans="1:94">
      <c r="A90" s="131">
        <v>680</v>
      </c>
      <c r="B90" s="131" t="s">
        <v>336</v>
      </c>
      <c r="C90" s="131" t="s">
        <v>210</v>
      </c>
      <c r="D90" s="131" t="s">
        <v>334</v>
      </c>
      <c r="E90" s="131" t="s">
        <v>337</v>
      </c>
      <c r="F90" s="131" t="s">
        <v>1692</v>
      </c>
      <c r="G90" s="131"/>
      <c r="H90" s="131"/>
      <c r="I90" s="132"/>
      <c r="J90" s="132">
        <v>2.2999999999999998</v>
      </c>
      <c r="K90" s="132"/>
      <c r="L90" s="132">
        <v>2</v>
      </c>
      <c r="M90" s="132">
        <v>2.4</v>
      </c>
      <c r="N90" s="132">
        <v>2.5</v>
      </c>
      <c r="O90" s="132">
        <v>2.5</v>
      </c>
      <c r="P90" s="132"/>
      <c r="Q90" s="132">
        <v>1.3</v>
      </c>
      <c r="R90" s="132">
        <v>2</v>
      </c>
      <c r="S90" s="132">
        <v>1.7</v>
      </c>
      <c r="T90" s="132">
        <v>2</v>
      </c>
      <c r="U90" s="132">
        <v>2</v>
      </c>
      <c r="V90" s="132">
        <v>2.2999999999999998</v>
      </c>
      <c r="W90" s="132">
        <v>2.2999999999999998</v>
      </c>
      <c r="X90" s="132">
        <v>2.2999999999999998</v>
      </c>
      <c r="Y90" s="132">
        <v>2.2999999999999998</v>
      </c>
      <c r="Z90" s="132">
        <v>2.2999999999999998</v>
      </c>
      <c r="AA90" s="132">
        <v>2.2999999999999998</v>
      </c>
      <c r="AB90" s="132">
        <v>2.2999999999999998</v>
      </c>
      <c r="AC90" s="132">
        <v>1.9</v>
      </c>
      <c r="AD90" s="132">
        <v>2.4</v>
      </c>
      <c r="AE90" s="132">
        <v>2.4</v>
      </c>
      <c r="AF90" s="132">
        <v>2.6</v>
      </c>
      <c r="AG90" s="132">
        <v>2.7</v>
      </c>
      <c r="AH90" s="132">
        <v>2.5</v>
      </c>
      <c r="AI90" s="132">
        <v>2.4</v>
      </c>
      <c r="AJ90" s="132">
        <v>2.4</v>
      </c>
      <c r="AK90" s="132">
        <v>2.1</v>
      </c>
      <c r="AL90" s="132">
        <v>2.1</v>
      </c>
      <c r="AM90" s="132">
        <v>2.4</v>
      </c>
      <c r="AN90" s="132">
        <v>2.6</v>
      </c>
      <c r="AO90" s="132">
        <v>3.2</v>
      </c>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row>
    <row r="91" spans="1:94">
      <c r="A91" s="131">
        <v>681</v>
      </c>
      <c r="B91" s="131" t="s">
        <v>338</v>
      </c>
      <c r="C91" s="131" t="s">
        <v>210</v>
      </c>
      <c r="D91" s="131" t="s">
        <v>334</v>
      </c>
      <c r="E91" s="131" t="s">
        <v>339</v>
      </c>
      <c r="F91" s="131" t="s">
        <v>1692</v>
      </c>
      <c r="G91" s="131"/>
      <c r="H91" s="131"/>
      <c r="I91" s="132"/>
      <c r="J91" s="132">
        <v>2.5</v>
      </c>
      <c r="K91" s="132"/>
      <c r="L91" s="132">
        <v>2.2999999999999998</v>
      </c>
      <c r="M91" s="132">
        <v>2.7</v>
      </c>
      <c r="N91" s="132">
        <v>2.4</v>
      </c>
      <c r="O91" s="132">
        <v>2.4</v>
      </c>
      <c r="P91" s="132"/>
      <c r="Q91" s="132">
        <v>1.8</v>
      </c>
      <c r="R91" s="132">
        <v>2.4</v>
      </c>
      <c r="S91" s="132">
        <v>2.7</v>
      </c>
      <c r="T91" s="132">
        <v>1.4</v>
      </c>
      <c r="U91" s="132">
        <v>2.4</v>
      </c>
      <c r="V91" s="132">
        <v>2.8</v>
      </c>
      <c r="W91" s="132">
        <v>4.4000000000000004</v>
      </c>
      <c r="X91" s="132">
        <v>2.2999999999999998</v>
      </c>
      <c r="Y91" s="132">
        <v>2.8</v>
      </c>
      <c r="Z91" s="132">
        <v>2.8</v>
      </c>
      <c r="AA91" s="132">
        <v>2.8</v>
      </c>
      <c r="AB91" s="132">
        <v>2.8</v>
      </c>
      <c r="AC91" s="132">
        <v>2.8</v>
      </c>
      <c r="AD91" s="132">
        <v>2.2999999999999998</v>
      </c>
      <c r="AE91" s="132">
        <v>2.5</v>
      </c>
      <c r="AF91" s="132">
        <v>2.5</v>
      </c>
      <c r="AG91" s="132">
        <v>2.5</v>
      </c>
      <c r="AH91" s="132">
        <v>1.4</v>
      </c>
      <c r="AI91" s="132">
        <v>2.2000000000000002</v>
      </c>
      <c r="AJ91" s="132">
        <v>2.5</v>
      </c>
      <c r="AK91" s="132">
        <v>1.8</v>
      </c>
      <c r="AL91" s="132">
        <v>2.5</v>
      </c>
      <c r="AM91" s="132">
        <v>2.5</v>
      </c>
      <c r="AN91" s="132">
        <v>2.8</v>
      </c>
      <c r="AO91" s="132">
        <v>2.5</v>
      </c>
    </row>
    <row r="92" spans="1:94">
      <c r="A92" s="131">
        <v>682</v>
      </c>
      <c r="B92" s="131" t="s">
        <v>340</v>
      </c>
      <c r="C92" s="131" t="s">
        <v>210</v>
      </c>
      <c r="D92" s="131" t="s">
        <v>334</v>
      </c>
      <c r="E92" s="131" t="s">
        <v>341</v>
      </c>
      <c r="F92" s="131" t="s">
        <v>1692</v>
      </c>
      <c r="G92" s="131"/>
      <c r="H92" s="131"/>
      <c r="I92" s="132"/>
      <c r="J92" s="132">
        <v>1.3</v>
      </c>
      <c r="K92" s="132"/>
      <c r="L92" s="132">
        <v>1.2</v>
      </c>
      <c r="M92" s="132">
        <v>1.6</v>
      </c>
      <c r="N92" s="132">
        <v>1.2</v>
      </c>
      <c r="O92" s="132">
        <v>1.3</v>
      </c>
      <c r="P92" s="132"/>
      <c r="Q92" s="132">
        <v>1</v>
      </c>
      <c r="R92" s="132">
        <v>1.2</v>
      </c>
      <c r="S92" s="132">
        <v>1.2</v>
      </c>
      <c r="T92" s="132">
        <v>0.9</v>
      </c>
      <c r="U92" s="132">
        <v>1.2</v>
      </c>
      <c r="V92" s="132">
        <v>1.5</v>
      </c>
      <c r="W92" s="132">
        <v>2.5</v>
      </c>
      <c r="X92" s="132">
        <v>1.1000000000000001</v>
      </c>
      <c r="Y92" s="132">
        <v>1.6</v>
      </c>
      <c r="Z92" s="132">
        <v>1.6</v>
      </c>
      <c r="AA92" s="132">
        <v>1.7</v>
      </c>
      <c r="AB92" s="132">
        <v>1.8</v>
      </c>
      <c r="AC92" s="132">
        <v>1.6</v>
      </c>
      <c r="AD92" s="132">
        <v>1.2</v>
      </c>
      <c r="AE92" s="132">
        <v>1.2</v>
      </c>
      <c r="AF92" s="132">
        <v>1.2</v>
      </c>
      <c r="AG92" s="132">
        <v>1.2</v>
      </c>
      <c r="AH92" s="132">
        <v>1</v>
      </c>
      <c r="AI92" s="132">
        <v>1.3</v>
      </c>
      <c r="AJ92" s="132">
        <v>1</v>
      </c>
      <c r="AK92" s="132">
        <v>1.3</v>
      </c>
      <c r="AL92" s="132">
        <v>1.1000000000000001</v>
      </c>
      <c r="AM92" s="132">
        <v>1.3</v>
      </c>
      <c r="AN92" s="132">
        <v>1.3</v>
      </c>
      <c r="AO92" s="132">
        <v>1.5</v>
      </c>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row>
    <row r="93" spans="1:94">
      <c r="A93" s="131">
        <v>683</v>
      </c>
      <c r="B93" s="131" t="s">
        <v>342</v>
      </c>
      <c r="C93" s="131" t="s">
        <v>210</v>
      </c>
      <c r="D93" s="131" t="s">
        <v>334</v>
      </c>
      <c r="E93" s="131" t="s">
        <v>343</v>
      </c>
      <c r="F93" s="131" t="s">
        <v>1692</v>
      </c>
      <c r="G93" s="131"/>
      <c r="H93" s="131"/>
      <c r="I93" s="132"/>
      <c r="J93" s="132">
        <v>93.5</v>
      </c>
      <c r="K93" s="132"/>
      <c r="L93" s="132">
        <v>94.1</v>
      </c>
      <c r="M93" s="132">
        <v>93.1</v>
      </c>
      <c r="N93" s="132">
        <v>93.4</v>
      </c>
      <c r="O93" s="132">
        <v>93.4</v>
      </c>
      <c r="P93" s="132"/>
      <c r="Q93" s="132">
        <v>95.6</v>
      </c>
      <c r="R93" s="132">
        <v>94.1</v>
      </c>
      <c r="S93" s="132">
        <v>94.1</v>
      </c>
      <c r="T93" s="132">
        <v>95.4</v>
      </c>
      <c r="U93" s="132">
        <v>94</v>
      </c>
      <c r="V93" s="132">
        <v>93.1</v>
      </c>
      <c r="W93" s="132">
        <v>90.5</v>
      </c>
      <c r="X93" s="132">
        <v>94</v>
      </c>
      <c r="Y93" s="132">
        <v>93.1</v>
      </c>
      <c r="Z93" s="132">
        <v>93.1</v>
      </c>
      <c r="AA93" s="132">
        <v>93</v>
      </c>
      <c r="AB93" s="132">
        <v>92.9</v>
      </c>
      <c r="AC93" s="132">
        <v>93.5</v>
      </c>
      <c r="AD93" s="132">
        <v>93.7</v>
      </c>
      <c r="AE93" s="132">
        <v>93.4</v>
      </c>
      <c r="AF93" s="132">
        <v>93.3</v>
      </c>
      <c r="AG93" s="132">
        <v>93.2</v>
      </c>
      <c r="AH93" s="132">
        <v>94.6</v>
      </c>
      <c r="AI93" s="132">
        <v>93.7</v>
      </c>
      <c r="AJ93" s="132">
        <v>93.6</v>
      </c>
      <c r="AK93" s="132">
        <v>94.5</v>
      </c>
      <c r="AL93" s="132">
        <v>94</v>
      </c>
      <c r="AM93" s="132">
        <v>93.4</v>
      </c>
      <c r="AN93" s="132">
        <v>93</v>
      </c>
      <c r="AO93" s="132">
        <v>92.4</v>
      </c>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row>
    <row r="94" spans="1:94">
      <c r="A94" s="131"/>
      <c r="B94" s="131"/>
      <c r="C94" s="131" t="s">
        <v>210</v>
      </c>
      <c r="D94" s="131" t="s">
        <v>345</v>
      </c>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row>
    <row r="95" spans="1:94">
      <c r="A95" s="131">
        <v>685</v>
      </c>
      <c r="B95" s="131" t="s">
        <v>344</v>
      </c>
      <c r="C95" s="131" t="s">
        <v>210</v>
      </c>
      <c r="D95" s="131" t="s">
        <v>345</v>
      </c>
      <c r="E95" s="131" t="s">
        <v>346</v>
      </c>
      <c r="F95" s="131" t="s">
        <v>1692</v>
      </c>
      <c r="G95" s="131"/>
      <c r="H95" s="131"/>
      <c r="I95" s="132"/>
      <c r="J95" s="132">
        <v>95.3</v>
      </c>
      <c r="K95" s="132"/>
      <c r="L95" s="132">
        <v>95.7</v>
      </c>
      <c r="M95" s="132">
        <v>95</v>
      </c>
      <c r="N95" s="132">
        <v>95.2</v>
      </c>
      <c r="O95" s="132">
        <v>95.2</v>
      </c>
      <c r="P95" s="132"/>
      <c r="Q95" s="132">
        <v>96</v>
      </c>
      <c r="R95" s="132">
        <v>95.6</v>
      </c>
      <c r="S95" s="132">
        <v>95.6</v>
      </c>
      <c r="T95" s="132">
        <v>96.5</v>
      </c>
      <c r="U95" s="132">
        <v>95.6</v>
      </c>
      <c r="V95" s="132">
        <v>95.1</v>
      </c>
      <c r="W95" s="132">
        <v>93.5</v>
      </c>
      <c r="X95" s="132">
        <v>95.3</v>
      </c>
      <c r="Y95" s="132">
        <v>95.3</v>
      </c>
      <c r="Z95" s="132">
        <v>95.2</v>
      </c>
      <c r="AA95" s="132">
        <v>94.7</v>
      </c>
      <c r="AB95" s="132">
        <v>95</v>
      </c>
      <c r="AC95" s="132">
        <v>95.2</v>
      </c>
      <c r="AD95" s="132">
        <v>95.4</v>
      </c>
      <c r="AE95" s="132">
        <v>95.2</v>
      </c>
      <c r="AF95" s="132">
        <v>95.1</v>
      </c>
      <c r="AG95" s="132">
        <v>95.1</v>
      </c>
      <c r="AH95" s="132">
        <v>95.4</v>
      </c>
      <c r="AI95" s="132">
        <v>95.3</v>
      </c>
      <c r="AJ95" s="132">
        <v>95.4</v>
      </c>
      <c r="AK95" s="132">
        <v>96.2</v>
      </c>
      <c r="AL95" s="132">
        <v>95.5</v>
      </c>
      <c r="AM95" s="132">
        <v>95.2</v>
      </c>
      <c r="AN95" s="132">
        <v>94.8</v>
      </c>
      <c r="AO95" s="132">
        <v>94.9</v>
      </c>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row>
    <row r="96" spans="1:94">
      <c r="A96" s="131">
        <v>686</v>
      </c>
      <c r="B96" s="131" t="s">
        <v>347</v>
      </c>
      <c r="C96" s="131" t="s">
        <v>210</v>
      </c>
      <c r="D96" s="131" t="s">
        <v>345</v>
      </c>
      <c r="E96" s="131" t="s">
        <v>348</v>
      </c>
      <c r="F96" s="131" t="s">
        <v>1692</v>
      </c>
      <c r="G96" s="131"/>
      <c r="H96" s="131"/>
      <c r="I96" s="132"/>
      <c r="J96" s="132">
        <v>1.5</v>
      </c>
      <c r="K96" s="132"/>
      <c r="L96" s="132">
        <v>1.5</v>
      </c>
      <c r="M96" s="132">
        <v>1.5</v>
      </c>
      <c r="N96" s="132">
        <v>1.5</v>
      </c>
      <c r="O96" s="132">
        <v>1.5</v>
      </c>
      <c r="P96" s="132"/>
      <c r="Q96" s="132">
        <v>1.5</v>
      </c>
      <c r="R96" s="132">
        <v>1.6</v>
      </c>
      <c r="S96" s="132">
        <v>1.5</v>
      </c>
      <c r="T96" s="132">
        <v>1</v>
      </c>
      <c r="U96" s="132">
        <v>1.6</v>
      </c>
      <c r="V96" s="132">
        <v>1.5</v>
      </c>
      <c r="W96" s="132">
        <v>1.9</v>
      </c>
      <c r="X96" s="132">
        <v>1.6</v>
      </c>
      <c r="Y96" s="132">
        <v>1.3</v>
      </c>
      <c r="Z96" s="132">
        <v>1.6</v>
      </c>
      <c r="AA96" s="132">
        <v>2</v>
      </c>
      <c r="AB96" s="132">
        <v>1.6</v>
      </c>
      <c r="AC96" s="132">
        <v>1.6</v>
      </c>
      <c r="AD96" s="132">
        <v>1.6</v>
      </c>
      <c r="AE96" s="132">
        <v>1.6</v>
      </c>
      <c r="AF96" s="132">
        <v>1.6</v>
      </c>
      <c r="AG96" s="132">
        <v>1.6</v>
      </c>
      <c r="AH96" s="132">
        <v>1.3</v>
      </c>
      <c r="AI96" s="132">
        <v>1.6</v>
      </c>
      <c r="AJ96" s="132">
        <v>1.3</v>
      </c>
      <c r="AK96" s="132">
        <v>0.9</v>
      </c>
      <c r="AL96" s="132">
        <v>1.6</v>
      </c>
      <c r="AM96" s="132">
        <v>1.6</v>
      </c>
      <c r="AN96" s="132">
        <v>1.8</v>
      </c>
      <c r="AO96" s="132">
        <v>1.6</v>
      </c>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row>
    <row r="97" spans="1:94">
      <c r="A97" s="131">
        <v>687</v>
      </c>
      <c r="B97" s="131" t="s">
        <v>349</v>
      </c>
      <c r="C97" s="131" t="s">
        <v>210</v>
      </c>
      <c r="D97" s="131" t="s">
        <v>345</v>
      </c>
      <c r="E97" s="131" t="s">
        <v>350</v>
      </c>
      <c r="F97" s="131" t="s">
        <v>1692</v>
      </c>
      <c r="G97" s="131"/>
      <c r="H97" s="131"/>
      <c r="I97" s="132"/>
      <c r="J97" s="132">
        <v>1.4</v>
      </c>
      <c r="K97" s="132"/>
      <c r="L97" s="132">
        <v>1.2</v>
      </c>
      <c r="M97" s="132">
        <v>1.6</v>
      </c>
      <c r="N97" s="132">
        <v>1.4</v>
      </c>
      <c r="O97" s="132">
        <v>1.4</v>
      </c>
      <c r="P97" s="132"/>
      <c r="Q97" s="132">
        <v>1</v>
      </c>
      <c r="R97" s="132">
        <v>1.2</v>
      </c>
      <c r="S97" s="132">
        <v>1.2</v>
      </c>
      <c r="T97" s="132">
        <v>0.9</v>
      </c>
      <c r="U97" s="132">
        <v>1.2</v>
      </c>
      <c r="V97" s="132">
        <v>1.7</v>
      </c>
      <c r="W97" s="132">
        <v>1.7</v>
      </c>
      <c r="X97" s="132">
        <v>1.7</v>
      </c>
      <c r="Y97" s="132">
        <v>1.7</v>
      </c>
      <c r="Z97" s="132">
        <v>1.7</v>
      </c>
      <c r="AA97" s="132">
        <v>1.7</v>
      </c>
      <c r="AB97" s="132">
        <v>1.7</v>
      </c>
      <c r="AC97" s="132">
        <v>1.7</v>
      </c>
      <c r="AD97" s="132">
        <v>1.4</v>
      </c>
      <c r="AE97" s="132">
        <v>1.4</v>
      </c>
      <c r="AF97" s="132">
        <v>1.5</v>
      </c>
      <c r="AG97" s="132">
        <v>1.4</v>
      </c>
      <c r="AH97" s="132">
        <v>1.4</v>
      </c>
      <c r="AI97" s="132">
        <v>1.4</v>
      </c>
      <c r="AJ97" s="132">
        <v>1.7</v>
      </c>
      <c r="AK97" s="132">
        <v>1.1000000000000001</v>
      </c>
      <c r="AL97" s="132">
        <v>1.2</v>
      </c>
      <c r="AM97" s="132">
        <v>1.4</v>
      </c>
      <c r="AN97" s="132">
        <v>1.5</v>
      </c>
      <c r="AO97" s="132">
        <v>1.5</v>
      </c>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row>
    <row r="98" spans="1:94">
      <c r="A98" s="131">
        <v>688</v>
      </c>
      <c r="B98" s="131" t="s">
        <v>351</v>
      </c>
      <c r="C98" s="131" t="s">
        <v>210</v>
      </c>
      <c r="D98" s="131" t="s">
        <v>345</v>
      </c>
      <c r="E98" s="131" t="s">
        <v>352</v>
      </c>
      <c r="F98" s="131" t="s">
        <v>1692</v>
      </c>
      <c r="G98" s="131"/>
      <c r="H98" s="131"/>
      <c r="I98" s="132"/>
      <c r="J98" s="132">
        <v>1.2</v>
      </c>
      <c r="K98" s="132"/>
      <c r="L98" s="132">
        <v>1.2</v>
      </c>
      <c r="M98" s="132">
        <v>1.2</v>
      </c>
      <c r="N98" s="132">
        <v>1.2</v>
      </c>
      <c r="O98" s="132">
        <v>1.2</v>
      </c>
      <c r="P98" s="132"/>
      <c r="Q98" s="132">
        <v>1</v>
      </c>
      <c r="R98" s="132">
        <v>1.2</v>
      </c>
      <c r="S98" s="132">
        <v>1.2</v>
      </c>
      <c r="T98" s="132">
        <v>1.2</v>
      </c>
      <c r="U98" s="132">
        <v>1.2</v>
      </c>
      <c r="V98" s="132">
        <v>1.2</v>
      </c>
      <c r="W98" s="132">
        <v>2.2999999999999998</v>
      </c>
      <c r="X98" s="132">
        <v>0.8</v>
      </c>
      <c r="Y98" s="132">
        <v>1.2</v>
      </c>
      <c r="Z98" s="132">
        <v>1.1000000000000001</v>
      </c>
      <c r="AA98" s="132">
        <v>1</v>
      </c>
      <c r="AB98" s="132">
        <v>1.2</v>
      </c>
      <c r="AC98" s="132">
        <v>1</v>
      </c>
      <c r="AD98" s="132">
        <v>0.9</v>
      </c>
      <c r="AE98" s="132">
        <v>1.1000000000000001</v>
      </c>
      <c r="AF98" s="132">
        <v>1.2</v>
      </c>
      <c r="AG98" s="132">
        <v>1.2</v>
      </c>
      <c r="AH98" s="132">
        <v>1.2</v>
      </c>
      <c r="AI98" s="132">
        <v>1.2</v>
      </c>
      <c r="AJ98" s="132">
        <v>1.2</v>
      </c>
      <c r="AK98" s="132">
        <v>1.2</v>
      </c>
      <c r="AL98" s="132">
        <v>1.2</v>
      </c>
      <c r="AM98" s="132">
        <v>1.2</v>
      </c>
      <c r="AN98" s="132">
        <v>1.3</v>
      </c>
      <c r="AO98" s="132">
        <v>1.3</v>
      </c>
    </row>
    <row r="99" spans="1:94">
      <c r="A99" s="131">
        <v>689</v>
      </c>
      <c r="B99" s="131" t="s">
        <v>353</v>
      </c>
      <c r="C99" s="131" t="s">
        <v>210</v>
      </c>
      <c r="D99" s="131" t="s">
        <v>345</v>
      </c>
      <c r="E99" s="131" t="s">
        <v>354</v>
      </c>
      <c r="F99" s="131" t="s">
        <v>1692</v>
      </c>
      <c r="G99" s="131"/>
      <c r="H99" s="131"/>
      <c r="I99" s="132"/>
      <c r="J99" s="132">
        <v>0.4</v>
      </c>
      <c r="K99" s="132"/>
      <c r="L99" s="132">
        <v>0.3</v>
      </c>
      <c r="M99" s="132">
        <v>0.4</v>
      </c>
      <c r="N99" s="132">
        <v>0.5</v>
      </c>
      <c r="O99" s="132">
        <v>0.4</v>
      </c>
      <c r="P99" s="132"/>
      <c r="Q99" s="132">
        <v>0.3</v>
      </c>
      <c r="R99" s="132">
        <v>0.3</v>
      </c>
      <c r="S99" s="132">
        <v>0.3</v>
      </c>
      <c r="T99" s="132">
        <v>0.3</v>
      </c>
      <c r="U99" s="132">
        <v>0.3</v>
      </c>
      <c r="V99" s="132">
        <v>0.4</v>
      </c>
      <c r="W99" s="132">
        <v>0.4</v>
      </c>
      <c r="X99" s="132">
        <v>0.4</v>
      </c>
      <c r="Y99" s="132">
        <v>0.4</v>
      </c>
      <c r="Z99" s="132">
        <v>0.3</v>
      </c>
      <c r="AA99" s="132">
        <v>0.4</v>
      </c>
      <c r="AB99" s="132">
        <v>0.4</v>
      </c>
      <c r="AC99" s="132">
        <v>0.4</v>
      </c>
      <c r="AD99" s="132">
        <v>0.5</v>
      </c>
      <c r="AE99" s="132">
        <v>0.5</v>
      </c>
      <c r="AF99" s="132">
        <v>0.5</v>
      </c>
      <c r="AG99" s="132">
        <v>0.5</v>
      </c>
      <c r="AH99" s="132">
        <v>0.5</v>
      </c>
      <c r="AI99" s="132">
        <v>0.4</v>
      </c>
      <c r="AJ99" s="132">
        <v>0.3</v>
      </c>
      <c r="AK99" s="132">
        <v>0.4</v>
      </c>
      <c r="AL99" s="132">
        <v>0.4</v>
      </c>
      <c r="AM99" s="132">
        <v>0.4</v>
      </c>
      <c r="AN99" s="132">
        <v>0.4</v>
      </c>
      <c r="AO99" s="132">
        <v>0.5</v>
      </c>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row>
    <row r="100" spans="1:94">
      <c r="A100" s="131">
        <v>690</v>
      </c>
      <c r="B100" s="131" t="s">
        <v>355</v>
      </c>
      <c r="C100" s="131" t="s">
        <v>210</v>
      </c>
      <c r="D100" s="131" t="s">
        <v>345</v>
      </c>
      <c r="E100" s="131" t="s">
        <v>356</v>
      </c>
      <c r="F100" s="131" t="s">
        <v>1692</v>
      </c>
      <c r="G100" s="131"/>
      <c r="H100" s="131"/>
      <c r="I100" s="132"/>
      <c r="J100" s="132">
        <v>0.2</v>
      </c>
      <c r="K100" s="132"/>
      <c r="L100" s="132">
        <v>0.2</v>
      </c>
      <c r="M100" s="132">
        <v>0.2</v>
      </c>
      <c r="N100" s="132">
        <v>0.2</v>
      </c>
      <c r="O100" s="132">
        <v>0.2</v>
      </c>
      <c r="P100" s="132"/>
      <c r="Q100" s="132">
        <v>0.2</v>
      </c>
      <c r="R100" s="132">
        <v>0.2</v>
      </c>
      <c r="S100" s="132">
        <v>0.2</v>
      </c>
      <c r="T100" s="132">
        <v>0.2</v>
      </c>
      <c r="U100" s="132">
        <v>0.2</v>
      </c>
      <c r="V100" s="132">
        <v>0.2</v>
      </c>
      <c r="W100" s="132">
        <v>0.2</v>
      </c>
      <c r="X100" s="132">
        <v>0.2</v>
      </c>
      <c r="Y100" s="132">
        <v>0.1</v>
      </c>
      <c r="Z100" s="132">
        <v>0.2</v>
      </c>
      <c r="AA100" s="132">
        <v>0.2</v>
      </c>
      <c r="AB100" s="132">
        <v>0.2</v>
      </c>
      <c r="AC100" s="132">
        <v>0.2</v>
      </c>
      <c r="AD100" s="132">
        <v>0.2</v>
      </c>
      <c r="AE100" s="132">
        <v>0.2</v>
      </c>
      <c r="AF100" s="132">
        <v>0.2</v>
      </c>
      <c r="AG100" s="132">
        <v>0.2</v>
      </c>
      <c r="AH100" s="132">
        <v>0.2</v>
      </c>
      <c r="AI100" s="132">
        <v>0.1</v>
      </c>
      <c r="AJ100" s="132">
        <v>0.2</v>
      </c>
      <c r="AK100" s="132">
        <v>0.2</v>
      </c>
      <c r="AL100" s="132">
        <v>0.2</v>
      </c>
      <c r="AM100" s="132">
        <v>0.2</v>
      </c>
      <c r="AN100" s="132">
        <v>0.2</v>
      </c>
      <c r="AO100" s="132">
        <v>0.2</v>
      </c>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row>
    <row r="101" spans="1:94">
      <c r="A101" s="131"/>
      <c r="B101" s="131"/>
      <c r="C101" s="131" t="s">
        <v>210</v>
      </c>
      <c r="D101" s="131" t="s">
        <v>358</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row>
    <row r="102" spans="1:94">
      <c r="A102" s="131">
        <v>692</v>
      </c>
      <c r="B102" s="131" t="s">
        <v>357</v>
      </c>
      <c r="C102" s="131" t="s">
        <v>210</v>
      </c>
      <c r="D102" s="131" t="s">
        <v>358</v>
      </c>
      <c r="E102" s="131" t="s">
        <v>359</v>
      </c>
      <c r="F102" s="131" t="s">
        <v>1692</v>
      </c>
      <c r="G102" s="131"/>
      <c r="H102" s="131"/>
      <c r="I102" s="132"/>
      <c r="J102" s="132">
        <v>96.7</v>
      </c>
      <c r="K102" s="132"/>
      <c r="L102" s="132">
        <v>97</v>
      </c>
      <c r="M102" s="132">
        <v>96.8</v>
      </c>
      <c r="N102" s="132">
        <v>96.6</v>
      </c>
      <c r="O102" s="132">
        <v>96.5</v>
      </c>
      <c r="P102" s="132"/>
      <c r="Q102" s="132">
        <v>97.8</v>
      </c>
      <c r="R102" s="132">
        <v>97</v>
      </c>
      <c r="S102" s="132">
        <v>97</v>
      </c>
      <c r="T102" s="132">
        <v>97.1</v>
      </c>
      <c r="U102" s="132">
        <v>97</v>
      </c>
      <c r="V102" s="132">
        <v>96.8</v>
      </c>
      <c r="W102" s="132">
        <v>95.9</v>
      </c>
      <c r="X102" s="132">
        <v>96.8</v>
      </c>
      <c r="Y102" s="132">
        <v>96.9</v>
      </c>
      <c r="Z102" s="132">
        <v>96.9</v>
      </c>
      <c r="AA102" s="132">
        <v>96.8</v>
      </c>
      <c r="AB102" s="132">
        <v>96.8</v>
      </c>
      <c r="AC102" s="132">
        <v>96.8</v>
      </c>
      <c r="AD102" s="132">
        <v>97.2</v>
      </c>
      <c r="AE102" s="132">
        <v>96.9</v>
      </c>
      <c r="AF102" s="132">
        <v>96.4</v>
      </c>
      <c r="AG102" s="132">
        <v>96.6</v>
      </c>
      <c r="AH102" s="132">
        <v>96.5</v>
      </c>
      <c r="AI102" s="132">
        <v>96.6</v>
      </c>
      <c r="AJ102" s="132">
        <v>96.4</v>
      </c>
      <c r="AK102" s="132">
        <v>97.2</v>
      </c>
      <c r="AL102" s="132">
        <v>96.5</v>
      </c>
      <c r="AM102" s="132">
        <v>96.5</v>
      </c>
      <c r="AN102" s="132">
        <v>96.1</v>
      </c>
      <c r="AO102" s="132">
        <v>96</v>
      </c>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row>
    <row r="103" spans="1:94">
      <c r="A103" s="131">
        <v>693</v>
      </c>
      <c r="B103" s="131" t="s">
        <v>360</v>
      </c>
      <c r="C103" s="131" t="s">
        <v>210</v>
      </c>
      <c r="D103" s="131" t="s">
        <v>358</v>
      </c>
      <c r="E103" s="131" t="s">
        <v>361</v>
      </c>
      <c r="F103" s="131" t="s">
        <v>1692</v>
      </c>
      <c r="G103" s="131"/>
      <c r="H103" s="131"/>
      <c r="I103" s="132"/>
      <c r="J103" s="132">
        <v>2.4</v>
      </c>
      <c r="K103" s="132"/>
      <c r="L103" s="132">
        <v>2.2999999999999998</v>
      </c>
      <c r="M103" s="132">
        <v>2.4</v>
      </c>
      <c r="N103" s="132">
        <v>2.4</v>
      </c>
      <c r="O103" s="132">
        <v>2.5</v>
      </c>
      <c r="P103" s="132"/>
      <c r="Q103" s="132">
        <v>1.5</v>
      </c>
      <c r="R103" s="132">
        <v>2.2999999999999998</v>
      </c>
      <c r="S103" s="132">
        <v>2.2000000000000002</v>
      </c>
      <c r="T103" s="132">
        <v>2.2000000000000002</v>
      </c>
      <c r="U103" s="132">
        <v>2.2000000000000002</v>
      </c>
      <c r="V103" s="132">
        <v>2.4</v>
      </c>
      <c r="W103" s="132">
        <v>3.2</v>
      </c>
      <c r="X103" s="132">
        <v>2.4</v>
      </c>
      <c r="Y103" s="132">
        <v>2.2999999999999998</v>
      </c>
      <c r="Z103" s="132">
        <v>2.4</v>
      </c>
      <c r="AA103" s="132">
        <v>2.4</v>
      </c>
      <c r="AB103" s="132">
        <v>2.4</v>
      </c>
      <c r="AC103" s="132">
        <v>2.4</v>
      </c>
      <c r="AD103" s="132">
        <v>1.9</v>
      </c>
      <c r="AE103" s="132">
        <v>2.1</v>
      </c>
      <c r="AF103" s="132">
        <v>2.6</v>
      </c>
      <c r="AG103" s="132">
        <v>2.4</v>
      </c>
      <c r="AH103" s="132">
        <v>2.4</v>
      </c>
      <c r="AI103" s="132">
        <v>2.5</v>
      </c>
      <c r="AJ103" s="132">
        <v>2.6</v>
      </c>
      <c r="AK103" s="132">
        <v>1.9</v>
      </c>
      <c r="AL103" s="132">
        <v>2.5</v>
      </c>
      <c r="AM103" s="132">
        <v>2.5</v>
      </c>
      <c r="AN103" s="132">
        <v>2.9</v>
      </c>
      <c r="AO103" s="132">
        <v>2.8</v>
      </c>
    </row>
    <row r="104" spans="1:94">
      <c r="A104" s="131">
        <v>694</v>
      </c>
      <c r="B104" s="131" t="s">
        <v>362</v>
      </c>
      <c r="C104" s="131" t="s">
        <v>210</v>
      </c>
      <c r="D104" s="131" t="s">
        <v>358</v>
      </c>
      <c r="E104" s="131" t="s">
        <v>363</v>
      </c>
      <c r="F104" s="131" t="s">
        <v>1692</v>
      </c>
      <c r="G104" s="131"/>
      <c r="H104" s="131"/>
      <c r="I104" s="132"/>
      <c r="J104" s="132">
        <v>0.6</v>
      </c>
      <c r="K104" s="132"/>
      <c r="L104" s="132">
        <v>0.5</v>
      </c>
      <c r="M104" s="132">
        <v>0.5</v>
      </c>
      <c r="N104" s="132">
        <v>0.7</v>
      </c>
      <c r="O104" s="132">
        <v>0.7</v>
      </c>
      <c r="P104" s="132"/>
      <c r="Q104" s="132">
        <v>0.5</v>
      </c>
      <c r="R104" s="132">
        <v>0.5</v>
      </c>
      <c r="S104" s="132">
        <v>0.5</v>
      </c>
      <c r="T104" s="132">
        <v>0.5</v>
      </c>
      <c r="U104" s="132">
        <v>0.5</v>
      </c>
      <c r="V104" s="132">
        <v>0.5</v>
      </c>
      <c r="W104" s="132">
        <v>0.5</v>
      </c>
      <c r="X104" s="132">
        <v>0.5</v>
      </c>
      <c r="Y104" s="132">
        <v>0.5</v>
      </c>
      <c r="Z104" s="132">
        <v>0.4</v>
      </c>
      <c r="AA104" s="132">
        <v>0.5</v>
      </c>
      <c r="AB104" s="132">
        <v>0.5</v>
      </c>
      <c r="AC104" s="132">
        <v>0.5</v>
      </c>
      <c r="AD104" s="132">
        <v>0.5</v>
      </c>
      <c r="AE104" s="132">
        <v>0.6</v>
      </c>
      <c r="AF104" s="132">
        <v>0.6</v>
      </c>
      <c r="AG104" s="132">
        <v>0.7</v>
      </c>
      <c r="AH104" s="132">
        <v>0.7</v>
      </c>
      <c r="AI104" s="132">
        <v>0.6</v>
      </c>
      <c r="AJ104" s="132">
        <v>0.6</v>
      </c>
      <c r="AK104" s="132">
        <v>0.6</v>
      </c>
      <c r="AL104" s="132">
        <v>0.6</v>
      </c>
      <c r="AM104" s="132">
        <v>0.6</v>
      </c>
      <c r="AN104" s="132">
        <v>0.7</v>
      </c>
      <c r="AO104" s="132">
        <v>0.9</v>
      </c>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row>
    <row r="105" spans="1:94">
      <c r="A105" s="131">
        <v>695</v>
      </c>
      <c r="B105" s="131" t="s">
        <v>364</v>
      </c>
      <c r="C105" s="131" t="s">
        <v>210</v>
      </c>
      <c r="D105" s="131" t="s">
        <v>358</v>
      </c>
      <c r="E105" s="131" t="s">
        <v>365</v>
      </c>
      <c r="F105" s="131" t="s">
        <v>1692</v>
      </c>
      <c r="G105" s="131"/>
      <c r="H105" s="131"/>
      <c r="I105" s="132"/>
      <c r="J105" s="132">
        <v>0.2</v>
      </c>
      <c r="K105" s="132"/>
      <c r="L105" s="132">
        <v>0.1</v>
      </c>
      <c r="M105" s="132">
        <v>0.2</v>
      </c>
      <c r="N105" s="132">
        <v>0.2</v>
      </c>
      <c r="O105" s="132">
        <v>0.2</v>
      </c>
      <c r="P105" s="132"/>
      <c r="Q105" s="132">
        <v>0.1</v>
      </c>
      <c r="R105" s="132">
        <v>0.1</v>
      </c>
      <c r="S105" s="132">
        <v>0.1</v>
      </c>
      <c r="T105" s="132">
        <v>0.1</v>
      </c>
      <c r="U105" s="132">
        <v>0.1</v>
      </c>
      <c r="V105" s="132">
        <v>0.2</v>
      </c>
      <c r="W105" s="132">
        <v>0.2</v>
      </c>
      <c r="X105" s="132">
        <v>0.2</v>
      </c>
      <c r="Y105" s="132">
        <v>0.2</v>
      </c>
      <c r="Z105" s="132">
        <v>0.2</v>
      </c>
      <c r="AA105" s="132">
        <v>0.2</v>
      </c>
      <c r="AB105" s="132">
        <v>0.2</v>
      </c>
      <c r="AC105" s="132">
        <v>0.2</v>
      </c>
      <c r="AD105" s="132">
        <v>0.2</v>
      </c>
      <c r="AE105" s="132">
        <v>0.2</v>
      </c>
      <c r="AF105" s="132">
        <v>0.2</v>
      </c>
      <c r="AG105" s="132">
        <v>0.2</v>
      </c>
      <c r="AH105" s="132">
        <v>0.2</v>
      </c>
      <c r="AI105" s="132">
        <v>0.2</v>
      </c>
      <c r="AJ105" s="132">
        <v>0.2</v>
      </c>
      <c r="AK105" s="132">
        <v>0.2</v>
      </c>
      <c r="AL105" s="132">
        <v>0.2</v>
      </c>
      <c r="AM105" s="132">
        <v>0.2</v>
      </c>
      <c r="AN105" s="132">
        <v>0.2</v>
      </c>
      <c r="AO105" s="132">
        <v>0.2</v>
      </c>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row>
    <row r="106" spans="1:94">
      <c r="A106" s="131">
        <v>696</v>
      </c>
      <c r="B106" s="131" t="s">
        <v>366</v>
      </c>
      <c r="C106" s="131" t="s">
        <v>210</v>
      </c>
      <c r="D106" s="131" t="s">
        <v>358</v>
      </c>
      <c r="E106" s="131" t="s">
        <v>367</v>
      </c>
      <c r="F106" s="131" t="s">
        <v>1692</v>
      </c>
      <c r="G106" s="131"/>
      <c r="H106" s="131"/>
      <c r="I106" s="132"/>
      <c r="J106" s="132">
        <v>0.1</v>
      </c>
      <c r="K106" s="132"/>
      <c r="L106" s="132">
        <v>0.1</v>
      </c>
      <c r="M106" s="132">
        <v>0.1</v>
      </c>
      <c r="N106" s="132">
        <v>0.1</v>
      </c>
      <c r="O106" s="132">
        <v>0.1</v>
      </c>
      <c r="P106" s="132"/>
      <c r="Q106" s="132">
        <v>0.1</v>
      </c>
      <c r="R106" s="132">
        <v>0.1</v>
      </c>
      <c r="S106" s="132">
        <v>0.1</v>
      </c>
      <c r="T106" s="132">
        <v>0.1</v>
      </c>
      <c r="U106" s="132">
        <v>0.1</v>
      </c>
      <c r="V106" s="132">
        <v>0.1</v>
      </c>
      <c r="W106" s="132">
        <v>0.1</v>
      </c>
      <c r="X106" s="132">
        <v>0.1</v>
      </c>
      <c r="Y106" s="132">
        <v>0.1</v>
      </c>
      <c r="Z106" s="132">
        <v>0.1</v>
      </c>
      <c r="AA106" s="132">
        <v>0.1</v>
      </c>
      <c r="AB106" s="132">
        <v>0.1</v>
      </c>
      <c r="AC106" s="132">
        <v>0.1</v>
      </c>
      <c r="AD106" s="132">
        <v>0.1</v>
      </c>
      <c r="AE106" s="132">
        <v>0.1</v>
      </c>
      <c r="AF106" s="132">
        <v>0.1</v>
      </c>
      <c r="AG106" s="132">
        <v>0.1</v>
      </c>
      <c r="AH106" s="132">
        <v>0.2</v>
      </c>
      <c r="AI106" s="132">
        <v>0.1</v>
      </c>
      <c r="AJ106" s="132">
        <v>0.1</v>
      </c>
      <c r="AK106" s="132">
        <v>0.1</v>
      </c>
      <c r="AL106" s="132">
        <v>0.1</v>
      </c>
      <c r="AM106" s="132">
        <v>0.1</v>
      </c>
      <c r="AN106" s="132">
        <v>0.1</v>
      </c>
      <c r="AO106" s="132">
        <v>0.1</v>
      </c>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row>
    <row r="107" spans="1:94">
      <c r="A107" s="131">
        <v>697</v>
      </c>
      <c r="B107" s="131" t="s">
        <v>368</v>
      </c>
      <c r="C107" s="131" t="s">
        <v>210</v>
      </c>
      <c r="D107" s="131" t="s">
        <v>358</v>
      </c>
      <c r="E107" s="131" t="s">
        <v>369</v>
      </c>
      <c r="F107" s="131" t="s">
        <v>1692</v>
      </c>
      <c r="G107" s="131"/>
      <c r="H107" s="131"/>
      <c r="I107" s="132"/>
      <c r="J107" s="132">
        <v>0</v>
      </c>
      <c r="K107" s="132"/>
      <c r="L107" s="132">
        <v>0</v>
      </c>
      <c r="M107" s="132">
        <v>0</v>
      </c>
      <c r="N107" s="132">
        <v>0</v>
      </c>
      <c r="O107" s="132">
        <v>0</v>
      </c>
      <c r="P107" s="132"/>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row>
    <row r="108" spans="1:94">
      <c r="A108" s="131">
        <v>698</v>
      </c>
      <c r="B108" s="131" t="s">
        <v>370</v>
      </c>
      <c r="C108" s="131" t="s">
        <v>210</v>
      </c>
      <c r="D108" s="131" t="s">
        <v>358</v>
      </c>
      <c r="E108" s="131" t="s">
        <v>371</v>
      </c>
      <c r="F108" s="131" t="s">
        <v>1692</v>
      </c>
      <c r="G108" s="131"/>
      <c r="H108" s="131"/>
      <c r="I108" s="132"/>
      <c r="J108" s="132">
        <v>0</v>
      </c>
      <c r="K108" s="132"/>
      <c r="L108" s="132">
        <v>0</v>
      </c>
      <c r="M108" s="132">
        <v>0</v>
      </c>
      <c r="N108" s="132">
        <v>0</v>
      </c>
      <c r="O108" s="132">
        <v>0</v>
      </c>
      <c r="P108" s="132"/>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0</v>
      </c>
      <c r="AH108" s="132">
        <v>0</v>
      </c>
      <c r="AI108" s="132">
        <v>0</v>
      </c>
      <c r="AJ108" s="132">
        <v>0</v>
      </c>
      <c r="AK108" s="132">
        <v>0</v>
      </c>
      <c r="AL108" s="132">
        <v>0</v>
      </c>
      <c r="AM108" s="132">
        <v>0</v>
      </c>
      <c r="AN108" s="132">
        <v>0</v>
      </c>
      <c r="AO108" s="132">
        <v>0</v>
      </c>
    </row>
    <row r="109" spans="1:94">
      <c r="A109" s="131"/>
      <c r="B109" s="131"/>
      <c r="C109" s="131" t="s">
        <v>210</v>
      </c>
      <c r="D109" s="131" t="s">
        <v>373</v>
      </c>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row>
    <row r="110" spans="1:94">
      <c r="A110" s="131">
        <v>700</v>
      </c>
      <c r="B110" s="131" t="s">
        <v>372</v>
      </c>
      <c r="C110" s="131" t="s">
        <v>210</v>
      </c>
      <c r="D110" s="131" t="s">
        <v>373</v>
      </c>
      <c r="E110" s="131" t="s">
        <v>374</v>
      </c>
      <c r="F110" s="131" t="s">
        <v>1692</v>
      </c>
      <c r="G110" s="131"/>
      <c r="H110" s="131"/>
      <c r="I110" s="132"/>
      <c r="J110" s="132">
        <v>17.5</v>
      </c>
      <c r="K110" s="132"/>
      <c r="L110" s="132">
        <v>19.899999999999999</v>
      </c>
      <c r="M110" s="132">
        <v>19.7</v>
      </c>
      <c r="N110" s="132">
        <v>17.100000000000001</v>
      </c>
      <c r="O110" s="132">
        <v>15.1</v>
      </c>
      <c r="P110" s="132"/>
      <c r="Q110" s="132">
        <v>24.8</v>
      </c>
      <c r="R110" s="132">
        <v>21.9</v>
      </c>
      <c r="S110" s="132">
        <v>23.9</v>
      </c>
      <c r="T110" s="132">
        <v>14.8</v>
      </c>
      <c r="U110" s="132">
        <v>18.600000000000001</v>
      </c>
      <c r="V110" s="132">
        <v>19.600000000000001</v>
      </c>
      <c r="W110" s="132">
        <v>20.9</v>
      </c>
      <c r="X110" s="132">
        <v>19.600000000000001</v>
      </c>
      <c r="Y110" s="132">
        <v>19.600000000000001</v>
      </c>
      <c r="Z110" s="132">
        <v>19.600000000000001</v>
      </c>
      <c r="AA110" s="132">
        <v>19.600000000000001</v>
      </c>
      <c r="AB110" s="132">
        <v>21.6</v>
      </c>
      <c r="AC110" s="132">
        <v>18.8</v>
      </c>
      <c r="AD110" s="132">
        <v>17</v>
      </c>
      <c r="AE110" s="132">
        <v>17</v>
      </c>
      <c r="AF110" s="132">
        <v>16.7</v>
      </c>
      <c r="AG110" s="132">
        <v>16.8</v>
      </c>
      <c r="AH110" s="132">
        <v>17</v>
      </c>
      <c r="AI110" s="132">
        <v>15</v>
      </c>
      <c r="AJ110" s="132">
        <v>14.9</v>
      </c>
      <c r="AK110" s="132">
        <v>15</v>
      </c>
      <c r="AL110" s="132">
        <v>16.2</v>
      </c>
      <c r="AM110" s="132">
        <v>15</v>
      </c>
      <c r="AN110" s="132">
        <v>14.8</v>
      </c>
      <c r="AO110" s="132">
        <v>15</v>
      </c>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row>
    <row r="111" spans="1:94">
      <c r="A111" s="131">
        <v>701</v>
      </c>
      <c r="B111" s="131" t="s">
        <v>375</v>
      </c>
      <c r="C111" s="131" t="s">
        <v>210</v>
      </c>
      <c r="D111" s="131" t="s">
        <v>373</v>
      </c>
      <c r="E111" s="131" t="s">
        <v>376</v>
      </c>
      <c r="F111" s="131" t="s">
        <v>1692</v>
      </c>
      <c r="G111" s="131"/>
      <c r="H111" s="131"/>
      <c r="I111" s="132"/>
      <c r="J111" s="132">
        <v>15.1</v>
      </c>
      <c r="K111" s="132"/>
      <c r="L111" s="132">
        <v>15.9</v>
      </c>
      <c r="M111" s="132">
        <v>17.2</v>
      </c>
      <c r="N111" s="132">
        <v>15</v>
      </c>
      <c r="O111" s="132">
        <v>13.5</v>
      </c>
      <c r="P111" s="132"/>
      <c r="Q111" s="132">
        <v>15.8</v>
      </c>
      <c r="R111" s="132">
        <v>17.399999999999999</v>
      </c>
      <c r="S111" s="132">
        <v>20.9</v>
      </c>
      <c r="T111" s="132">
        <v>12.3</v>
      </c>
      <c r="U111" s="132">
        <v>13.9</v>
      </c>
      <c r="V111" s="132">
        <v>17.100000000000001</v>
      </c>
      <c r="W111" s="132">
        <v>18.899999999999999</v>
      </c>
      <c r="X111" s="132">
        <v>17.600000000000001</v>
      </c>
      <c r="Y111" s="132">
        <v>16.899999999999999</v>
      </c>
      <c r="Z111" s="132">
        <v>17.100000000000001</v>
      </c>
      <c r="AA111" s="132">
        <v>17.100000000000001</v>
      </c>
      <c r="AB111" s="132">
        <v>18.2</v>
      </c>
      <c r="AC111" s="132">
        <v>16.8</v>
      </c>
      <c r="AD111" s="132">
        <v>14.9</v>
      </c>
      <c r="AE111" s="132">
        <v>15.8</v>
      </c>
      <c r="AF111" s="132">
        <v>14.3</v>
      </c>
      <c r="AG111" s="132">
        <v>14.3</v>
      </c>
      <c r="AH111" s="132">
        <v>14.9</v>
      </c>
      <c r="AI111" s="132">
        <v>13.4</v>
      </c>
      <c r="AJ111" s="132">
        <v>13.4</v>
      </c>
      <c r="AK111" s="132">
        <v>12.1</v>
      </c>
      <c r="AL111" s="132">
        <v>14.4</v>
      </c>
      <c r="AM111" s="132">
        <v>13.4</v>
      </c>
      <c r="AN111" s="132">
        <v>12.2</v>
      </c>
      <c r="AO111" s="132">
        <v>13.3</v>
      </c>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row>
    <row r="112" spans="1:94">
      <c r="A112" s="131">
        <v>702</v>
      </c>
      <c r="B112" s="131" t="s">
        <v>377</v>
      </c>
      <c r="C112" s="131" t="s">
        <v>210</v>
      </c>
      <c r="D112" s="131" t="s">
        <v>373</v>
      </c>
      <c r="E112" s="131" t="s">
        <v>378</v>
      </c>
      <c r="F112" s="131" t="s">
        <v>1692</v>
      </c>
      <c r="G112" s="131"/>
      <c r="H112" s="131"/>
      <c r="I112" s="132"/>
      <c r="J112" s="132">
        <v>15.2</v>
      </c>
      <c r="K112" s="132"/>
      <c r="L112" s="132">
        <v>18.3</v>
      </c>
      <c r="M112" s="132">
        <v>16.3</v>
      </c>
      <c r="N112" s="132">
        <v>14.9</v>
      </c>
      <c r="O112" s="132">
        <v>13</v>
      </c>
      <c r="P112" s="132"/>
      <c r="Q112" s="132">
        <v>24.7</v>
      </c>
      <c r="R112" s="132">
        <v>20.7</v>
      </c>
      <c r="S112" s="132">
        <v>22</v>
      </c>
      <c r="T112" s="132">
        <v>14.4</v>
      </c>
      <c r="U112" s="132">
        <v>15.4</v>
      </c>
      <c r="V112" s="132">
        <v>16.399999999999999</v>
      </c>
      <c r="W112" s="132">
        <v>16.7</v>
      </c>
      <c r="X112" s="132">
        <v>16.8</v>
      </c>
      <c r="Y112" s="132">
        <v>16.399999999999999</v>
      </c>
      <c r="Z112" s="132">
        <v>16.399999999999999</v>
      </c>
      <c r="AA112" s="132">
        <v>16.399999999999999</v>
      </c>
      <c r="AB112" s="132">
        <v>17.399999999999999</v>
      </c>
      <c r="AC112" s="132">
        <v>14.3</v>
      </c>
      <c r="AD112" s="132">
        <v>14.9</v>
      </c>
      <c r="AE112" s="132">
        <v>14.9</v>
      </c>
      <c r="AF112" s="132">
        <v>13.7</v>
      </c>
      <c r="AG112" s="132">
        <v>14.9</v>
      </c>
      <c r="AH112" s="132">
        <v>15.5</v>
      </c>
      <c r="AI112" s="132">
        <v>13</v>
      </c>
      <c r="AJ112" s="132">
        <v>13</v>
      </c>
      <c r="AK112" s="132">
        <v>13</v>
      </c>
      <c r="AL112" s="132">
        <v>13</v>
      </c>
      <c r="AM112" s="132">
        <v>13</v>
      </c>
      <c r="AN112" s="132">
        <v>12.3</v>
      </c>
      <c r="AO112" s="132">
        <v>13</v>
      </c>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row>
    <row r="113" spans="1:94">
      <c r="A113" s="131">
        <v>703</v>
      </c>
      <c r="B113" s="131" t="s">
        <v>379</v>
      </c>
      <c r="C113" s="131" t="s">
        <v>210</v>
      </c>
      <c r="D113" s="131" t="s">
        <v>373</v>
      </c>
      <c r="E113" s="131" t="s">
        <v>380</v>
      </c>
      <c r="F113" s="131" t="s">
        <v>1692</v>
      </c>
      <c r="G113" s="131"/>
      <c r="H113" s="131"/>
      <c r="I113" s="132"/>
      <c r="J113" s="132">
        <v>10.199999999999999</v>
      </c>
      <c r="K113" s="132"/>
      <c r="L113" s="132">
        <v>11.3</v>
      </c>
      <c r="M113" s="132">
        <v>11.1</v>
      </c>
      <c r="N113" s="132">
        <v>9.6999999999999993</v>
      </c>
      <c r="O113" s="132">
        <v>9.3000000000000007</v>
      </c>
      <c r="P113" s="132"/>
      <c r="Q113" s="132">
        <v>17.100000000000001</v>
      </c>
      <c r="R113" s="132">
        <v>12.3</v>
      </c>
      <c r="S113" s="132">
        <v>13.5</v>
      </c>
      <c r="T113" s="132">
        <v>9</v>
      </c>
      <c r="U113" s="132">
        <v>9.6</v>
      </c>
      <c r="V113" s="132">
        <v>11.1</v>
      </c>
      <c r="W113" s="132">
        <v>11.4</v>
      </c>
      <c r="X113" s="132">
        <v>11.1</v>
      </c>
      <c r="Y113" s="132">
        <v>11.1</v>
      </c>
      <c r="Z113" s="132">
        <v>11.1</v>
      </c>
      <c r="AA113" s="132">
        <v>11.1</v>
      </c>
      <c r="AB113" s="132">
        <v>11.3</v>
      </c>
      <c r="AC113" s="132">
        <v>11.1</v>
      </c>
      <c r="AD113" s="132">
        <v>9.8000000000000007</v>
      </c>
      <c r="AE113" s="132">
        <v>9.8000000000000007</v>
      </c>
      <c r="AF113" s="132">
        <v>9.1</v>
      </c>
      <c r="AG113" s="132">
        <v>9.8000000000000007</v>
      </c>
      <c r="AH113" s="132">
        <v>10.7</v>
      </c>
      <c r="AI113" s="132">
        <v>8.6999999999999993</v>
      </c>
      <c r="AJ113" s="132">
        <v>9.1999999999999993</v>
      </c>
      <c r="AK113" s="132">
        <v>8.9</v>
      </c>
      <c r="AL113" s="132">
        <v>9.3000000000000007</v>
      </c>
      <c r="AM113" s="132">
        <v>9.3000000000000007</v>
      </c>
      <c r="AN113" s="132">
        <v>9.3000000000000007</v>
      </c>
      <c r="AO113" s="132">
        <v>9.3000000000000007</v>
      </c>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row>
    <row r="114" spans="1:94">
      <c r="A114" s="131">
        <v>704</v>
      </c>
      <c r="B114" s="131" t="s">
        <v>381</v>
      </c>
      <c r="C114" s="131" t="s">
        <v>210</v>
      </c>
      <c r="D114" s="131" t="s">
        <v>373</v>
      </c>
      <c r="E114" s="131" t="s">
        <v>382</v>
      </c>
      <c r="F114" s="131" t="s">
        <v>1692</v>
      </c>
      <c r="G114" s="131"/>
      <c r="H114" s="131"/>
      <c r="I114" s="132"/>
      <c r="J114" s="132">
        <v>21.7</v>
      </c>
      <c r="K114" s="132"/>
      <c r="L114" s="132">
        <v>22.4</v>
      </c>
      <c r="M114" s="132">
        <v>22.9</v>
      </c>
      <c r="N114" s="132">
        <v>21.8</v>
      </c>
      <c r="O114" s="132">
        <v>20.6</v>
      </c>
      <c r="P114" s="132"/>
      <c r="Q114" s="132">
        <v>24.2</v>
      </c>
      <c r="R114" s="132">
        <v>23.3</v>
      </c>
      <c r="S114" s="132">
        <v>25.7</v>
      </c>
      <c r="T114" s="132">
        <v>19.2</v>
      </c>
      <c r="U114" s="132">
        <v>22.5</v>
      </c>
      <c r="V114" s="132">
        <v>23</v>
      </c>
      <c r="W114" s="132">
        <v>23</v>
      </c>
      <c r="X114" s="132">
        <v>23</v>
      </c>
      <c r="Y114" s="132">
        <v>23</v>
      </c>
      <c r="Z114" s="132">
        <v>23.5</v>
      </c>
      <c r="AA114" s="132">
        <v>23</v>
      </c>
      <c r="AB114" s="132">
        <v>23</v>
      </c>
      <c r="AC114" s="132">
        <v>23</v>
      </c>
      <c r="AD114" s="132">
        <v>21.9</v>
      </c>
      <c r="AE114" s="132">
        <v>23.4</v>
      </c>
      <c r="AF114" s="132">
        <v>20.3</v>
      </c>
      <c r="AG114" s="132">
        <v>21.9</v>
      </c>
      <c r="AH114" s="132">
        <v>21.9</v>
      </c>
      <c r="AI114" s="132">
        <v>19.3</v>
      </c>
      <c r="AJ114" s="132">
        <v>20.7</v>
      </c>
      <c r="AK114" s="132">
        <v>18.100000000000001</v>
      </c>
      <c r="AL114" s="132">
        <v>22.2</v>
      </c>
      <c r="AM114" s="132">
        <v>20.7</v>
      </c>
      <c r="AN114" s="132">
        <v>20.7</v>
      </c>
      <c r="AO114" s="132">
        <v>20.7</v>
      </c>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row>
    <row r="115" spans="1:94">
      <c r="A115" s="131">
        <v>705</v>
      </c>
      <c r="B115" s="131" t="s">
        <v>383</v>
      </c>
      <c r="C115" s="131" t="s">
        <v>210</v>
      </c>
      <c r="D115" s="131" t="s">
        <v>373</v>
      </c>
      <c r="E115" s="131" t="s">
        <v>384</v>
      </c>
      <c r="F115" s="131" t="s">
        <v>1692</v>
      </c>
      <c r="G115" s="131"/>
      <c r="H115" s="131"/>
      <c r="I115" s="132"/>
      <c r="J115" s="132">
        <v>14.4</v>
      </c>
      <c r="K115" s="132"/>
      <c r="L115" s="132">
        <v>16.100000000000001</v>
      </c>
      <c r="M115" s="132">
        <v>16</v>
      </c>
      <c r="N115" s="132">
        <v>14.5</v>
      </c>
      <c r="O115" s="132">
        <v>12.5</v>
      </c>
      <c r="P115" s="132"/>
      <c r="Q115" s="132">
        <v>17.3</v>
      </c>
      <c r="R115" s="132">
        <v>18.100000000000001</v>
      </c>
      <c r="S115" s="132">
        <v>19.8</v>
      </c>
      <c r="T115" s="132">
        <v>13</v>
      </c>
      <c r="U115" s="132">
        <v>13.6</v>
      </c>
      <c r="V115" s="132">
        <v>16</v>
      </c>
      <c r="W115" s="132">
        <v>17.399999999999999</v>
      </c>
      <c r="X115" s="132">
        <v>14.7</v>
      </c>
      <c r="Y115" s="132">
        <v>15.9</v>
      </c>
      <c r="Z115" s="132">
        <v>16</v>
      </c>
      <c r="AA115" s="132">
        <v>16.100000000000001</v>
      </c>
      <c r="AB115" s="132">
        <v>16.3</v>
      </c>
      <c r="AC115" s="132">
        <v>16</v>
      </c>
      <c r="AD115" s="132">
        <v>14.4</v>
      </c>
      <c r="AE115" s="132">
        <v>15.5</v>
      </c>
      <c r="AF115" s="132">
        <v>13</v>
      </c>
      <c r="AG115" s="132">
        <v>14.1</v>
      </c>
      <c r="AH115" s="132">
        <v>14.6</v>
      </c>
      <c r="AI115" s="132">
        <v>12.3</v>
      </c>
      <c r="AJ115" s="132">
        <v>12.5</v>
      </c>
      <c r="AK115" s="132">
        <v>11.8</v>
      </c>
      <c r="AL115" s="132">
        <v>14.1</v>
      </c>
      <c r="AM115" s="132">
        <v>12.8</v>
      </c>
      <c r="AN115" s="132">
        <v>11.6</v>
      </c>
      <c r="AO115" s="132">
        <v>12.5</v>
      </c>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row>
    <row r="116" spans="1:94">
      <c r="A116" s="131">
        <v>706</v>
      </c>
      <c r="B116" s="131" t="s">
        <v>385</v>
      </c>
      <c r="C116" s="131" t="s">
        <v>210</v>
      </c>
      <c r="D116" s="131" t="s">
        <v>373</v>
      </c>
      <c r="E116" s="131" t="s">
        <v>386</v>
      </c>
      <c r="F116" s="131" t="s">
        <v>1692</v>
      </c>
      <c r="G116" s="131"/>
      <c r="H116" s="131"/>
      <c r="I116" s="132"/>
      <c r="J116" s="132">
        <v>17.600000000000001</v>
      </c>
      <c r="K116" s="132"/>
      <c r="L116" s="132">
        <v>20.5</v>
      </c>
      <c r="M116" s="132">
        <v>19</v>
      </c>
      <c r="N116" s="132">
        <v>17.2</v>
      </c>
      <c r="O116" s="132">
        <v>15.4</v>
      </c>
      <c r="P116" s="132"/>
      <c r="Q116" s="132">
        <v>26.1</v>
      </c>
      <c r="R116" s="132">
        <v>21.9</v>
      </c>
      <c r="S116" s="132">
        <v>24.1</v>
      </c>
      <c r="T116" s="132">
        <v>16.3</v>
      </c>
      <c r="U116" s="132">
        <v>19.399999999999999</v>
      </c>
      <c r="V116" s="132">
        <v>18.899999999999999</v>
      </c>
      <c r="W116" s="132">
        <v>19.600000000000001</v>
      </c>
      <c r="X116" s="132">
        <v>18.899999999999999</v>
      </c>
      <c r="Y116" s="132">
        <v>18.899999999999999</v>
      </c>
      <c r="Z116" s="132">
        <v>18.899999999999999</v>
      </c>
      <c r="AA116" s="132">
        <v>18.899999999999999</v>
      </c>
      <c r="AB116" s="132">
        <v>19.5</v>
      </c>
      <c r="AC116" s="132">
        <v>18.899999999999999</v>
      </c>
      <c r="AD116" s="132">
        <v>17.2</v>
      </c>
      <c r="AE116" s="132">
        <v>17.2</v>
      </c>
      <c r="AF116" s="132">
        <v>16.7</v>
      </c>
      <c r="AG116" s="132">
        <v>17</v>
      </c>
      <c r="AH116" s="132">
        <v>17.2</v>
      </c>
      <c r="AI116" s="132">
        <v>15.3</v>
      </c>
      <c r="AJ116" s="132">
        <v>15.3</v>
      </c>
      <c r="AK116" s="132">
        <v>15.3</v>
      </c>
      <c r="AL116" s="132">
        <v>15.5</v>
      </c>
      <c r="AM116" s="132">
        <v>15.3</v>
      </c>
      <c r="AN116" s="132">
        <v>15</v>
      </c>
      <c r="AO116" s="132">
        <v>15.1</v>
      </c>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row>
    <row r="117" spans="1:94">
      <c r="A117" s="131">
        <v>707</v>
      </c>
      <c r="B117" s="131" t="s">
        <v>387</v>
      </c>
      <c r="C117" s="131" t="s">
        <v>210</v>
      </c>
      <c r="D117" s="131" t="s">
        <v>373</v>
      </c>
      <c r="E117" s="131" t="s">
        <v>388</v>
      </c>
      <c r="F117" s="131" t="s">
        <v>1692</v>
      </c>
      <c r="G117" s="131"/>
      <c r="H117" s="131"/>
      <c r="I117" s="132"/>
      <c r="J117" s="132">
        <v>11.2</v>
      </c>
      <c r="K117" s="132"/>
      <c r="L117" s="132">
        <v>13.6</v>
      </c>
      <c r="M117" s="132">
        <v>12.2</v>
      </c>
      <c r="N117" s="132">
        <v>11.1</v>
      </c>
      <c r="O117" s="132">
        <v>9.4</v>
      </c>
      <c r="P117" s="132"/>
      <c r="Q117" s="132">
        <v>16.399999999999999</v>
      </c>
      <c r="R117" s="132">
        <v>15.4</v>
      </c>
      <c r="S117" s="132">
        <v>17.3</v>
      </c>
      <c r="T117" s="132">
        <v>9.6999999999999993</v>
      </c>
      <c r="U117" s="132">
        <v>12</v>
      </c>
      <c r="V117" s="132">
        <v>12.1</v>
      </c>
      <c r="W117" s="132">
        <v>14.3</v>
      </c>
      <c r="X117" s="132">
        <v>11</v>
      </c>
      <c r="Y117" s="132">
        <v>11.8</v>
      </c>
      <c r="Z117" s="132">
        <v>12.1</v>
      </c>
      <c r="AA117" s="132">
        <v>12.4</v>
      </c>
      <c r="AB117" s="132">
        <v>13.4</v>
      </c>
      <c r="AC117" s="132">
        <v>12.1</v>
      </c>
      <c r="AD117" s="132">
        <v>11.1</v>
      </c>
      <c r="AE117" s="132">
        <v>11.1</v>
      </c>
      <c r="AF117" s="132">
        <v>11.1</v>
      </c>
      <c r="AG117" s="132">
        <v>10.4</v>
      </c>
      <c r="AH117" s="132">
        <v>11.1</v>
      </c>
      <c r="AI117" s="132">
        <v>9.4</v>
      </c>
      <c r="AJ117" s="132">
        <v>9.6999999999999993</v>
      </c>
      <c r="AK117" s="132">
        <v>8.1999999999999993</v>
      </c>
      <c r="AL117" s="132">
        <v>9.4</v>
      </c>
      <c r="AM117" s="132">
        <v>9.4</v>
      </c>
      <c r="AN117" s="132">
        <v>8.4</v>
      </c>
      <c r="AO117" s="132">
        <v>9.4</v>
      </c>
    </row>
    <row r="118" spans="1:94">
      <c r="A118" s="131">
        <v>708</v>
      </c>
      <c r="B118" s="131" t="s">
        <v>389</v>
      </c>
      <c r="C118" s="131" t="s">
        <v>210</v>
      </c>
      <c r="D118" s="131" t="s">
        <v>373</v>
      </c>
      <c r="E118" s="131" t="s">
        <v>390</v>
      </c>
      <c r="F118" s="131" t="s">
        <v>1692</v>
      </c>
      <c r="G118" s="131"/>
      <c r="H118" s="131"/>
      <c r="I118" s="132"/>
      <c r="J118" s="132">
        <v>20.399999999999999</v>
      </c>
      <c r="K118" s="132"/>
      <c r="L118" s="132">
        <v>22.1</v>
      </c>
      <c r="M118" s="132">
        <v>21.9</v>
      </c>
      <c r="N118" s="132">
        <v>20.399999999999999</v>
      </c>
      <c r="O118" s="132">
        <v>18.5</v>
      </c>
      <c r="P118" s="132"/>
      <c r="Q118" s="132">
        <v>22.2</v>
      </c>
      <c r="R118" s="132">
        <v>24</v>
      </c>
      <c r="S118" s="132">
        <v>27.2</v>
      </c>
      <c r="T118" s="132">
        <v>17.8</v>
      </c>
      <c r="U118" s="132">
        <v>20.2</v>
      </c>
      <c r="V118" s="132">
        <v>21.9</v>
      </c>
      <c r="W118" s="132">
        <v>23.9</v>
      </c>
      <c r="X118" s="132">
        <v>21.9</v>
      </c>
      <c r="Y118" s="132">
        <v>21.6</v>
      </c>
      <c r="Z118" s="132">
        <v>21.9</v>
      </c>
      <c r="AA118" s="132">
        <v>21.9</v>
      </c>
      <c r="AB118" s="132">
        <v>22</v>
      </c>
      <c r="AC118" s="132">
        <v>21.9</v>
      </c>
      <c r="AD118" s="132">
        <v>20.3</v>
      </c>
      <c r="AE118" s="132">
        <v>21.1</v>
      </c>
      <c r="AF118" s="132">
        <v>18.3</v>
      </c>
      <c r="AG118" s="132">
        <v>20.3</v>
      </c>
      <c r="AH118" s="132">
        <v>22.9</v>
      </c>
      <c r="AI118" s="132">
        <v>18.5</v>
      </c>
      <c r="AJ118" s="132">
        <v>18.5</v>
      </c>
      <c r="AK118" s="132">
        <v>18.5</v>
      </c>
      <c r="AL118" s="132">
        <v>19.399999999999999</v>
      </c>
      <c r="AM118" s="132">
        <v>18.5</v>
      </c>
      <c r="AN118" s="132">
        <v>17.7</v>
      </c>
      <c r="AO118" s="132">
        <v>18.5</v>
      </c>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row>
    <row r="119" spans="1:94">
      <c r="A119" s="131">
        <v>709</v>
      </c>
      <c r="B119" s="131" t="s">
        <v>391</v>
      </c>
      <c r="C119" s="131" t="s">
        <v>210</v>
      </c>
      <c r="D119" s="131" t="s">
        <v>373</v>
      </c>
      <c r="E119" s="131" t="s">
        <v>392</v>
      </c>
      <c r="F119" s="131" t="s">
        <v>1692</v>
      </c>
      <c r="G119" s="131"/>
      <c r="H119" s="131"/>
      <c r="I119" s="132"/>
      <c r="J119" s="132">
        <v>17.399999999999999</v>
      </c>
      <c r="K119" s="132"/>
      <c r="L119" s="132">
        <v>19.3</v>
      </c>
      <c r="M119" s="132">
        <v>19</v>
      </c>
      <c r="N119" s="132">
        <v>17.2</v>
      </c>
      <c r="O119" s="132">
        <v>15.5</v>
      </c>
      <c r="P119" s="132"/>
      <c r="Q119" s="132">
        <v>20</v>
      </c>
      <c r="R119" s="132">
        <v>20.3</v>
      </c>
      <c r="S119" s="132">
        <v>24.3</v>
      </c>
      <c r="T119" s="132">
        <v>15.4</v>
      </c>
      <c r="U119" s="132">
        <v>17.399999999999999</v>
      </c>
      <c r="V119" s="132">
        <v>19</v>
      </c>
      <c r="W119" s="132">
        <v>21</v>
      </c>
      <c r="X119" s="132">
        <v>18.100000000000001</v>
      </c>
      <c r="Y119" s="132">
        <v>19</v>
      </c>
      <c r="Z119" s="132">
        <v>19</v>
      </c>
      <c r="AA119" s="132">
        <v>19</v>
      </c>
      <c r="AB119" s="132">
        <v>19.3</v>
      </c>
      <c r="AC119" s="132">
        <v>19</v>
      </c>
      <c r="AD119" s="132">
        <v>17</v>
      </c>
      <c r="AE119" s="132">
        <v>17.7</v>
      </c>
      <c r="AF119" s="132">
        <v>16.5</v>
      </c>
      <c r="AG119" s="132">
        <v>17.2</v>
      </c>
      <c r="AH119" s="132">
        <v>17.2</v>
      </c>
      <c r="AI119" s="132">
        <v>14.8</v>
      </c>
      <c r="AJ119" s="132">
        <v>15.5</v>
      </c>
      <c r="AK119" s="132">
        <v>15.5</v>
      </c>
      <c r="AL119" s="132">
        <v>18.100000000000001</v>
      </c>
      <c r="AM119" s="132">
        <v>15.5</v>
      </c>
      <c r="AN119" s="132">
        <v>13.7</v>
      </c>
      <c r="AO119" s="132">
        <v>15.4</v>
      </c>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row>
    <row r="120" spans="1:94">
      <c r="A120" s="131">
        <v>710</v>
      </c>
      <c r="B120" s="131" t="s">
        <v>110</v>
      </c>
      <c r="C120" s="131" t="s">
        <v>210</v>
      </c>
      <c r="D120" s="131" t="s">
        <v>373</v>
      </c>
      <c r="E120" s="131" t="s">
        <v>111</v>
      </c>
      <c r="F120" s="131" t="s">
        <v>1692</v>
      </c>
      <c r="G120" s="131"/>
      <c r="H120" s="131"/>
      <c r="I120" s="132"/>
      <c r="J120" s="132">
        <v>10</v>
      </c>
      <c r="K120" s="132"/>
      <c r="L120" s="132">
        <v>12.1</v>
      </c>
      <c r="M120" s="132">
        <v>11.8</v>
      </c>
      <c r="N120" s="132">
        <v>9.6</v>
      </c>
      <c r="O120" s="132">
        <v>7.8</v>
      </c>
      <c r="P120" s="132"/>
      <c r="Q120" s="132">
        <v>13.1</v>
      </c>
      <c r="R120" s="132">
        <v>13.2</v>
      </c>
      <c r="S120" s="132">
        <v>16</v>
      </c>
      <c r="T120" s="132">
        <v>9</v>
      </c>
      <c r="U120" s="132">
        <v>10.9</v>
      </c>
      <c r="V120" s="132">
        <v>11.9</v>
      </c>
      <c r="W120" s="132">
        <v>14.1</v>
      </c>
      <c r="X120" s="132">
        <v>11.9</v>
      </c>
      <c r="Y120" s="132">
        <v>11.7</v>
      </c>
      <c r="Z120" s="132">
        <v>11.9</v>
      </c>
      <c r="AA120" s="132">
        <v>11.9</v>
      </c>
      <c r="AB120" s="132">
        <v>12.8</v>
      </c>
      <c r="AC120" s="132">
        <v>11.2</v>
      </c>
      <c r="AD120" s="132">
        <v>9.6</v>
      </c>
      <c r="AE120" s="132">
        <v>9.6999999999999993</v>
      </c>
      <c r="AF120" s="132">
        <v>8.1999999999999993</v>
      </c>
      <c r="AG120" s="132">
        <v>9.6</v>
      </c>
      <c r="AH120" s="132">
        <v>9.6</v>
      </c>
      <c r="AI120" s="132">
        <v>7.7</v>
      </c>
      <c r="AJ120" s="132">
        <v>7.9</v>
      </c>
      <c r="AK120" s="132">
        <v>7.9</v>
      </c>
      <c r="AL120" s="132">
        <v>7.9</v>
      </c>
      <c r="AM120" s="132">
        <v>8.1</v>
      </c>
      <c r="AN120" s="132">
        <v>6.8</v>
      </c>
      <c r="AO120" s="132">
        <v>7.4</v>
      </c>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row>
    <row r="121" spans="1:94">
      <c r="A121" s="131">
        <v>711</v>
      </c>
      <c r="B121" s="131" t="s">
        <v>108</v>
      </c>
      <c r="C121" s="131" t="s">
        <v>210</v>
      </c>
      <c r="D121" s="131" t="s">
        <v>373</v>
      </c>
      <c r="E121" s="131" t="s">
        <v>109</v>
      </c>
      <c r="F121" s="131" t="s">
        <v>1692</v>
      </c>
      <c r="G121" s="131"/>
      <c r="H121" s="131"/>
      <c r="I121" s="132"/>
      <c r="J121" s="132">
        <v>15.1</v>
      </c>
      <c r="K121" s="132"/>
      <c r="L121" s="132">
        <v>16.3</v>
      </c>
      <c r="M121" s="132">
        <v>16.5</v>
      </c>
      <c r="N121" s="132">
        <v>15.2</v>
      </c>
      <c r="O121" s="132">
        <v>13.6</v>
      </c>
      <c r="P121" s="132"/>
      <c r="Q121" s="132">
        <v>17.899999999999999</v>
      </c>
      <c r="R121" s="132">
        <v>17.3</v>
      </c>
      <c r="S121" s="132">
        <v>19.600000000000001</v>
      </c>
      <c r="T121" s="132">
        <v>13</v>
      </c>
      <c r="U121" s="132">
        <v>15.9</v>
      </c>
      <c r="V121" s="132">
        <v>16.399999999999999</v>
      </c>
      <c r="W121" s="132">
        <v>16.7</v>
      </c>
      <c r="X121" s="132">
        <v>16.399999999999999</v>
      </c>
      <c r="Y121" s="132">
        <v>16.399999999999999</v>
      </c>
      <c r="Z121" s="132">
        <v>16.399999999999999</v>
      </c>
      <c r="AA121" s="132">
        <v>17.5</v>
      </c>
      <c r="AB121" s="132">
        <v>16.399999999999999</v>
      </c>
      <c r="AC121" s="132">
        <v>16.399999999999999</v>
      </c>
      <c r="AD121" s="132">
        <v>15.4</v>
      </c>
      <c r="AE121" s="132">
        <v>16</v>
      </c>
      <c r="AF121" s="132">
        <v>14.6</v>
      </c>
      <c r="AG121" s="132">
        <v>15</v>
      </c>
      <c r="AH121" s="132">
        <v>12</v>
      </c>
      <c r="AI121" s="132">
        <v>13.5</v>
      </c>
      <c r="AJ121" s="132">
        <v>13.5</v>
      </c>
      <c r="AK121" s="132">
        <v>13.5</v>
      </c>
      <c r="AL121" s="132">
        <v>13.5</v>
      </c>
      <c r="AM121" s="132">
        <v>13.5</v>
      </c>
      <c r="AN121" s="132">
        <v>13.1</v>
      </c>
      <c r="AO121" s="132">
        <v>13.4</v>
      </c>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row>
    <row r="122" spans="1:94">
      <c r="A122" s="131"/>
      <c r="B122" s="131"/>
      <c r="C122" s="131" t="s">
        <v>210</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row>
    <row r="123" spans="1:94">
      <c r="A123" s="131"/>
      <c r="B123" s="131"/>
      <c r="C123" s="131" t="s">
        <v>394</v>
      </c>
      <c r="D123" s="131" t="s">
        <v>395</v>
      </c>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row>
    <row r="124" spans="1:94">
      <c r="A124" s="131">
        <v>714</v>
      </c>
      <c r="B124" s="131" t="s">
        <v>393</v>
      </c>
      <c r="C124" s="131" t="s">
        <v>394</v>
      </c>
      <c r="D124" s="131" t="s">
        <v>395</v>
      </c>
      <c r="E124" s="131" t="s">
        <v>396</v>
      </c>
      <c r="F124" s="131" t="s">
        <v>1692</v>
      </c>
      <c r="G124" s="131"/>
      <c r="H124" s="131"/>
      <c r="I124" s="132"/>
      <c r="J124" s="132">
        <v>8.5</v>
      </c>
      <c r="K124" s="132"/>
      <c r="L124" s="132">
        <v>9</v>
      </c>
      <c r="M124" s="132">
        <v>10.7</v>
      </c>
      <c r="N124" s="132">
        <v>8.5</v>
      </c>
      <c r="O124" s="132">
        <v>6.8</v>
      </c>
      <c r="P124" s="132"/>
      <c r="Q124" s="132">
        <v>9.6999999999999993</v>
      </c>
      <c r="R124" s="132">
        <v>9</v>
      </c>
      <c r="S124" s="132">
        <v>11.1</v>
      </c>
      <c r="T124" s="132">
        <v>7.8</v>
      </c>
      <c r="U124" s="132">
        <v>8.4</v>
      </c>
      <c r="V124" s="132">
        <v>11.2</v>
      </c>
      <c r="W124" s="132">
        <v>10.6</v>
      </c>
      <c r="X124" s="132">
        <v>10.6</v>
      </c>
      <c r="Y124" s="132">
        <v>10.6</v>
      </c>
      <c r="Z124" s="132">
        <v>10.6</v>
      </c>
      <c r="AA124" s="132">
        <v>12.3</v>
      </c>
      <c r="AB124" s="132">
        <v>10.6</v>
      </c>
      <c r="AC124" s="132">
        <v>10.6</v>
      </c>
      <c r="AD124" s="132">
        <v>9.4</v>
      </c>
      <c r="AE124" s="132">
        <v>9.8000000000000007</v>
      </c>
      <c r="AF124" s="132">
        <v>6.5</v>
      </c>
      <c r="AG124" s="132">
        <v>7.9</v>
      </c>
      <c r="AH124" s="132">
        <v>7.7</v>
      </c>
      <c r="AI124" s="132">
        <v>6</v>
      </c>
      <c r="AJ124" s="132">
        <v>6.6</v>
      </c>
      <c r="AK124" s="132">
        <v>6.8</v>
      </c>
      <c r="AL124" s="132">
        <v>8.6</v>
      </c>
      <c r="AM124" s="132">
        <v>7.6</v>
      </c>
      <c r="AN124" s="132">
        <v>5.7</v>
      </c>
      <c r="AO124" s="132">
        <v>6.5</v>
      </c>
    </row>
    <row r="125" spans="1:94">
      <c r="A125" s="131">
        <v>715</v>
      </c>
      <c r="B125" s="131" t="s">
        <v>397</v>
      </c>
      <c r="C125" s="131" t="s">
        <v>394</v>
      </c>
      <c r="D125" s="131" t="s">
        <v>395</v>
      </c>
      <c r="E125" s="131" t="s">
        <v>398</v>
      </c>
      <c r="F125" s="131" t="s">
        <v>1692</v>
      </c>
      <c r="G125" s="131"/>
      <c r="H125" s="131"/>
      <c r="I125" s="132"/>
      <c r="J125" s="132">
        <v>37.700000000000003</v>
      </c>
      <c r="K125" s="132"/>
      <c r="L125" s="132">
        <v>41.1</v>
      </c>
      <c r="M125" s="132">
        <v>42.2</v>
      </c>
      <c r="N125" s="132">
        <v>37.9</v>
      </c>
      <c r="O125" s="132">
        <v>32.799999999999997</v>
      </c>
      <c r="P125" s="132"/>
      <c r="Q125" s="132">
        <v>47.2</v>
      </c>
      <c r="R125" s="132">
        <v>42.1</v>
      </c>
      <c r="S125" s="132">
        <v>42.9</v>
      </c>
      <c r="T125" s="132">
        <v>40</v>
      </c>
      <c r="U125" s="132">
        <v>39.5</v>
      </c>
      <c r="V125" s="132">
        <v>43.8</v>
      </c>
      <c r="W125" s="132">
        <v>42.3</v>
      </c>
      <c r="X125" s="132">
        <v>42.3</v>
      </c>
      <c r="Y125" s="132">
        <v>42.3</v>
      </c>
      <c r="Z125" s="132">
        <v>42.3</v>
      </c>
      <c r="AA125" s="132">
        <v>42.4</v>
      </c>
      <c r="AB125" s="132">
        <v>42.3</v>
      </c>
      <c r="AC125" s="132">
        <v>42.3</v>
      </c>
      <c r="AD125" s="132">
        <v>38.799999999999997</v>
      </c>
      <c r="AE125" s="132">
        <v>39.6</v>
      </c>
      <c r="AF125" s="132">
        <v>35.4</v>
      </c>
      <c r="AG125" s="132">
        <v>38</v>
      </c>
      <c r="AH125" s="132">
        <v>40</v>
      </c>
      <c r="AI125" s="132">
        <v>28.2</v>
      </c>
      <c r="AJ125" s="132">
        <v>32.9</v>
      </c>
      <c r="AK125" s="132">
        <v>35.700000000000003</v>
      </c>
      <c r="AL125" s="132">
        <v>37.799999999999997</v>
      </c>
      <c r="AM125" s="132">
        <v>34.5</v>
      </c>
      <c r="AN125" s="132">
        <v>32</v>
      </c>
      <c r="AO125" s="132">
        <v>32.9</v>
      </c>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row>
    <row r="126" spans="1:94">
      <c r="A126" s="131">
        <v>716</v>
      </c>
      <c r="B126" s="131" t="s">
        <v>399</v>
      </c>
      <c r="C126" s="131" t="s">
        <v>394</v>
      </c>
      <c r="D126" s="131" t="s">
        <v>395</v>
      </c>
      <c r="E126" s="131" t="s">
        <v>400</v>
      </c>
      <c r="F126" s="131" t="s">
        <v>1692</v>
      </c>
      <c r="G126" s="131"/>
      <c r="H126" s="131"/>
      <c r="I126" s="132"/>
      <c r="J126" s="132">
        <v>15.6</v>
      </c>
      <c r="K126" s="132"/>
      <c r="L126" s="132">
        <v>15</v>
      </c>
      <c r="M126" s="132">
        <v>18.100000000000001</v>
      </c>
      <c r="N126" s="132">
        <v>15.9</v>
      </c>
      <c r="O126" s="132">
        <v>14.2</v>
      </c>
      <c r="P126" s="132"/>
      <c r="Q126" s="132">
        <v>14</v>
      </c>
      <c r="R126" s="132">
        <v>15</v>
      </c>
      <c r="S126" s="132">
        <v>16.2</v>
      </c>
      <c r="T126" s="132">
        <v>13.5</v>
      </c>
      <c r="U126" s="132">
        <v>14.5</v>
      </c>
      <c r="V126" s="132">
        <v>18.100000000000001</v>
      </c>
      <c r="W126" s="132">
        <v>18.100000000000001</v>
      </c>
      <c r="X126" s="132">
        <v>18.899999999999999</v>
      </c>
      <c r="Y126" s="132">
        <v>18</v>
      </c>
      <c r="Z126" s="132">
        <v>18.100000000000001</v>
      </c>
      <c r="AA126" s="132">
        <v>19.2</v>
      </c>
      <c r="AB126" s="132">
        <v>18.100000000000001</v>
      </c>
      <c r="AC126" s="132">
        <v>19.2</v>
      </c>
      <c r="AD126" s="132">
        <v>16.2</v>
      </c>
      <c r="AE126" s="132">
        <v>19.7</v>
      </c>
      <c r="AF126" s="132">
        <v>13.3</v>
      </c>
      <c r="AG126" s="132">
        <v>15.8</v>
      </c>
      <c r="AH126" s="132">
        <v>19.2</v>
      </c>
      <c r="AI126" s="132">
        <v>10.4</v>
      </c>
      <c r="AJ126" s="132">
        <v>12.8</v>
      </c>
      <c r="AK126" s="132">
        <v>14.2</v>
      </c>
      <c r="AL126" s="132">
        <v>23.1</v>
      </c>
      <c r="AM126" s="132">
        <v>15</v>
      </c>
      <c r="AN126" s="132">
        <v>14.2</v>
      </c>
      <c r="AO126" s="132">
        <v>14.2</v>
      </c>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row>
    <row r="127" spans="1:94">
      <c r="A127" s="131">
        <v>717</v>
      </c>
      <c r="B127" s="131" t="s">
        <v>401</v>
      </c>
      <c r="C127" s="131" t="s">
        <v>394</v>
      </c>
      <c r="D127" s="131" t="s">
        <v>395</v>
      </c>
      <c r="E127" s="131" t="s">
        <v>402</v>
      </c>
      <c r="F127" s="131" t="s">
        <v>1692</v>
      </c>
      <c r="G127" s="131"/>
      <c r="H127" s="131"/>
      <c r="I127" s="132"/>
      <c r="J127" s="132">
        <v>27.4</v>
      </c>
      <c r="K127" s="132"/>
      <c r="L127" s="132">
        <v>27.4</v>
      </c>
      <c r="M127" s="132">
        <v>31.2</v>
      </c>
      <c r="N127" s="132">
        <v>27.7</v>
      </c>
      <c r="O127" s="132">
        <v>24.9</v>
      </c>
      <c r="P127" s="132"/>
      <c r="Q127" s="132">
        <v>26.1</v>
      </c>
      <c r="R127" s="132">
        <v>28</v>
      </c>
      <c r="S127" s="132">
        <v>28.5</v>
      </c>
      <c r="T127" s="132">
        <v>25.8</v>
      </c>
      <c r="U127" s="132">
        <v>26</v>
      </c>
      <c r="V127" s="132">
        <v>31.3</v>
      </c>
      <c r="W127" s="132">
        <v>31.3</v>
      </c>
      <c r="X127" s="132">
        <v>31.3</v>
      </c>
      <c r="Y127" s="132">
        <v>31.3</v>
      </c>
      <c r="Z127" s="132">
        <v>31.1</v>
      </c>
      <c r="AA127" s="132">
        <v>33.4</v>
      </c>
      <c r="AB127" s="132">
        <v>31.3</v>
      </c>
      <c r="AC127" s="132">
        <v>32</v>
      </c>
      <c r="AD127" s="132">
        <v>28.6</v>
      </c>
      <c r="AE127" s="132">
        <v>31.2</v>
      </c>
      <c r="AF127" s="132">
        <v>25.1</v>
      </c>
      <c r="AG127" s="132">
        <v>27.8</v>
      </c>
      <c r="AH127" s="132">
        <v>32.4</v>
      </c>
      <c r="AI127" s="132">
        <v>20.8</v>
      </c>
      <c r="AJ127" s="132">
        <v>23.3</v>
      </c>
      <c r="AK127" s="132">
        <v>25</v>
      </c>
      <c r="AL127" s="132">
        <v>31.7</v>
      </c>
      <c r="AM127" s="132">
        <v>26.8</v>
      </c>
      <c r="AN127" s="132">
        <v>23.9</v>
      </c>
      <c r="AO127" s="132">
        <v>25.4</v>
      </c>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row>
    <row r="128" spans="1:94">
      <c r="A128" s="131">
        <v>719</v>
      </c>
      <c r="B128" s="131" t="s">
        <v>403</v>
      </c>
      <c r="C128" s="131" t="s">
        <v>394</v>
      </c>
      <c r="D128" s="131" t="s">
        <v>395</v>
      </c>
      <c r="E128" s="131" t="s">
        <v>404</v>
      </c>
      <c r="F128" s="131" t="s">
        <v>1692</v>
      </c>
      <c r="G128" s="131"/>
      <c r="H128" s="131"/>
      <c r="I128" s="132"/>
      <c r="J128" s="132">
        <v>62.5</v>
      </c>
      <c r="K128" s="132"/>
      <c r="L128" s="132">
        <v>62.3</v>
      </c>
      <c r="M128" s="132">
        <v>55.1</v>
      </c>
      <c r="N128" s="132">
        <v>61.3</v>
      </c>
      <c r="O128" s="132">
        <v>68</v>
      </c>
      <c r="P128" s="132"/>
      <c r="Q128" s="132">
        <v>64.900000000000006</v>
      </c>
      <c r="R128" s="132">
        <v>62.3</v>
      </c>
      <c r="S128" s="132">
        <v>55.4</v>
      </c>
      <c r="T128" s="132">
        <v>65.2</v>
      </c>
      <c r="U128" s="132">
        <v>64</v>
      </c>
      <c r="V128" s="132">
        <v>53.2</v>
      </c>
      <c r="W128" s="132">
        <v>53.7</v>
      </c>
      <c r="X128" s="132">
        <v>57.7</v>
      </c>
      <c r="Y128" s="132">
        <v>55.1</v>
      </c>
      <c r="Z128" s="132">
        <v>55.1</v>
      </c>
      <c r="AA128" s="132">
        <v>52.3</v>
      </c>
      <c r="AB128" s="132">
        <v>55.1</v>
      </c>
      <c r="AC128" s="132">
        <v>56.8</v>
      </c>
      <c r="AD128" s="132">
        <v>58</v>
      </c>
      <c r="AE128" s="132">
        <v>56.8</v>
      </c>
      <c r="AF128" s="132">
        <v>66.900000000000006</v>
      </c>
      <c r="AG128" s="132">
        <v>61.4</v>
      </c>
      <c r="AH128" s="132">
        <v>62.1</v>
      </c>
      <c r="AI128" s="132">
        <v>72.599999999999994</v>
      </c>
      <c r="AJ128" s="132">
        <v>68</v>
      </c>
      <c r="AK128" s="132">
        <v>68</v>
      </c>
      <c r="AL128" s="132">
        <v>65.5</v>
      </c>
      <c r="AM128" s="132">
        <v>64.400000000000006</v>
      </c>
      <c r="AN128" s="132">
        <v>71.900000000000006</v>
      </c>
      <c r="AO128" s="132">
        <v>67.7</v>
      </c>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row>
    <row r="129" spans="1:94">
      <c r="A129" s="131">
        <v>720</v>
      </c>
      <c r="B129" s="131" t="s">
        <v>405</v>
      </c>
      <c r="C129" s="131" t="s">
        <v>394</v>
      </c>
      <c r="D129" s="131" t="s">
        <v>395</v>
      </c>
      <c r="E129" s="131" t="s">
        <v>406</v>
      </c>
      <c r="F129" s="131" t="s">
        <v>1692</v>
      </c>
      <c r="G129" s="131"/>
      <c r="H129" s="131"/>
      <c r="I129" s="132"/>
      <c r="J129" s="132">
        <v>38.4</v>
      </c>
      <c r="K129" s="132"/>
      <c r="L129" s="132">
        <v>34.700000000000003</v>
      </c>
      <c r="M129" s="132">
        <v>33.5</v>
      </c>
      <c r="N129" s="132">
        <v>38.299999999999997</v>
      </c>
      <c r="O129" s="132">
        <v>43.7</v>
      </c>
      <c r="P129" s="132"/>
      <c r="Q129" s="132">
        <v>30</v>
      </c>
      <c r="R129" s="132">
        <v>34.6</v>
      </c>
      <c r="S129" s="132">
        <v>33.200000000000003</v>
      </c>
      <c r="T129" s="132">
        <v>34.6</v>
      </c>
      <c r="U129" s="132">
        <v>37</v>
      </c>
      <c r="V129" s="132">
        <v>29.2</v>
      </c>
      <c r="W129" s="132">
        <v>32.799999999999997</v>
      </c>
      <c r="X129" s="132">
        <v>34.700000000000003</v>
      </c>
      <c r="Y129" s="132">
        <v>33.4</v>
      </c>
      <c r="Z129" s="132">
        <v>33.4</v>
      </c>
      <c r="AA129" s="132">
        <v>33.4</v>
      </c>
      <c r="AB129" s="132">
        <v>33.4</v>
      </c>
      <c r="AC129" s="132">
        <v>36.700000000000003</v>
      </c>
      <c r="AD129" s="132">
        <v>36.4</v>
      </c>
      <c r="AE129" s="132">
        <v>36.700000000000003</v>
      </c>
      <c r="AF129" s="132">
        <v>41.2</v>
      </c>
      <c r="AG129" s="132">
        <v>38</v>
      </c>
      <c r="AH129" s="132">
        <v>40.700000000000003</v>
      </c>
      <c r="AI129" s="132">
        <v>48.1</v>
      </c>
      <c r="AJ129" s="132">
        <v>43.5</v>
      </c>
      <c r="AK129" s="132">
        <v>38.299999999999997</v>
      </c>
      <c r="AL129" s="132">
        <v>41.5</v>
      </c>
      <c r="AM129" s="132">
        <v>41.1</v>
      </c>
      <c r="AN129" s="132">
        <v>45.1</v>
      </c>
      <c r="AO129" s="132">
        <v>43.5</v>
      </c>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row>
    <row r="130" spans="1:94">
      <c r="A130" s="131">
        <v>721</v>
      </c>
      <c r="B130" s="131" t="s">
        <v>407</v>
      </c>
      <c r="C130" s="131" t="s">
        <v>394</v>
      </c>
      <c r="D130" s="131" t="s">
        <v>395</v>
      </c>
      <c r="E130" s="131" t="s">
        <v>408</v>
      </c>
      <c r="F130" s="131" t="s">
        <v>1692</v>
      </c>
      <c r="G130" s="131"/>
      <c r="H130" s="131"/>
      <c r="I130" s="132"/>
      <c r="J130" s="132">
        <v>63.3</v>
      </c>
      <c r="K130" s="132"/>
      <c r="L130" s="132">
        <v>64.900000000000006</v>
      </c>
      <c r="M130" s="132">
        <v>57.6</v>
      </c>
      <c r="N130" s="132">
        <v>62.7</v>
      </c>
      <c r="O130" s="132">
        <v>66.3</v>
      </c>
      <c r="P130" s="132"/>
      <c r="Q130" s="132">
        <v>68.400000000000006</v>
      </c>
      <c r="R130" s="132">
        <v>66</v>
      </c>
      <c r="S130" s="132">
        <v>60.9</v>
      </c>
      <c r="T130" s="132">
        <v>67.8</v>
      </c>
      <c r="U130" s="132">
        <v>64.900000000000006</v>
      </c>
      <c r="V130" s="132">
        <v>57.7</v>
      </c>
      <c r="W130" s="132">
        <v>56.9</v>
      </c>
      <c r="X130" s="132">
        <v>53.2</v>
      </c>
      <c r="Y130" s="132">
        <v>58.8</v>
      </c>
      <c r="Z130" s="132">
        <v>57.7</v>
      </c>
      <c r="AA130" s="132">
        <v>56.6</v>
      </c>
      <c r="AB130" s="132">
        <v>57.7</v>
      </c>
      <c r="AC130" s="132">
        <v>57.7</v>
      </c>
      <c r="AD130" s="132">
        <v>61.8</v>
      </c>
      <c r="AE130" s="132">
        <v>57.5</v>
      </c>
      <c r="AF130" s="132">
        <v>66.3</v>
      </c>
      <c r="AG130" s="132">
        <v>62.7</v>
      </c>
      <c r="AH130" s="132">
        <v>58.1</v>
      </c>
      <c r="AI130" s="132">
        <v>71.7</v>
      </c>
      <c r="AJ130" s="132">
        <v>68.5</v>
      </c>
      <c r="AK130" s="132">
        <v>66.3</v>
      </c>
      <c r="AL130" s="132">
        <v>57.6</v>
      </c>
      <c r="AM130" s="132">
        <v>64</v>
      </c>
      <c r="AN130" s="132">
        <v>66.3</v>
      </c>
      <c r="AO130" s="132">
        <v>65.900000000000006</v>
      </c>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row>
    <row r="131" spans="1:94">
      <c r="A131" s="131">
        <v>722</v>
      </c>
      <c r="B131" s="131" t="s">
        <v>409</v>
      </c>
      <c r="C131" s="131" t="s">
        <v>394</v>
      </c>
      <c r="D131" s="131" t="s">
        <v>395</v>
      </c>
      <c r="E131" s="131" t="s">
        <v>410</v>
      </c>
      <c r="F131" s="131" t="s">
        <v>1692</v>
      </c>
      <c r="G131" s="131"/>
      <c r="H131" s="131"/>
      <c r="I131" s="132"/>
      <c r="J131" s="132">
        <v>47.3</v>
      </c>
      <c r="K131" s="132"/>
      <c r="L131" s="132">
        <v>48</v>
      </c>
      <c r="M131" s="132">
        <v>41.4</v>
      </c>
      <c r="N131" s="132">
        <v>46.4</v>
      </c>
      <c r="O131" s="132">
        <v>51.2</v>
      </c>
      <c r="P131" s="132"/>
      <c r="Q131" s="132">
        <v>50.8</v>
      </c>
      <c r="R131" s="132">
        <v>48</v>
      </c>
      <c r="S131" s="132">
        <v>44.7</v>
      </c>
      <c r="T131" s="132">
        <v>51.1</v>
      </c>
      <c r="U131" s="132">
        <v>49.3</v>
      </c>
      <c r="V131" s="132">
        <v>40.6</v>
      </c>
      <c r="W131" s="132">
        <v>41.4</v>
      </c>
      <c r="X131" s="132">
        <v>42.3</v>
      </c>
      <c r="Y131" s="132">
        <v>41.4</v>
      </c>
      <c r="Z131" s="132">
        <v>41.4</v>
      </c>
      <c r="AA131" s="132">
        <v>38.5</v>
      </c>
      <c r="AB131" s="132">
        <v>41.4</v>
      </c>
      <c r="AC131" s="132">
        <v>41.4</v>
      </c>
      <c r="AD131" s="132">
        <v>43</v>
      </c>
      <c r="AE131" s="132">
        <v>43</v>
      </c>
      <c r="AF131" s="132">
        <v>49.8</v>
      </c>
      <c r="AG131" s="132">
        <v>46.4</v>
      </c>
      <c r="AH131" s="132">
        <v>46.4</v>
      </c>
      <c r="AI131" s="132">
        <v>57</v>
      </c>
      <c r="AJ131" s="132">
        <v>53.5</v>
      </c>
      <c r="AK131" s="132">
        <v>51.1</v>
      </c>
      <c r="AL131" s="132">
        <v>45.2</v>
      </c>
      <c r="AM131" s="132">
        <v>47.1</v>
      </c>
      <c r="AN131" s="132">
        <v>52.9</v>
      </c>
      <c r="AO131" s="132">
        <v>49.1</v>
      </c>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row>
    <row r="132" spans="1:94">
      <c r="A132" s="131"/>
      <c r="B132" s="131"/>
      <c r="C132" s="131" t="s">
        <v>394</v>
      </c>
      <c r="D132" s="131" t="s">
        <v>412</v>
      </c>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row>
    <row r="133" spans="1:94">
      <c r="A133" s="131">
        <v>724</v>
      </c>
      <c r="B133" s="131" t="s">
        <v>411</v>
      </c>
      <c r="C133" s="131" t="s">
        <v>394</v>
      </c>
      <c r="D133" s="131" t="s">
        <v>412</v>
      </c>
      <c r="E133" s="131" t="s">
        <v>413</v>
      </c>
      <c r="F133" s="131" t="s">
        <v>1692</v>
      </c>
      <c r="G133" s="131"/>
      <c r="H133" s="131"/>
      <c r="I133" s="132"/>
      <c r="J133" s="132">
        <v>6.7</v>
      </c>
      <c r="K133" s="132"/>
      <c r="L133" s="132">
        <v>6.7</v>
      </c>
      <c r="M133" s="132">
        <v>5.5</v>
      </c>
      <c r="N133" s="132">
        <v>5.9</v>
      </c>
      <c r="O133" s="132">
        <v>7.7</v>
      </c>
      <c r="P133" s="132"/>
      <c r="Q133" s="132">
        <v>11.8</v>
      </c>
      <c r="R133" s="132">
        <v>6</v>
      </c>
      <c r="S133" s="132">
        <v>6.6</v>
      </c>
      <c r="T133" s="132">
        <v>6.8</v>
      </c>
      <c r="U133" s="132">
        <v>3.9</v>
      </c>
      <c r="V133" s="132">
        <v>5</v>
      </c>
      <c r="W133" s="132">
        <v>5.4</v>
      </c>
      <c r="X133" s="132">
        <v>6</v>
      </c>
      <c r="Y133" s="132">
        <v>5.4</v>
      </c>
      <c r="Z133" s="132">
        <v>4.3</v>
      </c>
      <c r="AA133" s="132">
        <v>5.4</v>
      </c>
      <c r="AB133" s="132">
        <v>5.4</v>
      </c>
      <c r="AC133" s="132">
        <v>7.3</v>
      </c>
      <c r="AD133" s="132">
        <v>4.0999999999999996</v>
      </c>
      <c r="AE133" s="132">
        <v>5.8</v>
      </c>
      <c r="AF133" s="132">
        <v>5.8</v>
      </c>
      <c r="AG133" s="132">
        <v>4.5999999999999996</v>
      </c>
      <c r="AH133" s="132">
        <v>22.9</v>
      </c>
      <c r="AI133" s="132">
        <v>7.6</v>
      </c>
      <c r="AJ133" s="132">
        <v>5.5</v>
      </c>
      <c r="AK133" s="132">
        <v>7.6</v>
      </c>
      <c r="AL133" s="132">
        <v>12</v>
      </c>
      <c r="AM133" s="132">
        <v>6.8</v>
      </c>
      <c r="AN133" s="132">
        <v>10.3</v>
      </c>
      <c r="AO133" s="132">
        <v>7.6</v>
      </c>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row>
    <row r="134" spans="1:94">
      <c r="A134" s="131">
        <v>725</v>
      </c>
      <c r="B134" s="131" t="s">
        <v>414</v>
      </c>
      <c r="C134" s="131" t="s">
        <v>394</v>
      </c>
      <c r="D134" s="131" t="s">
        <v>412</v>
      </c>
      <c r="E134" s="131" t="s">
        <v>415</v>
      </c>
      <c r="F134" s="131" t="s">
        <v>1692</v>
      </c>
      <c r="G134" s="131"/>
      <c r="H134" s="131"/>
      <c r="I134" s="132"/>
      <c r="J134" s="132">
        <v>4.3</v>
      </c>
      <c r="K134" s="132"/>
      <c r="L134" s="132">
        <v>3.7</v>
      </c>
      <c r="M134" s="132">
        <v>3</v>
      </c>
      <c r="N134" s="132">
        <v>4.2</v>
      </c>
      <c r="O134" s="132">
        <v>5.2</v>
      </c>
      <c r="P134" s="132"/>
      <c r="Q134" s="132">
        <v>3.3</v>
      </c>
      <c r="R134" s="132">
        <v>3.2</v>
      </c>
      <c r="S134" s="132">
        <v>2.7</v>
      </c>
      <c r="T134" s="132">
        <v>4.3</v>
      </c>
      <c r="U134" s="132">
        <v>3.7</v>
      </c>
      <c r="V134" s="132">
        <v>2.4</v>
      </c>
      <c r="W134" s="132">
        <v>2.9</v>
      </c>
      <c r="X134" s="132">
        <v>2.9</v>
      </c>
      <c r="Y134" s="132">
        <v>2.9</v>
      </c>
      <c r="Z134" s="132">
        <v>2.9</v>
      </c>
      <c r="AA134" s="132">
        <v>2.9</v>
      </c>
      <c r="AB134" s="132">
        <v>2.8</v>
      </c>
      <c r="AC134" s="132">
        <v>2.9</v>
      </c>
      <c r="AD134" s="132">
        <v>3.6</v>
      </c>
      <c r="AE134" s="132">
        <v>4.3</v>
      </c>
      <c r="AF134" s="132">
        <v>4.2</v>
      </c>
      <c r="AG134" s="132">
        <v>4.2</v>
      </c>
      <c r="AH134" s="132">
        <v>5.0999999999999996</v>
      </c>
      <c r="AI134" s="132">
        <v>5.8</v>
      </c>
      <c r="AJ134" s="132">
        <v>5</v>
      </c>
      <c r="AK134" s="132">
        <v>5.0999999999999996</v>
      </c>
      <c r="AL134" s="132">
        <v>5.0999999999999996</v>
      </c>
      <c r="AM134" s="132">
        <v>4.7</v>
      </c>
      <c r="AN134" s="132">
        <v>6.2</v>
      </c>
      <c r="AO134" s="132">
        <v>5.0999999999999996</v>
      </c>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row>
    <row r="135" spans="1:94">
      <c r="A135" s="131">
        <v>726</v>
      </c>
      <c r="B135" s="131" t="s">
        <v>416</v>
      </c>
      <c r="C135" s="131" t="s">
        <v>394</v>
      </c>
      <c r="D135" s="131" t="s">
        <v>412</v>
      </c>
      <c r="E135" s="131" t="s">
        <v>417</v>
      </c>
      <c r="F135" s="131" t="s">
        <v>1692</v>
      </c>
      <c r="G135" s="131"/>
      <c r="H135" s="131"/>
      <c r="I135" s="132"/>
      <c r="J135" s="132">
        <v>6.2</v>
      </c>
      <c r="K135" s="132"/>
      <c r="L135" s="132">
        <v>5.5</v>
      </c>
      <c r="M135" s="132">
        <v>4.8</v>
      </c>
      <c r="N135" s="132">
        <v>5.7</v>
      </c>
      <c r="O135" s="132">
        <v>7.3</v>
      </c>
      <c r="P135" s="132"/>
      <c r="Q135" s="132">
        <v>5.4</v>
      </c>
      <c r="R135" s="132">
        <v>5.2</v>
      </c>
      <c r="S135" s="132">
        <v>4.9000000000000004</v>
      </c>
      <c r="T135" s="132">
        <v>5.4</v>
      </c>
      <c r="U135" s="132">
        <v>5.6</v>
      </c>
      <c r="V135" s="132">
        <v>4.2</v>
      </c>
      <c r="W135" s="132">
        <v>4.7</v>
      </c>
      <c r="X135" s="132">
        <v>6.9</v>
      </c>
      <c r="Y135" s="132">
        <v>4.7</v>
      </c>
      <c r="Z135" s="132">
        <v>4.7</v>
      </c>
      <c r="AA135" s="132">
        <v>4</v>
      </c>
      <c r="AB135" s="132">
        <v>4.7</v>
      </c>
      <c r="AC135" s="132">
        <v>5</v>
      </c>
      <c r="AD135" s="132">
        <v>5.6</v>
      </c>
      <c r="AE135" s="132">
        <v>5.5</v>
      </c>
      <c r="AF135" s="132">
        <v>6</v>
      </c>
      <c r="AG135" s="132">
        <v>5.4</v>
      </c>
      <c r="AH135" s="132">
        <v>5.6</v>
      </c>
      <c r="AI135" s="132">
        <v>9</v>
      </c>
      <c r="AJ135" s="132">
        <v>7.2</v>
      </c>
      <c r="AK135" s="132">
        <v>7.2</v>
      </c>
      <c r="AL135" s="132">
        <v>6.3</v>
      </c>
      <c r="AM135" s="132">
        <v>5.4</v>
      </c>
      <c r="AN135" s="132">
        <v>9.4</v>
      </c>
      <c r="AO135" s="132">
        <v>6.4</v>
      </c>
    </row>
    <row r="136" spans="1:94">
      <c r="A136" s="131">
        <v>727</v>
      </c>
      <c r="B136" s="131" t="s">
        <v>418</v>
      </c>
      <c r="C136" s="131" t="s">
        <v>394</v>
      </c>
      <c r="D136" s="131" t="s">
        <v>412</v>
      </c>
      <c r="E136" s="131" t="s">
        <v>419</v>
      </c>
      <c r="F136" s="131" t="s">
        <v>1692</v>
      </c>
      <c r="G136" s="131"/>
      <c r="H136" s="131"/>
      <c r="I136" s="132"/>
      <c r="J136" s="132">
        <v>10.5</v>
      </c>
      <c r="K136" s="132"/>
      <c r="L136" s="132">
        <v>14.8</v>
      </c>
      <c r="M136" s="132">
        <v>15</v>
      </c>
      <c r="N136" s="132">
        <v>10.1</v>
      </c>
      <c r="O136" s="132">
        <v>6.9</v>
      </c>
      <c r="P136" s="132"/>
      <c r="Q136" s="132">
        <v>19.2</v>
      </c>
      <c r="R136" s="132">
        <v>18.600000000000001</v>
      </c>
      <c r="S136" s="132">
        <v>14.6</v>
      </c>
      <c r="T136" s="132">
        <v>13.6</v>
      </c>
      <c r="U136" s="132">
        <v>14.6</v>
      </c>
      <c r="V136" s="132">
        <v>17.899999999999999</v>
      </c>
      <c r="W136" s="132">
        <v>18</v>
      </c>
      <c r="X136" s="132">
        <v>10.7</v>
      </c>
      <c r="Y136" s="132">
        <v>14.8</v>
      </c>
      <c r="Z136" s="132">
        <v>15.3</v>
      </c>
      <c r="AA136" s="132">
        <v>16.5</v>
      </c>
      <c r="AB136" s="132">
        <v>15.3</v>
      </c>
      <c r="AC136" s="132">
        <v>9.6999999999999993</v>
      </c>
      <c r="AD136" s="132">
        <v>12.4</v>
      </c>
      <c r="AE136" s="132">
        <v>9</v>
      </c>
      <c r="AF136" s="132">
        <v>10</v>
      </c>
      <c r="AG136" s="132">
        <v>10</v>
      </c>
      <c r="AH136" s="132">
        <v>7</v>
      </c>
      <c r="AI136" s="132">
        <v>6.4</v>
      </c>
      <c r="AJ136" s="132">
        <v>9.1999999999999993</v>
      </c>
      <c r="AK136" s="132">
        <v>6.8</v>
      </c>
      <c r="AL136" s="132">
        <v>6</v>
      </c>
      <c r="AM136" s="132">
        <v>6.8</v>
      </c>
      <c r="AN136" s="132">
        <v>5.3</v>
      </c>
      <c r="AO136" s="132">
        <v>6.5</v>
      </c>
    </row>
    <row r="137" spans="1:94">
      <c r="A137" s="131">
        <v>728</v>
      </c>
      <c r="B137" s="131" t="s">
        <v>420</v>
      </c>
      <c r="C137" s="131" t="s">
        <v>394</v>
      </c>
      <c r="D137" s="131" t="s">
        <v>412</v>
      </c>
      <c r="E137" s="131" t="s">
        <v>421</v>
      </c>
      <c r="F137" s="131" t="s">
        <v>1692</v>
      </c>
      <c r="G137" s="131"/>
      <c r="H137" s="131"/>
      <c r="I137" s="132"/>
      <c r="J137" s="132">
        <v>10.9</v>
      </c>
      <c r="K137" s="132"/>
      <c r="L137" s="132">
        <v>10.1</v>
      </c>
      <c r="M137" s="132">
        <v>10.199999999999999</v>
      </c>
      <c r="N137" s="132">
        <v>10.8</v>
      </c>
      <c r="O137" s="132">
        <v>11.6</v>
      </c>
      <c r="P137" s="132"/>
      <c r="Q137" s="132">
        <v>10.1</v>
      </c>
      <c r="R137" s="132">
        <v>9.1</v>
      </c>
      <c r="S137" s="132">
        <v>10.1</v>
      </c>
      <c r="T137" s="132">
        <v>10.1</v>
      </c>
      <c r="U137" s="132">
        <v>10.1</v>
      </c>
      <c r="V137" s="132">
        <v>8.6999999999999993</v>
      </c>
      <c r="W137" s="132">
        <v>10.199999999999999</v>
      </c>
      <c r="X137" s="132">
        <v>13.5</v>
      </c>
      <c r="Y137" s="132">
        <v>9.9</v>
      </c>
      <c r="Z137" s="132">
        <v>8.8000000000000007</v>
      </c>
      <c r="AA137" s="132">
        <v>10.199999999999999</v>
      </c>
      <c r="AB137" s="132">
        <v>10.199999999999999</v>
      </c>
      <c r="AC137" s="132">
        <v>10.5</v>
      </c>
      <c r="AD137" s="132">
        <v>10.6</v>
      </c>
      <c r="AE137" s="132">
        <v>10.8</v>
      </c>
      <c r="AF137" s="132">
        <v>10.8</v>
      </c>
      <c r="AG137" s="132">
        <v>10.3</v>
      </c>
      <c r="AH137" s="132">
        <v>15.3</v>
      </c>
      <c r="AI137" s="132">
        <v>11.8</v>
      </c>
      <c r="AJ137" s="132">
        <v>11.5</v>
      </c>
      <c r="AK137" s="132">
        <v>12.1</v>
      </c>
      <c r="AL137" s="132">
        <v>12.4</v>
      </c>
      <c r="AM137" s="132">
        <v>11.6</v>
      </c>
      <c r="AN137" s="132">
        <v>12.1</v>
      </c>
      <c r="AO137" s="132">
        <v>11.6</v>
      </c>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row>
    <row r="138" spans="1:94">
      <c r="A138" s="131">
        <v>730</v>
      </c>
      <c r="B138" s="131" t="s">
        <v>422</v>
      </c>
      <c r="C138" s="131" t="s">
        <v>394</v>
      </c>
      <c r="D138" s="131" t="s">
        <v>412</v>
      </c>
      <c r="E138" s="131" t="s">
        <v>423</v>
      </c>
      <c r="F138" s="131" t="s">
        <v>1692</v>
      </c>
      <c r="G138" s="131"/>
      <c r="H138" s="131"/>
      <c r="I138" s="132"/>
      <c r="J138" s="132">
        <v>93.3</v>
      </c>
      <c r="K138" s="132"/>
      <c r="L138" s="132">
        <v>93.3</v>
      </c>
      <c r="M138" s="132">
        <v>94.5</v>
      </c>
      <c r="N138" s="132">
        <v>94.1</v>
      </c>
      <c r="O138" s="132">
        <v>92.3</v>
      </c>
      <c r="P138" s="132"/>
      <c r="Q138" s="132">
        <v>88.2</v>
      </c>
      <c r="R138" s="132">
        <v>94</v>
      </c>
      <c r="S138" s="132">
        <v>93.4</v>
      </c>
      <c r="T138" s="132">
        <v>93.2</v>
      </c>
      <c r="U138" s="132">
        <v>96.2</v>
      </c>
      <c r="V138" s="132">
        <v>95</v>
      </c>
      <c r="W138" s="132">
        <v>94.6</v>
      </c>
      <c r="X138" s="132">
        <v>94</v>
      </c>
      <c r="Y138" s="132">
        <v>94.6</v>
      </c>
      <c r="Z138" s="132">
        <v>95.8</v>
      </c>
      <c r="AA138" s="132">
        <v>94.6</v>
      </c>
      <c r="AB138" s="132">
        <v>94.6</v>
      </c>
      <c r="AC138" s="132">
        <v>92.7</v>
      </c>
      <c r="AD138" s="132">
        <v>95.9</v>
      </c>
      <c r="AE138" s="132">
        <v>94.2</v>
      </c>
      <c r="AF138" s="132">
        <v>94.2</v>
      </c>
      <c r="AG138" s="132">
        <v>95.4</v>
      </c>
      <c r="AH138" s="132">
        <v>77</v>
      </c>
      <c r="AI138" s="132">
        <v>92.4</v>
      </c>
      <c r="AJ138" s="132">
        <v>94.5</v>
      </c>
      <c r="AK138" s="132">
        <v>92.4</v>
      </c>
      <c r="AL138" s="132">
        <v>88</v>
      </c>
      <c r="AM138" s="132">
        <v>93.2</v>
      </c>
      <c r="AN138" s="132">
        <v>89.6</v>
      </c>
      <c r="AO138" s="132">
        <v>92.4</v>
      </c>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row>
    <row r="139" spans="1:94">
      <c r="A139" s="131">
        <v>731</v>
      </c>
      <c r="B139" s="131" t="s">
        <v>424</v>
      </c>
      <c r="C139" s="131" t="s">
        <v>394</v>
      </c>
      <c r="D139" s="131" t="s">
        <v>412</v>
      </c>
      <c r="E139" s="131" t="s">
        <v>425</v>
      </c>
      <c r="F139" s="131" t="s">
        <v>1692</v>
      </c>
      <c r="G139" s="131"/>
      <c r="H139" s="131"/>
      <c r="I139" s="132"/>
      <c r="J139" s="132">
        <v>95.7</v>
      </c>
      <c r="K139" s="132"/>
      <c r="L139" s="132">
        <v>96.3</v>
      </c>
      <c r="M139" s="132">
        <v>97</v>
      </c>
      <c r="N139" s="132">
        <v>95.8</v>
      </c>
      <c r="O139" s="132">
        <v>94.8</v>
      </c>
      <c r="P139" s="132"/>
      <c r="Q139" s="132">
        <v>96.7</v>
      </c>
      <c r="R139" s="132">
        <v>96.8</v>
      </c>
      <c r="S139" s="132">
        <v>97.3</v>
      </c>
      <c r="T139" s="132">
        <v>95.7</v>
      </c>
      <c r="U139" s="132">
        <v>96.3</v>
      </c>
      <c r="V139" s="132">
        <v>97.7</v>
      </c>
      <c r="W139" s="132">
        <v>97.1</v>
      </c>
      <c r="X139" s="132">
        <v>97.1</v>
      </c>
      <c r="Y139" s="132">
        <v>97.1</v>
      </c>
      <c r="Z139" s="132">
        <v>97.1</v>
      </c>
      <c r="AA139" s="132">
        <v>97.1</v>
      </c>
      <c r="AB139" s="132">
        <v>97.2</v>
      </c>
      <c r="AC139" s="132">
        <v>97.1</v>
      </c>
      <c r="AD139" s="132">
        <v>96.4</v>
      </c>
      <c r="AE139" s="132">
        <v>95.7</v>
      </c>
      <c r="AF139" s="132">
        <v>95.8</v>
      </c>
      <c r="AG139" s="132">
        <v>95.8</v>
      </c>
      <c r="AH139" s="132">
        <v>94.9</v>
      </c>
      <c r="AI139" s="132">
        <v>94.2</v>
      </c>
      <c r="AJ139" s="132">
        <v>95</v>
      </c>
      <c r="AK139" s="132">
        <v>94.9</v>
      </c>
      <c r="AL139" s="132">
        <v>94.9</v>
      </c>
      <c r="AM139" s="132">
        <v>95.3</v>
      </c>
      <c r="AN139" s="132">
        <v>93.8</v>
      </c>
      <c r="AO139" s="132">
        <v>94.9</v>
      </c>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row>
    <row r="140" spans="1:94">
      <c r="A140" s="131">
        <v>732</v>
      </c>
      <c r="B140" s="131" t="s">
        <v>426</v>
      </c>
      <c r="C140" s="131" t="s">
        <v>394</v>
      </c>
      <c r="D140" s="131" t="s">
        <v>412</v>
      </c>
      <c r="E140" s="131" t="s">
        <v>427</v>
      </c>
      <c r="F140" s="131" t="s">
        <v>1692</v>
      </c>
      <c r="G140" s="131"/>
      <c r="H140" s="131"/>
      <c r="I140" s="132"/>
      <c r="J140" s="132">
        <v>93.8</v>
      </c>
      <c r="K140" s="132"/>
      <c r="L140" s="132">
        <v>94.6</v>
      </c>
      <c r="M140" s="132">
        <v>95.2</v>
      </c>
      <c r="N140" s="132">
        <v>94.3</v>
      </c>
      <c r="O140" s="132">
        <v>92.6</v>
      </c>
      <c r="P140" s="132"/>
      <c r="Q140" s="132">
        <v>94.6</v>
      </c>
      <c r="R140" s="132">
        <v>94.9</v>
      </c>
      <c r="S140" s="132">
        <v>95.2</v>
      </c>
      <c r="T140" s="132">
        <v>94.6</v>
      </c>
      <c r="U140" s="132">
        <v>94.5</v>
      </c>
      <c r="V140" s="132">
        <v>95.9</v>
      </c>
      <c r="W140" s="132">
        <v>95.3</v>
      </c>
      <c r="X140" s="132">
        <v>93</v>
      </c>
      <c r="Y140" s="132">
        <v>95.3</v>
      </c>
      <c r="Z140" s="132">
        <v>95.3</v>
      </c>
      <c r="AA140" s="132">
        <v>96.1</v>
      </c>
      <c r="AB140" s="132">
        <v>95.3</v>
      </c>
      <c r="AC140" s="132">
        <v>95</v>
      </c>
      <c r="AD140" s="132">
        <v>94.4</v>
      </c>
      <c r="AE140" s="132">
        <v>94.5</v>
      </c>
      <c r="AF140" s="132">
        <v>94</v>
      </c>
      <c r="AG140" s="132">
        <v>94.6</v>
      </c>
      <c r="AH140" s="132">
        <v>94.4</v>
      </c>
      <c r="AI140" s="132">
        <v>90.9</v>
      </c>
      <c r="AJ140" s="132">
        <v>92.7</v>
      </c>
      <c r="AK140" s="132">
        <v>92.7</v>
      </c>
      <c r="AL140" s="132">
        <v>93.7</v>
      </c>
      <c r="AM140" s="132">
        <v>94.6</v>
      </c>
      <c r="AN140" s="132">
        <v>90.4</v>
      </c>
      <c r="AO140" s="132">
        <v>93.5</v>
      </c>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row>
    <row r="141" spans="1:94">
      <c r="A141" s="131">
        <v>733</v>
      </c>
      <c r="B141" s="131" t="s">
        <v>428</v>
      </c>
      <c r="C141" s="131" t="s">
        <v>394</v>
      </c>
      <c r="D141" s="131" t="s">
        <v>412</v>
      </c>
      <c r="E141" s="131" t="s">
        <v>429</v>
      </c>
      <c r="F141" s="131" t="s">
        <v>1692</v>
      </c>
      <c r="G141" s="131"/>
      <c r="H141" s="131"/>
      <c r="I141" s="132"/>
      <c r="J141" s="132">
        <v>89.5</v>
      </c>
      <c r="K141" s="132"/>
      <c r="L141" s="132">
        <v>85.2</v>
      </c>
      <c r="M141" s="132">
        <v>85</v>
      </c>
      <c r="N141" s="132">
        <v>89.9</v>
      </c>
      <c r="O141" s="132">
        <v>93.1</v>
      </c>
      <c r="P141" s="132"/>
      <c r="Q141" s="132">
        <v>80.599999999999994</v>
      </c>
      <c r="R141" s="132">
        <v>81.3</v>
      </c>
      <c r="S141" s="132">
        <v>85.3</v>
      </c>
      <c r="T141" s="132">
        <v>86.3</v>
      </c>
      <c r="U141" s="132">
        <v>85.3</v>
      </c>
      <c r="V141" s="132">
        <v>82</v>
      </c>
      <c r="W141" s="132">
        <v>81.900000000000006</v>
      </c>
      <c r="X141" s="132">
        <v>89.3</v>
      </c>
      <c r="Y141" s="132">
        <v>85.1</v>
      </c>
      <c r="Z141" s="132">
        <v>84.6</v>
      </c>
      <c r="AA141" s="132">
        <v>83.4</v>
      </c>
      <c r="AB141" s="132">
        <v>84.7</v>
      </c>
      <c r="AC141" s="132">
        <v>90.4</v>
      </c>
      <c r="AD141" s="132">
        <v>87.6</v>
      </c>
      <c r="AE141" s="132">
        <v>91</v>
      </c>
      <c r="AF141" s="132">
        <v>90</v>
      </c>
      <c r="AG141" s="132">
        <v>90</v>
      </c>
      <c r="AH141" s="132">
        <v>93.1</v>
      </c>
      <c r="AI141" s="132">
        <v>93.7</v>
      </c>
      <c r="AJ141" s="132">
        <v>90.8</v>
      </c>
      <c r="AK141" s="132">
        <v>93.2</v>
      </c>
      <c r="AL141" s="132">
        <v>94.1</v>
      </c>
      <c r="AM141" s="132">
        <v>93.2</v>
      </c>
      <c r="AN141" s="132">
        <v>94.7</v>
      </c>
      <c r="AO141" s="132">
        <v>93.6</v>
      </c>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row>
    <row r="142" spans="1:94">
      <c r="A142" s="131">
        <v>734</v>
      </c>
      <c r="B142" s="131" t="s">
        <v>430</v>
      </c>
      <c r="C142" s="131" t="s">
        <v>394</v>
      </c>
      <c r="D142" s="131" t="s">
        <v>412</v>
      </c>
      <c r="E142" s="131" t="s">
        <v>431</v>
      </c>
      <c r="F142" s="131" t="s">
        <v>1692</v>
      </c>
      <c r="G142" s="131"/>
      <c r="H142" s="131"/>
      <c r="I142" s="132"/>
      <c r="J142" s="132">
        <v>89.1</v>
      </c>
      <c r="K142" s="132"/>
      <c r="L142" s="132">
        <v>89.9</v>
      </c>
      <c r="M142" s="132">
        <v>89.8</v>
      </c>
      <c r="N142" s="132">
        <v>89.2</v>
      </c>
      <c r="O142" s="132">
        <v>88.4</v>
      </c>
      <c r="P142" s="132"/>
      <c r="Q142" s="132">
        <v>89.9</v>
      </c>
      <c r="R142" s="132">
        <v>90.9</v>
      </c>
      <c r="S142" s="132">
        <v>89.9</v>
      </c>
      <c r="T142" s="132">
        <v>89.9</v>
      </c>
      <c r="U142" s="132">
        <v>89.9</v>
      </c>
      <c r="V142" s="132">
        <v>91.3</v>
      </c>
      <c r="W142" s="132">
        <v>89.8</v>
      </c>
      <c r="X142" s="132">
        <v>86.4</v>
      </c>
      <c r="Y142" s="132">
        <v>90.1</v>
      </c>
      <c r="Z142" s="132">
        <v>91.2</v>
      </c>
      <c r="AA142" s="132">
        <v>89.8</v>
      </c>
      <c r="AB142" s="132">
        <v>89.8</v>
      </c>
      <c r="AC142" s="132">
        <v>89.5</v>
      </c>
      <c r="AD142" s="132">
        <v>89.4</v>
      </c>
      <c r="AE142" s="132">
        <v>89.2</v>
      </c>
      <c r="AF142" s="132">
        <v>89.2</v>
      </c>
      <c r="AG142" s="132">
        <v>89.7</v>
      </c>
      <c r="AH142" s="132">
        <v>84.6</v>
      </c>
      <c r="AI142" s="132">
        <v>88.2</v>
      </c>
      <c r="AJ142" s="132">
        <v>88.5</v>
      </c>
      <c r="AK142" s="132">
        <v>87.9</v>
      </c>
      <c r="AL142" s="132">
        <v>87.6</v>
      </c>
      <c r="AM142" s="132">
        <v>88.4</v>
      </c>
      <c r="AN142" s="132">
        <v>87.9</v>
      </c>
      <c r="AO142" s="132">
        <v>88.4</v>
      </c>
    </row>
    <row r="143" spans="1:94">
      <c r="A143" s="131"/>
      <c r="B143" s="131"/>
      <c r="C143" s="131" t="s">
        <v>394</v>
      </c>
      <c r="D143" s="131" t="s">
        <v>433</v>
      </c>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row>
    <row r="144" spans="1:94">
      <c r="A144" s="131">
        <v>736</v>
      </c>
      <c r="B144" s="131" t="s">
        <v>432</v>
      </c>
      <c r="C144" s="131" t="s">
        <v>394</v>
      </c>
      <c r="D144" s="131" t="s">
        <v>433</v>
      </c>
      <c r="E144" s="131" t="s">
        <v>434</v>
      </c>
      <c r="F144" s="131" t="s">
        <v>1692</v>
      </c>
      <c r="G144" s="131"/>
      <c r="H144" s="131"/>
      <c r="I144" s="132"/>
      <c r="J144" s="132">
        <v>20.399999999999999</v>
      </c>
      <c r="K144" s="132"/>
      <c r="L144" s="132">
        <v>20.5</v>
      </c>
      <c r="M144" s="132">
        <v>29.6</v>
      </c>
      <c r="N144" s="132">
        <v>20.5</v>
      </c>
      <c r="O144" s="132">
        <v>14.8</v>
      </c>
      <c r="P144" s="132"/>
      <c r="Q144" s="132">
        <v>20.5</v>
      </c>
      <c r="R144" s="132">
        <v>19.899999999999999</v>
      </c>
      <c r="S144" s="132">
        <v>28.7</v>
      </c>
      <c r="T144" s="132">
        <v>14.7</v>
      </c>
      <c r="U144" s="132">
        <v>19.399999999999999</v>
      </c>
      <c r="V144" s="132">
        <v>29.5</v>
      </c>
      <c r="W144" s="132">
        <v>29.5</v>
      </c>
      <c r="X144" s="132">
        <v>29.5</v>
      </c>
      <c r="Y144" s="132">
        <v>29.5</v>
      </c>
      <c r="Z144" s="132">
        <v>27.6</v>
      </c>
      <c r="AA144" s="132">
        <v>32.1</v>
      </c>
      <c r="AB144" s="132">
        <v>29.5</v>
      </c>
      <c r="AC144" s="132">
        <v>29.5</v>
      </c>
      <c r="AD144" s="132">
        <v>22.3</v>
      </c>
      <c r="AE144" s="132">
        <v>27.1</v>
      </c>
      <c r="AF144" s="132">
        <v>12.4</v>
      </c>
      <c r="AG144" s="132">
        <v>20.2</v>
      </c>
      <c r="AH144" s="132">
        <v>25.4</v>
      </c>
      <c r="AI144" s="132">
        <v>12</v>
      </c>
      <c r="AJ144" s="132">
        <v>14.8</v>
      </c>
      <c r="AK144" s="132">
        <v>14.8</v>
      </c>
      <c r="AL144" s="132">
        <v>28</v>
      </c>
      <c r="AM144" s="132">
        <v>17.8</v>
      </c>
      <c r="AN144" s="132">
        <v>9.5</v>
      </c>
      <c r="AO144" s="132">
        <v>11.9</v>
      </c>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row>
    <row r="145" spans="1:94">
      <c r="A145" s="131">
        <v>737</v>
      </c>
      <c r="B145" s="131" t="s">
        <v>435</v>
      </c>
      <c r="C145" s="131" t="s">
        <v>394</v>
      </c>
      <c r="D145" s="131" t="s">
        <v>433</v>
      </c>
      <c r="E145" s="131" t="s">
        <v>436</v>
      </c>
      <c r="F145" s="131" t="s">
        <v>1692</v>
      </c>
      <c r="G145" s="131"/>
      <c r="H145" s="131"/>
      <c r="I145" s="132"/>
      <c r="J145" s="132">
        <v>10.8</v>
      </c>
      <c r="K145" s="132"/>
      <c r="L145" s="132">
        <v>9.6999999999999993</v>
      </c>
      <c r="M145" s="132">
        <v>11.1</v>
      </c>
      <c r="N145" s="132">
        <v>11.2</v>
      </c>
      <c r="O145" s="132">
        <v>11</v>
      </c>
      <c r="P145" s="132"/>
      <c r="Q145" s="132">
        <v>8.1</v>
      </c>
      <c r="R145" s="132">
        <v>8.4</v>
      </c>
      <c r="S145" s="132">
        <v>9.6999999999999993</v>
      </c>
      <c r="T145" s="132">
        <v>9.6999999999999993</v>
      </c>
      <c r="U145" s="132">
        <v>10.5</v>
      </c>
      <c r="V145" s="132">
        <v>11.7</v>
      </c>
      <c r="W145" s="132">
        <v>11.3</v>
      </c>
      <c r="X145" s="132">
        <v>11</v>
      </c>
      <c r="Y145" s="132">
        <v>11</v>
      </c>
      <c r="Z145" s="132">
        <v>11</v>
      </c>
      <c r="AA145" s="132">
        <v>11</v>
      </c>
      <c r="AB145" s="132">
        <v>10.1</v>
      </c>
      <c r="AC145" s="132">
        <v>13.5</v>
      </c>
      <c r="AD145" s="132">
        <v>10.7</v>
      </c>
      <c r="AE145" s="132">
        <v>11.1</v>
      </c>
      <c r="AF145" s="132">
        <v>11.6</v>
      </c>
      <c r="AG145" s="132">
        <v>11.1</v>
      </c>
      <c r="AH145" s="132">
        <v>17.8</v>
      </c>
      <c r="AI145" s="132">
        <v>10.9</v>
      </c>
      <c r="AJ145" s="132">
        <v>10.9</v>
      </c>
      <c r="AK145" s="132">
        <v>10.1</v>
      </c>
      <c r="AL145" s="132">
        <v>10.6</v>
      </c>
      <c r="AM145" s="132">
        <v>10.9</v>
      </c>
      <c r="AN145" s="132">
        <v>11.2</v>
      </c>
      <c r="AO145" s="132">
        <v>10.9</v>
      </c>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c r="CL145" s="133"/>
      <c r="CM145" s="133"/>
      <c r="CN145" s="133"/>
      <c r="CO145" s="133"/>
      <c r="CP145" s="133"/>
    </row>
    <row r="146" spans="1:94">
      <c r="A146" s="131">
        <v>738</v>
      </c>
      <c r="B146" s="131" t="s">
        <v>437</v>
      </c>
      <c r="C146" s="131" t="s">
        <v>394</v>
      </c>
      <c r="D146" s="131" t="s">
        <v>433</v>
      </c>
      <c r="E146" s="131" t="s">
        <v>438</v>
      </c>
      <c r="F146" s="131" t="s">
        <v>1692</v>
      </c>
      <c r="G146" s="131"/>
      <c r="H146" s="131"/>
      <c r="I146" s="132"/>
      <c r="J146" s="132">
        <v>12.1</v>
      </c>
      <c r="K146" s="132"/>
      <c r="L146" s="132">
        <v>10.6</v>
      </c>
      <c r="M146" s="132">
        <v>15</v>
      </c>
      <c r="N146" s="132">
        <v>12.1</v>
      </c>
      <c r="O146" s="132">
        <v>11.3</v>
      </c>
      <c r="P146" s="132"/>
      <c r="Q146" s="132">
        <v>11</v>
      </c>
      <c r="R146" s="132">
        <v>8.9</v>
      </c>
      <c r="S146" s="132">
        <v>10.7</v>
      </c>
      <c r="T146" s="132">
        <v>10.4</v>
      </c>
      <c r="U146" s="132">
        <v>10.199999999999999</v>
      </c>
      <c r="V146" s="132">
        <v>18.399999999999999</v>
      </c>
      <c r="W146" s="132">
        <v>9.8000000000000007</v>
      </c>
      <c r="X146" s="132">
        <v>25</v>
      </c>
      <c r="Y146" s="132">
        <v>18</v>
      </c>
      <c r="Z146" s="132">
        <v>12.2</v>
      </c>
      <c r="AA146" s="132">
        <v>13.9</v>
      </c>
      <c r="AB146" s="132">
        <v>12</v>
      </c>
      <c r="AC146" s="132">
        <v>17.899999999999999</v>
      </c>
      <c r="AD146" s="132">
        <v>13.4</v>
      </c>
      <c r="AE146" s="132">
        <v>15.2</v>
      </c>
      <c r="AF146" s="132">
        <v>9.5</v>
      </c>
      <c r="AG146" s="132">
        <v>10.199999999999999</v>
      </c>
      <c r="AH146" s="132">
        <v>27.8</v>
      </c>
      <c r="AI146" s="132">
        <v>10.1</v>
      </c>
      <c r="AJ146" s="132">
        <v>11.2</v>
      </c>
      <c r="AK146" s="132">
        <v>11.2</v>
      </c>
      <c r="AL146" s="132">
        <v>19.899999999999999</v>
      </c>
      <c r="AM146" s="132">
        <v>11.2</v>
      </c>
      <c r="AN146" s="132">
        <v>9</v>
      </c>
      <c r="AO146" s="132">
        <v>10.7</v>
      </c>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row>
    <row r="147" spans="1:94">
      <c r="A147" s="131">
        <v>739</v>
      </c>
      <c r="B147" s="131" t="s">
        <v>439</v>
      </c>
      <c r="C147" s="131" t="s">
        <v>394</v>
      </c>
      <c r="D147" s="131" t="s">
        <v>433</v>
      </c>
      <c r="E147" s="131" t="s">
        <v>440</v>
      </c>
      <c r="F147" s="131" t="s">
        <v>1692</v>
      </c>
      <c r="G147" s="131"/>
      <c r="H147" s="131"/>
      <c r="I147" s="132"/>
      <c r="J147" s="132">
        <v>7.3</v>
      </c>
      <c r="K147" s="132"/>
      <c r="L147" s="132">
        <v>8.8000000000000007</v>
      </c>
      <c r="M147" s="132">
        <v>12.9</v>
      </c>
      <c r="N147" s="132">
        <v>6.9</v>
      </c>
      <c r="O147" s="132">
        <v>3.4</v>
      </c>
      <c r="P147" s="132"/>
      <c r="Q147" s="132">
        <v>8.6999999999999993</v>
      </c>
      <c r="R147" s="132">
        <v>8.1999999999999993</v>
      </c>
      <c r="S147" s="132">
        <v>16.8</v>
      </c>
      <c r="T147" s="132">
        <v>5.6</v>
      </c>
      <c r="U147" s="132">
        <v>4.3</v>
      </c>
      <c r="V147" s="132">
        <v>13.1</v>
      </c>
      <c r="W147" s="132">
        <v>16.2</v>
      </c>
      <c r="X147" s="132">
        <v>12.8</v>
      </c>
      <c r="Y147" s="132">
        <v>12.3</v>
      </c>
      <c r="Z147" s="132">
        <v>10.3</v>
      </c>
      <c r="AA147" s="132">
        <v>15.8</v>
      </c>
      <c r="AB147" s="132">
        <v>13.1</v>
      </c>
      <c r="AC147" s="132">
        <v>7.8</v>
      </c>
      <c r="AD147" s="132">
        <v>8.3000000000000007</v>
      </c>
      <c r="AE147" s="132">
        <v>9.1999999999999993</v>
      </c>
      <c r="AF147" s="132">
        <v>4</v>
      </c>
      <c r="AG147" s="132">
        <v>5.2</v>
      </c>
      <c r="AH147" s="132">
        <v>7.4</v>
      </c>
      <c r="AI147" s="132">
        <v>2.1</v>
      </c>
      <c r="AJ147" s="132">
        <v>3.4</v>
      </c>
      <c r="AK147" s="132">
        <v>3.4</v>
      </c>
      <c r="AL147" s="132">
        <v>10.1</v>
      </c>
      <c r="AM147" s="132">
        <v>3.4</v>
      </c>
      <c r="AN147" s="132">
        <v>1.9</v>
      </c>
      <c r="AO147" s="132">
        <v>2.6</v>
      </c>
    </row>
    <row r="148" spans="1:94">
      <c r="A148" s="131">
        <v>741</v>
      </c>
      <c r="B148" s="131" t="s">
        <v>441</v>
      </c>
      <c r="C148" s="131" t="s">
        <v>394</v>
      </c>
      <c r="D148" s="131" t="s">
        <v>433</v>
      </c>
      <c r="E148" s="131" t="s">
        <v>442</v>
      </c>
      <c r="F148" s="131" t="s">
        <v>1692</v>
      </c>
      <c r="G148" s="131"/>
      <c r="H148" s="131"/>
      <c r="I148" s="132"/>
      <c r="J148" s="132">
        <v>79.599999999999994</v>
      </c>
      <c r="K148" s="132"/>
      <c r="L148" s="132">
        <v>79.5</v>
      </c>
      <c r="M148" s="132">
        <v>70.5</v>
      </c>
      <c r="N148" s="132">
        <v>79.5</v>
      </c>
      <c r="O148" s="132">
        <v>85.2</v>
      </c>
      <c r="P148" s="132"/>
      <c r="Q148" s="132">
        <v>79.5</v>
      </c>
      <c r="R148" s="132">
        <v>80.099999999999994</v>
      </c>
      <c r="S148" s="132">
        <v>71.3</v>
      </c>
      <c r="T148" s="132">
        <v>85.3</v>
      </c>
      <c r="U148" s="132">
        <v>80.599999999999994</v>
      </c>
      <c r="V148" s="132">
        <v>70.5</v>
      </c>
      <c r="W148" s="132">
        <v>70.5</v>
      </c>
      <c r="X148" s="132">
        <v>70.5</v>
      </c>
      <c r="Y148" s="132">
        <v>70.5</v>
      </c>
      <c r="Z148" s="132">
        <v>72.400000000000006</v>
      </c>
      <c r="AA148" s="132">
        <v>68</v>
      </c>
      <c r="AB148" s="132">
        <v>70.5</v>
      </c>
      <c r="AC148" s="132">
        <v>70.5</v>
      </c>
      <c r="AD148" s="132">
        <v>77.7</v>
      </c>
      <c r="AE148" s="132">
        <v>72.900000000000006</v>
      </c>
      <c r="AF148" s="132">
        <v>87.6</v>
      </c>
      <c r="AG148" s="132">
        <v>79.8</v>
      </c>
      <c r="AH148" s="132">
        <v>74.599999999999994</v>
      </c>
      <c r="AI148" s="132">
        <v>88</v>
      </c>
      <c r="AJ148" s="132">
        <v>85.2</v>
      </c>
      <c r="AK148" s="132">
        <v>85.2</v>
      </c>
      <c r="AL148" s="132">
        <v>72</v>
      </c>
      <c r="AM148" s="132">
        <v>82.2</v>
      </c>
      <c r="AN148" s="132">
        <v>90.5</v>
      </c>
      <c r="AO148" s="132">
        <v>88.1</v>
      </c>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row>
    <row r="149" spans="1:94">
      <c r="A149" s="131">
        <v>742</v>
      </c>
      <c r="B149" s="131" t="s">
        <v>443</v>
      </c>
      <c r="C149" s="131" t="s">
        <v>394</v>
      </c>
      <c r="D149" s="131" t="s">
        <v>433</v>
      </c>
      <c r="E149" s="131" t="s">
        <v>444</v>
      </c>
      <c r="F149" s="131" t="s">
        <v>1692</v>
      </c>
      <c r="G149" s="131"/>
      <c r="H149" s="131"/>
      <c r="I149" s="132"/>
      <c r="J149" s="132">
        <v>89.2</v>
      </c>
      <c r="K149" s="132"/>
      <c r="L149" s="132">
        <v>90.3</v>
      </c>
      <c r="M149" s="132">
        <v>88.9</v>
      </c>
      <c r="N149" s="132">
        <v>88.8</v>
      </c>
      <c r="O149" s="132">
        <v>89</v>
      </c>
      <c r="P149" s="132"/>
      <c r="Q149" s="132">
        <v>91.9</v>
      </c>
      <c r="R149" s="132">
        <v>91.6</v>
      </c>
      <c r="S149" s="132">
        <v>90.3</v>
      </c>
      <c r="T149" s="132">
        <v>90.3</v>
      </c>
      <c r="U149" s="132">
        <v>89.5</v>
      </c>
      <c r="V149" s="132">
        <v>88.3</v>
      </c>
      <c r="W149" s="132">
        <v>88.7</v>
      </c>
      <c r="X149" s="132">
        <v>89</v>
      </c>
      <c r="Y149" s="132">
        <v>89</v>
      </c>
      <c r="Z149" s="132">
        <v>89</v>
      </c>
      <c r="AA149" s="132">
        <v>89</v>
      </c>
      <c r="AB149" s="132">
        <v>89.9</v>
      </c>
      <c r="AC149" s="132">
        <v>86.5</v>
      </c>
      <c r="AD149" s="132">
        <v>89.3</v>
      </c>
      <c r="AE149" s="132">
        <v>88.9</v>
      </c>
      <c r="AF149" s="132">
        <v>88.4</v>
      </c>
      <c r="AG149" s="132">
        <v>88.9</v>
      </c>
      <c r="AH149" s="132">
        <v>82.3</v>
      </c>
      <c r="AI149" s="132">
        <v>89.1</v>
      </c>
      <c r="AJ149" s="132">
        <v>89.1</v>
      </c>
      <c r="AK149" s="132">
        <v>89.9</v>
      </c>
      <c r="AL149" s="132">
        <v>89.4</v>
      </c>
      <c r="AM149" s="132">
        <v>89.1</v>
      </c>
      <c r="AN149" s="132">
        <v>88.8</v>
      </c>
      <c r="AO149" s="132">
        <v>89.1</v>
      </c>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row>
    <row r="150" spans="1:94">
      <c r="A150" s="131">
        <v>743</v>
      </c>
      <c r="B150" s="131" t="s">
        <v>445</v>
      </c>
      <c r="C150" s="131" t="s">
        <v>394</v>
      </c>
      <c r="D150" s="131" t="s">
        <v>433</v>
      </c>
      <c r="E150" s="131" t="s">
        <v>446</v>
      </c>
      <c r="F150" s="131" t="s">
        <v>1692</v>
      </c>
      <c r="G150" s="131"/>
      <c r="H150" s="131"/>
      <c r="I150" s="132"/>
      <c r="J150" s="132">
        <v>87.9</v>
      </c>
      <c r="K150" s="132"/>
      <c r="L150" s="132">
        <v>89.4</v>
      </c>
      <c r="M150" s="132">
        <v>85</v>
      </c>
      <c r="N150" s="132">
        <v>87.9</v>
      </c>
      <c r="O150" s="132">
        <v>88.7</v>
      </c>
      <c r="P150" s="132"/>
      <c r="Q150" s="132">
        <v>89</v>
      </c>
      <c r="R150" s="132">
        <v>91.1</v>
      </c>
      <c r="S150" s="132">
        <v>89.3</v>
      </c>
      <c r="T150" s="132">
        <v>89.6</v>
      </c>
      <c r="U150" s="132">
        <v>89.8</v>
      </c>
      <c r="V150" s="132">
        <v>81.599999999999994</v>
      </c>
      <c r="W150" s="132">
        <v>90.2</v>
      </c>
      <c r="X150" s="132">
        <v>74.900000000000006</v>
      </c>
      <c r="Y150" s="132">
        <v>81.900000000000006</v>
      </c>
      <c r="Z150" s="132">
        <v>87.8</v>
      </c>
      <c r="AA150" s="132">
        <v>86</v>
      </c>
      <c r="AB150" s="132">
        <v>88</v>
      </c>
      <c r="AC150" s="132">
        <v>82</v>
      </c>
      <c r="AD150" s="132">
        <v>86.5</v>
      </c>
      <c r="AE150" s="132">
        <v>84.8</v>
      </c>
      <c r="AF150" s="132">
        <v>90.5</v>
      </c>
      <c r="AG150" s="132">
        <v>89.8</v>
      </c>
      <c r="AH150" s="132">
        <v>72</v>
      </c>
      <c r="AI150" s="132">
        <v>90</v>
      </c>
      <c r="AJ150" s="132">
        <v>88.8</v>
      </c>
      <c r="AK150" s="132">
        <v>88.8</v>
      </c>
      <c r="AL150" s="132">
        <v>80</v>
      </c>
      <c r="AM150" s="132">
        <v>88.8</v>
      </c>
      <c r="AN150" s="132">
        <v>91</v>
      </c>
      <c r="AO150" s="132">
        <v>89.3</v>
      </c>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row>
    <row r="151" spans="1:94">
      <c r="A151" s="131">
        <v>744</v>
      </c>
      <c r="B151" s="131" t="s">
        <v>447</v>
      </c>
      <c r="C151" s="131" t="s">
        <v>394</v>
      </c>
      <c r="D151" s="131" t="s">
        <v>433</v>
      </c>
      <c r="E151" s="131" t="s">
        <v>448</v>
      </c>
      <c r="F151" s="131" t="s">
        <v>1692</v>
      </c>
      <c r="G151" s="131"/>
      <c r="H151" s="131"/>
      <c r="I151" s="132"/>
      <c r="J151" s="132">
        <v>92.7</v>
      </c>
      <c r="K151" s="132"/>
      <c r="L151" s="132">
        <v>91.2</v>
      </c>
      <c r="M151" s="132">
        <v>87.1</v>
      </c>
      <c r="N151" s="132">
        <v>93.1</v>
      </c>
      <c r="O151" s="132">
        <v>96.6</v>
      </c>
      <c r="P151" s="132"/>
      <c r="Q151" s="132">
        <v>91.2</v>
      </c>
      <c r="R151" s="132">
        <v>91.8</v>
      </c>
      <c r="S151" s="132">
        <v>83.1</v>
      </c>
      <c r="T151" s="132">
        <v>94.5</v>
      </c>
      <c r="U151" s="132">
        <v>95.7</v>
      </c>
      <c r="V151" s="132">
        <v>86.9</v>
      </c>
      <c r="W151" s="132">
        <v>83.7</v>
      </c>
      <c r="X151" s="132">
        <v>87.2</v>
      </c>
      <c r="Y151" s="132">
        <v>87.7</v>
      </c>
      <c r="Z151" s="132">
        <v>89.6</v>
      </c>
      <c r="AA151" s="132">
        <v>84.1</v>
      </c>
      <c r="AB151" s="132">
        <v>86.9</v>
      </c>
      <c r="AC151" s="132">
        <v>92.2</v>
      </c>
      <c r="AD151" s="132">
        <v>91.7</v>
      </c>
      <c r="AE151" s="132">
        <v>90.8</v>
      </c>
      <c r="AF151" s="132">
        <v>96</v>
      </c>
      <c r="AG151" s="132">
        <v>94.8</v>
      </c>
      <c r="AH151" s="132">
        <v>92.6</v>
      </c>
      <c r="AI151" s="132">
        <v>97.9</v>
      </c>
      <c r="AJ151" s="132">
        <v>96.7</v>
      </c>
      <c r="AK151" s="132">
        <v>96.7</v>
      </c>
      <c r="AL151" s="132">
        <v>89.9</v>
      </c>
      <c r="AM151" s="132">
        <v>96.7</v>
      </c>
      <c r="AN151" s="132">
        <v>98.1</v>
      </c>
      <c r="AO151" s="132">
        <v>97.5</v>
      </c>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row>
    <row r="152" spans="1:94">
      <c r="A152" s="131"/>
      <c r="B152" s="131"/>
      <c r="C152" s="131" t="s">
        <v>394</v>
      </c>
      <c r="D152" s="131" t="s">
        <v>450</v>
      </c>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row>
    <row r="153" spans="1:94">
      <c r="A153" s="131">
        <v>746</v>
      </c>
      <c r="B153" s="131" t="s">
        <v>449</v>
      </c>
      <c r="C153" s="131" t="s">
        <v>394</v>
      </c>
      <c r="D153" s="131" t="s">
        <v>450</v>
      </c>
      <c r="E153" s="131" t="s">
        <v>451</v>
      </c>
      <c r="F153" s="131" t="s">
        <v>1692</v>
      </c>
      <c r="G153" s="131"/>
      <c r="H153" s="131"/>
      <c r="I153" s="132"/>
      <c r="J153" s="132">
        <v>6.8</v>
      </c>
      <c r="K153" s="132"/>
      <c r="L153" s="132">
        <v>8.5</v>
      </c>
      <c r="M153" s="132">
        <v>8.5</v>
      </c>
      <c r="N153" s="132">
        <v>6.5</v>
      </c>
      <c r="O153" s="132">
        <v>5</v>
      </c>
      <c r="P153" s="132"/>
      <c r="Q153" s="132">
        <v>8.6999999999999993</v>
      </c>
      <c r="R153" s="132">
        <v>10.1</v>
      </c>
      <c r="S153" s="132">
        <v>11.6</v>
      </c>
      <c r="T153" s="132">
        <v>6.7</v>
      </c>
      <c r="U153" s="132">
        <v>6.4</v>
      </c>
      <c r="V153" s="132">
        <v>8.6</v>
      </c>
      <c r="W153" s="132">
        <v>10</v>
      </c>
      <c r="X153" s="132">
        <v>8.6</v>
      </c>
      <c r="Y153" s="132">
        <v>7.7</v>
      </c>
      <c r="Z153" s="132">
        <v>8.8000000000000007</v>
      </c>
      <c r="AA153" s="132">
        <v>9</v>
      </c>
      <c r="AB153" s="132">
        <v>9.4</v>
      </c>
      <c r="AC153" s="132">
        <v>6.5</v>
      </c>
      <c r="AD153" s="132">
        <v>7</v>
      </c>
      <c r="AE153" s="132">
        <v>7.1</v>
      </c>
      <c r="AF153" s="132">
        <v>5.8</v>
      </c>
      <c r="AG153" s="132">
        <v>6</v>
      </c>
      <c r="AH153" s="132">
        <v>3.4</v>
      </c>
      <c r="AI153" s="132">
        <v>4.8</v>
      </c>
      <c r="AJ153" s="132">
        <v>5.0999999999999996</v>
      </c>
      <c r="AK153" s="132">
        <v>5.0999999999999996</v>
      </c>
      <c r="AL153" s="132">
        <v>5.0999999999999996</v>
      </c>
      <c r="AM153" s="132">
        <v>5.4</v>
      </c>
      <c r="AN153" s="132">
        <v>3.9</v>
      </c>
      <c r="AO153" s="132">
        <v>4.8</v>
      </c>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row>
    <row r="154" spans="1:94">
      <c r="A154" s="131">
        <v>747</v>
      </c>
      <c r="B154" s="131" t="s">
        <v>452</v>
      </c>
      <c r="C154" s="131" t="s">
        <v>394</v>
      </c>
      <c r="D154" s="131" t="s">
        <v>450</v>
      </c>
      <c r="E154" s="131" t="s">
        <v>453</v>
      </c>
      <c r="F154" s="131" t="s">
        <v>1692</v>
      </c>
      <c r="G154" s="131"/>
      <c r="H154" s="131"/>
      <c r="I154" s="132"/>
      <c r="J154" s="132">
        <v>10.9</v>
      </c>
      <c r="K154" s="132"/>
      <c r="L154" s="132">
        <v>14.2</v>
      </c>
      <c r="M154" s="132">
        <v>12.3</v>
      </c>
      <c r="N154" s="132">
        <v>10.1</v>
      </c>
      <c r="O154" s="132">
        <v>8.6</v>
      </c>
      <c r="P154" s="132"/>
      <c r="Q154" s="132">
        <v>17.8</v>
      </c>
      <c r="R154" s="132">
        <v>16.7</v>
      </c>
      <c r="S154" s="132">
        <v>16.7</v>
      </c>
      <c r="T154" s="132">
        <v>11.3</v>
      </c>
      <c r="U154" s="132">
        <v>12.1</v>
      </c>
      <c r="V154" s="132">
        <v>12.2</v>
      </c>
      <c r="W154" s="132">
        <v>13.1</v>
      </c>
      <c r="X154" s="132">
        <v>12.2</v>
      </c>
      <c r="Y154" s="132">
        <v>12.3</v>
      </c>
      <c r="Z154" s="132">
        <v>12.7</v>
      </c>
      <c r="AA154" s="132">
        <v>12.3</v>
      </c>
      <c r="AB154" s="132">
        <v>14.8</v>
      </c>
      <c r="AC154" s="132">
        <v>8.1999999999999993</v>
      </c>
      <c r="AD154" s="132">
        <v>11.2</v>
      </c>
      <c r="AE154" s="132">
        <v>10.1</v>
      </c>
      <c r="AF154" s="132">
        <v>9</v>
      </c>
      <c r="AG154" s="132">
        <v>10.1</v>
      </c>
      <c r="AH154" s="132">
        <v>9.6999999999999993</v>
      </c>
      <c r="AI154" s="132">
        <v>8.6</v>
      </c>
      <c r="AJ154" s="132">
        <v>9.1</v>
      </c>
      <c r="AK154" s="132">
        <v>8.6999999999999993</v>
      </c>
      <c r="AL154" s="132">
        <v>8.6</v>
      </c>
      <c r="AM154" s="132">
        <v>8.6999999999999993</v>
      </c>
      <c r="AN154" s="132">
        <v>7.7</v>
      </c>
      <c r="AO154" s="132">
        <v>8.5</v>
      </c>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row>
    <row r="155" spans="1:94">
      <c r="A155" s="131">
        <v>748</v>
      </c>
      <c r="B155" s="131" t="s">
        <v>454</v>
      </c>
      <c r="C155" s="131" t="s">
        <v>394</v>
      </c>
      <c r="D155" s="131" t="s">
        <v>450</v>
      </c>
      <c r="E155" s="131" t="s">
        <v>455</v>
      </c>
      <c r="F155" s="131" t="s">
        <v>1692</v>
      </c>
      <c r="G155" s="131"/>
      <c r="H155" s="131"/>
      <c r="I155" s="132"/>
      <c r="J155" s="132">
        <v>10.199999999999999</v>
      </c>
      <c r="K155" s="132"/>
      <c r="L155" s="132">
        <v>11.5</v>
      </c>
      <c r="M155" s="132">
        <v>12.9</v>
      </c>
      <c r="N155" s="132">
        <v>9.9</v>
      </c>
      <c r="O155" s="132">
        <v>8.1</v>
      </c>
      <c r="P155" s="132"/>
      <c r="Q155" s="132">
        <v>11.5</v>
      </c>
      <c r="R155" s="132">
        <v>11.9</v>
      </c>
      <c r="S155" s="132">
        <v>16.600000000000001</v>
      </c>
      <c r="T155" s="132">
        <v>7.9</v>
      </c>
      <c r="U155" s="132">
        <v>10.7</v>
      </c>
      <c r="V155" s="132">
        <v>12.9</v>
      </c>
      <c r="W155" s="132">
        <v>16.7</v>
      </c>
      <c r="X155" s="132">
        <v>14.6</v>
      </c>
      <c r="Y155" s="132">
        <v>11.7</v>
      </c>
      <c r="Z155" s="132">
        <v>12.9</v>
      </c>
      <c r="AA155" s="132">
        <v>12.9</v>
      </c>
      <c r="AB155" s="132">
        <v>15.9</v>
      </c>
      <c r="AC155" s="132">
        <v>9.3000000000000007</v>
      </c>
      <c r="AD155" s="132">
        <v>11</v>
      </c>
      <c r="AE155" s="132">
        <v>11.5</v>
      </c>
      <c r="AF155" s="132">
        <v>7.6</v>
      </c>
      <c r="AG155" s="132">
        <v>9.4</v>
      </c>
      <c r="AH155" s="132">
        <v>6.8</v>
      </c>
      <c r="AI155" s="132">
        <v>7.4</v>
      </c>
      <c r="AJ155" s="132">
        <v>8.1</v>
      </c>
      <c r="AK155" s="132">
        <v>8.1</v>
      </c>
      <c r="AL155" s="132">
        <v>9.5</v>
      </c>
      <c r="AM155" s="132">
        <v>8.1</v>
      </c>
      <c r="AN155" s="132">
        <v>7</v>
      </c>
      <c r="AO155" s="132">
        <v>8.1</v>
      </c>
    </row>
    <row r="156" spans="1:94">
      <c r="A156" s="131">
        <v>749</v>
      </c>
      <c r="B156" s="131" t="s">
        <v>456</v>
      </c>
      <c r="C156" s="131" t="s">
        <v>394</v>
      </c>
      <c r="D156" s="131" t="s">
        <v>450</v>
      </c>
      <c r="E156" s="131" t="s">
        <v>457</v>
      </c>
      <c r="F156" s="131" t="s">
        <v>1692</v>
      </c>
      <c r="G156" s="131"/>
      <c r="H156" s="131"/>
      <c r="I156" s="132"/>
      <c r="J156" s="132">
        <v>4.3</v>
      </c>
      <c r="K156" s="132"/>
      <c r="L156" s="132">
        <v>4.4000000000000004</v>
      </c>
      <c r="M156" s="132">
        <v>4.5</v>
      </c>
      <c r="N156" s="132">
        <v>4.5999999999999996</v>
      </c>
      <c r="O156" s="132">
        <v>4</v>
      </c>
      <c r="P156" s="132"/>
      <c r="Q156" s="132">
        <v>6.6</v>
      </c>
      <c r="R156" s="132">
        <v>4.3</v>
      </c>
      <c r="S156" s="132">
        <v>4.3</v>
      </c>
      <c r="T156" s="132">
        <v>4.3</v>
      </c>
      <c r="U156" s="132">
        <v>3.9</v>
      </c>
      <c r="V156" s="132">
        <v>4.5</v>
      </c>
      <c r="W156" s="132">
        <v>4.5999999999999996</v>
      </c>
      <c r="X156" s="132">
        <v>4.4000000000000004</v>
      </c>
      <c r="Y156" s="132">
        <v>4.5</v>
      </c>
      <c r="Z156" s="132">
        <v>5.5</v>
      </c>
      <c r="AA156" s="132">
        <v>4.5</v>
      </c>
      <c r="AB156" s="132">
        <v>4.5999999999999996</v>
      </c>
      <c r="AC156" s="132">
        <v>4.5</v>
      </c>
      <c r="AD156" s="132">
        <v>4.5</v>
      </c>
      <c r="AE156" s="132">
        <v>5.0999999999999996</v>
      </c>
      <c r="AF156" s="132">
        <v>4.5</v>
      </c>
      <c r="AG156" s="132">
        <v>4.5</v>
      </c>
      <c r="AH156" s="132">
        <v>3</v>
      </c>
      <c r="AI156" s="132">
        <v>3.9</v>
      </c>
      <c r="AJ156" s="132">
        <v>3.9</v>
      </c>
      <c r="AK156" s="132">
        <v>3.9</v>
      </c>
      <c r="AL156" s="132">
        <v>3.9</v>
      </c>
      <c r="AM156" s="132">
        <v>3.9</v>
      </c>
      <c r="AN156" s="132">
        <v>3.7</v>
      </c>
      <c r="AO156" s="132">
        <v>3.9</v>
      </c>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row>
    <row r="157" spans="1:94">
      <c r="A157" s="131">
        <v>750</v>
      </c>
      <c r="B157" s="131" t="s">
        <v>458</v>
      </c>
      <c r="C157" s="131" t="s">
        <v>394</v>
      </c>
      <c r="D157" s="131" t="s">
        <v>450</v>
      </c>
      <c r="E157" s="131" t="s">
        <v>459</v>
      </c>
      <c r="F157" s="131" t="s">
        <v>1692</v>
      </c>
      <c r="G157" s="131"/>
      <c r="H157" s="131"/>
      <c r="I157" s="132"/>
      <c r="J157" s="132">
        <v>8.8000000000000007</v>
      </c>
      <c r="K157" s="132"/>
      <c r="L157" s="132">
        <v>9.6999999999999993</v>
      </c>
      <c r="M157" s="132">
        <v>10</v>
      </c>
      <c r="N157" s="132">
        <v>8.8000000000000007</v>
      </c>
      <c r="O157" s="132">
        <v>7.5</v>
      </c>
      <c r="P157" s="132"/>
      <c r="Q157" s="132">
        <v>9.5</v>
      </c>
      <c r="R157" s="132">
        <v>9.6999999999999993</v>
      </c>
      <c r="S157" s="132">
        <v>12.7</v>
      </c>
      <c r="T157" s="132">
        <v>8.5</v>
      </c>
      <c r="U157" s="132">
        <v>8.6</v>
      </c>
      <c r="V157" s="132">
        <v>9.9</v>
      </c>
      <c r="W157" s="132">
        <v>10.8</v>
      </c>
      <c r="X157" s="132">
        <v>9.9</v>
      </c>
      <c r="Y157" s="132">
        <v>9.9</v>
      </c>
      <c r="Z157" s="132">
        <v>10</v>
      </c>
      <c r="AA157" s="132">
        <v>9.8000000000000007</v>
      </c>
      <c r="AB157" s="132">
        <v>10.3</v>
      </c>
      <c r="AC157" s="132">
        <v>9.1999999999999993</v>
      </c>
      <c r="AD157" s="132">
        <v>8.9</v>
      </c>
      <c r="AE157" s="132">
        <v>9.9</v>
      </c>
      <c r="AF157" s="132">
        <v>7.9</v>
      </c>
      <c r="AG157" s="132">
        <v>8.6999999999999993</v>
      </c>
      <c r="AH157" s="132">
        <v>8.8000000000000007</v>
      </c>
      <c r="AI157" s="132">
        <v>7.2</v>
      </c>
      <c r="AJ157" s="132">
        <v>7.7</v>
      </c>
      <c r="AK157" s="132">
        <v>6.7</v>
      </c>
      <c r="AL157" s="132">
        <v>7.8</v>
      </c>
      <c r="AM157" s="132">
        <v>7.6</v>
      </c>
      <c r="AN157" s="132">
        <v>5.7</v>
      </c>
      <c r="AO157" s="132">
        <v>7.5</v>
      </c>
    </row>
    <row r="158" spans="1:94">
      <c r="A158" s="131">
        <v>751</v>
      </c>
      <c r="B158" s="131" t="s">
        <v>460</v>
      </c>
      <c r="C158" s="131" t="s">
        <v>394</v>
      </c>
      <c r="D158" s="131" t="s">
        <v>450</v>
      </c>
      <c r="E158" s="131" t="s">
        <v>461</v>
      </c>
      <c r="F158" s="131" t="s">
        <v>1692</v>
      </c>
      <c r="G158" s="131"/>
      <c r="H158" s="131"/>
      <c r="I158" s="132"/>
      <c r="J158" s="132">
        <v>39.6</v>
      </c>
      <c r="K158" s="132"/>
      <c r="L158" s="132">
        <v>42.7</v>
      </c>
      <c r="M158" s="132">
        <v>44.7</v>
      </c>
      <c r="N158" s="132">
        <v>39.5</v>
      </c>
      <c r="O158" s="132">
        <v>34.799999999999997</v>
      </c>
      <c r="P158" s="132"/>
      <c r="Q158" s="132">
        <v>44</v>
      </c>
      <c r="R158" s="132">
        <v>42.8</v>
      </c>
      <c r="S158" s="132">
        <v>49.5</v>
      </c>
      <c r="T158" s="132">
        <v>36</v>
      </c>
      <c r="U158" s="132">
        <v>44.1</v>
      </c>
      <c r="V158" s="132">
        <v>44.9</v>
      </c>
      <c r="W158" s="132">
        <v>48.7</v>
      </c>
      <c r="X158" s="132">
        <v>44.9</v>
      </c>
      <c r="Y158" s="132">
        <v>43.9</v>
      </c>
      <c r="Z158" s="132">
        <v>44.7</v>
      </c>
      <c r="AA158" s="132">
        <v>44.9</v>
      </c>
      <c r="AB158" s="132">
        <v>50.2</v>
      </c>
      <c r="AC158" s="132">
        <v>40.200000000000003</v>
      </c>
      <c r="AD158" s="132">
        <v>41</v>
      </c>
      <c r="AE158" s="132">
        <v>40.6</v>
      </c>
      <c r="AF158" s="132">
        <v>35.9</v>
      </c>
      <c r="AG158" s="132">
        <v>39.6</v>
      </c>
      <c r="AH158" s="132">
        <v>42.2</v>
      </c>
      <c r="AI158" s="132">
        <v>32.799999999999997</v>
      </c>
      <c r="AJ158" s="132">
        <v>35.6</v>
      </c>
      <c r="AK158" s="132">
        <v>35</v>
      </c>
      <c r="AL158" s="132">
        <v>37.9</v>
      </c>
      <c r="AM158" s="132">
        <v>36</v>
      </c>
      <c r="AN158" s="132">
        <v>31.1</v>
      </c>
      <c r="AO158" s="132">
        <v>35.1</v>
      </c>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row>
    <row r="159" spans="1:94">
      <c r="A159" s="131">
        <v>752</v>
      </c>
      <c r="B159" s="131" t="s">
        <v>462</v>
      </c>
      <c r="C159" s="131" t="s">
        <v>394</v>
      </c>
      <c r="D159" s="131" t="s">
        <v>450</v>
      </c>
      <c r="E159" s="131" t="s">
        <v>463</v>
      </c>
      <c r="F159" s="131" t="s">
        <v>1692</v>
      </c>
      <c r="G159" s="131"/>
      <c r="H159" s="131"/>
      <c r="I159" s="132"/>
      <c r="J159" s="132">
        <v>41</v>
      </c>
      <c r="K159" s="132"/>
      <c r="L159" s="132">
        <v>44.7</v>
      </c>
      <c r="M159" s="132">
        <v>44.6</v>
      </c>
      <c r="N159" s="132">
        <v>41.3</v>
      </c>
      <c r="O159" s="132">
        <v>36.700000000000003</v>
      </c>
      <c r="P159" s="132"/>
      <c r="Q159" s="132">
        <v>46.2</v>
      </c>
      <c r="R159" s="132">
        <v>44.7</v>
      </c>
      <c r="S159" s="132">
        <v>49.2</v>
      </c>
      <c r="T159" s="132">
        <v>41.2</v>
      </c>
      <c r="U159" s="132">
        <v>44.1</v>
      </c>
      <c r="V159" s="132">
        <v>44.3</v>
      </c>
      <c r="W159" s="132">
        <v>49.4</v>
      </c>
      <c r="X159" s="132">
        <v>44.1</v>
      </c>
      <c r="Y159" s="132">
        <v>44.5</v>
      </c>
      <c r="Z159" s="132">
        <v>44.4</v>
      </c>
      <c r="AA159" s="132">
        <v>44.5</v>
      </c>
      <c r="AB159" s="132">
        <v>47.9</v>
      </c>
      <c r="AC159" s="132">
        <v>40.700000000000003</v>
      </c>
      <c r="AD159" s="132">
        <v>41.9</v>
      </c>
      <c r="AE159" s="132">
        <v>41.3</v>
      </c>
      <c r="AF159" s="132">
        <v>39.9</v>
      </c>
      <c r="AG159" s="132">
        <v>41.3</v>
      </c>
      <c r="AH159" s="132">
        <v>41.3</v>
      </c>
      <c r="AI159" s="132">
        <v>35.700000000000003</v>
      </c>
      <c r="AJ159" s="132">
        <v>39.1</v>
      </c>
      <c r="AK159" s="132">
        <v>36.6</v>
      </c>
      <c r="AL159" s="132">
        <v>38.1</v>
      </c>
      <c r="AM159" s="132">
        <v>36.700000000000003</v>
      </c>
      <c r="AN159" s="132">
        <v>33.4</v>
      </c>
      <c r="AO159" s="132">
        <v>35.700000000000003</v>
      </c>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c r="CG159" s="133"/>
      <c r="CH159" s="133"/>
      <c r="CI159" s="133"/>
      <c r="CJ159" s="133"/>
      <c r="CK159" s="133"/>
      <c r="CL159" s="133"/>
      <c r="CM159" s="133"/>
      <c r="CN159" s="133"/>
      <c r="CO159" s="133"/>
      <c r="CP159" s="133"/>
    </row>
    <row r="160" spans="1:94">
      <c r="A160" s="131">
        <v>753</v>
      </c>
      <c r="B160" s="131" t="s">
        <v>464</v>
      </c>
      <c r="C160" s="131" t="s">
        <v>394</v>
      </c>
      <c r="D160" s="131" t="s">
        <v>450</v>
      </c>
      <c r="E160" s="131" t="s">
        <v>465</v>
      </c>
      <c r="F160" s="131" t="s">
        <v>1692</v>
      </c>
      <c r="G160" s="131"/>
      <c r="H160" s="131"/>
      <c r="I160" s="132"/>
      <c r="J160" s="132">
        <v>45.9</v>
      </c>
      <c r="K160" s="132"/>
      <c r="L160" s="132">
        <v>50.2</v>
      </c>
      <c r="M160" s="132">
        <v>52.6</v>
      </c>
      <c r="N160" s="132">
        <v>46.3</v>
      </c>
      <c r="O160" s="132">
        <v>39</v>
      </c>
      <c r="P160" s="132"/>
      <c r="Q160" s="132">
        <v>52.5</v>
      </c>
      <c r="R160" s="132">
        <v>53</v>
      </c>
      <c r="S160" s="132">
        <v>54.4</v>
      </c>
      <c r="T160" s="132">
        <v>44.5</v>
      </c>
      <c r="U160" s="132">
        <v>50.8</v>
      </c>
      <c r="V160" s="132">
        <v>52.9</v>
      </c>
      <c r="W160" s="132">
        <v>52.9</v>
      </c>
      <c r="X160" s="132">
        <v>52.2</v>
      </c>
      <c r="Y160" s="132">
        <v>53.5</v>
      </c>
      <c r="Z160" s="132">
        <v>52.7</v>
      </c>
      <c r="AA160" s="132">
        <v>52.7</v>
      </c>
      <c r="AB160" s="132">
        <v>53.2</v>
      </c>
      <c r="AC160" s="132">
        <v>46.2</v>
      </c>
      <c r="AD160" s="132">
        <v>49.8</v>
      </c>
      <c r="AE160" s="132">
        <v>49</v>
      </c>
      <c r="AF160" s="132">
        <v>41.4</v>
      </c>
      <c r="AG160" s="132">
        <v>48</v>
      </c>
      <c r="AH160" s="132">
        <v>38.5</v>
      </c>
      <c r="AI160" s="132">
        <v>36.799999999999997</v>
      </c>
      <c r="AJ160" s="132">
        <v>41.2</v>
      </c>
      <c r="AK160" s="132">
        <v>39.200000000000003</v>
      </c>
      <c r="AL160" s="132">
        <v>42.3</v>
      </c>
      <c r="AM160" s="132">
        <v>43.6</v>
      </c>
      <c r="AN160" s="132">
        <v>30.8</v>
      </c>
      <c r="AO160" s="132">
        <v>38.700000000000003</v>
      </c>
    </row>
    <row r="161" spans="1:94">
      <c r="A161" s="131">
        <v>754</v>
      </c>
      <c r="B161" s="131" t="s">
        <v>466</v>
      </c>
      <c r="C161" s="131" t="s">
        <v>394</v>
      </c>
      <c r="D161" s="131" t="s">
        <v>450</v>
      </c>
      <c r="E161" s="131" t="s">
        <v>467</v>
      </c>
      <c r="F161" s="131" t="s">
        <v>1692</v>
      </c>
      <c r="G161" s="131"/>
      <c r="H161" s="131"/>
      <c r="I161" s="132"/>
      <c r="J161" s="132">
        <v>38</v>
      </c>
      <c r="K161" s="132"/>
      <c r="L161" s="132">
        <v>38.200000000000003</v>
      </c>
      <c r="M161" s="132">
        <v>39.200000000000003</v>
      </c>
      <c r="N161" s="132">
        <v>38.299999999999997</v>
      </c>
      <c r="O161" s="132">
        <v>36.9</v>
      </c>
      <c r="P161" s="132"/>
      <c r="Q161" s="132">
        <v>41.6</v>
      </c>
      <c r="R161" s="132">
        <v>38.200000000000003</v>
      </c>
      <c r="S161" s="132">
        <v>38.5</v>
      </c>
      <c r="T161" s="132">
        <v>37.799999999999997</v>
      </c>
      <c r="U161" s="132">
        <v>38.299999999999997</v>
      </c>
      <c r="V161" s="132">
        <v>39.299999999999997</v>
      </c>
      <c r="W161" s="132">
        <v>40.700000000000003</v>
      </c>
      <c r="X161" s="132">
        <v>42</v>
      </c>
      <c r="Y161" s="132">
        <v>39.299999999999997</v>
      </c>
      <c r="Z161" s="132">
        <v>38.799999999999997</v>
      </c>
      <c r="AA161" s="132">
        <v>39.299999999999997</v>
      </c>
      <c r="AB161" s="132">
        <v>39.200000000000003</v>
      </c>
      <c r="AC161" s="132">
        <v>39.299999999999997</v>
      </c>
      <c r="AD161" s="132">
        <v>38.299999999999997</v>
      </c>
      <c r="AE161" s="132">
        <v>39.9</v>
      </c>
      <c r="AF161" s="132">
        <v>37.700000000000003</v>
      </c>
      <c r="AG161" s="132">
        <v>38.299999999999997</v>
      </c>
      <c r="AH161" s="132">
        <v>39</v>
      </c>
      <c r="AI161" s="132">
        <v>35.5</v>
      </c>
      <c r="AJ161" s="132">
        <v>36.9</v>
      </c>
      <c r="AK161" s="132">
        <v>36.799999999999997</v>
      </c>
      <c r="AL161" s="132">
        <v>36.9</v>
      </c>
      <c r="AM161" s="132">
        <v>36.9</v>
      </c>
      <c r="AN161" s="132">
        <v>35.5</v>
      </c>
      <c r="AO161" s="132">
        <v>36.9</v>
      </c>
    </row>
    <row r="162" spans="1:94">
      <c r="A162" s="131">
        <v>755</v>
      </c>
      <c r="B162" s="131" t="s">
        <v>468</v>
      </c>
      <c r="C162" s="131" t="s">
        <v>394</v>
      </c>
      <c r="D162" s="131" t="s">
        <v>450</v>
      </c>
      <c r="E162" s="131" t="s">
        <v>469</v>
      </c>
      <c r="F162" s="131" t="s">
        <v>1692</v>
      </c>
      <c r="G162" s="131"/>
      <c r="H162" s="131"/>
      <c r="I162" s="132"/>
      <c r="J162" s="132">
        <v>47.4</v>
      </c>
      <c r="K162" s="132"/>
      <c r="L162" s="132">
        <v>48.5</v>
      </c>
      <c r="M162" s="132">
        <v>53.3</v>
      </c>
      <c r="N162" s="132">
        <v>47.5</v>
      </c>
      <c r="O162" s="132">
        <v>43.3</v>
      </c>
      <c r="P162" s="132"/>
      <c r="Q162" s="132">
        <v>48.1</v>
      </c>
      <c r="R162" s="132">
        <v>48.6</v>
      </c>
      <c r="S162" s="132">
        <v>54.9</v>
      </c>
      <c r="T162" s="132">
        <v>41.5</v>
      </c>
      <c r="U162" s="132">
        <v>52.2</v>
      </c>
      <c r="V162" s="132">
        <v>53.4</v>
      </c>
      <c r="W162" s="132">
        <v>55.3</v>
      </c>
      <c r="X162" s="132">
        <v>53.4</v>
      </c>
      <c r="Y162" s="132">
        <v>52.1</v>
      </c>
      <c r="Z162" s="132">
        <v>53.4</v>
      </c>
      <c r="AA162" s="132">
        <v>54</v>
      </c>
      <c r="AB162" s="132">
        <v>55.8</v>
      </c>
      <c r="AC162" s="132">
        <v>52.8</v>
      </c>
      <c r="AD162" s="132">
        <v>49.9</v>
      </c>
      <c r="AE162" s="132">
        <v>48.9</v>
      </c>
      <c r="AF162" s="132">
        <v>43.4</v>
      </c>
      <c r="AG162" s="132">
        <v>47.7</v>
      </c>
      <c r="AH162" s="132">
        <v>47.6</v>
      </c>
      <c r="AI162" s="132">
        <v>40.799999999999997</v>
      </c>
      <c r="AJ162" s="132">
        <v>43.4</v>
      </c>
      <c r="AK162" s="132">
        <v>40.6</v>
      </c>
      <c r="AL162" s="132">
        <v>47.7</v>
      </c>
      <c r="AM162" s="132">
        <v>46.4</v>
      </c>
      <c r="AN162" s="132">
        <v>39.200000000000003</v>
      </c>
      <c r="AO162" s="132">
        <v>43.8</v>
      </c>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row>
    <row r="163" spans="1:94">
      <c r="A163" s="131">
        <v>756</v>
      </c>
      <c r="B163" s="131" t="s">
        <v>470</v>
      </c>
      <c r="C163" s="131" t="s">
        <v>394</v>
      </c>
      <c r="D163" s="131" t="s">
        <v>450</v>
      </c>
      <c r="E163" s="131" t="s">
        <v>471</v>
      </c>
      <c r="F163" s="131" t="s">
        <v>1692</v>
      </c>
      <c r="G163" s="131"/>
      <c r="H163" s="131"/>
      <c r="I163" s="132"/>
      <c r="J163" s="132">
        <v>53.6</v>
      </c>
      <c r="K163" s="132"/>
      <c r="L163" s="132">
        <v>48.8</v>
      </c>
      <c r="M163" s="132">
        <v>46.8</v>
      </c>
      <c r="N163" s="132">
        <v>54</v>
      </c>
      <c r="O163" s="132">
        <v>60.2</v>
      </c>
      <c r="P163" s="132"/>
      <c r="Q163" s="132">
        <v>47.3</v>
      </c>
      <c r="R163" s="132">
        <v>47.1</v>
      </c>
      <c r="S163" s="132">
        <v>38.9</v>
      </c>
      <c r="T163" s="132">
        <v>57.4</v>
      </c>
      <c r="U163" s="132">
        <v>49.6</v>
      </c>
      <c r="V163" s="132">
        <v>46.6</v>
      </c>
      <c r="W163" s="132">
        <v>41.4</v>
      </c>
      <c r="X163" s="132">
        <v>46.5</v>
      </c>
      <c r="Y163" s="132">
        <v>48.5</v>
      </c>
      <c r="Z163" s="132">
        <v>46.5</v>
      </c>
      <c r="AA163" s="132">
        <v>46.1</v>
      </c>
      <c r="AB163" s="132">
        <v>40.4</v>
      </c>
      <c r="AC163" s="132">
        <v>53.4</v>
      </c>
      <c r="AD163" s="132">
        <v>52.1</v>
      </c>
      <c r="AE163" s="132">
        <v>52.3</v>
      </c>
      <c r="AF163" s="132">
        <v>58.3</v>
      </c>
      <c r="AG163" s="132">
        <v>54.4</v>
      </c>
      <c r="AH163" s="132">
        <v>54.4</v>
      </c>
      <c r="AI163" s="132">
        <v>62.5</v>
      </c>
      <c r="AJ163" s="132">
        <v>59.3</v>
      </c>
      <c r="AK163" s="132">
        <v>60</v>
      </c>
      <c r="AL163" s="132">
        <v>57</v>
      </c>
      <c r="AM163" s="132">
        <v>58.6</v>
      </c>
      <c r="AN163" s="132">
        <v>65</v>
      </c>
      <c r="AO163" s="132">
        <v>60.2</v>
      </c>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row>
    <row r="164" spans="1:94">
      <c r="A164" s="131">
        <v>757</v>
      </c>
      <c r="B164" s="131" t="s">
        <v>472</v>
      </c>
      <c r="C164" s="131" t="s">
        <v>394</v>
      </c>
      <c r="D164" s="131" t="s">
        <v>450</v>
      </c>
      <c r="E164" s="131" t="s">
        <v>473</v>
      </c>
      <c r="F164" s="131" t="s">
        <v>1692</v>
      </c>
      <c r="G164" s="131"/>
      <c r="H164" s="131"/>
      <c r="I164" s="132"/>
      <c r="J164" s="132">
        <v>48.1</v>
      </c>
      <c r="K164" s="132"/>
      <c r="L164" s="132">
        <v>41.1</v>
      </c>
      <c r="M164" s="132">
        <v>43.1</v>
      </c>
      <c r="N164" s="132">
        <v>48.6</v>
      </c>
      <c r="O164" s="132">
        <v>54.7</v>
      </c>
      <c r="P164" s="132"/>
      <c r="Q164" s="132">
        <v>35.9</v>
      </c>
      <c r="R164" s="132">
        <v>38.6</v>
      </c>
      <c r="S164" s="132">
        <v>34.200000000000003</v>
      </c>
      <c r="T164" s="132">
        <v>47.5</v>
      </c>
      <c r="U164" s="132">
        <v>43.7</v>
      </c>
      <c r="V164" s="132">
        <v>43.5</v>
      </c>
      <c r="W164" s="132">
        <v>37.6</v>
      </c>
      <c r="X164" s="132">
        <v>43.7</v>
      </c>
      <c r="Y164" s="132">
        <v>43.2</v>
      </c>
      <c r="Z164" s="132">
        <v>42.9</v>
      </c>
      <c r="AA164" s="132">
        <v>43.2</v>
      </c>
      <c r="AB164" s="132">
        <v>37.299999999999997</v>
      </c>
      <c r="AC164" s="132">
        <v>51.1</v>
      </c>
      <c r="AD164" s="132">
        <v>46.9</v>
      </c>
      <c r="AE164" s="132">
        <v>48.6</v>
      </c>
      <c r="AF164" s="132">
        <v>51.1</v>
      </c>
      <c r="AG164" s="132">
        <v>48.6</v>
      </c>
      <c r="AH164" s="132">
        <v>48.9</v>
      </c>
      <c r="AI164" s="132">
        <v>55.7</v>
      </c>
      <c r="AJ164" s="132">
        <v>51.8</v>
      </c>
      <c r="AK164" s="132">
        <v>54.7</v>
      </c>
      <c r="AL164" s="132">
        <v>53.3</v>
      </c>
      <c r="AM164" s="132">
        <v>54.6</v>
      </c>
      <c r="AN164" s="132">
        <v>58.9</v>
      </c>
      <c r="AO164" s="132">
        <v>55.8</v>
      </c>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row>
    <row r="165" spans="1:94">
      <c r="A165" s="131">
        <v>758</v>
      </c>
      <c r="B165" s="131" t="s">
        <v>474</v>
      </c>
      <c r="C165" s="131" t="s">
        <v>394</v>
      </c>
      <c r="D165" s="131" t="s">
        <v>450</v>
      </c>
      <c r="E165" s="131" t="s">
        <v>475</v>
      </c>
      <c r="F165" s="131" t="s">
        <v>1692</v>
      </c>
      <c r="G165" s="131"/>
      <c r="H165" s="131"/>
      <c r="I165" s="132"/>
      <c r="J165" s="132">
        <v>43.9</v>
      </c>
      <c r="K165" s="132"/>
      <c r="L165" s="132">
        <v>38.200000000000003</v>
      </c>
      <c r="M165" s="132">
        <v>34.5</v>
      </c>
      <c r="N165" s="132">
        <v>43.7</v>
      </c>
      <c r="O165" s="132">
        <v>52.9</v>
      </c>
      <c r="P165" s="132"/>
      <c r="Q165" s="132">
        <v>36</v>
      </c>
      <c r="R165" s="132">
        <v>35.1</v>
      </c>
      <c r="S165" s="132">
        <v>28.9</v>
      </c>
      <c r="T165" s="132">
        <v>47.6</v>
      </c>
      <c r="U165" s="132">
        <v>38.5</v>
      </c>
      <c r="V165" s="132">
        <v>34.299999999999997</v>
      </c>
      <c r="W165" s="132">
        <v>30.4</v>
      </c>
      <c r="X165" s="132">
        <v>33.200000000000003</v>
      </c>
      <c r="Y165" s="132">
        <v>34.799999999999997</v>
      </c>
      <c r="Z165" s="132">
        <v>34.4</v>
      </c>
      <c r="AA165" s="132">
        <v>34.4</v>
      </c>
      <c r="AB165" s="132">
        <v>30.9</v>
      </c>
      <c r="AC165" s="132">
        <v>44.6</v>
      </c>
      <c r="AD165" s="132">
        <v>39.299999999999997</v>
      </c>
      <c r="AE165" s="132">
        <v>39.5</v>
      </c>
      <c r="AF165" s="132">
        <v>50.9</v>
      </c>
      <c r="AG165" s="132">
        <v>42.7</v>
      </c>
      <c r="AH165" s="132">
        <v>54.7</v>
      </c>
      <c r="AI165" s="132">
        <v>55.8</v>
      </c>
      <c r="AJ165" s="132">
        <v>50.7</v>
      </c>
      <c r="AK165" s="132">
        <v>52.7</v>
      </c>
      <c r="AL165" s="132">
        <v>48.2</v>
      </c>
      <c r="AM165" s="132">
        <v>48.2</v>
      </c>
      <c r="AN165" s="132">
        <v>62.2</v>
      </c>
      <c r="AO165" s="132">
        <v>53.2</v>
      </c>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row>
    <row r="166" spans="1:94">
      <c r="A166" s="131">
        <v>759</v>
      </c>
      <c r="B166" s="131" t="s">
        <v>476</v>
      </c>
      <c r="C166" s="131" t="s">
        <v>394</v>
      </c>
      <c r="D166" s="131" t="s">
        <v>450</v>
      </c>
      <c r="E166" s="131" t="s">
        <v>477</v>
      </c>
      <c r="F166" s="131" t="s">
        <v>1692</v>
      </c>
      <c r="G166" s="131"/>
      <c r="H166" s="131"/>
      <c r="I166" s="132"/>
      <c r="J166" s="132">
        <v>57.7</v>
      </c>
      <c r="K166" s="132"/>
      <c r="L166" s="132">
        <v>57.5</v>
      </c>
      <c r="M166" s="132">
        <v>56.3</v>
      </c>
      <c r="N166" s="132">
        <v>57.2</v>
      </c>
      <c r="O166" s="132">
        <v>59.2</v>
      </c>
      <c r="P166" s="132"/>
      <c r="Q166" s="132">
        <v>51.8</v>
      </c>
      <c r="R166" s="132">
        <v>57.5</v>
      </c>
      <c r="S166" s="132">
        <v>57.2</v>
      </c>
      <c r="T166" s="132">
        <v>57.9</v>
      </c>
      <c r="U166" s="132">
        <v>57.7</v>
      </c>
      <c r="V166" s="132">
        <v>56.3</v>
      </c>
      <c r="W166" s="132">
        <v>54.7</v>
      </c>
      <c r="X166" s="132">
        <v>53.6</v>
      </c>
      <c r="Y166" s="132">
        <v>56.3</v>
      </c>
      <c r="Z166" s="132">
        <v>55.7</v>
      </c>
      <c r="AA166" s="132">
        <v>56.3</v>
      </c>
      <c r="AB166" s="132">
        <v>56.2</v>
      </c>
      <c r="AC166" s="132">
        <v>56.3</v>
      </c>
      <c r="AD166" s="132">
        <v>57.2</v>
      </c>
      <c r="AE166" s="132">
        <v>55</v>
      </c>
      <c r="AF166" s="132">
        <v>57.7</v>
      </c>
      <c r="AG166" s="132">
        <v>57.2</v>
      </c>
      <c r="AH166" s="132">
        <v>58</v>
      </c>
      <c r="AI166" s="132">
        <v>60.5</v>
      </c>
      <c r="AJ166" s="132">
        <v>59.2</v>
      </c>
      <c r="AK166" s="132">
        <v>59.3</v>
      </c>
      <c r="AL166" s="132">
        <v>59.2</v>
      </c>
      <c r="AM166" s="132">
        <v>59.2</v>
      </c>
      <c r="AN166" s="132">
        <v>60.9</v>
      </c>
      <c r="AO166" s="132">
        <v>59.2</v>
      </c>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row>
    <row r="167" spans="1:94">
      <c r="A167" s="131">
        <v>760</v>
      </c>
      <c r="B167" s="131" t="s">
        <v>478</v>
      </c>
      <c r="C167" s="131" t="s">
        <v>394</v>
      </c>
      <c r="D167" s="131" t="s">
        <v>450</v>
      </c>
      <c r="E167" s="131" t="s">
        <v>479</v>
      </c>
      <c r="F167" s="131" t="s">
        <v>1692</v>
      </c>
      <c r="G167" s="131"/>
      <c r="H167" s="131"/>
      <c r="I167" s="132"/>
      <c r="J167" s="132">
        <v>43.8</v>
      </c>
      <c r="K167" s="132"/>
      <c r="L167" s="132">
        <v>41.8</v>
      </c>
      <c r="M167" s="132">
        <v>36.799999999999997</v>
      </c>
      <c r="N167" s="132">
        <v>43.7</v>
      </c>
      <c r="O167" s="132">
        <v>49.2</v>
      </c>
      <c r="P167" s="132"/>
      <c r="Q167" s="132">
        <v>42.4</v>
      </c>
      <c r="R167" s="132">
        <v>41.7</v>
      </c>
      <c r="S167" s="132">
        <v>32.4</v>
      </c>
      <c r="T167" s="132">
        <v>50</v>
      </c>
      <c r="U167" s="132">
        <v>39.200000000000003</v>
      </c>
      <c r="V167" s="132">
        <v>36.6</v>
      </c>
      <c r="W167" s="132">
        <v>33.9</v>
      </c>
      <c r="X167" s="132">
        <v>36.6</v>
      </c>
      <c r="Y167" s="132">
        <v>38</v>
      </c>
      <c r="Z167" s="132">
        <v>36.6</v>
      </c>
      <c r="AA167" s="132">
        <v>36.1</v>
      </c>
      <c r="AB167" s="132">
        <v>33.9</v>
      </c>
      <c r="AC167" s="132">
        <v>37.9</v>
      </c>
      <c r="AD167" s="132">
        <v>41.2</v>
      </c>
      <c r="AE167" s="132">
        <v>41.2</v>
      </c>
      <c r="AF167" s="132">
        <v>48.7</v>
      </c>
      <c r="AG167" s="132">
        <v>43.7</v>
      </c>
      <c r="AH167" s="132">
        <v>43.6</v>
      </c>
      <c r="AI167" s="132">
        <v>52</v>
      </c>
      <c r="AJ167" s="132">
        <v>48.9</v>
      </c>
      <c r="AK167" s="132">
        <v>52.7</v>
      </c>
      <c r="AL167" s="132">
        <v>44.5</v>
      </c>
      <c r="AM167" s="132">
        <v>46</v>
      </c>
      <c r="AN167" s="132">
        <v>55</v>
      </c>
      <c r="AO167" s="132">
        <v>48.7</v>
      </c>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row>
    <row r="168" spans="1:94">
      <c r="A168" s="131"/>
      <c r="B168" s="131"/>
      <c r="C168" s="131" t="s">
        <v>394</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row>
    <row r="169" spans="1:94">
      <c r="A169" s="131"/>
      <c r="B169" s="131"/>
      <c r="C169" s="131" t="s">
        <v>480</v>
      </c>
      <c r="D169" s="131" t="s">
        <v>52</v>
      </c>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row>
    <row r="170" spans="1:94">
      <c r="A170" s="131">
        <v>2</v>
      </c>
      <c r="B170" s="131" t="s">
        <v>137</v>
      </c>
      <c r="C170" s="131" t="s">
        <v>480</v>
      </c>
      <c r="D170" s="131" t="s">
        <v>52</v>
      </c>
      <c r="E170" s="131" t="s">
        <v>481</v>
      </c>
      <c r="F170" s="131" t="s">
        <v>1695</v>
      </c>
      <c r="G170" s="131"/>
      <c r="H170" s="131"/>
      <c r="I170" s="132"/>
      <c r="J170" s="132">
        <v>5.5</v>
      </c>
      <c r="K170" s="132"/>
      <c r="L170" s="132">
        <v>5.3</v>
      </c>
      <c r="M170" s="132">
        <v>6.7</v>
      </c>
      <c r="N170" s="132">
        <v>5.5</v>
      </c>
      <c r="O170" s="132">
        <v>5.0999999999999996</v>
      </c>
      <c r="P170" s="132"/>
      <c r="Q170" s="132">
        <v>3.8</v>
      </c>
      <c r="R170" s="132">
        <v>5.4</v>
      </c>
      <c r="S170" s="132">
        <v>7</v>
      </c>
      <c r="T170" s="132">
        <v>3.7</v>
      </c>
      <c r="U170" s="132">
        <v>5.5</v>
      </c>
      <c r="V170" s="132">
        <v>7.1</v>
      </c>
      <c r="W170" s="132">
        <v>8.3000000000000007</v>
      </c>
      <c r="X170" s="132">
        <v>7.5</v>
      </c>
      <c r="Y170" s="132">
        <v>6.3</v>
      </c>
      <c r="Z170" s="132">
        <v>6</v>
      </c>
      <c r="AA170" s="132">
        <v>7</v>
      </c>
      <c r="AB170" s="132">
        <v>7.1</v>
      </c>
      <c r="AC170" s="132">
        <v>5.4</v>
      </c>
      <c r="AD170" s="132">
        <v>6</v>
      </c>
      <c r="AE170" s="132">
        <v>5.8</v>
      </c>
      <c r="AF170" s="132">
        <v>4.8</v>
      </c>
      <c r="AG170" s="132">
        <v>5.5</v>
      </c>
      <c r="AH170" s="132">
        <v>4.9000000000000004</v>
      </c>
      <c r="AI170" s="132">
        <v>3.9</v>
      </c>
      <c r="AJ170" s="132">
        <v>4.5</v>
      </c>
      <c r="AK170" s="132">
        <v>3.6</v>
      </c>
      <c r="AL170" s="132">
        <v>6.4</v>
      </c>
      <c r="AM170" s="132">
        <v>6.1</v>
      </c>
      <c r="AN170" s="132">
        <v>4.4000000000000004</v>
      </c>
      <c r="AO170" s="132">
        <v>5.7</v>
      </c>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row>
    <row r="171" spans="1:94">
      <c r="A171" s="131">
        <v>3</v>
      </c>
      <c r="B171" s="131" t="s">
        <v>139</v>
      </c>
      <c r="C171" s="131" t="s">
        <v>480</v>
      </c>
      <c r="D171" s="131" t="s">
        <v>52</v>
      </c>
      <c r="E171" s="131" t="s">
        <v>482</v>
      </c>
      <c r="F171" s="131" t="s">
        <v>1695</v>
      </c>
      <c r="G171" s="131"/>
      <c r="H171" s="131"/>
      <c r="I171" s="132"/>
      <c r="J171" s="132">
        <v>15.6</v>
      </c>
      <c r="K171" s="132"/>
      <c r="L171" s="132">
        <v>14.3</v>
      </c>
      <c r="M171" s="132">
        <v>17.3</v>
      </c>
      <c r="N171" s="132">
        <v>15.5</v>
      </c>
      <c r="O171" s="132">
        <v>15.7</v>
      </c>
      <c r="P171" s="132"/>
      <c r="Q171" s="132">
        <v>8.4</v>
      </c>
      <c r="R171" s="132">
        <v>14.8</v>
      </c>
      <c r="S171" s="132">
        <v>17.399999999999999</v>
      </c>
      <c r="T171" s="132">
        <v>11</v>
      </c>
      <c r="U171" s="132">
        <v>16.399999999999999</v>
      </c>
      <c r="V171" s="132">
        <v>16.600000000000001</v>
      </c>
      <c r="W171" s="132">
        <v>24.1</v>
      </c>
      <c r="X171" s="132">
        <v>20.5</v>
      </c>
      <c r="Y171" s="132">
        <v>14.8</v>
      </c>
      <c r="Z171" s="132">
        <v>16.899999999999999</v>
      </c>
      <c r="AA171" s="132">
        <v>19.600000000000001</v>
      </c>
      <c r="AB171" s="132">
        <v>19.100000000000001</v>
      </c>
      <c r="AC171" s="132">
        <v>10.199999999999999</v>
      </c>
      <c r="AD171" s="132">
        <v>16.100000000000001</v>
      </c>
      <c r="AE171" s="132">
        <v>15.3</v>
      </c>
      <c r="AF171" s="132">
        <v>15.2</v>
      </c>
      <c r="AG171" s="132">
        <v>15.7</v>
      </c>
      <c r="AH171" s="132">
        <v>13</v>
      </c>
      <c r="AI171" s="132">
        <v>14.2</v>
      </c>
      <c r="AJ171" s="132">
        <v>13.9</v>
      </c>
      <c r="AK171" s="132">
        <v>12</v>
      </c>
      <c r="AL171" s="132">
        <v>14.8</v>
      </c>
      <c r="AM171" s="132">
        <v>17.2</v>
      </c>
      <c r="AN171" s="132">
        <v>16.7</v>
      </c>
      <c r="AO171" s="132">
        <v>18.3</v>
      </c>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row>
    <row r="172" spans="1:94">
      <c r="A172" s="131">
        <v>4</v>
      </c>
      <c r="B172" s="131" t="s">
        <v>141</v>
      </c>
      <c r="C172" s="131" t="s">
        <v>480</v>
      </c>
      <c r="D172" s="131" t="s">
        <v>52</v>
      </c>
      <c r="E172" s="131" t="s">
        <v>483</v>
      </c>
      <c r="F172" s="131" t="s">
        <v>1695</v>
      </c>
      <c r="G172" s="131"/>
      <c r="H172" s="131"/>
      <c r="I172" s="132"/>
      <c r="J172" s="132">
        <v>8.1999999999999993</v>
      </c>
      <c r="K172" s="132"/>
      <c r="L172" s="132">
        <v>6.8</v>
      </c>
      <c r="M172" s="132">
        <v>9.6</v>
      </c>
      <c r="N172" s="132">
        <v>9.8000000000000007</v>
      </c>
      <c r="O172" s="132">
        <v>6.5</v>
      </c>
      <c r="P172" s="132"/>
      <c r="Q172" s="132">
        <v>6.9</v>
      </c>
      <c r="R172" s="132">
        <v>6.9</v>
      </c>
      <c r="S172" s="132">
        <v>8.1999999999999993</v>
      </c>
      <c r="T172" s="132">
        <v>5</v>
      </c>
      <c r="U172" s="132">
        <v>6.7</v>
      </c>
      <c r="V172" s="132">
        <v>8.5</v>
      </c>
      <c r="W172" s="132">
        <v>8.6999999999999993</v>
      </c>
      <c r="X172" s="132">
        <v>9</v>
      </c>
      <c r="Y172" s="132">
        <v>8.6999999999999993</v>
      </c>
      <c r="Z172" s="132">
        <v>7.5</v>
      </c>
      <c r="AA172" s="132">
        <v>9.5</v>
      </c>
      <c r="AB172" s="132">
        <v>8.1999999999999993</v>
      </c>
      <c r="AC172" s="132">
        <v>17</v>
      </c>
      <c r="AD172" s="132">
        <v>7.4</v>
      </c>
      <c r="AE172" s="132">
        <v>16.7</v>
      </c>
      <c r="AF172" s="132">
        <v>6</v>
      </c>
      <c r="AG172" s="132">
        <v>6.8</v>
      </c>
      <c r="AH172" s="132">
        <v>7.9</v>
      </c>
      <c r="AI172" s="132">
        <v>5.0999999999999996</v>
      </c>
      <c r="AJ172" s="132">
        <v>5.7</v>
      </c>
      <c r="AK172" s="132">
        <v>5.3</v>
      </c>
      <c r="AL172" s="132">
        <v>9.6</v>
      </c>
      <c r="AM172" s="132">
        <v>7.2</v>
      </c>
      <c r="AN172" s="132">
        <v>5.5</v>
      </c>
      <c r="AO172" s="132">
        <v>6.7</v>
      </c>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row>
    <row r="173" spans="1:94">
      <c r="A173" s="131">
        <v>5</v>
      </c>
      <c r="B173" s="131" t="s">
        <v>143</v>
      </c>
      <c r="C173" s="131" t="s">
        <v>480</v>
      </c>
      <c r="D173" s="131" t="s">
        <v>52</v>
      </c>
      <c r="E173" s="131" t="s">
        <v>484</v>
      </c>
      <c r="F173" s="131" t="s">
        <v>1695</v>
      </c>
      <c r="G173" s="131"/>
      <c r="H173" s="131"/>
      <c r="I173" s="132"/>
      <c r="J173" s="132">
        <v>13.3</v>
      </c>
      <c r="K173" s="132"/>
      <c r="L173" s="132">
        <v>12.2</v>
      </c>
      <c r="M173" s="132">
        <v>16.7</v>
      </c>
      <c r="N173" s="132">
        <v>13.7</v>
      </c>
      <c r="O173" s="132">
        <v>11.5</v>
      </c>
      <c r="P173" s="132"/>
      <c r="Q173" s="132">
        <v>13.1</v>
      </c>
      <c r="R173" s="132">
        <v>12.8</v>
      </c>
      <c r="S173" s="132">
        <v>15.1</v>
      </c>
      <c r="T173" s="132">
        <v>8.9</v>
      </c>
      <c r="U173" s="132">
        <v>11.3</v>
      </c>
      <c r="V173" s="132">
        <v>16.399999999999999</v>
      </c>
      <c r="W173" s="132">
        <v>14.4</v>
      </c>
      <c r="X173" s="132">
        <v>17.3</v>
      </c>
      <c r="Y173" s="132">
        <v>17.3</v>
      </c>
      <c r="Z173" s="132">
        <v>13.8</v>
      </c>
      <c r="AA173" s="132">
        <v>15.7</v>
      </c>
      <c r="AB173" s="132">
        <v>14.5</v>
      </c>
      <c r="AC173" s="132">
        <v>23.6</v>
      </c>
      <c r="AD173" s="132">
        <v>14.2</v>
      </c>
      <c r="AE173" s="132">
        <v>17</v>
      </c>
      <c r="AF173" s="132">
        <v>9.6</v>
      </c>
      <c r="AG173" s="132">
        <v>12.3</v>
      </c>
      <c r="AH173" s="132">
        <v>19.600000000000001</v>
      </c>
      <c r="AI173" s="132">
        <v>7.3</v>
      </c>
      <c r="AJ173" s="132">
        <v>9.6999999999999993</v>
      </c>
      <c r="AK173" s="132">
        <v>9.6999999999999993</v>
      </c>
      <c r="AL173" s="132">
        <v>21.8</v>
      </c>
      <c r="AM173" s="132">
        <v>13</v>
      </c>
      <c r="AN173" s="132">
        <v>8.1999999999999993</v>
      </c>
      <c r="AO173" s="132">
        <v>10.6</v>
      </c>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row>
    <row r="174" spans="1:94">
      <c r="A174" s="131">
        <v>6</v>
      </c>
      <c r="B174" s="131" t="s">
        <v>145</v>
      </c>
      <c r="C174" s="131" t="s">
        <v>480</v>
      </c>
      <c r="D174" s="131" t="s">
        <v>52</v>
      </c>
      <c r="E174" s="131" t="s">
        <v>485</v>
      </c>
      <c r="F174" s="131" t="s">
        <v>1695</v>
      </c>
      <c r="G174" s="131"/>
      <c r="H174" s="131"/>
      <c r="I174" s="132"/>
      <c r="J174" s="132">
        <v>19</v>
      </c>
      <c r="K174" s="132"/>
      <c r="L174" s="132">
        <v>17</v>
      </c>
      <c r="M174" s="132">
        <v>19.7</v>
      </c>
      <c r="N174" s="132">
        <v>19.100000000000001</v>
      </c>
      <c r="O174" s="132">
        <v>19.600000000000001</v>
      </c>
      <c r="P174" s="132"/>
      <c r="Q174" s="132">
        <v>17.399999999999999</v>
      </c>
      <c r="R174" s="132">
        <v>17.2</v>
      </c>
      <c r="S174" s="132">
        <v>18.5</v>
      </c>
      <c r="T174" s="132">
        <v>14.5</v>
      </c>
      <c r="U174" s="132">
        <v>18.2</v>
      </c>
      <c r="V174" s="132">
        <v>18.7</v>
      </c>
      <c r="W174" s="132">
        <v>18.5</v>
      </c>
      <c r="X174" s="132">
        <v>22.1</v>
      </c>
      <c r="Y174" s="132">
        <v>20.100000000000001</v>
      </c>
      <c r="Z174" s="132">
        <v>18.2</v>
      </c>
      <c r="AA174" s="132">
        <v>20</v>
      </c>
      <c r="AB174" s="132">
        <v>19</v>
      </c>
      <c r="AC174" s="132">
        <v>20.7</v>
      </c>
      <c r="AD174" s="132">
        <v>19.3</v>
      </c>
      <c r="AE174" s="132">
        <v>19.2</v>
      </c>
      <c r="AF174" s="132">
        <v>18.100000000000001</v>
      </c>
      <c r="AG174" s="132">
        <v>19.100000000000001</v>
      </c>
      <c r="AH174" s="132">
        <v>23.6</v>
      </c>
      <c r="AI174" s="132">
        <v>16.7</v>
      </c>
      <c r="AJ174" s="132">
        <v>17</v>
      </c>
      <c r="AK174" s="132">
        <v>15.5</v>
      </c>
      <c r="AL174" s="132">
        <v>23.1</v>
      </c>
      <c r="AM174" s="132">
        <v>21.3</v>
      </c>
      <c r="AN174" s="132">
        <v>19.100000000000001</v>
      </c>
      <c r="AO174" s="132">
        <v>21.8</v>
      </c>
    </row>
    <row r="175" spans="1:94">
      <c r="A175" s="131">
        <v>7</v>
      </c>
      <c r="B175" s="131" t="s">
        <v>147</v>
      </c>
      <c r="C175" s="131" t="s">
        <v>480</v>
      </c>
      <c r="D175" s="131" t="s">
        <v>52</v>
      </c>
      <c r="E175" s="131" t="s">
        <v>486</v>
      </c>
      <c r="F175" s="131" t="s">
        <v>1695</v>
      </c>
      <c r="G175" s="131"/>
      <c r="H175" s="131"/>
      <c r="I175" s="132"/>
      <c r="J175" s="132">
        <v>19.5</v>
      </c>
      <c r="K175" s="132"/>
      <c r="L175" s="132">
        <v>20.100000000000001</v>
      </c>
      <c r="M175" s="132">
        <v>16.8</v>
      </c>
      <c r="N175" s="132">
        <v>19.2</v>
      </c>
      <c r="O175" s="132">
        <v>21.4</v>
      </c>
      <c r="P175" s="132"/>
      <c r="Q175" s="132">
        <v>20.8</v>
      </c>
      <c r="R175" s="132">
        <v>20.100000000000001</v>
      </c>
      <c r="S175" s="132">
        <v>18.2</v>
      </c>
      <c r="T175" s="132">
        <v>21.9</v>
      </c>
      <c r="U175" s="132">
        <v>20.3</v>
      </c>
      <c r="V175" s="132">
        <v>17.899999999999999</v>
      </c>
      <c r="W175" s="132">
        <v>15.2</v>
      </c>
      <c r="X175" s="132">
        <v>14.7</v>
      </c>
      <c r="Y175" s="132">
        <v>18.2</v>
      </c>
      <c r="Z175" s="132">
        <v>19.5</v>
      </c>
      <c r="AA175" s="132">
        <v>16.3</v>
      </c>
      <c r="AB175" s="132">
        <v>17.3</v>
      </c>
      <c r="AC175" s="132">
        <v>13.2</v>
      </c>
      <c r="AD175" s="132">
        <v>19.399999999999999</v>
      </c>
      <c r="AE175" s="132">
        <v>14.9</v>
      </c>
      <c r="AF175" s="132">
        <v>23</v>
      </c>
      <c r="AG175" s="132">
        <v>21.1</v>
      </c>
      <c r="AH175" s="132">
        <v>17.5</v>
      </c>
      <c r="AI175" s="132">
        <v>25.3</v>
      </c>
      <c r="AJ175" s="132">
        <v>22.8</v>
      </c>
      <c r="AK175" s="132">
        <v>22.2</v>
      </c>
      <c r="AL175" s="132">
        <v>14.4</v>
      </c>
      <c r="AM175" s="132">
        <v>19.399999999999999</v>
      </c>
      <c r="AN175" s="132">
        <v>24.5</v>
      </c>
      <c r="AO175" s="132">
        <v>21.3</v>
      </c>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row>
    <row r="176" spans="1:94">
      <c r="A176" s="131">
        <v>8</v>
      </c>
      <c r="B176" s="131" t="s">
        <v>149</v>
      </c>
      <c r="C176" s="131" t="s">
        <v>480</v>
      </c>
      <c r="D176" s="131" t="s">
        <v>52</v>
      </c>
      <c r="E176" s="131" t="s">
        <v>487</v>
      </c>
      <c r="F176" s="131" t="s">
        <v>1695</v>
      </c>
      <c r="G176" s="131"/>
      <c r="H176" s="131"/>
      <c r="I176" s="132"/>
      <c r="J176" s="132">
        <v>10</v>
      </c>
      <c r="K176" s="132"/>
      <c r="L176" s="132">
        <v>12.3</v>
      </c>
      <c r="M176" s="132">
        <v>7.3</v>
      </c>
      <c r="N176" s="132">
        <v>9.5</v>
      </c>
      <c r="O176" s="132">
        <v>11.2</v>
      </c>
      <c r="P176" s="132"/>
      <c r="Q176" s="132">
        <v>13.7</v>
      </c>
      <c r="R176" s="132">
        <v>11.7</v>
      </c>
      <c r="S176" s="132">
        <v>8.6</v>
      </c>
      <c r="T176" s="132">
        <v>17.100000000000001</v>
      </c>
      <c r="U176" s="132">
        <v>11.2</v>
      </c>
      <c r="V176" s="132">
        <v>8.1999999999999993</v>
      </c>
      <c r="W176" s="132">
        <v>6.1</v>
      </c>
      <c r="X176" s="132">
        <v>5</v>
      </c>
      <c r="Y176" s="132">
        <v>8.1</v>
      </c>
      <c r="Z176" s="132">
        <v>9.8000000000000007</v>
      </c>
      <c r="AA176" s="132">
        <v>6.6</v>
      </c>
      <c r="AB176" s="132">
        <v>7.9</v>
      </c>
      <c r="AC176" s="132">
        <v>5.4</v>
      </c>
      <c r="AD176" s="132">
        <v>9.6</v>
      </c>
      <c r="AE176" s="132">
        <v>6.1</v>
      </c>
      <c r="AF176" s="132">
        <v>12.9</v>
      </c>
      <c r="AG176" s="132">
        <v>10.8</v>
      </c>
      <c r="AH176" s="132">
        <v>7.6</v>
      </c>
      <c r="AI176" s="132">
        <v>15.3</v>
      </c>
      <c r="AJ176" s="132">
        <v>14.1</v>
      </c>
      <c r="AK176" s="132">
        <v>16.399999999999999</v>
      </c>
      <c r="AL176" s="132">
        <v>5.5</v>
      </c>
      <c r="AM176" s="132">
        <v>8.6</v>
      </c>
      <c r="AN176" s="132">
        <v>12.5</v>
      </c>
      <c r="AO176" s="132">
        <v>9</v>
      </c>
    </row>
    <row r="177" spans="1:94">
      <c r="A177" s="131">
        <v>9</v>
      </c>
      <c r="B177" s="131" t="s">
        <v>151</v>
      </c>
      <c r="C177" s="131" t="s">
        <v>480</v>
      </c>
      <c r="D177" s="131" t="s">
        <v>52</v>
      </c>
      <c r="E177" s="131" t="s">
        <v>488</v>
      </c>
      <c r="F177" s="131" t="s">
        <v>1695</v>
      </c>
      <c r="G177" s="131"/>
      <c r="H177" s="131"/>
      <c r="I177" s="132"/>
      <c r="J177" s="132">
        <v>8.8000000000000007</v>
      </c>
      <c r="K177" s="132"/>
      <c r="L177" s="132">
        <v>11.9</v>
      </c>
      <c r="M177" s="132">
        <v>5.9</v>
      </c>
      <c r="N177" s="132">
        <v>7.8</v>
      </c>
      <c r="O177" s="132">
        <v>9</v>
      </c>
      <c r="P177" s="132"/>
      <c r="Q177" s="132">
        <v>15.8</v>
      </c>
      <c r="R177" s="132">
        <v>11.2</v>
      </c>
      <c r="S177" s="132">
        <v>6.9</v>
      </c>
      <c r="T177" s="132">
        <v>17.899999999999999</v>
      </c>
      <c r="U177" s="132">
        <v>10.3</v>
      </c>
      <c r="V177" s="132">
        <v>6.5</v>
      </c>
      <c r="W177" s="132">
        <v>4.5999999999999996</v>
      </c>
      <c r="X177" s="132">
        <v>3.9</v>
      </c>
      <c r="Y177" s="132">
        <v>6.4</v>
      </c>
      <c r="Z177" s="132">
        <v>8.4</v>
      </c>
      <c r="AA177" s="132">
        <v>5.3</v>
      </c>
      <c r="AB177" s="132">
        <v>6.8</v>
      </c>
      <c r="AC177" s="132">
        <v>4.5999999999999996</v>
      </c>
      <c r="AD177" s="132">
        <v>8</v>
      </c>
      <c r="AE177" s="132">
        <v>5</v>
      </c>
      <c r="AF177" s="132">
        <v>10.4</v>
      </c>
      <c r="AG177" s="132">
        <v>8.8000000000000007</v>
      </c>
      <c r="AH177" s="132">
        <v>5.9</v>
      </c>
      <c r="AI177" s="132">
        <v>12.2</v>
      </c>
      <c r="AJ177" s="132">
        <v>12.3</v>
      </c>
      <c r="AK177" s="132">
        <v>15.3</v>
      </c>
      <c r="AL177" s="132">
        <v>4.3</v>
      </c>
      <c r="AM177" s="132">
        <v>7.1</v>
      </c>
      <c r="AN177" s="132">
        <v>9.3000000000000007</v>
      </c>
      <c r="AO177" s="132">
        <v>6.6</v>
      </c>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row>
    <row r="178" spans="1:94">
      <c r="A178" s="131"/>
      <c r="B178" s="131"/>
      <c r="C178" s="131" t="s">
        <v>480</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row>
    <row r="179" spans="1:94">
      <c r="A179" s="131"/>
      <c r="B179" s="131"/>
      <c r="C179" s="131" t="s">
        <v>490</v>
      </c>
      <c r="D179" s="131" t="s">
        <v>491</v>
      </c>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row>
    <row r="180" spans="1:94">
      <c r="A180" s="131">
        <v>11</v>
      </c>
      <c r="B180" s="131" t="s">
        <v>489</v>
      </c>
      <c r="C180" s="131" t="s">
        <v>490</v>
      </c>
      <c r="D180" s="131" t="s">
        <v>491</v>
      </c>
      <c r="E180" s="131" t="s">
        <v>492</v>
      </c>
      <c r="F180" s="131" t="s">
        <v>1692</v>
      </c>
      <c r="G180" s="131"/>
      <c r="H180" s="131"/>
      <c r="I180" s="132"/>
      <c r="J180" s="132">
        <v>84.3</v>
      </c>
      <c r="K180" s="132"/>
      <c r="L180" s="132">
        <v>82.3</v>
      </c>
      <c r="M180" s="132">
        <v>84.1</v>
      </c>
      <c r="N180" s="132">
        <v>85.5</v>
      </c>
      <c r="O180" s="132">
        <v>84.9</v>
      </c>
      <c r="P180" s="132"/>
      <c r="Q180" s="132">
        <v>80.3</v>
      </c>
      <c r="R180" s="132">
        <v>77.900000000000006</v>
      </c>
      <c r="S180" s="132">
        <v>79.099999999999994</v>
      </c>
      <c r="T180" s="132">
        <v>86</v>
      </c>
      <c r="U180" s="132">
        <v>86.4</v>
      </c>
      <c r="V180" s="132">
        <v>82.1</v>
      </c>
      <c r="W180" s="132">
        <v>85.3</v>
      </c>
      <c r="X180" s="132">
        <v>96.6</v>
      </c>
      <c r="Y180" s="132">
        <v>79.7</v>
      </c>
      <c r="Z180" s="132">
        <v>83.6</v>
      </c>
      <c r="AA180" s="132">
        <v>90.3</v>
      </c>
      <c r="AB180" s="132">
        <v>76</v>
      </c>
      <c r="AC180" s="132">
        <v>85.7</v>
      </c>
      <c r="AD180" s="132">
        <v>83.7</v>
      </c>
      <c r="AE180" s="132">
        <v>88.1</v>
      </c>
      <c r="AF180" s="132">
        <v>81.2</v>
      </c>
      <c r="AG180" s="132">
        <v>88.8</v>
      </c>
      <c r="AH180" s="132">
        <v>92.1</v>
      </c>
      <c r="AI180" s="132">
        <v>84</v>
      </c>
      <c r="AJ180" s="132">
        <v>79.5</v>
      </c>
      <c r="AK180" s="132">
        <v>85.9</v>
      </c>
      <c r="AL180" s="132">
        <v>89.3</v>
      </c>
      <c r="AM180" s="132">
        <v>86.8</v>
      </c>
      <c r="AN180" s="132">
        <v>85.6</v>
      </c>
      <c r="AO180" s="132">
        <v>85.5</v>
      </c>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row>
    <row r="181" spans="1:94">
      <c r="A181" s="131">
        <v>12</v>
      </c>
      <c r="B181" s="131" t="s">
        <v>493</v>
      </c>
      <c r="C181" s="131" t="s">
        <v>490</v>
      </c>
      <c r="D181" s="131" t="s">
        <v>491</v>
      </c>
      <c r="E181" s="131" t="s">
        <v>494</v>
      </c>
      <c r="F181" s="131" t="s">
        <v>1692</v>
      </c>
      <c r="G181" s="131"/>
      <c r="H181" s="131"/>
      <c r="I181" s="132"/>
      <c r="J181" s="132">
        <v>4.7</v>
      </c>
      <c r="K181" s="132"/>
      <c r="L181" s="132">
        <v>4.5999999999999996</v>
      </c>
      <c r="M181" s="132">
        <v>5.8</v>
      </c>
      <c r="N181" s="132">
        <v>3.9</v>
      </c>
      <c r="O181" s="132">
        <v>4.5</v>
      </c>
      <c r="P181" s="132"/>
      <c r="Q181" s="132">
        <v>4.5</v>
      </c>
      <c r="R181" s="132">
        <v>5.7</v>
      </c>
      <c r="S181" s="132">
        <v>3.5</v>
      </c>
      <c r="T181" s="132">
        <v>5.3</v>
      </c>
      <c r="U181" s="132">
        <v>4.3</v>
      </c>
      <c r="V181" s="132">
        <v>9.8000000000000007</v>
      </c>
      <c r="W181" s="132">
        <v>5</v>
      </c>
      <c r="X181" s="132">
        <v>1.2</v>
      </c>
      <c r="Y181" s="132">
        <v>9.8000000000000007</v>
      </c>
      <c r="Z181" s="132">
        <v>5.9</v>
      </c>
      <c r="AA181" s="132">
        <v>4.0999999999999996</v>
      </c>
      <c r="AB181" s="132">
        <v>5</v>
      </c>
      <c r="AC181" s="132">
        <v>4</v>
      </c>
      <c r="AD181" s="132">
        <v>5.5</v>
      </c>
      <c r="AE181" s="132">
        <v>2.7</v>
      </c>
      <c r="AF181" s="132">
        <v>4.4000000000000004</v>
      </c>
      <c r="AG181" s="132">
        <v>3.1</v>
      </c>
      <c r="AH181" s="132">
        <v>1.7</v>
      </c>
      <c r="AI181" s="132">
        <v>4.9000000000000004</v>
      </c>
      <c r="AJ181" s="132">
        <v>9.8000000000000007</v>
      </c>
      <c r="AK181" s="132">
        <v>5.4</v>
      </c>
      <c r="AL181" s="132">
        <v>1.3</v>
      </c>
      <c r="AM181" s="132">
        <v>2.7</v>
      </c>
      <c r="AN181" s="132">
        <v>3.8</v>
      </c>
      <c r="AO181" s="132">
        <v>2.8</v>
      </c>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row>
    <row r="182" spans="1:94">
      <c r="A182" s="131">
        <v>13</v>
      </c>
      <c r="B182" s="131" t="s">
        <v>495</v>
      </c>
      <c r="C182" s="131" t="s">
        <v>490</v>
      </c>
      <c r="D182" s="131" t="s">
        <v>491</v>
      </c>
      <c r="E182" s="131" t="s">
        <v>496</v>
      </c>
      <c r="F182" s="131" t="s">
        <v>1692</v>
      </c>
      <c r="G182" s="131"/>
      <c r="H182" s="131"/>
      <c r="I182" s="132"/>
      <c r="J182" s="132">
        <v>8.3000000000000007</v>
      </c>
      <c r="K182" s="132"/>
      <c r="L182" s="132">
        <v>10.5</v>
      </c>
      <c r="M182" s="132">
        <v>7.7</v>
      </c>
      <c r="N182" s="132">
        <v>7</v>
      </c>
      <c r="O182" s="132">
        <v>8.1999999999999993</v>
      </c>
      <c r="P182" s="132"/>
      <c r="Q182" s="132">
        <v>12.8</v>
      </c>
      <c r="R182" s="132">
        <v>14.1</v>
      </c>
      <c r="S182" s="132">
        <v>14.7</v>
      </c>
      <c r="T182" s="132">
        <v>7.4</v>
      </c>
      <c r="U182" s="132">
        <v>5</v>
      </c>
      <c r="V182" s="132">
        <v>5.6</v>
      </c>
      <c r="W182" s="132">
        <v>7.2</v>
      </c>
      <c r="X182" s="132">
        <v>1.4</v>
      </c>
      <c r="Y182" s="132">
        <v>8</v>
      </c>
      <c r="Z182" s="132">
        <v>7.9</v>
      </c>
      <c r="AA182" s="132">
        <v>3.5</v>
      </c>
      <c r="AB182" s="132">
        <v>16.600000000000001</v>
      </c>
      <c r="AC182" s="132">
        <v>7.8</v>
      </c>
      <c r="AD182" s="132">
        <v>7.1</v>
      </c>
      <c r="AE182" s="132">
        <v>8</v>
      </c>
      <c r="AF182" s="132">
        <v>7.1</v>
      </c>
      <c r="AG182" s="132">
        <v>4.9000000000000004</v>
      </c>
      <c r="AH182" s="132">
        <v>4.5999999999999996</v>
      </c>
      <c r="AI182" s="132">
        <v>8.4</v>
      </c>
      <c r="AJ182" s="132">
        <v>8.3000000000000007</v>
      </c>
      <c r="AK182" s="132">
        <v>7.5</v>
      </c>
      <c r="AL182" s="132">
        <v>8.3000000000000007</v>
      </c>
      <c r="AM182" s="132">
        <v>8.1</v>
      </c>
      <c r="AN182" s="132">
        <v>8.3000000000000007</v>
      </c>
      <c r="AO182" s="132">
        <v>9.3000000000000007</v>
      </c>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row>
    <row r="183" spans="1:94">
      <c r="A183" s="131">
        <v>14</v>
      </c>
      <c r="B183" s="131" t="s">
        <v>497</v>
      </c>
      <c r="C183" s="131" t="s">
        <v>490</v>
      </c>
      <c r="D183" s="131" t="s">
        <v>491</v>
      </c>
      <c r="E183" s="131" t="s">
        <v>498</v>
      </c>
      <c r="F183" s="131" t="s">
        <v>1692</v>
      </c>
      <c r="G183" s="131"/>
      <c r="H183" s="131"/>
      <c r="I183" s="132"/>
      <c r="J183" s="132">
        <v>2.7</v>
      </c>
      <c r="K183" s="132"/>
      <c r="L183" s="132">
        <v>2.6</v>
      </c>
      <c r="M183" s="132">
        <v>2.4</v>
      </c>
      <c r="N183" s="132">
        <v>3.6</v>
      </c>
      <c r="O183" s="132">
        <v>2.4</v>
      </c>
      <c r="P183" s="132"/>
      <c r="Q183" s="132">
        <v>2.5</v>
      </c>
      <c r="R183" s="132">
        <v>2.2999999999999998</v>
      </c>
      <c r="S183" s="132">
        <v>2.8</v>
      </c>
      <c r="T183" s="132">
        <v>1.2</v>
      </c>
      <c r="U183" s="132">
        <v>4.2</v>
      </c>
      <c r="V183" s="132">
        <v>2.5</v>
      </c>
      <c r="W183" s="132">
        <v>2.5</v>
      </c>
      <c r="X183" s="132">
        <v>0.8</v>
      </c>
      <c r="Y183" s="132">
        <v>2.5</v>
      </c>
      <c r="Z183" s="132">
        <v>2.6</v>
      </c>
      <c r="AA183" s="132">
        <v>2.2000000000000002</v>
      </c>
      <c r="AB183" s="132">
        <v>2.5</v>
      </c>
      <c r="AC183" s="132">
        <v>2.4</v>
      </c>
      <c r="AD183" s="132">
        <v>3.7</v>
      </c>
      <c r="AE183" s="132">
        <v>1.3</v>
      </c>
      <c r="AF183" s="132">
        <v>7.3</v>
      </c>
      <c r="AG183" s="132">
        <v>3.3</v>
      </c>
      <c r="AH183" s="132">
        <v>1.5</v>
      </c>
      <c r="AI183" s="132">
        <v>2.8</v>
      </c>
      <c r="AJ183" s="132">
        <v>2.4</v>
      </c>
      <c r="AK183" s="132">
        <v>1.2</v>
      </c>
      <c r="AL183" s="132">
        <v>1</v>
      </c>
      <c r="AM183" s="132">
        <v>2.2999999999999998</v>
      </c>
      <c r="AN183" s="132">
        <v>2.2999999999999998</v>
      </c>
      <c r="AO183" s="132">
        <v>2.4</v>
      </c>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row>
    <row r="184" spans="1:94">
      <c r="A184" s="131"/>
      <c r="B184" s="131"/>
      <c r="C184" s="131" t="s">
        <v>490</v>
      </c>
      <c r="D184" s="131" t="s">
        <v>500</v>
      </c>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row>
    <row r="185" spans="1:94">
      <c r="A185" s="131">
        <v>16</v>
      </c>
      <c r="B185" s="131" t="s">
        <v>499</v>
      </c>
      <c r="C185" s="131" t="s">
        <v>490</v>
      </c>
      <c r="D185" s="131" t="s">
        <v>500</v>
      </c>
      <c r="E185" s="131" t="s">
        <v>501</v>
      </c>
      <c r="F185" s="131" t="s">
        <v>1692</v>
      </c>
      <c r="G185" s="131"/>
      <c r="H185" s="131"/>
      <c r="I185" s="132"/>
      <c r="J185" s="132">
        <v>92.3</v>
      </c>
      <c r="K185" s="132"/>
      <c r="L185" s="132">
        <v>95.4</v>
      </c>
      <c r="M185" s="132">
        <v>89.8</v>
      </c>
      <c r="N185" s="132">
        <v>92.2</v>
      </c>
      <c r="O185" s="132">
        <v>92.3</v>
      </c>
      <c r="P185" s="132"/>
      <c r="Q185" s="132">
        <v>95.5</v>
      </c>
      <c r="R185" s="132">
        <v>96.6</v>
      </c>
      <c r="S185" s="132">
        <v>94.6</v>
      </c>
      <c r="T185" s="132">
        <v>96.5</v>
      </c>
      <c r="U185" s="132">
        <v>96.1</v>
      </c>
      <c r="V185" s="132">
        <v>91.7</v>
      </c>
      <c r="W185" s="132">
        <v>92.2</v>
      </c>
      <c r="X185" s="132">
        <v>53.6</v>
      </c>
      <c r="Y185" s="132">
        <v>93.2</v>
      </c>
      <c r="Z185" s="132">
        <v>91.4</v>
      </c>
      <c r="AA185" s="132">
        <v>88</v>
      </c>
      <c r="AB185" s="132">
        <v>91.2</v>
      </c>
      <c r="AC185" s="132">
        <v>89.1</v>
      </c>
      <c r="AD185" s="132">
        <v>92.4</v>
      </c>
      <c r="AE185" s="132">
        <v>85.2</v>
      </c>
      <c r="AF185" s="132">
        <v>95.7</v>
      </c>
      <c r="AG185" s="132">
        <v>94.7</v>
      </c>
      <c r="AH185" s="132">
        <v>92.6</v>
      </c>
      <c r="AI185" s="132">
        <v>97.1</v>
      </c>
      <c r="AJ185" s="132">
        <v>96.2</v>
      </c>
      <c r="AK185" s="132">
        <v>92.8</v>
      </c>
      <c r="AL185" s="132">
        <v>75.3</v>
      </c>
      <c r="AM185" s="132">
        <v>90.2</v>
      </c>
      <c r="AN185" s="132">
        <v>93.9</v>
      </c>
      <c r="AO185" s="132">
        <v>92.3</v>
      </c>
    </row>
    <row r="186" spans="1:94">
      <c r="A186" s="131">
        <v>17</v>
      </c>
      <c r="B186" s="131" t="s">
        <v>502</v>
      </c>
      <c r="C186" s="131" t="s">
        <v>490</v>
      </c>
      <c r="D186" s="131" t="s">
        <v>500</v>
      </c>
      <c r="E186" s="131" t="s">
        <v>503</v>
      </c>
      <c r="F186" s="131" t="s">
        <v>1692</v>
      </c>
      <c r="G186" s="131"/>
      <c r="H186" s="131"/>
      <c r="I186" s="132"/>
      <c r="J186" s="132">
        <v>1.2</v>
      </c>
      <c r="K186" s="132"/>
      <c r="L186" s="132">
        <v>1.1000000000000001</v>
      </c>
      <c r="M186" s="132">
        <v>1.3</v>
      </c>
      <c r="N186" s="132">
        <v>1.3</v>
      </c>
      <c r="O186" s="132">
        <v>1.2</v>
      </c>
      <c r="P186" s="132"/>
      <c r="Q186" s="132">
        <v>1.1000000000000001</v>
      </c>
      <c r="R186" s="132">
        <v>1.1000000000000001</v>
      </c>
      <c r="S186" s="132">
        <v>1.1000000000000001</v>
      </c>
      <c r="T186" s="132">
        <v>0.8</v>
      </c>
      <c r="U186" s="132">
        <v>1.1000000000000001</v>
      </c>
      <c r="V186" s="132">
        <v>1.3</v>
      </c>
      <c r="W186" s="132">
        <v>1.2</v>
      </c>
      <c r="X186" s="132">
        <v>3.4</v>
      </c>
      <c r="Y186" s="132">
        <v>1.1000000000000001</v>
      </c>
      <c r="Z186" s="132">
        <v>1.3</v>
      </c>
      <c r="AA186" s="132">
        <v>1.3</v>
      </c>
      <c r="AB186" s="132">
        <v>1.3</v>
      </c>
      <c r="AC186" s="132">
        <v>2.2999999999999998</v>
      </c>
      <c r="AD186" s="132">
        <v>1.3</v>
      </c>
      <c r="AE186" s="132">
        <v>1.7</v>
      </c>
      <c r="AF186" s="132">
        <v>1.2</v>
      </c>
      <c r="AG186" s="132">
        <v>1.2</v>
      </c>
      <c r="AH186" s="132">
        <v>1.3</v>
      </c>
      <c r="AI186" s="132">
        <v>0.9</v>
      </c>
      <c r="AJ186" s="132">
        <v>1.1000000000000001</v>
      </c>
      <c r="AK186" s="132">
        <v>1.1000000000000001</v>
      </c>
      <c r="AL186" s="132">
        <v>1.9</v>
      </c>
      <c r="AM186" s="132">
        <v>1.3</v>
      </c>
      <c r="AN186" s="132">
        <v>1.2</v>
      </c>
      <c r="AO186" s="132">
        <v>1.2</v>
      </c>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row>
    <row r="187" spans="1:94">
      <c r="A187" s="131">
        <v>18</v>
      </c>
      <c r="B187" s="131" t="s">
        <v>504</v>
      </c>
      <c r="C187" s="131" t="s">
        <v>490</v>
      </c>
      <c r="D187" s="131" t="s">
        <v>500</v>
      </c>
      <c r="E187" s="131" t="s">
        <v>505</v>
      </c>
      <c r="F187" s="131" t="s">
        <v>1692</v>
      </c>
      <c r="G187" s="131"/>
      <c r="H187" s="131"/>
      <c r="I187" s="132"/>
      <c r="J187" s="132">
        <v>4.2</v>
      </c>
      <c r="K187" s="132"/>
      <c r="L187" s="132">
        <v>1.9</v>
      </c>
      <c r="M187" s="132">
        <v>5.2</v>
      </c>
      <c r="N187" s="132">
        <v>4.2</v>
      </c>
      <c r="O187" s="132">
        <v>4.8</v>
      </c>
      <c r="P187" s="132"/>
      <c r="Q187" s="132">
        <v>1.9</v>
      </c>
      <c r="R187" s="132">
        <v>1.2</v>
      </c>
      <c r="S187" s="132">
        <v>1.9</v>
      </c>
      <c r="T187" s="132">
        <v>1.9</v>
      </c>
      <c r="U187" s="132">
        <v>1.6</v>
      </c>
      <c r="V187" s="132">
        <v>4.5999999999999996</v>
      </c>
      <c r="W187" s="132">
        <v>3.2</v>
      </c>
      <c r="X187" s="132">
        <v>25.4</v>
      </c>
      <c r="Y187" s="132">
        <v>3.6</v>
      </c>
      <c r="Z187" s="132">
        <v>4.5</v>
      </c>
      <c r="AA187" s="132">
        <v>5.9</v>
      </c>
      <c r="AB187" s="132">
        <v>4</v>
      </c>
      <c r="AC187" s="132">
        <v>5</v>
      </c>
      <c r="AD187" s="132">
        <v>4.0999999999999996</v>
      </c>
      <c r="AE187" s="132">
        <v>8.6</v>
      </c>
      <c r="AF187" s="132">
        <v>1.9</v>
      </c>
      <c r="AG187" s="132">
        <v>2.5</v>
      </c>
      <c r="AH187" s="132">
        <v>3.9</v>
      </c>
      <c r="AI187" s="132">
        <v>1.3</v>
      </c>
      <c r="AJ187" s="132">
        <v>1.7</v>
      </c>
      <c r="AK187" s="132">
        <v>4</v>
      </c>
      <c r="AL187" s="132">
        <v>18.100000000000001</v>
      </c>
      <c r="AM187" s="132">
        <v>6.6</v>
      </c>
      <c r="AN187" s="132">
        <v>3.7</v>
      </c>
      <c r="AO187" s="132">
        <v>4.8</v>
      </c>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row>
    <row r="188" spans="1:94">
      <c r="A188" s="131">
        <v>19</v>
      </c>
      <c r="B188" s="131" t="s">
        <v>506</v>
      </c>
      <c r="C188" s="131" t="s">
        <v>490</v>
      </c>
      <c r="D188" s="131" t="s">
        <v>500</v>
      </c>
      <c r="E188" s="131" t="s">
        <v>507</v>
      </c>
      <c r="F188" s="131" t="s">
        <v>1692</v>
      </c>
      <c r="G188" s="131"/>
      <c r="H188" s="131"/>
      <c r="I188" s="132"/>
      <c r="J188" s="132">
        <v>1.7</v>
      </c>
      <c r="K188" s="132"/>
      <c r="L188" s="132">
        <v>1.3</v>
      </c>
      <c r="M188" s="132">
        <v>2.8</v>
      </c>
      <c r="N188" s="132">
        <v>1.6</v>
      </c>
      <c r="O188" s="132">
        <v>1.2</v>
      </c>
      <c r="P188" s="132"/>
      <c r="Q188" s="132">
        <v>1.3</v>
      </c>
      <c r="R188" s="132">
        <v>0.8</v>
      </c>
      <c r="S188" s="132">
        <v>2.1</v>
      </c>
      <c r="T188" s="132">
        <v>0.6</v>
      </c>
      <c r="U188" s="132">
        <v>0.9</v>
      </c>
      <c r="V188" s="132">
        <v>1.9</v>
      </c>
      <c r="W188" s="132">
        <v>2.7</v>
      </c>
      <c r="X188" s="132">
        <v>13.1</v>
      </c>
      <c r="Y188" s="132">
        <v>1.6</v>
      </c>
      <c r="Z188" s="132">
        <v>2</v>
      </c>
      <c r="AA188" s="132">
        <v>3.6</v>
      </c>
      <c r="AB188" s="132">
        <v>2.7</v>
      </c>
      <c r="AC188" s="132">
        <v>2.7</v>
      </c>
      <c r="AD188" s="132">
        <v>1.6</v>
      </c>
      <c r="AE188" s="132">
        <v>3.4</v>
      </c>
      <c r="AF188" s="132">
        <v>0.6</v>
      </c>
      <c r="AG188" s="132">
        <v>1.1000000000000001</v>
      </c>
      <c r="AH188" s="132">
        <v>1.6</v>
      </c>
      <c r="AI188" s="132">
        <v>0.4</v>
      </c>
      <c r="AJ188" s="132">
        <v>0.5</v>
      </c>
      <c r="AK188" s="132">
        <v>1.5</v>
      </c>
      <c r="AL188" s="132">
        <v>3.7</v>
      </c>
      <c r="AM188" s="132">
        <v>1.4</v>
      </c>
      <c r="AN188" s="132">
        <v>0.8</v>
      </c>
      <c r="AO188" s="132">
        <v>1.1000000000000001</v>
      </c>
    </row>
    <row r="189" spans="1:94">
      <c r="A189" s="131">
        <v>20</v>
      </c>
      <c r="B189" s="131" t="s">
        <v>508</v>
      </c>
      <c r="C189" s="131" t="s">
        <v>490</v>
      </c>
      <c r="D189" s="131" t="s">
        <v>500</v>
      </c>
      <c r="E189" s="131" t="s">
        <v>509</v>
      </c>
      <c r="F189" s="131" t="s">
        <v>1692</v>
      </c>
      <c r="G189" s="131"/>
      <c r="H189" s="131"/>
      <c r="I189" s="132"/>
      <c r="J189" s="132">
        <v>0.6</v>
      </c>
      <c r="K189" s="132"/>
      <c r="L189" s="132">
        <v>0.3</v>
      </c>
      <c r="M189" s="132">
        <v>0.9</v>
      </c>
      <c r="N189" s="132">
        <v>0.7</v>
      </c>
      <c r="O189" s="132">
        <v>0.6</v>
      </c>
      <c r="P189" s="132"/>
      <c r="Q189" s="132">
        <v>0.2</v>
      </c>
      <c r="R189" s="132">
        <v>0.2</v>
      </c>
      <c r="S189" s="132">
        <v>0.2</v>
      </c>
      <c r="T189" s="132">
        <v>0.2</v>
      </c>
      <c r="U189" s="132">
        <v>0.2</v>
      </c>
      <c r="V189" s="132">
        <v>0.4</v>
      </c>
      <c r="W189" s="132">
        <v>0.7</v>
      </c>
      <c r="X189" s="132">
        <v>4.5</v>
      </c>
      <c r="Y189" s="132">
        <v>0.3</v>
      </c>
      <c r="Z189" s="132">
        <v>0.8</v>
      </c>
      <c r="AA189" s="132">
        <v>1.2</v>
      </c>
      <c r="AB189" s="132">
        <v>0.8</v>
      </c>
      <c r="AC189" s="132">
        <v>0.9</v>
      </c>
      <c r="AD189" s="132">
        <v>0.6</v>
      </c>
      <c r="AE189" s="132">
        <v>1.1000000000000001</v>
      </c>
      <c r="AF189" s="132">
        <v>0.6</v>
      </c>
      <c r="AG189" s="132">
        <v>0.4</v>
      </c>
      <c r="AH189" s="132">
        <v>0.6</v>
      </c>
      <c r="AI189" s="132">
        <v>0.4</v>
      </c>
      <c r="AJ189" s="132">
        <v>0.5</v>
      </c>
      <c r="AK189" s="132">
        <v>0.5</v>
      </c>
      <c r="AL189" s="132">
        <v>1</v>
      </c>
      <c r="AM189" s="132">
        <v>0.5</v>
      </c>
      <c r="AN189" s="132">
        <v>0.4</v>
      </c>
      <c r="AO189" s="132">
        <v>0.5</v>
      </c>
    </row>
    <row r="190" spans="1:94">
      <c r="A190" s="131"/>
      <c r="B190" s="131"/>
      <c r="C190" s="131" t="s">
        <v>490</v>
      </c>
      <c r="D190" s="131" t="s">
        <v>511</v>
      </c>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row>
    <row r="191" spans="1:94">
      <c r="A191" s="131">
        <v>22</v>
      </c>
      <c r="B191" s="131" t="s">
        <v>510</v>
      </c>
      <c r="C191" s="131" t="s">
        <v>490</v>
      </c>
      <c r="D191" s="131" t="s">
        <v>511</v>
      </c>
      <c r="E191" s="131" t="s">
        <v>512</v>
      </c>
      <c r="F191" s="131" t="s">
        <v>1692</v>
      </c>
      <c r="G191" s="131"/>
      <c r="H191" s="131"/>
      <c r="I191" s="132"/>
      <c r="J191" s="132">
        <v>90.7</v>
      </c>
      <c r="K191" s="132"/>
      <c r="L191" s="132">
        <v>93.4</v>
      </c>
      <c r="M191" s="132">
        <v>88.5</v>
      </c>
      <c r="N191" s="132">
        <v>90.6</v>
      </c>
      <c r="O191" s="132">
        <v>90.6</v>
      </c>
      <c r="P191" s="132"/>
      <c r="Q191" s="132">
        <v>93.5</v>
      </c>
      <c r="R191" s="132">
        <v>94.5</v>
      </c>
      <c r="S191" s="132">
        <v>92.7</v>
      </c>
      <c r="T191" s="132">
        <v>94.4</v>
      </c>
      <c r="U191" s="132">
        <v>94.1</v>
      </c>
      <c r="V191" s="132">
        <v>89</v>
      </c>
      <c r="W191" s="132">
        <v>90.6</v>
      </c>
      <c r="X191" s="132">
        <v>71</v>
      </c>
      <c r="Y191" s="132">
        <v>89.8</v>
      </c>
      <c r="Z191" s="132">
        <v>89.7</v>
      </c>
      <c r="AA191" s="132">
        <v>87.5</v>
      </c>
      <c r="AB191" s="132">
        <v>88.9</v>
      </c>
      <c r="AC191" s="132">
        <v>87.2</v>
      </c>
      <c r="AD191" s="132">
        <v>90.7</v>
      </c>
      <c r="AE191" s="132">
        <v>84.8</v>
      </c>
      <c r="AF191" s="132">
        <v>93.6</v>
      </c>
      <c r="AG191" s="132">
        <v>92.8</v>
      </c>
      <c r="AH191" s="132">
        <v>89.1</v>
      </c>
      <c r="AI191" s="132">
        <v>94.2</v>
      </c>
      <c r="AJ191" s="132">
        <v>93.3</v>
      </c>
      <c r="AK191" s="132">
        <v>91.6</v>
      </c>
      <c r="AL191" s="132">
        <v>80.400000000000006</v>
      </c>
      <c r="AM191" s="132">
        <v>88.2</v>
      </c>
      <c r="AN191" s="132">
        <v>92.7</v>
      </c>
      <c r="AO191" s="132">
        <v>90.9</v>
      </c>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row>
    <row r="192" spans="1:94">
      <c r="A192" s="131">
        <v>23</v>
      </c>
      <c r="B192" s="131" t="s">
        <v>513</v>
      </c>
      <c r="C192" s="131" t="s">
        <v>490</v>
      </c>
      <c r="D192" s="131" t="s">
        <v>511</v>
      </c>
      <c r="E192" s="131" t="s">
        <v>514</v>
      </c>
      <c r="F192" s="131" t="s">
        <v>1692</v>
      </c>
      <c r="G192" s="131"/>
      <c r="H192" s="131"/>
      <c r="I192" s="132"/>
      <c r="J192" s="132">
        <v>1.7</v>
      </c>
      <c r="K192" s="132"/>
      <c r="L192" s="132">
        <v>1.7</v>
      </c>
      <c r="M192" s="132">
        <v>2</v>
      </c>
      <c r="N192" s="132">
        <v>1.7</v>
      </c>
      <c r="O192" s="132">
        <v>1.5</v>
      </c>
      <c r="P192" s="132"/>
      <c r="Q192" s="132">
        <v>1.6</v>
      </c>
      <c r="R192" s="132">
        <v>1.6</v>
      </c>
      <c r="S192" s="132">
        <v>2.1</v>
      </c>
      <c r="T192" s="132">
        <v>1.2</v>
      </c>
      <c r="U192" s="132">
        <v>1.6</v>
      </c>
      <c r="V192" s="132">
        <v>2</v>
      </c>
      <c r="W192" s="132">
        <v>2.1</v>
      </c>
      <c r="X192" s="132">
        <v>2</v>
      </c>
      <c r="Y192" s="132">
        <v>2</v>
      </c>
      <c r="Z192" s="132">
        <v>1.8</v>
      </c>
      <c r="AA192" s="132">
        <v>2</v>
      </c>
      <c r="AB192" s="132">
        <v>2</v>
      </c>
      <c r="AC192" s="132">
        <v>3.1</v>
      </c>
      <c r="AD192" s="132">
        <v>1.6</v>
      </c>
      <c r="AE192" s="132">
        <v>2.2000000000000002</v>
      </c>
      <c r="AF192" s="132">
        <v>1.6</v>
      </c>
      <c r="AG192" s="132">
        <v>1.6</v>
      </c>
      <c r="AH192" s="132">
        <v>1.7</v>
      </c>
      <c r="AI192" s="132">
        <v>1.3</v>
      </c>
      <c r="AJ192" s="132">
        <v>1.3</v>
      </c>
      <c r="AK192" s="132">
        <v>1.5</v>
      </c>
      <c r="AL192" s="132">
        <v>2.1</v>
      </c>
      <c r="AM192" s="132">
        <v>1.8</v>
      </c>
      <c r="AN192" s="132">
        <v>1</v>
      </c>
      <c r="AO192" s="132">
        <v>1.4</v>
      </c>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row>
    <row r="193" spans="1:94">
      <c r="A193" s="131">
        <v>24</v>
      </c>
      <c r="B193" s="131" t="s">
        <v>515</v>
      </c>
      <c r="C193" s="131" t="s">
        <v>490</v>
      </c>
      <c r="D193" s="131" t="s">
        <v>511</v>
      </c>
      <c r="E193" s="131" t="s">
        <v>516</v>
      </c>
      <c r="F193" s="131" t="s">
        <v>1692</v>
      </c>
      <c r="G193" s="131"/>
      <c r="H193" s="131"/>
      <c r="I193" s="132"/>
      <c r="J193" s="132">
        <v>0.2</v>
      </c>
      <c r="K193" s="132"/>
      <c r="L193" s="132">
        <v>0.1</v>
      </c>
      <c r="M193" s="132">
        <v>0.2</v>
      </c>
      <c r="N193" s="132">
        <v>0.2</v>
      </c>
      <c r="O193" s="132">
        <v>0.3</v>
      </c>
      <c r="P193" s="132"/>
      <c r="Q193" s="132">
        <v>0.1</v>
      </c>
      <c r="R193" s="132">
        <v>0.1</v>
      </c>
      <c r="S193" s="132">
        <v>0.1</v>
      </c>
      <c r="T193" s="132">
        <v>0.1</v>
      </c>
      <c r="U193" s="132">
        <v>0.1</v>
      </c>
      <c r="V193" s="132">
        <v>0.2</v>
      </c>
      <c r="W193" s="132">
        <v>0.2</v>
      </c>
      <c r="X193" s="132">
        <v>0.2</v>
      </c>
      <c r="Y193" s="132">
        <v>0.2</v>
      </c>
      <c r="Z193" s="132">
        <v>0.2</v>
      </c>
      <c r="AA193" s="132">
        <v>0.2</v>
      </c>
      <c r="AB193" s="132">
        <v>0.2</v>
      </c>
      <c r="AC193" s="132">
        <v>0.4</v>
      </c>
      <c r="AD193" s="132">
        <v>0.2</v>
      </c>
      <c r="AE193" s="132">
        <v>0.2</v>
      </c>
      <c r="AF193" s="132">
        <v>0.1</v>
      </c>
      <c r="AG193" s="132">
        <v>0.2</v>
      </c>
      <c r="AH193" s="132">
        <v>0.8</v>
      </c>
      <c r="AI193" s="132">
        <v>0.3</v>
      </c>
      <c r="AJ193" s="132">
        <v>0.3</v>
      </c>
      <c r="AK193" s="132">
        <v>0.3</v>
      </c>
      <c r="AL193" s="132">
        <v>0.3</v>
      </c>
      <c r="AM193" s="132">
        <v>0.3</v>
      </c>
      <c r="AN193" s="132">
        <v>0.3</v>
      </c>
      <c r="AO193" s="132">
        <v>0.3</v>
      </c>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row>
    <row r="194" spans="1:94">
      <c r="A194" s="131">
        <v>25</v>
      </c>
      <c r="B194" s="131" t="s">
        <v>517</v>
      </c>
      <c r="C194" s="131" t="s">
        <v>490</v>
      </c>
      <c r="D194" s="131" t="s">
        <v>511</v>
      </c>
      <c r="E194" s="131" t="s">
        <v>518</v>
      </c>
      <c r="F194" s="131" t="s">
        <v>1692</v>
      </c>
      <c r="G194" s="131"/>
      <c r="H194" s="131"/>
      <c r="I194" s="132"/>
      <c r="J194" s="132">
        <v>0.4</v>
      </c>
      <c r="K194" s="132"/>
      <c r="L194" s="132">
        <v>0.4</v>
      </c>
      <c r="M194" s="132">
        <v>0.4</v>
      </c>
      <c r="N194" s="132">
        <v>0.5</v>
      </c>
      <c r="O194" s="132">
        <v>0.4</v>
      </c>
      <c r="P194" s="132"/>
      <c r="Q194" s="132">
        <v>0.4</v>
      </c>
      <c r="R194" s="132">
        <v>0.4</v>
      </c>
      <c r="S194" s="132">
        <v>0.2</v>
      </c>
      <c r="T194" s="132">
        <v>0.5</v>
      </c>
      <c r="U194" s="132">
        <v>0.4</v>
      </c>
      <c r="V194" s="132">
        <v>0.4</v>
      </c>
      <c r="W194" s="132">
        <v>0.3</v>
      </c>
      <c r="X194" s="132">
        <v>0.4</v>
      </c>
      <c r="Y194" s="132">
        <v>0.4</v>
      </c>
      <c r="Z194" s="132">
        <v>0.4</v>
      </c>
      <c r="AA194" s="132">
        <v>0.4</v>
      </c>
      <c r="AB194" s="132">
        <v>0.3</v>
      </c>
      <c r="AC194" s="132">
        <v>0.4</v>
      </c>
      <c r="AD194" s="132">
        <v>0.5</v>
      </c>
      <c r="AE194" s="132">
        <v>0.6</v>
      </c>
      <c r="AF194" s="132">
        <v>0.5</v>
      </c>
      <c r="AG194" s="132">
        <v>0.6</v>
      </c>
      <c r="AH194" s="132">
        <v>0.6</v>
      </c>
      <c r="AI194" s="132">
        <v>0.4</v>
      </c>
      <c r="AJ194" s="132">
        <v>0.4</v>
      </c>
      <c r="AK194" s="132">
        <v>0.4</v>
      </c>
      <c r="AL194" s="132">
        <v>0.4</v>
      </c>
      <c r="AM194" s="132">
        <v>0.4</v>
      </c>
      <c r="AN194" s="132">
        <v>0.4</v>
      </c>
      <c r="AO194" s="132">
        <v>0.4</v>
      </c>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row>
    <row r="195" spans="1:94">
      <c r="A195" s="131">
        <v>26</v>
      </c>
      <c r="B195" s="131" t="s">
        <v>519</v>
      </c>
      <c r="C195" s="131" t="s">
        <v>490</v>
      </c>
      <c r="D195" s="131" t="s">
        <v>511</v>
      </c>
      <c r="E195" s="131" t="s">
        <v>520</v>
      </c>
      <c r="F195" s="131" t="s">
        <v>1692</v>
      </c>
      <c r="G195" s="131"/>
      <c r="H195" s="131"/>
      <c r="I195" s="132"/>
      <c r="J195" s="132">
        <v>2.2999999999999998</v>
      </c>
      <c r="K195" s="132"/>
      <c r="L195" s="132">
        <v>1.3</v>
      </c>
      <c r="M195" s="132">
        <v>2.7</v>
      </c>
      <c r="N195" s="132">
        <v>2.2999999999999998</v>
      </c>
      <c r="O195" s="132">
        <v>2.5</v>
      </c>
      <c r="P195" s="132"/>
      <c r="Q195" s="132">
        <v>1.2</v>
      </c>
      <c r="R195" s="132">
        <v>1</v>
      </c>
      <c r="S195" s="132">
        <v>1.2</v>
      </c>
      <c r="T195" s="132">
        <v>1.2</v>
      </c>
      <c r="U195" s="132">
        <v>0.9</v>
      </c>
      <c r="V195" s="132">
        <v>2.6</v>
      </c>
      <c r="W195" s="132">
        <v>1.6</v>
      </c>
      <c r="X195" s="132">
        <v>9.6999999999999993</v>
      </c>
      <c r="Y195" s="132">
        <v>2.4</v>
      </c>
      <c r="Z195" s="132">
        <v>2.2000000000000002</v>
      </c>
      <c r="AA195" s="132">
        <v>2.7</v>
      </c>
      <c r="AB195" s="132">
        <v>2.6</v>
      </c>
      <c r="AC195" s="132">
        <v>2.6</v>
      </c>
      <c r="AD195" s="132">
        <v>2.2000000000000002</v>
      </c>
      <c r="AE195" s="132">
        <v>4.5999999999999996</v>
      </c>
      <c r="AF195" s="132">
        <v>1.3</v>
      </c>
      <c r="AG195" s="132">
        <v>1.4</v>
      </c>
      <c r="AH195" s="132">
        <v>2.2000000000000002</v>
      </c>
      <c r="AI195" s="132">
        <v>0.9</v>
      </c>
      <c r="AJ195" s="132">
        <v>1.2</v>
      </c>
      <c r="AK195" s="132">
        <v>1.6</v>
      </c>
      <c r="AL195" s="132">
        <v>8.4</v>
      </c>
      <c r="AM195" s="132">
        <v>3.3</v>
      </c>
      <c r="AN195" s="132">
        <v>2.1</v>
      </c>
      <c r="AO195" s="132">
        <v>2.2999999999999998</v>
      </c>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row>
    <row r="196" spans="1:94">
      <c r="A196" s="131">
        <v>27</v>
      </c>
      <c r="B196" s="131" t="s">
        <v>521</v>
      </c>
      <c r="C196" s="131" t="s">
        <v>490</v>
      </c>
      <c r="D196" s="131" t="s">
        <v>511</v>
      </c>
      <c r="E196" s="131" t="s">
        <v>522</v>
      </c>
      <c r="F196" s="131" t="s">
        <v>1692</v>
      </c>
      <c r="G196" s="131"/>
      <c r="H196" s="131"/>
      <c r="I196" s="132"/>
      <c r="J196" s="132">
        <v>0.9</v>
      </c>
      <c r="K196" s="132"/>
      <c r="L196" s="132">
        <v>0.6</v>
      </c>
      <c r="M196" s="132">
        <v>1.1000000000000001</v>
      </c>
      <c r="N196" s="132">
        <v>0.8</v>
      </c>
      <c r="O196" s="132">
        <v>0.8</v>
      </c>
      <c r="P196" s="132"/>
      <c r="Q196" s="132">
        <v>0.6</v>
      </c>
      <c r="R196" s="132">
        <v>0.6</v>
      </c>
      <c r="S196" s="132">
        <v>0.8</v>
      </c>
      <c r="T196" s="132">
        <v>0.4</v>
      </c>
      <c r="U196" s="132">
        <v>0.4</v>
      </c>
      <c r="V196" s="132">
        <v>1.2</v>
      </c>
      <c r="W196" s="132">
        <v>1</v>
      </c>
      <c r="X196" s="132">
        <v>2.2000000000000002</v>
      </c>
      <c r="Y196" s="132">
        <v>1.2</v>
      </c>
      <c r="Z196" s="132">
        <v>1.1000000000000001</v>
      </c>
      <c r="AA196" s="132">
        <v>1.2</v>
      </c>
      <c r="AB196" s="132">
        <v>1.2</v>
      </c>
      <c r="AC196" s="132">
        <v>1.2</v>
      </c>
      <c r="AD196" s="132">
        <v>0.9</v>
      </c>
      <c r="AE196" s="132">
        <v>1.2</v>
      </c>
      <c r="AF196" s="132">
        <v>0.6</v>
      </c>
      <c r="AG196" s="132">
        <v>0.8</v>
      </c>
      <c r="AH196" s="132">
        <v>1.6</v>
      </c>
      <c r="AI196" s="132">
        <v>0.6</v>
      </c>
      <c r="AJ196" s="132">
        <v>0.8</v>
      </c>
      <c r="AK196" s="132">
        <v>0.9</v>
      </c>
      <c r="AL196" s="132">
        <v>0.9</v>
      </c>
      <c r="AM196" s="132">
        <v>0.9</v>
      </c>
      <c r="AN196" s="132">
        <v>0.9</v>
      </c>
      <c r="AO196" s="132">
        <v>0.9</v>
      </c>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row>
    <row r="197" spans="1:94">
      <c r="A197" s="131">
        <v>28</v>
      </c>
      <c r="B197" s="131" t="s">
        <v>523</v>
      </c>
      <c r="C197" s="131" t="s">
        <v>490</v>
      </c>
      <c r="D197" s="131" t="s">
        <v>511</v>
      </c>
      <c r="E197" s="131" t="s">
        <v>49</v>
      </c>
      <c r="F197" s="131" t="s">
        <v>1692</v>
      </c>
      <c r="G197" s="131"/>
      <c r="H197" s="131"/>
      <c r="I197" s="132"/>
      <c r="J197" s="132">
        <v>3.9</v>
      </c>
      <c r="K197" s="132"/>
      <c r="L197" s="132">
        <v>2.5</v>
      </c>
      <c r="M197" s="132">
        <v>5</v>
      </c>
      <c r="N197" s="132">
        <v>3.8</v>
      </c>
      <c r="O197" s="132">
        <v>3.8</v>
      </c>
      <c r="P197" s="132"/>
      <c r="Q197" s="132">
        <v>2.5</v>
      </c>
      <c r="R197" s="132">
        <v>1.8</v>
      </c>
      <c r="S197" s="132">
        <v>2.9</v>
      </c>
      <c r="T197" s="132">
        <v>2.2000000000000002</v>
      </c>
      <c r="U197" s="132">
        <v>2.5</v>
      </c>
      <c r="V197" s="132">
        <v>4.7</v>
      </c>
      <c r="W197" s="132">
        <v>4.2</v>
      </c>
      <c r="X197" s="132">
        <v>14.5</v>
      </c>
      <c r="Y197" s="132">
        <v>4.0999999999999996</v>
      </c>
      <c r="Z197" s="132">
        <v>4.5999999999999996</v>
      </c>
      <c r="AA197" s="132">
        <v>6.1</v>
      </c>
      <c r="AB197" s="132">
        <v>4.9000000000000004</v>
      </c>
      <c r="AC197" s="132">
        <v>5</v>
      </c>
      <c r="AD197" s="132">
        <v>3.8</v>
      </c>
      <c r="AE197" s="132">
        <v>6.4</v>
      </c>
      <c r="AF197" s="132">
        <v>2.2000000000000002</v>
      </c>
      <c r="AG197" s="132">
        <v>2.7</v>
      </c>
      <c r="AH197" s="132">
        <v>4</v>
      </c>
      <c r="AI197" s="132">
        <v>2.2999999999999998</v>
      </c>
      <c r="AJ197" s="132">
        <v>2.7</v>
      </c>
      <c r="AK197" s="132">
        <v>3.8</v>
      </c>
      <c r="AL197" s="132">
        <v>7.6</v>
      </c>
      <c r="AM197" s="132">
        <v>5.2</v>
      </c>
      <c r="AN197" s="132">
        <v>2.6</v>
      </c>
      <c r="AO197" s="132">
        <v>3.8</v>
      </c>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row>
    <row r="198" spans="1:94">
      <c r="A198" s="131"/>
      <c r="B198" s="131"/>
      <c r="C198" s="131" t="s">
        <v>490</v>
      </c>
      <c r="D198" s="131" t="s">
        <v>525</v>
      </c>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row>
    <row r="199" spans="1:94">
      <c r="A199" s="131">
        <v>30</v>
      </c>
      <c r="B199" s="131" t="s">
        <v>524</v>
      </c>
      <c r="C199" s="131" t="s">
        <v>490</v>
      </c>
      <c r="D199" s="131" t="s">
        <v>525</v>
      </c>
      <c r="E199" s="131" t="s">
        <v>526</v>
      </c>
      <c r="F199" s="131" t="s">
        <v>1692</v>
      </c>
      <c r="G199" s="131"/>
      <c r="H199" s="131"/>
      <c r="I199" s="132"/>
      <c r="J199" s="132">
        <v>42.3</v>
      </c>
      <c r="K199" s="132"/>
      <c r="L199" s="132">
        <v>43.6</v>
      </c>
      <c r="M199" s="132">
        <v>35.5</v>
      </c>
      <c r="N199" s="132">
        <v>41.8</v>
      </c>
      <c r="O199" s="132">
        <v>45.9</v>
      </c>
      <c r="P199" s="132"/>
      <c r="Q199" s="132">
        <v>47.6</v>
      </c>
      <c r="R199" s="132">
        <v>39</v>
      </c>
      <c r="S199" s="132">
        <v>38.1</v>
      </c>
      <c r="T199" s="132">
        <v>51.1</v>
      </c>
      <c r="U199" s="132">
        <v>44.1</v>
      </c>
      <c r="V199" s="132">
        <v>35.799999999999997</v>
      </c>
      <c r="W199" s="132">
        <v>31.9</v>
      </c>
      <c r="X199" s="132">
        <v>35.1</v>
      </c>
      <c r="Y199" s="132">
        <v>36.700000000000003</v>
      </c>
      <c r="Z199" s="132">
        <v>35.5</v>
      </c>
      <c r="AA199" s="132">
        <v>34.4</v>
      </c>
      <c r="AB199" s="132">
        <v>35.799999999999997</v>
      </c>
      <c r="AC199" s="132">
        <v>36.1</v>
      </c>
      <c r="AD199" s="132">
        <v>39.700000000000003</v>
      </c>
      <c r="AE199" s="132">
        <v>36</v>
      </c>
      <c r="AF199" s="132">
        <v>47.9</v>
      </c>
      <c r="AG199" s="132">
        <v>41.9</v>
      </c>
      <c r="AH199" s="132">
        <v>41.5</v>
      </c>
      <c r="AI199" s="132">
        <v>49.7</v>
      </c>
      <c r="AJ199" s="132">
        <v>48.1</v>
      </c>
      <c r="AK199" s="132">
        <v>49.9</v>
      </c>
      <c r="AL199" s="132">
        <v>32.1</v>
      </c>
      <c r="AM199" s="132">
        <v>43.1</v>
      </c>
      <c r="AN199" s="132">
        <v>49.2</v>
      </c>
      <c r="AO199" s="132">
        <v>45.8</v>
      </c>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row>
    <row r="200" spans="1:94">
      <c r="A200" s="131">
        <v>31</v>
      </c>
      <c r="B200" s="131" t="s">
        <v>527</v>
      </c>
      <c r="C200" s="131" t="s">
        <v>490</v>
      </c>
      <c r="D200" s="131" t="s">
        <v>525</v>
      </c>
      <c r="E200" s="131" t="s">
        <v>528</v>
      </c>
      <c r="F200" s="131" t="s">
        <v>1692</v>
      </c>
      <c r="G200" s="131"/>
      <c r="H200" s="131"/>
      <c r="I200" s="132"/>
      <c r="J200" s="132">
        <v>0.4</v>
      </c>
      <c r="K200" s="132"/>
      <c r="L200" s="132">
        <v>0.2</v>
      </c>
      <c r="M200" s="132">
        <v>0.3</v>
      </c>
      <c r="N200" s="132">
        <v>0.4</v>
      </c>
      <c r="O200" s="132">
        <v>0.6</v>
      </c>
      <c r="P200" s="132"/>
      <c r="Q200" s="132">
        <v>0.2</v>
      </c>
      <c r="R200" s="132">
        <v>0.2</v>
      </c>
      <c r="S200" s="132">
        <v>0.2</v>
      </c>
      <c r="T200" s="132">
        <v>0.2</v>
      </c>
      <c r="U200" s="132">
        <v>0.2</v>
      </c>
      <c r="V200" s="132">
        <v>0.3</v>
      </c>
      <c r="W200" s="132">
        <v>0.3</v>
      </c>
      <c r="X200" s="132">
        <v>0.2</v>
      </c>
      <c r="Y200" s="132">
        <v>0.3</v>
      </c>
      <c r="Z200" s="132">
        <v>0.2</v>
      </c>
      <c r="AA200" s="132">
        <v>0.2</v>
      </c>
      <c r="AB200" s="132">
        <v>0.3</v>
      </c>
      <c r="AC200" s="132">
        <v>0.6</v>
      </c>
      <c r="AD200" s="132">
        <v>0.2</v>
      </c>
      <c r="AE200" s="132">
        <v>0.4</v>
      </c>
      <c r="AF200" s="132">
        <v>0.4</v>
      </c>
      <c r="AG200" s="132">
        <v>0.4</v>
      </c>
      <c r="AH200" s="132">
        <v>2.1</v>
      </c>
      <c r="AI200" s="132">
        <v>0.5</v>
      </c>
      <c r="AJ200" s="132">
        <v>0.5</v>
      </c>
      <c r="AK200" s="132">
        <v>0.4</v>
      </c>
      <c r="AL200" s="132">
        <v>1.2</v>
      </c>
      <c r="AM200" s="132">
        <v>0.5</v>
      </c>
      <c r="AN200" s="132">
        <v>0.7</v>
      </c>
      <c r="AO200" s="132">
        <v>0.5</v>
      </c>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row>
    <row r="201" spans="1:94">
      <c r="A201" s="131">
        <v>32</v>
      </c>
      <c r="B201" s="131" t="s">
        <v>529</v>
      </c>
      <c r="C201" s="131" t="s">
        <v>490</v>
      </c>
      <c r="D201" s="131" t="s">
        <v>525</v>
      </c>
      <c r="E201" s="131" t="s">
        <v>530</v>
      </c>
      <c r="F201" s="131" t="s">
        <v>1692</v>
      </c>
      <c r="G201" s="131"/>
      <c r="H201" s="131"/>
      <c r="I201" s="132"/>
      <c r="J201" s="132">
        <v>0.3</v>
      </c>
      <c r="K201" s="132"/>
      <c r="L201" s="132">
        <v>0.4</v>
      </c>
      <c r="M201" s="132">
        <v>0.3</v>
      </c>
      <c r="N201" s="132">
        <v>0.3</v>
      </c>
      <c r="O201" s="132">
        <v>0.3</v>
      </c>
      <c r="P201" s="132"/>
      <c r="Q201" s="132">
        <v>0.4</v>
      </c>
      <c r="R201" s="132">
        <v>0.3</v>
      </c>
      <c r="S201" s="132">
        <v>0.3</v>
      </c>
      <c r="T201" s="132">
        <v>0.3</v>
      </c>
      <c r="U201" s="132">
        <v>0.4</v>
      </c>
      <c r="V201" s="132">
        <v>0.4</v>
      </c>
      <c r="W201" s="132">
        <v>0.3</v>
      </c>
      <c r="X201" s="132">
        <v>0.3</v>
      </c>
      <c r="Y201" s="132">
        <v>0.5</v>
      </c>
      <c r="Z201" s="132">
        <v>0.3</v>
      </c>
      <c r="AA201" s="132">
        <v>0.4</v>
      </c>
      <c r="AB201" s="132">
        <v>0.3</v>
      </c>
      <c r="AC201" s="132">
        <v>0.4</v>
      </c>
      <c r="AD201" s="132">
        <v>0.3</v>
      </c>
      <c r="AE201" s="132">
        <v>0.4</v>
      </c>
      <c r="AF201" s="132">
        <v>0.3</v>
      </c>
      <c r="AG201" s="132">
        <v>0.2</v>
      </c>
      <c r="AH201" s="132">
        <v>0.3</v>
      </c>
      <c r="AI201" s="132">
        <v>0.3</v>
      </c>
      <c r="AJ201" s="132">
        <v>0.5</v>
      </c>
      <c r="AK201" s="132">
        <v>0.3</v>
      </c>
      <c r="AL201" s="132">
        <v>0.5</v>
      </c>
      <c r="AM201" s="132">
        <v>0.4</v>
      </c>
      <c r="AN201" s="132">
        <v>0.3</v>
      </c>
      <c r="AO201" s="132">
        <v>0.3</v>
      </c>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row>
    <row r="202" spans="1:94">
      <c r="A202" s="131">
        <v>33</v>
      </c>
      <c r="B202" s="131" t="s">
        <v>531</v>
      </c>
      <c r="C202" s="131" t="s">
        <v>490</v>
      </c>
      <c r="D202" s="131" t="s">
        <v>525</v>
      </c>
      <c r="E202" s="131" t="s">
        <v>532</v>
      </c>
      <c r="F202" s="131" t="s">
        <v>1692</v>
      </c>
      <c r="G202" s="131"/>
      <c r="H202" s="131"/>
      <c r="I202" s="132"/>
      <c r="J202" s="132">
        <v>2.5</v>
      </c>
      <c r="K202" s="132"/>
      <c r="L202" s="132">
        <v>1.1000000000000001</v>
      </c>
      <c r="M202" s="132">
        <v>3.9</v>
      </c>
      <c r="N202" s="132">
        <v>2.4</v>
      </c>
      <c r="O202" s="132">
        <v>2.6</v>
      </c>
      <c r="P202" s="132"/>
      <c r="Q202" s="132">
        <v>0.9</v>
      </c>
      <c r="R202" s="132">
        <v>0.8</v>
      </c>
      <c r="S202" s="132">
        <v>1.3</v>
      </c>
      <c r="T202" s="132">
        <v>1</v>
      </c>
      <c r="U202" s="132">
        <v>1</v>
      </c>
      <c r="V202" s="132">
        <v>3.1</v>
      </c>
      <c r="W202" s="132">
        <v>2.8</v>
      </c>
      <c r="X202" s="132">
        <v>25.5</v>
      </c>
      <c r="Y202" s="132">
        <v>1.8</v>
      </c>
      <c r="Z202" s="132">
        <v>2.6</v>
      </c>
      <c r="AA202" s="132">
        <v>4.0999999999999996</v>
      </c>
      <c r="AB202" s="132">
        <v>3.3</v>
      </c>
      <c r="AC202" s="132">
        <v>2</v>
      </c>
      <c r="AD202" s="132">
        <v>2.2999999999999998</v>
      </c>
      <c r="AE202" s="132">
        <v>5.8</v>
      </c>
      <c r="AF202" s="132">
        <v>0.5</v>
      </c>
      <c r="AG202" s="132">
        <v>0.9</v>
      </c>
      <c r="AH202" s="132">
        <v>1.9</v>
      </c>
      <c r="AI202" s="132">
        <v>0.4</v>
      </c>
      <c r="AJ202" s="132">
        <v>0.8</v>
      </c>
      <c r="AK202" s="132">
        <v>2.5</v>
      </c>
      <c r="AL202" s="132">
        <v>13.9</v>
      </c>
      <c r="AM202" s="132">
        <v>3.3</v>
      </c>
      <c r="AN202" s="132">
        <v>1.1000000000000001</v>
      </c>
      <c r="AO202" s="132">
        <v>2</v>
      </c>
    </row>
    <row r="203" spans="1:94">
      <c r="A203" s="131">
        <v>34</v>
      </c>
      <c r="B203" s="131" t="s">
        <v>533</v>
      </c>
      <c r="C203" s="131" t="s">
        <v>490</v>
      </c>
      <c r="D203" s="131" t="s">
        <v>525</v>
      </c>
      <c r="E203" s="131" t="s">
        <v>534</v>
      </c>
      <c r="F203" s="131" t="s">
        <v>1692</v>
      </c>
      <c r="G203" s="131"/>
      <c r="H203" s="131"/>
      <c r="I203" s="132"/>
      <c r="J203" s="132">
        <v>1</v>
      </c>
      <c r="K203" s="132"/>
      <c r="L203" s="132">
        <v>0.5</v>
      </c>
      <c r="M203" s="132">
        <v>1</v>
      </c>
      <c r="N203" s="132">
        <v>1</v>
      </c>
      <c r="O203" s="132">
        <v>1.4</v>
      </c>
      <c r="P203" s="132"/>
      <c r="Q203" s="132">
        <v>0.5</v>
      </c>
      <c r="R203" s="132">
        <v>0.3</v>
      </c>
      <c r="S203" s="132">
        <v>0.5</v>
      </c>
      <c r="T203" s="132">
        <v>0.5</v>
      </c>
      <c r="U203" s="132">
        <v>0.4</v>
      </c>
      <c r="V203" s="132">
        <v>1</v>
      </c>
      <c r="W203" s="132">
        <v>0.7</v>
      </c>
      <c r="X203" s="132">
        <v>2</v>
      </c>
      <c r="Y203" s="132">
        <v>0.6</v>
      </c>
      <c r="Z203" s="132">
        <v>0.6</v>
      </c>
      <c r="AA203" s="132">
        <v>1.5</v>
      </c>
      <c r="AB203" s="132">
        <v>0.7</v>
      </c>
      <c r="AC203" s="132">
        <v>1</v>
      </c>
      <c r="AD203" s="132">
        <v>1</v>
      </c>
      <c r="AE203" s="132">
        <v>1.9</v>
      </c>
      <c r="AF203" s="132">
        <v>0.5</v>
      </c>
      <c r="AG203" s="132">
        <v>0.8</v>
      </c>
      <c r="AH203" s="132">
        <v>0.8</v>
      </c>
      <c r="AI203" s="132">
        <v>0.7</v>
      </c>
      <c r="AJ203" s="132">
        <v>0.6</v>
      </c>
      <c r="AK203" s="132">
        <v>0.7</v>
      </c>
      <c r="AL203" s="132">
        <v>2.2000000000000002</v>
      </c>
      <c r="AM203" s="132">
        <v>2.4</v>
      </c>
      <c r="AN203" s="132">
        <v>1.4</v>
      </c>
      <c r="AO203" s="132">
        <v>2.1</v>
      </c>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row>
    <row r="204" spans="1:94">
      <c r="A204" s="131">
        <v>35</v>
      </c>
      <c r="B204" s="131" t="s">
        <v>535</v>
      </c>
      <c r="C204" s="131" t="s">
        <v>490</v>
      </c>
      <c r="D204" s="131" t="s">
        <v>525</v>
      </c>
      <c r="E204" s="131" t="s">
        <v>536</v>
      </c>
      <c r="F204" s="131" t="s">
        <v>1692</v>
      </c>
      <c r="G204" s="131"/>
      <c r="H204" s="131"/>
      <c r="I204" s="132"/>
      <c r="J204" s="132">
        <v>0.3</v>
      </c>
      <c r="K204" s="132"/>
      <c r="L204" s="132">
        <v>0.1</v>
      </c>
      <c r="M204" s="132">
        <v>0.3</v>
      </c>
      <c r="N204" s="132">
        <v>0.3</v>
      </c>
      <c r="O204" s="132">
        <v>0.4</v>
      </c>
      <c r="P204" s="132"/>
      <c r="Q204" s="132">
        <v>0.1</v>
      </c>
      <c r="R204" s="132">
        <v>0.1</v>
      </c>
      <c r="S204" s="132">
        <v>0.1</v>
      </c>
      <c r="T204" s="132">
        <v>0.1</v>
      </c>
      <c r="U204" s="132">
        <v>0.1</v>
      </c>
      <c r="V204" s="132">
        <v>0.3</v>
      </c>
      <c r="W204" s="132">
        <v>0.3</v>
      </c>
      <c r="X204" s="132">
        <v>0.3</v>
      </c>
      <c r="Y204" s="132">
        <v>0.3</v>
      </c>
      <c r="Z204" s="132">
        <v>0.3</v>
      </c>
      <c r="AA204" s="132">
        <v>0.4</v>
      </c>
      <c r="AB204" s="132">
        <v>0.3</v>
      </c>
      <c r="AC204" s="132">
        <v>0.4</v>
      </c>
      <c r="AD204" s="132">
        <v>0.3</v>
      </c>
      <c r="AE204" s="132">
        <v>0.7</v>
      </c>
      <c r="AF204" s="132">
        <v>0.3</v>
      </c>
      <c r="AG204" s="132">
        <v>0.3</v>
      </c>
      <c r="AH204" s="132">
        <v>0.3</v>
      </c>
      <c r="AI204" s="132">
        <v>0.2</v>
      </c>
      <c r="AJ204" s="132">
        <v>0.3</v>
      </c>
      <c r="AK204" s="132">
        <v>0.3</v>
      </c>
      <c r="AL204" s="132">
        <v>0.4</v>
      </c>
      <c r="AM204" s="132">
        <v>0.6</v>
      </c>
      <c r="AN204" s="132">
        <v>0.5</v>
      </c>
      <c r="AO204" s="132">
        <v>0.6</v>
      </c>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row>
    <row r="205" spans="1:94">
      <c r="A205" s="131">
        <v>36</v>
      </c>
      <c r="B205" s="131" t="s">
        <v>537</v>
      </c>
      <c r="C205" s="131" t="s">
        <v>490</v>
      </c>
      <c r="D205" s="131" t="s">
        <v>525</v>
      </c>
      <c r="E205" s="131" t="s">
        <v>538</v>
      </c>
      <c r="F205" s="131" t="s">
        <v>1692</v>
      </c>
      <c r="G205" s="131"/>
      <c r="H205" s="131"/>
      <c r="I205" s="132"/>
      <c r="J205" s="132">
        <v>1</v>
      </c>
      <c r="K205" s="132"/>
      <c r="L205" s="132">
        <v>1</v>
      </c>
      <c r="M205" s="132">
        <v>1.2</v>
      </c>
      <c r="N205" s="132">
        <v>1</v>
      </c>
      <c r="O205" s="132">
        <v>0.9</v>
      </c>
      <c r="P205" s="132"/>
      <c r="Q205" s="132">
        <v>1.4</v>
      </c>
      <c r="R205" s="132">
        <v>1.6</v>
      </c>
      <c r="S205" s="132">
        <v>1</v>
      </c>
      <c r="T205" s="132">
        <v>0.9</v>
      </c>
      <c r="U205" s="132">
        <v>1</v>
      </c>
      <c r="V205" s="132">
        <v>1.2</v>
      </c>
      <c r="W205" s="132">
        <v>1.2</v>
      </c>
      <c r="X205" s="132">
        <v>1.1000000000000001</v>
      </c>
      <c r="Y205" s="132">
        <v>1.2</v>
      </c>
      <c r="Z205" s="132">
        <v>1.1000000000000001</v>
      </c>
      <c r="AA205" s="132">
        <v>1.2</v>
      </c>
      <c r="AB205" s="132">
        <v>1.2</v>
      </c>
      <c r="AC205" s="132">
        <v>1.2</v>
      </c>
      <c r="AD205" s="132">
        <v>1</v>
      </c>
      <c r="AE205" s="132">
        <v>1.4</v>
      </c>
      <c r="AF205" s="132">
        <v>1</v>
      </c>
      <c r="AG205" s="132">
        <v>1</v>
      </c>
      <c r="AH205" s="132">
        <v>1</v>
      </c>
      <c r="AI205" s="132">
        <v>0.7</v>
      </c>
      <c r="AJ205" s="132">
        <v>0.8</v>
      </c>
      <c r="AK205" s="132">
        <v>0.8</v>
      </c>
      <c r="AL205" s="132">
        <v>0.9</v>
      </c>
      <c r="AM205" s="132">
        <v>0.8</v>
      </c>
      <c r="AN205" s="132">
        <v>0.8</v>
      </c>
      <c r="AO205" s="132">
        <v>0.8</v>
      </c>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row>
    <row r="206" spans="1:94">
      <c r="A206" s="131">
        <v>37</v>
      </c>
      <c r="B206" s="131" t="s">
        <v>539</v>
      </c>
      <c r="C206" s="131" t="s">
        <v>490</v>
      </c>
      <c r="D206" s="131" t="s">
        <v>525</v>
      </c>
      <c r="E206" s="131" t="s">
        <v>540</v>
      </c>
      <c r="F206" s="131" t="s">
        <v>1692</v>
      </c>
      <c r="G206" s="131"/>
      <c r="H206" s="131"/>
      <c r="I206" s="132"/>
      <c r="J206" s="132">
        <v>52.1</v>
      </c>
      <c r="K206" s="132"/>
      <c r="L206" s="132">
        <v>53.1</v>
      </c>
      <c r="M206" s="132">
        <v>57.5</v>
      </c>
      <c r="N206" s="132">
        <v>52.6</v>
      </c>
      <c r="O206" s="132">
        <v>48</v>
      </c>
      <c r="P206" s="132"/>
      <c r="Q206" s="132">
        <v>48.9</v>
      </c>
      <c r="R206" s="132">
        <v>57.6</v>
      </c>
      <c r="S206" s="132">
        <v>58.5</v>
      </c>
      <c r="T206" s="132">
        <v>46</v>
      </c>
      <c r="U206" s="132">
        <v>52.7</v>
      </c>
      <c r="V206" s="132">
        <v>58</v>
      </c>
      <c r="W206" s="132">
        <v>62.4</v>
      </c>
      <c r="X206" s="132">
        <v>35.4</v>
      </c>
      <c r="Y206" s="132">
        <v>58.7</v>
      </c>
      <c r="Z206" s="132">
        <v>59.2</v>
      </c>
      <c r="AA206" s="132">
        <v>57.9</v>
      </c>
      <c r="AB206" s="132">
        <v>58.2</v>
      </c>
      <c r="AC206" s="132">
        <v>58.4</v>
      </c>
      <c r="AD206" s="132">
        <v>55.3</v>
      </c>
      <c r="AE206" s="132">
        <v>53.5</v>
      </c>
      <c r="AF206" s="132">
        <v>49.1</v>
      </c>
      <c r="AG206" s="132">
        <v>54.5</v>
      </c>
      <c r="AH206" s="132">
        <v>52.1</v>
      </c>
      <c r="AI206" s="132">
        <v>47.5</v>
      </c>
      <c r="AJ206" s="132">
        <v>48.5</v>
      </c>
      <c r="AK206" s="132">
        <v>45</v>
      </c>
      <c r="AL206" s="132">
        <v>48.9</v>
      </c>
      <c r="AM206" s="132">
        <v>49</v>
      </c>
      <c r="AN206" s="132">
        <v>46.1</v>
      </c>
      <c r="AO206" s="132">
        <v>47.8</v>
      </c>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row>
    <row r="207" spans="1:94">
      <c r="A207" s="131"/>
      <c r="B207" s="131"/>
      <c r="C207" s="131" t="s">
        <v>490</v>
      </c>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row>
    <row r="208" spans="1:94">
      <c r="A208" s="131"/>
      <c r="B208" s="131"/>
      <c r="C208" s="131" t="s">
        <v>542</v>
      </c>
      <c r="D208" s="131" t="s">
        <v>543</v>
      </c>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row>
    <row r="209" spans="1:94">
      <c r="A209" s="131">
        <v>40</v>
      </c>
      <c r="B209" s="131" t="s">
        <v>541</v>
      </c>
      <c r="C209" s="131" t="s">
        <v>542</v>
      </c>
      <c r="D209" s="131" t="s">
        <v>543</v>
      </c>
      <c r="E209" s="131" t="s">
        <v>544</v>
      </c>
      <c r="F209" s="131" t="s">
        <v>1696</v>
      </c>
      <c r="G209" s="131"/>
      <c r="H209" s="131"/>
      <c r="I209" s="132"/>
      <c r="J209" s="132">
        <v>16.8</v>
      </c>
      <c r="K209" s="132"/>
      <c r="L209" s="132">
        <v>9.3000000000000007</v>
      </c>
      <c r="M209" s="132">
        <v>4.0999999999999996</v>
      </c>
      <c r="N209" s="132">
        <v>15.8</v>
      </c>
      <c r="O209" s="132">
        <v>37.200000000000003</v>
      </c>
      <c r="P209" s="132"/>
      <c r="Q209" s="132">
        <v>3</v>
      </c>
      <c r="R209" s="132">
        <v>4.7</v>
      </c>
      <c r="S209" s="132">
        <v>3.1</v>
      </c>
      <c r="T209" s="132">
        <v>30.5</v>
      </c>
      <c r="U209" s="132">
        <v>7.3</v>
      </c>
      <c r="V209" s="132">
        <v>3.7</v>
      </c>
      <c r="W209" s="132">
        <v>3.2</v>
      </c>
      <c r="X209" s="132">
        <v>3.9</v>
      </c>
      <c r="Y209" s="132">
        <v>4.0999999999999996</v>
      </c>
      <c r="Z209" s="132">
        <v>4.7</v>
      </c>
      <c r="AA209" s="132">
        <v>4.0999999999999996</v>
      </c>
      <c r="AB209" s="132">
        <v>3.9</v>
      </c>
      <c r="AC209" s="132">
        <v>4.5999999999999996</v>
      </c>
      <c r="AD209" s="132">
        <v>7.3</v>
      </c>
      <c r="AE209" s="132">
        <v>6.7</v>
      </c>
      <c r="AF209" s="132">
        <v>50.1</v>
      </c>
      <c r="AG209" s="132">
        <v>13.2</v>
      </c>
      <c r="AH209" s="132">
        <v>12.8</v>
      </c>
      <c r="AI209" s="132">
        <v>63.2</v>
      </c>
      <c r="AJ209" s="132">
        <v>24.8</v>
      </c>
      <c r="AK209" s="132">
        <v>54.1</v>
      </c>
      <c r="AL209" s="132">
        <v>6.8</v>
      </c>
      <c r="AM209" s="132">
        <v>20.5</v>
      </c>
      <c r="AN209" s="132">
        <v>61.4</v>
      </c>
      <c r="AO209" s="132">
        <v>59</v>
      </c>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row>
    <row r="210" spans="1:94">
      <c r="A210" s="131">
        <v>41</v>
      </c>
      <c r="B210" s="131" t="s">
        <v>545</v>
      </c>
      <c r="C210" s="131" t="s">
        <v>542</v>
      </c>
      <c r="D210" s="131" t="s">
        <v>543</v>
      </c>
      <c r="E210" s="131" t="s">
        <v>546</v>
      </c>
      <c r="F210" s="131" t="s">
        <v>1696</v>
      </c>
      <c r="G210" s="131"/>
      <c r="H210" s="131"/>
      <c r="I210" s="132"/>
      <c r="J210" s="132">
        <v>20.3</v>
      </c>
      <c r="K210" s="132"/>
      <c r="L210" s="132">
        <v>26.5</v>
      </c>
      <c r="M210" s="132">
        <v>23.2</v>
      </c>
      <c r="N210" s="132">
        <v>15.5</v>
      </c>
      <c r="O210" s="132">
        <v>16.100000000000001</v>
      </c>
      <c r="P210" s="132"/>
      <c r="Q210" s="132">
        <v>69.5</v>
      </c>
      <c r="R210" s="132">
        <v>25.2</v>
      </c>
      <c r="S210" s="132">
        <v>33.4</v>
      </c>
      <c r="T210" s="132">
        <v>11.9</v>
      </c>
      <c r="U210" s="132">
        <v>7</v>
      </c>
      <c r="V210" s="132">
        <v>3.7</v>
      </c>
      <c r="W210" s="132">
        <v>11.5</v>
      </c>
      <c r="X210" s="132">
        <v>73.5</v>
      </c>
      <c r="Y210" s="132">
        <v>19.899999999999999</v>
      </c>
      <c r="Z210" s="132">
        <v>10.9</v>
      </c>
      <c r="AA210" s="132">
        <v>10.199999999999999</v>
      </c>
      <c r="AB210" s="132">
        <v>28.3</v>
      </c>
      <c r="AC210" s="132">
        <v>49.3</v>
      </c>
      <c r="AD210" s="132">
        <v>12.3</v>
      </c>
      <c r="AE210" s="132">
        <v>29.3</v>
      </c>
      <c r="AF210" s="132">
        <v>4</v>
      </c>
      <c r="AG210" s="132">
        <v>5</v>
      </c>
      <c r="AH210" s="132">
        <v>54.9</v>
      </c>
      <c r="AI210" s="132">
        <v>4.8</v>
      </c>
      <c r="AJ210" s="132">
        <v>6.4</v>
      </c>
      <c r="AK210" s="132">
        <v>21.2</v>
      </c>
      <c r="AL210" s="132">
        <v>46.4</v>
      </c>
      <c r="AM210" s="132">
        <v>14.1</v>
      </c>
      <c r="AN210" s="132">
        <v>9.6999999999999993</v>
      </c>
      <c r="AO210" s="132">
        <v>4.2</v>
      </c>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row>
    <row r="211" spans="1:94">
      <c r="A211" s="131">
        <v>42</v>
      </c>
      <c r="B211" s="131" t="s">
        <v>547</v>
      </c>
      <c r="C211" s="131" t="s">
        <v>542</v>
      </c>
      <c r="D211" s="131" t="s">
        <v>543</v>
      </c>
      <c r="E211" s="131" t="s">
        <v>548</v>
      </c>
      <c r="F211" s="131" t="s">
        <v>1696</v>
      </c>
      <c r="G211" s="131"/>
      <c r="H211" s="131"/>
      <c r="I211" s="132"/>
      <c r="J211" s="132">
        <v>33.200000000000003</v>
      </c>
      <c r="K211" s="132"/>
      <c r="L211" s="132">
        <v>37</v>
      </c>
      <c r="M211" s="132">
        <v>27.6</v>
      </c>
      <c r="N211" s="132">
        <v>38.700000000000003</v>
      </c>
      <c r="O211" s="132">
        <v>31</v>
      </c>
      <c r="P211" s="132"/>
      <c r="Q211" s="132">
        <v>12</v>
      </c>
      <c r="R211" s="132">
        <v>43.4</v>
      </c>
      <c r="S211" s="132">
        <v>22.2</v>
      </c>
      <c r="T211" s="132">
        <v>48.6</v>
      </c>
      <c r="U211" s="132">
        <v>63.8</v>
      </c>
      <c r="V211" s="132">
        <v>13.6</v>
      </c>
      <c r="W211" s="132">
        <v>46</v>
      </c>
      <c r="X211" s="132">
        <v>10.199999999999999</v>
      </c>
      <c r="Y211" s="132">
        <v>16.100000000000001</v>
      </c>
      <c r="Z211" s="132">
        <v>63.1</v>
      </c>
      <c r="AA211" s="132">
        <v>32.1</v>
      </c>
      <c r="AB211" s="132">
        <v>29.6</v>
      </c>
      <c r="AC211" s="132">
        <v>13.8</v>
      </c>
      <c r="AD211" s="132">
        <v>38.799999999999997</v>
      </c>
      <c r="AE211" s="132">
        <v>20.100000000000001</v>
      </c>
      <c r="AF211" s="132">
        <v>38.6</v>
      </c>
      <c r="AG211" s="132">
        <v>62.8</v>
      </c>
      <c r="AH211" s="132">
        <v>12.6</v>
      </c>
      <c r="AI211" s="132">
        <v>23.5</v>
      </c>
      <c r="AJ211" s="132">
        <v>55.9</v>
      </c>
      <c r="AK211" s="132">
        <v>16.7</v>
      </c>
      <c r="AL211" s="132">
        <v>16.100000000000001</v>
      </c>
      <c r="AM211" s="132">
        <v>45.3</v>
      </c>
      <c r="AN211" s="132">
        <v>18.899999999999999</v>
      </c>
      <c r="AO211" s="132">
        <v>29.1</v>
      </c>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row>
    <row r="212" spans="1:94">
      <c r="A212" s="131">
        <v>43</v>
      </c>
      <c r="B212" s="131" t="s">
        <v>549</v>
      </c>
      <c r="C212" s="131" t="s">
        <v>542</v>
      </c>
      <c r="D212" s="131" t="s">
        <v>543</v>
      </c>
      <c r="E212" s="131" t="s">
        <v>550</v>
      </c>
      <c r="F212" s="131" t="s">
        <v>1696</v>
      </c>
      <c r="G212" s="131"/>
      <c r="H212" s="131"/>
      <c r="I212" s="132"/>
      <c r="J212" s="132">
        <v>29.8</v>
      </c>
      <c r="K212" s="132"/>
      <c r="L212" s="132">
        <v>27.3</v>
      </c>
      <c r="M212" s="132">
        <v>45.2</v>
      </c>
      <c r="N212" s="132">
        <v>30</v>
      </c>
      <c r="O212" s="132">
        <v>15.8</v>
      </c>
      <c r="P212" s="132"/>
      <c r="Q212" s="132">
        <v>15.5</v>
      </c>
      <c r="R212" s="132">
        <v>26.8</v>
      </c>
      <c r="S212" s="132">
        <v>41.4</v>
      </c>
      <c r="T212" s="132">
        <v>9.1</v>
      </c>
      <c r="U212" s="132">
        <v>21.9</v>
      </c>
      <c r="V212" s="132">
        <v>79</v>
      </c>
      <c r="W212" s="132">
        <v>39.299999999999997</v>
      </c>
      <c r="X212" s="132">
        <v>12.4</v>
      </c>
      <c r="Y212" s="132">
        <v>60</v>
      </c>
      <c r="Z212" s="132">
        <v>21.3</v>
      </c>
      <c r="AA212" s="132">
        <v>53.6</v>
      </c>
      <c r="AB212" s="132">
        <v>38.200000000000003</v>
      </c>
      <c r="AC212" s="132">
        <v>32.4</v>
      </c>
      <c r="AD212" s="132">
        <v>41.6</v>
      </c>
      <c r="AE212" s="132">
        <v>43.9</v>
      </c>
      <c r="AF212" s="132">
        <v>7.3</v>
      </c>
      <c r="AG212" s="132">
        <v>19</v>
      </c>
      <c r="AH212" s="132">
        <v>19.7</v>
      </c>
      <c r="AI212" s="132">
        <v>8.5</v>
      </c>
      <c r="AJ212" s="132">
        <v>12.9</v>
      </c>
      <c r="AK212" s="132">
        <v>8</v>
      </c>
      <c r="AL212" s="132">
        <v>30.6</v>
      </c>
      <c r="AM212" s="132">
        <v>20.100000000000001</v>
      </c>
      <c r="AN212" s="132">
        <v>10</v>
      </c>
      <c r="AO212" s="132">
        <v>7.7</v>
      </c>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row>
    <row r="213" spans="1:94">
      <c r="A213" s="131"/>
      <c r="B213" s="131"/>
      <c r="C213" s="131" t="s">
        <v>542</v>
      </c>
      <c r="D213" s="131" t="s">
        <v>552</v>
      </c>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row>
    <row r="214" spans="1:94">
      <c r="A214" s="131">
        <v>45</v>
      </c>
      <c r="B214" s="131" t="s">
        <v>551</v>
      </c>
      <c r="C214" s="131" t="s">
        <v>542</v>
      </c>
      <c r="D214" s="131" t="s">
        <v>552</v>
      </c>
      <c r="E214" s="131" t="s">
        <v>553</v>
      </c>
      <c r="F214" s="131" t="s">
        <v>1696</v>
      </c>
      <c r="G214" s="131"/>
      <c r="H214" s="131"/>
      <c r="I214" s="132"/>
      <c r="J214" s="132">
        <v>30.3</v>
      </c>
      <c r="K214" s="132"/>
      <c r="L214" s="132">
        <v>25.7</v>
      </c>
      <c r="M214" s="132">
        <v>22.4</v>
      </c>
      <c r="N214" s="132">
        <v>34.299999999999997</v>
      </c>
      <c r="O214" s="132">
        <v>40.5</v>
      </c>
      <c r="P214" s="132"/>
      <c r="Q214" s="132">
        <v>8.8000000000000007</v>
      </c>
      <c r="R214" s="132">
        <v>21.5</v>
      </c>
      <c r="S214" s="132">
        <v>15.6</v>
      </c>
      <c r="T214" s="132">
        <v>59.7</v>
      </c>
      <c r="U214" s="132">
        <v>27.4</v>
      </c>
      <c r="V214" s="132">
        <v>29.2</v>
      </c>
      <c r="W214" s="132">
        <v>14.4</v>
      </c>
      <c r="X214" s="132">
        <v>7.5</v>
      </c>
      <c r="Y214" s="132">
        <v>27.6</v>
      </c>
      <c r="Z214" s="132">
        <v>32.700000000000003</v>
      </c>
      <c r="AA214" s="132">
        <v>19.899999999999999</v>
      </c>
      <c r="AB214" s="132">
        <v>19.2</v>
      </c>
      <c r="AC214" s="132">
        <v>20.3</v>
      </c>
      <c r="AD214" s="132">
        <v>32</v>
      </c>
      <c r="AE214" s="132">
        <v>24.8</v>
      </c>
      <c r="AF214" s="132">
        <v>48.2</v>
      </c>
      <c r="AG214" s="132">
        <v>41.8</v>
      </c>
      <c r="AH214" s="132">
        <v>26.7</v>
      </c>
      <c r="AI214" s="132">
        <v>54.3</v>
      </c>
      <c r="AJ214" s="132">
        <v>48.3</v>
      </c>
      <c r="AK214" s="132">
        <v>51.3</v>
      </c>
      <c r="AL214" s="132">
        <v>21.2</v>
      </c>
      <c r="AM214" s="132">
        <v>36.200000000000003</v>
      </c>
      <c r="AN214" s="132">
        <v>48.3</v>
      </c>
      <c r="AO214" s="132">
        <v>41.7</v>
      </c>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row>
    <row r="215" spans="1:94">
      <c r="A215" s="131">
        <v>46</v>
      </c>
      <c r="B215" s="131" t="s">
        <v>554</v>
      </c>
      <c r="C215" s="131" t="s">
        <v>542</v>
      </c>
      <c r="D215" s="131" t="s">
        <v>552</v>
      </c>
      <c r="E215" s="131" t="s">
        <v>555</v>
      </c>
      <c r="F215" s="131" t="s">
        <v>1696</v>
      </c>
      <c r="G215" s="131"/>
      <c r="H215" s="131"/>
      <c r="I215" s="132"/>
      <c r="J215" s="132">
        <v>24.2</v>
      </c>
      <c r="K215" s="132"/>
      <c r="L215" s="132">
        <v>15.2</v>
      </c>
      <c r="M215" s="132">
        <v>21.6</v>
      </c>
      <c r="N215" s="132">
        <v>30.4</v>
      </c>
      <c r="O215" s="132">
        <v>30.1</v>
      </c>
      <c r="P215" s="132"/>
      <c r="Q215" s="132">
        <v>5.7</v>
      </c>
      <c r="R215" s="132">
        <v>15.1</v>
      </c>
      <c r="S215" s="132">
        <v>12.9</v>
      </c>
      <c r="T215" s="132">
        <v>20.7</v>
      </c>
      <c r="U215" s="132">
        <v>20.2</v>
      </c>
      <c r="V215" s="132">
        <v>23.3</v>
      </c>
      <c r="W215" s="132">
        <v>16.7</v>
      </c>
      <c r="X215" s="132">
        <v>12.2</v>
      </c>
      <c r="Y215" s="132">
        <v>25.9</v>
      </c>
      <c r="Z215" s="132">
        <v>23.6</v>
      </c>
      <c r="AA215" s="132">
        <v>21.7</v>
      </c>
      <c r="AB215" s="132">
        <v>17.100000000000001</v>
      </c>
      <c r="AC215" s="132">
        <v>21.5</v>
      </c>
      <c r="AD215" s="132">
        <v>27.7</v>
      </c>
      <c r="AE215" s="132">
        <v>28.4</v>
      </c>
      <c r="AF215" s="132">
        <v>34.200000000000003</v>
      </c>
      <c r="AG215" s="132">
        <v>34.4</v>
      </c>
      <c r="AH215" s="132">
        <v>21.5</v>
      </c>
      <c r="AI215" s="132">
        <v>28.9</v>
      </c>
      <c r="AJ215" s="132">
        <v>29.9</v>
      </c>
      <c r="AK215" s="132">
        <v>19.2</v>
      </c>
      <c r="AL215" s="132">
        <v>19.899999999999999</v>
      </c>
      <c r="AM215" s="132">
        <v>36.1</v>
      </c>
      <c r="AN215" s="132">
        <v>32.5</v>
      </c>
      <c r="AO215" s="132">
        <v>42.6</v>
      </c>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row>
    <row r="216" spans="1:94">
      <c r="A216" s="131">
        <v>47</v>
      </c>
      <c r="B216" s="131" t="s">
        <v>556</v>
      </c>
      <c r="C216" s="131" t="s">
        <v>542</v>
      </c>
      <c r="D216" s="131" t="s">
        <v>552</v>
      </c>
      <c r="E216" s="131" t="s">
        <v>557</v>
      </c>
      <c r="F216" s="131" t="s">
        <v>1696</v>
      </c>
      <c r="G216" s="131"/>
      <c r="H216" s="131"/>
      <c r="I216" s="132"/>
      <c r="J216" s="132">
        <v>0.8</v>
      </c>
      <c r="K216" s="132"/>
      <c r="L216" s="132">
        <v>0.7</v>
      </c>
      <c r="M216" s="132">
        <v>0.9</v>
      </c>
      <c r="N216" s="132">
        <v>0.9</v>
      </c>
      <c r="O216" s="132">
        <v>0.9</v>
      </c>
      <c r="P216" s="132"/>
      <c r="Q216" s="132">
        <v>0.7</v>
      </c>
      <c r="R216" s="132">
        <v>0.7</v>
      </c>
      <c r="S216" s="132">
        <v>0.7</v>
      </c>
      <c r="T216" s="132">
        <v>0.6</v>
      </c>
      <c r="U216" s="132">
        <v>1</v>
      </c>
      <c r="V216" s="132">
        <v>0.8</v>
      </c>
      <c r="W216" s="132">
        <v>0.8</v>
      </c>
      <c r="X216" s="132">
        <v>1.3</v>
      </c>
      <c r="Y216" s="132">
        <v>0.9</v>
      </c>
      <c r="Z216" s="132">
        <v>0.8</v>
      </c>
      <c r="AA216" s="132">
        <v>0.9</v>
      </c>
      <c r="AB216" s="132">
        <v>0.9</v>
      </c>
      <c r="AC216" s="132">
        <v>0.8</v>
      </c>
      <c r="AD216" s="132">
        <v>0.8</v>
      </c>
      <c r="AE216" s="132">
        <v>1.2</v>
      </c>
      <c r="AF216" s="132">
        <v>0.6</v>
      </c>
      <c r="AG216" s="132">
        <v>0.7</v>
      </c>
      <c r="AH216" s="132">
        <v>0.8</v>
      </c>
      <c r="AI216" s="132">
        <v>0.6</v>
      </c>
      <c r="AJ216" s="132">
        <v>0.8</v>
      </c>
      <c r="AK216" s="132">
        <v>0.8</v>
      </c>
      <c r="AL216" s="132">
        <v>1.2</v>
      </c>
      <c r="AM216" s="132">
        <v>0.8</v>
      </c>
      <c r="AN216" s="132">
        <v>0.8</v>
      </c>
      <c r="AO216" s="132">
        <v>0.8</v>
      </c>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row>
    <row r="217" spans="1:94">
      <c r="A217" s="131">
        <v>48</v>
      </c>
      <c r="B217" s="131" t="s">
        <v>558</v>
      </c>
      <c r="C217" s="131" t="s">
        <v>542</v>
      </c>
      <c r="D217" s="131" t="s">
        <v>552</v>
      </c>
      <c r="E217" s="131" t="s">
        <v>559</v>
      </c>
      <c r="F217" s="131" t="s">
        <v>1696</v>
      </c>
      <c r="G217" s="131"/>
      <c r="H217" s="131"/>
      <c r="I217" s="132"/>
      <c r="J217" s="132">
        <v>20.5</v>
      </c>
      <c r="K217" s="132"/>
      <c r="L217" s="132">
        <v>10.4</v>
      </c>
      <c r="M217" s="132">
        <v>25.3</v>
      </c>
      <c r="N217" s="132">
        <v>23.6</v>
      </c>
      <c r="O217" s="132">
        <v>21.8</v>
      </c>
      <c r="P217" s="132"/>
      <c r="Q217" s="132">
        <v>9.4</v>
      </c>
      <c r="R217" s="132">
        <v>9.4</v>
      </c>
      <c r="S217" s="132">
        <v>10.199999999999999</v>
      </c>
      <c r="T217" s="132">
        <v>12</v>
      </c>
      <c r="U217" s="132">
        <v>10.4</v>
      </c>
      <c r="V217" s="132">
        <v>36.9</v>
      </c>
      <c r="W217" s="132">
        <v>10.4</v>
      </c>
      <c r="X217" s="132">
        <v>20</v>
      </c>
      <c r="Y217" s="132">
        <v>34.9</v>
      </c>
      <c r="Z217" s="132">
        <v>17.8</v>
      </c>
      <c r="AA217" s="132">
        <v>19.2</v>
      </c>
      <c r="AB217" s="132">
        <v>13.1</v>
      </c>
      <c r="AC217" s="132">
        <v>47.3</v>
      </c>
      <c r="AD217" s="132">
        <v>21.3</v>
      </c>
      <c r="AE217" s="132">
        <v>34.799999999999997</v>
      </c>
      <c r="AF217" s="132">
        <v>11.6</v>
      </c>
      <c r="AG217" s="132">
        <v>16.8</v>
      </c>
      <c r="AH217" s="132">
        <v>40.6</v>
      </c>
      <c r="AI217" s="132">
        <v>12.4</v>
      </c>
      <c r="AJ217" s="132">
        <v>13.7</v>
      </c>
      <c r="AK217" s="132">
        <v>14.5</v>
      </c>
      <c r="AL217" s="132">
        <v>48.4</v>
      </c>
      <c r="AM217" s="132">
        <v>20.6</v>
      </c>
      <c r="AN217" s="132">
        <v>14.3</v>
      </c>
      <c r="AO217" s="132">
        <v>11.1</v>
      </c>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row>
    <row r="218" spans="1:94">
      <c r="A218" s="131">
        <v>49</v>
      </c>
      <c r="B218" s="131" t="s">
        <v>560</v>
      </c>
      <c r="C218" s="131" t="s">
        <v>542</v>
      </c>
      <c r="D218" s="131" t="s">
        <v>552</v>
      </c>
      <c r="E218" s="131" t="s">
        <v>561</v>
      </c>
      <c r="F218" s="131" t="s">
        <v>1696</v>
      </c>
      <c r="G218" s="131"/>
      <c r="H218" s="131"/>
      <c r="I218" s="132"/>
      <c r="J218" s="132">
        <v>24.1</v>
      </c>
      <c r="K218" s="132"/>
      <c r="L218" s="132">
        <v>47.9</v>
      </c>
      <c r="M218" s="132">
        <v>29.8</v>
      </c>
      <c r="N218" s="132">
        <v>10.9</v>
      </c>
      <c r="O218" s="132">
        <v>6.7</v>
      </c>
      <c r="P218" s="132"/>
      <c r="Q218" s="132">
        <v>75.400000000000006</v>
      </c>
      <c r="R218" s="132">
        <v>53.3</v>
      </c>
      <c r="S218" s="132">
        <v>60.5</v>
      </c>
      <c r="T218" s="132">
        <v>7</v>
      </c>
      <c r="U218" s="132">
        <v>41.1</v>
      </c>
      <c r="V218" s="132">
        <v>9.8000000000000007</v>
      </c>
      <c r="W218" s="132">
        <v>57.7</v>
      </c>
      <c r="X218" s="132">
        <v>59</v>
      </c>
      <c r="Y218" s="132">
        <v>10.7</v>
      </c>
      <c r="Z218" s="132">
        <v>25.1</v>
      </c>
      <c r="AA218" s="132">
        <v>38.299999999999997</v>
      </c>
      <c r="AB218" s="132">
        <v>49.6</v>
      </c>
      <c r="AC218" s="132">
        <v>10</v>
      </c>
      <c r="AD218" s="132">
        <v>18.2</v>
      </c>
      <c r="AE218" s="132">
        <v>10.8</v>
      </c>
      <c r="AF218" s="132">
        <v>5.4</v>
      </c>
      <c r="AG218" s="132">
        <v>6.3</v>
      </c>
      <c r="AH218" s="132">
        <v>10.4</v>
      </c>
      <c r="AI218" s="132">
        <v>3.8</v>
      </c>
      <c r="AJ218" s="132">
        <v>7.4</v>
      </c>
      <c r="AK218" s="132">
        <v>14.2</v>
      </c>
      <c r="AL218" s="132">
        <v>9.3000000000000007</v>
      </c>
      <c r="AM218" s="132">
        <v>6.3</v>
      </c>
      <c r="AN218" s="132">
        <v>4.0999999999999996</v>
      </c>
      <c r="AO218" s="132">
        <v>3.8</v>
      </c>
    </row>
    <row r="219" spans="1:94">
      <c r="A219" s="131"/>
      <c r="B219" s="131"/>
      <c r="C219" s="131" t="s">
        <v>542</v>
      </c>
      <c r="D219" s="131" t="s">
        <v>563</v>
      </c>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row>
    <row r="220" spans="1:94">
      <c r="A220" s="131">
        <v>51</v>
      </c>
      <c r="B220" s="131" t="s">
        <v>562</v>
      </c>
      <c r="C220" s="131" t="s">
        <v>542</v>
      </c>
      <c r="D220" s="131" t="s">
        <v>563</v>
      </c>
      <c r="E220" s="131" t="s">
        <v>564</v>
      </c>
      <c r="F220" s="131" t="s">
        <v>1696</v>
      </c>
      <c r="G220" s="131"/>
      <c r="H220" s="131"/>
      <c r="I220" s="132"/>
      <c r="J220" s="132">
        <v>9.1999999999999993</v>
      </c>
      <c r="K220" s="132"/>
      <c r="L220" s="132">
        <v>16.600000000000001</v>
      </c>
      <c r="M220" s="132">
        <v>8.4</v>
      </c>
      <c r="N220" s="132">
        <v>6.7</v>
      </c>
      <c r="O220" s="132">
        <v>6</v>
      </c>
      <c r="P220" s="132"/>
      <c r="Q220" s="132">
        <v>46.9</v>
      </c>
      <c r="R220" s="132">
        <v>19.5</v>
      </c>
      <c r="S220" s="132">
        <v>18</v>
      </c>
      <c r="T220" s="132">
        <v>5.7</v>
      </c>
      <c r="U220" s="132">
        <v>6.7</v>
      </c>
      <c r="V220" s="132">
        <v>4</v>
      </c>
      <c r="W220" s="132">
        <v>3.5</v>
      </c>
      <c r="X220" s="132">
        <v>17.100000000000001</v>
      </c>
      <c r="Y220" s="132">
        <v>8.5</v>
      </c>
      <c r="Z220" s="132">
        <v>5</v>
      </c>
      <c r="AA220" s="132">
        <v>5.6</v>
      </c>
      <c r="AB220" s="132">
        <v>9.6</v>
      </c>
      <c r="AC220" s="132">
        <v>16.100000000000001</v>
      </c>
      <c r="AD220" s="132">
        <v>6.2</v>
      </c>
      <c r="AE220" s="132">
        <v>11.3</v>
      </c>
      <c r="AF220" s="132">
        <v>2.4</v>
      </c>
      <c r="AG220" s="132">
        <v>2.5</v>
      </c>
      <c r="AH220" s="132">
        <v>23.1</v>
      </c>
      <c r="AI220" s="132">
        <v>2.7</v>
      </c>
      <c r="AJ220" s="132">
        <v>3.6</v>
      </c>
      <c r="AK220" s="132">
        <v>7</v>
      </c>
      <c r="AL220" s="132">
        <v>14.9</v>
      </c>
      <c r="AM220" s="132">
        <v>5</v>
      </c>
      <c r="AN220" s="132">
        <v>4.7</v>
      </c>
      <c r="AO220" s="132">
        <v>2</v>
      </c>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row>
    <row r="221" spans="1:94">
      <c r="A221" s="131">
        <v>52</v>
      </c>
      <c r="B221" s="131" t="s">
        <v>565</v>
      </c>
      <c r="C221" s="131" t="s">
        <v>542</v>
      </c>
      <c r="D221" s="131" t="s">
        <v>563</v>
      </c>
      <c r="E221" s="131" t="s">
        <v>566</v>
      </c>
      <c r="F221" s="131" t="s">
        <v>1696</v>
      </c>
      <c r="G221" s="131"/>
      <c r="H221" s="131"/>
      <c r="I221" s="132"/>
      <c r="J221" s="132">
        <v>29</v>
      </c>
      <c r="K221" s="132"/>
      <c r="L221" s="132">
        <v>36.5</v>
      </c>
      <c r="M221" s="132">
        <v>34.4</v>
      </c>
      <c r="N221" s="132">
        <v>25.1</v>
      </c>
      <c r="O221" s="132">
        <v>20.399999999999999</v>
      </c>
      <c r="P221" s="132"/>
      <c r="Q221" s="132">
        <v>39.799999999999997</v>
      </c>
      <c r="R221" s="132">
        <v>37.9</v>
      </c>
      <c r="S221" s="132">
        <v>38.799999999999997</v>
      </c>
      <c r="T221" s="132">
        <v>37</v>
      </c>
      <c r="U221" s="132">
        <v>26.9</v>
      </c>
      <c r="V221" s="132">
        <v>43</v>
      </c>
      <c r="W221" s="132">
        <v>23.8</v>
      </c>
      <c r="X221" s="132">
        <v>40.299999999999997</v>
      </c>
      <c r="Y221" s="132">
        <v>40.299999999999997</v>
      </c>
      <c r="Z221" s="132">
        <v>24.6</v>
      </c>
      <c r="AA221" s="132">
        <v>26.2</v>
      </c>
      <c r="AB221" s="132">
        <v>35.4</v>
      </c>
      <c r="AC221" s="132">
        <v>41.8</v>
      </c>
      <c r="AD221" s="132">
        <v>29.7</v>
      </c>
      <c r="AE221" s="132">
        <v>31.1</v>
      </c>
      <c r="AF221" s="132">
        <v>14.5</v>
      </c>
      <c r="AG221" s="132">
        <v>18.7</v>
      </c>
      <c r="AH221" s="132">
        <v>30</v>
      </c>
      <c r="AI221" s="132">
        <v>14.8</v>
      </c>
      <c r="AJ221" s="132">
        <v>21.5</v>
      </c>
      <c r="AK221" s="132">
        <v>26.3</v>
      </c>
      <c r="AL221" s="132">
        <v>36.1</v>
      </c>
      <c r="AM221" s="132">
        <v>20.2</v>
      </c>
      <c r="AN221" s="132">
        <v>11.5</v>
      </c>
      <c r="AO221" s="132">
        <v>7.2</v>
      </c>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row>
    <row r="222" spans="1:94">
      <c r="A222" s="131">
        <v>53</v>
      </c>
      <c r="B222" s="131" t="s">
        <v>567</v>
      </c>
      <c r="C222" s="131" t="s">
        <v>542</v>
      </c>
      <c r="D222" s="131" t="s">
        <v>563</v>
      </c>
      <c r="E222" s="131" t="s">
        <v>568</v>
      </c>
      <c r="F222" s="131" t="s">
        <v>1696</v>
      </c>
      <c r="G222" s="131"/>
      <c r="H222" s="131"/>
      <c r="I222" s="132"/>
      <c r="J222" s="132">
        <v>44.6</v>
      </c>
      <c r="K222" s="132"/>
      <c r="L222" s="132">
        <v>40.799999999999997</v>
      </c>
      <c r="M222" s="132">
        <v>47.1</v>
      </c>
      <c r="N222" s="132">
        <v>50.5</v>
      </c>
      <c r="O222" s="132">
        <v>40</v>
      </c>
      <c r="P222" s="132"/>
      <c r="Q222" s="132">
        <v>10.4</v>
      </c>
      <c r="R222" s="132">
        <v>38.4</v>
      </c>
      <c r="S222" s="132">
        <v>38.6</v>
      </c>
      <c r="T222" s="132">
        <v>46.5</v>
      </c>
      <c r="U222" s="132">
        <v>58.9</v>
      </c>
      <c r="V222" s="132">
        <v>46.3</v>
      </c>
      <c r="W222" s="132">
        <v>63.8</v>
      </c>
      <c r="X222" s="132">
        <v>32.5</v>
      </c>
      <c r="Y222" s="132">
        <v>41.2</v>
      </c>
      <c r="Z222" s="132">
        <v>61.5</v>
      </c>
      <c r="AA222" s="132">
        <v>57.8</v>
      </c>
      <c r="AB222" s="132">
        <v>48.4</v>
      </c>
      <c r="AC222" s="132">
        <v>25.3</v>
      </c>
      <c r="AD222" s="132">
        <v>53.7</v>
      </c>
      <c r="AE222" s="132">
        <v>40.4</v>
      </c>
      <c r="AF222" s="132">
        <v>51</v>
      </c>
      <c r="AG222" s="132">
        <v>62.3</v>
      </c>
      <c r="AH222" s="132">
        <v>24.3</v>
      </c>
      <c r="AI222" s="132">
        <v>39.299999999999997</v>
      </c>
      <c r="AJ222" s="132">
        <v>55.6</v>
      </c>
      <c r="AK222" s="132">
        <v>43.7</v>
      </c>
      <c r="AL222" s="132">
        <v>31.7</v>
      </c>
      <c r="AM222" s="132">
        <v>46.2</v>
      </c>
      <c r="AN222" s="132">
        <v>25</v>
      </c>
      <c r="AO222" s="132">
        <v>35.700000000000003</v>
      </c>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row>
    <row r="223" spans="1:94">
      <c r="A223" s="131">
        <v>54</v>
      </c>
      <c r="B223" s="131" t="s">
        <v>569</v>
      </c>
      <c r="C223" s="131" t="s">
        <v>542</v>
      </c>
      <c r="D223" s="131" t="s">
        <v>563</v>
      </c>
      <c r="E223" s="131" t="s">
        <v>570</v>
      </c>
      <c r="F223" s="131" t="s">
        <v>1696</v>
      </c>
      <c r="G223" s="131"/>
      <c r="H223" s="131"/>
      <c r="I223" s="132"/>
      <c r="J223" s="132">
        <v>13.3</v>
      </c>
      <c r="K223" s="132"/>
      <c r="L223" s="132">
        <v>5.2</v>
      </c>
      <c r="M223" s="132">
        <v>7.8</v>
      </c>
      <c r="N223" s="132">
        <v>13.7</v>
      </c>
      <c r="O223" s="132">
        <v>25.8</v>
      </c>
      <c r="P223" s="132"/>
      <c r="Q223" s="132">
        <v>2.2999999999999998</v>
      </c>
      <c r="R223" s="132">
        <v>3.3</v>
      </c>
      <c r="S223" s="132">
        <v>3.9</v>
      </c>
      <c r="T223" s="132">
        <v>9.5</v>
      </c>
      <c r="U223" s="132">
        <v>6.6</v>
      </c>
      <c r="V223" s="132">
        <v>5.4</v>
      </c>
      <c r="W223" s="132">
        <v>7.7</v>
      </c>
      <c r="X223" s="132">
        <v>7.8</v>
      </c>
      <c r="Y223" s="132">
        <v>7.8</v>
      </c>
      <c r="Z223" s="132">
        <v>7.1</v>
      </c>
      <c r="AA223" s="132">
        <v>8.3000000000000007</v>
      </c>
      <c r="AB223" s="132">
        <v>5.5</v>
      </c>
      <c r="AC223" s="132">
        <v>10.4</v>
      </c>
      <c r="AD223" s="132">
        <v>8.3000000000000007</v>
      </c>
      <c r="AE223" s="132">
        <v>11.6</v>
      </c>
      <c r="AF223" s="132">
        <v>26.7</v>
      </c>
      <c r="AG223" s="132">
        <v>13.5</v>
      </c>
      <c r="AH223" s="132">
        <v>15.6</v>
      </c>
      <c r="AI223" s="132">
        <v>33</v>
      </c>
      <c r="AJ223" s="132">
        <v>15.6</v>
      </c>
      <c r="AK223" s="132">
        <v>18.3</v>
      </c>
      <c r="AL223" s="132">
        <v>11.9</v>
      </c>
      <c r="AM223" s="132">
        <v>22.8</v>
      </c>
      <c r="AN223" s="132">
        <v>39.5</v>
      </c>
      <c r="AO223" s="132">
        <v>45.4</v>
      </c>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row>
    <row r="224" spans="1:94">
      <c r="A224" s="131">
        <v>55</v>
      </c>
      <c r="B224" s="131" t="s">
        <v>571</v>
      </c>
      <c r="C224" s="131" t="s">
        <v>542</v>
      </c>
      <c r="D224" s="131" t="s">
        <v>563</v>
      </c>
      <c r="E224" s="131" t="s">
        <v>572</v>
      </c>
      <c r="F224" s="131" t="s">
        <v>1696</v>
      </c>
      <c r="G224" s="131"/>
      <c r="H224" s="131"/>
      <c r="I224" s="132"/>
      <c r="J224" s="132">
        <v>3.9</v>
      </c>
      <c r="K224" s="132"/>
      <c r="L224" s="132">
        <v>0.9</v>
      </c>
      <c r="M224" s="132">
        <v>2.2999999999999998</v>
      </c>
      <c r="N224" s="132">
        <v>4.0999999999999996</v>
      </c>
      <c r="O224" s="132">
        <v>7.8</v>
      </c>
      <c r="P224" s="132"/>
      <c r="Q224" s="132">
        <v>0.6</v>
      </c>
      <c r="R224" s="132">
        <v>0.8</v>
      </c>
      <c r="S224" s="132">
        <v>0.7</v>
      </c>
      <c r="T224" s="132">
        <v>1.3</v>
      </c>
      <c r="U224" s="132">
        <v>0.9</v>
      </c>
      <c r="V224" s="132">
        <v>1.3</v>
      </c>
      <c r="W224" s="132">
        <v>1.2</v>
      </c>
      <c r="X224" s="132">
        <v>2.2999999999999998</v>
      </c>
      <c r="Y224" s="132">
        <v>2.2999999999999998</v>
      </c>
      <c r="Z224" s="132">
        <v>1.8</v>
      </c>
      <c r="AA224" s="132">
        <v>2.2000000000000002</v>
      </c>
      <c r="AB224" s="132">
        <v>1.2</v>
      </c>
      <c r="AC224" s="132">
        <v>6.4</v>
      </c>
      <c r="AD224" s="132">
        <v>2.1</v>
      </c>
      <c r="AE224" s="132">
        <v>5.5</v>
      </c>
      <c r="AF224" s="132">
        <v>5.3</v>
      </c>
      <c r="AG224" s="132">
        <v>3</v>
      </c>
      <c r="AH224" s="132">
        <v>7.1</v>
      </c>
      <c r="AI224" s="132">
        <v>10.1</v>
      </c>
      <c r="AJ224" s="132">
        <v>3.7</v>
      </c>
      <c r="AK224" s="132">
        <v>4.5999999999999996</v>
      </c>
      <c r="AL224" s="132">
        <v>5.4</v>
      </c>
      <c r="AM224" s="132">
        <v>5.8</v>
      </c>
      <c r="AN224" s="132">
        <v>19.100000000000001</v>
      </c>
      <c r="AO224" s="132">
        <v>9.6999999999999993</v>
      </c>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row>
    <row r="225" spans="1:94">
      <c r="A225" s="131"/>
      <c r="B225" s="131"/>
      <c r="C225" s="131" t="s">
        <v>542</v>
      </c>
      <c r="D225" s="131" t="s">
        <v>574</v>
      </c>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row>
    <row r="226" spans="1:94">
      <c r="A226" s="131">
        <v>57</v>
      </c>
      <c r="B226" s="131" t="s">
        <v>573</v>
      </c>
      <c r="C226" s="131" t="s">
        <v>542</v>
      </c>
      <c r="D226" s="131" t="s">
        <v>574</v>
      </c>
      <c r="E226" s="131" t="s">
        <v>575</v>
      </c>
      <c r="F226" s="131" t="s">
        <v>1697</v>
      </c>
      <c r="G226" s="131"/>
      <c r="H226" s="131"/>
      <c r="I226" s="132"/>
      <c r="J226" s="132">
        <v>11.8</v>
      </c>
      <c r="K226" s="132"/>
      <c r="L226" s="132">
        <v>26.5</v>
      </c>
      <c r="M226" s="132">
        <v>22.4</v>
      </c>
      <c r="N226" s="132">
        <v>6.1</v>
      </c>
      <c r="O226" s="132">
        <v>1.9</v>
      </c>
      <c r="P226" s="132"/>
      <c r="Q226" s="132">
        <v>43.3</v>
      </c>
      <c r="R226" s="132">
        <v>35.1</v>
      </c>
      <c r="S226" s="132">
        <v>47.2</v>
      </c>
      <c r="T226" s="132">
        <v>4.9000000000000004</v>
      </c>
      <c r="U226" s="132">
        <v>6.8</v>
      </c>
      <c r="V226" s="132">
        <v>61.9</v>
      </c>
      <c r="W226" s="132">
        <v>37.200000000000003</v>
      </c>
      <c r="X226" s="132">
        <v>3</v>
      </c>
      <c r="Y226" s="132">
        <v>21.8</v>
      </c>
      <c r="Z226" s="132">
        <v>26.4</v>
      </c>
      <c r="AA226" s="132">
        <v>11.6</v>
      </c>
      <c r="AB226" s="132">
        <v>23</v>
      </c>
      <c r="AC226" s="132">
        <v>3.8</v>
      </c>
      <c r="AD226" s="132">
        <v>12.9</v>
      </c>
      <c r="AE226" s="132">
        <v>7.8</v>
      </c>
      <c r="AF226" s="132">
        <v>2.2000000000000002</v>
      </c>
      <c r="AG226" s="132">
        <v>3.9</v>
      </c>
      <c r="AH226" s="132">
        <v>0.4</v>
      </c>
      <c r="AI226" s="132">
        <v>0.7</v>
      </c>
      <c r="AJ226" s="132">
        <v>4.5999999999999996</v>
      </c>
      <c r="AK226" s="132">
        <v>0.9</v>
      </c>
      <c r="AL226" s="132">
        <v>5.3</v>
      </c>
      <c r="AM226" s="132">
        <v>1.7</v>
      </c>
      <c r="AN226" s="132">
        <v>0.2</v>
      </c>
      <c r="AO226" s="132">
        <v>0.4</v>
      </c>
    </row>
    <row r="227" spans="1:94">
      <c r="A227" s="131">
        <v>58</v>
      </c>
      <c r="B227" s="131" t="s">
        <v>576</v>
      </c>
      <c r="C227" s="131" t="s">
        <v>542</v>
      </c>
      <c r="D227" s="131" t="s">
        <v>574</v>
      </c>
      <c r="E227" s="131" t="s">
        <v>577</v>
      </c>
      <c r="F227" s="131" t="s">
        <v>1697</v>
      </c>
      <c r="G227" s="131"/>
      <c r="H227" s="131"/>
      <c r="I227" s="132"/>
      <c r="J227" s="132">
        <v>14.3</v>
      </c>
      <c r="K227" s="132"/>
      <c r="L227" s="132">
        <v>22.8</v>
      </c>
      <c r="M227" s="132">
        <v>24.3</v>
      </c>
      <c r="N227" s="132">
        <v>13.6</v>
      </c>
      <c r="O227" s="132">
        <v>4.3</v>
      </c>
      <c r="P227" s="132"/>
      <c r="Q227" s="132">
        <v>22.9</v>
      </c>
      <c r="R227" s="132">
        <v>29.7</v>
      </c>
      <c r="S227" s="132">
        <v>28.5</v>
      </c>
      <c r="T227" s="132">
        <v>14.7</v>
      </c>
      <c r="U227" s="132">
        <v>19</v>
      </c>
      <c r="V227" s="132">
        <v>27.4</v>
      </c>
      <c r="W227" s="132">
        <v>33.700000000000003</v>
      </c>
      <c r="X227" s="132">
        <v>4.7</v>
      </c>
      <c r="Y227" s="132">
        <v>27.2</v>
      </c>
      <c r="Z227" s="132">
        <v>36.5</v>
      </c>
      <c r="AA227" s="132">
        <v>18.100000000000001</v>
      </c>
      <c r="AB227" s="132">
        <v>26.2</v>
      </c>
      <c r="AC227" s="132">
        <v>10.9</v>
      </c>
      <c r="AD227" s="132">
        <v>21.9</v>
      </c>
      <c r="AE227" s="132">
        <v>13.2</v>
      </c>
      <c r="AF227" s="132">
        <v>7.7</v>
      </c>
      <c r="AG227" s="132">
        <v>14.8</v>
      </c>
      <c r="AH227" s="132">
        <v>0.9</v>
      </c>
      <c r="AI227" s="132">
        <v>2.2999999999999998</v>
      </c>
      <c r="AJ227" s="132">
        <v>12.3</v>
      </c>
      <c r="AK227" s="132">
        <v>3.4</v>
      </c>
      <c r="AL227" s="132">
        <v>6</v>
      </c>
      <c r="AM227" s="132">
        <v>5.4</v>
      </c>
      <c r="AN227" s="132">
        <v>0.4</v>
      </c>
      <c r="AO227" s="132">
        <v>1.7</v>
      </c>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row>
    <row r="228" spans="1:94">
      <c r="A228" s="131">
        <v>59</v>
      </c>
      <c r="B228" s="131" t="s">
        <v>578</v>
      </c>
      <c r="C228" s="131" t="s">
        <v>542</v>
      </c>
      <c r="D228" s="131" t="s">
        <v>574</v>
      </c>
      <c r="E228" s="131" t="s">
        <v>579</v>
      </c>
      <c r="F228" s="131" t="s">
        <v>1697</v>
      </c>
      <c r="G228" s="131"/>
      <c r="H228" s="131"/>
      <c r="I228" s="132"/>
      <c r="J228" s="132">
        <v>26.2</v>
      </c>
      <c r="K228" s="132"/>
      <c r="L228" s="132">
        <v>29.1</v>
      </c>
      <c r="M228" s="132">
        <v>28.8</v>
      </c>
      <c r="N228" s="132">
        <v>33.700000000000003</v>
      </c>
      <c r="O228" s="132">
        <v>17.600000000000001</v>
      </c>
      <c r="P228" s="132"/>
      <c r="Q228" s="132">
        <v>20.9</v>
      </c>
      <c r="R228" s="132">
        <v>25</v>
      </c>
      <c r="S228" s="132">
        <v>18.600000000000001</v>
      </c>
      <c r="T228" s="132">
        <v>41.5</v>
      </c>
      <c r="U228" s="132">
        <v>35.700000000000003</v>
      </c>
      <c r="V228" s="132">
        <v>9.9</v>
      </c>
      <c r="W228" s="132">
        <v>23.1</v>
      </c>
      <c r="X228" s="132">
        <v>18.899999999999999</v>
      </c>
      <c r="Y228" s="132">
        <v>34.200000000000003</v>
      </c>
      <c r="Z228" s="132">
        <v>31</v>
      </c>
      <c r="AA228" s="132">
        <v>32.200000000000003</v>
      </c>
      <c r="AB228" s="132">
        <v>31.8</v>
      </c>
      <c r="AC228" s="132">
        <v>29.3</v>
      </c>
      <c r="AD228" s="132">
        <v>35.700000000000003</v>
      </c>
      <c r="AE228" s="132">
        <v>30.1</v>
      </c>
      <c r="AF228" s="132">
        <v>30.1</v>
      </c>
      <c r="AG228" s="132">
        <v>42.3</v>
      </c>
      <c r="AH228" s="132">
        <v>3.9</v>
      </c>
      <c r="AI228" s="132">
        <v>13.3</v>
      </c>
      <c r="AJ228" s="132">
        <v>39.299999999999997</v>
      </c>
      <c r="AK228" s="132">
        <v>22</v>
      </c>
      <c r="AL228" s="132">
        <v>12.5</v>
      </c>
      <c r="AM228" s="132">
        <v>22.3</v>
      </c>
      <c r="AN228" s="132">
        <v>3</v>
      </c>
      <c r="AO228" s="132">
        <v>15.9</v>
      </c>
    </row>
    <row r="229" spans="1:94">
      <c r="A229" s="131">
        <v>60</v>
      </c>
      <c r="B229" s="131" t="s">
        <v>580</v>
      </c>
      <c r="C229" s="131" t="s">
        <v>542</v>
      </c>
      <c r="D229" s="131" t="s">
        <v>574</v>
      </c>
      <c r="E229" s="131" t="s">
        <v>581</v>
      </c>
      <c r="F229" s="131" t="s">
        <v>1697</v>
      </c>
      <c r="G229" s="131"/>
      <c r="H229" s="131"/>
      <c r="I229" s="132"/>
      <c r="J229" s="132">
        <v>32.4</v>
      </c>
      <c r="K229" s="132"/>
      <c r="L229" s="132">
        <v>18.8</v>
      </c>
      <c r="M229" s="132">
        <v>20.3</v>
      </c>
      <c r="N229" s="132">
        <v>37.200000000000003</v>
      </c>
      <c r="O229" s="132">
        <v>43.3</v>
      </c>
      <c r="P229" s="132"/>
      <c r="Q229" s="132">
        <v>10.8</v>
      </c>
      <c r="R229" s="132">
        <v>9.5</v>
      </c>
      <c r="S229" s="132">
        <v>5.4</v>
      </c>
      <c r="T229" s="132">
        <v>34.200000000000003</v>
      </c>
      <c r="U229" s="132">
        <v>32.4</v>
      </c>
      <c r="V229" s="132">
        <v>0.7</v>
      </c>
      <c r="W229" s="132">
        <v>5.8</v>
      </c>
      <c r="X229" s="132">
        <v>57.7</v>
      </c>
      <c r="Y229" s="132">
        <v>15.4</v>
      </c>
      <c r="Z229" s="132">
        <v>5.9</v>
      </c>
      <c r="AA229" s="132">
        <v>33.6</v>
      </c>
      <c r="AB229" s="132">
        <v>17.5</v>
      </c>
      <c r="AC229" s="132">
        <v>38.4</v>
      </c>
      <c r="AD229" s="132">
        <v>26.9</v>
      </c>
      <c r="AE229" s="132">
        <v>39.1</v>
      </c>
      <c r="AF229" s="132">
        <v>48.4</v>
      </c>
      <c r="AG229" s="132">
        <v>35</v>
      </c>
      <c r="AH229" s="132">
        <v>15.9</v>
      </c>
      <c r="AI229" s="132">
        <v>47.1</v>
      </c>
      <c r="AJ229" s="132">
        <v>38.700000000000003</v>
      </c>
      <c r="AK229" s="132">
        <v>53.3</v>
      </c>
      <c r="AL229" s="132">
        <v>36.700000000000003</v>
      </c>
      <c r="AM229" s="132">
        <v>48.5</v>
      </c>
      <c r="AN229" s="132">
        <v>26</v>
      </c>
      <c r="AO229" s="132">
        <v>51.9</v>
      </c>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row>
    <row r="230" spans="1:94">
      <c r="A230" s="131">
        <v>61</v>
      </c>
      <c r="B230" s="131" t="s">
        <v>582</v>
      </c>
      <c r="C230" s="131" t="s">
        <v>542</v>
      </c>
      <c r="D230" s="131" t="s">
        <v>574</v>
      </c>
      <c r="E230" s="131" t="s">
        <v>583</v>
      </c>
      <c r="F230" s="131" t="s">
        <v>1697</v>
      </c>
      <c r="G230" s="131"/>
      <c r="H230" s="131"/>
      <c r="I230" s="132"/>
      <c r="J230" s="132">
        <v>9.1</v>
      </c>
      <c r="K230" s="132"/>
      <c r="L230" s="132">
        <v>2.1</v>
      </c>
      <c r="M230" s="132">
        <v>2.9</v>
      </c>
      <c r="N230" s="132">
        <v>6</v>
      </c>
      <c r="O230" s="132">
        <v>18.899999999999999</v>
      </c>
      <c r="P230" s="132"/>
      <c r="Q230" s="132">
        <v>1.5</v>
      </c>
      <c r="R230" s="132">
        <v>0.6</v>
      </c>
      <c r="S230" s="132">
        <v>0.3</v>
      </c>
      <c r="T230" s="132">
        <v>3.7</v>
      </c>
      <c r="U230" s="132">
        <v>4.8</v>
      </c>
      <c r="V230" s="132">
        <v>0</v>
      </c>
      <c r="W230" s="132">
        <v>0.2</v>
      </c>
      <c r="X230" s="132">
        <v>12.3</v>
      </c>
      <c r="Y230" s="132">
        <v>1.1000000000000001</v>
      </c>
      <c r="Z230" s="132">
        <v>0.1</v>
      </c>
      <c r="AA230" s="132">
        <v>3.8</v>
      </c>
      <c r="AB230" s="132">
        <v>1.2</v>
      </c>
      <c r="AC230" s="132">
        <v>9.6</v>
      </c>
      <c r="AD230" s="132">
        <v>2.2000000000000002</v>
      </c>
      <c r="AE230" s="132">
        <v>7.4</v>
      </c>
      <c r="AF230" s="132">
        <v>9.1999999999999993</v>
      </c>
      <c r="AG230" s="132">
        <v>3.3</v>
      </c>
      <c r="AH230" s="132">
        <v>15.9</v>
      </c>
      <c r="AI230" s="132">
        <v>22.4</v>
      </c>
      <c r="AJ230" s="132">
        <v>4.0999999999999996</v>
      </c>
      <c r="AK230" s="132">
        <v>14.5</v>
      </c>
      <c r="AL230" s="132">
        <v>19.7</v>
      </c>
      <c r="AM230" s="132">
        <v>16.899999999999999</v>
      </c>
      <c r="AN230" s="132">
        <v>28.1</v>
      </c>
      <c r="AO230" s="132">
        <v>20.9</v>
      </c>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row>
    <row r="231" spans="1:94">
      <c r="A231" s="131">
        <v>62</v>
      </c>
      <c r="B231" s="131" t="s">
        <v>584</v>
      </c>
      <c r="C231" s="131" t="s">
        <v>542</v>
      </c>
      <c r="D231" s="131" t="s">
        <v>574</v>
      </c>
      <c r="E231" s="131" t="s">
        <v>585</v>
      </c>
      <c r="F231" s="131" t="s">
        <v>1697</v>
      </c>
      <c r="G231" s="131"/>
      <c r="H231" s="131"/>
      <c r="I231" s="132"/>
      <c r="J231" s="132">
        <v>3.1</v>
      </c>
      <c r="K231" s="132"/>
      <c r="L231" s="132">
        <v>0.4</v>
      </c>
      <c r="M231" s="132">
        <v>0.8</v>
      </c>
      <c r="N231" s="132">
        <v>1.4</v>
      </c>
      <c r="O231" s="132">
        <v>7.1</v>
      </c>
      <c r="P231" s="132"/>
      <c r="Q231" s="132">
        <v>0.4</v>
      </c>
      <c r="R231" s="132">
        <v>0.1</v>
      </c>
      <c r="S231" s="132">
        <v>0</v>
      </c>
      <c r="T231" s="132">
        <v>0.7</v>
      </c>
      <c r="U231" s="132">
        <v>0.9</v>
      </c>
      <c r="V231" s="132">
        <v>0</v>
      </c>
      <c r="W231" s="132">
        <v>0</v>
      </c>
      <c r="X231" s="132">
        <v>2.2999999999999998</v>
      </c>
      <c r="Y231" s="132">
        <v>0.2</v>
      </c>
      <c r="Z231" s="132">
        <v>0</v>
      </c>
      <c r="AA231" s="132">
        <v>0.5</v>
      </c>
      <c r="AB231" s="132">
        <v>0.2</v>
      </c>
      <c r="AC231" s="132">
        <v>4.0999999999999996</v>
      </c>
      <c r="AD231" s="132">
        <v>0.2</v>
      </c>
      <c r="AE231" s="132">
        <v>1.6</v>
      </c>
      <c r="AF231" s="132">
        <v>1.8</v>
      </c>
      <c r="AG231" s="132">
        <v>0.5</v>
      </c>
      <c r="AH231" s="132">
        <v>12.9</v>
      </c>
      <c r="AI231" s="132">
        <v>8.5</v>
      </c>
      <c r="AJ231" s="132">
        <v>0.7</v>
      </c>
      <c r="AK231" s="132">
        <v>3.7</v>
      </c>
      <c r="AL231" s="132">
        <v>8.3000000000000007</v>
      </c>
      <c r="AM231" s="132">
        <v>3.5</v>
      </c>
      <c r="AN231" s="132">
        <v>17.3</v>
      </c>
      <c r="AO231" s="132">
        <v>6.2</v>
      </c>
    </row>
    <row r="232" spans="1:94">
      <c r="A232" s="131">
        <v>63</v>
      </c>
      <c r="B232" s="131" t="s">
        <v>586</v>
      </c>
      <c r="C232" s="131" t="s">
        <v>542</v>
      </c>
      <c r="D232" s="131" t="s">
        <v>574</v>
      </c>
      <c r="E232" s="131" t="s">
        <v>587</v>
      </c>
      <c r="F232" s="131" t="s">
        <v>1697</v>
      </c>
      <c r="G232" s="131"/>
      <c r="H232" s="131"/>
      <c r="I232" s="132"/>
      <c r="J232" s="132">
        <v>3.1</v>
      </c>
      <c r="K232" s="132"/>
      <c r="L232" s="132">
        <v>0.2</v>
      </c>
      <c r="M232" s="132">
        <v>0.6</v>
      </c>
      <c r="N232" s="132">
        <v>2</v>
      </c>
      <c r="O232" s="132">
        <v>7</v>
      </c>
      <c r="P232" s="132"/>
      <c r="Q232" s="132">
        <v>0.3</v>
      </c>
      <c r="R232" s="132">
        <v>0</v>
      </c>
      <c r="S232" s="132">
        <v>0</v>
      </c>
      <c r="T232" s="132">
        <v>0.4</v>
      </c>
      <c r="U232" s="132">
        <v>0.4</v>
      </c>
      <c r="V232" s="132">
        <v>0</v>
      </c>
      <c r="W232" s="132">
        <v>0</v>
      </c>
      <c r="X232" s="132">
        <v>1.1000000000000001</v>
      </c>
      <c r="Y232" s="132">
        <v>0.1</v>
      </c>
      <c r="Z232" s="132">
        <v>0</v>
      </c>
      <c r="AA232" s="132">
        <v>0.2</v>
      </c>
      <c r="AB232" s="132">
        <v>0.1</v>
      </c>
      <c r="AC232" s="132">
        <v>3.9</v>
      </c>
      <c r="AD232" s="132">
        <v>0.1</v>
      </c>
      <c r="AE232" s="132">
        <v>0.7</v>
      </c>
      <c r="AF232" s="132">
        <v>0.7</v>
      </c>
      <c r="AG232" s="132">
        <v>0.2</v>
      </c>
      <c r="AH232" s="132">
        <v>50.1</v>
      </c>
      <c r="AI232" s="132">
        <v>5.8</v>
      </c>
      <c r="AJ232" s="132">
        <v>0.3</v>
      </c>
      <c r="AK232" s="132">
        <v>2.2999999999999998</v>
      </c>
      <c r="AL232" s="132">
        <v>11.6</v>
      </c>
      <c r="AM232" s="132">
        <v>1.6</v>
      </c>
      <c r="AN232" s="132">
        <v>25</v>
      </c>
      <c r="AO232" s="132">
        <v>3.1</v>
      </c>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row>
    <row r="233" spans="1:94">
      <c r="A233" s="131"/>
      <c r="B233" s="131"/>
      <c r="C233" s="131" t="s">
        <v>542</v>
      </c>
      <c r="D233" s="131" t="s">
        <v>589</v>
      </c>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row>
    <row r="234" spans="1:94">
      <c r="A234" s="131">
        <v>65</v>
      </c>
      <c r="B234" s="131" t="s">
        <v>588</v>
      </c>
      <c r="C234" s="131" t="s">
        <v>542</v>
      </c>
      <c r="D234" s="131" t="s">
        <v>589</v>
      </c>
      <c r="E234" s="131" t="s">
        <v>590</v>
      </c>
      <c r="F234" s="131" t="s">
        <v>1697</v>
      </c>
      <c r="G234" s="131"/>
      <c r="H234" s="131"/>
      <c r="I234" s="132"/>
      <c r="J234" s="132">
        <v>16.899999999999999</v>
      </c>
      <c r="K234" s="132"/>
      <c r="L234" s="132">
        <v>13.9</v>
      </c>
      <c r="M234" s="132">
        <v>19.600000000000001</v>
      </c>
      <c r="N234" s="132">
        <v>17.399999999999999</v>
      </c>
      <c r="O234" s="132">
        <v>16.399999999999999</v>
      </c>
      <c r="P234" s="132"/>
      <c r="Q234" s="132">
        <v>13.5</v>
      </c>
      <c r="R234" s="132">
        <v>14.7</v>
      </c>
      <c r="S234" s="132">
        <v>16</v>
      </c>
      <c r="T234" s="132">
        <v>12.5</v>
      </c>
      <c r="U234" s="132">
        <v>12.1</v>
      </c>
      <c r="V234" s="132">
        <v>22</v>
      </c>
      <c r="W234" s="132">
        <v>17.8</v>
      </c>
      <c r="X234" s="132">
        <v>15.6</v>
      </c>
      <c r="Y234" s="132">
        <v>22</v>
      </c>
      <c r="Z234" s="132">
        <v>14.3</v>
      </c>
      <c r="AA234" s="132">
        <v>17</v>
      </c>
      <c r="AB234" s="132">
        <v>15.5</v>
      </c>
      <c r="AC234" s="132">
        <v>27.8</v>
      </c>
      <c r="AD234" s="132">
        <v>16.100000000000001</v>
      </c>
      <c r="AE234" s="132">
        <v>23.9</v>
      </c>
      <c r="AF234" s="132">
        <v>14</v>
      </c>
      <c r="AG234" s="132">
        <v>13.9</v>
      </c>
      <c r="AH234" s="132">
        <v>25.2</v>
      </c>
      <c r="AI234" s="132">
        <v>13.7</v>
      </c>
      <c r="AJ234" s="132">
        <v>14.1</v>
      </c>
      <c r="AK234" s="132">
        <v>12.9</v>
      </c>
      <c r="AL234" s="132">
        <v>24.4</v>
      </c>
      <c r="AM234" s="132">
        <v>17.7</v>
      </c>
      <c r="AN234" s="132">
        <v>15.7</v>
      </c>
      <c r="AO234" s="132">
        <v>15.7</v>
      </c>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row>
    <row r="235" spans="1:94">
      <c r="A235" s="131"/>
      <c r="B235" s="131"/>
      <c r="C235" s="131" t="s">
        <v>542</v>
      </c>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row>
    <row r="236" spans="1:94">
      <c r="A236" s="131"/>
      <c r="B236" s="131"/>
      <c r="C236" s="131" t="s">
        <v>39</v>
      </c>
      <c r="D236" s="131" t="s">
        <v>54</v>
      </c>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row>
    <row r="237" spans="1:94">
      <c r="A237" s="131">
        <v>68</v>
      </c>
      <c r="B237" s="131" t="s">
        <v>163</v>
      </c>
      <c r="C237" s="131" t="s">
        <v>39</v>
      </c>
      <c r="D237" s="131" t="s">
        <v>54</v>
      </c>
      <c r="E237" s="131" t="s">
        <v>591</v>
      </c>
      <c r="F237" s="131" t="s">
        <v>1692</v>
      </c>
      <c r="G237" s="131"/>
      <c r="H237" s="131"/>
      <c r="I237" s="132"/>
      <c r="J237" s="132">
        <v>17.3</v>
      </c>
      <c r="K237" s="132"/>
      <c r="L237" s="132">
        <v>25.6</v>
      </c>
      <c r="M237" s="132">
        <v>18.399999999999999</v>
      </c>
      <c r="N237" s="132">
        <v>15.7</v>
      </c>
      <c r="O237" s="132">
        <v>13</v>
      </c>
      <c r="P237" s="132"/>
      <c r="Q237" s="132">
        <v>57.6</v>
      </c>
      <c r="R237" s="132">
        <v>28.8</v>
      </c>
      <c r="S237" s="132">
        <v>25.9</v>
      </c>
      <c r="T237" s="132">
        <v>21.9</v>
      </c>
      <c r="U237" s="132">
        <v>16.7</v>
      </c>
      <c r="V237" s="132">
        <v>21.9</v>
      </c>
      <c r="W237" s="132">
        <v>11.4</v>
      </c>
      <c r="X237" s="132">
        <v>24</v>
      </c>
      <c r="Y237" s="132">
        <v>23.6</v>
      </c>
      <c r="Z237" s="132">
        <v>17.600000000000001</v>
      </c>
      <c r="AA237" s="132">
        <v>13.4</v>
      </c>
      <c r="AB237" s="132">
        <v>18</v>
      </c>
      <c r="AC237" s="132">
        <v>22.2</v>
      </c>
      <c r="AD237" s="132">
        <v>15.6</v>
      </c>
      <c r="AE237" s="132">
        <v>19.100000000000001</v>
      </c>
      <c r="AF237" s="132">
        <v>12.2</v>
      </c>
      <c r="AG237" s="132">
        <v>14.2</v>
      </c>
      <c r="AH237" s="132">
        <v>23.7</v>
      </c>
      <c r="AI237" s="132">
        <v>11.9</v>
      </c>
      <c r="AJ237" s="132">
        <v>14</v>
      </c>
      <c r="AK237" s="132">
        <v>18.399999999999999</v>
      </c>
      <c r="AL237" s="132">
        <v>21.7</v>
      </c>
      <c r="AM237" s="132">
        <v>13.2</v>
      </c>
      <c r="AN237" s="132">
        <v>10.5</v>
      </c>
      <c r="AO237" s="132">
        <v>8.1</v>
      </c>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row>
    <row r="238" spans="1:94">
      <c r="A238" s="131">
        <v>69</v>
      </c>
      <c r="B238" s="131" t="s">
        <v>161</v>
      </c>
      <c r="C238" s="131" t="s">
        <v>39</v>
      </c>
      <c r="D238" s="131" t="s">
        <v>54</v>
      </c>
      <c r="E238" s="131" t="s">
        <v>592</v>
      </c>
      <c r="F238" s="131" t="s">
        <v>1692</v>
      </c>
      <c r="G238" s="131"/>
      <c r="H238" s="131"/>
      <c r="I238" s="132"/>
      <c r="J238" s="132">
        <v>3.3</v>
      </c>
      <c r="K238" s="132"/>
      <c r="L238" s="132">
        <v>3.9</v>
      </c>
      <c r="M238" s="132">
        <v>4.9000000000000004</v>
      </c>
      <c r="N238" s="132">
        <v>3.1</v>
      </c>
      <c r="O238" s="132">
        <v>2</v>
      </c>
      <c r="P238" s="132"/>
      <c r="Q238" s="132">
        <v>2.5</v>
      </c>
      <c r="R238" s="132">
        <v>6.2</v>
      </c>
      <c r="S238" s="132">
        <v>5.6</v>
      </c>
      <c r="T238" s="132">
        <v>1.9</v>
      </c>
      <c r="U238" s="132">
        <v>3.9</v>
      </c>
      <c r="V238" s="132">
        <v>5</v>
      </c>
      <c r="W238" s="132">
        <v>6.4</v>
      </c>
      <c r="X238" s="132">
        <v>5.5</v>
      </c>
      <c r="Y238" s="132">
        <v>4</v>
      </c>
      <c r="Z238" s="132">
        <v>4.8</v>
      </c>
      <c r="AA238" s="132">
        <v>4.8</v>
      </c>
      <c r="AB238" s="132">
        <v>6.6</v>
      </c>
      <c r="AC238" s="132">
        <v>4</v>
      </c>
      <c r="AD238" s="132">
        <v>3.1</v>
      </c>
      <c r="AE238" s="132">
        <v>3.2</v>
      </c>
      <c r="AF238" s="132">
        <v>2.2999999999999998</v>
      </c>
      <c r="AG238" s="132">
        <v>3.1</v>
      </c>
      <c r="AH238" s="132">
        <v>3.9</v>
      </c>
      <c r="AI238" s="132">
        <v>2</v>
      </c>
      <c r="AJ238" s="132">
        <v>2</v>
      </c>
      <c r="AK238" s="132">
        <v>2</v>
      </c>
      <c r="AL238" s="132">
        <v>2.2999999999999998</v>
      </c>
      <c r="AM238" s="132">
        <v>2.2000000000000002</v>
      </c>
      <c r="AN238" s="132">
        <v>1.5</v>
      </c>
      <c r="AO238" s="132">
        <v>2</v>
      </c>
    </row>
    <row r="239" spans="1:94">
      <c r="A239" s="131">
        <v>70</v>
      </c>
      <c r="B239" s="131" t="s">
        <v>157</v>
      </c>
      <c r="C239" s="131" t="s">
        <v>39</v>
      </c>
      <c r="D239" s="131" t="s">
        <v>54</v>
      </c>
      <c r="E239" s="131" t="s">
        <v>593</v>
      </c>
      <c r="F239" s="131" t="s">
        <v>1692</v>
      </c>
      <c r="G239" s="131"/>
      <c r="H239" s="131"/>
      <c r="I239" s="132"/>
      <c r="J239" s="132">
        <v>28.3</v>
      </c>
      <c r="K239" s="132"/>
      <c r="L239" s="132">
        <v>27.9</v>
      </c>
      <c r="M239" s="132">
        <v>20.3</v>
      </c>
      <c r="N239" s="132">
        <v>28</v>
      </c>
      <c r="O239" s="132">
        <v>33.700000000000003</v>
      </c>
      <c r="P239" s="132"/>
      <c r="Q239" s="132">
        <v>25</v>
      </c>
      <c r="R239" s="132">
        <v>25.1</v>
      </c>
      <c r="S239" s="132">
        <v>18.5</v>
      </c>
      <c r="T239" s="132">
        <v>39.5</v>
      </c>
      <c r="U239" s="132">
        <v>28.5</v>
      </c>
      <c r="V239" s="132">
        <v>22.6</v>
      </c>
      <c r="W239" s="132">
        <v>14.3</v>
      </c>
      <c r="X239" s="132">
        <v>9.3000000000000007</v>
      </c>
      <c r="Y239" s="132">
        <v>24</v>
      </c>
      <c r="Z239" s="132">
        <v>20.3</v>
      </c>
      <c r="AA239" s="132">
        <v>18.399999999999999</v>
      </c>
      <c r="AB239" s="132">
        <v>20</v>
      </c>
      <c r="AC239" s="132">
        <v>23.1</v>
      </c>
      <c r="AD239" s="132">
        <v>27.5</v>
      </c>
      <c r="AE239" s="132">
        <v>23.2</v>
      </c>
      <c r="AF239" s="132">
        <v>33.200000000000003</v>
      </c>
      <c r="AG239" s="132">
        <v>28.2</v>
      </c>
      <c r="AH239" s="132">
        <v>25.2</v>
      </c>
      <c r="AI239" s="132">
        <v>41.9</v>
      </c>
      <c r="AJ239" s="132">
        <v>36</v>
      </c>
      <c r="AK239" s="132">
        <v>39.6</v>
      </c>
      <c r="AL239" s="132">
        <v>24.4</v>
      </c>
      <c r="AM239" s="132">
        <v>27</v>
      </c>
      <c r="AN239" s="132">
        <v>35.9</v>
      </c>
      <c r="AO239" s="132">
        <v>30.2</v>
      </c>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row>
    <row r="240" spans="1:94">
      <c r="A240" s="131">
        <v>71</v>
      </c>
      <c r="B240" s="131" t="s">
        <v>159</v>
      </c>
      <c r="C240" s="131" t="s">
        <v>39</v>
      </c>
      <c r="D240" s="131" t="s">
        <v>54</v>
      </c>
      <c r="E240" s="131" t="s">
        <v>160</v>
      </c>
      <c r="F240" s="131" t="s">
        <v>1692</v>
      </c>
      <c r="G240" s="131"/>
      <c r="H240" s="131"/>
      <c r="I240" s="132"/>
      <c r="J240" s="132">
        <v>18.7</v>
      </c>
      <c r="K240" s="132"/>
      <c r="L240" s="132">
        <v>15.1</v>
      </c>
      <c r="M240" s="132">
        <v>18.5</v>
      </c>
      <c r="N240" s="132">
        <v>19.8</v>
      </c>
      <c r="O240" s="132">
        <v>20.100000000000001</v>
      </c>
      <c r="P240" s="132"/>
      <c r="Q240" s="132">
        <v>4.7</v>
      </c>
      <c r="R240" s="132">
        <v>14.4</v>
      </c>
      <c r="S240" s="132">
        <v>15.2</v>
      </c>
      <c r="T240" s="132">
        <v>14.8</v>
      </c>
      <c r="U240" s="132">
        <v>19.5</v>
      </c>
      <c r="V240" s="132">
        <v>18.899999999999999</v>
      </c>
      <c r="W240" s="132">
        <v>17.5</v>
      </c>
      <c r="X240" s="132">
        <v>12.6</v>
      </c>
      <c r="Y240" s="132">
        <v>18</v>
      </c>
      <c r="Z240" s="132">
        <v>18.3</v>
      </c>
      <c r="AA240" s="132">
        <v>18.100000000000001</v>
      </c>
      <c r="AB240" s="132">
        <v>18</v>
      </c>
      <c r="AC240" s="132">
        <v>23.6</v>
      </c>
      <c r="AD240" s="132">
        <v>19.100000000000001</v>
      </c>
      <c r="AE240" s="132">
        <v>20.399999999999999</v>
      </c>
      <c r="AF240" s="132">
        <v>19.399999999999999</v>
      </c>
      <c r="AG240" s="132">
        <v>20.9</v>
      </c>
      <c r="AH240" s="132">
        <v>15.7</v>
      </c>
      <c r="AI240" s="132">
        <v>17.8</v>
      </c>
      <c r="AJ240" s="132">
        <v>17</v>
      </c>
      <c r="AK240" s="132">
        <v>10.6</v>
      </c>
      <c r="AL240" s="132">
        <v>20</v>
      </c>
      <c r="AM240" s="132">
        <v>23.7</v>
      </c>
      <c r="AN240" s="132">
        <v>20.399999999999999</v>
      </c>
      <c r="AO240" s="132">
        <v>25.7</v>
      </c>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row>
    <row r="241" spans="1:94">
      <c r="A241" s="131">
        <v>72</v>
      </c>
      <c r="B241" s="131" t="s">
        <v>165</v>
      </c>
      <c r="C241" s="131" t="s">
        <v>39</v>
      </c>
      <c r="D241" s="131" t="s">
        <v>54</v>
      </c>
      <c r="E241" s="131" t="s">
        <v>594</v>
      </c>
      <c r="F241" s="131" t="s">
        <v>1692</v>
      </c>
      <c r="G241" s="131"/>
      <c r="H241" s="131"/>
      <c r="I241" s="132"/>
      <c r="J241" s="132">
        <v>32.4</v>
      </c>
      <c r="K241" s="132"/>
      <c r="L241" s="132">
        <v>27.4</v>
      </c>
      <c r="M241" s="132">
        <v>38</v>
      </c>
      <c r="N241" s="132">
        <v>33.4</v>
      </c>
      <c r="O241" s="132">
        <v>31.3</v>
      </c>
      <c r="P241" s="132"/>
      <c r="Q241" s="132">
        <v>10.3</v>
      </c>
      <c r="R241" s="132">
        <v>25.5</v>
      </c>
      <c r="S241" s="132">
        <v>34.799999999999997</v>
      </c>
      <c r="T241" s="132">
        <v>21.9</v>
      </c>
      <c r="U241" s="132">
        <v>31.5</v>
      </c>
      <c r="V241" s="132">
        <v>31.7</v>
      </c>
      <c r="W241" s="132">
        <v>50.4</v>
      </c>
      <c r="X241" s="132">
        <v>48.7</v>
      </c>
      <c r="Y241" s="132">
        <v>30.5</v>
      </c>
      <c r="Z241" s="132">
        <v>39</v>
      </c>
      <c r="AA241" s="132">
        <v>45.4</v>
      </c>
      <c r="AB241" s="132">
        <v>37.4</v>
      </c>
      <c r="AC241" s="132">
        <v>27.1</v>
      </c>
      <c r="AD241" s="132">
        <v>34.700000000000003</v>
      </c>
      <c r="AE241" s="132">
        <v>34.200000000000003</v>
      </c>
      <c r="AF241" s="132">
        <v>32.9</v>
      </c>
      <c r="AG241" s="132">
        <v>33.6</v>
      </c>
      <c r="AH241" s="132">
        <v>31.4</v>
      </c>
      <c r="AI241" s="132">
        <v>26.4</v>
      </c>
      <c r="AJ241" s="132">
        <v>30.9</v>
      </c>
      <c r="AK241" s="132">
        <v>29.4</v>
      </c>
      <c r="AL241" s="132">
        <v>31.6</v>
      </c>
      <c r="AM241" s="132">
        <v>33.9</v>
      </c>
      <c r="AN241" s="132">
        <v>31.8</v>
      </c>
      <c r="AO241" s="132">
        <v>34</v>
      </c>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row>
    <row r="242" spans="1:94">
      <c r="A242" s="131"/>
      <c r="B242" s="131"/>
      <c r="C242" s="131" t="s">
        <v>39</v>
      </c>
      <c r="D242" s="131" t="s">
        <v>596</v>
      </c>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row>
    <row r="243" spans="1:94">
      <c r="A243" s="131">
        <v>74</v>
      </c>
      <c r="B243" s="131" t="s">
        <v>595</v>
      </c>
      <c r="C243" s="131" t="s">
        <v>39</v>
      </c>
      <c r="D243" s="131" t="s">
        <v>596</v>
      </c>
      <c r="E243" s="131" t="s">
        <v>597</v>
      </c>
      <c r="F243" s="131" t="s">
        <v>1692</v>
      </c>
      <c r="G243" s="131"/>
      <c r="H243" s="131"/>
      <c r="I243" s="132"/>
      <c r="J243" s="132">
        <v>89.5</v>
      </c>
      <c r="K243" s="132"/>
      <c r="L243" s="132">
        <v>89.9</v>
      </c>
      <c r="M243" s="132">
        <v>87.2</v>
      </c>
      <c r="N243" s="132">
        <v>89.5</v>
      </c>
      <c r="O243" s="132">
        <v>90.7</v>
      </c>
      <c r="P243" s="132"/>
      <c r="Q243" s="132">
        <v>95.7</v>
      </c>
      <c r="R243" s="132">
        <v>91.1</v>
      </c>
      <c r="S243" s="132">
        <v>87.6</v>
      </c>
      <c r="T243" s="132">
        <v>91.9</v>
      </c>
      <c r="U243" s="132">
        <v>89.8</v>
      </c>
      <c r="V243" s="132">
        <v>86.5</v>
      </c>
      <c r="W243" s="132">
        <v>87.2</v>
      </c>
      <c r="X243" s="132">
        <v>87.6</v>
      </c>
      <c r="Y243" s="132">
        <v>87.7</v>
      </c>
      <c r="Z243" s="132">
        <v>87.2</v>
      </c>
      <c r="AA243" s="132">
        <v>85.5</v>
      </c>
      <c r="AB243" s="132">
        <v>86.5</v>
      </c>
      <c r="AC243" s="132">
        <v>87.2</v>
      </c>
      <c r="AD243" s="132">
        <v>87.4</v>
      </c>
      <c r="AE243" s="132">
        <v>87.9</v>
      </c>
      <c r="AF243" s="132">
        <v>91.3</v>
      </c>
      <c r="AG243" s="132">
        <v>89.1</v>
      </c>
      <c r="AH243" s="132">
        <v>89.9</v>
      </c>
      <c r="AI243" s="132">
        <v>93</v>
      </c>
      <c r="AJ243" s="132">
        <v>91.2</v>
      </c>
      <c r="AK243" s="132">
        <v>92.9</v>
      </c>
      <c r="AL243" s="132">
        <v>90.4</v>
      </c>
      <c r="AM243" s="132">
        <v>87.1</v>
      </c>
      <c r="AN243" s="132">
        <v>91.8</v>
      </c>
      <c r="AO243" s="132">
        <v>90.8</v>
      </c>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row>
    <row r="244" spans="1:94">
      <c r="A244" s="131">
        <v>75</v>
      </c>
      <c r="B244" s="131" t="s">
        <v>598</v>
      </c>
      <c r="C244" s="131" t="s">
        <v>39</v>
      </c>
      <c r="D244" s="131" t="s">
        <v>596</v>
      </c>
      <c r="E244" s="131" t="s">
        <v>599</v>
      </c>
      <c r="F244" s="131" t="s">
        <v>1692</v>
      </c>
      <c r="G244" s="131"/>
      <c r="H244" s="131"/>
      <c r="I244" s="132"/>
      <c r="J244" s="132">
        <v>7.8</v>
      </c>
      <c r="K244" s="132"/>
      <c r="L244" s="132">
        <v>7.4</v>
      </c>
      <c r="M244" s="132">
        <v>10.1</v>
      </c>
      <c r="N244" s="132">
        <v>7.8</v>
      </c>
      <c r="O244" s="132">
        <v>6.7</v>
      </c>
      <c r="P244" s="132"/>
      <c r="Q244" s="132">
        <v>3.3</v>
      </c>
      <c r="R244" s="132">
        <v>6.2</v>
      </c>
      <c r="S244" s="132">
        <v>9.6999999999999993</v>
      </c>
      <c r="T244" s="132">
        <v>5.5</v>
      </c>
      <c r="U244" s="132">
        <v>7.5</v>
      </c>
      <c r="V244" s="132">
        <v>10.8</v>
      </c>
      <c r="W244" s="132">
        <v>10.1</v>
      </c>
      <c r="X244" s="132">
        <v>10.199999999999999</v>
      </c>
      <c r="Y244" s="132">
        <v>10.1</v>
      </c>
      <c r="Z244" s="132">
        <v>10.1</v>
      </c>
      <c r="AA244" s="132">
        <v>11.8</v>
      </c>
      <c r="AB244" s="132">
        <v>10</v>
      </c>
      <c r="AC244" s="132">
        <v>10.1</v>
      </c>
      <c r="AD244" s="132">
        <v>9.9</v>
      </c>
      <c r="AE244" s="132">
        <v>9.4</v>
      </c>
      <c r="AF244" s="132">
        <v>6</v>
      </c>
      <c r="AG244" s="132">
        <v>7.7</v>
      </c>
      <c r="AH244" s="132">
        <v>7.4</v>
      </c>
      <c r="AI244" s="132">
        <v>5.0999999999999996</v>
      </c>
      <c r="AJ244" s="132">
        <v>6.6</v>
      </c>
      <c r="AK244" s="132">
        <v>5.4</v>
      </c>
      <c r="AL244" s="132">
        <v>6.9</v>
      </c>
      <c r="AM244" s="132">
        <v>9</v>
      </c>
      <c r="AN244" s="132">
        <v>5.6</v>
      </c>
      <c r="AO244" s="132">
        <v>6.6</v>
      </c>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row>
    <row r="245" spans="1:94">
      <c r="A245" s="131">
        <v>76</v>
      </c>
      <c r="B245" s="131" t="s">
        <v>600</v>
      </c>
      <c r="C245" s="131" t="s">
        <v>39</v>
      </c>
      <c r="D245" s="131" t="s">
        <v>596</v>
      </c>
      <c r="E245" s="131" t="s">
        <v>601</v>
      </c>
      <c r="F245" s="131" t="s">
        <v>1692</v>
      </c>
      <c r="G245" s="131"/>
      <c r="H245" s="131"/>
      <c r="I245" s="132"/>
      <c r="J245" s="132">
        <v>2.7</v>
      </c>
      <c r="K245" s="132"/>
      <c r="L245" s="132">
        <v>2.7</v>
      </c>
      <c r="M245" s="132">
        <v>2.7</v>
      </c>
      <c r="N245" s="132">
        <v>2.7</v>
      </c>
      <c r="O245" s="132">
        <v>2.6</v>
      </c>
      <c r="P245" s="132"/>
      <c r="Q245" s="132">
        <v>1</v>
      </c>
      <c r="R245" s="132">
        <v>2.7</v>
      </c>
      <c r="S245" s="132">
        <v>2.7</v>
      </c>
      <c r="T245" s="132">
        <v>2.7</v>
      </c>
      <c r="U245" s="132">
        <v>2.7</v>
      </c>
      <c r="V245" s="132">
        <v>2.7</v>
      </c>
      <c r="W245" s="132">
        <v>2.7</v>
      </c>
      <c r="X245" s="132">
        <v>2.2000000000000002</v>
      </c>
      <c r="Y245" s="132">
        <v>2.2000000000000002</v>
      </c>
      <c r="Z245" s="132">
        <v>2.8</v>
      </c>
      <c r="AA245" s="132">
        <v>2.7</v>
      </c>
      <c r="AB245" s="132">
        <v>3.5</v>
      </c>
      <c r="AC245" s="132">
        <v>2.7</v>
      </c>
      <c r="AD245" s="132">
        <v>2.7</v>
      </c>
      <c r="AE245" s="132">
        <v>2.7</v>
      </c>
      <c r="AF245" s="132">
        <v>2.7</v>
      </c>
      <c r="AG245" s="132">
        <v>3.2</v>
      </c>
      <c r="AH245" s="132">
        <v>2.7</v>
      </c>
      <c r="AI245" s="132">
        <v>1.8</v>
      </c>
      <c r="AJ245" s="132">
        <v>2.2000000000000002</v>
      </c>
      <c r="AK245" s="132">
        <v>1.6</v>
      </c>
      <c r="AL245" s="132">
        <v>2.6</v>
      </c>
      <c r="AM245" s="132">
        <v>3.9</v>
      </c>
      <c r="AN245" s="132">
        <v>2.6</v>
      </c>
      <c r="AO245" s="132">
        <v>2.6</v>
      </c>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row>
    <row r="246" spans="1:94">
      <c r="A246" s="131">
        <v>77</v>
      </c>
      <c r="B246" s="131"/>
      <c r="C246" s="131" t="s">
        <v>39</v>
      </c>
      <c r="D246" s="131" t="s">
        <v>596</v>
      </c>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row>
    <row r="247" spans="1:94">
      <c r="A247" s="131">
        <v>78</v>
      </c>
      <c r="B247" s="131" t="s">
        <v>602</v>
      </c>
      <c r="C247" s="131" t="s">
        <v>39</v>
      </c>
      <c r="D247" s="131" t="s">
        <v>596</v>
      </c>
      <c r="E247" s="131" t="s">
        <v>603</v>
      </c>
      <c r="F247" s="131" t="s">
        <v>1692</v>
      </c>
      <c r="G247" s="131"/>
      <c r="H247" s="131"/>
      <c r="I247" s="132"/>
      <c r="J247" s="132">
        <v>78.099999999999994</v>
      </c>
      <c r="K247" s="132"/>
      <c r="L247" s="132">
        <v>80.900000000000006</v>
      </c>
      <c r="M247" s="132">
        <v>74.900000000000006</v>
      </c>
      <c r="N247" s="132">
        <v>78</v>
      </c>
      <c r="O247" s="132">
        <v>78.599999999999994</v>
      </c>
      <c r="P247" s="132"/>
      <c r="Q247" s="132">
        <v>93.9</v>
      </c>
      <c r="R247" s="132">
        <v>80.8</v>
      </c>
      <c r="S247" s="132">
        <v>78.8</v>
      </c>
      <c r="T247" s="132">
        <v>85.2</v>
      </c>
      <c r="U247" s="132">
        <v>76.599999999999994</v>
      </c>
      <c r="V247" s="132">
        <v>75.2</v>
      </c>
      <c r="W247" s="132">
        <v>70.400000000000006</v>
      </c>
      <c r="X247" s="132">
        <v>76.400000000000006</v>
      </c>
      <c r="Y247" s="132">
        <v>77.3</v>
      </c>
      <c r="Z247" s="132">
        <v>74.5</v>
      </c>
      <c r="AA247" s="132">
        <v>71.599999999999994</v>
      </c>
      <c r="AB247" s="132">
        <v>73.5</v>
      </c>
      <c r="AC247" s="132">
        <v>75.3</v>
      </c>
      <c r="AD247" s="132">
        <v>77.599999999999994</v>
      </c>
      <c r="AE247" s="132">
        <v>76</v>
      </c>
      <c r="AF247" s="132">
        <v>79.099999999999994</v>
      </c>
      <c r="AG247" s="132">
        <v>77.900000000000006</v>
      </c>
      <c r="AH247" s="132">
        <v>78</v>
      </c>
      <c r="AI247" s="132">
        <v>81.599999999999994</v>
      </c>
      <c r="AJ247" s="132">
        <v>80.400000000000006</v>
      </c>
      <c r="AK247" s="132">
        <v>86.4</v>
      </c>
      <c r="AL247" s="132">
        <v>78.400000000000006</v>
      </c>
      <c r="AM247" s="132">
        <v>76.3</v>
      </c>
      <c r="AN247" s="132">
        <v>77.8</v>
      </c>
      <c r="AO247" s="132">
        <v>74.400000000000006</v>
      </c>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row>
    <row r="248" spans="1:94">
      <c r="A248" s="131">
        <v>79</v>
      </c>
      <c r="B248" s="131" t="s">
        <v>604</v>
      </c>
      <c r="C248" s="131" t="s">
        <v>39</v>
      </c>
      <c r="D248" s="131" t="s">
        <v>596</v>
      </c>
      <c r="E248" s="131" t="s">
        <v>605</v>
      </c>
      <c r="F248" s="131" t="s">
        <v>1692</v>
      </c>
      <c r="G248" s="131"/>
      <c r="H248" s="131"/>
      <c r="I248" s="132"/>
      <c r="J248" s="132">
        <v>12.5</v>
      </c>
      <c r="K248" s="132"/>
      <c r="L248" s="132">
        <v>11.4</v>
      </c>
      <c r="M248" s="132">
        <v>13.9</v>
      </c>
      <c r="N248" s="132">
        <v>12.7</v>
      </c>
      <c r="O248" s="132">
        <v>12.1</v>
      </c>
      <c r="P248" s="132"/>
      <c r="Q248" s="132">
        <v>3.5</v>
      </c>
      <c r="R248" s="132">
        <v>11.5</v>
      </c>
      <c r="S248" s="132">
        <v>13.2</v>
      </c>
      <c r="T248" s="132">
        <v>9.1999999999999993</v>
      </c>
      <c r="U248" s="132">
        <v>12.9</v>
      </c>
      <c r="V248" s="132">
        <v>13.9</v>
      </c>
      <c r="W248" s="132">
        <v>14.5</v>
      </c>
      <c r="X248" s="132">
        <v>14.2</v>
      </c>
      <c r="Y248" s="132">
        <v>13.9</v>
      </c>
      <c r="Z248" s="132">
        <v>14</v>
      </c>
      <c r="AA248" s="132">
        <v>14.1</v>
      </c>
      <c r="AB248" s="132">
        <v>14.6</v>
      </c>
      <c r="AC248" s="132">
        <v>14.2</v>
      </c>
      <c r="AD248" s="132">
        <v>12.8</v>
      </c>
      <c r="AE248" s="132">
        <v>14.6</v>
      </c>
      <c r="AF248" s="132">
        <v>11.4</v>
      </c>
      <c r="AG248" s="132">
        <v>12.9</v>
      </c>
      <c r="AH248" s="132">
        <v>12.8</v>
      </c>
      <c r="AI248" s="132">
        <v>9.9</v>
      </c>
      <c r="AJ248" s="132">
        <v>11.7</v>
      </c>
      <c r="AK248" s="132">
        <v>8.9</v>
      </c>
      <c r="AL248" s="132">
        <v>12.2</v>
      </c>
      <c r="AM248" s="132">
        <v>13.7</v>
      </c>
      <c r="AN248" s="132">
        <v>12.1</v>
      </c>
      <c r="AO248" s="132">
        <v>14.5</v>
      </c>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row>
    <row r="249" spans="1:94">
      <c r="A249" s="131">
        <v>80</v>
      </c>
      <c r="B249" s="131" t="s">
        <v>606</v>
      </c>
      <c r="C249" s="131" t="s">
        <v>39</v>
      </c>
      <c r="D249" s="131" t="s">
        <v>596</v>
      </c>
      <c r="E249" s="131" t="s">
        <v>607</v>
      </c>
      <c r="F249" s="131" t="s">
        <v>1692</v>
      </c>
      <c r="G249" s="131"/>
      <c r="H249" s="131"/>
      <c r="I249" s="132"/>
      <c r="J249" s="132">
        <v>9.4</v>
      </c>
      <c r="K249" s="132"/>
      <c r="L249" s="132">
        <v>7.7</v>
      </c>
      <c r="M249" s="132">
        <v>11.1</v>
      </c>
      <c r="N249" s="132">
        <v>9.3000000000000007</v>
      </c>
      <c r="O249" s="132">
        <v>9.3000000000000007</v>
      </c>
      <c r="P249" s="132"/>
      <c r="Q249" s="132">
        <v>2.6</v>
      </c>
      <c r="R249" s="132">
        <v>7.8</v>
      </c>
      <c r="S249" s="132">
        <v>8</v>
      </c>
      <c r="T249" s="132">
        <v>5.6</v>
      </c>
      <c r="U249" s="132">
        <v>10.5</v>
      </c>
      <c r="V249" s="132">
        <v>10.9</v>
      </c>
      <c r="W249" s="132">
        <v>15.1</v>
      </c>
      <c r="X249" s="132">
        <v>9.4</v>
      </c>
      <c r="Y249" s="132">
        <v>8.9</v>
      </c>
      <c r="Z249" s="132">
        <v>11.5</v>
      </c>
      <c r="AA249" s="132">
        <v>14.3</v>
      </c>
      <c r="AB249" s="132">
        <v>11.8</v>
      </c>
      <c r="AC249" s="132">
        <v>10.5</v>
      </c>
      <c r="AD249" s="132">
        <v>9.6999999999999993</v>
      </c>
      <c r="AE249" s="132">
        <v>9.4</v>
      </c>
      <c r="AF249" s="132">
        <v>9.5</v>
      </c>
      <c r="AG249" s="132">
        <v>9.1999999999999993</v>
      </c>
      <c r="AH249" s="132">
        <v>9.1999999999999993</v>
      </c>
      <c r="AI249" s="132">
        <v>8.5</v>
      </c>
      <c r="AJ249" s="132">
        <v>8</v>
      </c>
      <c r="AK249" s="132">
        <v>4.7</v>
      </c>
      <c r="AL249" s="132">
        <v>9.4</v>
      </c>
      <c r="AM249" s="132">
        <v>10</v>
      </c>
      <c r="AN249" s="132">
        <v>10.1</v>
      </c>
      <c r="AO249" s="132">
        <v>11.1</v>
      </c>
    </row>
    <row r="250" spans="1:94">
      <c r="A250" s="131"/>
      <c r="B250" s="131"/>
      <c r="C250" s="131" t="s">
        <v>39</v>
      </c>
      <c r="D250" s="131" t="s">
        <v>608</v>
      </c>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row>
    <row r="251" spans="1:94">
      <c r="A251" s="131">
        <v>82</v>
      </c>
      <c r="B251" s="131" t="s">
        <v>169</v>
      </c>
      <c r="C251" s="131" t="s">
        <v>39</v>
      </c>
      <c r="D251" s="131" t="s">
        <v>608</v>
      </c>
      <c r="E251" s="131" t="s">
        <v>609</v>
      </c>
      <c r="F251" s="131" t="s">
        <v>1696</v>
      </c>
      <c r="G251" s="131"/>
      <c r="H251" s="131"/>
      <c r="I251" s="132"/>
      <c r="J251" s="132">
        <v>70.7</v>
      </c>
      <c r="K251" s="132"/>
      <c r="L251" s="132">
        <v>74.3</v>
      </c>
      <c r="M251" s="132">
        <v>66.5</v>
      </c>
      <c r="N251" s="132">
        <v>70.400000000000006</v>
      </c>
      <c r="O251" s="132">
        <v>72.2</v>
      </c>
      <c r="P251" s="132"/>
      <c r="Q251" s="132">
        <v>86.2</v>
      </c>
      <c r="R251" s="132">
        <v>75</v>
      </c>
      <c r="S251" s="132">
        <v>69.3</v>
      </c>
      <c r="T251" s="132">
        <v>82.6</v>
      </c>
      <c r="U251" s="132">
        <v>69.7</v>
      </c>
      <c r="V251" s="132">
        <v>66.400000000000006</v>
      </c>
      <c r="W251" s="132">
        <v>54.8</v>
      </c>
      <c r="X251" s="132">
        <v>64.3</v>
      </c>
      <c r="Y251" s="132">
        <v>69.8</v>
      </c>
      <c r="Z251" s="132">
        <v>67.400000000000006</v>
      </c>
      <c r="AA251" s="132">
        <v>61.2</v>
      </c>
      <c r="AB251" s="132">
        <v>65.599999999999994</v>
      </c>
      <c r="AC251" s="132">
        <v>76.599999999999994</v>
      </c>
      <c r="AD251" s="132">
        <v>69</v>
      </c>
      <c r="AE251" s="132">
        <v>69.8</v>
      </c>
      <c r="AF251" s="132">
        <v>73.2</v>
      </c>
      <c r="AG251" s="132">
        <v>70.2</v>
      </c>
      <c r="AH251" s="132">
        <v>75</v>
      </c>
      <c r="AI251" s="132">
        <v>78.900000000000006</v>
      </c>
      <c r="AJ251" s="132">
        <v>76.5</v>
      </c>
      <c r="AK251" s="132">
        <v>80.7</v>
      </c>
      <c r="AL251" s="132">
        <v>67.400000000000006</v>
      </c>
      <c r="AM251" s="132">
        <v>68</v>
      </c>
      <c r="AN251" s="132">
        <v>73.7</v>
      </c>
      <c r="AO251" s="132">
        <v>69.2</v>
      </c>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row>
    <row r="252" spans="1:94">
      <c r="A252" s="131">
        <v>83</v>
      </c>
      <c r="B252" s="131" t="s">
        <v>170</v>
      </c>
      <c r="C252" s="131" t="s">
        <v>39</v>
      </c>
      <c r="D252" s="131" t="s">
        <v>608</v>
      </c>
      <c r="E252" s="131" t="s">
        <v>610</v>
      </c>
      <c r="F252" s="131" t="s">
        <v>1696</v>
      </c>
      <c r="G252" s="131"/>
      <c r="H252" s="131"/>
      <c r="I252" s="132"/>
      <c r="J252" s="132">
        <v>13.5</v>
      </c>
      <c r="K252" s="132"/>
      <c r="L252" s="132">
        <v>12.3</v>
      </c>
      <c r="M252" s="132">
        <v>15</v>
      </c>
      <c r="N252" s="132">
        <v>13.6</v>
      </c>
      <c r="O252" s="132">
        <v>12.6</v>
      </c>
      <c r="P252" s="132"/>
      <c r="Q252" s="132">
        <v>8.3000000000000007</v>
      </c>
      <c r="R252" s="132">
        <v>12.1</v>
      </c>
      <c r="S252" s="132">
        <v>14.9</v>
      </c>
      <c r="T252" s="132">
        <v>8.5</v>
      </c>
      <c r="U252" s="132">
        <v>13.1</v>
      </c>
      <c r="V252" s="132">
        <v>16</v>
      </c>
      <c r="W252" s="132">
        <v>17.399999999999999</v>
      </c>
      <c r="X252" s="132">
        <v>15</v>
      </c>
      <c r="Y252" s="132">
        <v>15</v>
      </c>
      <c r="Z252" s="132">
        <v>14.7</v>
      </c>
      <c r="AA252" s="132">
        <v>16.100000000000001</v>
      </c>
      <c r="AB252" s="132">
        <v>15.1</v>
      </c>
      <c r="AC252" s="132">
        <v>12.3</v>
      </c>
      <c r="AD252" s="132">
        <v>14.6</v>
      </c>
      <c r="AE252" s="132">
        <v>14</v>
      </c>
      <c r="AF252" s="132">
        <v>11.7</v>
      </c>
      <c r="AG252" s="132">
        <v>13.7</v>
      </c>
      <c r="AH252" s="132">
        <v>10.4</v>
      </c>
      <c r="AI252" s="132">
        <v>9.6999999999999993</v>
      </c>
      <c r="AJ252" s="132">
        <v>11.1</v>
      </c>
      <c r="AK252" s="132">
        <v>9.6999999999999993</v>
      </c>
      <c r="AL252" s="132">
        <v>13.8</v>
      </c>
      <c r="AM252" s="132">
        <v>14.8</v>
      </c>
      <c r="AN252" s="132">
        <v>12.4</v>
      </c>
      <c r="AO252" s="132">
        <v>13.7</v>
      </c>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row>
    <row r="253" spans="1:94">
      <c r="A253" s="131">
        <v>84</v>
      </c>
      <c r="B253" s="131" t="s">
        <v>171</v>
      </c>
      <c r="C253" s="131" t="s">
        <v>39</v>
      </c>
      <c r="D253" s="131" t="s">
        <v>608</v>
      </c>
      <c r="E253" s="131" t="s">
        <v>611</v>
      </c>
      <c r="F253" s="131" t="s">
        <v>1696</v>
      </c>
      <c r="G253" s="131"/>
      <c r="H253" s="131"/>
      <c r="I253" s="132"/>
      <c r="J253" s="132">
        <v>11.2</v>
      </c>
      <c r="K253" s="132"/>
      <c r="L253" s="132">
        <v>9.3000000000000007</v>
      </c>
      <c r="M253" s="132">
        <v>12.1</v>
      </c>
      <c r="N253" s="132">
        <v>11.7</v>
      </c>
      <c r="O253" s="132">
        <v>11.2</v>
      </c>
      <c r="P253" s="132"/>
      <c r="Q253" s="132">
        <v>3.7</v>
      </c>
      <c r="R253" s="132">
        <v>8.8000000000000007</v>
      </c>
      <c r="S253" s="132">
        <v>10.6</v>
      </c>
      <c r="T253" s="132">
        <v>7</v>
      </c>
      <c r="U253" s="132">
        <v>12.1</v>
      </c>
      <c r="V253" s="132">
        <v>12</v>
      </c>
      <c r="W253" s="132">
        <v>16.399999999999999</v>
      </c>
      <c r="X253" s="132">
        <v>12</v>
      </c>
      <c r="Y253" s="132">
        <v>11.1</v>
      </c>
      <c r="Z253" s="132">
        <v>12</v>
      </c>
      <c r="AA253" s="132">
        <v>14</v>
      </c>
      <c r="AB253" s="132">
        <v>12</v>
      </c>
      <c r="AC253" s="132">
        <v>8.4</v>
      </c>
      <c r="AD253" s="132">
        <v>11.8</v>
      </c>
      <c r="AE253" s="132">
        <v>11.6</v>
      </c>
      <c r="AF253" s="132">
        <v>11.5</v>
      </c>
      <c r="AG253" s="132">
        <v>12</v>
      </c>
      <c r="AH253" s="132">
        <v>11.6</v>
      </c>
      <c r="AI253" s="132">
        <v>8.6999999999999993</v>
      </c>
      <c r="AJ253" s="132">
        <v>9.8000000000000007</v>
      </c>
      <c r="AK253" s="132">
        <v>7.1</v>
      </c>
      <c r="AL253" s="132">
        <v>12.8</v>
      </c>
      <c r="AM253" s="132">
        <v>12.8</v>
      </c>
      <c r="AN253" s="132">
        <v>10.7</v>
      </c>
      <c r="AO253" s="132">
        <v>13.2</v>
      </c>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row>
    <row r="254" spans="1:94">
      <c r="A254" s="131">
        <v>85</v>
      </c>
      <c r="B254" s="131" t="s">
        <v>172</v>
      </c>
      <c r="C254" s="131" t="s">
        <v>39</v>
      </c>
      <c r="D254" s="131" t="s">
        <v>608</v>
      </c>
      <c r="E254" s="131" t="s">
        <v>612</v>
      </c>
      <c r="F254" s="131" t="s">
        <v>1696</v>
      </c>
      <c r="G254" s="131"/>
      <c r="H254" s="131"/>
      <c r="I254" s="132"/>
      <c r="J254" s="132">
        <v>4.7</v>
      </c>
      <c r="K254" s="132"/>
      <c r="L254" s="132">
        <v>4.0999999999999996</v>
      </c>
      <c r="M254" s="132">
        <v>6.3</v>
      </c>
      <c r="N254" s="132">
        <v>4.3</v>
      </c>
      <c r="O254" s="132">
        <v>3.9</v>
      </c>
      <c r="P254" s="132"/>
      <c r="Q254" s="132">
        <v>1.8</v>
      </c>
      <c r="R254" s="132">
        <v>4.0999999999999996</v>
      </c>
      <c r="S254" s="132">
        <v>5.3</v>
      </c>
      <c r="T254" s="132">
        <v>1.9</v>
      </c>
      <c r="U254" s="132">
        <v>5.0999999999999996</v>
      </c>
      <c r="V254" s="132">
        <v>5.6</v>
      </c>
      <c r="W254" s="132">
        <v>11.4</v>
      </c>
      <c r="X254" s="132">
        <v>8.6999999999999993</v>
      </c>
      <c r="Y254" s="132">
        <v>4.0999999999999996</v>
      </c>
      <c r="Z254" s="132">
        <v>6</v>
      </c>
      <c r="AA254" s="132">
        <v>8.6999999999999993</v>
      </c>
      <c r="AB254" s="132">
        <v>7.2</v>
      </c>
      <c r="AC254" s="132">
        <v>2.7</v>
      </c>
      <c r="AD254" s="132">
        <v>4.7</v>
      </c>
      <c r="AE254" s="132">
        <v>4.5</v>
      </c>
      <c r="AF254" s="132">
        <v>3.6</v>
      </c>
      <c r="AG254" s="132">
        <v>4.0999999999999996</v>
      </c>
      <c r="AH254" s="132">
        <v>2.9</v>
      </c>
      <c r="AI254" s="132">
        <v>2.7</v>
      </c>
      <c r="AJ254" s="132">
        <v>2.7</v>
      </c>
      <c r="AK254" s="132">
        <v>2.5</v>
      </c>
      <c r="AL254" s="132">
        <v>6.1</v>
      </c>
      <c r="AM254" s="132">
        <v>4.4000000000000004</v>
      </c>
      <c r="AN254" s="132">
        <v>3.2</v>
      </c>
      <c r="AO254" s="132">
        <v>4</v>
      </c>
    </row>
    <row r="255" spans="1:94">
      <c r="A255" s="131"/>
      <c r="B255" s="131"/>
      <c r="C255" s="131" t="s">
        <v>39</v>
      </c>
      <c r="D255" s="131" t="s">
        <v>613</v>
      </c>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row>
    <row r="256" spans="1:94">
      <c r="A256" s="131">
        <v>87</v>
      </c>
      <c r="B256" s="131" t="s">
        <v>175</v>
      </c>
      <c r="C256" s="131" t="s">
        <v>39</v>
      </c>
      <c r="D256" s="131" t="s">
        <v>613</v>
      </c>
      <c r="E256" s="131" t="s">
        <v>614</v>
      </c>
      <c r="F256" s="131" t="s">
        <v>1696</v>
      </c>
      <c r="G256" s="131"/>
      <c r="H256" s="131"/>
      <c r="I256" s="132"/>
      <c r="J256" s="132">
        <v>20.2</v>
      </c>
      <c r="K256" s="132"/>
      <c r="L256" s="132">
        <v>29.6</v>
      </c>
      <c r="M256" s="132">
        <v>20.100000000000001</v>
      </c>
      <c r="N256" s="132">
        <v>17.7</v>
      </c>
      <c r="O256" s="132">
        <v>14.9</v>
      </c>
      <c r="P256" s="132"/>
      <c r="Q256" s="132">
        <v>53.4</v>
      </c>
      <c r="R256" s="132">
        <v>33</v>
      </c>
      <c r="S256" s="132">
        <v>29.5</v>
      </c>
      <c r="T256" s="132">
        <v>25.3</v>
      </c>
      <c r="U256" s="132">
        <v>20.3</v>
      </c>
      <c r="V256" s="132">
        <v>21.1</v>
      </c>
      <c r="W256" s="132">
        <v>14.6</v>
      </c>
      <c r="X256" s="132">
        <v>20.3</v>
      </c>
      <c r="Y256" s="132">
        <v>22.9</v>
      </c>
      <c r="Z256" s="132">
        <v>20.100000000000001</v>
      </c>
      <c r="AA256" s="132">
        <v>15.5</v>
      </c>
      <c r="AB256" s="132">
        <v>20.8</v>
      </c>
      <c r="AC256" s="132">
        <v>22.1</v>
      </c>
      <c r="AD256" s="132">
        <v>19.100000000000001</v>
      </c>
      <c r="AE256" s="132">
        <v>18.7</v>
      </c>
      <c r="AF256" s="132">
        <v>14.1</v>
      </c>
      <c r="AG256" s="132">
        <v>16.5</v>
      </c>
      <c r="AH256" s="132">
        <v>19.3</v>
      </c>
      <c r="AI256" s="132">
        <v>14.7</v>
      </c>
      <c r="AJ256" s="132">
        <v>19.399999999999999</v>
      </c>
      <c r="AK256" s="132">
        <v>20.7</v>
      </c>
      <c r="AL256" s="132">
        <v>15</v>
      </c>
      <c r="AM256" s="132">
        <v>14.8</v>
      </c>
      <c r="AN256" s="132">
        <v>11.9</v>
      </c>
      <c r="AO256" s="132">
        <v>10.5</v>
      </c>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row>
    <row r="257" spans="1:94">
      <c r="A257" s="131">
        <v>88</v>
      </c>
      <c r="B257" s="131" t="s">
        <v>177</v>
      </c>
      <c r="C257" s="131" t="s">
        <v>39</v>
      </c>
      <c r="D257" s="131" t="s">
        <v>613</v>
      </c>
      <c r="E257" s="131" t="s">
        <v>615</v>
      </c>
      <c r="F257" s="131" t="s">
        <v>1696</v>
      </c>
      <c r="G257" s="131"/>
      <c r="H257" s="131"/>
      <c r="I257" s="132"/>
      <c r="J257" s="132">
        <v>36.1</v>
      </c>
      <c r="K257" s="132"/>
      <c r="L257" s="132">
        <v>36.799999999999997</v>
      </c>
      <c r="M257" s="132">
        <v>33.4</v>
      </c>
      <c r="N257" s="132">
        <v>36.1</v>
      </c>
      <c r="O257" s="132">
        <v>38.299999999999997</v>
      </c>
      <c r="P257" s="132"/>
      <c r="Q257" s="132">
        <v>31</v>
      </c>
      <c r="R257" s="132">
        <v>35.799999999999997</v>
      </c>
      <c r="S257" s="132">
        <v>33.799999999999997</v>
      </c>
      <c r="T257" s="132">
        <v>46.3</v>
      </c>
      <c r="U257" s="132">
        <v>37.200000000000003</v>
      </c>
      <c r="V257" s="132">
        <v>35.299999999999997</v>
      </c>
      <c r="W257" s="132">
        <v>28.3</v>
      </c>
      <c r="X257" s="132">
        <v>26</v>
      </c>
      <c r="Y257" s="132">
        <v>36.6</v>
      </c>
      <c r="Z257" s="132">
        <v>35.299999999999997</v>
      </c>
      <c r="AA257" s="132">
        <v>28.3</v>
      </c>
      <c r="AB257" s="132">
        <v>33.299999999999997</v>
      </c>
      <c r="AC257" s="132">
        <v>37</v>
      </c>
      <c r="AD257" s="132">
        <v>35.299999999999997</v>
      </c>
      <c r="AE257" s="132">
        <v>32.200000000000003</v>
      </c>
      <c r="AF257" s="132">
        <v>41.8</v>
      </c>
      <c r="AG257" s="132">
        <v>37.799999999999997</v>
      </c>
      <c r="AH257" s="132">
        <v>35.9</v>
      </c>
      <c r="AI257" s="132">
        <v>46.5</v>
      </c>
      <c r="AJ257" s="132">
        <v>44.6</v>
      </c>
      <c r="AK257" s="132">
        <v>45.9</v>
      </c>
      <c r="AL257" s="132">
        <v>29.5</v>
      </c>
      <c r="AM257" s="132">
        <v>34.9</v>
      </c>
      <c r="AN257" s="132">
        <v>40.299999999999997</v>
      </c>
      <c r="AO257" s="132">
        <v>35.1</v>
      </c>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row>
    <row r="258" spans="1:94">
      <c r="A258" s="131">
        <v>89</v>
      </c>
      <c r="B258" s="131" t="s">
        <v>179</v>
      </c>
      <c r="C258" s="131" t="s">
        <v>39</v>
      </c>
      <c r="D258" s="131" t="s">
        <v>613</v>
      </c>
      <c r="E258" s="131" t="s">
        <v>616</v>
      </c>
      <c r="F258" s="131" t="s">
        <v>1696</v>
      </c>
      <c r="G258" s="131"/>
      <c r="H258" s="131"/>
      <c r="I258" s="132"/>
      <c r="J258" s="132">
        <v>34.700000000000003</v>
      </c>
      <c r="K258" s="132"/>
      <c r="L258" s="132">
        <v>27.8</v>
      </c>
      <c r="M258" s="132">
        <v>36.1</v>
      </c>
      <c r="N258" s="132">
        <v>36.700000000000003</v>
      </c>
      <c r="O258" s="132">
        <v>36.9</v>
      </c>
      <c r="P258" s="132"/>
      <c r="Q258" s="132">
        <v>13.5</v>
      </c>
      <c r="R258" s="132">
        <v>25.7</v>
      </c>
      <c r="S258" s="132">
        <v>30.2</v>
      </c>
      <c r="T258" s="132">
        <v>24.8</v>
      </c>
      <c r="U258" s="132">
        <v>34.5</v>
      </c>
      <c r="V258" s="132">
        <v>34.700000000000003</v>
      </c>
      <c r="W258" s="132">
        <v>41.6</v>
      </c>
      <c r="X258" s="132">
        <v>38.6</v>
      </c>
      <c r="Y258" s="132">
        <v>33.700000000000003</v>
      </c>
      <c r="Z258" s="132">
        <v>35.5</v>
      </c>
      <c r="AA258" s="132">
        <v>41.9</v>
      </c>
      <c r="AB258" s="132">
        <v>35.700000000000003</v>
      </c>
      <c r="AC258" s="132">
        <v>31.7</v>
      </c>
      <c r="AD258" s="132">
        <v>36.299999999999997</v>
      </c>
      <c r="AE258" s="132">
        <v>36.5</v>
      </c>
      <c r="AF258" s="132">
        <v>36.5</v>
      </c>
      <c r="AG258" s="132">
        <v>38</v>
      </c>
      <c r="AH258" s="132">
        <v>36.4</v>
      </c>
      <c r="AI258" s="132">
        <v>32.299999999999997</v>
      </c>
      <c r="AJ258" s="132">
        <v>30.9</v>
      </c>
      <c r="AK258" s="132">
        <v>28.2</v>
      </c>
      <c r="AL258" s="132">
        <v>38.299999999999997</v>
      </c>
      <c r="AM258" s="132">
        <v>39.6</v>
      </c>
      <c r="AN258" s="132">
        <v>38</v>
      </c>
      <c r="AO258" s="132">
        <v>44</v>
      </c>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row>
    <row r="259" spans="1:94">
      <c r="A259" s="131">
        <v>90</v>
      </c>
      <c r="B259" s="131" t="s">
        <v>181</v>
      </c>
      <c r="C259" s="131" t="s">
        <v>39</v>
      </c>
      <c r="D259" s="131" t="s">
        <v>613</v>
      </c>
      <c r="E259" s="131" t="s">
        <v>617</v>
      </c>
      <c r="F259" s="131" t="s">
        <v>1696</v>
      </c>
      <c r="G259" s="131"/>
      <c r="H259" s="131"/>
      <c r="I259" s="132"/>
      <c r="J259" s="132">
        <v>9.1</v>
      </c>
      <c r="K259" s="132"/>
      <c r="L259" s="132">
        <v>5.8</v>
      </c>
      <c r="M259" s="132">
        <v>10.4</v>
      </c>
      <c r="N259" s="132">
        <v>9.5</v>
      </c>
      <c r="O259" s="132">
        <v>10</v>
      </c>
      <c r="P259" s="132"/>
      <c r="Q259" s="132">
        <v>2.1</v>
      </c>
      <c r="R259" s="132">
        <v>5.6</v>
      </c>
      <c r="S259" s="132">
        <v>6.6</v>
      </c>
      <c r="T259" s="132">
        <v>3.6</v>
      </c>
      <c r="U259" s="132">
        <v>7.9</v>
      </c>
      <c r="V259" s="132">
        <v>8.9</v>
      </c>
      <c r="W259" s="132">
        <v>15.5</v>
      </c>
      <c r="X259" s="132">
        <v>15.1</v>
      </c>
      <c r="Y259" s="132">
        <v>6.9</v>
      </c>
      <c r="Z259" s="132">
        <v>9.1</v>
      </c>
      <c r="AA259" s="132">
        <v>14.2</v>
      </c>
      <c r="AB259" s="132">
        <v>10.199999999999999</v>
      </c>
      <c r="AC259" s="132">
        <v>9.1999999999999993</v>
      </c>
      <c r="AD259" s="132">
        <v>9.3000000000000007</v>
      </c>
      <c r="AE259" s="132">
        <v>12.6</v>
      </c>
      <c r="AF259" s="132">
        <v>7.5</v>
      </c>
      <c r="AG259" s="132">
        <v>7.6</v>
      </c>
      <c r="AH259" s="132">
        <v>8.4</v>
      </c>
      <c r="AI259" s="132">
        <v>6.6</v>
      </c>
      <c r="AJ259" s="132">
        <v>5.0999999999999996</v>
      </c>
      <c r="AK259" s="132">
        <v>5.2</v>
      </c>
      <c r="AL259" s="132">
        <v>17.2</v>
      </c>
      <c r="AM259" s="132">
        <v>10.7</v>
      </c>
      <c r="AN259" s="132">
        <v>9.9</v>
      </c>
      <c r="AO259" s="132">
        <v>10.4</v>
      </c>
    </row>
    <row r="260" spans="1:94">
      <c r="A260" s="131"/>
      <c r="B260" s="131"/>
      <c r="C260" s="131" t="s">
        <v>39</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row>
    <row r="261" spans="1:94">
      <c r="A261" s="131"/>
      <c r="B261" s="131"/>
      <c r="C261" s="131" t="s">
        <v>619</v>
      </c>
      <c r="D261" s="131" t="s">
        <v>620</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row>
    <row r="262" spans="1:94">
      <c r="A262" s="131">
        <v>93</v>
      </c>
      <c r="B262" s="131" t="s">
        <v>618</v>
      </c>
      <c r="C262" s="131" t="s">
        <v>619</v>
      </c>
      <c r="D262" s="131" t="s">
        <v>620</v>
      </c>
      <c r="E262" s="131" t="s">
        <v>621</v>
      </c>
      <c r="F262" s="131" t="s">
        <v>1692</v>
      </c>
      <c r="G262" s="131"/>
      <c r="H262" s="131"/>
      <c r="I262" s="132"/>
      <c r="J262" s="132">
        <v>12.7</v>
      </c>
      <c r="K262" s="132"/>
      <c r="L262" s="132">
        <v>7.6</v>
      </c>
      <c r="M262" s="132">
        <v>8.3000000000000007</v>
      </c>
      <c r="N262" s="132">
        <v>12.8</v>
      </c>
      <c r="O262" s="132">
        <v>17.8</v>
      </c>
      <c r="P262" s="132"/>
      <c r="Q262" s="132">
        <v>7.1</v>
      </c>
      <c r="R262" s="132">
        <v>5.4</v>
      </c>
      <c r="S262" s="132">
        <v>4.5</v>
      </c>
      <c r="T262" s="132">
        <v>10.9</v>
      </c>
      <c r="U262" s="132">
        <v>7.7</v>
      </c>
      <c r="V262" s="132">
        <v>6.7</v>
      </c>
      <c r="W262" s="132">
        <v>4.8</v>
      </c>
      <c r="X262" s="132">
        <v>9.3000000000000007</v>
      </c>
      <c r="Y262" s="132">
        <v>8.1999999999999993</v>
      </c>
      <c r="Z262" s="132">
        <v>7.7</v>
      </c>
      <c r="AA262" s="132">
        <v>7.2</v>
      </c>
      <c r="AB262" s="132">
        <v>7.7</v>
      </c>
      <c r="AC262" s="132">
        <v>17.5</v>
      </c>
      <c r="AD262" s="132">
        <v>8.9</v>
      </c>
      <c r="AE262" s="132">
        <v>13.3</v>
      </c>
      <c r="AF262" s="132">
        <v>13.3</v>
      </c>
      <c r="AG262" s="132">
        <v>12.2</v>
      </c>
      <c r="AH262" s="132">
        <v>25</v>
      </c>
      <c r="AI262" s="132">
        <v>17.8</v>
      </c>
      <c r="AJ262" s="132">
        <v>13.9</v>
      </c>
      <c r="AK262" s="132">
        <v>15.2</v>
      </c>
      <c r="AL262" s="132">
        <v>18</v>
      </c>
      <c r="AM262" s="132">
        <v>17.7</v>
      </c>
      <c r="AN262" s="132">
        <v>22.4</v>
      </c>
      <c r="AO262" s="132">
        <v>19.8</v>
      </c>
    </row>
    <row r="263" spans="1:94">
      <c r="A263" s="131">
        <v>94</v>
      </c>
      <c r="B263" s="131" t="s">
        <v>622</v>
      </c>
      <c r="C263" s="131" t="s">
        <v>619</v>
      </c>
      <c r="D263" s="131" t="s">
        <v>620</v>
      </c>
      <c r="E263" s="131" t="s">
        <v>623</v>
      </c>
      <c r="F263" s="131" t="s">
        <v>1692</v>
      </c>
      <c r="G263" s="131"/>
      <c r="H263" s="131"/>
      <c r="I263" s="132"/>
      <c r="J263" s="132">
        <v>28.8</v>
      </c>
      <c r="K263" s="132"/>
      <c r="L263" s="132">
        <v>21.8</v>
      </c>
      <c r="M263" s="132">
        <v>25.1</v>
      </c>
      <c r="N263" s="132">
        <v>29.3</v>
      </c>
      <c r="O263" s="132">
        <v>33.700000000000003</v>
      </c>
      <c r="P263" s="132"/>
      <c r="Q263" s="132">
        <v>18.8</v>
      </c>
      <c r="R263" s="132">
        <v>22.1</v>
      </c>
      <c r="S263" s="132">
        <v>16.5</v>
      </c>
      <c r="T263" s="132">
        <v>25.4</v>
      </c>
      <c r="U263" s="132">
        <v>23.2</v>
      </c>
      <c r="V263" s="132">
        <v>24.3</v>
      </c>
      <c r="W263" s="132">
        <v>18.399999999999999</v>
      </c>
      <c r="X263" s="132">
        <v>30.1</v>
      </c>
      <c r="Y263" s="132">
        <v>26.5</v>
      </c>
      <c r="Z263" s="132">
        <v>24.3</v>
      </c>
      <c r="AA263" s="132">
        <v>24.8</v>
      </c>
      <c r="AB263" s="132">
        <v>20.5</v>
      </c>
      <c r="AC263" s="132">
        <v>31.8</v>
      </c>
      <c r="AD263" s="132">
        <v>28.2</v>
      </c>
      <c r="AE263" s="132">
        <v>29.9</v>
      </c>
      <c r="AF263" s="132">
        <v>30.2</v>
      </c>
      <c r="AG263" s="132">
        <v>29.1</v>
      </c>
      <c r="AH263" s="132">
        <v>28.8</v>
      </c>
      <c r="AI263" s="132">
        <v>34.299999999999997</v>
      </c>
      <c r="AJ263" s="132">
        <v>29.8</v>
      </c>
      <c r="AK263" s="132">
        <v>34</v>
      </c>
      <c r="AL263" s="132">
        <v>35</v>
      </c>
      <c r="AM263" s="132">
        <v>34.1</v>
      </c>
      <c r="AN263" s="132">
        <v>35.5</v>
      </c>
      <c r="AO263" s="132">
        <v>35</v>
      </c>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row>
    <row r="264" spans="1:94">
      <c r="A264" s="131">
        <v>95</v>
      </c>
      <c r="B264" s="131" t="s">
        <v>624</v>
      </c>
      <c r="C264" s="131" t="s">
        <v>619</v>
      </c>
      <c r="D264" s="131" t="s">
        <v>620</v>
      </c>
      <c r="E264" s="131" t="s">
        <v>625</v>
      </c>
      <c r="F264" s="131" t="s">
        <v>1692</v>
      </c>
      <c r="G264" s="131"/>
      <c r="H264" s="131"/>
      <c r="I264" s="132"/>
      <c r="J264" s="132">
        <v>13.4</v>
      </c>
      <c r="K264" s="132"/>
      <c r="L264" s="132">
        <v>13.5</v>
      </c>
      <c r="M264" s="132">
        <v>13.5</v>
      </c>
      <c r="N264" s="132">
        <v>13.8</v>
      </c>
      <c r="O264" s="132">
        <v>13</v>
      </c>
      <c r="P264" s="132"/>
      <c r="Q264" s="132">
        <v>12.8</v>
      </c>
      <c r="R264" s="132">
        <v>13.6</v>
      </c>
      <c r="S264" s="132">
        <v>13.4</v>
      </c>
      <c r="T264" s="132">
        <v>14.1</v>
      </c>
      <c r="U264" s="132">
        <v>13.8</v>
      </c>
      <c r="V264" s="132">
        <v>13.4</v>
      </c>
      <c r="W264" s="132">
        <v>13.3</v>
      </c>
      <c r="X264" s="132">
        <v>13.6</v>
      </c>
      <c r="Y264" s="132">
        <v>13.8</v>
      </c>
      <c r="Z264" s="132">
        <v>13.3</v>
      </c>
      <c r="AA264" s="132">
        <v>13.5</v>
      </c>
      <c r="AB264" s="132">
        <v>13.3</v>
      </c>
      <c r="AC264" s="132">
        <v>13.2</v>
      </c>
      <c r="AD264" s="132">
        <v>13.6</v>
      </c>
      <c r="AE264" s="132">
        <v>14</v>
      </c>
      <c r="AF264" s="132">
        <v>13.7</v>
      </c>
      <c r="AG264" s="132">
        <v>14.4</v>
      </c>
      <c r="AH264" s="132">
        <v>13.4</v>
      </c>
      <c r="AI264" s="132">
        <v>12.1</v>
      </c>
      <c r="AJ264" s="132">
        <v>13.2</v>
      </c>
      <c r="AK264" s="132">
        <v>12.9</v>
      </c>
      <c r="AL264" s="132">
        <v>13.2</v>
      </c>
      <c r="AM264" s="132">
        <v>13</v>
      </c>
      <c r="AN264" s="132">
        <v>12.7</v>
      </c>
      <c r="AO264" s="132">
        <v>12.9</v>
      </c>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row>
    <row r="265" spans="1:94">
      <c r="A265" s="131">
        <v>96</v>
      </c>
      <c r="B265" s="131" t="s">
        <v>626</v>
      </c>
      <c r="C265" s="131" t="s">
        <v>619</v>
      </c>
      <c r="D265" s="131" t="s">
        <v>620</v>
      </c>
      <c r="E265" s="131" t="s">
        <v>627</v>
      </c>
      <c r="F265" s="131" t="s">
        <v>1692</v>
      </c>
      <c r="G265" s="131"/>
      <c r="H265" s="131"/>
      <c r="I265" s="132"/>
      <c r="J265" s="132">
        <v>9.9</v>
      </c>
      <c r="K265" s="132"/>
      <c r="L265" s="132">
        <v>9.6</v>
      </c>
      <c r="M265" s="132">
        <v>8.9</v>
      </c>
      <c r="N265" s="132">
        <v>10</v>
      </c>
      <c r="O265" s="132">
        <v>10.6</v>
      </c>
      <c r="P265" s="132"/>
      <c r="Q265" s="132">
        <v>9.1</v>
      </c>
      <c r="R265" s="132">
        <v>9.8000000000000007</v>
      </c>
      <c r="S265" s="132">
        <v>6.5</v>
      </c>
      <c r="T265" s="132">
        <v>10.8</v>
      </c>
      <c r="U265" s="132">
        <v>9.9</v>
      </c>
      <c r="V265" s="132">
        <v>8.9</v>
      </c>
      <c r="W265" s="132">
        <v>6</v>
      </c>
      <c r="X265" s="132">
        <v>9</v>
      </c>
      <c r="Y265" s="132">
        <v>8.9</v>
      </c>
      <c r="Z265" s="132">
        <v>10.4</v>
      </c>
      <c r="AA265" s="132">
        <v>9</v>
      </c>
      <c r="AB265" s="132">
        <v>6.6</v>
      </c>
      <c r="AC265" s="132">
        <v>8.8000000000000007</v>
      </c>
      <c r="AD265" s="132">
        <v>10</v>
      </c>
      <c r="AE265" s="132">
        <v>10</v>
      </c>
      <c r="AF265" s="132">
        <v>10.9</v>
      </c>
      <c r="AG265" s="132">
        <v>9.9</v>
      </c>
      <c r="AH265" s="132">
        <v>10.7</v>
      </c>
      <c r="AI265" s="132">
        <v>12.7</v>
      </c>
      <c r="AJ265" s="132">
        <v>12.3</v>
      </c>
      <c r="AK265" s="132">
        <v>11.1</v>
      </c>
      <c r="AL265" s="132">
        <v>10.9</v>
      </c>
      <c r="AM265" s="132">
        <v>10.1</v>
      </c>
      <c r="AN265" s="132">
        <v>11.2</v>
      </c>
      <c r="AO265" s="132">
        <v>9.1</v>
      </c>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row>
    <row r="266" spans="1:94">
      <c r="A266" s="131">
        <v>97</v>
      </c>
      <c r="B266" s="131" t="s">
        <v>628</v>
      </c>
      <c r="C266" s="131" t="s">
        <v>619</v>
      </c>
      <c r="D266" s="131" t="s">
        <v>620</v>
      </c>
      <c r="E266" s="131" t="s">
        <v>629</v>
      </c>
      <c r="F266" s="131" t="s">
        <v>1692</v>
      </c>
      <c r="G266" s="131"/>
      <c r="H266" s="131"/>
      <c r="I266" s="132"/>
      <c r="J266" s="132">
        <v>6.7</v>
      </c>
      <c r="K266" s="132"/>
      <c r="L266" s="132">
        <v>8.5</v>
      </c>
      <c r="M266" s="132">
        <v>7.7</v>
      </c>
      <c r="N266" s="132">
        <v>7.1</v>
      </c>
      <c r="O266" s="132">
        <v>5.0999999999999996</v>
      </c>
      <c r="P266" s="132"/>
      <c r="Q266" s="132">
        <v>8</v>
      </c>
      <c r="R266" s="132">
        <v>8.6</v>
      </c>
      <c r="S266" s="132">
        <v>8.5</v>
      </c>
      <c r="T266" s="132">
        <v>8.6999999999999993</v>
      </c>
      <c r="U266" s="132">
        <v>8.8000000000000007</v>
      </c>
      <c r="V266" s="132">
        <v>7.7</v>
      </c>
      <c r="W266" s="132">
        <v>7.6</v>
      </c>
      <c r="X266" s="132">
        <v>7.2</v>
      </c>
      <c r="Y266" s="132">
        <v>7.7</v>
      </c>
      <c r="Z266" s="132">
        <v>8</v>
      </c>
      <c r="AA266" s="132">
        <v>9.1</v>
      </c>
      <c r="AB266" s="132">
        <v>7.8</v>
      </c>
      <c r="AC266" s="132">
        <v>5.2</v>
      </c>
      <c r="AD266" s="132">
        <v>7.6</v>
      </c>
      <c r="AE266" s="132">
        <v>6.9</v>
      </c>
      <c r="AF266" s="132">
        <v>7.1</v>
      </c>
      <c r="AG266" s="132">
        <v>7.7</v>
      </c>
      <c r="AH266" s="132">
        <v>5.4</v>
      </c>
      <c r="AI266" s="132">
        <v>5.0999999999999996</v>
      </c>
      <c r="AJ266" s="132">
        <v>7.4</v>
      </c>
      <c r="AK266" s="132">
        <v>6.2</v>
      </c>
      <c r="AL266" s="132">
        <v>4</v>
      </c>
      <c r="AM266" s="132">
        <v>5.0999999999999996</v>
      </c>
      <c r="AN266" s="132">
        <v>3.5</v>
      </c>
      <c r="AO266" s="132">
        <v>4.2</v>
      </c>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row>
    <row r="267" spans="1:94">
      <c r="A267" s="131">
        <v>98</v>
      </c>
      <c r="B267" s="131" t="s">
        <v>630</v>
      </c>
      <c r="C267" s="131" t="s">
        <v>619</v>
      </c>
      <c r="D267" s="131" t="s">
        <v>620</v>
      </c>
      <c r="E267" s="131" t="s">
        <v>631</v>
      </c>
      <c r="F267" s="131" t="s">
        <v>1692</v>
      </c>
      <c r="G267" s="131"/>
      <c r="H267" s="131"/>
      <c r="I267" s="132"/>
      <c r="J267" s="132">
        <v>18.3</v>
      </c>
      <c r="K267" s="132"/>
      <c r="L267" s="132">
        <v>24.6</v>
      </c>
      <c r="M267" s="132">
        <v>23.2</v>
      </c>
      <c r="N267" s="132">
        <v>17.7</v>
      </c>
      <c r="O267" s="132">
        <v>12.8</v>
      </c>
      <c r="P267" s="132"/>
      <c r="Q267" s="132">
        <v>30.9</v>
      </c>
      <c r="R267" s="132">
        <v>24.9</v>
      </c>
      <c r="S267" s="132">
        <v>32</v>
      </c>
      <c r="T267" s="132">
        <v>19.2</v>
      </c>
      <c r="U267" s="132">
        <v>23.4</v>
      </c>
      <c r="V267" s="132">
        <v>25.9</v>
      </c>
      <c r="W267" s="132">
        <v>30.4</v>
      </c>
      <c r="X267" s="132">
        <v>23.3</v>
      </c>
      <c r="Y267" s="132">
        <v>22</v>
      </c>
      <c r="Z267" s="132">
        <v>22.9</v>
      </c>
      <c r="AA267" s="132">
        <v>23.2</v>
      </c>
      <c r="AB267" s="132">
        <v>26.1</v>
      </c>
      <c r="AC267" s="132">
        <v>15.6</v>
      </c>
      <c r="AD267" s="132">
        <v>20.8</v>
      </c>
      <c r="AE267" s="132">
        <v>17.2</v>
      </c>
      <c r="AF267" s="132">
        <v>15.7</v>
      </c>
      <c r="AG267" s="132">
        <v>17.5</v>
      </c>
      <c r="AH267" s="132">
        <v>10.9</v>
      </c>
      <c r="AI267" s="132">
        <v>11.1</v>
      </c>
      <c r="AJ267" s="132">
        <v>15.2</v>
      </c>
      <c r="AK267" s="132">
        <v>13.6</v>
      </c>
      <c r="AL267" s="132">
        <v>13</v>
      </c>
      <c r="AM267" s="132">
        <v>13.1</v>
      </c>
      <c r="AN267" s="132">
        <v>9.1999999999999993</v>
      </c>
      <c r="AO267" s="132">
        <v>12.8</v>
      </c>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row>
    <row r="268" spans="1:94">
      <c r="A268" s="131">
        <v>99</v>
      </c>
      <c r="B268" s="131" t="s">
        <v>632</v>
      </c>
      <c r="C268" s="131" t="s">
        <v>619</v>
      </c>
      <c r="D268" s="131" t="s">
        <v>620</v>
      </c>
      <c r="E268" s="131" t="s">
        <v>633</v>
      </c>
      <c r="F268" s="131" t="s">
        <v>1692</v>
      </c>
      <c r="G268" s="131"/>
      <c r="H268" s="131"/>
      <c r="I268" s="132"/>
      <c r="J268" s="132">
        <v>10.199999999999999</v>
      </c>
      <c r="K268" s="132"/>
      <c r="L268" s="132">
        <v>14.3</v>
      </c>
      <c r="M268" s="132">
        <v>13.3</v>
      </c>
      <c r="N268" s="132">
        <v>9.3000000000000007</v>
      </c>
      <c r="O268" s="132">
        <v>7</v>
      </c>
      <c r="P268" s="132"/>
      <c r="Q268" s="132">
        <v>13.3</v>
      </c>
      <c r="R268" s="132">
        <v>15.7</v>
      </c>
      <c r="S268" s="132">
        <v>18.600000000000001</v>
      </c>
      <c r="T268" s="132">
        <v>10.9</v>
      </c>
      <c r="U268" s="132">
        <v>13.2</v>
      </c>
      <c r="V268" s="132">
        <v>13.1</v>
      </c>
      <c r="W268" s="132">
        <v>19.399999999999999</v>
      </c>
      <c r="X268" s="132">
        <v>7.5</v>
      </c>
      <c r="Y268" s="132">
        <v>12.8</v>
      </c>
      <c r="Z268" s="132">
        <v>13.5</v>
      </c>
      <c r="AA268" s="132">
        <v>13.2</v>
      </c>
      <c r="AB268" s="132">
        <v>18</v>
      </c>
      <c r="AC268" s="132">
        <v>7.9</v>
      </c>
      <c r="AD268" s="132">
        <v>10.9</v>
      </c>
      <c r="AE268" s="132">
        <v>8.8000000000000007</v>
      </c>
      <c r="AF268" s="132">
        <v>9</v>
      </c>
      <c r="AG268" s="132">
        <v>9.1</v>
      </c>
      <c r="AH268" s="132">
        <v>5.8</v>
      </c>
      <c r="AI268" s="132">
        <v>7</v>
      </c>
      <c r="AJ268" s="132">
        <v>8.3000000000000007</v>
      </c>
      <c r="AK268" s="132">
        <v>6.9</v>
      </c>
      <c r="AL268" s="132">
        <v>5.9</v>
      </c>
      <c r="AM268" s="132">
        <v>6.9</v>
      </c>
      <c r="AN268" s="132">
        <v>5.5</v>
      </c>
      <c r="AO268" s="132">
        <v>6.3</v>
      </c>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row>
    <row r="269" spans="1:94">
      <c r="A269" s="131"/>
      <c r="B269" s="131"/>
      <c r="C269" s="131" t="s">
        <v>619</v>
      </c>
      <c r="D269" s="131" t="s">
        <v>635</v>
      </c>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row>
    <row r="270" spans="1:94">
      <c r="A270" s="131">
        <v>101</v>
      </c>
      <c r="B270" s="131" t="s">
        <v>634</v>
      </c>
      <c r="C270" s="131" t="s">
        <v>619</v>
      </c>
      <c r="D270" s="131" t="s">
        <v>635</v>
      </c>
      <c r="E270" s="131" t="s">
        <v>636</v>
      </c>
      <c r="F270" s="131" t="s">
        <v>1696</v>
      </c>
      <c r="G270" s="131"/>
      <c r="H270" s="131"/>
      <c r="I270" s="132"/>
      <c r="J270" s="132">
        <v>4.3</v>
      </c>
      <c r="K270" s="132"/>
      <c r="L270" s="132">
        <v>2</v>
      </c>
      <c r="M270" s="132">
        <v>2.6</v>
      </c>
      <c r="N270" s="132">
        <v>4.2</v>
      </c>
      <c r="O270" s="132">
        <v>7.9</v>
      </c>
      <c r="P270" s="132"/>
      <c r="Q270" s="132">
        <v>1.9</v>
      </c>
      <c r="R270" s="132">
        <v>1.4</v>
      </c>
      <c r="S270" s="132">
        <v>1.5</v>
      </c>
      <c r="T270" s="132">
        <v>3.4</v>
      </c>
      <c r="U270" s="132">
        <v>2</v>
      </c>
      <c r="V270" s="132">
        <v>2.4</v>
      </c>
      <c r="W270" s="132">
        <v>1.8</v>
      </c>
      <c r="X270" s="132">
        <v>2.9</v>
      </c>
      <c r="Y270" s="132">
        <v>2.5</v>
      </c>
      <c r="Z270" s="132">
        <v>1.9</v>
      </c>
      <c r="AA270" s="132">
        <v>2.1</v>
      </c>
      <c r="AB270" s="132">
        <v>2.1</v>
      </c>
      <c r="AC270" s="132">
        <v>4.9000000000000004</v>
      </c>
      <c r="AD270" s="132">
        <v>2.8</v>
      </c>
      <c r="AE270" s="132">
        <v>4.2</v>
      </c>
      <c r="AF270" s="132">
        <v>5.4</v>
      </c>
      <c r="AG270" s="132">
        <v>3.9</v>
      </c>
      <c r="AH270" s="132">
        <v>10.8</v>
      </c>
      <c r="AI270" s="132">
        <v>9.9</v>
      </c>
      <c r="AJ270" s="132">
        <v>4.5999999999999996</v>
      </c>
      <c r="AK270" s="132">
        <v>6.7</v>
      </c>
      <c r="AL270" s="132">
        <v>6.1</v>
      </c>
      <c r="AM270" s="132">
        <v>6.3</v>
      </c>
      <c r="AN270" s="132">
        <v>14.9</v>
      </c>
      <c r="AO270" s="132">
        <v>9.4</v>
      </c>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row>
    <row r="271" spans="1:94">
      <c r="A271" s="131">
        <v>102</v>
      </c>
      <c r="B271" s="131" t="s">
        <v>637</v>
      </c>
      <c r="C271" s="131" t="s">
        <v>619</v>
      </c>
      <c r="D271" s="131" t="s">
        <v>635</v>
      </c>
      <c r="E271" s="131" t="s">
        <v>638</v>
      </c>
      <c r="F271" s="131" t="s">
        <v>1696</v>
      </c>
      <c r="G271" s="131"/>
      <c r="H271" s="131"/>
      <c r="I271" s="132"/>
      <c r="J271" s="132">
        <v>21.6</v>
      </c>
      <c r="K271" s="132"/>
      <c r="L271" s="132">
        <v>12.2</v>
      </c>
      <c r="M271" s="132">
        <v>16.5</v>
      </c>
      <c r="N271" s="132">
        <v>23.9</v>
      </c>
      <c r="O271" s="132">
        <v>32.1</v>
      </c>
      <c r="P271" s="132"/>
      <c r="Q271" s="132">
        <v>7.8</v>
      </c>
      <c r="R271" s="132">
        <v>9.6</v>
      </c>
      <c r="S271" s="132">
        <v>8.5</v>
      </c>
      <c r="T271" s="132">
        <v>21.5</v>
      </c>
      <c r="U271" s="132">
        <v>14</v>
      </c>
      <c r="V271" s="132">
        <v>13.6</v>
      </c>
      <c r="W271" s="132">
        <v>10.9</v>
      </c>
      <c r="X271" s="132">
        <v>16.7</v>
      </c>
      <c r="Y271" s="132">
        <v>17.399999999999999</v>
      </c>
      <c r="Z271" s="132">
        <v>12.5</v>
      </c>
      <c r="AA271" s="132">
        <v>16.2</v>
      </c>
      <c r="AB271" s="132">
        <v>12.1</v>
      </c>
      <c r="AC271" s="132">
        <v>30.3</v>
      </c>
      <c r="AD271" s="132">
        <v>18.100000000000001</v>
      </c>
      <c r="AE271" s="132">
        <v>23.8</v>
      </c>
      <c r="AF271" s="132">
        <v>29.7</v>
      </c>
      <c r="AG271" s="132">
        <v>23.9</v>
      </c>
      <c r="AH271" s="132">
        <v>38.1</v>
      </c>
      <c r="AI271" s="132">
        <v>34.700000000000003</v>
      </c>
      <c r="AJ271" s="132">
        <v>24.8</v>
      </c>
      <c r="AK271" s="132">
        <v>31.2</v>
      </c>
      <c r="AL271" s="132">
        <v>28.1</v>
      </c>
      <c r="AM271" s="132">
        <v>31.9</v>
      </c>
      <c r="AN271" s="132">
        <v>40.4</v>
      </c>
      <c r="AO271" s="132">
        <v>37.200000000000003</v>
      </c>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row>
    <row r="272" spans="1:94">
      <c r="A272" s="131">
        <v>103</v>
      </c>
      <c r="B272" s="131" t="s">
        <v>639</v>
      </c>
      <c r="C272" s="131" t="s">
        <v>619</v>
      </c>
      <c r="D272" s="131" t="s">
        <v>635</v>
      </c>
      <c r="E272" s="131" t="s">
        <v>640</v>
      </c>
      <c r="F272" s="131" t="s">
        <v>1696</v>
      </c>
      <c r="G272" s="131"/>
      <c r="H272" s="131"/>
      <c r="I272" s="132"/>
      <c r="J272" s="132">
        <v>27</v>
      </c>
      <c r="K272" s="132"/>
      <c r="L272" s="132">
        <v>22.8</v>
      </c>
      <c r="M272" s="132">
        <v>26.7</v>
      </c>
      <c r="N272" s="132">
        <v>29.8</v>
      </c>
      <c r="O272" s="132">
        <v>28.1</v>
      </c>
      <c r="P272" s="132"/>
      <c r="Q272" s="132">
        <v>19.8</v>
      </c>
      <c r="R272" s="132">
        <v>21</v>
      </c>
      <c r="S272" s="132">
        <v>19.899999999999999</v>
      </c>
      <c r="T272" s="132">
        <v>29</v>
      </c>
      <c r="U272" s="132">
        <v>24.8</v>
      </c>
      <c r="V272" s="132">
        <v>26.2</v>
      </c>
      <c r="W272" s="132">
        <v>20.399999999999999</v>
      </c>
      <c r="X272" s="132">
        <v>26.8</v>
      </c>
      <c r="Y272" s="132">
        <v>29.4</v>
      </c>
      <c r="Z272" s="132">
        <v>25.8</v>
      </c>
      <c r="AA272" s="132">
        <v>24.8</v>
      </c>
      <c r="AB272" s="132">
        <v>23.4</v>
      </c>
      <c r="AC272" s="132">
        <v>33.799999999999997</v>
      </c>
      <c r="AD272" s="132">
        <v>28.1</v>
      </c>
      <c r="AE272" s="132">
        <v>31.1</v>
      </c>
      <c r="AF272" s="132">
        <v>29.5</v>
      </c>
      <c r="AG272" s="132">
        <v>30.2</v>
      </c>
      <c r="AH272" s="132">
        <v>27.1</v>
      </c>
      <c r="AI272" s="132">
        <v>27.4</v>
      </c>
      <c r="AJ272" s="132">
        <v>29.8</v>
      </c>
      <c r="AK272" s="132">
        <v>28.3</v>
      </c>
      <c r="AL272" s="132">
        <v>26.7</v>
      </c>
      <c r="AM272" s="132">
        <v>30.1</v>
      </c>
      <c r="AN272" s="132">
        <v>24.8</v>
      </c>
      <c r="AO272" s="132">
        <v>29</v>
      </c>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row>
    <row r="273" spans="1:94">
      <c r="A273" s="131">
        <v>104</v>
      </c>
      <c r="B273" s="131" t="s">
        <v>641</v>
      </c>
      <c r="C273" s="131" t="s">
        <v>619</v>
      </c>
      <c r="D273" s="131" t="s">
        <v>635</v>
      </c>
      <c r="E273" s="131" t="s">
        <v>642</v>
      </c>
      <c r="F273" s="131" t="s">
        <v>1696</v>
      </c>
      <c r="G273" s="131"/>
      <c r="H273" s="131"/>
      <c r="I273" s="132"/>
      <c r="J273" s="132">
        <v>21.6</v>
      </c>
      <c r="K273" s="132"/>
      <c r="L273" s="132">
        <v>24.6</v>
      </c>
      <c r="M273" s="132">
        <v>23</v>
      </c>
      <c r="N273" s="132">
        <v>22.3</v>
      </c>
      <c r="O273" s="132">
        <v>17.3</v>
      </c>
      <c r="P273" s="132"/>
      <c r="Q273" s="132">
        <v>20.6</v>
      </c>
      <c r="R273" s="132">
        <v>24.7</v>
      </c>
      <c r="S273" s="132">
        <v>24.5</v>
      </c>
      <c r="T273" s="132">
        <v>24.7</v>
      </c>
      <c r="U273" s="132">
        <v>27.5</v>
      </c>
      <c r="V273" s="132">
        <v>23.8</v>
      </c>
      <c r="W273" s="132">
        <v>23.8</v>
      </c>
      <c r="X273" s="132">
        <v>19.3</v>
      </c>
      <c r="Y273" s="132">
        <v>23.4</v>
      </c>
      <c r="Z273" s="132">
        <v>28.4</v>
      </c>
      <c r="AA273" s="132">
        <v>22.9</v>
      </c>
      <c r="AB273" s="132">
        <v>24.5</v>
      </c>
      <c r="AC273" s="132">
        <v>14.8</v>
      </c>
      <c r="AD273" s="132">
        <v>25.4</v>
      </c>
      <c r="AE273" s="132">
        <v>20.5</v>
      </c>
      <c r="AF273" s="132">
        <v>21.5</v>
      </c>
      <c r="AG273" s="132">
        <v>24</v>
      </c>
      <c r="AH273" s="132">
        <v>11.1</v>
      </c>
      <c r="AI273" s="132">
        <v>16.399999999999999</v>
      </c>
      <c r="AJ273" s="132">
        <v>23.1</v>
      </c>
      <c r="AK273" s="132">
        <v>17.100000000000001</v>
      </c>
      <c r="AL273" s="132">
        <v>18.2</v>
      </c>
      <c r="AM273" s="132">
        <v>17.8</v>
      </c>
      <c r="AN273" s="132">
        <v>11</v>
      </c>
      <c r="AO273" s="132">
        <v>14.4</v>
      </c>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row>
    <row r="274" spans="1:94">
      <c r="A274" s="131">
        <v>105</v>
      </c>
      <c r="B274" s="131" t="s">
        <v>643</v>
      </c>
      <c r="C274" s="131" t="s">
        <v>619</v>
      </c>
      <c r="D274" s="131" t="s">
        <v>635</v>
      </c>
      <c r="E274" s="131" t="s">
        <v>644</v>
      </c>
      <c r="F274" s="131" t="s">
        <v>1696</v>
      </c>
      <c r="G274" s="131"/>
      <c r="H274" s="131"/>
      <c r="I274" s="132"/>
      <c r="J274" s="132">
        <v>14.9</v>
      </c>
      <c r="K274" s="132"/>
      <c r="L274" s="132">
        <v>19.2</v>
      </c>
      <c r="M274" s="132">
        <v>19.399999999999999</v>
      </c>
      <c r="N274" s="132">
        <v>12.9</v>
      </c>
      <c r="O274" s="132">
        <v>8.9</v>
      </c>
      <c r="P274" s="132"/>
      <c r="Q274" s="132">
        <v>18.600000000000001</v>
      </c>
      <c r="R274" s="132">
        <v>21</v>
      </c>
      <c r="S274" s="132">
        <v>23.4</v>
      </c>
      <c r="T274" s="132">
        <v>12.1</v>
      </c>
      <c r="U274" s="132">
        <v>18</v>
      </c>
      <c r="V274" s="132">
        <v>21.6</v>
      </c>
      <c r="W274" s="132">
        <v>24.8</v>
      </c>
      <c r="X274" s="132">
        <v>19.8</v>
      </c>
      <c r="Y274" s="132">
        <v>17.7</v>
      </c>
      <c r="Z274" s="132">
        <v>19.399999999999999</v>
      </c>
      <c r="AA274" s="132">
        <v>22</v>
      </c>
      <c r="AB274" s="132">
        <v>22</v>
      </c>
      <c r="AC274" s="132">
        <v>10.9</v>
      </c>
      <c r="AD274" s="132">
        <v>16.600000000000001</v>
      </c>
      <c r="AE274" s="132">
        <v>13.5</v>
      </c>
      <c r="AF274" s="132">
        <v>8.6999999999999993</v>
      </c>
      <c r="AG274" s="132">
        <v>11.6</v>
      </c>
      <c r="AH274" s="132">
        <v>7.6</v>
      </c>
      <c r="AI274" s="132">
        <v>6.6</v>
      </c>
      <c r="AJ274" s="132">
        <v>10.4</v>
      </c>
      <c r="AK274" s="132">
        <v>8.4</v>
      </c>
      <c r="AL274" s="132">
        <v>14.1</v>
      </c>
      <c r="AM274" s="132">
        <v>9</v>
      </c>
      <c r="AN274" s="132">
        <v>4.5</v>
      </c>
      <c r="AO274" s="132">
        <v>6.1</v>
      </c>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row>
    <row r="275" spans="1:94">
      <c r="A275" s="131">
        <v>106</v>
      </c>
      <c r="B275" s="131" t="s">
        <v>645</v>
      </c>
      <c r="C275" s="131" t="s">
        <v>619</v>
      </c>
      <c r="D275" s="131" t="s">
        <v>635</v>
      </c>
      <c r="E275" s="131" t="s">
        <v>646</v>
      </c>
      <c r="F275" s="131" t="s">
        <v>1696</v>
      </c>
      <c r="G275" s="131"/>
      <c r="H275" s="131"/>
      <c r="I275" s="132"/>
      <c r="J275" s="132">
        <v>10.5</v>
      </c>
      <c r="K275" s="132"/>
      <c r="L275" s="132">
        <v>19.100000000000001</v>
      </c>
      <c r="M275" s="132">
        <v>11.9</v>
      </c>
      <c r="N275" s="132">
        <v>6.9</v>
      </c>
      <c r="O275" s="132">
        <v>5.6</v>
      </c>
      <c r="P275" s="132"/>
      <c r="Q275" s="132">
        <v>31.3</v>
      </c>
      <c r="R275" s="132">
        <v>22.2</v>
      </c>
      <c r="S275" s="132">
        <v>22.2</v>
      </c>
      <c r="T275" s="132">
        <v>9.3000000000000007</v>
      </c>
      <c r="U275" s="132">
        <v>13.6</v>
      </c>
      <c r="V275" s="132">
        <v>12.4</v>
      </c>
      <c r="W275" s="132">
        <v>18.3</v>
      </c>
      <c r="X275" s="132">
        <v>14.5</v>
      </c>
      <c r="Y275" s="132">
        <v>9.6</v>
      </c>
      <c r="Z275" s="132">
        <v>11.9</v>
      </c>
      <c r="AA275" s="132">
        <v>11.9</v>
      </c>
      <c r="AB275" s="132">
        <v>15.9</v>
      </c>
      <c r="AC275" s="132">
        <v>5.3</v>
      </c>
      <c r="AD275" s="132">
        <v>9</v>
      </c>
      <c r="AE275" s="132">
        <v>6.9</v>
      </c>
      <c r="AF275" s="132">
        <v>5.3</v>
      </c>
      <c r="AG275" s="132">
        <v>6.3</v>
      </c>
      <c r="AH275" s="132">
        <v>5.3</v>
      </c>
      <c r="AI275" s="132">
        <v>5</v>
      </c>
      <c r="AJ275" s="132">
        <v>7.3</v>
      </c>
      <c r="AK275" s="132">
        <v>8.3000000000000007</v>
      </c>
      <c r="AL275" s="132">
        <v>6.8</v>
      </c>
      <c r="AM275" s="132">
        <v>4.9000000000000004</v>
      </c>
      <c r="AN275" s="132">
        <v>4.3</v>
      </c>
      <c r="AO275" s="132">
        <v>3.9</v>
      </c>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row>
    <row r="276" spans="1:94">
      <c r="A276" s="131"/>
      <c r="B276" s="131"/>
      <c r="C276" s="131" t="s">
        <v>619</v>
      </c>
      <c r="D276" s="131" t="s">
        <v>648</v>
      </c>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row>
    <row r="277" spans="1:94">
      <c r="A277" s="131">
        <v>108</v>
      </c>
      <c r="B277" s="131" t="s">
        <v>647</v>
      </c>
      <c r="C277" s="131" t="s">
        <v>619</v>
      </c>
      <c r="D277" s="131" t="s">
        <v>648</v>
      </c>
      <c r="E277" s="131" t="s">
        <v>649</v>
      </c>
      <c r="F277" s="131" t="s">
        <v>1697</v>
      </c>
      <c r="G277" s="131"/>
      <c r="H277" s="131"/>
      <c r="I277" s="132"/>
      <c r="J277" s="132">
        <v>6.4</v>
      </c>
      <c r="K277" s="132"/>
      <c r="L277" s="132">
        <v>3.9</v>
      </c>
      <c r="M277" s="132">
        <v>5</v>
      </c>
      <c r="N277" s="132">
        <v>6.5</v>
      </c>
      <c r="O277" s="132">
        <v>8.3000000000000007</v>
      </c>
      <c r="P277" s="132"/>
      <c r="Q277" s="132">
        <v>3.2</v>
      </c>
      <c r="R277" s="132">
        <v>3.3</v>
      </c>
      <c r="S277" s="132">
        <v>3.1</v>
      </c>
      <c r="T277" s="132">
        <v>4.8</v>
      </c>
      <c r="U277" s="132">
        <v>4.7</v>
      </c>
      <c r="V277" s="132">
        <v>4.0999999999999996</v>
      </c>
      <c r="W277" s="132">
        <v>2.8</v>
      </c>
      <c r="X277" s="132">
        <v>5.5</v>
      </c>
      <c r="Y277" s="132">
        <v>5.6</v>
      </c>
      <c r="Z277" s="132">
        <v>3.8</v>
      </c>
      <c r="AA277" s="132">
        <v>4.8</v>
      </c>
      <c r="AB277" s="132">
        <v>3.7</v>
      </c>
      <c r="AC277" s="132">
        <v>8.4</v>
      </c>
      <c r="AD277" s="132">
        <v>5.3</v>
      </c>
      <c r="AE277" s="132">
        <v>7.1</v>
      </c>
      <c r="AF277" s="132">
        <v>6.7</v>
      </c>
      <c r="AG277" s="132">
        <v>5.8</v>
      </c>
      <c r="AH277" s="132">
        <v>11.8</v>
      </c>
      <c r="AI277" s="132">
        <v>8.4</v>
      </c>
      <c r="AJ277" s="132">
        <v>6.1</v>
      </c>
      <c r="AK277" s="132">
        <v>6.3</v>
      </c>
      <c r="AL277" s="132">
        <v>9.4</v>
      </c>
      <c r="AM277" s="132">
        <v>7.8</v>
      </c>
      <c r="AN277" s="132">
        <v>10.5</v>
      </c>
      <c r="AO277" s="132">
        <v>8.6</v>
      </c>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row>
    <row r="278" spans="1:94">
      <c r="A278" s="131">
        <v>109</v>
      </c>
      <c r="B278" s="131" t="s">
        <v>650</v>
      </c>
      <c r="C278" s="131" t="s">
        <v>619</v>
      </c>
      <c r="D278" s="131" t="s">
        <v>648</v>
      </c>
      <c r="E278" s="131" t="s">
        <v>651</v>
      </c>
      <c r="F278" s="131" t="s">
        <v>1697</v>
      </c>
      <c r="G278" s="131"/>
      <c r="H278" s="131"/>
      <c r="I278" s="132"/>
      <c r="J278" s="132">
        <v>21.5</v>
      </c>
      <c r="K278" s="132"/>
      <c r="L278" s="132">
        <v>15.1</v>
      </c>
      <c r="M278" s="132">
        <v>20.2</v>
      </c>
      <c r="N278" s="132">
        <v>22.6</v>
      </c>
      <c r="O278" s="132">
        <v>24.8</v>
      </c>
      <c r="P278" s="132"/>
      <c r="Q278" s="132">
        <v>10.4</v>
      </c>
      <c r="R278" s="132">
        <v>14.3</v>
      </c>
      <c r="S278" s="132">
        <v>14.8</v>
      </c>
      <c r="T278" s="132">
        <v>15.7</v>
      </c>
      <c r="U278" s="132">
        <v>18.399999999999999</v>
      </c>
      <c r="V278" s="132">
        <v>18.7</v>
      </c>
      <c r="W278" s="132">
        <v>15.8</v>
      </c>
      <c r="X278" s="132">
        <v>19</v>
      </c>
      <c r="Y278" s="132">
        <v>22.2</v>
      </c>
      <c r="Z278" s="132">
        <v>16.7</v>
      </c>
      <c r="AA278" s="132">
        <v>20.100000000000001</v>
      </c>
      <c r="AB278" s="132">
        <v>16.8</v>
      </c>
      <c r="AC278" s="132">
        <v>27.5</v>
      </c>
      <c r="AD278" s="132">
        <v>20.7</v>
      </c>
      <c r="AE278" s="132">
        <v>24.7</v>
      </c>
      <c r="AF278" s="132">
        <v>21.4</v>
      </c>
      <c r="AG278" s="132">
        <v>22</v>
      </c>
      <c r="AH278" s="132">
        <v>29.7</v>
      </c>
      <c r="AI278" s="132">
        <v>22.4</v>
      </c>
      <c r="AJ278" s="132">
        <v>20.100000000000001</v>
      </c>
      <c r="AK278" s="132">
        <v>18</v>
      </c>
      <c r="AL278" s="132">
        <v>26.6</v>
      </c>
      <c r="AM278" s="132">
        <v>26.4</v>
      </c>
      <c r="AN278" s="132">
        <v>28.3</v>
      </c>
      <c r="AO278" s="132">
        <v>28.3</v>
      </c>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row>
    <row r="279" spans="1:94">
      <c r="A279" s="131">
        <v>110</v>
      </c>
      <c r="B279" s="131" t="s">
        <v>652</v>
      </c>
      <c r="C279" s="131" t="s">
        <v>619</v>
      </c>
      <c r="D279" s="131" t="s">
        <v>648</v>
      </c>
      <c r="E279" s="131" t="s">
        <v>653</v>
      </c>
      <c r="F279" s="131" t="s">
        <v>1697</v>
      </c>
      <c r="G279" s="131"/>
      <c r="H279" s="131"/>
      <c r="I279" s="132"/>
      <c r="J279" s="132">
        <v>14.8</v>
      </c>
      <c r="K279" s="132"/>
      <c r="L279" s="132">
        <v>16.7</v>
      </c>
      <c r="M279" s="132">
        <v>15.3</v>
      </c>
      <c r="N279" s="132">
        <v>13.9</v>
      </c>
      <c r="O279" s="132">
        <v>14.2</v>
      </c>
      <c r="P279" s="132"/>
      <c r="Q279" s="132">
        <v>15.9</v>
      </c>
      <c r="R279" s="132">
        <v>17.5</v>
      </c>
      <c r="S279" s="132">
        <v>18.8</v>
      </c>
      <c r="T279" s="132">
        <v>14.7</v>
      </c>
      <c r="U279" s="132">
        <v>16.3</v>
      </c>
      <c r="V279" s="132">
        <v>15</v>
      </c>
      <c r="W279" s="132">
        <v>21.1</v>
      </c>
      <c r="X279" s="132">
        <v>16.5</v>
      </c>
      <c r="Y279" s="132">
        <v>13.5</v>
      </c>
      <c r="Z279" s="132">
        <v>16</v>
      </c>
      <c r="AA279" s="132">
        <v>16.2</v>
      </c>
      <c r="AB279" s="132">
        <v>18.600000000000001</v>
      </c>
      <c r="AC279" s="132">
        <v>9.6999999999999993</v>
      </c>
      <c r="AD279" s="132">
        <v>14.8</v>
      </c>
      <c r="AE279" s="132">
        <v>12.5</v>
      </c>
      <c r="AF279" s="132">
        <v>15.3</v>
      </c>
      <c r="AG279" s="132">
        <v>13.9</v>
      </c>
      <c r="AH279" s="132">
        <v>10.8</v>
      </c>
      <c r="AI279" s="132">
        <v>15</v>
      </c>
      <c r="AJ279" s="132">
        <v>14.9</v>
      </c>
      <c r="AK279" s="132">
        <v>15.2</v>
      </c>
      <c r="AL279" s="132">
        <v>12.2</v>
      </c>
      <c r="AM279" s="132">
        <v>13.9</v>
      </c>
      <c r="AN279" s="132">
        <v>14</v>
      </c>
      <c r="AO279" s="132">
        <v>14.3</v>
      </c>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row>
    <row r="280" spans="1:94">
      <c r="A280" s="131">
        <v>111</v>
      </c>
      <c r="B280" s="131" t="s">
        <v>654</v>
      </c>
      <c r="C280" s="131" t="s">
        <v>619</v>
      </c>
      <c r="D280" s="131" t="s">
        <v>648</v>
      </c>
      <c r="E280" s="131" t="s">
        <v>655</v>
      </c>
      <c r="F280" s="131" t="s">
        <v>1697</v>
      </c>
      <c r="G280" s="131"/>
      <c r="H280" s="131"/>
      <c r="I280" s="132"/>
      <c r="J280" s="132">
        <v>5.7</v>
      </c>
      <c r="K280" s="132"/>
      <c r="L280" s="132">
        <v>4.7</v>
      </c>
      <c r="M280" s="132">
        <v>5.8</v>
      </c>
      <c r="N280" s="132">
        <v>6.1</v>
      </c>
      <c r="O280" s="132">
        <v>5.7</v>
      </c>
      <c r="P280" s="132"/>
      <c r="Q280" s="132">
        <v>3.6</v>
      </c>
      <c r="R280" s="132">
        <v>4.5999999999999996</v>
      </c>
      <c r="S280" s="132">
        <v>4.5</v>
      </c>
      <c r="T280" s="132">
        <v>4.9000000000000004</v>
      </c>
      <c r="U280" s="132">
        <v>5.3</v>
      </c>
      <c r="V280" s="132">
        <v>5.7</v>
      </c>
      <c r="W280" s="132">
        <v>4.5</v>
      </c>
      <c r="X280" s="132">
        <v>8</v>
      </c>
      <c r="Y280" s="132">
        <v>6.1</v>
      </c>
      <c r="Z280" s="132">
        <v>5.5</v>
      </c>
      <c r="AA280" s="132">
        <v>5.8</v>
      </c>
      <c r="AB280" s="132">
        <v>5</v>
      </c>
      <c r="AC280" s="132">
        <v>6</v>
      </c>
      <c r="AD280" s="132">
        <v>6</v>
      </c>
      <c r="AE280" s="132">
        <v>6.4</v>
      </c>
      <c r="AF280" s="132">
        <v>5.6</v>
      </c>
      <c r="AG280" s="132">
        <v>6.3</v>
      </c>
      <c r="AH280" s="132">
        <v>5.9</v>
      </c>
      <c r="AI280" s="132">
        <v>5</v>
      </c>
      <c r="AJ280" s="132">
        <v>5.6</v>
      </c>
      <c r="AK280" s="132">
        <v>4.8</v>
      </c>
      <c r="AL280" s="132">
        <v>6.5</v>
      </c>
      <c r="AM280" s="132">
        <v>6.3</v>
      </c>
      <c r="AN280" s="132">
        <v>5.4</v>
      </c>
      <c r="AO280" s="132">
        <v>6.2</v>
      </c>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row>
    <row r="281" spans="1:94">
      <c r="A281" s="131">
        <v>112</v>
      </c>
      <c r="B281" s="131" t="s">
        <v>656</v>
      </c>
      <c r="C281" s="131" t="s">
        <v>619</v>
      </c>
      <c r="D281" s="131" t="s">
        <v>648</v>
      </c>
      <c r="E281" s="131" t="s">
        <v>657</v>
      </c>
      <c r="F281" s="131" t="s">
        <v>1697</v>
      </c>
      <c r="G281" s="131"/>
      <c r="H281" s="131"/>
      <c r="I281" s="132"/>
      <c r="J281" s="132">
        <v>13.9</v>
      </c>
      <c r="K281" s="132"/>
      <c r="L281" s="132">
        <v>20.399999999999999</v>
      </c>
      <c r="M281" s="132">
        <v>9.6999999999999993</v>
      </c>
      <c r="N281" s="132">
        <v>12.4</v>
      </c>
      <c r="O281" s="132">
        <v>14</v>
      </c>
      <c r="P281" s="132"/>
      <c r="Q281" s="132">
        <v>29.5</v>
      </c>
      <c r="R281" s="132">
        <v>18.600000000000001</v>
      </c>
      <c r="S281" s="132">
        <v>13</v>
      </c>
      <c r="T281" s="132">
        <v>28.4</v>
      </c>
      <c r="U281" s="132">
        <v>14.7</v>
      </c>
      <c r="V281" s="132">
        <v>11.3</v>
      </c>
      <c r="W281" s="132">
        <v>9.1999999999999993</v>
      </c>
      <c r="X281" s="132">
        <v>5.9</v>
      </c>
      <c r="Y281" s="132">
        <v>9.6</v>
      </c>
      <c r="Z281" s="132">
        <v>14.9</v>
      </c>
      <c r="AA281" s="132">
        <v>9.3000000000000007</v>
      </c>
      <c r="AB281" s="132">
        <v>11.2</v>
      </c>
      <c r="AC281" s="132">
        <v>5.3</v>
      </c>
      <c r="AD281" s="132">
        <v>12.6</v>
      </c>
      <c r="AE281" s="132">
        <v>7.2</v>
      </c>
      <c r="AF281" s="132">
        <v>17.2</v>
      </c>
      <c r="AG281" s="132">
        <v>14.2</v>
      </c>
      <c r="AH281" s="132">
        <v>5.7</v>
      </c>
      <c r="AI281" s="132">
        <v>18.600000000000001</v>
      </c>
      <c r="AJ281" s="132">
        <v>19.100000000000001</v>
      </c>
      <c r="AK281" s="132">
        <v>25.1</v>
      </c>
      <c r="AL281" s="132">
        <v>4.9000000000000004</v>
      </c>
      <c r="AM281" s="132">
        <v>10.5</v>
      </c>
      <c r="AN281" s="132">
        <v>13.2</v>
      </c>
      <c r="AO281" s="132">
        <v>11.7</v>
      </c>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row>
    <row r="282" spans="1:94">
      <c r="A282" s="131">
        <v>113</v>
      </c>
      <c r="B282" s="131" t="s">
        <v>658</v>
      </c>
      <c r="C282" s="131" t="s">
        <v>619</v>
      </c>
      <c r="D282" s="131" t="s">
        <v>648</v>
      </c>
      <c r="E282" s="131" t="s">
        <v>659</v>
      </c>
      <c r="F282" s="131" t="s">
        <v>1697</v>
      </c>
      <c r="G282" s="131"/>
      <c r="H282" s="131"/>
      <c r="I282" s="132"/>
      <c r="J282" s="132">
        <v>7.4</v>
      </c>
      <c r="K282" s="132"/>
      <c r="L282" s="132">
        <v>5.7</v>
      </c>
      <c r="M282" s="132">
        <v>6.6</v>
      </c>
      <c r="N282" s="132">
        <v>7.6</v>
      </c>
      <c r="O282" s="132">
        <v>8.6999999999999993</v>
      </c>
      <c r="P282" s="132"/>
      <c r="Q282" s="132">
        <v>4.7</v>
      </c>
      <c r="R282" s="132">
        <v>5.2</v>
      </c>
      <c r="S282" s="132">
        <v>5.0999999999999996</v>
      </c>
      <c r="T282" s="132">
        <v>6.6</v>
      </c>
      <c r="U282" s="132">
        <v>6.4</v>
      </c>
      <c r="V282" s="132">
        <v>6.2</v>
      </c>
      <c r="W282" s="132">
        <v>4.7</v>
      </c>
      <c r="X282" s="132">
        <v>7.4</v>
      </c>
      <c r="Y282" s="132">
        <v>7.1</v>
      </c>
      <c r="Z282" s="132">
        <v>5.8</v>
      </c>
      <c r="AA282" s="132">
        <v>6.1</v>
      </c>
      <c r="AB282" s="132">
        <v>5.5</v>
      </c>
      <c r="AC282" s="132">
        <v>8.4</v>
      </c>
      <c r="AD282" s="132">
        <v>6.8</v>
      </c>
      <c r="AE282" s="132">
        <v>7.6</v>
      </c>
      <c r="AF282" s="132">
        <v>8</v>
      </c>
      <c r="AG282" s="132">
        <v>7.1</v>
      </c>
      <c r="AH282" s="132">
        <v>12.9</v>
      </c>
      <c r="AI282" s="132">
        <v>9.5</v>
      </c>
      <c r="AJ282" s="132">
        <v>7.6</v>
      </c>
      <c r="AK282" s="132">
        <v>7.5</v>
      </c>
      <c r="AL282" s="132">
        <v>10</v>
      </c>
      <c r="AM282" s="132">
        <v>7.9</v>
      </c>
      <c r="AN282" s="132">
        <v>9.8000000000000007</v>
      </c>
      <c r="AO282" s="132">
        <v>7.7</v>
      </c>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row>
    <row r="283" spans="1:94">
      <c r="A283" s="131">
        <v>114</v>
      </c>
      <c r="B283" s="131" t="s">
        <v>660</v>
      </c>
      <c r="C283" s="131" t="s">
        <v>619</v>
      </c>
      <c r="D283" s="131" t="s">
        <v>648</v>
      </c>
      <c r="E283" s="131" t="s">
        <v>661</v>
      </c>
      <c r="F283" s="131" t="s">
        <v>1697</v>
      </c>
      <c r="G283" s="131"/>
      <c r="H283" s="131"/>
      <c r="I283" s="132"/>
      <c r="J283" s="132">
        <v>8.9</v>
      </c>
      <c r="K283" s="132"/>
      <c r="L283" s="132">
        <v>9.3000000000000007</v>
      </c>
      <c r="M283" s="132">
        <v>11.6</v>
      </c>
      <c r="N283" s="132">
        <v>9.1999999999999993</v>
      </c>
      <c r="O283" s="132">
        <v>6.8</v>
      </c>
      <c r="P283" s="132"/>
      <c r="Q283" s="132">
        <v>5.5</v>
      </c>
      <c r="R283" s="132">
        <v>10</v>
      </c>
      <c r="S283" s="132">
        <v>12</v>
      </c>
      <c r="T283" s="132">
        <v>7</v>
      </c>
      <c r="U283" s="132">
        <v>10</v>
      </c>
      <c r="V283" s="132">
        <v>13.3</v>
      </c>
      <c r="W283" s="132">
        <v>14.3</v>
      </c>
      <c r="X283" s="132">
        <v>11.3</v>
      </c>
      <c r="Y283" s="132">
        <v>11.4</v>
      </c>
      <c r="Z283" s="132">
        <v>11</v>
      </c>
      <c r="AA283" s="132">
        <v>12.1</v>
      </c>
      <c r="AB283" s="132">
        <v>12.2</v>
      </c>
      <c r="AC283" s="132">
        <v>8.5</v>
      </c>
      <c r="AD283" s="132">
        <v>10.6</v>
      </c>
      <c r="AE283" s="132">
        <v>10</v>
      </c>
      <c r="AF283" s="132">
        <v>7.4</v>
      </c>
      <c r="AG283" s="132">
        <v>9.3000000000000007</v>
      </c>
      <c r="AH283" s="132">
        <v>5.9</v>
      </c>
      <c r="AI283" s="132">
        <v>5.6</v>
      </c>
      <c r="AJ283" s="132">
        <v>7.6</v>
      </c>
      <c r="AK283" s="132">
        <v>6.5</v>
      </c>
      <c r="AL283" s="132">
        <v>8.5</v>
      </c>
      <c r="AM283" s="132">
        <v>8.1999999999999993</v>
      </c>
      <c r="AN283" s="132">
        <v>5</v>
      </c>
      <c r="AO283" s="132">
        <v>6.7</v>
      </c>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row>
    <row r="284" spans="1:94">
      <c r="A284" s="131">
        <v>115</v>
      </c>
      <c r="B284" s="131" t="s">
        <v>662</v>
      </c>
      <c r="C284" s="131" t="s">
        <v>619</v>
      </c>
      <c r="D284" s="131" t="s">
        <v>648</v>
      </c>
      <c r="E284" s="131" t="s">
        <v>663</v>
      </c>
      <c r="F284" s="131" t="s">
        <v>1697</v>
      </c>
      <c r="G284" s="131"/>
      <c r="H284" s="131"/>
      <c r="I284" s="132"/>
      <c r="J284" s="132">
        <v>13.5</v>
      </c>
      <c r="K284" s="132"/>
      <c r="L284" s="132">
        <v>16.2</v>
      </c>
      <c r="M284" s="132">
        <v>16.2</v>
      </c>
      <c r="N284" s="132">
        <v>13.9</v>
      </c>
      <c r="O284" s="132">
        <v>10.1</v>
      </c>
      <c r="P284" s="132"/>
      <c r="Q284" s="132">
        <v>15.3</v>
      </c>
      <c r="R284" s="132">
        <v>18.5</v>
      </c>
      <c r="S284" s="132">
        <v>19</v>
      </c>
      <c r="T284" s="132">
        <v>12</v>
      </c>
      <c r="U284" s="132">
        <v>17.3</v>
      </c>
      <c r="V284" s="132">
        <v>18.399999999999999</v>
      </c>
      <c r="W284" s="132">
        <v>17.7</v>
      </c>
      <c r="X284" s="132">
        <v>12.3</v>
      </c>
      <c r="Y284" s="132">
        <v>16.5</v>
      </c>
      <c r="Z284" s="132">
        <v>19</v>
      </c>
      <c r="AA284" s="132">
        <v>15.8</v>
      </c>
      <c r="AB284" s="132">
        <v>17.7</v>
      </c>
      <c r="AC284" s="132">
        <v>11.1</v>
      </c>
      <c r="AD284" s="132">
        <v>16.2</v>
      </c>
      <c r="AE284" s="132">
        <v>13.3</v>
      </c>
      <c r="AF284" s="132">
        <v>12.3</v>
      </c>
      <c r="AG284" s="132">
        <v>15.1</v>
      </c>
      <c r="AH284" s="132">
        <v>7.4</v>
      </c>
      <c r="AI284" s="132">
        <v>9.1999999999999993</v>
      </c>
      <c r="AJ284" s="132">
        <v>13</v>
      </c>
      <c r="AK284" s="132">
        <v>9.5</v>
      </c>
      <c r="AL284" s="132">
        <v>10.4</v>
      </c>
      <c r="AM284" s="132">
        <v>11.7</v>
      </c>
      <c r="AN284" s="132">
        <v>7</v>
      </c>
      <c r="AO284" s="132">
        <v>9.9</v>
      </c>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row>
    <row r="285" spans="1:94">
      <c r="A285" s="131">
        <v>116</v>
      </c>
      <c r="B285" s="131" t="s">
        <v>664</v>
      </c>
      <c r="C285" s="131" t="s">
        <v>619</v>
      </c>
      <c r="D285" s="131" t="s">
        <v>648</v>
      </c>
      <c r="E285" s="131" t="s">
        <v>665</v>
      </c>
      <c r="F285" s="131" t="s">
        <v>1697</v>
      </c>
      <c r="G285" s="131"/>
      <c r="H285" s="131"/>
      <c r="I285" s="132"/>
      <c r="J285" s="132">
        <v>5.2</v>
      </c>
      <c r="K285" s="132"/>
      <c r="L285" s="132">
        <v>4</v>
      </c>
      <c r="M285" s="132">
        <v>5.8</v>
      </c>
      <c r="N285" s="132">
        <v>5.2</v>
      </c>
      <c r="O285" s="132">
        <v>5.3</v>
      </c>
      <c r="P285" s="132"/>
      <c r="Q285" s="132">
        <v>5.8</v>
      </c>
      <c r="R285" s="132">
        <v>3.6</v>
      </c>
      <c r="S285" s="132">
        <v>4.3</v>
      </c>
      <c r="T285" s="132">
        <v>3.6</v>
      </c>
      <c r="U285" s="132">
        <v>3.7</v>
      </c>
      <c r="V285" s="132">
        <v>3.4</v>
      </c>
      <c r="W285" s="132">
        <v>4.8</v>
      </c>
      <c r="X285" s="132">
        <v>7.9</v>
      </c>
      <c r="Y285" s="132">
        <v>4.7</v>
      </c>
      <c r="Z285" s="132">
        <v>3.7</v>
      </c>
      <c r="AA285" s="132">
        <v>5.8</v>
      </c>
      <c r="AB285" s="132">
        <v>4.5999999999999996</v>
      </c>
      <c r="AC285" s="132">
        <v>12.8</v>
      </c>
      <c r="AD285" s="132">
        <v>4</v>
      </c>
      <c r="AE285" s="132">
        <v>8.1999999999999993</v>
      </c>
      <c r="AF285" s="132">
        <v>4.2</v>
      </c>
      <c r="AG285" s="132">
        <v>3.8</v>
      </c>
      <c r="AH285" s="132">
        <v>7.4</v>
      </c>
      <c r="AI285" s="132">
        <v>4.7</v>
      </c>
      <c r="AJ285" s="132">
        <v>4</v>
      </c>
      <c r="AK285" s="132">
        <v>5</v>
      </c>
      <c r="AL285" s="132">
        <v>8.1</v>
      </c>
      <c r="AM285" s="132">
        <v>4.9000000000000004</v>
      </c>
      <c r="AN285" s="132">
        <v>5.6</v>
      </c>
      <c r="AO285" s="132">
        <v>4.9000000000000004</v>
      </c>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row>
    <row r="286" spans="1:94">
      <c r="A286" s="131">
        <v>117</v>
      </c>
      <c r="B286" s="131" t="s">
        <v>666</v>
      </c>
      <c r="C286" s="131" t="s">
        <v>619</v>
      </c>
      <c r="D286" s="131" t="s">
        <v>648</v>
      </c>
      <c r="E286" s="131" t="s">
        <v>667</v>
      </c>
      <c r="F286" s="131" t="s">
        <v>1697</v>
      </c>
      <c r="G286" s="131"/>
      <c r="H286" s="131"/>
      <c r="I286" s="132"/>
      <c r="J286" s="132">
        <v>2.9</v>
      </c>
      <c r="K286" s="132"/>
      <c r="L286" s="132">
        <v>4</v>
      </c>
      <c r="M286" s="132">
        <v>3.8</v>
      </c>
      <c r="N286" s="132">
        <v>2.6</v>
      </c>
      <c r="O286" s="132">
        <v>2</v>
      </c>
      <c r="P286" s="132"/>
      <c r="Q286" s="132">
        <v>6.1</v>
      </c>
      <c r="R286" s="132">
        <v>4.3</v>
      </c>
      <c r="S286" s="132">
        <v>5.2</v>
      </c>
      <c r="T286" s="132">
        <v>2.2999999999999998</v>
      </c>
      <c r="U286" s="132">
        <v>3.2</v>
      </c>
      <c r="V286" s="132">
        <v>3.7</v>
      </c>
      <c r="W286" s="132">
        <v>5</v>
      </c>
      <c r="X286" s="132">
        <v>6.2</v>
      </c>
      <c r="Y286" s="132">
        <v>3.2</v>
      </c>
      <c r="Z286" s="132">
        <v>3.6</v>
      </c>
      <c r="AA286" s="132">
        <v>3.9</v>
      </c>
      <c r="AB286" s="132">
        <v>4.5999999999999996</v>
      </c>
      <c r="AC286" s="132">
        <v>2.4</v>
      </c>
      <c r="AD286" s="132">
        <v>3.1</v>
      </c>
      <c r="AE286" s="132">
        <v>2.9</v>
      </c>
      <c r="AF286" s="132">
        <v>1.9</v>
      </c>
      <c r="AG286" s="132">
        <v>2.5</v>
      </c>
      <c r="AH286" s="132">
        <v>2.6</v>
      </c>
      <c r="AI286" s="132">
        <v>1.4</v>
      </c>
      <c r="AJ286" s="132">
        <v>2.1</v>
      </c>
      <c r="AK286" s="132">
        <v>2.2000000000000002</v>
      </c>
      <c r="AL286" s="132">
        <v>3.5</v>
      </c>
      <c r="AM286" s="132">
        <v>2.2999999999999998</v>
      </c>
      <c r="AN286" s="132">
        <v>1.3</v>
      </c>
      <c r="AO286" s="132">
        <v>1.7</v>
      </c>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row>
    <row r="287" spans="1:94">
      <c r="A287" s="131"/>
      <c r="B287" s="131"/>
      <c r="C287" s="131" t="s">
        <v>619</v>
      </c>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row>
    <row r="288" spans="1:94">
      <c r="A288" s="131"/>
      <c r="B288" s="131"/>
      <c r="C288" s="131" t="s">
        <v>669</v>
      </c>
      <c r="D288" s="131" t="s">
        <v>670</v>
      </c>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row>
    <row r="289" spans="1:94">
      <c r="A289" s="131">
        <v>120</v>
      </c>
      <c r="B289" s="131" t="s">
        <v>668</v>
      </c>
      <c r="C289" s="131" t="s">
        <v>669</v>
      </c>
      <c r="D289" s="131" t="s">
        <v>670</v>
      </c>
      <c r="E289" s="131" t="s">
        <v>671</v>
      </c>
      <c r="F289" s="131" t="s">
        <v>1692</v>
      </c>
      <c r="G289" s="131"/>
      <c r="H289" s="131"/>
      <c r="I289" s="132"/>
      <c r="J289" s="132">
        <v>21.8</v>
      </c>
      <c r="K289" s="132"/>
      <c r="L289" s="132">
        <v>11.5</v>
      </c>
      <c r="M289" s="132">
        <v>15.6</v>
      </c>
      <c r="N289" s="132">
        <v>21.8</v>
      </c>
      <c r="O289" s="132">
        <v>31.4</v>
      </c>
      <c r="P289" s="132"/>
      <c r="Q289" s="132">
        <v>6</v>
      </c>
      <c r="R289" s="132">
        <v>9.6999999999999993</v>
      </c>
      <c r="S289" s="132">
        <v>7.7</v>
      </c>
      <c r="T289" s="132">
        <v>15.9</v>
      </c>
      <c r="U289" s="132">
        <v>12.8</v>
      </c>
      <c r="V289" s="132">
        <v>15.7</v>
      </c>
      <c r="W289" s="132">
        <v>7.7</v>
      </c>
      <c r="X289" s="132">
        <v>19.100000000000001</v>
      </c>
      <c r="Y289" s="132">
        <v>17.600000000000001</v>
      </c>
      <c r="Z289" s="132">
        <v>11.8</v>
      </c>
      <c r="AA289" s="132">
        <v>13</v>
      </c>
      <c r="AB289" s="132">
        <v>11</v>
      </c>
      <c r="AC289" s="132">
        <v>35.700000000000003</v>
      </c>
      <c r="AD289" s="132">
        <v>14.7</v>
      </c>
      <c r="AE289" s="132">
        <v>24.7</v>
      </c>
      <c r="AF289" s="132">
        <v>22.6</v>
      </c>
      <c r="AG289" s="132">
        <v>20</v>
      </c>
      <c r="AH289" s="132">
        <v>55.5</v>
      </c>
      <c r="AI289" s="132">
        <v>32.200000000000003</v>
      </c>
      <c r="AJ289" s="132">
        <v>23.6</v>
      </c>
      <c r="AK289" s="132">
        <v>21.9</v>
      </c>
      <c r="AL289" s="132">
        <v>36.9</v>
      </c>
      <c r="AM289" s="132">
        <v>30.2</v>
      </c>
      <c r="AN289" s="132">
        <v>40.299999999999997</v>
      </c>
      <c r="AO289" s="132">
        <v>33.299999999999997</v>
      </c>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row>
    <row r="290" spans="1:94">
      <c r="A290" s="131">
        <v>121</v>
      </c>
      <c r="B290" s="131" t="s">
        <v>672</v>
      </c>
      <c r="C290" s="131" t="s">
        <v>669</v>
      </c>
      <c r="D290" s="131" t="s">
        <v>670</v>
      </c>
      <c r="E290" s="131" t="s">
        <v>673</v>
      </c>
      <c r="F290" s="131" t="s">
        <v>1692</v>
      </c>
      <c r="G290" s="131"/>
      <c r="H290" s="131"/>
      <c r="I290" s="132"/>
      <c r="J290" s="132">
        <v>9.8000000000000007</v>
      </c>
      <c r="K290" s="132"/>
      <c r="L290" s="132">
        <v>7.8</v>
      </c>
      <c r="M290" s="132">
        <v>8.8000000000000007</v>
      </c>
      <c r="N290" s="132">
        <v>10.7</v>
      </c>
      <c r="O290" s="132">
        <v>10.9</v>
      </c>
      <c r="P290" s="132"/>
      <c r="Q290" s="132">
        <v>7.3</v>
      </c>
      <c r="R290" s="132">
        <v>6.9</v>
      </c>
      <c r="S290" s="132">
        <v>6.6</v>
      </c>
      <c r="T290" s="132">
        <v>9</v>
      </c>
      <c r="U290" s="132">
        <v>7.9</v>
      </c>
      <c r="V290" s="132">
        <v>8.8000000000000007</v>
      </c>
      <c r="W290" s="132">
        <v>7.8</v>
      </c>
      <c r="X290" s="132">
        <v>7.6</v>
      </c>
      <c r="Y290" s="132">
        <v>9.1</v>
      </c>
      <c r="Z290" s="132">
        <v>8.8000000000000007</v>
      </c>
      <c r="AA290" s="132">
        <v>8.8000000000000007</v>
      </c>
      <c r="AB290" s="132">
        <v>8.5</v>
      </c>
      <c r="AC290" s="132">
        <v>9.9</v>
      </c>
      <c r="AD290" s="132">
        <v>10.6</v>
      </c>
      <c r="AE290" s="132">
        <v>10.6</v>
      </c>
      <c r="AF290" s="132">
        <v>11.6</v>
      </c>
      <c r="AG290" s="132">
        <v>11</v>
      </c>
      <c r="AH290" s="132">
        <v>6.2</v>
      </c>
      <c r="AI290" s="132">
        <v>11.2</v>
      </c>
      <c r="AJ290" s="132">
        <v>9.6999999999999993</v>
      </c>
      <c r="AK290" s="132">
        <v>10.7</v>
      </c>
      <c r="AL290" s="132">
        <v>10.4</v>
      </c>
      <c r="AM290" s="132">
        <v>11</v>
      </c>
      <c r="AN290" s="132">
        <v>10.8</v>
      </c>
      <c r="AO290" s="132">
        <v>11.5</v>
      </c>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row>
    <row r="291" spans="1:94">
      <c r="A291" s="131">
        <v>122</v>
      </c>
      <c r="B291" s="131" t="s">
        <v>674</v>
      </c>
      <c r="C291" s="131" t="s">
        <v>669</v>
      </c>
      <c r="D291" s="131" t="s">
        <v>670</v>
      </c>
      <c r="E291" s="131" t="s">
        <v>675</v>
      </c>
      <c r="F291" s="131" t="s">
        <v>1692</v>
      </c>
      <c r="G291" s="131"/>
      <c r="H291" s="131"/>
      <c r="I291" s="132"/>
      <c r="J291" s="132">
        <v>8.8000000000000007</v>
      </c>
      <c r="K291" s="132"/>
      <c r="L291" s="132">
        <v>7.3</v>
      </c>
      <c r="M291" s="132">
        <v>9</v>
      </c>
      <c r="N291" s="132">
        <v>9.4</v>
      </c>
      <c r="O291" s="132">
        <v>9.1999999999999993</v>
      </c>
      <c r="P291" s="132"/>
      <c r="Q291" s="132">
        <v>6.4</v>
      </c>
      <c r="R291" s="132">
        <v>6.8</v>
      </c>
      <c r="S291" s="132">
        <v>7.3</v>
      </c>
      <c r="T291" s="132">
        <v>7.3</v>
      </c>
      <c r="U291" s="132">
        <v>7.4</v>
      </c>
      <c r="V291" s="132">
        <v>9.1999999999999993</v>
      </c>
      <c r="W291" s="132">
        <v>7.4</v>
      </c>
      <c r="X291" s="132">
        <v>8.6</v>
      </c>
      <c r="Y291" s="132">
        <v>10.6</v>
      </c>
      <c r="Z291" s="132">
        <v>8.1999999999999993</v>
      </c>
      <c r="AA291" s="132">
        <v>8.9</v>
      </c>
      <c r="AB291" s="132">
        <v>8.4</v>
      </c>
      <c r="AC291" s="132">
        <v>9.9</v>
      </c>
      <c r="AD291" s="132">
        <v>9.1999999999999993</v>
      </c>
      <c r="AE291" s="132">
        <v>9.9</v>
      </c>
      <c r="AF291" s="132">
        <v>9.1999999999999993</v>
      </c>
      <c r="AG291" s="132">
        <v>9.3000000000000007</v>
      </c>
      <c r="AH291" s="132">
        <v>8.6999999999999993</v>
      </c>
      <c r="AI291" s="132">
        <v>9.1</v>
      </c>
      <c r="AJ291" s="132">
        <v>8.1999999999999993</v>
      </c>
      <c r="AK291" s="132">
        <v>8.9</v>
      </c>
      <c r="AL291" s="132">
        <v>8.9</v>
      </c>
      <c r="AM291" s="132">
        <v>10.199999999999999</v>
      </c>
      <c r="AN291" s="132">
        <v>8.6999999999999993</v>
      </c>
      <c r="AO291" s="132">
        <v>9.8000000000000007</v>
      </c>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row>
    <row r="292" spans="1:94">
      <c r="A292" s="131">
        <v>123</v>
      </c>
      <c r="B292" s="131" t="s">
        <v>676</v>
      </c>
      <c r="C292" s="131" t="s">
        <v>669</v>
      </c>
      <c r="D292" s="131" t="s">
        <v>670</v>
      </c>
      <c r="E292" s="131" t="s">
        <v>677</v>
      </c>
      <c r="F292" s="131" t="s">
        <v>1692</v>
      </c>
      <c r="G292" s="131"/>
      <c r="H292" s="131"/>
      <c r="I292" s="132"/>
      <c r="J292" s="132">
        <v>37.5</v>
      </c>
      <c r="K292" s="132"/>
      <c r="L292" s="132">
        <v>38.6</v>
      </c>
      <c r="M292" s="132">
        <v>41.5</v>
      </c>
      <c r="N292" s="132">
        <v>38.1</v>
      </c>
      <c r="O292" s="132">
        <v>34</v>
      </c>
      <c r="P292" s="132"/>
      <c r="Q292" s="132">
        <v>31.1</v>
      </c>
      <c r="R292" s="132">
        <v>38.5</v>
      </c>
      <c r="S292" s="132">
        <v>42.7</v>
      </c>
      <c r="T292" s="132">
        <v>36.4</v>
      </c>
      <c r="U292" s="132">
        <v>40.1</v>
      </c>
      <c r="V292" s="132">
        <v>41.3</v>
      </c>
      <c r="W292" s="132">
        <v>47.8</v>
      </c>
      <c r="X292" s="132">
        <v>40.299999999999997</v>
      </c>
      <c r="Y292" s="132">
        <v>40.1</v>
      </c>
      <c r="Z292" s="132">
        <v>42.4</v>
      </c>
      <c r="AA292" s="132">
        <v>43</v>
      </c>
      <c r="AB292" s="132">
        <v>41.4</v>
      </c>
      <c r="AC292" s="132">
        <v>32.6</v>
      </c>
      <c r="AD292" s="132">
        <v>40</v>
      </c>
      <c r="AE292" s="132">
        <v>37.200000000000003</v>
      </c>
      <c r="AF292" s="132">
        <v>37.700000000000003</v>
      </c>
      <c r="AG292" s="132">
        <v>39.700000000000003</v>
      </c>
      <c r="AH292" s="132">
        <v>24.3</v>
      </c>
      <c r="AI292" s="132">
        <v>32.9</v>
      </c>
      <c r="AJ292" s="132">
        <v>38.299999999999997</v>
      </c>
      <c r="AK292" s="132">
        <v>33.299999999999997</v>
      </c>
      <c r="AL292" s="132">
        <v>30.7</v>
      </c>
      <c r="AM292" s="132">
        <v>34.1</v>
      </c>
      <c r="AN292" s="132">
        <v>29.9</v>
      </c>
      <c r="AO292" s="132">
        <v>34.799999999999997</v>
      </c>
    </row>
    <row r="293" spans="1:94">
      <c r="A293" s="131">
        <v>124</v>
      </c>
      <c r="B293" s="131" t="s">
        <v>678</v>
      </c>
      <c r="C293" s="131" t="s">
        <v>669</v>
      </c>
      <c r="D293" s="131" t="s">
        <v>670</v>
      </c>
      <c r="E293" s="131" t="s">
        <v>679</v>
      </c>
      <c r="F293" s="131" t="s">
        <v>1692</v>
      </c>
      <c r="G293" s="131"/>
      <c r="H293" s="131"/>
      <c r="I293" s="132"/>
      <c r="J293" s="132">
        <v>22.2</v>
      </c>
      <c r="K293" s="132"/>
      <c r="L293" s="132">
        <v>34.799999999999997</v>
      </c>
      <c r="M293" s="132">
        <v>25.1</v>
      </c>
      <c r="N293" s="132">
        <v>20</v>
      </c>
      <c r="O293" s="132">
        <v>14.6</v>
      </c>
      <c r="P293" s="132"/>
      <c r="Q293" s="132">
        <v>49.1</v>
      </c>
      <c r="R293" s="132">
        <v>38</v>
      </c>
      <c r="S293" s="132">
        <v>35.6</v>
      </c>
      <c r="T293" s="132">
        <v>31.4</v>
      </c>
      <c r="U293" s="132">
        <v>31.8</v>
      </c>
      <c r="V293" s="132">
        <v>25</v>
      </c>
      <c r="W293" s="132">
        <v>29.2</v>
      </c>
      <c r="X293" s="132">
        <v>24.3</v>
      </c>
      <c r="Y293" s="132">
        <v>22.6</v>
      </c>
      <c r="Z293" s="132">
        <v>28.7</v>
      </c>
      <c r="AA293" s="132">
        <v>26.3</v>
      </c>
      <c r="AB293" s="132">
        <v>30.6</v>
      </c>
      <c r="AC293" s="132">
        <v>12</v>
      </c>
      <c r="AD293" s="132">
        <v>25.5</v>
      </c>
      <c r="AE293" s="132">
        <v>17.600000000000001</v>
      </c>
      <c r="AF293" s="132">
        <v>19</v>
      </c>
      <c r="AG293" s="132">
        <v>19.899999999999999</v>
      </c>
      <c r="AH293" s="132">
        <v>5.3</v>
      </c>
      <c r="AI293" s="132">
        <v>14.6</v>
      </c>
      <c r="AJ293" s="132">
        <v>20.2</v>
      </c>
      <c r="AK293" s="132">
        <v>25.3</v>
      </c>
      <c r="AL293" s="132">
        <v>13.2</v>
      </c>
      <c r="AM293" s="132">
        <v>14.6</v>
      </c>
      <c r="AN293" s="132">
        <v>10.4</v>
      </c>
      <c r="AO293" s="132">
        <v>10.7</v>
      </c>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row>
    <row r="294" spans="1:94">
      <c r="A294" s="131"/>
      <c r="B294" s="131"/>
      <c r="C294" s="131" t="s">
        <v>669</v>
      </c>
      <c r="D294" s="131" t="s">
        <v>681</v>
      </c>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row>
    <row r="295" spans="1:94">
      <c r="A295" s="131">
        <v>126</v>
      </c>
      <c r="B295" s="131" t="s">
        <v>680</v>
      </c>
      <c r="C295" s="131" t="s">
        <v>669</v>
      </c>
      <c r="D295" s="131" t="s">
        <v>681</v>
      </c>
      <c r="E295" s="131" t="s">
        <v>682</v>
      </c>
      <c r="F295" s="131" t="s">
        <v>1698</v>
      </c>
      <c r="G295" s="131"/>
      <c r="H295" s="131"/>
      <c r="I295" s="132"/>
      <c r="J295" s="132">
        <v>90.3</v>
      </c>
      <c r="K295" s="132"/>
      <c r="L295" s="132">
        <v>88.8</v>
      </c>
      <c r="M295" s="132">
        <v>87.2</v>
      </c>
      <c r="N295" s="132">
        <v>90.8</v>
      </c>
      <c r="O295" s="132">
        <v>92.7</v>
      </c>
      <c r="P295" s="132"/>
      <c r="Q295" s="132">
        <v>88.5</v>
      </c>
      <c r="R295" s="132">
        <v>88.4</v>
      </c>
      <c r="S295" s="132">
        <v>85.9</v>
      </c>
      <c r="T295" s="132">
        <v>92</v>
      </c>
      <c r="U295" s="132">
        <v>91.2</v>
      </c>
      <c r="V295" s="132">
        <v>84.5</v>
      </c>
      <c r="W295" s="132">
        <v>84.6</v>
      </c>
      <c r="X295" s="132">
        <v>88.4</v>
      </c>
      <c r="Y295" s="132">
        <v>88.1</v>
      </c>
      <c r="Z295" s="132">
        <v>87.1</v>
      </c>
      <c r="AA295" s="132">
        <v>87.2</v>
      </c>
      <c r="AB295" s="132">
        <v>87.3</v>
      </c>
      <c r="AC295" s="132">
        <v>92.1</v>
      </c>
      <c r="AD295" s="132">
        <v>89.3</v>
      </c>
      <c r="AE295" s="132">
        <v>89.8</v>
      </c>
      <c r="AF295" s="132">
        <v>92.6</v>
      </c>
      <c r="AG295" s="132">
        <v>91.6</v>
      </c>
      <c r="AH295" s="132">
        <v>94.4</v>
      </c>
      <c r="AI295" s="132">
        <v>94.1</v>
      </c>
      <c r="AJ295" s="132">
        <v>92.8</v>
      </c>
      <c r="AK295" s="132">
        <v>92.8</v>
      </c>
      <c r="AL295" s="132">
        <v>88.5</v>
      </c>
      <c r="AM295" s="132">
        <v>92.4</v>
      </c>
      <c r="AN295" s="132">
        <v>94.8</v>
      </c>
      <c r="AO295" s="132">
        <v>93.5</v>
      </c>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row>
    <row r="296" spans="1:94">
      <c r="A296" s="131">
        <v>127</v>
      </c>
      <c r="B296" s="131" t="s">
        <v>683</v>
      </c>
      <c r="C296" s="131" t="s">
        <v>669</v>
      </c>
      <c r="D296" s="131" t="s">
        <v>681</v>
      </c>
      <c r="E296" s="131" t="s">
        <v>684</v>
      </c>
      <c r="F296" s="131" t="s">
        <v>1698</v>
      </c>
      <c r="G296" s="131"/>
      <c r="H296" s="131"/>
      <c r="I296" s="132"/>
      <c r="J296" s="132">
        <v>86.4</v>
      </c>
      <c r="K296" s="132"/>
      <c r="L296" s="132">
        <v>84.5</v>
      </c>
      <c r="M296" s="132">
        <v>82.7</v>
      </c>
      <c r="N296" s="132">
        <v>86.9</v>
      </c>
      <c r="O296" s="132">
        <v>89.6</v>
      </c>
      <c r="P296" s="132"/>
      <c r="Q296" s="132">
        <v>84</v>
      </c>
      <c r="R296" s="132">
        <v>84</v>
      </c>
      <c r="S296" s="132">
        <v>81</v>
      </c>
      <c r="T296" s="132">
        <v>88.2</v>
      </c>
      <c r="U296" s="132">
        <v>87.3</v>
      </c>
      <c r="V296" s="132">
        <v>79.7</v>
      </c>
      <c r="W296" s="132">
        <v>79.400000000000006</v>
      </c>
      <c r="X296" s="132">
        <v>84.8</v>
      </c>
      <c r="Y296" s="132">
        <v>83.7</v>
      </c>
      <c r="Z296" s="132">
        <v>82.5</v>
      </c>
      <c r="AA296" s="132">
        <v>82.6</v>
      </c>
      <c r="AB296" s="132">
        <v>82.6</v>
      </c>
      <c r="AC296" s="132">
        <v>88.4</v>
      </c>
      <c r="AD296" s="132">
        <v>84.8</v>
      </c>
      <c r="AE296" s="132">
        <v>85.9</v>
      </c>
      <c r="AF296" s="132">
        <v>89.1</v>
      </c>
      <c r="AG296" s="132">
        <v>87.5</v>
      </c>
      <c r="AH296" s="132">
        <v>92.1</v>
      </c>
      <c r="AI296" s="132">
        <v>91.1</v>
      </c>
      <c r="AJ296" s="132">
        <v>89.4</v>
      </c>
      <c r="AK296" s="132">
        <v>89.6</v>
      </c>
      <c r="AL296" s="132">
        <v>85.3</v>
      </c>
      <c r="AM296" s="132">
        <v>88.9</v>
      </c>
      <c r="AN296" s="132">
        <v>92.1</v>
      </c>
      <c r="AO296" s="132">
        <v>90.4</v>
      </c>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row>
    <row r="297" spans="1:94">
      <c r="A297" s="131">
        <v>128</v>
      </c>
      <c r="B297" s="131" t="s">
        <v>685</v>
      </c>
      <c r="C297" s="131" t="s">
        <v>669</v>
      </c>
      <c r="D297" s="131" t="s">
        <v>681</v>
      </c>
      <c r="E297" s="131" t="s">
        <v>686</v>
      </c>
      <c r="F297" s="131" t="s">
        <v>1698</v>
      </c>
      <c r="G297" s="131"/>
      <c r="H297" s="131"/>
      <c r="I297" s="132"/>
      <c r="J297" s="132">
        <v>93</v>
      </c>
      <c r="K297" s="132"/>
      <c r="L297" s="132">
        <v>91.9</v>
      </c>
      <c r="M297" s="132">
        <v>90.6</v>
      </c>
      <c r="N297" s="132">
        <v>93.4</v>
      </c>
      <c r="O297" s="132">
        <v>94.8</v>
      </c>
      <c r="P297" s="132"/>
      <c r="Q297" s="132">
        <v>91.5</v>
      </c>
      <c r="R297" s="132">
        <v>91.7</v>
      </c>
      <c r="S297" s="132">
        <v>89.4</v>
      </c>
      <c r="T297" s="132">
        <v>94.4</v>
      </c>
      <c r="U297" s="132">
        <v>93.9</v>
      </c>
      <c r="V297" s="132">
        <v>88.5</v>
      </c>
      <c r="W297" s="132">
        <v>88.3</v>
      </c>
      <c r="X297" s="132">
        <v>91.1</v>
      </c>
      <c r="Y297" s="132">
        <v>91.5</v>
      </c>
      <c r="Z297" s="132">
        <v>90.7</v>
      </c>
      <c r="AA297" s="132">
        <v>90.6</v>
      </c>
      <c r="AB297" s="132">
        <v>90.7</v>
      </c>
      <c r="AC297" s="132">
        <v>94.3</v>
      </c>
      <c r="AD297" s="132">
        <v>92.3</v>
      </c>
      <c r="AE297" s="132">
        <v>92.5</v>
      </c>
      <c r="AF297" s="132">
        <v>94.7</v>
      </c>
      <c r="AG297" s="132">
        <v>94</v>
      </c>
      <c r="AH297" s="132">
        <v>96.3</v>
      </c>
      <c r="AI297" s="132">
        <v>96</v>
      </c>
      <c r="AJ297" s="132">
        <v>95</v>
      </c>
      <c r="AK297" s="132">
        <v>95</v>
      </c>
      <c r="AL297" s="132">
        <v>91.1</v>
      </c>
      <c r="AM297" s="132">
        <v>94.5</v>
      </c>
      <c r="AN297" s="132">
        <v>96.5</v>
      </c>
      <c r="AO297" s="132">
        <v>95.3</v>
      </c>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row>
    <row r="298" spans="1:94">
      <c r="A298" s="131">
        <v>129</v>
      </c>
      <c r="B298" s="131" t="s">
        <v>687</v>
      </c>
      <c r="C298" s="131" t="s">
        <v>669</v>
      </c>
      <c r="D298" s="131" t="s">
        <v>681</v>
      </c>
      <c r="E298" s="131" t="s">
        <v>688</v>
      </c>
      <c r="F298" s="131" t="s">
        <v>1698</v>
      </c>
      <c r="G298" s="131"/>
      <c r="H298" s="131"/>
      <c r="I298" s="132"/>
      <c r="J298" s="132">
        <v>91.3</v>
      </c>
      <c r="K298" s="132"/>
      <c r="L298" s="132">
        <v>90.2</v>
      </c>
      <c r="M298" s="132">
        <v>88.1</v>
      </c>
      <c r="N298" s="132">
        <v>91.8</v>
      </c>
      <c r="O298" s="132">
        <v>93.6</v>
      </c>
      <c r="P298" s="132"/>
      <c r="Q298" s="132">
        <v>89.2</v>
      </c>
      <c r="R298" s="132">
        <v>90</v>
      </c>
      <c r="S298" s="132">
        <v>86.9</v>
      </c>
      <c r="T298" s="132">
        <v>93.4</v>
      </c>
      <c r="U298" s="132">
        <v>93.2</v>
      </c>
      <c r="V298" s="132">
        <v>85.5</v>
      </c>
      <c r="W298" s="132">
        <v>85.5</v>
      </c>
      <c r="X298" s="132">
        <v>87.8</v>
      </c>
      <c r="Y298" s="132">
        <v>89.2</v>
      </c>
      <c r="Z298" s="132">
        <v>88.5</v>
      </c>
      <c r="AA298" s="132">
        <v>88.2</v>
      </c>
      <c r="AB298" s="132">
        <v>88.4</v>
      </c>
      <c r="AC298" s="132">
        <v>92.6</v>
      </c>
      <c r="AD298" s="132">
        <v>90.4</v>
      </c>
      <c r="AE298" s="132">
        <v>90.3</v>
      </c>
      <c r="AF298" s="132">
        <v>94</v>
      </c>
      <c r="AG298" s="132">
        <v>92.7</v>
      </c>
      <c r="AH298" s="132">
        <v>95.1</v>
      </c>
      <c r="AI298" s="132">
        <v>95.7</v>
      </c>
      <c r="AJ298" s="132">
        <v>94.4</v>
      </c>
      <c r="AK298" s="132">
        <v>93.9</v>
      </c>
      <c r="AL298" s="132">
        <v>87.7</v>
      </c>
      <c r="AM298" s="132">
        <v>93</v>
      </c>
      <c r="AN298" s="132">
        <v>96.1</v>
      </c>
      <c r="AO298" s="132">
        <v>94.4</v>
      </c>
    </row>
    <row r="299" spans="1:94">
      <c r="A299" s="131"/>
      <c r="B299" s="131"/>
      <c r="C299" s="131" t="s">
        <v>669</v>
      </c>
      <c r="D299" s="131" t="s">
        <v>690</v>
      </c>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row>
    <row r="300" spans="1:94">
      <c r="A300" s="131">
        <v>131</v>
      </c>
      <c r="B300" s="131" t="s">
        <v>689</v>
      </c>
      <c r="C300" s="131" t="s">
        <v>669</v>
      </c>
      <c r="D300" s="131" t="s">
        <v>690</v>
      </c>
      <c r="E300" s="131" t="s">
        <v>682</v>
      </c>
      <c r="F300" s="131" t="s">
        <v>1698</v>
      </c>
      <c r="G300" s="131"/>
      <c r="H300" s="131"/>
      <c r="I300" s="132"/>
      <c r="J300" s="132">
        <v>89.4</v>
      </c>
      <c r="K300" s="132"/>
      <c r="L300" s="132">
        <v>87.8</v>
      </c>
      <c r="M300" s="132">
        <v>86.3</v>
      </c>
      <c r="N300" s="132">
        <v>89.6</v>
      </c>
      <c r="O300" s="132">
        <v>92.1</v>
      </c>
      <c r="P300" s="132"/>
      <c r="Q300" s="132">
        <v>87.5</v>
      </c>
      <c r="R300" s="132">
        <v>87.5</v>
      </c>
      <c r="S300" s="132">
        <v>85.2</v>
      </c>
      <c r="T300" s="132">
        <v>90.8</v>
      </c>
      <c r="U300" s="132">
        <v>90</v>
      </c>
      <c r="V300" s="132">
        <v>84.4</v>
      </c>
      <c r="W300" s="132">
        <v>83.1</v>
      </c>
      <c r="X300" s="132">
        <v>88.4</v>
      </c>
      <c r="Y300" s="132">
        <v>87.4</v>
      </c>
      <c r="Z300" s="132">
        <v>86.1</v>
      </c>
      <c r="AA300" s="132">
        <v>85.8</v>
      </c>
      <c r="AB300" s="132">
        <v>85.9</v>
      </c>
      <c r="AC300" s="132">
        <v>92.1</v>
      </c>
      <c r="AD300" s="132">
        <v>87.9</v>
      </c>
      <c r="AE300" s="132">
        <v>88.8</v>
      </c>
      <c r="AF300" s="132">
        <v>91.4</v>
      </c>
      <c r="AG300" s="132">
        <v>90.3</v>
      </c>
      <c r="AH300" s="132">
        <v>95</v>
      </c>
      <c r="AI300" s="132">
        <v>93.4</v>
      </c>
      <c r="AJ300" s="132">
        <v>91.6</v>
      </c>
      <c r="AK300" s="132">
        <v>92.1</v>
      </c>
      <c r="AL300" s="132">
        <v>88.4</v>
      </c>
      <c r="AM300" s="132">
        <v>91.5</v>
      </c>
      <c r="AN300" s="132">
        <v>94.4</v>
      </c>
      <c r="AO300" s="132">
        <v>92.6</v>
      </c>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row>
    <row r="301" spans="1:94">
      <c r="A301" s="131">
        <v>132</v>
      </c>
      <c r="B301" s="131" t="s">
        <v>691</v>
      </c>
      <c r="C301" s="131" t="s">
        <v>669</v>
      </c>
      <c r="D301" s="131" t="s">
        <v>690</v>
      </c>
      <c r="E301" s="131" t="s">
        <v>684</v>
      </c>
      <c r="F301" s="131" t="s">
        <v>1698</v>
      </c>
      <c r="G301" s="131"/>
      <c r="H301" s="131"/>
      <c r="I301" s="132"/>
      <c r="J301" s="132">
        <v>85.4</v>
      </c>
      <c r="K301" s="132"/>
      <c r="L301" s="132">
        <v>83.2</v>
      </c>
      <c r="M301" s="132">
        <v>82</v>
      </c>
      <c r="N301" s="132">
        <v>85.6</v>
      </c>
      <c r="O301" s="132">
        <v>88.5</v>
      </c>
      <c r="P301" s="132"/>
      <c r="Q301" s="132">
        <v>83.2</v>
      </c>
      <c r="R301" s="132">
        <v>82.5</v>
      </c>
      <c r="S301" s="132">
        <v>80.3</v>
      </c>
      <c r="T301" s="132">
        <v>86.8</v>
      </c>
      <c r="U301" s="132">
        <v>85.3</v>
      </c>
      <c r="V301" s="132">
        <v>79.7</v>
      </c>
      <c r="W301" s="132">
        <v>78.5</v>
      </c>
      <c r="X301" s="132">
        <v>85.6</v>
      </c>
      <c r="Y301" s="132">
        <v>82.9</v>
      </c>
      <c r="Z301" s="132">
        <v>81.400000000000006</v>
      </c>
      <c r="AA301" s="132">
        <v>81.599999999999994</v>
      </c>
      <c r="AB301" s="132">
        <v>81.3</v>
      </c>
      <c r="AC301" s="132">
        <v>88.4</v>
      </c>
      <c r="AD301" s="132">
        <v>83.5</v>
      </c>
      <c r="AE301" s="132">
        <v>85</v>
      </c>
      <c r="AF301" s="132">
        <v>87.4</v>
      </c>
      <c r="AG301" s="132">
        <v>86.2</v>
      </c>
      <c r="AH301" s="132">
        <v>92.3</v>
      </c>
      <c r="AI301" s="132">
        <v>89.6</v>
      </c>
      <c r="AJ301" s="132">
        <v>87.7</v>
      </c>
      <c r="AK301" s="132">
        <v>88.7</v>
      </c>
      <c r="AL301" s="132">
        <v>85.7</v>
      </c>
      <c r="AM301" s="132">
        <v>87.8</v>
      </c>
      <c r="AN301" s="132">
        <v>91</v>
      </c>
      <c r="AO301" s="132">
        <v>89.2</v>
      </c>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row>
    <row r="302" spans="1:94">
      <c r="A302" s="131">
        <v>133</v>
      </c>
      <c r="B302" s="131" t="s">
        <v>692</v>
      </c>
      <c r="C302" s="131" t="s">
        <v>669</v>
      </c>
      <c r="D302" s="131" t="s">
        <v>690</v>
      </c>
      <c r="E302" s="131" t="s">
        <v>686</v>
      </c>
      <c r="F302" s="131" t="s">
        <v>1698</v>
      </c>
      <c r="G302" s="131"/>
      <c r="H302" s="131"/>
      <c r="I302" s="132"/>
      <c r="J302" s="132">
        <v>86.2</v>
      </c>
      <c r="K302" s="132"/>
      <c r="L302" s="132">
        <v>84.3</v>
      </c>
      <c r="M302" s="132">
        <v>83.3</v>
      </c>
      <c r="N302" s="132">
        <v>86.4</v>
      </c>
      <c r="O302" s="132">
        <v>89</v>
      </c>
      <c r="P302" s="132"/>
      <c r="Q302" s="132">
        <v>84.4</v>
      </c>
      <c r="R302" s="132">
        <v>83.7</v>
      </c>
      <c r="S302" s="132">
        <v>82</v>
      </c>
      <c r="T302" s="132">
        <v>87.3</v>
      </c>
      <c r="U302" s="132">
        <v>85.8</v>
      </c>
      <c r="V302" s="132">
        <v>81.7</v>
      </c>
      <c r="W302" s="132">
        <v>80.400000000000006</v>
      </c>
      <c r="X302" s="132">
        <v>86.1</v>
      </c>
      <c r="Y302" s="132">
        <v>84</v>
      </c>
      <c r="Z302" s="132">
        <v>82.8</v>
      </c>
      <c r="AA302" s="132">
        <v>82.6</v>
      </c>
      <c r="AB302" s="132">
        <v>82.6</v>
      </c>
      <c r="AC302" s="132">
        <v>89.4</v>
      </c>
      <c r="AD302" s="132">
        <v>84.6</v>
      </c>
      <c r="AE302" s="132">
        <v>85.8</v>
      </c>
      <c r="AF302" s="132">
        <v>88</v>
      </c>
      <c r="AG302" s="132">
        <v>86.8</v>
      </c>
      <c r="AH302" s="132">
        <v>93</v>
      </c>
      <c r="AI302" s="132">
        <v>89.8</v>
      </c>
      <c r="AJ302" s="132">
        <v>87.9</v>
      </c>
      <c r="AK302" s="132">
        <v>88.8</v>
      </c>
      <c r="AL302" s="132">
        <v>86.7</v>
      </c>
      <c r="AM302" s="132">
        <v>88.5</v>
      </c>
      <c r="AN302" s="132">
        <v>91.4</v>
      </c>
      <c r="AO302" s="132">
        <v>89.6</v>
      </c>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row>
    <row r="303" spans="1:94">
      <c r="A303" s="131">
        <v>134</v>
      </c>
      <c r="B303" s="131" t="s">
        <v>693</v>
      </c>
      <c r="C303" s="131" t="s">
        <v>669</v>
      </c>
      <c r="D303" s="131" t="s">
        <v>690</v>
      </c>
      <c r="E303" s="131" t="s">
        <v>694</v>
      </c>
      <c r="F303" s="131" t="s">
        <v>1698</v>
      </c>
      <c r="G303" s="131"/>
      <c r="H303" s="131"/>
      <c r="I303" s="132"/>
      <c r="J303" s="132">
        <v>78.099999999999994</v>
      </c>
      <c r="K303" s="132"/>
      <c r="L303" s="132">
        <v>75.2</v>
      </c>
      <c r="M303" s="132">
        <v>74.099999999999994</v>
      </c>
      <c r="N303" s="132">
        <v>78.2</v>
      </c>
      <c r="O303" s="132">
        <v>82.1</v>
      </c>
      <c r="P303" s="132"/>
      <c r="Q303" s="132">
        <v>75.400000000000006</v>
      </c>
      <c r="R303" s="132">
        <v>74.400000000000006</v>
      </c>
      <c r="S303" s="132">
        <v>72</v>
      </c>
      <c r="T303" s="132">
        <v>79.099999999999994</v>
      </c>
      <c r="U303" s="132">
        <v>77.5</v>
      </c>
      <c r="V303" s="132">
        <v>71.400000000000006</v>
      </c>
      <c r="W303" s="132">
        <v>70.2</v>
      </c>
      <c r="X303" s="132">
        <v>78.2</v>
      </c>
      <c r="Y303" s="132">
        <v>74.7</v>
      </c>
      <c r="Z303" s="132">
        <v>73.3</v>
      </c>
      <c r="AA303" s="132">
        <v>73.5</v>
      </c>
      <c r="AB303" s="132">
        <v>73.2</v>
      </c>
      <c r="AC303" s="132">
        <v>82.3</v>
      </c>
      <c r="AD303" s="132">
        <v>75.7</v>
      </c>
      <c r="AE303" s="132">
        <v>77.5</v>
      </c>
      <c r="AF303" s="132">
        <v>80.2</v>
      </c>
      <c r="AG303" s="132">
        <v>78.7</v>
      </c>
      <c r="AH303" s="132">
        <v>87.8</v>
      </c>
      <c r="AI303" s="132">
        <v>83.1</v>
      </c>
      <c r="AJ303" s="132">
        <v>80.400000000000006</v>
      </c>
      <c r="AK303" s="132">
        <v>81.5</v>
      </c>
      <c r="AL303" s="132">
        <v>78.8</v>
      </c>
      <c r="AM303" s="132">
        <v>81.2</v>
      </c>
      <c r="AN303" s="132">
        <v>85.5</v>
      </c>
      <c r="AO303" s="132">
        <v>83.1</v>
      </c>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row>
    <row r="304" spans="1:94">
      <c r="A304" s="131"/>
      <c r="B304" s="131"/>
      <c r="C304" s="131" t="s">
        <v>669</v>
      </c>
      <c r="D304" s="131" t="s">
        <v>696</v>
      </c>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row>
    <row r="305" spans="1:94">
      <c r="A305" s="131">
        <v>136</v>
      </c>
      <c r="B305" s="131" t="s">
        <v>695</v>
      </c>
      <c r="C305" s="131" t="s">
        <v>669</v>
      </c>
      <c r="D305" s="131" t="s">
        <v>696</v>
      </c>
      <c r="E305" s="131" t="s">
        <v>697</v>
      </c>
      <c r="F305" s="131" t="s">
        <v>1698</v>
      </c>
      <c r="G305" s="131"/>
      <c r="H305" s="131"/>
      <c r="I305" s="132"/>
      <c r="J305" s="132">
        <v>64.599999999999994</v>
      </c>
      <c r="K305" s="132"/>
      <c r="L305" s="132">
        <v>58.2</v>
      </c>
      <c r="M305" s="132">
        <v>56.7</v>
      </c>
      <c r="N305" s="132">
        <v>65</v>
      </c>
      <c r="O305" s="132">
        <v>72.599999999999994</v>
      </c>
      <c r="P305" s="132"/>
      <c r="Q305" s="132">
        <v>58.6</v>
      </c>
      <c r="R305" s="132">
        <v>56.3</v>
      </c>
      <c r="S305" s="132">
        <v>51.2</v>
      </c>
      <c r="T305" s="132">
        <v>66.099999999999994</v>
      </c>
      <c r="U305" s="132">
        <v>64.5</v>
      </c>
      <c r="V305" s="132">
        <v>52.4</v>
      </c>
      <c r="W305" s="132">
        <v>48.3</v>
      </c>
      <c r="X305" s="132">
        <v>64.900000000000006</v>
      </c>
      <c r="Y305" s="132">
        <v>58.6</v>
      </c>
      <c r="Z305" s="132">
        <v>54.6</v>
      </c>
      <c r="AA305" s="132">
        <v>55.8</v>
      </c>
      <c r="AB305" s="132">
        <v>55.3</v>
      </c>
      <c r="AC305" s="132">
        <v>71.099999999999994</v>
      </c>
      <c r="AD305" s="132">
        <v>59.8</v>
      </c>
      <c r="AE305" s="132">
        <v>64.8</v>
      </c>
      <c r="AF305" s="132">
        <v>69</v>
      </c>
      <c r="AG305" s="132">
        <v>65.400000000000006</v>
      </c>
      <c r="AH305" s="132">
        <v>75.3</v>
      </c>
      <c r="AI305" s="132">
        <v>74.8</v>
      </c>
      <c r="AJ305" s="132">
        <v>69.5</v>
      </c>
      <c r="AK305" s="132">
        <v>70.3</v>
      </c>
      <c r="AL305" s="132">
        <v>66.7</v>
      </c>
      <c r="AM305" s="132">
        <v>71.5</v>
      </c>
      <c r="AN305" s="132">
        <v>78.599999999999994</v>
      </c>
      <c r="AO305" s="132">
        <v>74.2</v>
      </c>
    </row>
    <row r="306" spans="1:94">
      <c r="A306" s="131">
        <v>137</v>
      </c>
      <c r="B306" s="131" t="s">
        <v>698</v>
      </c>
      <c r="C306" s="131" t="s">
        <v>669</v>
      </c>
      <c r="D306" s="131" t="s">
        <v>696</v>
      </c>
      <c r="E306" s="131" t="s">
        <v>699</v>
      </c>
      <c r="F306" s="131" t="s">
        <v>1698</v>
      </c>
      <c r="G306" s="131"/>
      <c r="H306" s="131"/>
      <c r="I306" s="132"/>
      <c r="J306" s="132">
        <v>56.1</v>
      </c>
      <c r="K306" s="132"/>
      <c r="L306" s="132">
        <v>49.7</v>
      </c>
      <c r="M306" s="132">
        <v>48.3</v>
      </c>
      <c r="N306" s="132">
        <v>56.3</v>
      </c>
      <c r="O306" s="132">
        <v>64.099999999999994</v>
      </c>
      <c r="P306" s="132"/>
      <c r="Q306" s="132">
        <v>50</v>
      </c>
      <c r="R306" s="132">
        <v>47.8</v>
      </c>
      <c r="S306" s="132">
        <v>43</v>
      </c>
      <c r="T306" s="132">
        <v>57.3</v>
      </c>
      <c r="U306" s="132">
        <v>55.7</v>
      </c>
      <c r="V306" s="132">
        <v>44.1</v>
      </c>
      <c r="W306" s="132">
        <v>40.200000000000003</v>
      </c>
      <c r="X306" s="132">
        <v>55.8</v>
      </c>
      <c r="Y306" s="132">
        <v>50</v>
      </c>
      <c r="Z306" s="132">
        <v>46.1</v>
      </c>
      <c r="AA306" s="132">
        <v>47.5</v>
      </c>
      <c r="AB306" s="132">
        <v>46.9</v>
      </c>
      <c r="AC306" s="132">
        <v>62.8</v>
      </c>
      <c r="AD306" s="132">
        <v>51.1</v>
      </c>
      <c r="AE306" s="132">
        <v>56.1</v>
      </c>
      <c r="AF306" s="132">
        <v>60.4</v>
      </c>
      <c r="AG306" s="132">
        <v>56.6</v>
      </c>
      <c r="AH306" s="132">
        <v>67.3</v>
      </c>
      <c r="AI306" s="132">
        <v>66.3</v>
      </c>
      <c r="AJ306" s="132">
        <v>60.5</v>
      </c>
      <c r="AK306" s="132">
        <v>61.5</v>
      </c>
      <c r="AL306" s="132">
        <v>57.5</v>
      </c>
      <c r="AM306" s="132">
        <v>62.9</v>
      </c>
      <c r="AN306" s="132">
        <v>70.5</v>
      </c>
      <c r="AO306" s="132">
        <v>65.900000000000006</v>
      </c>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row>
    <row r="307" spans="1:94">
      <c r="A307" s="131"/>
      <c r="B307" s="131"/>
      <c r="C307" s="131" t="s">
        <v>669</v>
      </c>
      <c r="D307" s="131" t="s">
        <v>701</v>
      </c>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row>
    <row r="308" spans="1:94">
      <c r="A308" s="131">
        <v>139</v>
      </c>
      <c r="B308" s="131" t="s">
        <v>700</v>
      </c>
      <c r="C308" s="131" t="s">
        <v>669</v>
      </c>
      <c r="D308" s="131" t="s">
        <v>701</v>
      </c>
      <c r="E308" s="131" t="s">
        <v>702</v>
      </c>
      <c r="F308" s="131" t="s">
        <v>1698</v>
      </c>
      <c r="G308" s="131"/>
      <c r="H308" s="131"/>
      <c r="I308" s="132"/>
      <c r="J308" s="132">
        <v>39.9</v>
      </c>
      <c r="K308" s="132"/>
      <c r="L308" s="132">
        <v>29.3</v>
      </c>
      <c r="M308" s="132">
        <v>28.7</v>
      </c>
      <c r="N308" s="132">
        <v>42.4</v>
      </c>
      <c r="O308" s="132">
        <v>53.8</v>
      </c>
      <c r="P308" s="132"/>
      <c r="Q308" s="132">
        <v>28.1</v>
      </c>
      <c r="R308" s="132">
        <v>27.9</v>
      </c>
      <c r="S308" s="132">
        <v>23.9</v>
      </c>
      <c r="T308" s="132">
        <v>44.7</v>
      </c>
      <c r="U308" s="132">
        <v>38.299999999999997</v>
      </c>
      <c r="V308" s="132">
        <v>29.2</v>
      </c>
      <c r="W308" s="132">
        <v>19</v>
      </c>
      <c r="X308" s="132">
        <v>28.9</v>
      </c>
      <c r="Y308" s="132">
        <v>33.4</v>
      </c>
      <c r="Z308" s="132">
        <v>30.3</v>
      </c>
      <c r="AA308" s="132">
        <v>26.1</v>
      </c>
      <c r="AB308" s="132">
        <v>23.5</v>
      </c>
      <c r="AC308" s="132">
        <v>40.5</v>
      </c>
      <c r="AD308" s="132">
        <v>36.700000000000003</v>
      </c>
      <c r="AE308" s="132">
        <v>39.6</v>
      </c>
      <c r="AF308" s="132">
        <v>48.6</v>
      </c>
      <c r="AG308" s="132">
        <v>43</v>
      </c>
      <c r="AH308" s="132">
        <v>63.2</v>
      </c>
      <c r="AI308" s="132">
        <v>54.9</v>
      </c>
      <c r="AJ308" s="132">
        <v>47.8</v>
      </c>
      <c r="AK308" s="132">
        <v>50.3</v>
      </c>
      <c r="AL308" s="132">
        <v>52.9</v>
      </c>
      <c r="AM308" s="132">
        <v>51.3</v>
      </c>
      <c r="AN308" s="132">
        <v>65.400000000000006</v>
      </c>
      <c r="AO308" s="132">
        <v>52.7</v>
      </c>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row>
    <row r="309" spans="1:94">
      <c r="A309" s="131"/>
      <c r="B309" s="131"/>
      <c r="C309" s="131" t="s">
        <v>669</v>
      </c>
      <c r="D309" s="131" t="s">
        <v>704</v>
      </c>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row>
    <row r="310" spans="1:94">
      <c r="A310" s="131">
        <v>141</v>
      </c>
      <c r="B310" s="131" t="s">
        <v>703</v>
      </c>
      <c r="C310" s="131" t="s">
        <v>669</v>
      </c>
      <c r="D310" s="131" t="s">
        <v>704</v>
      </c>
      <c r="E310" s="131" t="s">
        <v>705</v>
      </c>
      <c r="F310" s="131" t="s">
        <v>1698</v>
      </c>
      <c r="G310" s="131"/>
      <c r="H310" s="131"/>
      <c r="I310" s="132"/>
      <c r="J310" s="132">
        <v>33</v>
      </c>
      <c r="K310" s="132"/>
      <c r="L310" s="132">
        <v>23.4</v>
      </c>
      <c r="M310" s="132">
        <v>22.7</v>
      </c>
      <c r="N310" s="132">
        <v>35</v>
      </c>
      <c r="O310" s="132">
        <v>46</v>
      </c>
      <c r="P310" s="132"/>
      <c r="Q310" s="132">
        <v>21.5</v>
      </c>
      <c r="R310" s="132">
        <v>22.1</v>
      </c>
      <c r="S310" s="132">
        <v>18.600000000000001</v>
      </c>
      <c r="T310" s="132">
        <v>37.1</v>
      </c>
      <c r="U310" s="132">
        <v>32</v>
      </c>
      <c r="V310" s="132">
        <v>22.4</v>
      </c>
      <c r="W310" s="132">
        <v>14.6</v>
      </c>
      <c r="X310" s="132">
        <v>28.9</v>
      </c>
      <c r="Y310" s="132">
        <v>26.6</v>
      </c>
      <c r="Z310" s="132">
        <v>22.8</v>
      </c>
      <c r="AA310" s="132">
        <v>21.7</v>
      </c>
      <c r="AB310" s="132">
        <v>17.8</v>
      </c>
      <c r="AC310" s="132">
        <v>36.5</v>
      </c>
      <c r="AD310" s="132">
        <v>29.8</v>
      </c>
      <c r="AE310" s="132">
        <v>32.6</v>
      </c>
      <c r="AF310" s="132">
        <v>40.9</v>
      </c>
      <c r="AG310" s="132">
        <v>34.9</v>
      </c>
      <c r="AH310" s="132">
        <v>68.7</v>
      </c>
      <c r="AI310" s="132">
        <v>47.4</v>
      </c>
      <c r="AJ310" s="132">
        <v>41.1</v>
      </c>
      <c r="AK310" s="132">
        <v>40.4</v>
      </c>
      <c r="AL310" s="132">
        <v>49.7</v>
      </c>
      <c r="AM310" s="132">
        <v>42.4</v>
      </c>
      <c r="AN310" s="132">
        <v>59.2</v>
      </c>
      <c r="AO310" s="132">
        <v>43.5</v>
      </c>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row>
    <row r="311" spans="1:94">
      <c r="A311" s="131">
        <v>142</v>
      </c>
      <c r="B311" s="131" t="s">
        <v>706</v>
      </c>
      <c r="C311" s="131" t="s">
        <v>669</v>
      </c>
      <c r="D311" s="131" t="s">
        <v>704</v>
      </c>
      <c r="E311" s="131" t="s">
        <v>707</v>
      </c>
      <c r="F311" s="131" t="s">
        <v>1698</v>
      </c>
      <c r="G311" s="131"/>
      <c r="H311" s="131"/>
      <c r="I311" s="132"/>
      <c r="J311" s="132">
        <v>15.4</v>
      </c>
      <c r="K311" s="132"/>
      <c r="L311" s="132">
        <v>9.3000000000000007</v>
      </c>
      <c r="M311" s="132">
        <v>8.9</v>
      </c>
      <c r="N311" s="132">
        <v>16</v>
      </c>
      <c r="O311" s="132">
        <v>24.2</v>
      </c>
      <c r="P311" s="132"/>
      <c r="Q311" s="132">
        <v>8.8000000000000007</v>
      </c>
      <c r="R311" s="132">
        <v>8.5</v>
      </c>
      <c r="S311" s="132">
        <v>6.4</v>
      </c>
      <c r="T311" s="132">
        <v>17.600000000000001</v>
      </c>
      <c r="U311" s="132">
        <v>13.7</v>
      </c>
      <c r="V311" s="132">
        <v>8.1</v>
      </c>
      <c r="W311" s="132">
        <v>4.9000000000000004</v>
      </c>
      <c r="X311" s="132">
        <v>9</v>
      </c>
      <c r="Y311" s="132">
        <v>11</v>
      </c>
      <c r="Z311" s="132">
        <v>8.6</v>
      </c>
      <c r="AA311" s="132">
        <v>8.9</v>
      </c>
      <c r="AB311" s="132">
        <v>5.9</v>
      </c>
      <c r="AC311" s="132">
        <v>17.100000000000001</v>
      </c>
      <c r="AD311" s="132">
        <v>12.5</v>
      </c>
      <c r="AE311" s="132">
        <v>15.4</v>
      </c>
      <c r="AF311" s="132">
        <v>19.5</v>
      </c>
      <c r="AG311" s="132">
        <v>15.8</v>
      </c>
      <c r="AH311" s="132">
        <v>45.9</v>
      </c>
      <c r="AI311" s="132">
        <v>25.1</v>
      </c>
      <c r="AJ311" s="132">
        <v>19.5</v>
      </c>
      <c r="AK311" s="132">
        <v>19.899999999999999</v>
      </c>
      <c r="AL311" s="132">
        <v>27.1</v>
      </c>
      <c r="AM311" s="132">
        <v>21.9</v>
      </c>
      <c r="AN311" s="132">
        <v>36.200000000000003</v>
      </c>
      <c r="AO311" s="132">
        <v>22</v>
      </c>
    </row>
    <row r="312" spans="1:94">
      <c r="A312" s="131"/>
      <c r="B312" s="131"/>
      <c r="C312" s="131" t="s">
        <v>669</v>
      </c>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row>
    <row r="313" spans="1:94">
      <c r="A313" s="131"/>
      <c r="B313" s="131"/>
      <c r="C313" s="131" t="s">
        <v>709</v>
      </c>
      <c r="D313" s="131" t="s">
        <v>710</v>
      </c>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row>
    <row r="314" spans="1:94">
      <c r="A314" s="131">
        <v>145</v>
      </c>
      <c r="B314" s="131" t="s">
        <v>708</v>
      </c>
      <c r="C314" s="131" t="s">
        <v>709</v>
      </c>
      <c r="D314" s="131" t="s">
        <v>710</v>
      </c>
      <c r="E314" s="131" t="s">
        <v>711</v>
      </c>
      <c r="F314" s="131" t="s">
        <v>1692</v>
      </c>
      <c r="G314" s="131"/>
      <c r="H314" s="131"/>
      <c r="I314" s="132"/>
      <c r="J314" s="132">
        <v>7.7</v>
      </c>
      <c r="K314" s="132"/>
      <c r="L314" s="132">
        <v>3.5</v>
      </c>
      <c r="M314" s="132">
        <v>7.8</v>
      </c>
      <c r="N314" s="132">
        <v>7.9</v>
      </c>
      <c r="O314" s="132">
        <v>9.4</v>
      </c>
      <c r="P314" s="132"/>
      <c r="Q314" s="132">
        <v>3.5</v>
      </c>
      <c r="R314" s="132">
        <v>3</v>
      </c>
      <c r="S314" s="132">
        <v>3.4</v>
      </c>
      <c r="T314" s="132">
        <v>3.4</v>
      </c>
      <c r="U314" s="132">
        <v>2.8</v>
      </c>
      <c r="V314" s="132">
        <v>4.2</v>
      </c>
      <c r="W314" s="132">
        <v>4.4000000000000004</v>
      </c>
      <c r="X314" s="132">
        <v>28.8</v>
      </c>
      <c r="Y314" s="132">
        <v>6.6</v>
      </c>
      <c r="Z314" s="132">
        <v>4.3</v>
      </c>
      <c r="AA314" s="132">
        <v>7.6</v>
      </c>
      <c r="AB314" s="132">
        <v>4.8</v>
      </c>
      <c r="AC314" s="132">
        <v>15</v>
      </c>
      <c r="AD314" s="132">
        <v>5.8</v>
      </c>
      <c r="AE314" s="132">
        <v>13.9</v>
      </c>
      <c r="AF314" s="132">
        <v>5</v>
      </c>
      <c r="AG314" s="132">
        <v>5.9</v>
      </c>
      <c r="AH314" s="132">
        <v>39.9</v>
      </c>
      <c r="AI314" s="132">
        <v>6</v>
      </c>
      <c r="AJ314" s="132">
        <v>5</v>
      </c>
      <c r="AK314" s="132">
        <v>9.1</v>
      </c>
      <c r="AL314" s="132">
        <v>24</v>
      </c>
      <c r="AM314" s="132">
        <v>10.3</v>
      </c>
      <c r="AN314" s="132">
        <v>9.1</v>
      </c>
      <c r="AO314" s="132">
        <v>9.1</v>
      </c>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row>
    <row r="315" spans="1:94">
      <c r="A315" s="131">
        <v>146</v>
      </c>
      <c r="B315" s="131" t="s">
        <v>712</v>
      </c>
      <c r="C315" s="131" t="s">
        <v>709</v>
      </c>
      <c r="D315" s="131" t="s">
        <v>710</v>
      </c>
      <c r="E315" s="131" t="s">
        <v>713</v>
      </c>
      <c r="F315" s="131" t="s">
        <v>1692</v>
      </c>
      <c r="G315" s="131"/>
      <c r="H315" s="131"/>
      <c r="I315" s="132"/>
      <c r="J315" s="132">
        <v>64.400000000000006</v>
      </c>
      <c r="K315" s="132"/>
      <c r="L315" s="132">
        <v>66.5</v>
      </c>
      <c r="M315" s="132">
        <v>58.7</v>
      </c>
      <c r="N315" s="132">
        <v>65.3</v>
      </c>
      <c r="O315" s="132">
        <v>66.3</v>
      </c>
      <c r="P315" s="132"/>
      <c r="Q315" s="132">
        <v>56.1</v>
      </c>
      <c r="R315" s="132">
        <v>64.900000000000006</v>
      </c>
      <c r="S315" s="132">
        <v>60.4</v>
      </c>
      <c r="T315" s="132">
        <v>72.099999999999994</v>
      </c>
      <c r="U315" s="132">
        <v>73.599999999999994</v>
      </c>
      <c r="V315" s="132">
        <v>62.9</v>
      </c>
      <c r="W315" s="132">
        <v>58.8</v>
      </c>
      <c r="X315" s="132">
        <v>23.3</v>
      </c>
      <c r="Y315" s="132">
        <v>61.3</v>
      </c>
      <c r="Z315" s="132">
        <v>64.5</v>
      </c>
      <c r="AA315" s="132">
        <v>58.6</v>
      </c>
      <c r="AB315" s="132">
        <v>60.6</v>
      </c>
      <c r="AC315" s="132">
        <v>48.9</v>
      </c>
      <c r="AD315" s="132">
        <v>65.8</v>
      </c>
      <c r="AE315" s="132">
        <v>54.8</v>
      </c>
      <c r="AF315" s="132">
        <v>74.3</v>
      </c>
      <c r="AG315" s="132">
        <v>70</v>
      </c>
      <c r="AH315" s="132">
        <v>29.6</v>
      </c>
      <c r="AI315" s="132">
        <v>71.7</v>
      </c>
      <c r="AJ315" s="132">
        <v>73.3</v>
      </c>
      <c r="AK315" s="132">
        <v>66.2</v>
      </c>
      <c r="AL315" s="132">
        <v>37.5</v>
      </c>
      <c r="AM315" s="132">
        <v>65.2</v>
      </c>
      <c r="AN315" s="132">
        <v>66</v>
      </c>
      <c r="AO315" s="132">
        <v>68.900000000000006</v>
      </c>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row>
    <row r="316" spans="1:94">
      <c r="A316" s="131">
        <v>147</v>
      </c>
      <c r="B316" s="131" t="s">
        <v>714</v>
      </c>
      <c r="C316" s="131" t="s">
        <v>709</v>
      </c>
      <c r="D316" s="131" t="s">
        <v>710</v>
      </c>
      <c r="E316" s="131" t="s">
        <v>715</v>
      </c>
      <c r="F316" s="131" t="s">
        <v>1692</v>
      </c>
      <c r="G316" s="131"/>
      <c r="H316" s="131"/>
      <c r="I316" s="132"/>
      <c r="J316" s="132">
        <v>6.6</v>
      </c>
      <c r="K316" s="132"/>
      <c r="L316" s="132">
        <v>7.6</v>
      </c>
      <c r="M316" s="132">
        <v>9.9</v>
      </c>
      <c r="N316" s="132">
        <v>6.6</v>
      </c>
      <c r="O316" s="132">
        <v>4.0999999999999996</v>
      </c>
      <c r="P316" s="132"/>
      <c r="Q316" s="132">
        <v>11.5</v>
      </c>
      <c r="R316" s="132">
        <v>7.6</v>
      </c>
      <c r="S316" s="132">
        <v>11.4</v>
      </c>
      <c r="T316" s="132">
        <v>5.8</v>
      </c>
      <c r="U316" s="132">
        <v>4.7</v>
      </c>
      <c r="V316" s="132">
        <v>9.9</v>
      </c>
      <c r="W316" s="132">
        <v>10</v>
      </c>
      <c r="X316" s="132">
        <v>20.399999999999999</v>
      </c>
      <c r="Y316" s="132">
        <v>9</v>
      </c>
      <c r="Z316" s="132">
        <v>9.9</v>
      </c>
      <c r="AA316" s="132">
        <v>10.3</v>
      </c>
      <c r="AB316" s="132">
        <v>10.7</v>
      </c>
      <c r="AC316" s="132">
        <v>8.9</v>
      </c>
      <c r="AD316" s="132">
        <v>6.9</v>
      </c>
      <c r="AE316" s="132">
        <v>8.3000000000000007</v>
      </c>
      <c r="AF316" s="132">
        <v>3.3</v>
      </c>
      <c r="AG316" s="132">
        <v>6.6</v>
      </c>
      <c r="AH316" s="132">
        <v>7.4</v>
      </c>
      <c r="AI316" s="132">
        <v>2.4</v>
      </c>
      <c r="AJ316" s="132">
        <v>4.0999999999999996</v>
      </c>
      <c r="AK316" s="132">
        <v>4.0999999999999996</v>
      </c>
      <c r="AL316" s="132">
        <v>8.9</v>
      </c>
      <c r="AM316" s="132">
        <v>4.5999999999999996</v>
      </c>
      <c r="AN316" s="132">
        <v>3.8</v>
      </c>
      <c r="AO316" s="132">
        <v>3.4</v>
      </c>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row>
    <row r="317" spans="1:94">
      <c r="A317" s="131">
        <v>148</v>
      </c>
      <c r="B317" s="131" t="s">
        <v>716</v>
      </c>
      <c r="C317" s="131" t="s">
        <v>709</v>
      </c>
      <c r="D317" s="131" t="s">
        <v>710</v>
      </c>
      <c r="E317" s="131" t="s">
        <v>717</v>
      </c>
      <c r="F317" s="131" t="s">
        <v>1692</v>
      </c>
      <c r="G317" s="131"/>
      <c r="H317" s="131"/>
      <c r="I317" s="132"/>
      <c r="J317" s="132">
        <v>3.6</v>
      </c>
      <c r="K317" s="132"/>
      <c r="L317" s="132">
        <v>3.5</v>
      </c>
      <c r="M317" s="132">
        <v>3.7</v>
      </c>
      <c r="N317" s="132">
        <v>3.5</v>
      </c>
      <c r="O317" s="132">
        <v>3.6</v>
      </c>
      <c r="P317" s="132"/>
      <c r="Q317" s="132">
        <v>3.5</v>
      </c>
      <c r="R317" s="132">
        <v>2.7</v>
      </c>
      <c r="S317" s="132">
        <v>3.8</v>
      </c>
      <c r="T317" s="132">
        <v>3.1</v>
      </c>
      <c r="U317" s="132">
        <v>3.1</v>
      </c>
      <c r="V317" s="132">
        <v>3.2</v>
      </c>
      <c r="W317" s="132">
        <v>3.7</v>
      </c>
      <c r="X317" s="132">
        <v>7</v>
      </c>
      <c r="Y317" s="132">
        <v>3.7</v>
      </c>
      <c r="Z317" s="132">
        <v>3.7</v>
      </c>
      <c r="AA317" s="132">
        <v>3.7</v>
      </c>
      <c r="AB317" s="132">
        <v>3.8</v>
      </c>
      <c r="AC317" s="132">
        <v>4.2</v>
      </c>
      <c r="AD317" s="132">
        <v>3.5</v>
      </c>
      <c r="AE317" s="132">
        <v>4</v>
      </c>
      <c r="AF317" s="132">
        <v>2.6</v>
      </c>
      <c r="AG317" s="132">
        <v>3.1</v>
      </c>
      <c r="AH317" s="132">
        <v>3.9</v>
      </c>
      <c r="AI317" s="132">
        <v>3.5</v>
      </c>
      <c r="AJ317" s="132">
        <v>2.6</v>
      </c>
      <c r="AK317" s="132">
        <v>3.9</v>
      </c>
      <c r="AL317" s="132">
        <v>6.8</v>
      </c>
      <c r="AM317" s="132">
        <v>3.6</v>
      </c>
      <c r="AN317" s="132">
        <v>3.5</v>
      </c>
      <c r="AO317" s="132">
        <v>3.5</v>
      </c>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row>
    <row r="318" spans="1:94">
      <c r="A318" s="131">
        <v>149</v>
      </c>
      <c r="B318" s="131" t="s">
        <v>718</v>
      </c>
      <c r="C318" s="131" t="s">
        <v>709</v>
      </c>
      <c r="D318" s="131" t="s">
        <v>710</v>
      </c>
      <c r="E318" s="131" t="s">
        <v>719</v>
      </c>
      <c r="F318" s="131" t="s">
        <v>1692</v>
      </c>
      <c r="G318" s="131"/>
      <c r="H318" s="131"/>
      <c r="I318" s="132"/>
      <c r="J318" s="132">
        <v>12.9</v>
      </c>
      <c r="K318" s="132"/>
      <c r="L318" s="132">
        <v>15.3</v>
      </c>
      <c r="M318" s="132">
        <v>16.899999999999999</v>
      </c>
      <c r="N318" s="132">
        <v>11.9</v>
      </c>
      <c r="O318" s="132">
        <v>9.8000000000000007</v>
      </c>
      <c r="P318" s="132"/>
      <c r="Q318" s="132">
        <v>22</v>
      </c>
      <c r="R318" s="132">
        <v>18.399999999999999</v>
      </c>
      <c r="S318" s="132">
        <v>19</v>
      </c>
      <c r="T318" s="132">
        <v>11.3</v>
      </c>
      <c r="U318" s="132">
        <v>12.7</v>
      </c>
      <c r="V318" s="132">
        <v>16.899999999999999</v>
      </c>
      <c r="W318" s="132">
        <v>21.1</v>
      </c>
      <c r="X318" s="132">
        <v>17.8</v>
      </c>
      <c r="Y318" s="132">
        <v>16.3</v>
      </c>
      <c r="Z318" s="132">
        <v>14.8</v>
      </c>
      <c r="AA318" s="132">
        <v>17</v>
      </c>
      <c r="AB318" s="132">
        <v>17.5</v>
      </c>
      <c r="AC318" s="132">
        <v>19.8</v>
      </c>
      <c r="AD318" s="132">
        <v>12.9</v>
      </c>
      <c r="AE318" s="132">
        <v>14.3</v>
      </c>
      <c r="AF318" s="132">
        <v>9.6</v>
      </c>
      <c r="AG318" s="132">
        <v>9.6999999999999993</v>
      </c>
      <c r="AH318" s="132">
        <v>13.9</v>
      </c>
      <c r="AI318" s="132">
        <v>8.5</v>
      </c>
      <c r="AJ318" s="132">
        <v>9.6999999999999993</v>
      </c>
      <c r="AK318" s="132">
        <v>9.9</v>
      </c>
      <c r="AL318" s="132">
        <v>16.8</v>
      </c>
      <c r="AM318" s="132">
        <v>10.5</v>
      </c>
      <c r="AN318" s="132">
        <v>7.3</v>
      </c>
      <c r="AO318" s="132">
        <v>8.4</v>
      </c>
    </row>
    <row r="319" spans="1:94">
      <c r="A319" s="131">
        <v>150</v>
      </c>
      <c r="B319" s="131" t="s">
        <v>720</v>
      </c>
      <c r="C319" s="131" t="s">
        <v>709</v>
      </c>
      <c r="D319" s="131" t="s">
        <v>710</v>
      </c>
      <c r="E319" s="131" t="s">
        <v>721</v>
      </c>
      <c r="F319" s="131" t="s">
        <v>1692</v>
      </c>
      <c r="G319" s="131"/>
      <c r="H319" s="131"/>
      <c r="I319" s="132"/>
      <c r="J319" s="132">
        <v>1</v>
      </c>
      <c r="K319" s="132"/>
      <c r="L319" s="132">
        <v>1</v>
      </c>
      <c r="M319" s="132">
        <v>1.1000000000000001</v>
      </c>
      <c r="N319" s="132">
        <v>1</v>
      </c>
      <c r="O319" s="132">
        <v>1</v>
      </c>
      <c r="P319" s="132"/>
      <c r="Q319" s="132">
        <v>1</v>
      </c>
      <c r="R319" s="132">
        <v>0.9</v>
      </c>
      <c r="S319" s="132">
        <v>1</v>
      </c>
      <c r="T319" s="132">
        <v>0.9</v>
      </c>
      <c r="U319" s="132">
        <v>0.8</v>
      </c>
      <c r="V319" s="132">
        <v>1.1000000000000001</v>
      </c>
      <c r="W319" s="132">
        <v>1.1000000000000001</v>
      </c>
      <c r="X319" s="132">
        <v>0.8</v>
      </c>
      <c r="Y319" s="132">
        <v>1.3</v>
      </c>
      <c r="Z319" s="132">
        <v>1</v>
      </c>
      <c r="AA319" s="132">
        <v>1</v>
      </c>
      <c r="AB319" s="132">
        <v>1.1000000000000001</v>
      </c>
      <c r="AC319" s="132">
        <v>1.1000000000000001</v>
      </c>
      <c r="AD319" s="132">
        <v>1.2</v>
      </c>
      <c r="AE319" s="132">
        <v>0.9</v>
      </c>
      <c r="AF319" s="132">
        <v>0.9</v>
      </c>
      <c r="AG319" s="132">
        <v>0.9</v>
      </c>
      <c r="AH319" s="132">
        <v>1.1000000000000001</v>
      </c>
      <c r="AI319" s="132">
        <v>1</v>
      </c>
      <c r="AJ319" s="132">
        <v>0.9</v>
      </c>
      <c r="AK319" s="132">
        <v>1</v>
      </c>
      <c r="AL319" s="132">
        <v>1</v>
      </c>
      <c r="AM319" s="132">
        <v>1</v>
      </c>
      <c r="AN319" s="132">
        <v>1</v>
      </c>
      <c r="AO319" s="132">
        <v>1</v>
      </c>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row>
    <row r="320" spans="1:94">
      <c r="A320" s="131">
        <v>151</v>
      </c>
      <c r="B320" s="131" t="s">
        <v>722</v>
      </c>
      <c r="C320" s="131" t="s">
        <v>709</v>
      </c>
      <c r="D320" s="131" t="s">
        <v>710</v>
      </c>
      <c r="E320" s="131" t="s">
        <v>723</v>
      </c>
      <c r="F320" s="131" t="s">
        <v>1692</v>
      </c>
      <c r="G320" s="131"/>
      <c r="H320" s="131"/>
      <c r="I320" s="132"/>
      <c r="J320" s="132">
        <v>3.9</v>
      </c>
      <c r="K320" s="132"/>
      <c r="L320" s="132">
        <v>2.5</v>
      </c>
      <c r="M320" s="132">
        <v>1.9</v>
      </c>
      <c r="N320" s="132">
        <v>3.8</v>
      </c>
      <c r="O320" s="132">
        <v>5.8</v>
      </c>
      <c r="P320" s="132"/>
      <c r="Q320" s="132">
        <v>2.5</v>
      </c>
      <c r="R320" s="132">
        <v>2.4</v>
      </c>
      <c r="S320" s="132">
        <v>1</v>
      </c>
      <c r="T320" s="132">
        <v>3.3</v>
      </c>
      <c r="U320" s="132">
        <v>2.4</v>
      </c>
      <c r="V320" s="132">
        <v>1.7</v>
      </c>
      <c r="W320" s="132">
        <v>0.9</v>
      </c>
      <c r="X320" s="132">
        <v>1.9</v>
      </c>
      <c r="Y320" s="132">
        <v>1.8</v>
      </c>
      <c r="Z320" s="132">
        <v>1.8</v>
      </c>
      <c r="AA320" s="132">
        <v>1.8</v>
      </c>
      <c r="AB320" s="132">
        <v>1.5</v>
      </c>
      <c r="AC320" s="132">
        <v>2.2000000000000002</v>
      </c>
      <c r="AD320" s="132">
        <v>3.8</v>
      </c>
      <c r="AE320" s="132">
        <v>3.8</v>
      </c>
      <c r="AF320" s="132">
        <v>4.2</v>
      </c>
      <c r="AG320" s="132">
        <v>3.7</v>
      </c>
      <c r="AH320" s="132">
        <v>4.2</v>
      </c>
      <c r="AI320" s="132">
        <v>6.9</v>
      </c>
      <c r="AJ320" s="132">
        <v>4.5</v>
      </c>
      <c r="AK320" s="132">
        <v>5.7</v>
      </c>
      <c r="AL320" s="132">
        <v>5.0999999999999996</v>
      </c>
      <c r="AM320" s="132">
        <v>4.8</v>
      </c>
      <c r="AN320" s="132">
        <v>9.3000000000000007</v>
      </c>
      <c r="AO320" s="132">
        <v>5.7</v>
      </c>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row>
    <row r="321" spans="1:94">
      <c r="A321" s="131"/>
      <c r="B321" s="131"/>
      <c r="C321" s="131" t="s">
        <v>709</v>
      </c>
      <c r="D321" s="131" t="s">
        <v>725</v>
      </c>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row>
    <row r="322" spans="1:94">
      <c r="A322" s="131">
        <v>153</v>
      </c>
      <c r="B322" s="131" t="s">
        <v>724</v>
      </c>
      <c r="C322" s="131" t="s">
        <v>709</v>
      </c>
      <c r="D322" s="131" t="s">
        <v>725</v>
      </c>
      <c r="E322" s="131" t="s">
        <v>726</v>
      </c>
      <c r="F322" s="131" t="s">
        <v>1697</v>
      </c>
      <c r="G322" s="131"/>
      <c r="H322" s="131"/>
      <c r="I322" s="132"/>
      <c r="J322" s="132">
        <v>22.3</v>
      </c>
      <c r="K322" s="132"/>
      <c r="L322" s="132">
        <v>31.6</v>
      </c>
      <c r="M322" s="132">
        <v>33</v>
      </c>
      <c r="N322" s="132">
        <v>18</v>
      </c>
      <c r="O322" s="132">
        <v>14</v>
      </c>
      <c r="P322" s="132"/>
      <c r="Q322" s="132">
        <v>61</v>
      </c>
      <c r="R322" s="132">
        <v>33.9</v>
      </c>
      <c r="S322" s="132">
        <v>45.7</v>
      </c>
      <c r="T322" s="132">
        <v>15.5</v>
      </c>
      <c r="U322" s="132">
        <v>13.8</v>
      </c>
      <c r="V322" s="132">
        <v>32.9</v>
      </c>
      <c r="W322" s="132">
        <v>37.700000000000003</v>
      </c>
      <c r="X322" s="132">
        <v>62.4</v>
      </c>
      <c r="Y322" s="132">
        <v>28.6</v>
      </c>
      <c r="Z322" s="132">
        <v>22.2</v>
      </c>
      <c r="AA322" s="132">
        <v>30</v>
      </c>
      <c r="AB322" s="132">
        <v>34.5</v>
      </c>
      <c r="AC322" s="132">
        <v>35.799999999999997</v>
      </c>
      <c r="AD322" s="132">
        <v>19.8</v>
      </c>
      <c r="AE322" s="132">
        <v>29.2</v>
      </c>
      <c r="AF322" s="132">
        <v>7.8</v>
      </c>
      <c r="AG322" s="132">
        <v>12</v>
      </c>
      <c r="AH322" s="132">
        <v>40</v>
      </c>
      <c r="AI322" s="132">
        <v>6.4</v>
      </c>
      <c r="AJ322" s="132">
        <v>10.4</v>
      </c>
      <c r="AK322" s="132">
        <v>18.600000000000001</v>
      </c>
      <c r="AL322" s="132">
        <v>44.7</v>
      </c>
      <c r="AM322" s="132">
        <v>13.9</v>
      </c>
      <c r="AN322" s="132">
        <v>7.6</v>
      </c>
      <c r="AO322" s="132">
        <v>6.9</v>
      </c>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row>
    <row r="323" spans="1:94">
      <c r="A323" s="131">
        <v>154</v>
      </c>
      <c r="B323" s="131" t="s">
        <v>727</v>
      </c>
      <c r="C323" s="131" t="s">
        <v>709</v>
      </c>
      <c r="D323" s="131" t="s">
        <v>725</v>
      </c>
      <c r="E323" s="131" t="s">
        <v>728</v>
      </c>
      <c r="F323" s="131" t="s">
        <v>1697</v>
      </c>
      <c r="G323" s="131"/>
      <c r="H323" s="131"/>
      <c r="I323" s="132"/>
      <c r="J323" s="132">
        <v>40.700000000000003</v>
      </c>
      <c r="K323" s="132"/>
      <c r="L323" s="132">
        <v>43.1</v>
      </c>
      <c r="M323" s="132">
        <v>44</v>
      </c>
      <c r="N323" s="132">
        <v>42.5</v>
      </c>
      <c r="O323" s="132">
        <v>36.200000000000003</v>
      </c>
      <c r="P323" s="132"/>
      <c r="Q323" s="132">
        <v>32.6</v>
      </c>
      <c r="R323" s="132">
        <v>44.6</v>
      </c>
      <c r="S323" s="132">
        <v>39.299999999999997</v>
      </c>
      <c r="T323" s="132">
        <v>48.7</v>
      </c>
      <c r="U323" s="132">
        <v>43.4</v>
      </c>
      <c r="V323" s="132">
        <v>47.4</v>
      </c>
      <c r="W323" s="132">
        <v>41</v>
      </c>
      <c r="X323" s="132">
        <v>29.9</v>
      </c>
      <c r="Y323" s="132">
        <v>46.7</v>
      </c>
      <c r="Z323" s="132">
        <v>47.3</v>
      </c>
      <c r="AA323" s="132">
        <v>42.6</v>
      </c>
      <c r="AB323" s="132">
        <v>43.1</v>
      </c>
      <c r="AC323" s="132">
        <v>44.7</v>
      </c>
      <c r="AD323" s="132">
        <v>47.2</v>
      </c>
      <c r="AE323" s="132">
        <v>43.1</v>
      </c>
      <c r="AF323" s="132">
        <v>37.4</v>
      </c>
      <c r="AG323" s="132">
        <v>43.6</v>
      </c>
      <c r="AH323" s="132">
        <v>37.1</v>
      </c>
      <c r="AI323" s="132">
        <v>34.1</v>
      </c>
      <c r="AJ323" s="132">
        <v>43.5</v>
      </c>
      <c r="AK323" s="132">
        <v>39.6</v>
      </c>
      <c r="AL323" s="132">
        <v>38.700000000000003</v>
      </c>
      <c r="AM323" s="132">
        <v>42</v>
      </c>
      <c r="AN323" s="132">
        <v>26.4</v>
      </c>
      <c r="AO323" s="132">
        <v>31.7</v>
      </c>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row>
    <row r="324" spans="1:94">
      <c r="A324" s="131">
        <v>155</v>
      </c>
      <c r="B324" s="131" t="s">
        <v>729</v>
      </c>
      <c r="C324" s="131" t="s">
        <v>709</v>
      </c>
      <c r="D324" s="131" t="s">
        <v>725</v>
      </c>
      <c r="E324" s="131" t="s">
        <v>730</v>
      </c>
      <c r="F324" s="131" t="s">
        <v>1697</v>
      </c>
      <c r="G324" s="131"/>
      <c r="H324" s="131"/>
      <c r="I324" s="132"/>
      <c r="J324" s="132">
        <v>29.1</v>
      </c>
      <c r="K324" s="132"/>
      <c r="L324" s="132">
        <v>21.1</v>
      </c>
      <c r="M324" s="132">
        <v>19.5</v>
      </c>
      <c r="N324" s="132">
        <v>31.5</v>
      </c>
      <c r="O324" s="132">
        <v>37.4</v>
      </c>
      <c r="P324" s="132"/>
      <c r="Q324" s="132">
        <v>5.8</v>
      </c>
      <c r="R324" s="132">
        <v>18.3</v>
      </c>
      <c r="S324" s="132">
        <v>13</v>
      </c>
      <c r="T324" s="132">
        <v>29.2</v>
      </c>
      <c r="U324" s="132">
        <v>34.5</v>
      </c>
      <c r="V324" s="132">
        <v>17.399999999999999</v>
      </c>
      <c r="W324" s="132">
        <v>17.7</v>
      </c>
      <c r="X324" s="132">
        <v>6.6</v>
      </c>
      <c r="Y324" s="132">
        <v>21.3</v>
      </c>
      <c r="Z324" s="132">
        <v>25.4</v>
      </c>
      <c r="AA324" s="132">
        <v>22.7</v>
      </c>
      <c r="AB324" s="132">
        <v>18.899999999999999</v>
      </c>
      <c r="AC324" s="132">
        <v>16.2</v>
      </c>
      <c r="AD324" s="132">
        <v>27.6</v>
      </c>
      <c r="AE324" s="132">
        <v>23.1</v>
      </c>
      <c r="AF324" s="132">
        <v>41.2</v>
      </c>
      <c r="AG324" s="132">
        <v>35.700000000000003</v>
      </c>
      <c r="AH324" s="132">
        <v>16.5</v>
      </c>
      <c r="AI324" s="132">
        <v>43.9</v>
      </c>
      <c r="AJ324" s="132">
        <v>36.700000000000003</v>
      </c>
      <c r="AK324" s="132">
        <v>32.5</v>
      </c>
      <c r="AL324" s="132">
        <v>13.6</v>
      </c>
      <c r="AM324" s="132">
        <v>35.200000000000003</v>
      </c>
      <c r="AN324" s="132">
        <v>45.4</v>
      </c>
      <c r="AO324" s="132">
        <v>45.8</v>
      </c>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row>
    <row r="325" spans="1:94">
      <c r="A325" s="131">
        <v>156</v>
      </c>
      <c r="B325" s="131" t="s">
        <v>731</v>
      </c>
      <c r="C325" s="131" t="s">
        <v>709</v>
      </c>
      <c r="D325" s="131" t="s">
        <v>725</v>
      </c>
      <c r="E325" s="131" t="s">
        <v>732</v>
      </c>
      <c r="F325" s="131" t="s">
        <v>1697</v>
      </c>
      <c r="G325" s="131"/>
      <c r="H325" s="131"/>
      <c r="I325" s="132"/>
      <c r="J325" s="132">
        <v>7.9</v>
      </c>
      <c r="K325" s="132"/>
      <c r="L325" s="132">
        <v>4.3</v>
      </c>
      <c r="M325" s="132">
        <v>3.5</v>
      </c>
      <c r="N325" s="132">
        <v>8</v>
      </c>
      <c r="O325" s="132">
        <v>12.3</v>
      </c>
      <c r="P325" s="132"/>
      <c r="Q325" s="132">
        <v>0.6</v>
      </c>
      <c r="R325" s="132">
        <v>3.2</v>
      </c>
      <c r="S325" s="132">
        <v>2</v>
      </c>
      <c r="T325" s="132">
        <v>6.6</v>
      </c>
      <c r="U325" s="132">
        <v>8.3000000000000007</v>
      </c>
      <c r="V325" s="132">
        <v>2.2999999999999998</v>
      </c>
      <c r="W325" s="132">
        <v>3.5</v>
      </c>
      <c r="X325" s="132">
        <v>1.1000000000000001</v>
      </c>
      <c r="Y325" s="132">
        <v>3.3</v>
      </c>
      <c r="Z325" s="132">
        <v>5.2</v>
      </c>
      <c r="AA325" s="132">
        <v>4.7</v>
      </c>
      <c r="AB325" s="132">
        <v>3.4</v>
      </c>
      <c r="AC325" s="132">
        <v>3.3</v>
      </c>
      <c r="AD325" s="132">
        <v>5.4</v>
      </c>
      <c r="AE325" s="132">
        <v>4.5999999999999996</v>
      </c>
      <c r="AF325" s="132">
        <v>13.5</v>
      </c>
      <c r="AG325" s="132">
        <v>8.6999999999999993</v>
      </c>
      <c r="AH325" s="132">
        <v>6.5</v>
      </c>
      <c r="AI325" s="132">
        <v>15.6</v>
      </c>
      <c r="AJ325" s="132">
        <v>9.4</v>
      </c>
      <c r="AK325" s="132">
        <v>9.3000000000000007</v>
      </c>
      <c r="AL325" s="132">
        <v>2.9</v>
      </c>
      <c r="AM325" s="132">
        <v>8.9</v>
      </c>
      <c r="AN325" s="132">
        <v>20.6</v>
      </c>
      <c r="AO325" s="132">
        <v>15.7</v>
      </c>
    </row>
    <row r="326" spans="1:94">
      <c r="A326" s="131">
        <v>157</v>
      </c>
      <c r="B326" s="131"/>
      <c r="C326" s="131" t="s">
        <v>709</v>
      </c>
      <c r="D326" s="131" t="s">
        <v>725</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row>
    <row r="327" spans="1:94">
      <c r="A327" s="131">
        <v>158</v>
      </c>
      <c r="B327" s="131" t="s">
        <v>733</v>
      </c>
      <c r="C327" s="131" t="s">
        <v>709</v>
      </c>
      <c r="D327" s="131" t="s">
        <v>725</v>
      </c>
      <c r="E327" s="131" t="s">
        <v>734</v>
      </c>
      <c r="F327" s="131" t="s">
        <v>1697</v>
      </c>
      <c r="G327" s="131"/>
      <c r="H327" s="131"/>
      <c r="I327" s="132"/>
      <c r="J327" s="132">
        <v>12.4</v>
      </c>
      <c r="K327" s="132"/>
      <c r="L327" s="132">
        <v>10.1</v>
      </c>
      <c r="M327" s="132">
        <v>9.1</v>
      </c>
      <c r="N327" s="132">
        <v>12.8</v>
      </c>
      <c r="O327" s="132">
        <v>15.4</v>
      </c>
      <c r="P327" s="132"/>
      <c r="Q327" s="132">
        <v>5.3</v>
      </c>
      <c r="R327" s="132">
        <v>9.3000000000000007</v>
      </c>
      <c r="S327" s="132">
        <v>7.1</v>
      </c>
      <c r="T327" s="132">
        <v>13.6</v>
      </c>
      <c r="U327" s="132">
        <v>12.9</v>
      </c>
      <c r="V327" s="132">
        <v>8.1</v>
      </c>
      <c r="W327" s="132">
        <v>8.3000000000000007</v>
      </c>
      <c r="X327" s="132">
        <v>5.2</v>
      </c>
      <c r="Y327" s="132">
        <v>9.5</v>
      </c>
      <c r="Z327" s="132">
        <v>11.2</v>
      </c>
      <c r="AA327" s="132">
        <v>9.4</v>
      </c>
      <c r="AB327" s="132">
        <v>8.9</v>
      </c>
      <c r="AC327" s="132">
        <v>9.8000000000000007</v>
      </c>
      <c r="AD327" s="132">
        <v>11.4</v>
      </c>
      <c r="AE327" s="132">
        <v>10.1</v>
      </c>
      <c r="AF327" s="132">
        <v>16.2</v>
      </c>
      <c r="AG327" s="132">
        <v>13.7</v>
      </c>
      <c r="AH327" s="132">
        <v>10.7</v>
      </c>
      <c r="AI327" s="132">
        <v>17.3</v>
      </c>
      <c r="AJ327" s="132">
        <v>14.6</v>
      </c>
      <c r="AK327" s="132">
        <v>14.8</v>
      </c>
      <c r="AL327" s="132">
        <v>8.4</v>
      </c>
      <c r="AM327" s="132">
        <v>14.1</v>
      </c>
      <c r="AN327" s="132">
        <v>18.5</v>
      </c>
      <c r="AO327" s="132">
        <v>18.600000000000001</v>
      </c>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row>
    <row r="328" spans="1:94">
      <c r="A328" s="131"/>
      <c r="B328" s="131"/>
      <c r="C328" s="131" t="s">
        <v>709</v>
      </c>
      <c r="D328" s="131" t="s">
        <v>736</v>
      </c>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row>
    <row r="329" spans="1:94">
      <c r="A329" s="131">
        <v>160</v>
      </c>
      <c r="B329" s="131" t="s">
        <v>735</v>
      </c>
      <c r="C329" s="131" t="s">
        <v>709</v>
      </c>
      <c r="D329" s="131" t="s">
        <v>736</v>
      </c>
      <c r="E329" s="131" t="s">
        <v>737</v>
      </c>
      <c r="F329" s="131" t="s">
        <v>1697</v>
      </c>
      <c r="G329" s="131"/>
      <c r="H329" s="131"/>
      <c r="I329" s="132"/>
      <c r="J329" s="132">
        <v>1.6</v>
      </c>
      <c r="K329" s="132"/>
      <c r="L329" s="132">
        <v>1.2</v>
      </c>
      <c r="M329" s="132">
        <v>1.5</v>
      </c>
      <c r="N329" s="132">
        <v>1.6</v>
      </c>
      <c r="O329" s="132">
        <v>1.8</v>
      </c>
      <c r="P329" s="132"/>
      <c r="Q329" s="132">
        <v>0.9</v>
      </c>
      <c r="R329" s="132">
        <v>1.1000000000000001</v>
      </c>
      <c r="S329" s="132">
        <v>1.2</v>
      </c>
      <c r="T329" s="132">
        <v>1.2</v>
      </c>
      <c r="U329" s="132">
        <v>1.5</v>
      </c>
      <c r="V329" s="132">
        <v>1.4</v>
      </c>
      <c r="W329" s="132">
        <v>1.5</v>
      </c>
      <c r="X329" s="132">
        <v>1.3</v>
      </c>
      <c r="Y329" s="132">
        <v>1.5</v>
      </c>
      <c r="Z329" s="132">
        <v>1.4</v>
      </c>
      <c r="AA329" s="132">
        <v>1.5</v>
      </c>
      <c r="AB329" s="132">
        <v>1.4</v>
      </c>
      <c r="AC329" s="132">
        <v>1.7</v>
      </c>
      <c r="AD329" s="132">
        <v>1.5</v>
      </c>
      <c r="AE329" s="132">
        <v>1.7</v>
      </c>
      <c r="AF329" s="132">
        <v>1.6</v>
      </c>
      <c r="AG329" s="132">
        <v>1.6</v>
      </c>
      <c r="AH329" s="132">
        <v>1.8</v>
      </c>
      <c r="AI329" s="132">
        <v>1.7</v>
      </c>
      <c r="AJ329" s="132">
        <v>1.5</v>
      </c>
      <c r="AK329" s="132">
        <v>1.4</v>
      </c>
      <c r="AL329" s="132">
        <v>1.7</v>
      </c>
      <c r="AM329" s="132">
        <v>1.7</v>
      </c>
      <c r="AN329" s="132">
        <v>2.1</v>
      </c>
      <c r="AO329" s="132">
        <v>2.1</v>
      </c>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row>
    <row r="330" spans="1:94">
      <c r="A330" s="131">
        <v>161</v>
      </c>
      <c r="B330" s="131" t="s">
        <v>738</v>
      </c>
      <c r="C330" s="131" t="s">
        <v>709</v>
      </c>
      <c r="D330" s="131" t="s">
        <v>736</v>
      </c>
      <c r="E330" s="131" t="s">
        <v>739</v>
      </c>
      <c r="F330" s="131" t="s">
        <v>1697</v>
      </c>
      <c r="G330" s="131"/>
      <c r="H330" s="131"/>
      <c r="I330" s="132"/>
      <c r="J330" s="132">
        <v>98.4</v>
      </c>
      <c r="K330" s="132"/>
      <c r="L330" s="132">
        <v>98.8</v>
      </c>
      <c r="M330" s="132">
        <v>98.5</v>
      </c>
      <c r="N330" s="132">
        <v>98.4</v>
      </c>
      <c r="O330" s="132">
        <v>98.2</v>
      </c>
      <c r="P330" s="132"/>
      <c r="Q330" s="132">
        <v>99.1</v>
      </c>
      <c r="R330" s="132">
        <v>98.9</v>
      </c>
      <c r="S330" s="132">
        <v>98.8</v>
      </c>
      <c r="T330" s="132">
        <v>98.8</v>
      </c>
      <c r="U330" s="132">
        <v>98.5</v>
      </c>
      <c r="V330" s="132">
        <v>98.6</v>
      </c>
      <c r="W330" s="132">
        <v>98.5</v>
      </c>
      <c r="X330" s="132">
        <v>98.7</v>
      </c>
      <c r="Y330" s="132">
        <v>98.5</v>
      </c>
      <c r="Z330" s="132">
        <v>98.6</v>
      </c>
      <c r="AA330" s="132">
        <v>98.5</v>
      </c>
      <c r="AB330" s="132">
        <v>98.6</v>
      </c>
      <c r="AC330" s="132">
        <v>98.3</v>
      </c>
      <c r="AD330" s="132">
        <v>98.5</v>
      </c>
      <c r="AE330" s="132">
        <v>98.3</v>
      </c>
      <c r="AF330" s="132">
        <v>98.4</v>
      </c>
      <c r="AG330" s="132">
        <v>98.4</v>
      </c>
      <c r="AH330" s="132">
        <v>98.2</v>
      </c>
      <c r="AI330" s="132">
        <v>98.3</v>
      </c>
      <c r="AJ330" s="132">
        <v>98.5</v>
      </c>
      <c r="AK330" s="132">
        <v>98.6</v>
      </c>
      <c r="AL330" s="132">
        <v>98.3</v>
      </c>
      <c r="AM330" s="132">
        <v>98.3</v>
      </c>
      <c r="AN330" s="132">
        <v>97.9</v>
      </c>
      <c r="AO330" s="132">
        <v>97.9</v>
      </c>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row>
    <row r="331" spans="1:94">
      <c r="A331" s="131">
        <v>162</v>
      </c>
      <c r="B331" s="131"/>
      <c r="C331" s="131" t="s">
        <v>709</v>
      </c>
      <c r="D331" s="131" t="s">
        <v>736</v>
      </c>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row>
    <row r="332" spans="1:94">
      <c r="A332" s="131">
        <v>163</v>
      </c>
      <c r="B332" s="131" t="s">
        <v>740</v>
      </c>
      <c r="C332" s="131" t="s">
        <v>709</v>
      </c>
      <c r="D332" s="131" t="s">
        <v>736</v>
      </c>
      <c r="E332" s="131" t="s">
        <v>741</v>
      </c>
      <c r="F332" s="131" t="s">
        <v>1697</v>
      </c>
      <c r="G332" s="131"/>
      <c r="H332" s="131"/>
      <c r="I332" s="132"/>
      <c r="J332" s="132">
        <v>18.3</v>
      </c>
      <c r="K332" s="132"/>
      <c r="L332" s="132">
        <v>18.2</v>
      </c>
      <c r="M332" s="132">
        <v>19.5</v>
      </c>
      <c r="N332" s="132">
        <v>17.899999999999999</v>
      </c>
      <c r="O332" s="132">
        <v>18</v>
      </c>
      <c r="P332" s="132"/>
      <c r="Q332" s="132">
        <v>21.1</v>
      </c>
      <c r="R332" s="132">
        <v>17.899999999999999</v>
      </c>
      <c r="S332" s="132">
        <v>19.399999999999999</v>
      </c>
      <c r="T332" s="132">
        <v>18</v>
      </c>
      <c r="U332" s="132">
        <v>16.5</v>
      </c>
      <c r="V332" s="132">
        <v>18.8</v>
      </c>
      <c r="W332" s="132">
        <v>18.7</v>
      </c>
      <c r="X332" s="132">
        <v>27.1</v>
      </c>
      <c r="Y332" s="132">
        <v>19.3</v>
      </c>
      <c r="Z332" s="132">
        <v>16.7</v>
      </c>
      <c r="AA332" s="132">
        <v>19.8</v>
      </c>
      <c r="AB332" s="132">
        <v>19</v>
      </c>
      <c r="AC332" s="132">
        <v>22.1</v>
      </c>
      <c r="AD332" s="132">
        <v>18.2</v>
      </c>
      <c r="AE332" s="132">
        <v>20</v>
      </c>
      <c r="AF332" s="132">
        <v>16.5</v>
      </c>
      <c r="AG332" s="132">
        <v>16.899999999999999</v>
      </c>
      <c r="AH332" s="132">
        <v>24.6</v>
      </c>
      <c r="AI332" s="132">
        <v>17.5</v>
      </c>
      <c r="AJ332" s="132">
        <v>17.100000000000001</v>
      </c>
      <c r="AK332" s="132">
        <v>18.5</v>
      </c>
      <c r="AL332" s="132">
        <v>23.6</v>
      </c>
      <c r="AM332" s="132">
        <v>18.2</v>
      </c>
      <c r="AN332" s="132">
        <v>17.600000000000001</v>
      </c>
      <c r="AO332" s="132">
        <v>16.600000000000001</v>
      </c>
    </row>
    <row r="333" spans="1:94">
      <c r="A333" s="131">
        <v>164</v>
      </c>
      <c r="B333" s="131" t="s">
        <v>742</v>
      </c>
      <c r="C333" s="131" t="s">
        <v>709</v>
      </c>
      <c r="D333" s="131" t="s">
        <v>736</v>
      </c>
      <c r="E333" s="131" t="s">
        <v>743</v>
      </c>
      <c r="F333" s="131" t="s">
        <v>1697</v>
      </c>
      <c r="G333" s="131"/>
      <c r="H333" s="131"/>
      <c r="I333" s="132"/>
      <c r="J333" s="132">
        <v>50.2</v>
      </c>
      <c r="K333" s="132"/>
      <c r="L333" s="132">
        <v>52.8</v>
      </c>
      <c r="M333" s="132">
        <v>51.9</v>
      </c>
      <c r="N333" s="132">
        <v>51.3</v>
      </c>
      <c r="O333" s="132">
        <v>47.4</v>
      </c>
      <c r="P333" s="132"/>
      <c r="Q333" s="132">
        <v>50.5</v>
      </c>
      <c r="R333" s="132">
        <v>53.6</v>
      </c>
      <c r="S333" s="132">
        <v>52.1</v>
      </c>
      <c r="T333" s="132">
        <v>53.8</v>
      </c>
      <c r="U333" s="132">
        <v>51.7</v>
      </c>
      <c r="V333" s="132">
        <v>54.6</v>
      </c>
      <c r="W333" s="132">
        <v>51.1</v>
      </c>
      <c r="X333" s="132">
        <v>44</v>
      </c>
      <c r="Y333" s="132">
        <v>53.1</v>
      </c>
      <c r="Z333" s="132">
        <v>54.9</v>
      </c>
      <c r="AA333" s="132">
        <v>49.6</v>
      </c>
      <c r="AB333" s="132">
        <v>51.3</v>
      </c>
      <c r="AC333" s="132">
        <v>49.7</v>
      </c>
      <c r="AD333" s="132">
        <v>52.9</v>
      </c>
      <c r="AE333" s="132">
        <v>50.4</v>
      </c>
      <c r="AF333" s="132">
        <v>49.7</v>
      </c>
      <c r="AG333" s="132">
        <v>53.5</v>
      </c>
      <c r="AH333" s="132">
        <v>37.700000000000003</v>
      </c>
      <c r="AI333" s="132">
        <v>46.5</v>
      </c>
      <c r="AJ333" s="132">
        <v>52</v>
      </c>
      <c r="AK333" s="132">
        <v>49.4</v>
      </c>
      <c r="AL333" s="132">
        <v>43</v>
      </c>
      <c r="AM333" s="132">
        <v>49.7</v>
      </c>
      <c r="AN333" s="132">
        <v>43.8</v>
      </c>
      <c r="AO333" s="132">
        <v>47.1</v>
      </c>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row>
    <row r="334" spans="1:94">
      <c r="A334" s="131">
        <v>165</v>
      </c>
      <c r="B334" s="131" t="s">
        <v>744</v>
      </c>
      <c r="C334" s="131" t="s">
        <v>709</v>
      </c>
      <c r="D334" s="131" t="s">
        <v>736</v>
      </c>
      <c r="E334" s="131" t="s">
        <v>745</v>
      </c>
      <c r="F334" s="131" t="s">
        <v>1697</v>
      </c>
      <c r="G334" s="131"/>
      <c r="H334" s="131"/>
      <c r="I334" s="132"/>
      <c r="J334" s="132">
        <v>6.9</v>
      </c>
      <c r="K334" s="132"/>
      <c r="L334" s="132">
        <v>6.4</v>
      </c>
      <c r="M334" s="132">
        <v>6.2</v>
      </c>
      <c r="N334" s="132">
        <v>6.9</v>
      </c>
      <c r="O334" s="132">
        <v>7.4</v>
      </c>
      <c r="P334" s="132"/>
      <c r="Q334" s="132">
        <v>4.8</v>
      </c>
      <c r="R334" s="132">
        <v>6.2</v>
      </c>
      <c r="S334" s="132">
        <v>6.2</v>
      </c>
      <c r="T334" s="132">
        <v>6.4</v>
      </c>
      <c r="U334" s="132">
        <v>7.5</v>
      </c>
      <c r="V334" s="132">
        <v>6</v>
      </c>
      <c r="W334" s="132">
        <v>6.7</v>
      </c>
      <c r="X334" s="132">
        <v>3.2</v>
      </c>
      <c r="Y334" s="132">
        <v>6.3</v>
      </c>
      <c r="Z334" s="132">
        <v>6.4</v>
      </c>
      <c r="AA334" s="132">
        <v>6.7</v>
      </c>
      <c r="AB334" s="132">
        <v>6.6</v>
      </c>
      <c r="AC334" s="132">
        <v>5.4</v>
      </c>
      <c r="AD334" s="132">
        <v>6.6</v>
      </c>
      <c r="AE334" s="132">
        <v>5.9</v>
      </c>
      <c r="AF334" s="132">
        <v>7.9</v>
      </c>
      <c r="AG334" s="132">
        <v>6.8</v>
      </c>
      <c r="AH334" s="132">
        <v>6.7</v>
      </c>
      <c r="AI334" s="132">
        <v>8.1999999999999993</v>
      </c>
      <c r="AJ334" s="132">
        <v>7.2</v>
      </c>
      <c r="AK334" s="132">
        <v>7.1</v>
      </c>
      <c r="AL334" s="132">
        <v>4.4000000000000004</v>
      </c>
      <c r="AM334" s="132">
        <v>6.6</v>
      </c>
      <c r="AN334" s="132">
        <v>8.5</v>
      </c>
      <c r="AO334" s="132">
        <v>7.7</v>
      </c>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row>
    <row r="335" spans="1:94">
      <c r="A335" s="131">
        <v>166</v>
      </c>
      <c r="B335" s="131" t="s">
        <v>746</v>
      </c>
      <c r="C335" s="131" t="s">
        <v>709</v>
      </c>
      <c r="D335" s="131" t="s">
        <v>736</v>
      </c>
      <c r="E335" s="131" t="s">
        <v>747</v>
      </c>
      <c r="F335" s="131" t="s">
        <v>1697</v>
      </c>
      <c r="G335" s="131"/>
      <c r="H335" s="131"/>
      <c r="I335" s="132"/>
      <c r="J335" s="132">
        <v>8.1999999999999993</v>
      </c>
      <c r="K335" s="132"/>
      <c r="L335" s="132">
        <v>6.8</v>
      </c>
      <c r="M335" s="132">
        <v>8</v>
      </c>
      <c r="N335" s="132">
        <v>8</v>
      </c>
      <c r="O335" s="132">
        <v>9</v>
      </c>
      <c r="P335" s="132"/>
      <c r="Q335" s="132">
        <v>8.1</v>
      </c>
      <c r="R335" s="132">
        <v>6.7</v>
      </c>
      <c r="S335" s="132">
        <v>6.8</v>
      </c>
      <c r="T335" s="132">
        <v>6.8</v>
      </c>
      <c r="U335" s="132">
        <v>6.8</v>
      </c>
      <c r="V335" s="132">
        <v>7.1</v>
      </c>
      <c r="W335" s="132">
        <v>6.7</v>
      </c>
      <c r="X335" s="132">
        <v>12.3</v>
      </c>
      <c r="Y335" s="132">
        <v>7.8</v>
      </c>
      <c r="Z335" s="132">
        <v>6.6</v>
      </c>
      <c r="AA335" s="132">
        <v>8.3000000000000007</v>
      </c>
      <c r="AB335" s="132">
        <v>7.2</v>
      </c>
      <c r="AC335" s="132">
        <v>11.1</v>
      </c>
      <c r="AD335" s="132">
        <v>7.4</v>
      </c>
      <c r="AE335" s="132">
        <v>9.6999999999999993</v>
      </c>
      <c r="AF335" s="132">
        <v>7.3</v>
      </c>
      <c r="AG335" s="132">
        <v>7.1</v>
      </c>
      <c r="AH335" s="132">
        <v>17.2</v>
      </c>
      <c r="AI335" s="132">
        <v>7.6</v>
      </c>
      <c r="AJ335" s="132">
        <v>6.6</v>
      </c>
      <c r="AK335" s="132">
        <v>7.5</v>
      </c>
      <c r="AL335" s="132">
        <v>16.2</v>
      </c>
      <c r="AM335" s="132">
        <v>9.3000000000000007</v>
      </c>
      <c r="AN335" s="132">
        <v>9.3000000000000007</v>
      </c>
      <c r="AO335" s="132">
        <v>9.1999999999999993</v>
      </c>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row>
    <row r="336" spans="1:94">
      <c r="A336" s="131">
        <v>167</v>
      </c>
      <c r="B336" s="131" t="s">
        <v>748</v>
      </c>
      <c r="C336" s="131" t="s">
        <v>709</v>
      </c>
      <c r="D336" s="131" t="s">
        <v>736</v>
      </c>
      <c r="E336" s="131" t="s">
        <v>749</v>
      </c>
      <c r="F336" s="131" t="s">
        <v>1697</v>
      </c>
      <c r="G336" s="131"/>
      <c r="H336" s="131"/>
      <c r="I336" s="132"/>
      <c r="J336" s="132">
        <v>16.5</v>
      </c>
      <c r="K336" s="132"/>
      <c r="L336" s="132">
        <v>15.7</v>
      </c>
      <c r="M336" s="132">
        <v>14.4</v>
      </c>
      <c r="N336" s="132">
        <v>15.9</v>
      </c>
      <c r="O336" s="132">
        <v>18.2</v>
      </c>
      <c r="P336" s="132"/>
      <c r="Q336" s="132">
        <v>15.5</v>
      </c>
      <c r="R336" s="132">
        <v>15.7</v>
      </c>
      <c r="S336" s="132">
        <v>15.5</v>
      </c>
      <c r="T336" s="132">
        <v>15.1</v>
      </c>
      <c r="U336" s="132">
        <v>17.600000000000001</v>
      </c>
      <c r="V336" s="132">
        <v>13.5</v>
      </c>
      <c r="W336" s="132">
        <v>16.7</v>
      </c>
      <c r="X336" s="132">
        <v>13.4</v>
      </c>
      <c r="Y336" s="132">
        <v>13.5</v>
      </c>
      <c r="Z336" s="132">
        <v>15.3</v>
      </c>
      <c r="AA336" s="132">
        <v>15.7</v>
      </c>
      <c r="AB336" s="132">
        <v>15.8</v>
      </c>
      <c r="AC336" s="132">
        <v>11.7</v>
      </c>
      <c r="AD336" s="132">
        <v>15</v>
      </c>
      <c r="AE336" s="132">
        <v>14</v>
      </c>
      <c r="AF336" s="132">
        <v>18.600000000000001</v>
      </c>
      <c r="AG336" s="132">
        <v>15.7</v>
      </c>
      <c r="AH336" s="132">
        <v>13.8</v>
      </c>
      <c r="AI336" s="132">
        <v>20.2</v>
      </c>
      <c r="AJ336" s="132">
        <v>17</v>
      </c>
      <c r="AK336" s="132">
        <v>17.600000000000001</v>
      </c>
      <c r="AL336" s="132">
        <v>12.8</v>
      </c>
      <c r="AM336" s="132">
        <v>16.100000000000001</v>
      </c>
      <c r="AN336" s="132">
        <v>20.8</v>
      </c>
      <c r="AO336" s="132">
        <v>19.3</v>
      </c>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row>
    <row r="337" spans="1:94">
      <c r="A337" s="131">
        <v>168</v>
      </c>
      <c r="B337" s="131"/>
      <c r="C337" s="131" t="s">
        <v>709</v>
      </c>
      <c r="D337" s="131" t="s">
        <v>736</v>
      </c>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row>
    <row r="338" spans="1:94">
      <c r="A338" s="131">
        <v>169</v>
      </c>
      <c r="B338" s="131" t="s">
        <v>750</v>
      </c>
      <c r="C338" s="131" t="s">
        <v>709</v>
      </c>
      <c r="D338" s="131" t="s">
        <v>736</v>
      </c>
      <c r="E338" s="131" t="s">
        <v>751</v>
      </c>
      <c r="F338" s="131" t="s">
        <v>1697</v>
      </c>
      <c r="G338" s="131"/>
      <c r="H338" s="131"/>
      <c r="I338" s="132"/>
      <c r="J338" s="132">
        <v>37.299999999999997</v>
      </c>
      <c r="K338" s="132"/>
      <c r="L338" s="132">
        <v>33.299999999999997</v>
      </c>
      <c r="M338" s="132">
        <v>31.8</v>
      </c>
      <c r="N338" s="132">
        <v>36.299999999999997</v>
      </c>
      <c r="O338" s="132">
        <v>42.3</v>
      </c>
      <c r="P338" s="132"/>
      <c r="Q338" s="132">
        <v>30.1</v>
      </c>
      <c r="R338" s="132">
        <v>31.1</v>
      </c>
      <c r="S338" s="132">
        <v>29.5</v>
      </c>
      <c r="T338" s="132">
        <v>37.5</v>
      </c>
      <c r="U338" s="132">
        <v>32.700000000000003</v>
      </c>
      <c r="V338" s="132">
        <v>28.1</v>
      </c>
      <c r="W338" s="132">
        <v>29.7</v>
      </c>
      <c r="X338" s="132">
        <v>36</v>
      </c>
      <c r="Y338" s="132">
        <v>30.8</v>
      </c>
      <c r="Z338" s="132">
        <v>32.200000000000003</v>
      </c>
      <c r="AA338" s="132">
        <v>31.4</v>
      </c>
      <c r="AB338" s="132">
        <v>30.5</v>
      </c>
      <c r="AC338" s="132">
        <v>38.799999999999997</v>
      </c>
      <c r="AD338" s="132">
        <v>32.299999999999997</v>
      </c>
      <c r="AE338" s="132">
        <v>34.5</v>
      </c>
      <c r="AF338" s="132">
        <v>40.200000000000003</v>
      </c>
      <c r="AG338" s="132">
        <v>35.700000000000003</v>
      </c>
      <c r="AH338" s="132">
        <v>50.4</v>
      </c>
      <c r="AI338" s="132">
        <v>42.5</v>
      </c>
      <c r="AJ338" s="132">
        <v>37.299999999999997</v>
      </c>
      <c r="AK338" s="132">
        <v>42.6</v>
      </c>
      <c r="AL338" s="132">
        <v>41.6</v>
      </c>
      <c r="AM338" s="132">
        <v>38.9</v>
      </c>
      <c r="AN338" s="132">
        <v>46.9</v>
      </c>
      <c r="AO338" s="132">
        <v>46.3</v>
      </c>
    </row>
    <row r="339" spans="1:94">
      <c r="A339" s="131">
        <v>170</v>
      </c>
      <c r="B339" s="131" t="s">
        <v>752</v>
      </c>
      <c r="C339" s="131" t="s">
        <v>709</v>
      </c>
      <c r="D339" s="131" t="s">
        <v>736</v>
      </c>
      <c r="E339" s="131" t="s">
        <v>753</v>
      </c>
      <c r="F339" s="131" t="s">
        <v>1697</v>
      </c>
      <c r="G339" s="131"/>
      <c r="H339" s="131"/>
      <c r="I339" s="132"/>
      <c r="J339" s="132">
        <v>62.7</v>
      </c>
      <c r="K339" s="132"/>
      <c r="L339" s="132">
        <v>66.7</v>
      </c>
      <c r="M339" s="132">
        <v>68.2</v>
      </c>
      <c r="N339" s="132">
        <v>63.7</v>
      </c>
      <c r="O339" s="132">
        <v>57.7</v>
      </c>
      <c r="P339" s="132"/>
      <c r="Q339" s="132">
        <v>69.900000000000006</v>
      </c>
      <c r="R339" s="132">
        <v>68.900000000000006</v>
      </c>
      <c r="S339" s="132">
        <v>70.5</v>
      </c>
      <c r="T339" s="132">
        <v>62.5</v>
      </c>
      <c r="U339" s="132">
        <v>67.3</v>
      </c>
      <c r="V339" s="132">
        <v>71.900000000000006</v>
      </c>
      <c r="W339" s="132">
        <v>70.3</v>
      </c>
      <c r="X339" s="132">
        <v>64</v>
      </c>
      <c r="Y339" s="132">
        <v>69.2</v>
      </c>
      <c r="Z339" s="132">
        <v>67.8</v>
      </c>
      <c r="AA339" s="132">
        <v>68.599999999999994</v>
      </c>
      <c r="AB339" s="132">
        <v>69.5</v>
      </c>
      <c r="AC339" s="132">
        <v>61.2</v>
      </c>
      <c r="AD339" s="132">
        <v>67.7</v>
      </c>
      <c r="AE339" s="132">
        <v>65.5</v>
      </c>
      <c r="AF339" s="132">
        <v>59.8</v>
      </c>
      <c r="AG339" s="132">
        <v>64.3</v>
      </c>
      <c r="AH339" s="132">
        <v>49.6</v>
      </c>
      <c r="AI339" s="132">
        <v>57.5</v>
      </c>
      <c r="AJ339" s="132">
        <v>62.7</v>
      </c>
      <c r="AK339" s="132">
        <v>57.4</v>
      </c>
      <c r="AL339" s="132">
        <v>58.4</v>
      </c>
      <c r="AM339" s="132">
        <v>61.1</v>
      </c>
      <c r="AN339" s="132">
        <v>53.1</v>
      </c>
      <c r="AO339" s="132">
        <v>53.7</v>
      </c>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row>
    <row r="340" spans="1:94">
      <c r="A340" s="131"/>
      <c r="B340" s="131"/>
      <c r="C340" s="131" t="s">
        <v>709</v>
      </c>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5"/>
      <c r="AQ340" s="135"/>
      <c r="AR340" s="135"/>
      <c r="AS340" s="135"/>
      <c r="AT340" s="135"/>
      <c r="AU340" s="135"/>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row>
    <row r="341" spans="1:94">
      <c r="A341" s="131"/>
      <c r="B341" s="131"/>
      <c r="C341" s="131" t="s">
        <v>754</v>
      </c>
      <c r="D341" s="131" t="s">
        <v>755</v>
      </c>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row>
    <row r="342" spans="1:94">
      <c r="A342" s="131">
        <v>174</v>
      </c>
      <c r="B342" s="131" t="s">
        <v>184</v>
      </c>
      <c r="C342" s="131" t="s">
        <v>754</v>
      </c>
      <c r="D342" s="131" t="s">
        <v>755</v>
      </c>
      <c r="E342" s="131" t="s">
        <v>756</v>
      </c>
      <c r="F342" s="131" t="s">
        <v>1692</v>
      </c>
      <c r="G342" s="131"/>
      <c r="H342" s="131"/>
      <c r="I342" s="132"/>
      <c r="J342" s="132">
        <v>17.3</v>
      </c>
      <c r="K342" s="132"/>
      <c r="L342" s="132">
        <v>28.3</v>
      </c>
      <c r="M342" s="132">
        <v>20.5</v>
      </c>
      <c r="N342" s="132">
        <v>14.5</v>
      </c>
      <c r="O342" s="132">
        <v>11</v>
      </c>
      <c r="P342" s="132"/>
      <c r="Q342" s="132">
        <v>51.1</v>
      </c>
      <c r="R342" s="132">
        <v>34.200000000000003</v>
      </c>
      <c r="S342" s="132">
        <v>29.8</v>
      </c>
      <c r="T342" s="132">
        <v>23.3</v>
      </c>
      <c r="U342" s="132">
        <v>20.6</v>
      </c>
      <c r="V342" s="132">
        <v>22.7</v>
      </c>
      <c r="W342" s="132">
        <v>20.399999999999999</v>
      </c>
      <c r="X342" s="132">
        <v>20.9</v>
      </c>
      <c r="Y342" s="132">
        <v>21.6</v>
      </c>
      <c r="Z342" s="132">
        <v>21.2</v>
      </c>
      <c r="AA342" s="132">
        <v>19.100000000000001</v>
      </c>
      <c r="AB342" s="132">
        <v>22.3</v>
      </c>
      <c r="AC342" s="132">
        <v>14.5</v>
      </c>
      <c r="AD342" s="132">
        <v>17.2</v>
      </c>
      <c r="AE342" s="132">
        <v>14.9</v>
      </c>
      <c r="AF342" s="132">
        <v>13.4</v>
      </c>
      <c r="AG342" s="132">
        <v>12.9</v>
      </c>
      <c r="AH342" s="132">
        <v>13.1</v>
      </c>
      <c r="AI342" s="132">
        <v>11.1</v>
      </c>
      <c r="AJ342" s="132">
        <v>15.1</v>
      </c>
      <c r="AK342" s="132">
        <v>17.8</v>
      </c>
      <c r="AL342" s="132">
        <v>11.4</v>
      </c>
      <c r="AM342" s="132">
        <v>11.1</v>
      </c>
      <c r="AN342" s="132">
        <v>7.2</v>
      </c>
      <c r="AO342" s="132">
        <v>7.2</v>
      </c>
      <c r="AP342" s="135"/>
      <c r="AQ342" s="135"/>
      <c r="AR342" s="135"/>
      <c r="AS342" s="135"/>
      <c r="AT342" s="135"/>
      <c r="AU342" s="135"/>
      <c r="AV342" s="135"/>
      <c r="AW342" s="135"/>
      <c r="AX342" s="135"/>
      <c r="AY342" s="135"/>
      <c r="AZ342" s="135"/>
      <c r="BA342" s="135"/>
      <c r="BB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row>
    <row r="343" spans="1:94">
      <c r="A343" s="131">
        <v>175</v>
      </c>
      <c r="B343" s="131" t="s">
        <v>186</v>
      </c>
      <c r="C343" s="131" t="s">
        <v>754</v>
      </c>
      <c r="D343" s="131" t="s">
        <v>755</v>
      </c>
      <c r="E343" s="131" t="s">
        <v>757</v>
      </c>
      <c r="F343" s="131" t="s">
        <v>1692</v>
      </c>
      <c r="G343" s="131"/>
      <c r="H343" s="131"/>
      <c r="I343" s="132"/>
      <c r="J343" s="132">
        <v>32.1</v>
      </c>
      <c r="K343" s="132"/>
      <c r="L343" s="132">
        <v>37.799999999999997</v>
      </c>
      <c r="M343" s="132">
        <v>35.6</v>
      </c>
      <c r="N343" s="132">
        <v>31.3</v>
      </c>
      <c r="O343" s="132">
        <v>27.2</v>
      </c>
      <c r="P343" s="132"/>
      <c r="Q343" s="132">
        <v>34.6</v>
      </c>
      <c r="R343" s="132">
        <v>38.6</v>
      </c>
      <c r="S343" s="132">
        <v>38.4</v>
      </c>
      <c r="T343" s="132">
        <v>38.799999999999997</v>
      </c>
      <c r="U343" s="132">
        <v>39.299999999999997</v>
      </c>
      <c r="V343" s="132">
        <v>35.6</v>
      </c>
      <c r="W343" s="132">
        <v>37.700000000000003</v>
      </c>
      <c r="X343" s="132">
        <v>34.4</v>
      </c>
      <c r="Y343" s="132">
        <v>35.700000000000003</v>
      </c>
      <c r="Z343" s="132">
        <v>36.6</v>
      </c>
      <c r="AA343" s="132">
        <v>35.6</v>
      </c>
      <c r="AB343" s="132">
        <v>40.6</v>
      </c>
      <c r="AC343" s="132">
        <v>30.9</v>
      </c>
      <c r="AD343" s="132">
        <v>35.9</v>
      </c>
      <c r="AE343" s="132">
        <v>31.5</v>
      </c>
      <c r="AF343" s="132">
        <v>27.8</v>
      </c>
      <c r="AG343" s="132">
        <v>31.7</v>
      </c>
      <c r="AH343" s="132">
        <v>22.7</v>
      </c>
      <c r="AI343" s="132">
        <v>27.6</v>
      </c>
      <c r="AJ343" s="132">
        <v>32.5</v>
      </c>
      <c r="AK343" s="132">
        <v>34.5</v>
      </c>
      <c r="AL343" s="132">
        <v>28</v>
      </c>
      <c r="AM343" s="132">
        <v>27.3</v>
      </c>
      <c r="AN343" s="132">
        <v>20.3</v>
      </c>
      <c r="AO343" s="132">
        <v>21.6</v>
      </c>
      <c r="AP343" s="135"/>
      <c r="AQ343" s="135"/>
      <c r="AR343" s="135"/>
      <c r="AS343" s="135"/>
      <c r="AT343" s="135"/>
      <c r="AU343" s="135"/>
      <c r="AV343" s="135"/>
      <c r="AW343" s="135"/>
      <c r="AX343" s="135"/>
      <c r="AY343" s="135"/>
      <c r="AZ343" s="135"/>
      <c r="BA343" s="135"/>
      <c r="BB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row>
    <row r="344" spans="1:94">
      <c r="A344" s="131">
        <v>176</v>
      </c>
      <c r="B344" s="131" t="s">
        <v>188</v>
      </c>
      <c r="C344" s="131" t="s">
        <v>754</v>
      </c>
      <c r="D344" s="131" t="s">
        <v>755</v>
      </c>
      <c r="E344" s="131" t="s">
        <v>758</v>
      </c>
      <c r="F344" s="131" t="s">
        <v>1692</v>
      </c>
      <c r="G344" s="131"/>
      <c r="H344" s="131"/>
      <c r="I344" s="132"/>
      <c r="J344" s="132">
        <v>21.3</v>
      </c>
      <c r="K344" s="132"/>
      <c r="L344" s="132">
        <v>17.399999999999999</v>
      </c>
      <c r="M344" s="132">
        <v>22.5</v>
      </c>
      <c r="N344" s="132">
        <v>23.2</v>
      </c>
      <c r="O344" s="132">
        <v>21.5</v>
      </c>
      <c r="P344" s="132"/>
      <c r="Q344" s="132">
        <v>6.1</v>
      </c>
      <c r="R344" s="132">
        <v>15.6</v>
      </c>
      <c r="S344" s="132">
        <v>17.600000000000001</v>
      </c>
      <c r="T344" s="132">
        <v>20</v>
      </c>
      <c r="U344" s="132">
        <v>18.100000000000001</v>
      </c>
      <c r="V344" s="132">
        <v>22.6</v>
      </c>
      <c r="W344" s="132">
        <v>22.5</v>
      </c>
      <c r="X344" s="132">
        <v>20.6</v>
      </c>
      <c r="Y344" s="132">
        <v>23.1</v>
      </c>
      <c r="Z344" s="132">
        <v>22.9</v>
      </c>
      <c r="AA344" s="132">
        <v>24.1</v>
      </c>
      <c r="AB344" s="132">
        <v>22.5</v>
      </c>
      <c r="AC344" s="132">
        <v>22.8</v>
      </c>
      <c r="AD344" s="132">
        <v>23.3</v>
      </c>
      <c r="AE344" s="132">
        <v>23.4</v>
      </c>
      <c r="AF344" s="132">
        <v>23.5</v>
      </c>
      <c r="AG344" s="132">
        <v>23.7</v>
      </c>
      <c r="AH344" s="132">
        <v>17.7</v>
      </c>
      <c r="AI344" s="132">
        <v>22.1</v>
      </c>
      <c r="AJ344" s="132">
        <v>21.6</v>
      </c>
      <c r="AK344" s="132">
        <v>21.6</v>
      </c>
      <c r="AL344" s="132">
        <v>23</v>
      </c>
      <c r="AM344" s="132">
        <v>21.8</v>
      </c>
      <c r="AN344" s="132">
        <v>20.399999999999999</v>
      </c>
      <c r="AO344" s="132">
        <v>18.899999999999999</v>
      </c>
      <c r="AP344" s="135"/>
      <c r="AQ344" s="135"/>
      <c r="AR344" s="135"/>
      <c r="AS344" s="135"/>
      <c r="AT344" s="135"/>
      <c r="AU344" s="135"/>
      <c r="AV344" s="135"/>
      <c r="AW344" s="135"/>
      <c r="AX344" s="135"/>
      <c r="AY344" s="135"/>
      <c r="AZ344" s="135"/>
      <c r="BA344" s="135"/>
      <c r="BB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row>
    <row r="345" spans="1:94">
      <c r="A345" s="131">
        <v>177</v>
      </c>
      <c r="B345" s="131" t="s">
        <v>190</v>
      </c>
      <c r="C345" s="131" t="s">
        <v>754</v>
      </c>
      <c r="D345" s="131" t="s">
        <v>755</v>
      </c>
      <c r="E345" s="131" t="s">
        <v>759</v>
      </c>
      <c r="F345" s="131" t="s">
        <v>1692</v>
      </c>
      <c r="G345" s="131"/>
      <c r="H345" s="131"/>
      <c r="I345" s="132"/>
      <c r="J345" s="132">
        <v>13.9</v>
      </c>
      <c r="K345" s="132"/>
      <c r="L345" s="132">
        <v>10.8</v>
      </c>
      <c r="M345" s="132">
        <v>12</v>
      </c>
      <c r="N345" s="132">
        <v>15.8</v>
      </c>
      <c r="O345" s="132">
        <v>15.6</v>
      </c>
      <c r="P345" s="132"/>
      <c r="Q345" s="132">
        <v>4.8</v>
      </c>
      <c r="R345" s="132">
        <v>8.8000000000000007</v>
      </c>
      <c r="S345" s="132">
        <v>10.8</v>
      </c>
      <c r="T345" s="132">
        <v>10.9</v>
      </c>
      <c r="U345" s="132">
        <v>13.1</v>
      </c>
      <c r="V345" s="132">
        <v>10.199999999999999</v>
      </c>
      <c r="W345" s="132">
        <v>11.8</v>
      </c>
      <c r="X345" s="132">
        <v>13.9</v>
      </c>
      <c r="Y345" s="132">
        <v>10.3</v>
      </c>
      <c r="Z345" s="132">
        <v>12.3</v>
      </c>
      <c r="AA345" s="132">
        <v>11.8</v>
      </c>
      <c r="AB345" s="132">
        <v>10.1</v>
      </c>
      <c r="AC345" s="132">
        <v>13.4</v>
      </c>
      <c r="AD345" s="132">
        <v>14.2</v>
      </c>
      <c r="AE345" s="132">
        <v>15.7</v>
      </c>
      <c r="AF345" s="132">
        <v>15.7</v>
      </c>
      <c r="AG345" s="132">
        <v>18.600000000000001</v>
      </c>
      <c r="AH345" s="132">
        <v>14.1</v>
      </c>
      <c r="AI345" s="132">
        <v>14.6</v>
      </c>
      <c r="AJ345" s="132">
        <v>14.5</v>
      </c>
      <c r="AK345" s="132">
        <v>11.3</v>
      </c>
      <c r="AL345" s="132">
        <v>15</v>
      </c>
      <c r="AM345" s="132">
        <v>17.899999999999999</v>
      </c>
      <c r="AN345" s="132">
        <v>15.5</v>
      </c>
      <c r="AO345" s="132">
        <v>18.600000000000001</v>
      </c>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row>
    <row r="346" spans="1:94">
      <c r="A346" s="131">
        <v>178</v>
      </c>
      <c r="B346" s="131" t="s">
        <v>192</v>
      </c>
      <c r="C346" s="131" t="s">
        <v>754</v>
      </c>
      <c r="D346" s="131" t="s">
        <v>755</v>
      </c>
      <c r="E346" s="131" t="s">
        <v>760</v>
      </c>
      <c r="F346" s="131" t="s">
        <v>1692</v>
      </c>
      <c r="G346" s="131"/>
      <c r="H346" s="131"/>
      <c r="I346" s="132"/>
      <c r="J346" s="132">
        <v>6.9</v>
      </c>
      <c r="K346" s="132"/>
      <c r="L346" s="132">
        <v>3.4</v>
      </c>
      <c r="M346" s="132">
        <v>5</v>
      </c>
      <c r="N346" s="132">
        <v>6.9</v>
      </c>
      <c r="O346" s="132">
        <v>10.199999999999999</v>
      </c>
      <c r="P346" s="132"/>
      <c r="Q346" s="132">
        <v>1.5</v>
      </c>
      <c r="R346" s="132">
        <v>1.8</v>
      </c>
      <c r="S346" s="132">
        <v>1.9</v>
      </c>
      <c r="T346" s="132">
        <v>4.0999999999999996</v>
      </c>
      <c r="U346" s="132">
        <v>6.1</v>
      </c>
      <c r="V346" s="132">
        <v>4.5</v>
      </c>
      <c r="W346" s="132">
        <v>4.8</v>
      </c>
      <c r="X346" s="132">
        <v>4.9000000000000004</v>
      </c>
      <c r="Y346" s="132">
        <v>4.9000000000000004</v>
      </c>
      <c r="Z346" s="132">
        <v>4.9000000000000004</v>
      </c>
      <c r="AA346" s="132">
        <v>4.9000000000000004</v>
      </c>
      <c r="AB346" s="132">
        <v>2.8</v>
      </c>
      <c r="AC346" s="132">
        <v>7.2</v>
      </c>
      <c r="AD346" s="132">
        <v>5.5</v>
      </c>
      <c r="AE346" s="132">
        <v>6.1</v>
      </c>
      <c r="AF346" s="132">
        <v>8.6999999999999993</v>
      </c>
      <c r="AG346" s="132">
        <v>6.8</v>
      </c>
      <c r="AH346" s="132">
        <v>8.1</v>
      </c>
      <c r="AI346" s="132">
        <v>10</v>
      </c>
      <c r="AJ346" s="132">
        <v>8.4</v>
      </c>
      <c r="AK346" s="132">
        <v>7.5</v>
      </c>
      <c r="AL346" s="132">
        <v>7.8</v>
      </c>
      <c r="AM346" s="132">
        <v>10</v>
      </c>
      <c r="AN346" s="132">
        <v>11.5</v>
      </c>
      <c r="AO346" s="132">
        <v>14.2</v>
      </c>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row>
    <row r="347" spans="1:94">
      <c r="A347" s="131">
        <v>179</v>
      </c>
      <c r="B347" s="131" t="s">
        <v>194</v>
      </c>
      <c r="C347" s="131" t="s">
        <v>754</v>
      </c>
      <c r="D347" s="131" t="s">
        <v>755</v>
      </c>
      <c r="E347" s="131" t="s">
        <v>761</v>
      </c>
      <c r="F347" s="131" t="s">
        <v>1692</v>
      </c>
      <c r="G347" s="131"/>
      <c r="H347" s="131"/>
      <c r="I347" s="132"/>
      <c r="J347" s="132">
        <v>8.4</v>
      </c>
      <c r="K347" s="132"/>
      <c r="L347" s="132">
        <v>2.2999999999999998</v>
      </c>
      <c r="M347" s="132">
        <v>4.5</v>
      </c>
      <c r="N347" s="132">
        <v>8.3000000000000007</v>
      </c>
      <c r="O347" s="132">
        <v>14.6</v>
      </c>
      <c r="P347" s="132"/>
      <c r="Q347" s="132">
        <v>1.9</v>
      </c>
      <c r="R347" s="132">
        <v>1</v>
      </c>
      <c r="S347" s="132">
        <v>1.5</v>
      </c>
      <c r="T347" s="132">
        <v>2.9</v>
      </c>
      <c r="U347" s="132">
        <v>2.7</v>
      </c>
      <c r="V347" s="132">
        <v>4.4000000000000004</v>
      </c>
      <c r="W347" s="132">
        <v>2.8</v>
      </c>
      <c r="X347" s="132">
        <v>5.3</v>
      </c>
      <c r="Y347" s="132">
        <v>4.4000000000000004</v>
      </c>
      <c r="Z347" s="132">
        <v>2.1</v>
      </c>
      <c r="AA347" s="132">
        <v>4.4000000000000004</v>
      </c>
      <c r="AB347" s="132">
        <v>1.6</v>
      </c>
      <c r="AC347" s="132">
        <v>11.2</v>
      </c>
      <c r="AD347" s="132">
        <v>3.9</v>
      </c>
      <c r="AE347" s="132">
        <v>8.3000000000000007</v>
      </c>
      <c r="AF347" s="132">
        <v>11.1</v>
      </c>
      <c r="AG347" s="132">
        <v>6.4</v>
      </c>
      <c r="AH347" s="132">
        <v>24.3</v>
      </c>
      <c r="AI347" s="132">
        <v>14.4</v>
      </c>
      <c r="AJ347" s="132">
        <v>7.9</v>
      </c>
      <c r="AK347" s="132">
        <v>7.3</v>
      </c>
      <c r="AL347" s="132">
        <v>14.9</v>
      </c>
      <c r="AM347" s="132">
        <v>12</v>
      </c>
      <c r="AN347" s="132">
        <v>25.2</v>
      </c>
      <c r="AO347" s="132">
        <v>19.5</v>
      </c>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row>
    <row r="348" spans="1:94">
      <c r="A348" s="131">
        <v>180</v>
      </c>
      <c r="B348" s="131"/>
      <c r="C348" s="131" t="s">
        <v>754</v>
      </c>
      <c r="D348" s="131" t="s">
        <v>755</v>
      </c>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row>
    <row r="349" spans="1:94">
      <c r="A349" s="131">
        <v>181</v>
      </c>
      <c r="B349" s="131" t="s">
        <v>762</v>
      </c>
      <c r="C349" s="131" t="s">
        <v>754</v>
      </c>
      <c r="D349" s="131" t="s">
        <v>755</v>
      </c>
      <c r="E349" s="131" t="s">
        <v>763</v>
      </c>
      <c r="F349" s="131" t="s">
        <v>1699</v>
      </c>
      <c r="G349" s="131" t="s">
        <v>1700</v>
      </c>
      <c r="H349" s="131">
        <v>1000</v>
      </c>
      <c r="I349" s="136"/>
      <c r="J349" s="136">
        <v>40257.440499999997</v>
      </c>
      <c r="K349" s="136"/>
      <c r="L349" s="136">
        <v>26376.644960000001</v>
      </c>
      <c r="M349" s="136">
        <v>32291.004120000001</v>
      </c>
      <c r="N349" s="136">
        <v>42747.828650000003</v>
      </c>
      <c r="O349" s="136">
        <v>52051.553419999997</v>
      </c>
      <c r="P349" s="136"/>
      <c r="Q349" s="136">
        <v>13920.51209</v>
      </c>
      <c r="R349" s="136">
        <v>23301.4287</v>
      </c>
      <c r="S349" s="136">
        <v>21415.153730000002</v>
      </c>
      <c r="T349" s="136">
        <v>34294.668570000002</v>
      </c>
      <c r="U349" s="136">
        <v>35829.969949999999</v>
      </c>
      <c r="V349" s="136">
        <v>27795.043010000001</v>
      </c>
      <c r="W349" s="136">
        <v>24032.990020000001</v>
      </c>
      <c r="X349" s="136">
        <v>27836.999820000001</v>
      </c>
      <c r="Y349" s="136">
        <v>34731.123829999997</v>
      </c>
      <c r="Z349" s="136">
        <v>30355.235410000001</v>
      </c>
      <c r="AA349" s="136">
        <v>32348.29665</v>
      </c>
      <c r="AB349" s="136">
        <v>26814.192589999999</v>
      </c>
      <c r="AC349" s="136">
        <v>43962.577160000001</v>
      </c>
      <c r="AD349" s="136">
        <v>36286.604469999998</v>
      </c>
      <c r="AE349" s="136">
        <v>40082.498500000002</v>
      </c>
      <c r="AF349" s="136">
        <v>47244.168960000003</v>
      </c>
      <c r="AG349" s="136">
        <v>43989.592680000002</v>
      </c>
      <c r="AH349" s="136">
        <v>61830.046289999998</v>
      </c>
      <c r="AI349" s="136">
        <v>52773.748740000003</v>
      </c>
      <c r="AJ349" s="136">
        <v>41850.304389999998</v>
      </c>
      <c r="AK349" s="136">
        <v>40044.111380000002</v>
      </c>
      <c r="AL349" s="136">
        <v>46577.321799999998</v>
      </c>
      <c r="AM349" s="136">
        <v>51151.039230000002</v>
      </c>
      <c r="AN349" s="136">
        <v>65509.242270000002</v>
      </c>
      <c r="AO349" s="136">
        <v>59706.444510000001</v>
      </c>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row>
    <row r="350" spans="1:94">
      <c r="A350" s="131"/>
      <c r="B350" s="131"/>
      <c r="C350" s="131" t="s">
        <v>754</v>
      </c>
      <c r="D350" s="131" t="s">
        <v>765</v>
      </c>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row>
    <row r="351" spans="1:94">
      <c r="A351" s="131">
        <v>183</v>
      </c>
      <c r="B351" s="131" t="s">
        <v>764</v>
      </c>
      <c r="C351" s="131" t="s">
        <v>754</v>
      </c>
      <c r="D351" s="131" t="s">
        <v>765</v>
      </c>
      <c r="E351" s="131" t="s">
        <v>766</v>
      </c>
      <c r="F351" s="131" t="s">
        <v>1692</v>
      </c>
      <c r="G351" s="131"/>
      <c r="H351" s="131"/>
      <c r="I351" s="132"/>
      <c r="J351" s="132">
        <v>2.2000000000000002</v>
      </c>
      <c r="K351" s="132"/>
      <c r="L351" s="132">
        <v>4</v>
      </c>
      <c r="M351" s="132">
        <v>3.2</v>
      </c>
      <c r="N351" s="132">
        <v>1.6</v>
      </c>
      <c r="O351" s="132">
        <v>0.8</v>
      </c>
      <c r="P351" s="132"/>
      <c r="Q351" s="132">
        <v>4.2</v>
      </c>
      <c r="R351" s="132">
        <v>5</v>
      </c>
      <c r="S351" s="132">
        <v>6.2</v>
      </c>
      <c r="T351" s="132">
        <v>1.8</v>
      </c>
      <c r="U351" s="132">
        <v>3.6</v>
      </c>
      <c r="V351" s="132">
        <v>3.2</v>
      </c>
      <c r="W351" s="132">
        <v>4.8</v>
      </c>
      <c r="X351" s="132">
        <v>4.2</v>
      </c>
      <c r="Y351" s="132">
        <v>2.9</v>
      </c>
      <c r="Z351" s="132">
        <v>3.2</v>
      </c>
      <c r="AA351" s="132">
        <v>3.2</v>
      </c>
      <c r="AB351" s="132">
        <v>4.0999999999999996</v>
      </c>
      <c r="AC351" s="132">
        <v>1.4</v>
      </c>
      <c r="AD351" s="132">
        <v>1.9</v>
      </c>
      <c r="AE351" s="132">
        <v>1.7</v>
      </c>
      <c r="AF351" s="132">
        <v>0.9</v>
      </c>
      <c r="AG351" s="132">
        <v>1.5</v>
      </c>
      <c r="AH351" s="132">
        <v>1.6</v>
      </c>
      <c r="AI351" s="132">
        <v>0.8</v>
      </c>
      <c r="AJ351" s="132">
        <v>0.8</v>
      </c>
      <c r="AK351" s="132">
        <v>0.8</v>
      </c>
      <c r="AL351" s="132">
        <v>0.8</v>
      </c>
      <c r="AM351" s="132">
        <v>0.8</v>
      </c>
      <c r="AN351" s="132">
        <v>0.7</v>
      </c>
      <c r="AO351" s="132">
        <v>0.6</v>
      </c>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row>
    <row r="352" spans="1:94">
      <c r="A352" s="131">
        <v>184</v>
      </c>
      <c r="B352" s="131" t="s">
        <v>767</v>
      </c>
      <c r="C352" s="131" t="s">
        <v>754</v>
      </c>
      <c r="D352" s="131" t="s">
        <v>765</v>
      </c>
      <c r="E352" s="131" t="s">
        <v>768</v>
      </c>
      <c r="F352" s="131" t="s">
        <v>1692</v>
      </c>
      <c r="G352" s="131"/>
      <c r="H352" s="131"/>
      <c r="I352" s="132"/>
      <c r="J352" s="132">
        <v>0.8</v>
      </c>
      <c r="K352" s="132"/>
      <c r="L352" s="132">
        <v>1.2</v>
      </c>
      <c r="M352" s="132">
        <v>1.5</v>
      </c>
      <c r="N352" s="132">
        <v>0.6</v>
      </c>
      <c r="O352" s="132">
        <v>0.4</v>
      </c>
      <c r="P352" s="132"/>
      <c r="Q352" s="132">
        <v>1.7</v>
      </c>
      <c r="R352" s="132">
        <v>1.1000000000000001</v>
      </c>
      <c r="S352" s="132">
        <v>2.1</v>
      </c>
      <c r="T352" s="132">
        <v>0.6</v>
      </c>
      <c r="U352" s="132">
        <v>0.8</v>
      </c>
      <c r="V352" s="132">
        <v>1.4</v>
      </c>
      <c r="W352" s="132">
        <v>2.8</v>
      </c>
      <c r="X352" s="132">
        <v>3</v>
      </c>
      <c r="Y352" s="132">
        <v>1.2</v>
      </c>
      <c r="Z352" s="132">
        <v>1.4</v>
      </c>
      <c r="AA352" s="132">
        <v>1.3</v>
      </c>
      <c r="AB352" s="132">
        <v>1.4</v>
      </c>
      <c r="AC352" s="132">
        <v>0.7</v>
      </c>
      <c r="AD352" s="132">
        <v>0.6</v>
      </c>
      <c r="AE352" s="132">
        <v>0.6</v>
      </c>
      <c r="AF352" s="132">
        <v>0.5</v>
      </c>
      <c r="AG352" s="132">
        <v>0.6</v>
      </c>
      <c r="AH352" s="132">
        <v>0.6</v>
      </c>
      <c r="AI352" s="132">
        <v>0.2</v>
      </c>
      <c r="AJ352" s="132">
        <v>0.3</v>
      </c>
      <c r="AK352" s="132">
        <v>1</v>
      </c>
      <c r="AL352" s="132">
        <v>0.3</v>
      </c>
      <c r="AM352" s="132">
        <v>0.3</v>
      </c>
      <c r="AN352" s="132">
        <v>0.3</v>
      </c>
      <c r="AO352" s="132">
        <v>0.3</v>
      </c>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row>
    <row r="353" spans="1:94">
      <c r="A353" s="131">
        <v>185</v>
      </c>
      <c r="B353" s="131" t="s">
        <v>769</v>
      </c>
      <c r="C353" s="131" t="s">
        <v>754</v>
      </c>
      <c r="D353" s="131" t="s">
        <v>765</v>
      </c>
      <c r="E353" s="131" t="s">
        <v>770</v>
      </c>
      <c r="F353" s="131" t="s">
        <v>1692</v>
      </c>
      <c r="G353" s="131"/>
      <c r="H353" s="131"/>
      <c r="I353" s="132"/>
      <c r="J353" s="132">
        <v>14.8</v>
      </c>
      <c r="K353" s="132"/>
      <c r="L353" s="132">
        <v>14.8</v>
      </c>
      <c r="M353" s="132">
        <v>17.899999999999999</v>
      </c>
      <c r="N353" s="132">
        <v>15.4</v>
      </c>
      <c r="O353" s="132">
        <v>12.4</v>
      </c>
      <c r="P353" s="132"/>
      <c r="Q353" s="132">
        <v>3.9</v>
      </c>
      <c r="R353" s="132">
        <v>14.9</v>
      </c>
      <c r="S353" s="132">
        <v>17.2</v>
      </c>
      <c r="T353" s="132">
        <v>12.3</v>
      </c>
      <c r="U353" s="132">
        <v>18</v>
      </c>
      <c r="V353" s="132">
        <v>18</v>
      </c>
      <c r="W353" s="132">
        <v>20.3</v>
      </c>
      <c r="X353" s="132">
        <v>18</v>
      </c>
      <c r="Y353" s="132">
        <v>17.100000000000001</v>
      </c>
      <c r="Z353" s="132">
        <v>18.5</v>
      </c>
      <c r="AA353" s="132">
        <v>18.8</v>
      </c>
      <c r="AB353" s="132">
        <v>20.5</v>
      </c>
      <c r="AC353" s="132">
        <v>14.1</v>
      </c>
      <c r="AD353" s="132">
        <v>16.399999999999999</v>
      </c>
      <c r="AE353" s="132">
        <v>15.9</v>
      </c>
      <c r="AF353" s="132">
        <v>14.7</v>
      </c>
      <c r="AG353" s="132">
        <v>16.3</v>
      </c>
      <c r="AH353" s="132">
        <v>7.1</v>
      </c>
      <c r="AI353" s="132">
        <v>10.7</v>
      </c>
      <c r="AJ353" s="132">
        <v>12.4</v>
      </c>
      <c r="AK353" s="132">
        <v>8.1999999999999993</v>
      </c>
      <c r="AL353" s="132">
        <v>12.4</v>
      </c>
      <c r="AM353" s="132">
        <v>15.8</v>
      </c>
      <c r="AN353" s="132">
        <v>10.199999999999999</v>
      </c>
      <c r="AO353" s="132">
        <v>12.4</v>
      </c>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row>
    <row r="354" spans="1:94">
      <c r="A354" s="131">
        <v>186</v>
      </c>
      <c r="B354" s="131" t="s">
        <v>771</v>
      </c>
      <c r="C354" s="131" t="s">
        <v>754</v>
      </c>
      <c r="D354" s="131" t="s">
        <v>765</v>
      </c>
      <c r="E354" s="131" t="s">
        <v>772</v>
      </c>
      <c r="F354" s="131" t="s">
        <v>1692</v>
      </c>
      <c r="G354" s="131"/>
      <c r="H354" s="131"/>
      <c r="I354" s="132"/>
      <c r="J354" s="132">
        <v>2.5</v>
      </c>
      <c r="K354" s="132"/>
      <c r="L354" s="132">
        <v>3.4</v>
      </c>
      <c r="M354" s="132">
        <v>4</v>
      </c>
      <c r="N354" s="132">
        <v>2.2999999999999998</v>
      </c>
      <c r="O354" s="132">
        <v>1.2</v>
      </c>
      <c r="P354" s="132"/>
      <c r="Q354" s="132">
        <v>3.5</v>
      </c>
      <c r="R354" s="132">
        <v>3.8</v>
      </c>
      <c r="S354" s="132">
        <v>6.5</v>
      </c>
      <c r="T354" s="132">
        <v>1.3</v>
      </c>
      <c r="U354" s="132">
        <v>1.8</v>
      </c>
      <c r="V354" s="132">
        <v>3</v>
      </c>
      <c r="W354" s="132">
        <v>5.5</v>
      </c>
      <c r="X354" s="132">
        <v>4.2</v>
      </c>
      <c r="Y354" s="132">
        <v>2.7</v>
      </c>
      <c r="Z354" s="132">
        <v>4.5</v>
      </c>
      <c r="AA354" s="132">
        <v>4.9000000000000004</v>
      </c>
      <c r="AB354" s="132">
        <v>5.3</v>
      </c>
      <c r="AC354" s="132">
        <v>2.9</v>
      </c>
      <c r="AD354" s="132">
        <v>3.9</v>
      </c>
      <c r="AE354" s="132">
        <v>2.5</v>
      </c>
      <c r="AF354" s="132">
        <v>1.4</v>
      </c>
      <c r="AG354" s="132">
        <v>1.7</v>
      </c>
      <c r="AH354" s="132">
        <v>1.7</v>
      </c>
      <c r="AI354" s="132">
        <v>1.1000000000000001</v>
      </c>
      <c r="AJ354" s="132">
        <v>1.2</v>
      </c>
      <c r="AK354" s="132">
        <v>1.2</v>
      </c>
      <c r="AL354" s="132">
        <v>1.7</v>
      </c>
      <c r="AM354" s="132">
        <v>1.2</v>
      </c>
      <c r="AN354" s="132">
        <v>0.7</v>
      </c>
      <c r="AO354" s="132">
        <v>1</v>
      </c>
    </row>
    <row r="355" spans="1:94">
      <c r="A355" s="131"/>
      <c r="B355" s="131"/>
      <c r="C355" s="131" t="s">
        <v>754</v>
      </c>
      <c r="D355" s="131" t="s">
        <v>774</v>
      </c>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row>
    <row r="356" spans="1:94">
      <c r="A356" s="131">
        <v>188</v>
      </c>
      <c r="B356" s="131" t="s">
        <v>773</v>
      </c>
      <c r="C356" s="131" t="s">
        <v>754</v>
      </c>
      <c r="D356" s="131" t="s">
        <v>774</v>
      </c>
      <c r="E356" s="131" t="s">
        <v>775</v>
      </c>
      <c r="F356" s="131" t="s">
        <v>1696</v>
      </c>
      <c r="G356" s="131"/>
      <c r="H356" s="131"/>
      <c r="I356" s="132"/>
      <c r="J356" s="132">
        <v>10.199999999999999</v>
      </c>
      <c r="K356" s="132"/>
      <c r="L356" s="132">
        <v>6.6</v>
      </c>
      <c r="M356" s="132">
        <v>8.6</v>
      </c>
      <c r="N356" s="132">
        <v>10.9</v>
      </c>
      <c r="O356" s="132">
        <v>13.9</v>
      </c>
      <c r="P356" s="132"/>
      <c r="Q356" s="132">
        <v>5.2</v>
      </c>
      <c r="R356" s="132">
        <v>5.9</v>
      </c>
      <c r="S356" s="132">
        <v>5.5</v>
      </c>
      <c r="T356" s="132">
        <v>9.9</v>
      </c>
      <c r="U356" s="132">
        <v>6.6</v>
      </c>
      <c r="V356" s="132">
        <v>8.4</v>
      </c>
      <c r="W356" s="132">
        <v>7.1</v>
      </c>
      <c r="X356" s="132">
        <v>9.6999999999999993</v>
      </c>
      <c r="Y356" s="132">
        <v>8.6</v>
      </c>
      <c r="Z356" s="132">
        <v>8.5</v>
      </c>
      <c r="AA356" s="132">
        <v>7.8</v>
      </c>
      <c r="AB356" s="132">
        <v>7</v>
      </c>
      <c r="AC356" s="132">
        <v>11.7</v>
      </c>
      <c r="AD356" s="132">
        <v>9.3000000000000007</v>
      </c>
      <c r="AE356" s="132">
        <v>10.7</v>
      </c>
      <c r="AF356" s="132">
        <v>13</v>
      </c>
      <c r="AG356" s="132">
        <v>10.7</v>
      </c>
      <c r="AH356" s="132">
        <v>16.899999999999999</v>
      </c>
      <c r="AI356" s="132">
        <v>14.6</v>
      </c>
      <c r="AJ356" s="132">
        <v>10.9</v>
      </c>
      <c r="AK356" s="132">
        <v>12.9</v>
      </c>
      <c r="AL356" s="132">
        <v>13</v>
      </c>
      <c r="AM356" s="132">
        <v>13.5</v>
      </c>
      <c r="AN356" s="132">
        <v>18</v>
      </c>
      <c r="AO356" s="132">
        <v>16.100000000000001</v>
      </c>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row>
    <row r="357" spans="1:94">
      <c r="A357" s="131">
        <v>189</v>
      </c>
      <c r="B357" s="131" t="s">
        <v>776</v>
      </c>
      <c r="C357" s="131" t="s">
        <v>754</v>
      </c>
      <c r="D357" s="131" t="s">
        <v>774</v>
      </c>
      <c r="E357" s="131" t="s">
        <v>777</v>
      </c>
      <c r="F357" s="131" t="s">
        <v>1696</v>
      </c>
      <c r="G357" s="131"/>
      <c r="H357" s="131"/>
      <c r="I357" s="132"/>
      <c r="J357" s="132">
        <v>51.5</v>
      </c>
      <c r="K357" s="132"/>
      <c r="L357" s="132">
        <v>50</v>
      </c>
      <c r="M357" s="132">
        <v>49.1</v>
      </c>
      <c r="N357" s="132">
        <v>53.3</v>
      </c>
      <c r="O357" s="132">
        <v>53.7</v>
      </c>
      <c r="P357" s="132"/>
      <c r="Q357" s="132">
        <v>45.7</v>
      </c>
      <c r="R357" s="132">
        <v>49.9</v>
      </c>
      <c r="S357" s="132">
        <v>45.9</v>
      </c>
      <c r="T357" s="132">
        <v>57</v>
      </c>
      <c r="U357" s="132">
        <v>52.4</v>
      </c>
      <c r="V357" s="132">
        <v>49.1</v>
      </c>
      <c r="W357" s="132">
        <v>43.5</v>
      </c>
      <c r="X357" s="132">
        <v>41.8</v>
      </c>
      <c r="Y357" s="132">
        <v>52.6</v>
      </c>
      <c r="Z357" s="132">
        <v>48.9</v>
      </c>
      <c r="AA357" s="132">
        <v>48.4</v>
      </c>
      <c r="AB357" s="132">
        <v>47.4</v>
      </c>
      <c r="AC357" s="132">
        <v>54.7</v>
      </c>
      <c r="AD357" s="132">
        <v>51.4</v>
      </c>
      <c r="AE357" s="132">
        <v>52.4</v>
      </c>
      <c r="AF357" s="132">
        <v>55.4</v>
      </c>
      <c r="AG357" s="132">
        <v>55.1</v>
      </c>
      <c r="AH357" s="132">
        <v>53.5</v>
      </c>
      <c r="AI357" s="132">
        <v>55.2</v>
      </c>
      <c r="AJ357" s="132">
        <v>55</v>
      </c>
      <c r="AK357" s="132">
        <v>55.4</v>
      </c>
      <c r="AL357" s="132">
        <v>46</v>
      </c>
      <c r="AM357" s="132">
        <v>54.3</v>
      </c>
      <c r="AN357" s="132">
        <v>56</v>
      </c>
      <c r="AO357" s="132">
        <v>57.1</v>
      </c>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row>
    <row r="358" spans="1:94">
      <c r="A358" s="131">
        <v>190</v>
      </c>
      <c r="B358" s="131" t="s">
        <v>778</v>
      </c>
      <c r="C358" s="131" t="s">
        <v>754</v>
      </c>
      <c r="D358" s="131" t="s">
        <v>774</v>
      </c>
      <c r="E358" s="131" t="s">
        <v>779</v>
      </c>
      <c r="F358" s="131" t="s">
        <v>1696</v>
      </c>
      <c r="G358" s="131"/>
      <c r="H358" s="131"/>
      <c r="I358" s="132"/>
      <c r="J358" s="132">
        <v>31.9</v>
      </c>
      <c r="K358" s="132"/>
      <c r="L358" s="132">
        <v>37.799999999999997</v>
      </c>
      <c r="M358" s="132">
        <v>35.9</v>
      </c>
      <c r="N358" s="132">
        <v>29.3</v>
      </c>
      <c r="O358" s="132">
        <v>25.6</v>
      </c>
      <c r="P358" s="132"/>
      <c r="Q358" s="132">
        <v>43.6</v>
      </c>
      <c r="R358" s="132">
        <v>39.1</v>
      </c>
      <c r="S358" s="132">
        <v>43.1</v>
      </c>
      <c r="T358" s="132">
        <v>27.6</v>
      </c>
      <c r="U358" s="132">
        <v>35.4</v>
      </c>
      <c r="V358" s="132">
        <v>36.200000000000003</v>
      </c>
      <c r="W358" s="132">
        <v>43.3</v>
      </c>
      <c r="X358" s="132">
        <v>42.2</v>
      </c>
      <c r="Y358" s="132">
        <v>32.1</v>
      </c>
      <c r="Z358" s="132">
        <v>37.4</v>
      </c>
      <c r="AA358" s="132">
        <v>37.700000000000003</v>
      </c>
      <c r="AB358" s="132">
        <v>39.5</v>
      </c>
      <c r="AC358" s="132">
        <v>25.9</v>
      </c>
      <c r="AD358" s="132">
        <v>33</v>
      </c>
      <c r="AE358" s="132">
        <v>29.7</v>
      </c>
      <c r="AF358" s="132">
        <v>25.1</v>
      </c>
      <c r="AG358" s="132">
        <v>27.8</v>
      </c>
      <c r="AH358" s="132">
        <v>22.6</v>
      </c>
      <c r="AI358" s="132">
        <v>23.1</v>
      </c>
      <c r="AJ358" s="132">
        <v>27.3</v>
      </c>
      <c r="AK358" s="132">
        <v>25.5</v>
      </c>
      <c r="AL358" s="132">
        <v>34.299999999999997</v>
      </c>
      <c r="AM358" s="132">
        <v>25.5</v>
      </c>
      <c r="AN358" s="132">
        <v>19.2</v>
      </c>
      <c r="AO358" s="132">
        <v>20.100000000000001</v>
      </c>
    </row>
    <row r="359" spans="1:94">
      <c r="A359" s="131">
        <v>191</v>
      </c>
      <c r="B359" s="131" t="s">
        <v>780</v>
      </c>
      <c r="C359" s="131" t="s">
        <v>754</v>
      </c>
      <c r="D359" s="131" t="s">
        <v>774</v>
      </c>
      <c r="E359" s="131" t="s">
        <v>781</v>
      </c>
      <c r="F359" s="131" t="s">
        <v>1696</v>
      </c>
      <c r="G359" s="131"/>
      <c r="H359" s="131"/>
      <c r="I359" s="132"/>
      <c r="J359" s="132">
        <v>6.3</v>
      </c>
      <c r="K359" s="132"/>
      <c r="L359" s="132">
        <v>5.6</v>
      </c>
      <c r="M359" s="132">
        <v>6.4</v>
      </c>
      <c r="N359" s="132">
        <v>6.6</v>
      </c>
      <c r="O359" s="132">
        <v>6.7</v>
      </c>
      <c r="P359" s="132"/>
      <c r="Q359" s="132">
        <v>5.6</v>
      </c>
      <c r="R359" s="132">
        <v>5.0999999999999996</v>
      </c>
      <c r="S359" s="132">
        <v>5.6</v>
      </c>
      <c r="T359" s="132">
        <v>5.6</v>
      </c>
      <c r="U359" s="132">
        <v>5.6</v>
      </c>
      <c r="V359" s="132">
        <v>6.4</v>
      </c>
      <c r="W359" s="132">
        <v>6.1</v>
      </c>
      <c r="X359" s="132">
        <v>6.4</v>
      </c>
      <c r="Y359" s="132">
        <v>6.6</v>
      </c>
      <c r="Z359" s="132">
        <v>5.0999999999999996</v>
      </c>
      <c r="AA359" s="132">
        <v>6.2</v>
      </c>
      <c r="AB359" s="132">
        <v>6.1</v>
      </c>
      <c r="AC359" s="132">
        <v>7.7</v>
      </c>
      <c r="AD359" s="132">
        <v>6.3</v>
      </c>
      <c r="AE359" s="132">
        <v>7.2</v>
      </c>
      <c r="AF359" s="132">
        <v>6.6</v>
      </c>
      <c r="AG359" s="132">
        <v>6.3</v>
      </c>
      <c r="AH359" s="132">
        <v>6.9</v>
      </c>
      <c r="AI359" s="132">
        <v>7.2</v>
      </c>
      <c r="AJ359" s="132">
        <v>6.8</v>
      </c>
      <c r="AK359" s="132">
        <v>6.3</v>
      </c>
      <c r="AL359" s="132">
        <v>6.7</v>
      </c>
      <c r="AM359" s="132">
        <v>6.7</v>
      </c>
      <c r="AN359" s="132">
        <v>6.9</v>
      </c>
      <c r="AO359" s="132">
        <v>6.7</v>
      </c>
    </row>
    <row r="360" spans="1:94">
      <c r="A360" s="131"/>
      <c r="B360" s="131"/>
      <c r="C360" s="131" t="s">
        <v>754</v>
      </c>
      <c r="D360" s="131" t="s">
        <v>783</v>
      </c>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row>
    <row r="361" spans="1:94">
      <c r="A361" s="131">
        <v>193</v>
      </c>
      <c r="B361" s="131" t="s">
        <v>782</v>
      </c>
      <c r="C361" s="131" t="s">
        <v>754</v>
      </c>
      <c r="D361" s="131" t="s">
        <v>783</v>
      </c>
      <c r="E361" s="131" t="s">
        <v>784</v>
      </c>
      <c r="F361" s="131" t="s">
        <v>1696</v>
      </c>
      <c r="G361" s="131"/>
      <c r="H361" s="131"/>
      <c r="I361" s="132"/>
      <c r="J361" s="132">
        <v>12.1</v>
      </c>
      <c r="K361" s="132"/>
      <c r="L361" s="132">
        <v>8.4</v>
      </c>
      <c r="M361" s="132">
        <v>11.2</v>
      </c>
      <c r="N361" s="132">
        <v>13.4</v>
      </c>
      <c r="O361" s="132">
        <v>14.9</v>
      </c>
      <c r="P361" s="132"/>
      <c r="Q361" s="132">
        <v>4.9000000000000004</v>
      </c>
      <c r="R361" s="132">
        <v>7.3</v>
      </c>
      <c r="S361" s="132">
        <v>7.8</v>
      </c>
      <c r="T361" s="132">
        <v>10.1</v>
      </c>
      <c r="U361" s="132">
        <v>10</v>
      </c>
      <c r="V361" s="132">
        <v>10.8</v>
      </c>
      <c r="W361" s="132">
        <v>9</v>
      </c>
      <c r="X361" s="132">
        <v>8.8000000000000007</v>
      </c>
      <c r="Y361" s="132">
        <v>12.2</v>
      </c>
      <c r="Z361" s="132">
        <v>10</v>
      </c>
      <c r="AA361" s="132">
        <v>11.1</v>
      </c>
      <c r="AB361" s="132">
        <v>9.6999999999999993</v>
      </c>
      <c r="AC361" s="132">
        <v>15.5</v>
      </c>
      <c r="AD361" s="132">
        <v>12.2</v>
      </c>
      <c r="AE361" s="132">
        <v>13.7</v>
      </c>
      <c r="AF361" s="132">
        <v>14.6</v>
      </c>
      <c r="AG361" s="132">
        <v>13.3</v>
      </c>
      <c r="AH361" s="132">
        <v>13.6</v>
      </c>
      <c r="AI361" s="132">
        <v>14.9</v>
      </c>
      <c r="AJ361" s="132">
        <v>13</v>
      </c>
      <c r="AK361" s="132">
        <v>10.9</v>
      </c>
      <c r="AL361" s="132">
        <v>13.1</v>
      </c>
      <c r="AM361" s="132">
        <v>15.3</v>
      </c>
      <c r="AN361" s="132">
        <v>18.399999999999999</v>
      </c>
      <c r="AO361" s="132">
        <v>18.600000000000001</v>
      </c>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row>
    <row r="362" spans="1:94">
      <c r="A362" s="131">
        <v>194</v>
      </c>
      <c r="B362" s="131" t="s">
        <v>785</v>
      </c>
      <c r="C362" s="131" t="s">
        <v>754</v>
      </c>
      <c r="D362" s="131" t="s">
        <v>783</v>
      </c>
      <c r="E362" s="131" t="s">
        <v>786</v>
      </c>
      <c r="F362" s="131" t="s">
        <v>1696</v>
      </c>
      <c r="G362" s="131"/>
      <c r="H362" s="131"/>
      <c r="I362" s="132"/>
      <c r="J362" s="132">
        <v>60.4</v>
      </c>
      <c r="K362" s="132"/>
      <c r="L362" s="132">
        <v>52.1</v>
      </c>
      <c r="M362" s="132">
        <v>59.8</v>
      </c>
      <c r="N362" s="132">
        <v>63.8</v>
      </c>
      <c r="O362" s="132">
        <v>64.2</v>
      </c>
      <c r="P362" s="132"/>
      <c r="Q362" s="132">
        <v>44.5</v>
      </c>
      <c r="R362" s="132">
        <v>49.5</v>
      </c>
      <c r="S362" s="132">
        <v>50.1</v>
      </c>
      <c r="T362" s="132">
        <v>54.4</v>
      </c>
      <c r="U362" s="132">
        <v>59.2</v>
      </c>
      <c r="V362" s="132">
        <v>57.8</v>
      </c>
      <c r="W362" s="132">
        <v>53.6</v>
      </c>
      <c r="X362" s="132">
        <v>59.6</v>
      </c>
      <c r="Y362" s="132">
        <v>60.6</v>
      </c>
      <c r="Z362" s="132">
        <v>54.3</v>
      </c>
      <c r="AA362" s="132">
        <v>59.6</v>
      </c>
      <c r="AB362" s="132">
        <v>57.8</v>
      </c>
      <c r="AC362" s="132">
        <v>71.099999999999994</v>
      </c>
      <c r="AD362" s="132">
        <v>61.3</v>
      </c>
      <c r="AE362" s="132">
        <v>66.8</v>
      </c>
      <c r="AF362" s="132">
        <v>63</v>
      </c>
      <c r="AG362" s="132">
        <v>63.4</v>
      </c>
      <c r="AH362" s="132">
        <v>70.599999999999994</v>
      </c>
      <c r="AI362" s="132">
        <v>60.7</v>
      </c>
      <c r="AJ362" s="132">
        <v>60.7</v>
      </c>
      <c r="AK362" s="132">
        <v>61.9</v>
      </c>
      <c r="AL362" s="132">
        <v>69.400000000000006</v>
      </c>
      <c r="AM362" s="132">
        <v>65.400000000000006</v>
      </c>
      <c r="AN362" s="132">
        <v>64.099999999999994</v>
      </c>
      <c r="AO362" s="132">
        <v>65</v>
      </c>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row>
    <row r="363" spans="1:94">
      <c r="A363" s="131"/>
      <c r="B363" s="131"/>
      <c r="C363" s="131" t="s">
        <v>754</v>
      </c>
      <c r="D363" s="131" t="s">
        <v>788</v>
      </c>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row>
    <row r="364" spans="1:94">
      <c r="A364" s="131">
        <v>196</v>
      </c>
      <c r="B364" s="131" t="s">
        <v>787</v>
      </c>
      <c r="C364" s="131" t="s">
        <v>754</v>
      </c>
      <c r="D364" s="131" t="s">
        <v>788</v>
      </c>
      <c r="E364" s="131" t="s">
        <v>789</v>
      </c>
      <c r="F364" s="131" t="s">
        <v>1696</v>
      </c>
      <c r="G364" s="131"/>
      <c r="H364" s="131"/>
      <c r="I364" s="132"/>
      <c r="J364" s="132">
        <v>48.6</v>
      </c>
      <c r="K364" s="132"/>
      <c r="L364" s="132">
        <v>38.799999999999997</v>
      </c>
      <c r="M364" s="132">
        <v>41.3</v>
      </c>
      <c r="N364" s="132">
        <v>52.3</v>
      </c>
      <c r="O364" s="132">
        <v>60.4</v>
      </c>
      <c r="P364" s="132"/>
      <c r="Q364" s="132">
        <v>29.3</v>
      </c>
      <c r="R364" s="132">
        <v>33.700000000000003</v>
      </c>
      <c r="S364" s="132">
        <v>32.5</v>
      </c>
      <c r="T364" s="132">
        <v>57.1</v>
      </c>
      <c r="U364" s="132">
        <v>40.200000000000003</v>
      </c>
      <c r="V364" s="132">
        <v>40.1</v>
      </c>
      <c r="W364" s="132">
        <v>31.6</v>
      </c>
      <c r="X364" s="132">
        <v>34.700000000000003</v>
      </c>
      <c r="Y364" s="132">
        <v>45.8</v>
      </c>
      <c r="Z364" s="132">
        <v>40.700000000000003</v>
      </c>
      <c r="AA364" s="132">
        <v>39.9</v>
      </c>
      <c r="AB364" s="132">
        <v>36.1</v>
      </c>
      <c r="AC364" s="132">
        <v>52.4</v>
      </c>
      <c r="AD364" s="132">
        <v>46.5</v>
      </c>
      <c r="AE364" s="132">
        <v>49.4</v>
      </c>
      <c r="AF364" s="132">
        <v>61.7</v>
      </c>
      <c r="AG364" s="132">
        <v>54.3</v>
      </c>
      <c r="AH364" s="132">
        <v>61.7</v>
      </c>
      <c r="AI364" s="132">
        <v>66.400000000000006</v>
      </c>
      <c r="AJ364" s="132">
        <v>59.5</v>
      </c>
      <c r="AK364" s="132">
        <v>60.3</v>
      </c>
      <c r="AL364" s="132">
        <v>48.7</v>
      </c>
      <c r="AM364" s="132">
        <v>59.8</v>
      </c>
      <c r="AN364" s="132">
        <v>67.7</v>
      </c>
      <c r="AO364" s="132">
        <v>65.8</v>
      </c>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row>
    <row r="365" spans="1:94">
      <c r="A365" s="131">
        <v>197</v>
      </c>
      <c r="B365" s="131" t="s">
        <v>790</v>
      </c>
      <c r="C365" s="131" t="s">
        <v>754</v>
      </c>
      <c r="D365" s="131" t="s">
        <v>788</v>
      </c>
      <c r="E365" s="131" t="s">
        <v>791</v>
      </c>
      <c r="F365" s="131" t="s">
        <v>1696</v>
      </c>
      <c r="G365" s="131"/>
      <c r="H365" s="131"/>
      <c r="I365" s="132"/>
      <c r="J365" s="132">
        <v>18.899999999999999</v>
      </c>
      <c r="K365" s="132"/>
      <c r="L365" s="132">
        <v>12.5</v>
      </c>
      <c r="M365" s="132">
        <v>13.8</v>
      </c>
      <c r="N365" s="132">
        <v>20.7</v>
      </c>
      <c r="O365" s="132">
        <v>27.4</v>
      </c>
      <c r="P365" s="132"/>
      <c r="Q365" s="132">
        <v>8.9</v>
      </c>
      <c r="R365" s="132">
        <v>9.9</v>
      </c>
      <c r="S365" s="132">
        <v>9.5</v>
      </c>
      <c r="T365" s="132">
        <v>21.1</v>
      </c>
      <c r="U365" s="132">
        <v>12.7</v>
      </c>
      <c r="V365" s="132">
        <v>13</v>
      </c>
      <c r="W365" s="132">
        <v>9.6</v>
      </c>
      <c r="X365" s="132">
        <v>13.6</v>
      </c>
      <c r="Y365" s="132">
        <v>15.3</v>
      </c>
      <c r="Z365" s="132">
        <v>12.4</v>
      </c>
      <c r="AA365" s="132">
        <v>12.6</v>
      </c>
      <c r="AB365" s="132">
        <v>11</v>
      </c>
      <c r="AC365" s="132">
        <v>21</v>
      </c>
      <c r="AD365" s="132">
        <v>17</v>
      </c>
      <c r="AE365" s="132">
        <v>19.3</v>
      </c>
      <c r="AF365" s="132">
        <v>26.6</v>
      </c>
      <c r="AG365" s="132">
        <v>21</v>
      </c>
      <c r="AH365" s="132">
        <v>32.4</v>
      </c>
      <c r="AI365" s="132">
        <v>30.8</v>
      </c>
      <c r="AJ365" s="132">
        <v>23.7</v>
      </c>
      <c r="AK365" s="132">
        <v>26.1</v>
      </c>
      <c r="AL365" s="132">
        <v>21</v>
      </c>
      <c r="AM365" s="132">
        <v>26.6</v>
      </c>
      <c r="AN365" s="132">
        <v>35</v>
      </c>
      <c r="AO365" s="132">
        <v>32.1</v>
      </c>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row>
    <row r="366" spans="1:94">
      <c r="A366" s="131">
        <v>198</v>
      </c>
      <c r="B366" s="131" t="s">
        <v>792</v>
      </c>
      <c r="C366" s="131" t="s">
        <v>754</v>
      </c>
      <c r="D366" s="131" t="s">
        <v>788</v>
      </c>
      <c r="E366" s="131" t="s">
        <v>793</v>
      </c>
      <c r="F366" s="131" t="s">
        <v>1696</v>
      </c>
      <c r="G366" s="131"/>
      <c r="H366" s="131"/>
      <c r="I366" s="132"/>
      <c r="J366" s="132">
        <v>11.3</v>
      </c>
      <c r="K366" s="132"/>
      <c r="L366" s="132">
        <v>6.4</v>
      </c>
      <c r="M366" s="132">
        <v>7.8</v>
      </c>
      <c r="N366" s="132">
        <v>11.4</v>
      </c>
      <c r="O366" s="132">
        <v>18.899999999999999</v>
      </c>
      <c r="P366" s="132"/>
      <c r="Q366" s="132">
        <v>4.5999999999999996</v>
      </c>
      <c r="R366" s="132">
        <v>4.2</v>
      </c>
      <c r="S366" s="132">
        <v>4.5</v>
      </c>
      <c r="T366" s="132">
        <v>12.1</v>
      </c>
      <c r="U366" s="132">
        <v>6.8</v>
      </c>
      <c r="V366" s="132">
        <v>6.3</v>
      </c>
      <c r="W366" s="132">
        <v>6.5</v>
      </c>
      <c r="X366" s="132">
        <v>7.7</v>
      </c>
      <c r="Y366" s="132">
        <v>7.9</v>
      </c>
      <c r="Z366" s="132">
        <v>6</v>
      </c>
      <c r="AA366" s="132">
        <v>8.3000000000000007</v>
      </c>
      <c r="AB366" s="132">
        <v>5.5</v>
      </c>
      <c r="AC366" s="132">
        <v>11.8</v>
      </c>
      <c r="AD366" s="132">
        <v>8.1999999999999993</v>
      </c>
      <c r="AE366" s="132">
        <v>10.4</v>
      </c>
      <c r="AF366" s="132">
        <v>16.3</v>
      </c>
      <c r="AG366" s="132">
        <v>11.6</v>
      </c>
      <c r="AH366" s="132">
        <v>22.7</v>
      </c>
      <c r="AI366" s="132">
        <v>22.2</v>
      </c>
      <c r="AJ366" s="132">
        <v>13.1</v>
      </c>
      <c r="AK366" s="132">
        <v>17.8</v>
      </c>
      <c r="AL366" s="132">
        <v>15.1</v>
      </c>
      <c r="AM366" s="132">
        <v>17.3</v>
      </c>
      <c r="AN366" s="132">
        <v>28.3</v>
      </c>
      <c r="AO366" s="132">
        <v>22.8</v>
      </c>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row>
    <row r="367" spans="1:94">
      <c r="A367" s="131">
        <v>199</v>
      </c>
      <c r="B367" s="131" t="s">
        <v>794</v>
      </c>
      <c r="C367" s="131" t="s">
        <v>754</v>
      </c>
      <c r="D367" s="131" t="s">
        <v>788</v>
      </c>
      <c r="E367" s="131" t="s">
        <v>795</v>
      </c>
      <c r="F367" s="131" t="s">
        <v>1696</v>
      </c>
      <c r="G367" s="131"/>
      <c r="H367" s="131"/>
      <c r="I367" s="132"/>
      <c r="J367" s="132">
        <v>17.8</v>
      </c>
      <c r="K367" s="132"/>
      <c r="L367" s="132">
        <v>10.7</v>
      </c>
      <c r="M367" s="132">
        <v>12.8</v>
      </c>
      <c r="N367" s="132">
        <v>18.600000000000001</v>
      </c>
      <c r="O367" s="132">
        <v>27.6</v>
      </c>
      <c r="P367" s="132"/>
      <c r="Q367" s="132">
        <v>8.3000000000000007</v>
      </c>
      <c r="R367" s="132">
        <v>7.4</v>
      </c>
      <c r="S367" s="132">
        <v>7.6</v>
      </c>
      <c r="T367" s="132">
        <v>19.7</v>
      </c>
      <c r="U367" s="132">
        <v>11.2</v>
      </c>
      <c r="V367" s="132">
        <v>10.8</v>
      </c>
      <c r="W367" s="132">
        <v>10</v>
      </c>
      <c r="X367" s="132">
        <v>12.7</v>
      </c>
      <c r="Y367" s="132">
        <v>13</v>
      </c>
      <c r="Z367" s="132">
        <v>9.9</v>
      </c>
      <c r="AA367" s="132">
        <v>13.1</v>
      </c>
      <c r="AB367" s="132">
        <v>9.9</v>
      </c>
      <c r="AC367" s="132">
        <v>20.3</v>
      </c>
      <c r="AD367" s="132">
        <v>14</v>
      </c>
      <c r="AE367" s="132">
        <v>18.2</v>
      </c>
      <c r="AF367" s="132">
        <v>25.3</v>
      </c>
      <c r="AG367" s="132">
        <v>18.5</v>
      </c>
      <c r="AH367" s="132">
        <v>31.6</v>
      </c>
      <c r="AI367" s="132">
        <v>31.3</v>
      </c>
      <c r="AJ367" s="132">
        <v>20.5</v>
      </c>
      <c r="AK367" s="132">
        <v>26.4</v>
      </c>
      <c r="AL367" s="132">
        <v>23.6</v>
      </c>
      <c r="AM367" s="132">
        <v>25.6</v>
      </c>
      <c r="AN367" s="132">
        <v>37.299999999999997</v>
      </c>
      <c r="AO367" s="132">
        <v>32</v>
      </c>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row>
    <row r="368" spans="1:94">
      <c r="A368" s="131">
        <v>200</v>
      </c>
      <c r="B368" s="131" t="s">
        <v>796</v>
      </c>
      <c r="C368" s="131" t="s">
        <v>754</v>
      </c>
      <c r="D368" s="131" t="s">
        <v>788</v>
      </c>
      <c r="E368" s="131" t="s">
        <v>797</v>
      </c>
      <c r="F368" s="131" t="s">
        <v>1696</v>
      </c>
      <c r="G368" s="131"/>
      <c r="H368" s="131"/>
      <c r="I368" s="132"/>
      <c r="J368" s="132">
        <v>8.4</v>
      </c>
      <c r="K368" s="132"/>
      <c r="L368" s="132">
        <v>6.7</v>
      </c>
      <c r="M368" s="132">
        <v>8.6</v>
      </c>
      <c r="N368" s="132">
        <v>9.3000000000000007</v>
      </c>
      <c r="O368" s="132">
        <v>8.6</v>
      </c>
      <c r="P368" s="132"/>
      <c r="Q368" s="132">
        <v>6</v>
      </c>
      <c r="R368" s="132">
        <v>6.1</v>
      </c>
      <c r="S368" s="132">
        <v>6.6</v>
      </c>
      <c r="T368" s="132">
        <v>6.7</v>
      </c>
      <c r="U368" s="132">
        <v>6.6</v>
      </c>
      <c r="V368" s="132">
        <v>8.5</v>
      </c>
      <c r="W368" s="132">
        <v>8.1999999999999993</v>
      </c>
      <c r="X368" s="132">
        <v>8.3000000000000007</v>
      </c>
      <c r="Y368" s="132">
        <v>9.5</v>
      </c>
      <c r="Z368" s="132">
        <v>7.9</v>
      </c>
      <c r="AA368" s="132">
        <v>8.5</v>
      </c>
      <c r="AB368" s="132">
        <v>8.1</v>
      </c>
      <c r="AC368" s="132">
        <v>9.4</v>
      </c>
      <c r="AD368" s="132">
        <v>9.1999999999999993</v>
      </c>
      <c r="AE368" s="132">
        <v>10</v>
      </c>
      <c r="AF368" s="132">
        <v>8.4</v>
      </c>
      <c r="AG368" s="132">
        <v>9.1999999999999993</v>
      </c>
      <c r="AH368" s="132">
        <v>12.3</v>
      </c>
      <c r="AI368" s="132">
        <v>7.6</v>
      </c>
      <c r="AJ368" s="132">
        <v>8.5</v>
      </c>
      <c r="AK368" s="132">
        <v>7.1</v>
      </c>
      <c r="AL368" s="132">
        <v>9.1</v>
      </c>
      <c r="AM368" s="132">
        <v>9.5</v>
      </c>
      <c r="AN368" s="132">
        <v>8.1</v>
      </c>
      <c r="AO368" s="132">
        <v>8.6999999999999993</v>
      </c>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row>
    <row r="369" spans="1:94">
      <c r="A369" s="131">
        <v>201</v>
      </c>
      <c r="B369" s="131" t="s">
        <v>798</v>
      </c>
      <c r="C369" s="131" t="s">
        <v>754</v>
      </c>
      <c r="D369" s="131" t="s">
        <v>788</v>
      </c>
      <c r="E369" s="131" t="s">
        <v>799</v>
      </c>
      <c r="F369" s="131" t="s">
        <v>1696</v>
      </c>
      <c r="G369" s="131"/>
      <c r="H369" s="131"/>
      <c r="I369" s="132"/>
      <c r="J369" s="132">
        <v>32.9</v>
      </c>
      <c r="K369" s="132"/>
      <c r="L369" s="132">
        <v>25.1</v>
      </c>
      <c r="M369" s="132">
        <v>24.9</v>
      </c>
      <c r="N369" s="132">
        <v>35.4</v>
      </c>
      <c r="O369" s="132">
        <v>45.4</v>
      </c>
      <c r="P369" s="132"/>
      <c r="Q369" s="132">
        <v>17.5</v>
      </c>
      <c r="R369" s="132">
        <v>20.8</v>
      </c>
      <c r="S369" s="132">
        <v>18.5</v>
      </c>
      <c r="T369" s="132">
        <v>42.9</v>
      </c>
      <c r="U369" s="132">
        <v>26.4</v>
      </c>
      <c r="V369" s="132">
        <v>23</v>
      </c>
      <c r="W369" s="132">
        <v>17.399999999999999</v>
      </c>
      <c r="X369" s="132">
        <v>20.3</v>
      </c>
      <c r="Y369" s="132">
        <v>27.9</v>
      </c>
      <c r="Z369" s="132">
        <v>24.9</v>
      </c>
      <c r="AA369" s="132">
        <v>23.8</v>
      </c>
      <c r="AB369" s="132">
        <v>20.8</v>
      </c>
      <c r="AC369" s="132">
        <v>34.9</v>
      </c>
      <c r="AD369" s="132">
        <v>29.8</v>
      </c>
      <c r="AE369" s="132">
        <v>31</v>
      </c>
      <c r="AF369" s="132">
        <v>47.1</v>
      </c>
      <c r="AG369" s="132">
        <v>38</v>
      </c>
      <c r="AH369" s="132">
        <v>42</v>
      </c>
      <c r="AI369" s="132">
        <v>53.9</v>
      </c>
      <c r="AJ369" s="132">
        <v>43.8</v>
      </c>
      <c r="AK369" s="132">
        <v>47</v>
      </c>
      <c r="AL369" s="132">
        <v>32.200000000000003</v>
      </c>
      <c r="AM369" s="132">
        <v>42.7</v>
      </c>
      <c r="AN369" s="132">
        <v>55.5</v>
      </c>
      <c r="AO369" s="132">
        <v>50.9</v>
      </c>
    </row>
    <row r="370" spans="1:94">
      <c r="A370" s="131"/>
      <c r="B370" s="131"/>
      <c r="C370" s="131" t="s">
        <v>754</v>
      </c>
      <c r="D370" s="131" t="s">
        <v>801</v>
      </c>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row>
    <row r="371" spans="1:94">
      <c r="A371" s="131">
        <v>203</v>
      </c>
      <c r="B371" s="131" t="s">
        <v>800</v>
      </c>
      <c r="C371" s="131" t="s">
        <v>754</v>
      </c>
      <c r="D371" s="131" t="s">
        <v>801</v>
      </c>
      <c r="E371" s="131" t="s">
        <v>802</v>
      </c>
      <c r="F371" s="131" t="s">
        <v>1696</v>
      </c>
      <c r="G371" s="131"/>
      <c r="H371" s="131"/>
      <c r="I371" s="132"/>
      <c r="J371" s="132">
        <v>90.2</v>
      </c>
      <c r="K371" s="132"/>
      <c r="L371" s="132">
        <v>91.3</v>
      </c>
      <c r="M371" s="132">
        <v>90.1</v>
      </c>
      <c r="N371" s="132">
        <v>90</v>
      </c>
      <c r="O371" s="132">
        <v>89.7</v>
      </c>
      <c r="P371" s="132"/>
      <c r="Q371" s="132">
        <v>92.3</v>
      </c>
      <c r="R371" s="132">
        <v>91.2</v>
      </c>
      <c r="S371" s="132">
        <v>91.2</v>
      </c>
      <c r="T371" s="132">
        <v>91.2</v>
      </c>
      <c r="U371" s="132">
        <v>91.2</v>
      </c>
      <c r="V371" s="132">
        <v>90.1</v>
      </c>
      <c r="W371" s="132">
        <v>89.7</v>
      </c>
      <c r="X371" s="132">
        <v>87.9</v>
      </c>
      <c r="Y371" s="132">
        <v>90.8</v>
      </c>
      <c r="Z371" s="132">
        <v>90.1</v>
      </c>
      <c r="AA371" s="132">
        <v>90</v>
      </c>
      <c r="AB371" s="132">
        <v>90.8</v>
      </c>
      <c r="AC371" s="132">
        <v>90.1</v>
      </c>
      <c r="AD371" s="132">
        <v>90.3</v>
      </c>
      <c r="AE371" s="132">
        <v>89.7</v>
      </c>
      <c r="AF371" s="132">
        <v>90</v>
      </c>
      <c r="AG371" s="132">
        <v>90.3</v>
      </c>
      <c r="AH371" s="132">
        <v>90</v>
      </c>
      <c r="AI371" s="132">
        <v>89.9</v>
      </c>
      <c r="AJ371" s="132">
        <v>91.2</v>
      </c>
      <c r="AK371" s="132">
        <v>89.6</v>
      </c>
      <c r="AL371" s="132">
        <v>89.7</v>
      </c>
      <c r="AM371" s="132">
        <v>89.3</v>
      </c>
      <c r="AN371" s="132">
        <v>88.8</v>
      </c>
      <c r="AO371" s="132">
        <v>89.1</v>
      </c>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row>
    <row r="372" spans="1:94">
      <c r="A372" s="131">
        <v>204</v>
      </c>
      <c r="B372" s="131" t="s">
        <v>803</v>
      </c>
      <c r="C372" s="131" t="s">
        <v>754</v>
      </c>
      <c r="D372" s="131" t="s">
        <v>801</v>
      </c>
      <c r="E372" s="131" t="s">
        <v>804</v>
      </c>
      <c r="F372" s="131" t="s">
        <v>1696</v>
      </c>
      <c r="G372" s="131"/>
      <c r="H372" s="131"/>
      <c r="I372" s="132"/>
      <c r="J372" s="132">
        <v>54</v>
      </c>
      <c r="K372" s="132"/>
      <c r="L372" s="132">
        <v>48.1</v>
      </c>
      <c r="M372" s="132">
        <v>48</v>
      </c>
      <c r="N372" s="132">
        <v>56.7</v>
      </c>
      <c r="O372" s="132">
        <v>62.1</v>
      </c>
      <c r="P372" s="132"/>
      <c r="Q372" s="132">
        <v>43.8</v>
      </c>
      <c r="R372" s="132">
        <v>43.2</v>
      </c>
      <c r="S372" s="132">
        <v>41.5</v>
      </c>
      <c r="T372" s="132">
        <v>63.5</v>
      </c>
      <c r="U372" s="132">
        <v>51.9</v>
      </c>
      <c r="V372" s="132">
        <v>47.9</v>
      </c>
      <c r="W372" s="132">
        <v>39.6</v>
      </c>
      <c r="X372" s="132">
        <v>39.700000000000003</v>
      </c>
      <c r="Y372" s="132">
        <v>52.5</v>
      </c>
      <c r="Z372" s="132">
        <v>45.8</v>
      </c>
      <c r="AA372" s="132">
        <v>44.8</v>
      </c>
      <c r="AB372" s="132">
        <v>45.4</v>
      </c>
      <c r="AC372" s="132">
        <v>60.5</v>
      </c>
      <c r="AD372" s="132">
        <v>53.1</v>
      </c>
      <c r="AE372" s="132">
        <v>54.5</v>
      </c>
      <c r="AF372" s="132">
        <v>64.099999999999994</v>
      </c>
      <c r="AG372" s="132">
        <v>58</v>
      </c>
      <c r="AH372" s="132">
        <v>62.3</v>
      </c>
      <c r="AI372" s="132">
        <v>68.5</v>
      </c>
      <c r="AJ372" s="132">
        <v>62.2</v>
      </c>
      <c r="AK372" s="132">
        <v>63</v>
      </c>
      <c r="AL372" s="132">
        <v>50.2</v>
      </c>
      <c r="AM372" s="132">
        <v>61.6</v>
      </c>
      <c r="AN372" s="132">
        <v>67.599999999999994</v>
      </c>
      <c r="AO372" s="132">
        <v>65.8</v>
      </c>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row>
    <row r="373" spans="1:94">
      <c r="A373" s="131">
        <v>205</v>
      </c>
      <c r="B373" s="131" t="s">
        <v>805</v>
      </c>
      <c r="C373" s="131" t="s">
        <v>754</v>
      </c>
      <c r="D373" s="131" t="s">
        <v>801</v>
      </c>
      <c r="E373" s="131" t="s">
        <v>806</v>
      </c>
      <c r="F373" s="131" t="s">
        <v>1696</v>
      </c>
      <c r="G373" s="131"/>
      <c r="H373" s="131"/>
      <c r="I373" s="132"/>
      <c r="J373" s="132">
        <v>82.4</v>
      </c>
      <c r="K373" s="132"/>
      <c r="L373" s="132">
        <v>81.099999999999994</v>
      </c>
      <c r="M373" s="132">
        <v>79.2</v>
      </c>
      <c r="N373" s="132">
        <v>84.7</v>
      </c>
      <c r="O373" s="132">
        <v>84.7</v>
      </c>
      <c r="P373" s="132"/>
      <c r="Q373" s="132">
        <v>71.099999999999994</v>
      </c>
      <c r="R373" s="132">
        <v>81.2</v>
      </c>
      <c r="S373" s="132">
        <v>75.3</v>
      </c>
      <c r="T373" s="132">
        <v>91</v>
      </c>
      <c r="U373" s="132">
        <v>87</v>
      </c>
      <c r="V373" s="132">
        <v>79.400000000000006</v>
      </c>
      <c r="W373" s="132">
        <v>74</v>
      </c>
      <c r="X373" s="132">
        <v>61.9</v>
      </c>
      <c r="Y373" s="132">
        <v>83.4</v>
      </c>
      <c r="Z373" s="132">
        <v>84.1</v>
      </c>
      <c r="AA373" s="132">
        <v>77.400000000000006</v>
      </c>
      <c r="AB373" s="132">
        <v>79.3</v>
      </c>
      <c r="AC373" s="132">
        <v>82.2</v>
      </c>
      <c r="AD373" s="132">
        <v>84.8</v>
      </c>
      <c r="AE373" s="132">
        <v>79.3</v>
      </c>
      <c r="AF373" s="132">
        <v>89.7</v>
      </c>
      <c r="AG373" s="132">
        <v>88.8</v>
      </c>
      <c r="AH373" s="132">
        <v>83.5</v>
      </c>
      <c r="AI373" s="132">
        <v>90</v>
      </c>
      <c r="AJ373" s="132">
        <v>90.9</v>
      </c>
      <c r="AK373" s="132">
        <v>85.1</v>
      </c>
      <c r="AL373" s="132">
        <v>70.3</v>
      </c>
      <c r="AM373" s="132">
        <v>85.5</v>
      </c>
      <c r="AN373" s="132">
        <v>87.4</v>
      </c>
      <c r="AO373" s="132">
        <v>87.8</v>
      </c>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row>
    <row r="374" spans="1:94">
      <c r="A374" s="131">
        <v>206</v>
      </c>
      <c r="B374" s="131" t="s">
        <v>807</v>
      </c>
      <c r="C374" s="131" t="s">
        <v>754</v>
      </c>
      <c r="D374" s="131" t="s">
        <v>801</v>
      </c>
      <c r="E374" s="131" t="s">
        <v>808</v>
      </c>
      <c r="F374" s="131" t="s">
        <v>1696</v>
      </c>
      <c r="G374" s="131"/>
      <c r="H374" s="131"/>
      <c r="I374" s="132"/>
      <c r="J374" s="132">
        <v>60.3</v>
      </c>
      <c r="K374" s="132"/>
      <c r="L374" s="132">
        <v>54.9</v>
      </c>
      <c r="M374" s="132">
        <v>59.1</v>
      </c>
      <c r="N374" s="132">
        <v>63</v>
      </c>
      <c r="O374" s="132">
        <v>63.5</v>
      </c>
      <c r="P374" s="132"/>
      <c r="Q374" s="132">
        <v>47.5</v>
      </c>
      <c r="R374" s="132">
        <v>54.3</v>
      </c>
      <c r="S374" s="132">
        <v>52.8</v>
      </c>
      <c r="T374" s="132">
        <v>58.5</v>
      </c>
      <c r="U374" s="132">
        <v>59.2</v>
      </c>
      <c r="V374" s="132">
        <v>59.2</v>
      </c>
      <c r="W374" s="132">
        <v>53.7</v>
      </c>
      <c r="X374" s="132">
        <v>48.1</v>
      </c>
      <c r="Y374" s="132">
        <v>62.9</v>
      </c>
      <c r="Z374" s="132">
        <v>59.7</v>
      </c>
      <c r="AA374" s="132">
        <v>58.6</v>
      </c>
      <c r="AB374" s="132">
        <v>55.7</v>
      </c>
      <c r="AC374" s="132">
        <v>64.099999999999994</v>
      </c>
      <c r="AD374" s="132">
        <v>62.1</v>
      </c>
      <c r="AE374" s="132">
        <v>61</v>
      </c>
      <c r="AF374" s="132">
        <v>64.900000000000006</v>
      </c>
      <c r="AG374" s="132">
        <v>65.599999999999994</v>
      </c>
      <c r="AH374" s="132">
        <v>67.2</v>
      </c>
      <c r="AI374" s="132">
        <v>64.099999999999994</v>
      </c>
      <c r="AJ374" s="132">
        <v>63.5</v>
      </c>
      <c r="AK374" s="132">
        <v>57.9</v>
      </c>
      <c r="AL374" s="132">
        <v>56.5</v>
      </c>
      <c r="AM374" s="132">
        <v>65.400000000000006</v>
      </c>
      <c r="AN374" s="132">
        <v>67.599999999999994</v>
      </c>
      <c r="AO374" s="132">
        <v>68.3</v>
      </c>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row>
    <row r="375" spans="1:94">
      <c r="A375" s="131">
        <v>207</v>
      </c>
      <c r="B375" s="131" t="s">
        <v>809</v>
      </c>
      <c r="C375" s="131" t="s">
        <v>754</v>
      </c>
      <c r="D375" s="131" t="s">
        <v>801</v>
      </c>
      <c r="E375" s="131" t="s">
        <v>810</v>
      </c>
      <c r="F375" s="131" t="s">
        <v>1696</v>
      </c>
      <c r="G375" s="131"/>
      <c r="H375" s="131"/>
      <c r="I375" s="132"/>
      <c r="J375" s="132">
        <v>41.1</v>
      </c>
      <c r="K375" s="132"/>
      <c r="L375" s="132">
        <v>35.9</v>
      </c>
      <c r="M375" s="132">
        <v>37.5</v>
      </c>
      <c r="N375" s="132">
        <v>43.6</v>
      </c>
      <c r="O375" s="132">
        <v>46.3</v>
      </c>
      <c r="P375" s="132"/>
      <c r="Q375" s="132">
        <v>31.4</v>
      </c>
      <c r="R375" s="132">
        <v>32.200000000000003</v>
      </c>
      <c r="S375" s="132">
        <v>31.4</v>
      </c>
      <c r="T375" s="132">
        <v>46.1</v>
      </c>
      <c r="U375" s="132">
        <v>39.700000000000003</v>
      </c>
      <c r="V375" s="132">
        <v>37.5</v>
      </c>
      <c r="W375" s="132">
        <v>31.4</v>
      </c>
      <c r="X375" s="132">
        <v>30.2</v>
      </c>
      <c r="Y375" s="132">
        <v>40.5</v>
      </c>
      <c r="Z375" s="132">
        <v>35.1</v>
      </c>
      <c r="AA375" s="132">
        <v>36.299999999999997</v>
      </c>
      <c r="AB375" s="132">
        <v>35.299999999999997</v>
      </c>
      <c r="AC375" s="132">
        <v>47.8</v>
      </c>
      <c r="AD375" s="132">
        <v>41.4</v>
      </c>
      <c r="AE375" s="132">
        <v>43.4</v>
      </c>
      <c r="AF375" s="132">
        <v>47.5</v>
      </c>
      <c r="AG375" s="132">
        <v>43.6</v>
      </c>
      <c r="AH375" s="132">
        <v>49.1</v>
      </c>
      <c r="AI375" s="132">
        <v>48.9</v>
      </c>
      <c r="AJ375" s="132">
        <v>46</v>
      </c>
      <c r="AK375" s="132">
        <v>46.3</v>
      </c>
      <c r="AL375" s="132">
        <v>40.1</v>
      </c>
      <c r="AM375" s="132">
        <v>46.5</v>
      </c>
      <c r="AN375" s="132">
        <v>48.3</v>
      </c>
      <c r="AO375" s="132">
        <v>49.7</v>
      </c>
    </row>
    <row r="376" spans="1:94">
      <c r="A376" s="131">
        <v>208</v>
      </c>
      <c r="B376" s="131" t="s">
        <v>811</v>
      </c>
      <c r="C376" s="131" t="s">
        <v>754</v>
      </c>
      <c r="D376" s="131" t="s">
        <v>801</v>
      </c>
      <c r="E376" s="131" t="s">
        <v>812</v>
      </c>
      <c r="F376" s="131" t="s">
        <v>1696</v>
      </c>
      <c r="G376" s="131"/>
      <c r="H376" s="131"/>
      <c r="I376" s="132"/>
      <c r="J376" s="132">
        <v>25.8</v>
      </c>
      <c r="K376" s="132"/>
      <c r="L376" s="132">
        <v>22.8</v>
      </c>
      <c r="M376" s="132">
        <v>22.7</v>
      </c>
      <c r="N376" s="132">
        <v>27.1</v>
      </c>
      <c r="O376" s="132">
        <v>30.1</v>
      </c>
      <c r="P376" s="132"/>
      <c r="Q376" s="132">
        <v>21.3</v>
      </c>
      <c r="R376" s="132">
        <v>20.2</v>
      </c>
      <c r="S376" s="132">
        <v>19.100000000000001</v>
      </c>
      <c r="T376" s="132">
        <v>31.1</v>
      </c>
      <c r="U376" s="132">
        <v>24.1</v>
      </c>
      <c r="V376" s="132">
        <v>22.7</v>
      </c>
      <c r="W376" s="132">
        <v>18.7</v>
      </c>
      <c r="X376" s="132">
        <v>17.100000000000001</v>
      </c>
      <c r="Y376" s="132">
        <v>24.8</v>
      </c>
      <c r="Z376" s="132">
        <v>22.4</v>
      </c>
      <c r="AA376" s="132">
        <v>21.9</v>
      </c>
      <c r="AB376" s="132">
        <v>21.1</v>
      </c>
      <c r="AC376" s="132">
        <v>27.7</v>
      </c>
      <c r="AD376" s="132">
        <v>25.7</v>
      </c>
      <c r="AE376" s="132">
        <v>25.8</v>
      </c>
      <c r="AF376" s="132">
        <v>30.4</v>
      </c>
      <c r="AG376" s="132">
        <v>28.4</v>
      </c>
      <c r="AH376" s="132">
        <v>29.5</v>
      </c>
      <c r="AI376" s="132">
        <v>32.200000000000003</v>
      </c>
      <c r="AJ376" s="132">
        <v>30</v>
      </c>
      <c r="AK376" s="132">
        <v>30.5</v>
      </c>
      <c r="AL376" s="132">
        <v>25.4</v>
      </c>
      <c r="AM376" s="132">
        <v>30</v>
      </c>
      <c r="AN376" s="132">
        <v>30.5</v>
      </c>
      <c r="AO376" s="132">
        <v>33.1</v>
      </c>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row>
    <row r="377" spans="1:94">
      <c r="A377" s="131">
        <v>209</v>
      </c>
      <c r="B377" s="131" t="s">
        <v>813</v>
      </c>
      <c r="C377" s="131" t="s">
        <v>754</v>
      </c>
      <c r="D377" s="131" t="s">
        <v>801</v>
      </c>
      <c r="E377" s="131" t="s">
        <v>814</v>
      </c>
      <c r="F377" s="131" t="s">
        <v>1696</v>
      </c>
      <c r="G377" s="131"/>
      <c r="H377" s="131"/>
      <c r="I377" s="132"/>
      <c r="J377" s="132">
        <v>8.6999999999999993</v>
      </c>
      <c r="K377" s="132"/>
      <c r="L377" s="132">
        <v>5.0999999999999996</v>
      </c>
      <c r="M377" s="132">
        <v>6</v>
      </c>
      <c r="N377" s="132">
        <v>9</v>
      </c>
      <c r="O377" s="132">
        <v>13.9</v>
      </c>
      <c r="P377" s="132"/>
      <c r="Q377" s="132">
        <v>4.4000000000000004</v>
      </c>
      <c r="R377" s="132">
        <v>3.1</v>
      </c>
      <c r="S377" s="132">
        <v>3.3</v>
      </c>
      <c r="T377" s="132">
        <v>10.1</v>
      </c>
      <c r="U377" s="132">
        <v>5.3</v>
      </c>
      <c r="V377" s="132">
        <v>5.0999999999999996</v>
      </c>
      <c r="W377" s="132">
        <v>3.3</v>
      </c>
      <c r="X377" s="132">
        <v>6.2</v>
      </c>
      <c r="Y377" s="132">
        <v>6.4</v>
      </c>
      <c r="Z377" s="132">
        <v>4.5</v>
      </c>
      <c r="AA377" s="132">
        <v>5.6</v>
      </c>
      <c r="AB377" s="132">
        <v>5</v>
      </c>
      <c r="AC377" s="132">
        <v>10.5</v>
      </c>
      <c r="AD377" s="132">
        <v>7</v>
      </c>
      <c r="AE377" s="132">
        <v>8.4</v>
      </c>
      <c r="AF377" s="132">
        <v>12.7</v>
      </c>
      <c r="AG377" s="132">
        <v>9</v>
      </c>
      <c r="AH377" s="132">
        <v>16.8</v>
      </c>
      <c r="AI377" s="132">
        <v>16.5</v>
      </c>
      <c r="AJ377" s="132">
        <v>11.2</v>
      </c>
      <c r="AK377" s="132">
        <v>13</v>
      </c>
      <c r="AL377" s="132">
        <v>11.4</v>
      </c>
      <c r="AM377" s="132">
        <v>12.2</v>
      </c>
      <c r="AN377" s="132">
        <v>20.7</v>
      </c>
      <c r="AO377" s="132">
        <v>15.6</v>
      </c>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row>
    <row r="378" spans="1:94">
      <c r="A378" s="131">
        <v>210</v>
      </c>
      <c r="B378" s="131" t="s">
        <v>815</v>
      </c>
      <c r="C378" s="131" t="s">
        <v>754</v>
      </c>
      <c r="D378" s="131" t="s">
        <v>801</v>
      </c>
      <c r="E378" s="131" t="s">
        <v>816</v>
      </c>
      <c r="F378" s="131" t="s">
        <v>1696</v>
      </c>
      <c r="G378" s="131"/>
      <c r="H378" s="131"/>
      <c r="I378" s="132"/>
      <c r="J378" s="132">
        <v>1.1000000000000001</v>
      </c>
      <c r="K378" s="132"/>
      <c r="L378" s="132">
        <v>0.6</v>
      </c>
      <c r="M378" s="132">
        <v>0.8</v>
      </c>
      <c r="N378" s="132">
        <v>1.2</v>
      </c>
      <c r="O378" s="132">
        <v>1.9</v>
      </c>
      <c r="P378" s="132"/>
      <c r="Q378" s="132">
        <v>0.6</v>
      </c>
      <c r="R378" s="132">
        <v>0.4</v>
      </c>
      <c r="S378" s="132">
        <v>0.5</v>
      </c>
      <c r="T378" s="132">
        <v>0.8</v>
      </c>
      <c r="U378" s="132">
        <v>0.5</v>
      </c>
      <c r="V378" s="132">
        <v>0.8</v>
      </c>
      <c r="W378" s="132">
        <v>0.8</v>
      </c>
      <c r="X378" s="132">
        <v>0.9</v>
      </c>
      <c r="Y378" s="132">
        <v>0.8</v>
      </c>
      <c r="Z378" s="132">
        <v>0.6</v>
      </c>
      <c r="AA378" s="132">
        <v>0.8</v>
      </c>
      <c r="AB378" s="132">
        <v>0.6</v>
      </c>
      <c r="AC378" s="132">
        <v>1</v>
      </c>
      <c r="AD378" s="132">
        <v>0.8</v>
      </c>
      <c r="AE378" s="132">
        <v>1.2</v>
      </c>
      <c r="AF378" s="132">
        <v>1.5</v>
      </c>
      <c r="AG378" s="132">
        <v>1</v>
      </c>
      <c r="AH378" s="132">
        <v>3</v>
      </c>
      <c r="AI378" s="132">
        <v>2.2000000000000002</v>
      </c>
      <c r="AJ378" s="132">
        <v>1.2</v>
      </c>
      <c r="AK378" s="132">
        <v>1.8</v>
      </c>
      <c r="AL378" s="132">
        <v>1.9</v>
      </c>
      <c r="AM378" s="132">
        <v>1.5</v>
      </c>
      <c r="AN378" s="132">
        <v>3.9</v>
      </c>
      <c r="AO378" s="132">
        <v>2</v>
      </c>
    </row>
    <row r="379" spans="1:94">
      <c r="A379" s="131">
        <v>211</v>
      </c>
      <c r="B379" s="131" t="s">
        <v>817</v>
      </c>
      <c r="C379" s="131" t="s">
        <v>754</v>
      </c>
      <c r="D379" s="131" t="s">
        <v>801</v>
      </c>
      <c r="E379" s="131" t="s">
        <v>818</v>
      </c>
      <c r="F379" s="131" t="s">
        <v>1696</v>
      </c>
      <c r="G379" s="131"/>
      <c r="H379" s="131"/>
      <c r="I379" s="132"/>
      <c r="J379" s="132">
        <v>7.7</v>
      </c>
      <c r="K379" s="132"/>
      <c r="L379" s="132">
        <v>4.5999999999999996</v>
      </c>
      <c r="M379" s="132">
        <v>4.8</v>
      </c>
      <c r="N379" s="132">
        <v>7.7</v>
      </c>
      <c r="O379" s="132">
        <v>13</v>
      </c>
      <c r="P379" s="132"/>
      <c r="Q379" s="132">
        <v>3.2</v>
      </c>
      <c r="R379" s="132">
        <v>3.6</v>
      </c>
      <c r="S379" s="132">
        <v>3</v>
      </c>
      <c r="T379" s="132">
        <v>8.6</v>
      </c>
      <c r="U379" s="132">
        <v>4.5</v>
      </c>
      <c r="V379" s="132">
        <v>4.2</v>
      </c>
      <c r="W379" s="132">
        <v>3.1</v>
      </c>
      <c r="X379" s="132">
        <v>4.5</v>
      </c>
      <c r="Y379" s="132">
        <v>5.2</v>
      </c>
      <c r="Z379" s="132">
        <v>4</v>
      </c>
      <c r="AA379" s="132">
        <v>4.5999999999999996</v>
      </c>
      <c r="AB379" s="132">
        <v>3.9</v>
      </c>
      <c r="AC379" s="132">
        <v>8</v>
      </c>
      <c r="AD379" s="132">
        <v>5.9</v>
      </c>
      <c r="AE379" s="132">
        <v>7</v>
      </c>
      <c r="AF379" s="132">
        <v>11.4</v>
      </c>
      <c r="AG379" s="132">
        <v>7.7</v>
      </c>
      <c r="AH379" s="132">
        <v>13.6</v>
      </c>
      <c r="AI379" s="132">
        <v>16.600000000000001</v>
      </c>
      <c r="AJ379" s="132">
        <v>10.6</v>
      </c>
      <c r="AK379" s="132">
        <v>12.9</v>
      </c>
      <c r="AL379" s="132">
        <v>9</v>
      </c>
      <c r="AM379" s="132">
        <v>11</v>
      </c>
      <c r="AN379" s="132">
        <v>20</v>
      </c>
      <c r="AO379" s="132">
        <v>14.8</v>
      </c>
    </row>
    <row r="380" spans="1:94">
      <c r="A380" s="131">
        <v>212</v>
      </c>
      <c r="B380" s="131" t="s">
        <v>819</v>
      </c>
      <c r="C380" s="131" t="s">
        <v>754</v>
      </c>
      <c r="D380" s="131" t="s">
        <v>801</v>
      </c>
      <c r="E380" s="131" t="s">
        <v>820</v>
      </c>
      <c r="F380" s="131" t="s">
        <v>1696</v>
      </c>
      <c r="G380" s="131"/>
      <c r="H380" s="131"/>
      <c r="I380" s="132"/>
      <c r="J380" s="132">
        <v>2.2999999999999998</v>
      </c>
      <c r="K380" s="132"/>
      <c r="L380" s="132">
        <v>1.7</v>
      </c>
      <c r="M380" s="132">
        <v>1.7</v>
      </c>
      <c r="N380" s="132">
        <v>2.2999999999999998</v>
      </c>
      <c r="O380" s="132">
        <v>3.4</v>
      </c>
      <c r="P380" s="132"/>
      <c r="Q380" s="132">
        <v>1.4</v>
      </c>
      <c r="R380" s="132">
        <v>1.2</v>
      </c>
      <c r="S380" s="132">
        <v>1.4</v>
      </c>
      <c r="T380" s="132">
        <v>3</v>
      </c>
      <c r="U380" s="132">
        <v>1.5</v>
      </c>
      <c r="V380" s="132">
        <v>1.6</v>
      </c>
      <c r="W380" s="132">
        <v>1.6</v>
      </c>
      <c r="X380" s="132">
        <v>1.6</v>
      </c>
      <c r="Y380" s="132">
        <v>1.6</v>
      </c>
      <c r="Z380" s="132">
        <v>1.4</v>
      </c>
      <c r="AA380" s="132">
        <v>1.6</v>
      </c>
      <c r="AB380" s="132">
        <v>1.2</v>
      </c>
      <c r="AC380" s="132">
        <v>2</v>
      </c>
      <c r="AD380" s="132">
        <v>1.7</v>
      </c>
      <c r="AE380" s="132">
        <v>2.2999999999999998</v>
      </c>
      <c r="AF380" s="132">
        <v>3.1</v>
      </c>
      <c r="AG380" s="132">
        <v>2.2999999999999998</v>
      </c>
      <c r="AH380" s="132">
        <v>4.3</v>
      </c>
      <c r="AI380" s="132">
        <v>3.8</v>
      </c>
      <c r="AJ380" s="132">
        <v>3</v>
      </c>
      <c r="AK380" s="132">
        <v>3.4</v>
      </c>
      <c r="AL380" s="132">
        <v>3.3</v>
      </c>
      <c r="AM380" s="132">
        <v>2.7</v>
      </c>
      <c r="AN380" s="132">
        <v>4.8</v>
      </c>
      <c r="AO380" s="132">
        <v>3.9</v>
      </c>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row>
    <row r="381" spans="1:94">
      <c r="A381" s="131">
        <v>213</v>
      </c>
      <c r="B381" s="131" t="s">
        <v>821</v>
      </c>
      <c r="C381" s="131" t="s">
        <v>754</v>
      </c>
      <c r="D381" s="131" t="s">
        <v>801</v>
      </c>
      <c r="E381" s="131" t="s">
        <v>822</v>
      </c>
      <c r="F381" s="131" t="s">
        <v>1696</v>
      </c>
      <c r="G381" s="131"/>
      <c r="H381" s="131"/>
      <c r="I381" s="132"/>
      <c r="J381" s="132">
        <v>15.4</v>
      </c>
      <c r="K381" s="132"/>
      <c r="L381" s="132">
        <v>13</v>
      </c>
      <c r="M381" s="132">
        <v>9.6</v>
      </c>
      <c r="N381" s="132">
        <v>16.399999999999999</v>
      </c>
      <c r="O381" s="132">
        <v>22.3</v>
      </c>
      <c r="P381" s="132"/>
      <c r="Q381" s="132">
        <v>10.5</v>
      </c>
      <c r="R381" s="132">
        <v>10.3</v>
      </c>
      <c r="S381" s="132">
        <v>7.8</v>
      </c>
      <c r="T381" s="132">
        <v>24.1</v>
      </c>
      <c r="U381" s="132">
        <v>15.4</v>
      </c>
      <c r="V381" s="132">
        <v>8.6</v>
      </c>
      <c r="W381" s="132">
        <v>5.6</v>
      </c>
      <c r="X381" s="132">
        <v>6</v>
      </c>
      <c r="Y381" s="132">
        <v>11</v>
      </c>
      <c r="Z381" s="132">
        <v>9.6</v>
      </c>
      <c r="AA381" s="132">
        <v>8.8000000000000007</v>
      </c>
      <c r="AB381" s="132">
        <v>9.6</v>
      </c>
      <c r="AC381" s="132">
        <v>13.2</v>
      </c>
      <c r="AD381" s="132">
        <v>13.8</v>
      </c>
      <c r="AE381" s="132">
        <v>12.8</v>
      </c>
      <c r="AF381" s="132">
        <v>24.4</v>
      </c>
      <c r="AG381" s="132">
        <v>18.5</v>
      </c>
      <c r="AH381" s="132">
        <v>16.100000000000001</v>
      </c>
      <c r="AI381" s="132">
        <v>30.4</v>
      </c>
      <c r="AJ381" s="132">
        <v>22.4</v>
      </c>
      <c r="AK381" s="132">
        <v>27.1</v>
      </c>
      <c r="AL381" s="132">
        <v>10.9</v>
      </c>
      <c r="AM381" s="132">
        <v>20.5</v>
      </c>
      <c r="AN381" s="132">
        <v>29</v>
      </c>
      <c r="AO381" s="132">
        <v>24.1</v>
      </c>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row>
    <row r="382" spans="1:94">
      <c r="A382" s="131">
        <v>214</v>
      </c>
      <c r="B382" s="131" t="s">
        <v>823</v>
      </c>
      <c r="C382" s="131" t="s">
        <v>754</v>
      </c>
      <c r="D382" s="131" t="s">
        <v>801</v>
      </c>
      <c r="E382" s="131" t="s">
        <v>824</v>
      </c>
      <c r="F382" s="131" t="s">
        <v>1696</v>
      </c>
      <c r="G382" s="131"/>
      <c r="H382" s="131"/>
      <c r="I382" s="132"/>
      <c r="J382" s="132">
        <v>17.899999999999999</v>
      </c>
      <c r="K382" s="132"/>
      <c r="L382" s="132">
        <v>11.2</v>
      </c>
      <c r="M382" s="132">
        <v>12.9</v>
      </c>
      <c r="N382" s="132">
        <v>18.600000000000001</v>
      </c>
      <c r="O382" s="132">
        <v>27.3</v>
      </c>
      <c r="P382" s="132"/>
      <c r="Q382" s="132">
        <v>8</v>
      </c>
      <c r="R382" s="132">
        <v>8</v>
      </c>
      <c r="S382" s="132">
        <v>8.1</v>
      </c>
      <c r="T382" s="132">
        <v>20.6</v>
      </c>
      <c r="U382" s="132">
        <v>11.3</v>
      </c>
      <c r="V382" s="132">
        <v>11.3</v>
      </c>
      <c r="W382" s="132">
        <v>8.9</v>
      </c>
      <c r="X382" s="132">
        <v>12.8</v>
      </c>
      <c r="Y382" s="132">
        <v>13.9</v>
      </c>
      <c r="Z382" s="132">
        <v>9.6999999999999993</v>
      </c>
      <c r="AA382" s="132">
        <v>12.7</v>
      </c>
      <c r="AB382" s="132">
        <v>10.199999999999999</v>
      </c>
      <c r="AC382" s="132">
        <v>21.4</v>
      </c>
      <c r="AD382" s="132">
        <v>14.2</v>
      </c>
      <c r="AE382" s="132">
        <v>17.600000000000001</v>
      </c>
      <c r="AF382" s="132">
        <v>25.2</v>
      </c>
      <c r="AG382" s="132">
        <v>18.5</v>
      </c>
      <c r="AH382" s="132">
        <v>33.4</v>
      </c>
      <c r="AI382" s="132">
        <v>32</v>
      </c>
      <c r="AJ382" s="132">
        <v>22.2</v>
      </c>
      <c r="AK382" s="132">
        <v>26.4</v>
      </c>
      <c r="AL382" s="132">
        <v>22.3</v>
      </c>
      <c r="AM382" s="132">
        <v>24.1</v>
      </c>
      <c r="AN382" s="132">
        <v>38.6</v>
      </c>
      <c r="AO382" s="132">
        <v>30.7</v>
      </c>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row>
    <row r="383" spans="1:94">
      <c r="A383" s="131">
        <v>215</v>
      </c>
      <c r="B383" s="131" t="s">
        <v>825</v>
      </c>
      <c r="C383" s="131" t="s">
        <v>754</v>
      </c>
      <c r="D383" s="131" t="s">
        <v>801</v>
      </c>
      <c r="E383" s="131" t="s">
        <v>826</v>
      </c>
      <c r="F383" s="131" t="s">
        <v>1696</v>
      </c>
      <c r="G383" s="131"/>
      <c r="H383" s="131"/>
      <c r="I383" s="132"/>
      <c r="J383" s="132">
        <v>5</v>
      </c>
      <c r="K383" s="132"/>
      <c r="L383" s="132">
        <v>2.7</v>
      </c>
      <c r="M383" s="132">
        <v>2.7</v>
      </c>
      <c r="N383" s="132">
        <v>5</v>
      </c>
      <c r="O383" s="132">
        <v>9</v>
      </c>
      <c r="P383" s="132"/>
      <c r="Q383" s="132">
        <v>2.5</v>
      </c>
      <c r="R383" s="132">
        <v>1.7</v>
      </c>
      <c r="S383" s="132">
        <v>1.7</v>
      </c>
      <c r="T383" s="132">
        <v>5.7</v>
      </c>
      <c r="U383" s="132">
        <v>2.7</v>
      </c>
      <c r="V383" s="132">
        <v>2.7</v>
      </c>
      <c r="W383" s="132">
        <v>1.8</v>
      </c>
      <c r="X383" s="132">
        <v>2.8</v>
      </c>
      <c r="Y383" s="132">
        <v>2.7</v>
      </c>
      <c r="Z383" s="132">
        <v>2.2999999999999998</v>
      </c>
      <c r="AA383" s="132">
        <v>2.6</v>
      </c>
      <c r="AB383" s="132">
        <v>2.1</v>
      </c>
      <c r="AC383" s="132">
        <v>4.8</v>
      </c>
      <c r="AD383" s="132">
        <v>3.6</v>
      </c>
      <c r="AE383" s="132">
        <v>4.0999999999999996</v>
      </c>
      <c r="AF383" s="132">
        <v>7.6</v>
      </c>
      <c r="AG383" s="132">
        <v>4.8</v>
      </c>
      <c r="AH383" s="132">
        <v>13</v>
      </c>
      <c r="AI383" s="132">
        <v>11.3</v>
      </c>
      <c r="AJ383" s="132">
        <v>6.5</v>
      </c>
      <c r="AK383" s="132">
        <v>8.6999999999999993</v>
      </c>
      <c r="AL383" s="132">
        <v>7.2</v>
      </c>
      <c r="AM383" s="132">
        <v>6.7</v>
      </c>
      <c r="AN383" s="132">
        <v>15.9</v>
      </c>
      <c r="AO383" s="132">
        <v>10.8</v>
      </c>
    </row>
    <row r="384" spans="1:94">
      <c r="A384" s="131">
        <v>216</v>
      </c>
      <c r="B384" s="131" t="s">
        <v>827</v>
      </c>
      <c r="C384" s="131" t="s">
        <v>754</v>
      </c>
      <c r="D384" s="131" t="s">
        <v>801</v>
      </c>
      <c r="E384" s="131" t="s">
        <v>828</v>
      </c>
      <c r="F384" s="131" t="s">
        <v>1696</v>
      </c>
      <c r="G384" s="131"/>
      <c r="H384" s="131"/>
      <c r="I384" s="132"/>
      <c r="J384" s="132">
        <v>13.3</v>
      </c>
      <c r="K384" s="132"/>
      <c r="L384" s="132">
        <v>14.5</v>
      </c>
      <c r="M384" s="132">
        <v>13.8</v>
      </c>
      <c r="N384" s="132">
        <v>13.7</v>
      </c>
      <c r="O384" s="132">
        <v>11.7</v>
      </c>
      <c r="P384" s="132"/>
      <c r="Q384" s="132">
        <v>14.6</v>
      </c>
      <c r="R384" s="132">
        <v>14.5</v>
      </c>
      <c r="S384" s="132">
        <v>14.5</v>
      </c>
      <c r="T384" s="132">
        <v>14</v>
      </c>
      <c r="U384" s="132">
        <v>15.6</v>
      </c>
      <c r="V384" s="132">
        <v>15.1</v>
      </c>
      <c r="W384" s="132">
        <v>13.4</v>
      </c>
      <c r="X384" s="132">
        <v>11.7</v>
      </c>
      <c r="Y384" s="132">
        <v>14.7</v>
      </c>
      <c r="Z384" s="132">
        <v>13.5</v>
      </c>
      <c r="AA384" s="132">
        <v>12.9</v>
      </c>
      <c r="AB384" s="132">
        <v>14.3</v>
      </c>
      <c r="AC384" s="132">
        <v>13.6</v>
      </c>
      <c r="AD384" s="132">
        <v>14.4</v>
      </c>
      <c r="AE384" s="132">
        <v>13.7</v>
      </c>
      <c r="AF384" s="132">
        <v>13.4</v>
      </c>
      <c r="AG384" s="132">
        <v>13.7</v>
      </c>
      <c r="AH384" s="132">
        <v>11.2</v>
      </c>
      <c r="AI384" s="132">
        <v>11.7</v>
      </c>
      <c r="AJ384" s="132">
        <v>12.9</v>
      </c>
      <c r="AK384" s="132">
        <v>11.7</v>
      </c>
      <c r="AL384" s="132">
        <v>9.8000000000000007</v>
      </c>
      <c r="AM384" s="132">
        <v>12.8</v>
      </c>
      <c r="AN384" s="132">
        <v>10.9</v>
      </c>
      <c r="AO384" s="132">
        <v>11.6</v>
      </c>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row>
    <row r="385" spans="1:94">
      <c r="A385" s="131">
        <v>217</v>
      </c>
      <c r="B385" s="131" t="s">
        <v>829</v>
      </c>
      <c r="C385" s="131" t="s">
        <v>754</v>
      </c>
      <c r="D385" s="131" t="s">
        <v>801</v>
      </c>
      <c r="E385" s="131" t="s">
        <v>830</v>
      </c>
      <c r="F385" s="131" t="s">
        <v>1696</v>
      </c>
      <c r="G385" s="131"/>
      <c r="H385" s="131"/>
      <c r="I385" s="132"/>
      <c r="J385" s="132">
        <v>10.5</v>
      </c>
      <c r="K385" s="132"/>
      <c r="L385" s="132">
        <v>10.199999999999999</v>
      </c>
      <c r="M385" s="132">
        <v>10.6</v>
      </c>
      <c r="N385" s="132">
        <v>11.2</v>
      </c>
      <c r="O385" s="132">
        <v>10.199999999999999</v>
      </c>
      <c r="P385" s="132"/>
      <c r="Q385" s="132">
        <v>10.4</v>
      </c>
      <c r="R385" s="132">
        <v>9.9</v>
      </c>
      <c r="S385" s="132">
        <v>9.3000000000000007</v>
      </c>
      <c r="T385" s="132">
        <v>10.3</v>
      </c>
      <c r="U385" s="132">
        <v>11.6</v>
      </c>
      <c r="V385" s="132">
        <v>10.199999999999999</v>
      </c>
      <c r="W385" s="132">
        <v>9.4</v>
      </c>
      <c r="X385" s="132">
        <v>7.5</v>
      </c>
      <c r="Y385" s="132">
        <v>12.2</v>
      </c>
      <c r="Z385" s="132">
        <v>10.1</v>
      </c>
      <c r="AA385" s="132">
        <v>10.1</v>
      </c>
      <c r="AB385" s="132">
        <v>10.4</v>
      </c>
      <c r="AC385" s="132">
        <v>13.1</v>
      </c>
      <c r="AD385" s="132">
        <v>11.5</v>
      </c>
      <c r="AE385" s="132">
        <v>11.4</v>
      </c>
      <c r="AF385" s="132">
        <v>10.9</v>
      </c>
      <c r="AG385" s="132">
        <v>11.2</v>
      </c>
      <c r="AH385" s="132">
        <v>9.8000000000000007</v>
      </c>
      <c r="AI385" s="132">
        <v>10.1</v>
      </c>
      <c r="AJ385" s="132">
        <v>10.4</v>
      </c>
      <c r="AK385" s="132">
        <v>10.199999999999999</v>
      </c>
      <c r="AL385" s="132">
        <v>9</v>
      </c>
      <c r="AM385" s="132">
        <v>11.2</v>
      </c>
      <c r="AN385" s="132">
        <v>9.6999999999999993</v>
      </c>
      <c r="AO385" s="132">
        <v>10.1</v>
      </c>
    </row>
    <row r="386" spans="1:94">
      <c r="A386" s="131">
        <v>218</v>
      </c>
      <c r="B386" s="131" t="s">
        <v>831</v>
      </c>
      <c r="C386" s="131" t="s">
        <v>754</v>
      </c>
      <c r="D386" s="131" t="s">
        <v>801</v>
      </c>
      <c r="E386" s="131" t="s">
        <v>832</v>
      </c>
      <c r="F386" s="131" t="s">
        <v>1696</v>
      </c>
      <c r="G386" s="131"/>
      <c r="H386" s="131"/>
      <c r="I386" s="132"/>
      <c r="J386" s="132">
        <v>12.2</v>
      </c>
      <c r="K386" s="132"/>
      <c r="L386" s="132">
        <v>10.199999999999999</v>
      </c>
      <c r="M386" s="132">
        <v>11.5</v>
      </c>
      <c r="N386" s="132">
        <v>13.3</v>
      </c>
      <c r="O386" s="132">
        <v>13.6</v>
      </c>
      <c r="P386" s="132"/>
      <c r="Q386" s="132">
        <v>9</v>
      </c>
      <c r="R386" s="132">
        <v>9</v>
      </c>
      <c r="S386" s="132">
        <v>8.6999999999999993</v>
      </c>
      <c r="T386" s="132">
        <v>14.2</v>
      </c>
      <c r="U386" s="132">
        <v>10.5</v>
      </c>
      <c r="V386" s="132">
        <v>11.4</v>
      </c>
      <c r="W386" s="132">
        <v>9.1999999999999993</v>
      </c>
      <c r="X386" s="132">
        <v>9.3000000000000007</v>
      </c>
      <c r="Y386" s="132">
        <v>12.3</v>
      </c>
      <c r="Z386" s="132">
        <v>11.5</v>
      </c>
      <c r="AA386" s="132">
        <v>10.9</v>
      </c>
      <c r="AB386" s="132">
        <v>10.199999999999999</v>
      </c>
      <c r="AC386" s="132">
        <v>14.7</v>
      </c>
      <c r="AD386" s="132">
        <v>12.7</v>
      </c>
      <c r="AE386" s="132">
        <v>13.3</v>
      </c>
      <c r="AF386" s="132">
        <v>14.2</v>
      </c>
      <c r="AG386" s="132">
        <v>13.3</v>
      </c>
      <c r="AH386" s="132">
        <v>12.6</v>
      </c>
      <c r="AI386" s="132">
        <v>14.4</v>
      </c>
      <c r="AJ386" s="132">
        <v>13.9</v>
      </c>
      <c r="AK386" s="132">
        <v>13.6</v>
      </c>
      <c r="AL386" s="132">
        <v>12.6</v>
      </c>
      <c r="AM386" s="132">
        <v>13.9</v>
      </c>
      <c r="AN386" s="132">
        <v>13.2</v>
      </c>
      <c r="AO386" s="132">
        <v>13.9</v>
      </c>
    </row>
    <row r="387" spans="1:94">
      <c r="A387" s="131">
        <v>219</v>
      </c>
      <c r="B387" s="131" t="s">
        <v>833</v>
      </c>
      <c r="C387" s="131" t="s">
        <v>754</v>
      </c>
      <c r="D387" s="131" t="s">
        <v>801</v>
      </c>
      <c r="E387" s="131" t="s">
        <v>834</v>
      </c>
      <c r="F387" s="131" t="s">
        <v>1696</v>
      </c>
      <c r="G387" s="131"/>
      <c r="H387" s="131"/>
      <c r="I387" s="132"/>
      <c r="J387" s="132">
        <v>17.899999999999999</v>
      </c>
      <c r="K387" s="132"/>
      <c r="L387" s="132">
        <v>13.2</v>
      </c>
      <c r="M387" s="132">
        <v>12.1</v>
      </c>
      <c r="N387" s="132">
        <v>18.5</v>
      </c>
      <c r="O387" s="132">
        <v>26.5</v>
      </c>
      <c r="P387" s="132"/>
      <c r="Q387" s="132">
        <v>9.8000000000000007</v>
      </c>
      <c r="R387" s="132">
        <v>9.8000000000000007</v>
      </c>
      <c r="S387" s="132">
        <v>8.9</v>
      </c>
      <c r="T387" s="132">
        <v>25</v>
      </c>
      <c r="U387" s="132">
        <v>14.3</v>
      </c>
      <c r="V387" s="132">
        <v>11.3</v>
      </c>
      <c r="W387" s="132">
        <v>7.6</v>
      </c>
      <c r="X387" s="132">
        <v>11.3</v>
      </c>
      <c r="Y387" s="132">
        <v>13.3</v>
      </c>
      <c r="Z387" s="132">
        <v>10.7</v>
      </c>
      <c r="AA387" s="132">
        <v>10.9</v>
      </c>
      <c r="AB387" s="132">
        <v>10.5</v>
      </c>
      <c r="AC387" s="132">
        <v>19.100000000000001</v>
      </c>
      <c r="AD387" s="132">
        <v>14.4</v>
      </c>
      <c r="AE387" s="132">
        <v>16.2</v>
      </c>
      <c r="AF387" s="132">
        <v>25.5</v>
      </c>
      <c r="AG387" s="132">
        <v>19.7</v>
      </c>
      <c r="AH387" s="132">
        <v>28.8</v>
      </c>
      <c r="AI387" s="132">
        <v>32.299999999999997</v>
      </c>
      <c r="AJ387" s="132">
        <v>25</v>
      </c>
      <c r="AK387" s="132">
        <v>27.6</v>
      </c>
      <c r="AL387" s="132">
        <v>18.8</v>
      </c>
      <c r="AM387" s="132">
        <v>23.7</v>
      </c>
      <c r="AN387" s="132">
        <v>33.799999999999997</v>
      </c>
      <c r="AO387" s="132">
        <v>30.2</v>
      </c>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row>
    <row r="388" spans="1:94">
      <c r="A388" s="131"/>
      <c r="B388" s="131"/>
      <c r="C388" s="131" t="s">
        <v>754</v>
      </c>
      <c r="D388" s="131" t="s">
        <v>836</v>
      </c>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row>
    <row r="389" spans="1:94">
      <c r="A389" s="131">
        <v>221</v>
      </c>
      <c r="B389" s="131" t="s">
        <v>835</v>
      </c>
      <c r="C389" s="131" t="s">
        <v>754</v>
      </c>
      <c r="D389" s="131" t="s">
        <v>836</v>
      </c>
      <c r="E389" s="131" t="s">
        <v>837</v>
      </c>
      <c r="F389" s="131" t="s">
        <v>1696</v>
      </c>
      <c r="G389" s="131"/>
      <c r="H389" s="131"/>
      <c r="I389" s="132"/>
      <c r="J389" s="132">
        <v>11.9</v>
      </c>
      <c r="K389" s="132"/>
      <c r="L389" s="132">
        <v>9.9</v>
      </c>
      <c r="M389" s="132">
        <v>11.4</v>
      </c>
      <c r="N389" s="132">
        <v>13</v>
      </c>
      <c r="O389" s="132">
        <v>13</v>
      </c>
      <c r="P389" s="132"/>
      <c r="Q389" s="132">
        <v>6.4</v>
      </c>
      <c r="R389" s="132">
        <v>9.9</v>
      </c>
      <c r="S389" s="132">
        <v>9.3000000000000007</v>
      </c>
      <c r="T389" s="132">
        <v>11.5</v>
      </c>
      <c r="U389" s="132">
        <v>9.9</v>
      </c>
      <c r="V389" s="132">
        <v>11.5</v>
      </c>
      <c r="W389" s="132">
        <v>10.6</v>
      </c>
      <c r="X389" s="132">
        <v>9.6</v>
      </c>
      <c r="Y389" s="132">
        <v>12.5</v>
      </c>
      <c r="Z389" s="132">
        <v>11.3</v>
      </c>
      <c r="AA389" s="132">
        <v>10.1</v>
      </c>
      <c r="AB389" s="132">
        <v>10.3</v>
      </c>
      <c r="AC389" s="132">
        <v>11.5</v>
      </c>
      <c r="AD389" s="132">
        <v>12.8</v>
      </c>
      <c r="AE389" s="132">
        <v>12.4</v>
      </c>
      <c r="AF389" s="132">
        <v>13.5</v>
      </c>
      <c r="AG389" s="132">
        <v>14</v>
      </c>
      <c r="AH389" s="132">
        <v>12.9</v>
      </c>
      <c r="AI389" s="132">
        <v>12.9</v>
      </c>
      <c r="AJ389" s="132">
        <v>13.6</v>
      </c>
      <c r="AK389" s="132">
        <v>10.9</v>
      </c>
      <c r="AL389" s="132">
        <v>10</v>
      </c>
      <c r="AM389" s="132">
        <v>14.5</v>
      </c>
      <c r="AN389" s="132">
        <v>12.9</v>
      </c>
      <c r="AO389" s="132">
        <v>15.4</v>
      </c>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row>
    <row r="390" spans="1:94">
      <c r="A390" s="131">
        <v>222</v>
      </c>
      <c r="B390" s="131" t="s">
        <v>838</v>
      </c>
      <c r="C390" s="131" t="s">
        <v>754</v>
      </c>
      <c r="D390" s="131" t="s">
        <v>836</v>
      </c>
      <c r="E390" s="131" t="s">
        <v>839</v>
      </c>
      <c r="F390" s="131" t="s">
        <v>1696</v>
      </c>
      <c r="G390" s="131"/>
      <c r="H390" s="131"/>
      <c r="I390" s="132"/>
      <c r="J390" s="132">
        <v>6.6</v>
      </c>
      <c r="K390" s="132"/>
      <c r="L390" s="132">
        <v>5.8</v>
      </c>
      <c r="M390" s="132">
        <v>6.7</v>
      </c>
      <c r="N390" s="132">
        <v>7.2</v>
      </c>
      <c r="O390" s="132">
        <v>6.7</v>
      </c>
      <c r="P390" s="132"/>
      <c r="Q390" s="132">
        <v>4</v>
      </c>
      <c r="R390" s="132">
        <v>5.8</v>
      </c>
      <c r="S390" s="132">
        <v>5.4</v>
      </c>
      <c r="T390" s="132">
        <v>6.5</v>
      </c>
      <c r="U390" s="132">
        <v>5.9</v>
      </c>
      <c r="V390" s="132">
        <v>7</v>
      </c>
      <c r="W390" s="132">
        <v>6.6</v>
      </c>
      <c r="X390" s="132">
        <v>5.5</v>
      </c>
      <c r="Y390" s="132">
        <v>7.5</v>
      </c>
      <c r="Z390" s="132">
        <v>6.6</v>
      </c>
      <c r="AA390" s="132">
        <v>5.9</v>
      </c>
      <c r="AB390" s="132">
        <v>6.1</v>
      </c>
      <c r="AC390" s="132">
        <v>6.6</v>
      </c>
      <c r="AD390" s="132">
        <v>7.2</v>
      </c>
      <c r="AE390" s="132">
        <v>7</v>
      </c>
      <c r="AF390" s="132">
        <v>7.3</v>
      </c>
      <c r="AG390" s="132">
        <v>7.7</v>
      </c>
      <c r="AH390" s="132">
        <v>6.4</v>
      </c>
      <c r="AI390" s="132">
        <v>6.6</v>
      </c>
      <c r="AJ390" s="132">
        <v>7.1</v>
      </c>
      <c r="AK390" s="132">
        <v>5.8</v>
      </c>
      <c r="AL390" s="132">
        <v>5.9</v>
      </c>
      <c r="AM390" s="132">
        <v>7.3</v>
      </c>
      <c r="AN390" s="132">
        <v>6.1</v>
      </c>
      <c r="AO390" s="132">
        <v>7.3</v>
      </c>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row>
    <row r="391" spans="1:94">
      <c r="A391" s="131">
        <v>223</v>
      </c>
      <c r="B391" s="131" t="s">
        <v>840</v>
      </c>
      <c r="C391" s="131" t="s">
        <v>754</v>
      </c>
      <c r="D391" s="131" t="s">
        <v>836</v>
      </c>
      <c r="E391" s="131" t="s">
        <v>841</v>
      </c>
      <c r="F391" s="131" t="s">
        <v>1696</v>
      </c>
      <c r="G391" s="131"/>
      <c r="H391" s="131"/>
      <c r="I391" s="132"/>
      <c r="J391" s="132">
        <v>2.5</v>
      </c>
      <c r="K391" s="132"/>
      <c r="L391" s="132">
        <v>1.9</v>
      </c>
      <c r="M391" s="132">
        <v>2.5</v>
      </c>
      <c r="N391" s="132">
        <v>2.7</v>
      </c>
      <c r="O391" s="132">
        <v>2.7</v>
      </c>
      <c r="P391" s="132"/>
      <c r="Q391" s="132">
        <v>1.4</v>
      </c>
      <c r="R391" s="132">
        <v>1.7</v>
      </c>
      <c r="S391" s="132">
        <v>1.9</v>
      </c>
      <c r="T391" s="132">
        <v>2</v>
      </c>
      <c r="U391" s="132">
        <v>1.9</v>
      </c>
      <c r="V391" s="132">
        <v>2.5</v>
      </c>
      <c r="W391" s="132">
        <v>2.5</v>
      </c>
      <c r="X391" s="132">
        <v>2.5</v>
      </c>
      <c r="Y391" s="132">
        <v>2.5</v>
      </c>
      <c r="Z391" s="132">
        <v>2.5</v>
      </c>
      <c r="AA391" s="132">
        <v>2.5</v>
      </c>
      <c r="AB391" s="132">
        <v>2.1</v>
      </c>
      <c r="AC391" s="132">
        <v>2.6</v>
      </c>
      <c r="AD391" s="132">
        <v>2.7</v>
      </c>
      <c r="AE391" s="132">
        <v>2.7</v>
      </c>
      <c r="AF391" s="132">
        <v>2.7</v>
      </c>
      <c r="AG391" s="132">
        <v>2.9</v>
      </c>
      <c r="AH391" s="132">
        <v>3.5</v>
      </c>
      <c r="AI391" s="132">
        <v>2.5</v>
      </c>
      <c r="AJ391" s="132">
        <v>2.7</v>
      </c>
      <c r="AK391" s="132">
        <v>2.1</v>
      </c>
      <c r="AL391" s="132">
        <v>2.7</v>
      </c>
      <c r="AM391" s="132">
        <v>3</v>
      </c>
      <c r="AN391" s="132">
        <v>2.7</v>
      </c>
      <c r="AO391" s="132">
        <v>3.1</v>
      </c>
    </row>
    <row r="392" spans="1:94">
      <c r="A392" s="131">
        <v>224</v>
      </c>
      <c r="B392" s="131" t="s">
        <v>842</v>
      </c>
      <c r="C392" s="131" t="s">
        <v>754</v>
      </c>
      <c r="D392" s="131" t="s">
        <v>836</v>
      </c>
      <c r="E392" s="131" t="s">
        <v>843</v>
      </c>
      <c r="F392" s="131" t="s">
        <v>1696</v>
      </c>
      <c r="G392" s="131"/>
      <c r="H392" s="131"/>
      <c r="I392" s="132"/>
      <c r="J392" s="132">
        <v>1.1000000000000001</v>
      </c>
      <c r="K392" s="132"/>
      <c r="L392" s="132">
        <v>0.7</v>
      </c>
      <c r="M392" s="132">
        <v>0.9</v>
      </c>
      <c r="N392" s="132">
        <v>1.2</v>
      </c>
      <c r="O392" s="132">
        <v>1.4</v>
      </c>
      <c r="P392" s="132"/>
      <c r="Q392" s="132">
        <v>0.4</v>
      </c>
      <c r="R392" s="132">
        <v>0.7</v>
      </c>
      <c r="S392" s="132">
        <v>0.6</v>
      </c>
      <c r="T392" s="132">
        <v>1</v>
      </c>
      <c r="U392" s="132">
        <v>0.7</v>
      </c>
      <c r="V392" s="132">
        <v>0.9</v>
      </c>
      <c r="W392" s="132">
        <v>0.7</v>
      </c>
      <c r="X392" s="132">
        <v>0.7</v>
      </c>
      <c r="Y392" s="132">
        <v>0.9</v>
      </c>
      <c r="Z392" s="132">
        <v>0.9</v>
      </c>
      <c r="AA392" s="132">
        <v>0.9</v>
      </c>
      <c r="AB392" s="132">
        <v>0.7</v>
      </c>
      <c r="AC392" s="132">
        <v>1</v>
      </c>
      <c r="AD392" s="132">
        <v>1.1000000000000001</v>
      </c>
      <c r="AE392" s="132">
        <v>1</v>
      </c>
      <c r="AF392" s="132">
        <v>1.6</v>
      </c>
      <c r="AG392" s="132">
        <v>1.4</v>
      </c>
      <c r="AH392" s="132">
        <v>1.2</v>
      </c>
      <c r="AI392" s="132">
        <v>1.5</v>
      </c>
      <c r="AJ392" s="132">
        <v>1.4</v>
      </c>
      <c r="AK392" s="132">
        <v>1.1000000000000001</v>
      </c>
      <c r="AL392" s="132">
        <v>0.9</v>
      </c>
      <c r="AM392" s="132">
        <v>1.7</v>
      </c>
      <c r="AN392" s="132">
        <v>1.4</v>
      </c>
      <c r="AO392" s="132">
        <v>1.5</v>
      </c>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row>
    <row r="393" spans="1:94">
      <c r="A393" s="131"/>
      <c r="B393" s="131"/>
      <c r="C393" s="131" t="s">
        <v>754</v>
      </c>
      <c r="D393" s="131" t="s">
        <v>845</v>
      </c>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row>
    <row r="394" spans="1:94">
      <c r="A394" s="131">
        <v>226</v>
      </c>
      <c r="B394" s="131" t="s">
        <v>844</v>
      </c>
      <c r="C394" s="131" t="s">
        <v>754</v>
      </c>
      <c r="D394" s="131" t="s">
        <v>845</v>
      </c>
      <c r="E394" s="131" t="s">
        <v>846</v>
      </c>
      <c r="F394" s="131" t="s">
        <v>1697</v>
      </c>
      <c r="G394" s="131"/>
      <c r="H394" s="131"/>
      <c r="I394" s="132"/>
      <c r="J394" s="132">
        <v>4.3</v>
      </c>
      <c r="K394" s="132"/>
      <c r="L394" s="132">
        <v>2.7</v>
      </c>
      <c r="M394" s="132">
        <v>3.3</v>
      </c>
      <c r="N394" s="132">
        <v>4.4000000000000004</v>
      </c>
      <c r="O394" s="132">
        <v>5.7</v>
      </c>
      <c r="P394" s="132"/>
      <c r="Q394" s="132">
        <v>1.8</v>
      </c>
      <c r="R394" s="132">
        <v>2</v>
      </c>
      <c r="S394" s="132">
        <v>1.8</v>
      </c>
      <c r="T394" s="132">
        <v>4</v>
      </c>
      <c r="U394" s="132">
        <v>3.1</v>
      </c>
      <c r="V394" s="132">
        <v>2.2999999999999998</v>
      </c>
      <c r="W394" s="132">
        <v>1.8</v>
      </c>
      <c r="X394" s="132">
        <v>4.2</v>
      </c>
      <c r="Y394" s="132">
        <v>3.6</v>
      </c>
      <c r="Z394" s="132">
        <v>2.2999999999999998</v>
      </c>
      <c r="AA394" s="132">
        <v>3.4</v>
      </c>
      <c r="AB394" s="132">
        <v>2.5</v>
      </c>
      <c r="AC394" s="132">
        <v>5.9</v>
      </c>
      <c r="AD394" s="132">
        <v>3.5</v>
      </c>
      <c r="AE394" s="132">
        <v>4.8</v>
      </c>
      <c r="AF394" s="132">
        <v>4.5999999999999996</v>
      </c>
      <c r="AG394" s="132">
        <v>3.9</v>
      </c>
      <c r="AH394" s="132">
        <v>10.8</v>
      </c>
      <c r="AI394" s="132">
        <v>5.7</v>
      </c>
      <c r="AJ394" s="132">
        <v>3.8</v>
      </c>
      <c r="AK394" s="132">
        <v>5</v>
      </c>
      <c r="AL394" s="132">
        <v>7.5</v>
      </c>
      <c r="AM394" s="132">
        <v>5.3</v>
      </c>
      <c r="AN394" s="132">
        <v>7.1</v>
      </c>
      <c r="AO394" s="132">
        <v>5.4</v>
      </c>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row>
    <row r="395" spans="1:94">
      <c r="A395" s="131">
        <v>227</v>
      </c>
      <c r="B395" s="131" t="s">
        <v>847</v>
      </c>
      <c r="C395" s="131" t="s">
        <v>754</v>
      </c>
      <c r="D395" s="131" t="s">
        <v>845</v>
      </c>
      <c r="E395" s="131" t="s">
        <v>848</v>
      </c>
      <c r="F395" s="131" t="s">
        <v>1697</v>
      </c>
      <c r="G395" s="131"/>
      <c r="H395" s="131"/>
      <c r="I395" s="132"/>
      <c r="J395" s="132">
        <v>4.2</v>
      </c>
      <c r="K395" s="132"/>
      <c r="L395" s="132">
        <v>2.1</v>
      </c>
      <c r="M395" s="132">
        <v>3.2</v>
      </c>
      <c r="N395" s="132">
        <v>4.4000000000000004</v>
      </c>
      <c r="O395" s="132">
        <v>5.9</v>
      </c>
      <c r="P395" s="132"/>
      <c r="Q395" s="132">
        <v>1</v>
      </c>
      <c r="R395" s="132">
        <v>1.7</v>
      </c>
      <c r="S395" s="132">
        <v>1.6</v>
      </c>
      <c r="T395" s="132">
        <v>2.6</v>
      </c>
      <c r="U395" s="132">
        <v>3.2</v>
      </c>
      <c r="V395" s="132">
        <v>1.9</v>
      </c>
      <c r="W395" s="132">
        <v>1.7</v>
      </c>
      <c r="X395" s="132">
        <v>4</v>
      </c>
      <c r="Y395" s="132">
        <v>3.3</v>
      </c>
      <c r="Z395" s="132">
        <v>2.1</v>
      </c>
      <c r="AA395" s="132">
        <v>3.2</v>
      </c>
      <c r="AB395" s="132">
        <v>2.4</v>
      </c>
      <c r="AC395" s="132">
        <v>6.3</v>
      </c>
      <c r="AD395" s="132">
        <v>3.4</v>
      </c>
      <c r="AE395" s="132">
        <v>5</v>
      </c>
      <c r="AF395" s="132">
        <v>4.4000000000000004</v>
      </c>
      <c r="AG395" s="132">
        <v>4</v>
      </c>
      <c r="AH395" s="132">
        <v>8.1999999999999993</v>
      </c>
      <c r="AI395" s="132">
        <v>5.0999999999999996</v>
      </c>
      <c r="AJ395" s="132">
        <v>3.3</v>
      </c>
      <c r="AK395" s="132">
        <v>3.4</v>
      </c>
      <c r="AL395" s="132">
        <v>6.2</v>
      </c>
      <c r="AM395" s="132">
        <v>6</v>
      </c>
      <c r="AN395" s="132">
        <v>8.5</v>
      </c>
      <c r="AO395" s="132">
        <v>7.6</v>
      </c>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row>
    <row r="396" spans="1:94">
      <c r="A396" s="131">
        <v>228</v>
      </c>
      <c r="B396" s="131" t="s">
        <v>849</v>
      </c>
      <c r="C396" s="131" t="s">
        <v>754</v>
      </c>
      <c r="D396" s="131" t="s">
        <v>845</v>
      </c>
      <c r="E396" s="131" t="s">
        <v>850</v>
      </c>
      <c r="F396" s="131" t="s">
        <v>1696</v>
      </c>
      <c r="G396" s="131"/>
      <c r="H396" s="131"/>
      <c r="I396" s="132"/>
      <c r="J396" s="132">
        <v>33.200000000000003</v>
      </c>
      <c r="K396" s="132"/>
      <c r="L396" s="132">
        <v>32.299999999999997</v>
      </c>
      <c r="M396" s="132">
        <v>31.2</v>
      </c>
      <c r="N396" s="132">
        <v>34.9</v>
      </c>
      <c r="O396" s="132">
        <v>34</v>
      </c>
      <c r="P396" s="132"/>
      <c r="Q396" s="132">
        <v>31.4</v>
      </c>
      <c r="R396" s="132">
        <v>32.4</v>
      </c>
      <c r="S396" s="132">
        <v>30.8</v>
      </c>
      <c r="T396" s="132">
        <v>32.4</v>
      </c>
      <c r="U396" s="132">
        <v>34</v>
      </c>
      <c r="V396" s="132">
        <v>31.1</v>
      </c>
      <c r="W396" s="132">
        <v>30.3</v>
      </c>
      <c r="X396" s="132">
        <v>23.8</v>
      </c>
      <c r="Y396" s="132">
        <v>32.5</v>
      </c>
      <c r="Z396" s="132">
        <v>34.299999999999997</v>
      </c>
      <c r="AA396" s="132">
        <v>32.299999999999997</v>
      </c>
      <c r="AB396" s="132">
        <v>30.7</v>
      </c>
      <c r="AC396" s="132">
        <v>28.5</v>
      </c>
      <c r="AD396" s="132">
        <v>35</v>
      </c>
      <c r="AE396" s="132">
        <v>33.299999999999997</v>
      </c>
      <c r="AF396" s="132">
        <v>36.200000000000003</v>
      </c>
      <c r="AG396" s="132">
        <v>37</v>
      </c>
      <c r="AH396" s="132">
        <v>35</v>
      </c>
      <c r="AI396" s="132">
        <v>34.1</v>
      </c>
      <c r="AJ396" s="132">
        <v>34.1</v>
      </c>
      <c r="AK396" s="132">
        <v>29.8</v>
      </c>
      <c r="AL396" s="132">
        <v>28.2</v>
      </c>
      <c r="AM396" s="132">
        <v>36.1</v>
      </c>
      <c r="AN396" s="132">
        <v>36.299999999999997</v>
      </c>
      <c r="AO396" s="132">
        <v>38.700000000000003</v>
      </c>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row>
    <row r="397" spans="1:94">
      <c r="A397" s="131">
        <v>229</v>
      </c>
      <c r="B397" s="131" t="s">
        <v>851</v>
      </c>
      <c r="C397" s="131" t="s">
        <v>754</v>
      </c>
      <c r="D397" s="131" t="s">
        <v>845</v>
      </c>
      <c r="E397" s="131" t="s">
        <v>852</v>
      </c>
      <c r="F397" s="131" t="s">
        <v>1696</v>
      </c>
      <c r="G397" s="131"/>
      <c r="H397" s="131"/>
      <c r="I397" s="132"/>
      <c r="J397" s="132">
        <v>23.6</v>
      </c>
      <c r="K397" s="132"/>
      <c r="L397" s="132">
        <v>24</v>
      </c>
      <c r="M397" s="132">
        <v>22.7</v>
      </c>
      <c r="N397" s="132">
        <v>24.2</v>
      </c>
      <c r="O397" s="132">
        <v>23.5</v>
      </c>
      <c r="P397" s="132"/>
      <c r="Q397" s="132">
        <v>24.3</v>
      </c>
      <c r="R397" s="132">
        <v>24.5</v>
      </c>
      <c r="S397" s="132">
        <v>23.9</v>
      </c>
      <c r="T397" s="132">
        <v>23.6</v>
      </c>
      <c r="U397" s="132">
        <v>25.5</v>
      </c>
      <c r="V397" s="132">
        <v>22.7</v>
      </c>
      <c r="W397" s="132">
        <v>22.8</v>
      </c>
      <c r="X397" s="132">
        <v>17.8</v>
      </c>
      <c r="Y397" s="132">
        <v>22.8</v>
      </c>
      <c r="Z397" s="132">
        <v>24.3</v>
      </c>
      <c r="AA397" s="132">
        <v>25.1</v>
      </c>
      <c r="AB397" s="132">
        <v>22.8</v>
      </c>
      <c r="AC397" s="132">
        <v>19.2</v>
      </c>
      <c r="AD397" s="132">
        <v>24.6</v>
      </c>
      <c r="AE397" s="132">
        <v>22.9</v>
      </c>
      <c r="AF397" s="132">
        <v>25.3</v>
      </c>
      <c r="AG397" s="132">
        <v>25.3</v>
      </c>
      <c r="AH397" s="132">
        <v>22.5</v>
      </c>
      <c r="AI397" s="132">
        <v>23.6</v>
      </c>
      <c r="AJ397" s="132">
        <v>23.6</v>
      </c>
      <c r="AK397" s="132">
        <v>19.899999999999999</v>
      </c>
      <c r="AL397" s="132">
        <v>20</v>
      </c>
      <c r="AM397" s="132">
        <v>24.7</v>
      </c>
      <c r="AN397" s="132">
        <v>23.6</v>
      </c>
      <c r="AO397" s="132">
        <v>26</v>
      </c>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row>
    <row r="398" spans="1:94">
      <c r="A398" s="131">
        <v>230</v>
      </c>
      <c r="B398" s="131" t="s">
        <v>853</v>
      </c>
      <c r="C398" s="131" t="s">
        <v>754</v>
      </c>
      <c r="D398" s="131" t="s">
        <v>845</v>
      </c>
      <c r="E398" s="131" t="s">
        <v>854</v>
      </c>
      <c r="F398" s="131" t="s">
        <v>1696</v>
      </c>
      <c r="G398" s="131"/>
      <c r="H398" s="131"/>
      <c r="I398" s="132"/>
      <c r="J398" s="132">
        <v>34.6</v>
      </c>
      <c r="K398" s="132"/>
      <c r="L398" s="132">
        <v>29.1</v>
      </c>
      <c r="M398" s="132">
        <v>36.5</v>
      </c>
      <c r="N398" s="132">
        <v>37.299999999999997</v>
      </c>
      <c r="O398" s="132">
        <v>34.700000000000003</v>
      </c>
      <c r="P398" s="132"/>
      <c r="Q398" s="132">
        <v>21.1</v>
      </c>
      <c r="R398" s="132">
        <v>28.1</v>
      </c>
      <c r="S398" s="132">
        <v>29.3</v>
      </c>
      <c r="T398" s="132">
        <v>28</v>
      </c>
      <c r="U398" s="132">
        <v>34.1</v>
      </c>
      <c r="V398" s="132">
        <v>36.4</v>
      </c>
      <c r="W398" s="132">
        <v>34.700000000000003</v>
      </c>
      <c r="X398" s="132">
        <v>30.6</v>
      </c>
      <c r="Y398" s="132">
        <v>39.700000000000003</v>
      </c>
      <c r="Z398" s="132">
        <v>35.4</v>
      </c>
      <c r="AA398" s="132">
        <v>36.4</v>
      </c>
      <c r="AB398" s="132">
        <v>33.5</v>
      </c>
      <c r="AC398" s="132">
        <v>41</v>
      </c>
      <c r="AD398" s="132">
        <v>37.200000000000003</v>
      </c>
      <c r="AE398" s="132">
        <v>37.200000000000003</v>
      </c>
      <c r="AF398" s="132">
        <v>35.4</v>
      </c>
      <c r="AG398" s="132">
        <v>38.799999999999997</v>
      </c>
      <c r="AH398" s="132">
        <v>37.200000000000003</v>
      </c>
      <c r="AI398" s="132">
        <v>28.5</v>
      </c>
      <c r="AJ398" s="132">
        <v>34.299999999999997</v>
      </c>
      <c r="AK398" s="132">
        <v>28.2</v>
      </c>
      <c r="AL398" s="132">
        <v>34.6</v>
      </c>
      <c r="AM398" s="132">
        <v>39.9</v>
      </c>
      <c r="AN398" s="132">
        <v>33.5</v>
      </c>
      <c r="AO398" s="132">
        <v>37.9</v>
      </c>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row>
    <row r="399" spans="1:94">
      <c r="A399" s="131">
        <v>231</v>
      </c>
      <c r="B399" s="131" t="s">
        <v>855</v>
      </c>
      <c r="C399" s="131" t="s">
        <v>754</v>
      </c>
      <c r="D399" s="131" t="s">
        <v>845</v>
      </c>
      <c r="E399" s="131" t="s">
        <v>856</v>
      </c>
      <c r="F399" s="131" t="s">
        <v>1696</v>
      </c>
      <c r="G399" s="131"/>
      <c r="H399" s="131"/>
      <c r="I399" s="132"/>
      <c r="J399" s="132">
        <v>5.9</v>
      </c>
      <c r="K399" s="132"/>
      <c r="L399" s="132">
        <v>4.3</v>
      </c>
      <c r="M399" s="132">
        <v>5.6</v>
      </c>
      <c r="N399" s="132">
        <v>6</v>
      </c>
      <c r="O399" s="132">
        <v>7.3</v>
      </c>
      <c r="P399" s="132"/>
      <c r="Q399" s="132">
        <v>3.5</v>
      </c>
      <c r="R399" s="132">
        <v>4</v>
      </c>
      <c r="S399" s="132">
        <v>4</v>
      </c>
      <c r="T399" s="132">
        <v>5.0999999999999996</v>
      </c>
      <c r="U399" s="132">
        <v>4.5999999999999996</v>
      </c>
      <c r="V399" s="132">
        <v>5.6</v>
      </c>
      <c r="W399" s="132">
        <v>5.2</v>
      </c>
      <c r="X399" s="132">
        <v>5.3</v>
      </c>
      <c r="Y399" s="132">
        <v>6.1</v>
      </c>
      <c r="Z399" s="132">
        <v>4.5</v>
      </c>
      <c r="AA399" s="132">
        <v>5.6</v>
      </c>
      <c r="AB399" s="132">
        <v>4.9000000000000004</v>
      </c>
      <c r="AC399" s="132">
        <v>6.4</v>
      </c>
      <c r="AD399" s="132">
        <v>5.4</v>
      </c>
      <c r="AE399" s="132">
        <v>6</v>
      </c>
      <c r="AF399" s="132">
        <v>6.4</v>
      </c>
      <c r="AG399" s="132">
        <v>6</v>
      </c>
      <c r="AH399" s="132">
        <v>9.5</v>
      </c>
      <c r="AI399" s="132">
        <v>7.3</v>
      </c>
      <c r="AJ399" s="132">
        <v>6.1</v>
      </c>
      <c r="AK399" s="132">
        <v>6.8</v>
      </c>
      <c r="AL399" s="132">
        <v>7.3</v>
      </c>
      <c r="AM399" s="132">
        <v>7.4</v>
      </c>
      <c r="AN399" s="132">
        <v>8.1999999999999993</v>
      </c>
      <c r="AO399" s="132">
        <v>7.9</v>
      </c>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row>
    <row r="400" spans="1:94">
      <c r="A400" s="131">
        <v>232</v>
      </c>
      <c r="B400" s="131" t="s">
        <v>857</v>
      </c>
      <c r="C400" s="131" t="s">
        <v>754</v>
      </c>
      <c r="D400" s="131" t="s">
        <v>845</v>
      </c>
      <c r="E400" s="131" t="s">
        <v>858</v>
      </c>
      <c r="F400" s="131" t="s">
        <v>1696</v>
      </c>
      <c r="G400" s="131"/>
      <c r="H400" s="131"/>
      <c r="I400" s="132"/>
      <c r="J400" s="132">
        <v>17.8</v>
      </c>
      <c r="K400" s="132"/>
      <c r="L400" s="132">
        <v>12.2</v>
      </c>
      <c r="M400" s="132">
        <v>16.8</v>
      </c>
      <c r="N400" s="132">
        <v>19.100000000000001</v>
      </c>
      <c r="O400" s="132">
        <v>21.9</v>
      </c>
      <c r="P400" s="132"/>
      <c r="Q400" s="132">
        <v>9.4</v>
      </c>
      <c r="R400" s="132">
        <v>10.9</v>
      </c>
      <c r="S400" s="132">
        <v>11.5</v>
      </c>
      <c r="T400" s="132">
        <v>14.8</v>
      </c>
      <c r="U400" s="132">
        <v>13.2</v>
      </c>
      <c r="V400" s="132">
        <v>15.4</v>
      </c>
      <c r="W400" s="132">
        <v>13.6</v>
      </c>
      <c r="X400" s="132">
        <v>16.399999999999999</v>
      </c>
      <c r="Y400" s="132">
        <v>18.3</v>
      </c>
      <c r="Z400" s="132">
        <v>13.3</v>
      </c>
      <c r="AA400" s="132">
        <v>16.8</v>
      </c>
      <c r="AB400" s="132">
        <v>13.9</v>
      </c>
      <c r="AC400" s="132">
        <v>23.3</v>
      </c>
      <c r="AD400" s="132">
        <v>17</v>
      </c>
      <c r="AE400" s="132">
        <v>20.5</v>
      </c>
      <c r="AF400" s="132">
        <v>20</v>
      </c>
      <c r="AG400" s="132">
        <v>18.600000000000001</v>
      </c>
      <c r="AH400" s="132">
        <v>27.5</v>
      </c>
      <c r="AI400" s="132">
        <v>21.5</v>
      </c>
      <c r="AJ400" s="132">
        <v>18.8</v>
      </c>
      <c r="AK400" s="132">
        <v>18.3</v>
      </c>
      <c r="AL400" s="132">
        <v>23</v>
      </c>
      <c r="AM400" s="132">
        <v>22.1</v>
      </c>
      <c r="AN400" s="132">
        <v>24.9</v>
      </c>
      <c r="AO400" s="132">
        <v>23.3</v>
      </c>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row>
    <row r="401" spans="1:94">
      <c r="A401" s="131"/>
      <c r="B401" s="131"/>
      <c r="C401" s="131" t="s">
        <v>754</v>
      </c>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row>
    <row r="402" spans="1:94">
      <c r="A402" s="131"/>
      <c r="B402" s="131"/>
      <c r="C402" s="131" t="s">
        <v>754</v>
      </c>
      <c r="D402" s="131" t="s">
        <v>860</v>
      </c>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row>
    <row r="403" spans="1:94">
      <c r="A403" s="131">
        <v>761</v>
      </c>
      <c r="B403" s="131" t="s">
        <v>859</v>
      </c>
      <c r="C403" s="131" t="s">
        <v>754</v>
      </c>
      <c r="D403" s="131" t="s">
        <v>860</v>
      </c>
      <c r="E403" s="131" t="s">
        <v>861</v>
      </c>
      <c r="F403" s="131" t="s">
        <v>1696</v>
      </c>
      <c r="G403" s="131"/>
      <c r="H403" s="131"/>
      <c r="I403" s="132"/>
      <c r="J403" s="132">
        <v>5.9</v>
      </c>
      <c r="K403" s="132"/>
      <c r="L403" s="132">
        <v>4.0999999999999996</v>
      </c>
      <c r="M403" s="132">
        <v>5.8</v>
      </c>
      <c r="N403" s="132">
        <v>6</v>
      </c>
      <c r="O403" s="132">
        <v>6.9</v>
      </c>
      <c r="P403" s="132"/>
      <c r="Q403" s="132">
        <v>3.9</v>
      </c>
      <c r="R403" s="132">
        <v>3.6</v>
      </c>
      <c r="S403" s="132">
        <v>4.0999999999999996</v>
      </c>
      <c r="T403" s="132">
        <v>4.0999999999999996</v>
      </c>
      <c r="U403" s="132">
        <v>4.0999999999999996</v>
      </c>
      <c r="V403" s="132">
        <v>5.6</v>
      </c>
      <c r="W403" s="132">
        <v>5.5</v>
      </c>
      <c r="X403" s="132">
        <v>8.3000000000000007</v>
      </c>
      <c r="Y403" s="132">
        <v>5.4</v>
      </c>
      <c r="Z403" s="132">
        <v>5</v>
      </c>
      <c r="AA403" s="132">
        <v>5.8</v>
      </c>
      <c r="AB403" s="132">
        <v>4.9000000000000004</v>
      </c>
      <c r="AC403" s="132">
        <v>7.3</v>
      </c>
      <c r="AD403" s="132">
        <v>4.9000000000000004</v>
      </c>
      <c r="AE403" s="132">
        <v>7.2</v>
      </c>
      <c r="AF403" s="132">
        <v>5.6</v>
      </c>
      <c r="AG403" s="132">
        <v>4.9000000000000004</v>
      </c>
      <c r="AH403" s="132">
        <v>13.6</v>
      </c>
      <c r="AI403" s="132">
        <v>5.6</v>
      </c>
      <c r="AJ403" s="132">
        <v>4.8</v>
      </c>
      <c r="AK403" s="132">
        <v>6.8</v>
      </c>
      <c r="AL403" s="132">
        <v>9.9</v>
      </c>
      <c r="AM403" s="132">
        <v>6.8</v>
      </c>
      <c r="AN403" s="132">
        <v>6.8</v>
      </c>
      <c r="AO403" s="132">
        <v>6.8</v>
      </c>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row>
    <row r="404" spans="1:94">
      <c r="A404" s="131">
        <v>762</v>
      </c>
      <c r="B404" s="131" t="s">
        <v>862</v>
      </c>
      <c r="C404" s="131" t="s">
        <v>754</v>
      </c>
      <c r="D404" s="131" t="s">
        <v>860</v>
      </c>
      <c r="E404" s="131" t="s">
        <v>863</v>
      </c>
      <c r="F404" s="131" t="s">
        <v>1696</v>
      </c>
      <c r="G404" s="131"/>
      <c r="H404" s="131"/>
      <c r="I404" s="132"/>
      <c r="J404" s="132">
        <v>5.0999999999999996</v>
      </c>
      <c r="K404" s="132"/>
      <c r="L404" s="132">
        <v>3.6</v>
      </c>
      <c r="M404" s="132">
        <v>5.2</v>
      </c>
      <c r="N404" s="132">
        <v>5.2</v>
      </c>
      <c r="O404" s="132">
        <v>5.6</v>
      </c>
      <c r="P404" s="132"/>
      <c r="Q404" s="132">
        <v>3.5</v>
      </c>
      <c r="R404" s="132">
        <v>3.3</v>
      </c>
      <c r="S404" s="132">
        <v>3.5</v>
      </c>
      <c r="T404" s="132">
        <v>3.5</v>
      </c>
      <c r="U404" s="132">
        <v>3.5</v>
      </c>
      <c r="V404" s="132">
        <v>4.7</v>
      </c>
      <c r="W404" s="132">
        <v>4.7</v>
      </c>
      <c r="X404" s="132">
        <v>6.1</v>
      </c>
      <c r="Y404" s="132">
        <v>5</v>
      </c>
      <c r="Z404" s="132">
        <v>4.5</v>
      </c>
      <c r="AA404" s="132">
        <v>5</v>
      </c>
      <c r="AB404" s="132">
        <v>4.2</v>
      </c>
      <c r="AC404" s="132">
        <v>7.6</v>
      </c>
      <c r="AD404" s="132">
        <v>4.7</v>
      </c>
      <c r="AE404" s="132">
        <v>6.4</v>
      </c>
      <c r="AF404" s="132">
        <v>4.5</v>
      </c>
      <c r="AG404" s="132">
        <v>4.5</v>
      </c>
      <c r="AH404" s="132">
        <v>10.7</v>
      </c>
      <c r="AI404" s="132">
        <v>4.2</v>
      </c>
      <c r="AJ404" s="132">
        <v>3.7</v>
      </c>
      <c r="AK404" s="132">
        <v>5.4</v>
      </c>
      <c r="AL404" s="132">
        <v>8.1</v>
      </c>
      <c r="AM404" s="132">
        <v>5.8</v>
      </c>
      <c r="AN404" s="132">
        <v>5.7</v>
      </c>
      <c r="AO404" s="132">
        <v>5.4</v>
      </c>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row>
    <row r="405" spans="1:94">
      <c r="A405" s="131"/>
      <c r="B405" s="131"/>
      <c r="C405" s="131" t="s">
        <v>754</v>
      </c>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row>
    <row r="406" spans="1:94">
      <c r="A406" s="131"/>
      <c r="B406" s="131"/>
      <c r="C406" s="131" t="s">
        <v>865</v>
      </c>
      <c r="D406" s="131" t="s">
        <v>866</v>
      </c>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row>
    <row r="407" spans="1:94">
      <c r="A407" s="131">
        <v>235</v>
      </c>
      <c r="B407" s="131" t="s">
        <v>864</v>
      </c>
      <c r="C407" s="131" t="s">
        <v>865</v>
      </c>
      <c r="D407" s="131" t="s">
        <v>866</v>
      </c>
      <c r="E407" s="131" t="s">
        <v>867</v>
      </c>
      <c r="F407" s="131" t="s">
        <v>1696</v>
      </c>
      <c r="G407" s="131"/>
      <c r="H407" s="131"/>
      <c r="I407" s="132"/>
      <c r="J407" s="132">
        <v>39.299999999999997</v>
      </c>
      <c r="K407" s="132"/>
      <c r="L407" s="132">
        <v>41.4</v>
      </c>
      <c r="M407" s="132">
        <v>40.299999999999997</v>
      </c>
      <c r="N407" s="132">
        <v>39.4</v>
      </c>
      <c r="O407" s="132">
        <v>37.799999999999997</v>
      </c>
      <c r="P407" s="132"/>
      <c r="Q407" s="132">
        <v>40.700000000000003</v>
      </c>
      <c r="R407" s="132">
        <v>42.4</v>
      </c>
      <c r="S407" s="132">
        <v>41</v>
      </c>
      <c r="T407" s="132">
        <v>40.799999999999997</v>
      </c>
      <c r="U407" s="132">
        <v>40.9</v>
      </c>
      <c r="V407" s="132">
        <v>42.5</v>
      </c>
      <c r="W407" s="132">
        <v>43.8</v>
      </c>
      <c r="X407" s="132">
        <v>42.1</v>
      </c>
      <c r="Y407" s="132">
        <v>40.200000000000003</v>
      </c>
      <c r="Z407" s="132">
        <v>41.4</v>
      </c>
      <c r="AA407" s="132">
        <v>40.9</v>
      </c>
      <c r="AB407" s="132">
        <v>40.200000000000003</v>
      </c>
      <c r="AC407" s="132">
        <v>40</v>
      </c>
      <c r="AD407" s="132">
        <v>40.1</v>
      </c>
      <c r="AE407" s="132">
        <v>40.799999999999997</v>
      </c>
      <c r="AF407" s="132">
        <v>35.799999999999997</v>
      </c>
      <c r="AG407" s="132">
        <v>38</v>
      </c>
      <c r="AH407" s="132">
        <v>40.200000000000003</v>
      </c>
      <c r="AI407" s="132">
        <v>37.200000000000003</v>
      </c>
      <c r="AJ407" s="132">
        <v>36.200000000000003</v>
      </c>
      <c r="AK407" s="132">
        <v>38.700000000000003</v>
      </c>
      <c r="AL407" s="132">
        <v>39</v>
      </c>
      <c r="AM407" s="132">
        <v>37.1</v>
      </c>
      <c r="AN407" s="132">
        <v>35.799999999999997</v>
      </c>
      <c r="AO407" s="132">
        <v>37.299999999999997</v>
      </c>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row>
    <row r="408" spans="1:94">
      <c r="A408" s="131">
        <v>236</v>
      </c>
      <c r="B408" s="131" t="s">
        <v>868</v>
      </c>
      <c r="C408" s="131" t="s">
        <v>865</v>
      </c>
      <c r="D408" s="131" t="s">
        <v>866</v>
      </c>
      <c r="E408" s="131" t="s">
        <v>869</v>
      </c>
      <c r="F408" s="131" t="s">
        <v>1696</v>
      </c>
      <c r="G408" s="131"/>
      <c r="H408" s="131"/>
      <c r="I408" s="132"/>
      <c r="J408" s="132">
        <v>37.4</v>
      </c>
      <c r="K408" s="132"/>
      <c r="L408" s="132">
        <v>35.6</v>
      </c>
      <c r="M408" s="132">
        <v>35.9</v>
      </c>
      <c r="N408" s="132">
        <v>38</v>
      </c>
      <c r="O408" s="132">
        <v>39.4</v>
      </c>
      <c r="P408" s="132"/>
      <c r="Q408" s="132">
        <v>35.200000000000003</v>
      </c>
      <c r="R408" s="132">
        <v>36.6</v>
      </c>
      <c r="S408" s="132">
        <v>35.700000000000003</v>
      </c>
      <c r="T408" s="132">
        <v>37.700000000000003</v>
      </c>
      <c r="U408" s="132">
        <v>36.6</v>
      </c>
      <c r="V408" s="132">
        <v>34.799999999999997</v>
      </c>
      <c r="W408" s="132">
        <v>32.299999999999997</v>
      </c>
      <c r="X408" s="132">
        <v>32.1</v>
      </c>
      <c r="Y408" s="132">
        <v>36.299999999999997</v>
      </c>
      <c r="Z408" s="132">
        <v>35.200000000000003</v>
      </c>
      <c r="AA408" s="132">
        <v>34.9</v>
      </c>
      <c r="AB408" s="132">
        <v>34.5</v>
      </c>
      <c r="AC408" s="132">
        <v>37.6</v>
      </c>
      <c r="AD408" s="132">
        <v>37.299999999999997</v>
      </c>
      <c r="AE408" s="132">
        <v>37</v>
      </c>
      <c r="AF408" s="132">
        <v>41</v>
      </c>
      <c r="AG408" s="132">
        <v>40.1</v>
      </c>
      <c r="AH408" s="132">
        <v>34</v>
      </c>
      <c r="AI408" s="132">
        <v>41.3</v>
      </c>
      <c r="AJ408" s="132">
        <v>41.9</v>
      </c>
      <c r="AK408" s="132">
        <v>40.5</v>
      </c>
      <c r="AL408" s="132">
        <v>34.9</v>
      </c>
      <c r="AM408" s="132">
        <v>40.5</v>
      </c>
      <c r="AN408" s="132">
        <v>40.200000000000003</v>
      </c>
      <c r="AO408" s="132">
        <v>40.700000000000003</v>
      </c>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row>
    <row r="409" spans="1:94">
      <c r="A409" s="131">
        <v>237</v>
      </c>
      <c r="B409" s="131" t="s">
        <v>870</v>
      </c>
      <c r="C409" s="131" t="s">
        <v>865</v>
      </c>
      <c r="D409" s="131" t="s">
        <v>866</v>
      </c>
      <c r="E409" s="131" t="s">
        <v>871</v>
      </c>
      <c r="F409" s="131" t="s">
        <v>1696</v>
      </c>
      <c r="G409" s="131"/>
      <c r="H409" s="131"/>
      <c r="I409" s="132"/>
      <c r="J409" s="132">
        <v>12.4</v>
      </c>
      <c r="K409" s="132"/>
      <c r="L409" s="132">
        <v>11.8</v>
      </c>
      <c r="M409" s="132">
        <v>12.7</v>
      </c>
      <c r="N409" s="132">
        <v>12.1</v>
      </c>
      <c r="O409" s="132">
        <v>12.1</v>
      </c>
      <c r="P409" s="132"/>
      <c r="Q409" s="132">
        <v>12.2</v>
      </c>
      <c r="R409" s="132">
        <v>9.6999999999999993</v>
      </c>
      <c r="S409" s="132">
        <v>12.2</v>
      </c>
      <c r="T409" s="132">
        <v>11.2</v>
      </c>
      <c r="U409" s="132">
        <v>11.2</v>
      </c>
      <c r="V409" s="132">
        <v>12.3</v>
      </c>
      <c r="W409" s="132">
        <v>13</v>
      </c>
      <c r="X409" s="132">
        <v>14.4</v>
      </c>
      <c r="Y409" s="132">
        <v>12.4</v>
      </c>
      <c r="Z409" s="132">
        <v>12.6</v>
      </c>
      <c r="AA409" s="132">
        <v>13</v>
      </c>
      <c r="AB409" s="132">
        <v>13.5</v>
      </c>
      <c r="AC409" s="132">
        <v>12</v>
      </c>
      <c r="AD409" s="132">
        <v>12.6</v>
      </c>
      <c r="AE409" s="132">
        <v>12.3</v>
      </c>
      <c r="AF409" s="132">
        <v>12</v>
      </c>
      <c r="AG409" s="132">
        <v>11.2</v>
      </c>
      <c r="AH409" s="132">
        <v>14.3</v>
      </c>
      <c r="AI409" s="132">
        <v>11.4</v>
      </c>
      <c r="AJ409" s="132">
        <v>10.5</v>
      </c>
      <c r="AK409" s="132">
        <v>10.8</v>
      </c>
      <c r="AL409" s="132">
        <v>14.2</v>
      </c>
      <c r="AM409" s="132">
        <v>11.7</v>
      </c>
      <c r="AN409" s="132">
        <v>13.3</v>
      </c>
      <c r="AO409" s="132">
        <v>11.7</v>
      </c>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row>
    <row r="410" spans="1:94">
      <c r="A410" s="131">
        <v>238</v>
      </c>
      <c r="B410" s="131" t="s">
        <v>872</v>
      </c>
      <c r="C410" s="131" t="s">
        <v>865</v>
      </c>
      <c r="D410" s="131" t="s">
        <v>866</v>
      </c>
      <c r="E410" s="131" t="s">
        <v>873</v>
      </c>
      <c r="F410" s="131" t="s">
        <v>1696</v>
      </c>
      <c r="G410" s="131"/>
      <c r="H410" s="131"/>
      <c r="I410" s="132"/>
      <c r="J410" s="132">
        <v>5.3</v>
      </c>
      <c r="K410" s="132"/>
      <c r="L410" s="132">
        <v>5.7</v>
      </c>
      <c r="M410" s="132">
        <v>5.5</v>
      </c>
      <c r="N410" s="132">
        <v>5.2</v>
      </c>
      <c r="O410" s="132">
        <v>4.9000000000000004</v>
      </c>
      <c r="P410" s="132"/>
      <c r="Q410" s="132">
        <v>6</v>
      </c>
      <c r="R410" s="132">
        <v>5.2</v>
      </c>
      <c r="S410" s="132">
        <v>5.5</v>
      </c>
      <c r="T410" s="132">
        <v>4.8</v>
      </c>
      <c r="U410" s="132">
        <v>5.6</v>
      </c>
      <c r="V410" s="132">
        <v>5.7</v>
      </c>
      <c r="W410" s="132">
        <v>5.4</v>
      </c>
      <c r="X410" s="132">
        <v>6.5</v>
      </c>
      <c r="Y410" s="132">
        <v>5.4</v>
      </c>
      <c r="Z410" s="132">
        <v>5.9</v>
      </c>
      <c r="AA410" s="132">
        <v>5.7</v>
      </c>
      <c r="AB410" s="132">
        <v>5.7</v>
      </c>
      <c r="AC410" s="132">
        <v>4.9000000000000004</v>
      </c>
      <c r="AD410" s="132">
        <v>5</v>
      </c>
      <c r="AE410" s="132">
        <v>5.0999999999999996</v>
      </c>
      <c r="AF410" s="132">
        <v>5.4</v>
      </c>
      <c r="AG410" s="132">
        <v>5.2</v>
      </c>
      <c r="AH410" s="132">
        <v>6.1</v>
      </c>
      <c r="AI410" s="132">
        <v>4.4000000000000004</v>
      </c>
      <c r="AJ410" s="132">
        <v>4.5</v>
      </c>
      <c r="AK410" s="132">
        <v>5.5</v>
      </c>
      <c r="AL410" s="132">
        <v>5.4</v>
      </c>
      <c r="AM410" s="132">
        <v>4.7</v>
      </c>
      <c r="AN410" s="132">
        <v>5.3</v>
      </c>
      <c r="AO410" s="132">
        <v>4.5999999999999996</v>
      </c>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row>
    <row r="411" spans="1:94">
      <c r="A411" s="131">
        <v>239</v>
      </c>
      <c r="B411" s="131" t="s">
        <v>874</v>
      </c>
      <c r="C411" s="131" t="s">
        <v>865</v>
      </c>
      <c r="D411" s="131" t="s">
        <v>866</v>
      </c>
      <c r="E411" s="131" t="s">
        <v>875</v>
      </c>
      <c r="F411" s="131" t="s">
        <v>1696</v>
      </c>
      <c r="G411" s="131"/>
      <c r="H411" s="131"/>
      <c r="I411" s="132"/>
      <c r="J411" s="132">
        <v>5.7</v>
      </c>
      <c r="K411" s="132"/>
      <c r="L411" s="132">
        <v>5.5</v>
      </c>
      <c r="M411" s="132">
        <v>5.7</v>
      </c>
      <c r="N411" s="132">
        <v>5.3</v>
      </c>
      <c r="O411" s="132">
        <v>5.8</v>
      </c>
      <c r="P411" s="132"/>
      <c r="Q411" s="132">
        <v>5.9</v>
      </c>
      <c r="R411" s="132">
        <v>6.1</v>
      </c>
      <c r="S411" s="132">
        <v>5.5</v>
      </c>
      <c r="T411" s="132">
        <v>5.4</v>
      </c>
      <c r="U411" s="132">
        <v>5.6</v>
      </c>
      <c r="V411" s="132">
        <v>4.5999999999999996</v>
      </c>
      <c r="W411" s="132">
        <v>5.5</v>
      </c>
      <c r="X411" s="132">
        <v>4.9000000000000004</v>
      </c>
      <c r="Y411" s="132">
        <v>5.7</v>
      </c>
      <c r="Z411" s="132">
        <v>4.9000000000000004</v>
      </c>
      <c r="AA411" s="132">
        <v>5.5</v>
      </c>
      <c r="AB411" s="132">
        <v>6.1</v>
      </c>
      <c r="AC411" s="132">
        <v>5.5</v>
      </c>
      <c r="AD411" s="132">
        <v>5</v>
      </c>
      <c r="AE411" s="132">
        <v>4.8</v>
      </c>
      <c r="AF411" s="132">
        <v>5.7</v>
      </c>
      <c r="AG411" s="132">
        <v>5.5</v>
      </c>
      <c r="AH411" s="132">
        <v>5.4</v>
      </c>
      <c r="AI411" s="132">
        <v>5.8</v>
      </c>
      <c r="AJ411" s="132">
        <v>6.9</v>
      </c>
      <c r="AK411" s="132">
        <v>4.5</v>
      </c>
      <c r="AL411" s="132">
        <v>6.5</v>
      </c>
      <c r="AM411" s="132">
        <v>6</v>
      </c>
      <c r="AN411" s="132">
        <v>5.5</v>
      </c>
      <c r="AO411" s="132">
        <v>5.7</v>
      </c>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row>
    <row r="412" spans="1:94">
      <c r="A412" s="131"/>
      <c r="B412" s="131"/>
      <c r="C412" s="131" t="s">
        <v>865</v>
      </c>
      <c r="D412" s="131" t="s">
        <v>877</v>
      </c>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row>
    <row r="413" spans="1:94">
      <c r="A413" s="131">
        <v>241</v>
      </c>
      <c r="B413" s="131" t="s">
        <v>876</v>
      </c>
      <c r="C413" s="131" t="s">
        <v>865</v>
      </c>
      <c r="D413" s="131" t="s">
        <v>877</v>
      </c>
      <c r="E413" s="131" t="s">
        <v>867</v>
      </c>
      <c r="F413" s="131" t="s">
        <v>1696</v>
      </c>
      <c r="G413" s="131"/>
      <c r="H413" s="131"/>
      <c r="I413" s="132"/>
      <c r="J413" s="132">
        <v>14.8</v>
      </c>
      <c r="K413" s="132"/>
      <c r="L413" s="132">
        <v>16.2</v>
      </c>
      <c r="M413" s="132">
        <v>15.9</v>
      </c>
      <c r="N413" s="132">
        <v>14</v>
      </c>
      <c r="O413" s="132">
        <v>13.6</v>
      </c>
      <c r="P413" s="132"/>
      <c r="Q413" s="132">
        <v>20.5</v>
      </c>
      <c r="R413" s="132">
        <v>17.3</v>
      </c>
      <c r="S413" s="132">
        <v>16.899999999999999</v>
      </c>
      <c r="T413" s="132">
        <v>14.5</v>
      </c>
      <c r="U413" s="132">
        <v>14.1</v>
      </c>
      <c r="V413" s="132">
        <v>15.8</v>
      </c>
      <c r="W413" s="132">
        <v>16.600000000000001</v>
      </c>
      <c r="X413" s="132">
        <v>18.5</v>
      </c>
      <c r="Y413" s="132">
        <v>15.1</v>
      </c>
      <c r="Z413" s="132">
        <v>17.7</v>
      </c>
      <c r="AA413" s="132">
        <v>15</v>
      </c>
      <c r="AB413" s="132">
        <v>16.2</v>
      </c>
      <c r="AC413" s="132">
        <v>15.4</v>
      </c>
      <c r="AD413" s="132">
        <v>14.4</v>
      </c>
      <c r="AE413" s="132">
        <v>15.1</v>
      </c>
      <c r="AF413" s="132">
        <v>12.7</v>
      </c>
      <c r="AG413" s="132">
        <v>13.1</v>
      </c>
      <c r="AH413" s="132">
        <v>16.600000000000001</v>
      </c>
      <c r="AI413" s="132">
        <v>12.7</v>
      </c>
      <c r="AJ413" s="132">
        <v>13.8</v>
      </c>
      <c r="AK413" s="132">
        <v>14.5</v>
      </c>
      <c r="AL413" s="132">
        <v>17.399999999999999</v>
      </c>
      <c r="AM413" s="132">
        <v>13</v>
      </c>
      <c r="AN413" s="132">
        <v>13</v>
      </c>
      <c r="AO413" s="132">
        <v>12.7</v>
      </c>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row>
    <row r="414" spans="1:94">
      <c r="A414" s="131">
        <v>242</v>
      </c>
      <c r="B414" s="131" t="s">
        <v>878</v>
      </c>
      <c r="C414" s="131" t="s">
        <v>865</v>
      </c>
      <c r="D414" s="131" t="s">
        <v>877</v>
      </c>
      <c r="E414" s="131" t="s">
        <v>869</v>
      </c>
      <c r="F414" s="131" t="s">
        <v>1696</v>
      </c>
      <c r="G414" s="131"/>
      <c r="H414" s="131"/>
      <c r="I414" s="132"/>
      <c r="J414" s="132">
        <v>38.4</v>
      </c>
      <c r="K414" s="132"/>
      <c r="L414" s="132">
        <v>34.700000000000003</v>
      </c>
      <c r="M414" s="132">
        <v>37.700000000000003</v>
      </c>
      <c r="N414" s="132">
        <v>39.700000000000003</v>
      </c>
      <c r="O414" s="132">
        <v>40.1</v>
      </c>
      <c r="P414" s="132"/>
      <c r="Q414" s="132">
        <v>30.2</v>
      </c>
      <c r="R414" s="132">
        <v>33.799999999999997</v>
      </c>
      <c r="S414" s="132">
        <v>34.200000000000003</v>
      </c>
      <c r="T414" s="132">
        <v>36</v>
      </c>
      <c r="U414" s="132">
        <v>36</v>
      </c>
      <c r="V414" s="132">
        <v>36.799999999999997</v>
      </c>
      <c r="W414" s="132">
        <v>35.5</v>
      </c>
      <c r="X414" s="132">
        <v>37.1</v>
      </c>
      <c r="Y414" s="132">
        <v>38.799999999999997</v>
      </c>
      <c r="Z414" s="132">
        <v>36.5</v>
      </c>
      <c r="AA414" s="132">
        <v>36.299999999999997</v>
      </c>
      <c r="AB414" s="132">
        <v>36</v>
      </c>
      <c r="AC414" s="132">
        <v>42.7</v>
      </c>
      <c r="AD414" s="132">
        <v>38</v>
      </c>
      <c r="AE414" s="132">
        <v>40.200000000000003</v>
      </c>
      <c r="AF414" s="132">
        <v>40</v>
      </c>
      <c r="AG414" s="132">
        <v>40</v>
      </c>
      <c r="AH414" s="132">
        <v>41.1</v>
      </c>
      <c r="AI414" s="132">
        <v>39.5</v>
      </c>
      <c r="AJ414" s="132">
        <v>38.299999999999997</v>
      </c>
      <c r="AK414" s="132">
        <v>37.700000000000003</v>
      </c>
      <c r="AL414" s="132">
        <v>39.4</v>
      </c>
      <c r="AM414" s="132">
        <v>40.9</v>
      </c>
      <c r="AN414" s="132">
        <v>41.1</v>
      </c>
      <c r="AO414" s="132">
        <v>41.9</v>
      </c>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row>
    <row r="415" spans="1:94">
      <c r="A415" s="131">
        <v>243</v>
      </c>
      <c r="B415" s="131" t="s">
        <v>879</v>
      </c>
      <c r="C415" s="131" t="s">
        <v>865</v>
      </c>
      <c r="D415" s="131" t="s">
        <v>877</v>
      </c>
      <c r="E415" s="131" t="s">
        <v>871</v>
      </c>
      <c r="F415" s="131" t="s">
        <v>1696</v>
      </c>
      <c r="G415" s="131"/>
      <c r="H415" s="131"/>
      <c r="I415" s="132"/>
      <c r="J415" s="132">
        <v>20.3</v>
      </c>
      <c r="K415" s="132"/>
      <c r="L415" s="132">
        <v>21.3</v>
      </c>
      <c r="M415" s="132">
        <v>18.8</v>
      </c>
      <c r="N415" s="132">
        <v>19.600000000000001</v>
      </c>
      <c r="O415" s="132">
        <v>21.6</v>
      </c>
      <c r="P415" s="132"/>
      <c r="Q415" s="132">
        <v>20.3</v>
      </c>
      <c r="R415" s="132">
        <v>20.8</v>
      </c>
      <c r="S415" s="132">
        <v>19.5</v>
      </c>
      <c r="T415" s="132">
        <v>24.4</v>
      </c>
      <c r="U415" s="132">
        <v>20.6</v>
      </c>
      <c r="V415" s="132">
        <v>18.2</v>
      </c>
      <c r="W415" s="132">
        <v>18.5</v>
      </c>
      <c r="X415" s="132">
        <v>19.7</v>
      </c>
      <c r="Y415" s="132">
        <v>18.7</v>
      </c>
      <c r="Z415" s="132">
        <v>18.3</v>
      </c>
      <c r="AA415" s="132">
        <v>19.899999999999999</v>
      </c>
      <c r="AB415" s="132">
        <v>19.8</v>
      </c>
      <c r="AC415" s="132">
        <v>17.3</v>
      </c>
      <c r="AD415" s="132">
        <v>19.8</v>
      </c>
      <c r="AE415" s="132">
        <v>18.5</v>
      </c>
      <c r="AF415" s="132">
        <v>21.7</v>
      </c>
      <c r="AG415" s="132">
        <v>19.3</v>
      </c>
      <c r="AH415" s="132">
        <v>18.2</v>
      </c>
      <c r="AI415" s="132">
        <v>24.2</v>
      </c>
      <c r="AJ415" s="132">
        <v>22.4</v>
      </c>
      <c r="AK415" s="132">
        <v>24</v>
      </c>
      <c r="AL415" s="132">
        <v>18.899999999999999</v>
      </c>
      <c r="AM415" s="132">
        <v>20.7</v>
      </c>
      <c r="AN415" s="132">
        <v>22.6</v>
      </c>
      <c r="AO415" s="132">
        <v>19.899999999999999</v>
      </c>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row>
    <row r="416" spans="1:94">
      <c r="A416" s="131">
        <v>244</v>
      </c>
      <c r="B416" s="131" t="s">
        <v>880</v>
      </c>
      <c r="C416" s="131" t="s">
        <v>865</v>
      </c>
      <c r="D416" s="131" t="s">
        <v>877</v>
      </c>
      <c r="E416" s="131" t="s">
        <v>873</v>
      </c>
      <c r="F416" s="131" t="s">
        <v>1696</v>
      </c>
      <c r="G416" s="131"/>
      <c r="H416" s="131"/>
      <c r="I416" s="132"/>
      <c r="J416" s="132">
        <v>8.8000000000000007</v>
      </c>
      <c r="K416" s="132"/>
      <c r="L416" s="132">
        <v>11.2</v>
      </c>
      <c r="M416" s="132">
        <v>9.6</v>
      </c>
      <c r="N416" s="132">
        <v>8.1999999999999993</v>
      </c>
      <c r="O416" s="132">
        <v>7.1</v>
      </c>
      <c r="P416" s="132"/>
      <c r="Q416" s="132">
        <v>16.600000000000001</v>
      </c>
      <c r="R416" s="132">
        <v>11.6</v>
      </c>
      <c r="S416" s="132">
        <v>12</v>
      </c>
      <c r="T416" s="132">
        <v>9.1</v>
      </c>
      <c r="U416" s="132">
        <v>11.3</v>
      </c>
      <c r="V416" s="132">
        <v>9.3000000000000007</v>
      </c>
      <c r="W416" s="132">
        <v>11.1</v>
      </c>
      <c r="X416" s="132">
        <v>10.5</v>
      </c>
      <c r="Y416" s="132">
        <v>8.6</v>
      </c>
      <c r="Z416" s="132">
        <v>9.3000000000000007</v>
      </c>
      <c r="AA416" s="132">
        <v>12.1</v>
      </c>
      <c r="AB416" s="132">
        <v>10.7</v>
      </c>
      <c r="AC416" s="132">
        <v>7</v>
      </c>
      <c r="AD416" s="132">
        <v>9.3000000000000007</v>
      </c>
      <c r="AE416" s="132">
        <v>8.4</v>
      </c>
      <c r="AF416" s="132">
        <v>7.2</v>
      </c>
      <c r="AG416" s="132">
        <v>7.5</v>
      </c>
      <c r="AH416" s="132">
        <v>8</v>
      </c>
      <c r="AI416" s="132">
        <v>6.8</v>
      </c>
      <c r="AJ416" s="132">
        <v>7.5</v>
      </c>
      <c r="AK416" s="132">
        <v>7.5</v>
      </c>
      <c r="AL416" s="132">
        <v>9.3000000000000007</v>
      </c>
      <c r="AM416" s="132">
        <v>6.5</v>
      </c>
      <c r="AN416" s="132">
        <v>6.4</v>
      </c>
      <c r="AO416" s="132">
        <v>6.2</v>
      </c>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row>
    <row r="417" spans="1:94">
      <c r="A417" s="131">
        <v>245</v>
      </c>
      <c r="B417" s="131" t="s">
        <v>881</v>
      </c>
      <c r="C417" s="131" t="s">
        <v>865</v>
      </c>
      <c r="D417" s="131" t="s">
        <v>877</v>
      </c>
      <c r="E417" s="131" t="s">
        <v>875</v>
      </c>
      <c r="F417" s="131" t="s">
        <v>1696</v>
      </c>
      <c r="G417" s="131"/>
      <c r="H417" s="131"/>
      <c r="I417" s="132"/>
      <c r="J417" s="132">
        <v>17.7</v>
      </c>
      <c r="K417" s="132"/>
      <c r="L417" s="132">
        <v>16.7</v>
      </c>
      <c r="M417" s="132">
        <v>18</v>
      </c>
      <c r="N417" s="132">
        <v>18.600000000000001</v>
      </c>
      <c r="O417" s="132">
        <v>17.600000000000001</v>
      </c>
      <c r="P417" s="132"/>
      <c r="Q417" s="132">
        <v>12.4</v>
      </c>
      <c r="R417" s="132">
        <v>16.399999999999999</v>
      </c>
      <c r="S417" s="132">
        <v>17.399999999999999</v>
      </c>
      <c r="T417" s="132">
        <v>16.100000000000001</v>
      </c>
      <c r="U417" s="132">
        <v>17.899999999999999</v>
      </c>
      <c r="V417" s="132">
        <v>19.899999999999999</v>
      </c>
      <c r="W417" s="132">
        <v>18.3</v>
      </c>
      <c r="X417" s="132">
        <v>14.3</v>
      </c>
      <c r="Y417" s="132">
        <v>18.7</v>
      </c>
      <c r="Z417" s="132">
        <v>18.3</v>
      </c>
      <c r="AA417" s="132">
        <v>16.600000000000001</v>
      </c>
      <c r="AB417" s="132">
        <v>17.399999999999999</v>
      </c>
      <c r="AC417" s="132">
        <v>17.5</v>
      </c>
      <c r="AD417" s="132">
        <v>18.600000000000001</v>
      </c>
      <c r="AE417" s="132">
        <v>17.7</v>
      </c>
      <c r="AF417" s="132">
        <v>18.3</v>
      </c>
      <c r="AG417" s="132">
        <v>20</v>
      </c>
      <c r="AH417" s="132">
        <v>16.2</v>
      </c>
      <c r="AI417" s="132">
        <v>16.8</v>
      </c>
      <c r="AJ417" s="132">
        <v>18</v>
      </c>
      <c r="AK417" s="132">
        <v>16.399999999999999</v>
      </c>
      <c r="AL417" s="132">
        <v>15</v>
      </c>
      <c r="AM417" s="132">
        <v>18.8</v>
      </c>
      <c r="AN417" s="132">
        <v>16.899999999999999</v>
      </c>
      <c r="AO417" s="132">
        <v>19.3</v>
      </c>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row>
    <row r="418" spans="1:94">
      <c r="A418" s="131"/>
      <c r="B418" s="131"/>
      <c r="C418" s="131" t="s">
        <v>865</v>
      </c>
      <c r="D418" s="131" t="s">
        <v>883</v>
      </c>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row>
    <row r="419" spans="1:94">
      <c r="A419" s="131">
        <v>247</v>
      </c>
      <c r="B419" s="131" t="s">
        <v>882</v>
      </c>
      <c r="C419" s="131" t="s">
        <v>865</v>
      </c>
      <c r="D419" s="131" t="s">
        <v>883</v>
      </c>
      <c r="E419" s="131" t="s">
        <v>867</v>
      </c>
      <c r="F419" s="131" t="s">
        <v>1696</v>
      </c>
      <c r="G419" s="131"/>
      <c r="H419" s="131"/>
      <c r="I419" s="132"/>
      <c r="J419" s="132">
        <v>61.7</v>
      </c>
      <c r="K419" s="132"/>
      <c r="L419" s="132">
        <v>65.2</v>
      </c>
      <c r="M419" s="132">
        <v>63.4</v>
      </c>
      <c r="N419" s="132">
        <v>63.4</v>
      </c>
      <c r="O419" s="132">
        <v>56.7</v>
      </c>
      <c r="P419" s="132"/>
      <c r="Q419" s="132">
        <v>52.6</v>
      </c>
      <c r="R419" s="132">
        <v>68.400000000000006</v>
      </c>
      <c r="S419" s="132">
        <v>66.599999999999994</v>
      </c>
      <c r="T419" s="132">
        <v>64.900000000000006</v>
      </c>
      <c r="U419" s="132">
        <v>63.8</v>
      </c>
      <c r="V419" s="132">
        <v>65.900000000000006</v>
      </c>
      <c r="W419" s="132">
        <v>65.099999999999994</v>
      </c>
      <c r="X419" s="132">
        <v>52</v>
      </c>
      <c r="Y419" s="132">
        <v>64.2</v>
      </c>
      <c r="Z419" s="132">
        <v>72.099999999999994</v>
      </c>
      <c r="AA419" s="132">
        <v>60.3</v>
      </c>
      <c r="AB419" s="132">
        <v>65.400000000000006</v>
      </c>
      <c r="AC419" s="132">
        <v>58.5</v>
      </c>
      <c r="AD419" s="132">
        <v>64.599999999999994</v>
      </c>
      <c r="AE419" s="132">
        <v>60.1</v>
      </c>
      <c r="AF419" s="132">
        <v>62.9</v>
      </c>
      <c r="AG419" s="132">
        <v>66.8</v>
      </c>
      <c r="AH419" s="132">
        <v>56.6</v>
      </c>
      <c r="AI419" s="132">
        <v>55.1</v>
      </c>
      <c r="AJ419" s="132">
        <v>60.2</v>
      </c>
      <c r="AK419" s="132">
        <v>54.1</v>
      </c>
      <c r="AL419" s="132">
        <v>51.7</v>
      </c>
      <c r="AM419" s="132">
        <v>59.9</v>
      </c>
      <c r="AN419" s="132">
        <v>53.9</v>
      </c>
      <c r="AO419" s="132">
        <v>56.2</v>
      </c>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row>
    <row r="420" spans="1:94">
      <c r="A420" s="131">
        <v>248</v>
      </c>
      <c r="B420" s="131" t="s">
        <v>884</v>
      </c>
      <c r="C420" s="131" t="s">
        <v>865</v>
      </c>
      <c r="D420" s="131" t="s">
        <v>883</v>
      </c>
      <c r="E420" s="131" t="s">
        <v>869</v>
      </c>
      <c r="F420" s="131" t="s">
        <v>1696</v>
      </c>
      <c r="G420" s="131"/>
      <c r="H420" s="131"/>
      <c r="I420" s="132"/>
      <c r="J420" s="132">
        <v>9.9</v>
      </c>
      <c r="K420" s="132"/>
      <c r="L420" s="132">
        <v>8.8000000000000007</v>
      </c>
      <c r="M420" s="132">
        <v>8.6999999999999993</v>
      </c>
      <c r="N420" s="132">
        <v>9.8000000000000007</v>
      </c>
      <c r="O420" s="132">
        <v>11.6</v>
      </c>
      <c r="P420" s="132"/>
      <c r="Q420" s="132">
        <v>9.6999999999999993</v>
      </c>
      <c r="R420" s="132">
        <v>8</v>
      </c>
      <c r="S420" s="132">
        <v>8.5</v>
      </c>
      <c r="T420" s="132">
        <v>9.9</v>
      </c>
      <c r="U420" s="132">
        <v>7.7</v>
      </c>
      <c r="V420" s="132">
        <v>8.5</v>
      </c>
      <c r="W420" s="132">
        <v>7.1</v>
      </c>
      <c r="X420" s="132">
        <v>12.1</v>
      </c>
      <c r="Y420" s="132">
        <v>8.8000000000000007</v>
      </c>
      <c r="Z420" s="132">
        <v>6.7</v>
      </c>
      <c r="AA420" s="132">
        <v>8.8000000000000007</v>
      </c>
      <c r="AB420" s="132">
        <v>8.4</v>
      </c>
      <c r="AC420" s="132">
        <v>9.6999999999999993</v>
      </c>
      <c r="AD420" s="132">
        <v>9.4</v>
      </c>
      <c r="AE420" s="132">
        <v>10.3</v>
      </c>
      <c r="AF420" s="132">
        <v>10.5</v>
      </c>
      <c r="AG420" s="132">
        <v>9.4</v>
      </c>
      <c r="AH420" s="132">
        <v>11.4</v>
      </c>
      <c r="AI420" s="132">
        <v>12.3</v>
      </c>
      <c r="AJ420" s="132">
        <v>10.1</v>
      </c>
      <c r="AK420" s="132">
        <v>13.9</v>
      </c>
      <c r="AL420" s="132">
        <v>10.5</v>
      </c>
      <c r="AM420" s="132">
        <v>10.4</v>
      </c>
      <c r="AN420" s="132">
        <v>12.6</v>
      </c>
      <c r="AO420" s="132">
        <v>13.4</v>
      </c>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row>
    <row r="421" spans="1:94">
      <c r="A421" s="131">
        <v>249</v>
      </c>
      <c r="B421" s="131" t="s">
        <v>885</v>
      </c>
      <c r="C421" s="131" t="s">
        <v>865</v>
      </c>
      <c r="D421" s="131" t="s">
        <v>883</v>
      </c>
      <c r="E421" s="131" t="s">
        <v>871</v>
      </c>
      <c r="F421" s="131" t="s">
        <v>1696</v>
      </c>
      <c r="G421" s="131"/>
      <c r="H421" s="131"/>
      <c r="I421" s="132"/>
      <c r="J421" s="132">
        <v>18.5</v>
      </c>
      <c r="K421" s="132"/>
      <c r="L421" s="132">
        <v>16</v>
      </c>
      <c r="M421" s="132">
        <v>17.5</v>
      </c>
      <c r="N421" s="132">
        <v>17.7</v>
      </c>
      <c r="O421" s="132">
        <v>21.6</v>
      </c>
      <c r="P421" s="132"/>
      <c r="Q421" s="132">
        <v>18.399999999999999</v>
      </c>
      <c r="R421" s="132">
        <v>14.6</v>
      </c>
      <c r="S421" s="132">
        <v>14.9</v>
      </c>
      <c r="T421" s="132">
        <v>16.2</v>
      </c>
      <c r="U421" s="132">
        <v>18.3</v>
      </c>
      <c r="V421" s="132">
        <v>16.2</v>
      </c>
      <c r="W421" s="132">
        <v>16.3</v>
      </c>
      <c r="X421" s="132">
        <v>23.9</v>
      </c>
      <c r="Y421" s="132">
        <v>17.5</v>
      </c>
      <c r="Z421" s="132">
        <v>13.4</v>
      </c>
      <c r="AA421" s="132">
        <v>17.899999999999999</v>
      </c>
      <c r="AB421" s="132">
        <v>15.4</v>
      </c>
      <c r="AC421" s="132">
        <v>20.6</v>
      </c>
      <c r="AD421" s="132">
        <v>16.7</v>
      </c>
      <c r="AE421" s="132">
        <v>19.8</v>
      </c>
      <c r="AF421" s="132">
        <v>17.600000000000001</v>
      </c>
      <c r="AG421" s="132">
        <v>15.8</v>
      </c>
      <c r="AH421" s="132">
        <v>20.8</v>
      </c>
      <c r="AI421" s="132">
        <v>22.1</v>
      </c>
      <c r="AJ421" s="132">
        <v>19.7</v>
      </c>
      <c r="AK421" s="132">
        <v>19.899999999999999</v>
      </c>
      <c r="AL421" s="132">
        <v>25.2</v>
      </c>
      <c r="AM421" s="132">
        <v>20.399999999999999</v>
      </c>
      <c r="AN421" s="132">
        <v>23.2</v>
      </c>
      <c r="AO421" s="132">
        <v>21.7</v>
      </c>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row>
    <row r="422" spans="1:94">
      <c r="A422" s="131">
        <v>250</v>
      </c>
      <c r="B422" s="131" t="s">
        <v>886</v>
      </c>
      <c r="C422" s="131" t="s">
        <v>865</v>
      </c>
      <c r="D422" s="131" t="s">
        <v>883</v>
      </c>
      <c r="E422" s="131" t="s">
        <v>873</v>
      </c>
      <c r="F422" s="131" t="s">
        <v>1696</v>
      </c>
      <c r="G422" s="131"/>
      <c r="H422" s="131"/>
      <c r="I422" s="132"/>
      <c r="J422" s="132">
        <v>5.9</v>
      </c>
      <c r="K422" s="132"/>
      <c r="L422" s="132">
        <v>6.4</v>
      </c>
      <c r="M422" s="132">
        <v>6.5</v>
      </c>
      <c r="N422" s="132">
        <v>5.3</v>
      </c>
      <c r="O422" s="132">
        <v>5.9</v>
      </c>
      <c r="P422" s="132"/>
      <c r="Q422" s="132">
        <v>13.6</v>
      </c>
      <c r="R422" s="132">
        <v>5</v>
      </c>
      <c r="S422" s="132">
        <v>6.4</v>
      </c>
      <c r="T422" s="132">
        <v>5.9</v>
      </c>
      <c r="U422" s="132">
        <v>6.2</v>
      </c>
      <c r="V422" s="132">
        <v>5.8</v>
      </c>
      <c r="W422" s="132">
        <v>8.6999999999999993</v>
      </c>
      <c r="X422" s="132">
        <v>7.3</v>
      </c>
      <c r="Y422" s="132">
        <v>5.6</v>
      </c>
      <c r="Z422" s="132">
        <v>4.4000000000000004</v>
      </c>
      <c r="AA422" s="132">
        <v>9.4</v>
      </c>
      <c r="AB422" s="132">
        <v>7.5</v>
      </c>
      <c r="AC422" s="132">
        <v>6.2</v>
      </c>
      <c r="AD422" s="132">
        <v>5.4</v>
      </c>
      <c r="AE422" s="132">
        <v>5.7</v>
      </c>
      <c r="AF422" s="132">
        <v>5.2</v>
      </c>
      <c r="AG422" s="132">
        <v>4.7</v>
      </c>
      <c r="AH422" s="132">
        <v>6.2</v>
      </c>
      <c r="AI422" s="132">
        <v>6.2</v>
      </c>
      <c r="AJ422" s="132">
        <v>5.9</v>
      </c>
      <c r="AK422" s="132">
        <v>7</v>
      </c>
      <c r="AL422" s="132">
        <v>7.7</v>
      </c>
      <c r="AM422" s="132">
        <v>5</v>
      </c>
      <c r="AN422" s="132">
        <v>6.1</v>
      </c>
      <c r="AO422" s="132">
        <v>5.2</v>
      </c>
    </row>
    <row r="423" spans="1:94">
      <c r="A423" s="131">
        <v>251</v>
      </c>
      <c r="B423" s="131" t="s">
        <v>887</v>
      </c>
      <c r="C423" s="131" t="s">
        <v>865</v>
      </c>
      <c r="D423" s="131" t="s">
        <v>883</v>
      </c>
      <c r="E423" s="131" t="s">
        <v>875</v>
      </c>
      <c r="F423" s="131" t="s">
        <v>1696</v>
      </c>
      <c r="G423" s="131"/>
      <c r="H423" s="131"/>
      <c r="I423" s="132"/>
      <c r="J423" s="132">
        <v>0.9</v>
      </c>
      <c r="K423" s="132"/>
      <c r="L423" s="132">
        <v>1.2</v>
      </c>
      <c r="M423" s="132">
        <v>0.9</v>
      </c>
      <c r="N423" s="132">
        <v>0.8</v>
      </c>
      <c r="O423" s="132">
        <v>0.9</v>
      </c>
      <c r="P423" s="132"/>
      <c r="Q423" s="132">
        <v>2.5</v>
      </c>
      <c r="R423" s="132">
        <v>1.2</v>
      </c>
      <c r="S423" s="132">
        <v>1.3</v>
      </c>
      <c r="T423" s="132">
        <v>1</v>
      </c>
      <c r="U423" s="132">
        <v>0.9</v>
      </c>
      <c r="V423" s="132">
        <v>0.9</v>
      </c>
      <c r="W423" s="132">
        <v>1</v>
      </c>
      <c r="X423" s="132">
        <v>1.4</v>
      </c>
      <c r="Y423" s="132">
        <v>0.9</v>
      </c>
      <c r="Z423" s="132">
        <v>0.7</v>
      </c>
      <c r="AA423" s="132">
        <v>0.9</v>
      </c>
      <c r="AB423" s="132">
        <v>0.6</v>
      </c>
      <c r="AC423" s="132">
        <v>0.9</v>
      </c>
      <c r="AD423" s="132">
        <v>0.8</v>
      </c>
      <c r="AE423" s="132">
        <v>0.8</v>
      </c>
      <c r="AF423" s="132">
        <v>0.8</v>
      </c>
      <c r="AG423" s="132">
        <v>0.7</v>
      </c>
      <c r="AH423" s="132">
        <v>1.5</v>
      </c>
      <c r="AI423" s="132">
        <v>1</v>
      </c>
      <c r="AJ423" s="132">
        <v>0.9</v>
      </c>
      <c r="AK423" s="132">
        <v>0.9</v>
      </c>
      <c r="AL423" s="132">
        <v>1.2</v>
      </c>
      <c r="AM423" s="132">
        <v>0.8</v>
      </c>
      <c r="AN423" s="132">
        <v>1.1000000000000001</v>
      </c>
      <c r="AO423" s="132">
        <v>0.9</v>
      </c>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row>
    <row r="424" spans="1:94">
      <c r="A424" s="131">
        <v>252</v>
      </c>
      <c r="B424" s="131" t="s">
        <v>888</v>
      </c>
      <c r="C424" s="131" t="s">
        <v>865</v>
      </c>
      <c r="D424" s="131" t="s">
        <v>883</v>
      </c>
      <c r="E424" s="131" t="s">
        <v>889</v>
      </c>
      <c r="F424" s="131" t="s">
        <v>1696</v>
      </c>
      <c r="G424" s="131"/>
      <c r="H424" s="131"/>
      <c r="I424" s="132"/>
      <c r="J424" s="132">
        <v>3</v>
      </c>
      <c r="K424" s="132"/>
      <c r="L424" s="132">
        <v>2.6</v>
      </c>
      <c r="M424" s="132">
        <v>3</v>
      </c>
      <c r="N424" s="132">
        <v>3</v>
      </c>
      <c r="O424" s="132">
        <v>3.2</v>
      </c>
      <c r="P424" s="132"/>
      <c r="Q424" s="132">
        <v>3.2</v>
      </c>
      <c r="R424" s="132">
        <v>2.7</v>
      </c>
      <c r="S424" s="132">
        <v>2.2999999999999998</v>
      </c>
      <c r="T424" s="132">
        <v>2.1</v>
      </c>
      <c r="U424" s="132">
        <v>3.1</v>
      </c>
      <c r="V424" s="132">
        <v>2.6</v>
      </c>
      <c r="W424" s="132">
        <v>1.7</v>
      </c>
      <c r="X424" s="132">
        <v>3.3</v>
      </c>
      <c r="Y424" s="132">
        <v>3</v>
      </c>
      <c r="Z424" s="132">
        <v>2.8</v>
      </c>
      <c r="AA424" s="132">
        <v>2.7</v>
      </c>
      <c r="AB424" s="132">
        <v>2.7</v>
      </c>
      <c r="AC424" s="132">
        <v>4.0999999999999996</v>
      </c>
      <c r="AD424" s="132">
        <v>3.1</v>
      </c>
      <c r="AE424" s="132">
        <v>3.3</v>
      </c>
      <c r="AF424" s="132">
        <v>3</v>
      </c>
      <c r="AG424" s="132">
        <v>2.7</v>
      </c>
      <c r="AH424" s="132">
        <v>3.5</v>
      </c>
      <c r="AI424" s="132">
        <v>3.4</v>
      </c>
      <c r="AJ424" s="132">
        <v>3.2</v>
      </c>
      <c r="AK424" s="132">
        <v>4.0999999999999996</v>
      </c>
      <c r="AL424" s="132">
        <v>3.8</v>
      </c>
      <c r="AM424" s="132">
        <v>3.5</v>
      </c>
      <c r="AN424" s="132">
        <v>3.1</v>
      </c>
      <c r="AO424" s="132">
        <v>2.5</v>
      </c>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row>
    <row r="425" spans="1:94">
      <c r="A425" s="131"/>
      <c r="B425" s="131"/>
      <c r="C425" s="131" t="s">
        <v>865</v>
      </c>
      <c r="D425" s="131" t="s">
        <v>891</v>
      </c>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row>
    <row r="426" spans="1:94">
      <c r="A426" s="131">
        <v>254</v>
      </c>
      <c r="B426" s="131" t="s">
        <v>890</v>
      </c>
      <c r="C426" s="131" t="s">
        <v>865</v>
      </c>
      <c r="D426" s="131" t="s">
        <v>891</v>
      </c>
      <c r="E426" s="131" t="s">
        <v>892</v>
      </c>
      <c r="F426" s="131" t="s">
        <v>1696</v>
      </c>
      <c r="G426" s="131"/>
      <c r="H426" s="131"/>
      <c r="I426" s="132"/>
      <c r="J426" s="132">
        <v>58.1</v>
      </c>
      <c r="K426" s="132"/>
      <c r="L426" s="132">
        <v>61.4</v>
      </c>
      <c r="M426" s="132">
        <v>58.8</v>
      </c>
      <c r="N426" s="132">
        <v>57</v>
      </c>
      <c r="O426" s="132">
        <v>55.9</v>
      </c>
      <c r="P426" s="132"/>
      <c r="Q426" s="132">
        <v>66.900000000000006</v>
      </c>
      <c r="R426" s="132">
        <v>61.4</v>
      </c>
      <c r="S426" s="132">
        <v>61.4</v>
      </c>
      <c r="T426" s="132">
        <v>60.9</v>
      </c>
      <c r="U426" s="132">
        <v>61.4</v>
      </c>
      <c r="V426" s="132">
        <v>58.9</v>
      </c>
      <c r="W426" s="132">
        <v>59.5</v>
      </c>
      <c r="X426" s="132">
        <v>58.2</v>
      </c>
      <c r="Y426" s="132">
        <v>58.9</v>
      </c>
      <c r="Z426" s="132">
        <v>60.5</v>
      </c>
      <c r="AA426" s="132">
        <v>58.9</v>
      </c>
      <c r="AB426" s="132">
        <v>60.4</v>
      </c>
      <c r="AC426" s="132">
        <v>55.5</v>
      </c>
      <c r="AD426" s="132">
        <v>57.1</v>
      </c>
      <c r="AE426" s="132">
        <v>57.3</v>
      </c>
      <c r="AF426" s="132">
        <v>56.5</v>
      </c>
      <c r="AG426" s="132">
        <v>56.6</v>
      </c>
      <c r="AH426" s="132">
        <v>53.6</v>
      </c>
      <c r="AI426" s="132">
        <v>56</v>
      </c>
      <c r="AJ426" s="132">
        <v>58.2</v>
      </c>
      <c r="AK426" s="132">
        <v>56</v>
      </c>
      <c r="AL426" s="132">
        <v>60.2</v>
      </c>
      <c r="AM426" s="132">
        <v>53.8</v>
      </c>
      <c r="AN426" s="132">
        <v>52</v>
      </c>
      <c r="AO426" s="132">
        <v>53.1</v>
      </c>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row>
    <row r="427" spans="1:94">
      <c r="A427" s="131">
        <v>255</v>
      </c>
      <c r="B427" s="131" t="s">
        <v>893</v>
      </c>
      <c r="C427" s="131" t="s">
        <v>865</v>
      </c>
      <c r="D427" s="131" t="s">
        <v>891</v>
      </c>
      <c r="E427" s="131" t="s">
        <v>869</v>
      </c>
      <c r="F427" s="131" t="s">
        <v>1696</v>
      </c>
      <c r="G427" s="131"/>
      <c r="H427" s="131"/>
      <c r="I427" s="132"/>
      <c r="J427" s="132">
        <v>56.8</v>
      </c>
      <c r="K427" s="132"/>
      <c r="L427" s="132">
        <v>46.8</v>
      </c>
      <c r="M427" s="132">
        <v>55.1</v>
      </c>
      <c r="N427" s="132">
        <v>59.9</v>
      </c>
      <c r="O427" s="132">
        <v>63.7</v>
      </c>
      <c r="P427" s="132"/>
      <c r="Q427" s="132">
        <v>34.9</v>
      </c>
      <c r="R427" s="132">
        <v>44.1</v>
      </c>
      <c r="S427" s="132">
        <v>45.7</v>
      </c>
      <c r="T427" s="132">
        <v>52</v>
      </c>
      <c r="U427" s="132">
        <v>51.9</v>
      </c>
      <c r="V427" s="132">
        <v>55.1</v>
      </c>
      <c r="W427" s="132">
        <v>48.2</v>
      </c>
      <c r="X427" s="132">
        <v>49.5</v>
      </c>
      <c r="Y427" s="132">
        <v>58.1</v>
      </c>
      <c r="Z427" s="132">
        <v>52.4</v>
      </c>
      <c r="AA427" s="132">
        <v>52.2</v>
      </c>
      <c r="AB427" s="132">
        <v>51.4</v>
      </c>
      <c r="AC427" s="132">
        <v>69.099999999999994</v>
      </c>
      <c r="AD427" s="132">
        <v>55.6</v>
      </c>
      <c r="AE427" s="132">
        <v>60</v>
      </c>
      <c r="AF427" s="132">
        <v>63.9</v>
      </c>
      <c r="AG427" s="132">
        <v>60</v>
      </c>
      <c r="AH427" s="132">
        <v>73.5</v>
      </c>
      <c r="AI427" s="132">
        <v>63.9</v>
      </c>
      <c r="AJ427" s="132">
        <v>59.5</v>
      </c>
      <c r="AK427" s="132">
        <v>57.2</v>
      </c>
      <c r="AL427" s="132">
        <v>60.4</v>
      </c>
      <c r="AM427" s="132">
        <v>65.2</v>
      </c>
      <c r="AN427" s="132">
        <v>69.900000000000006</v>
      </c>
      <c r="AO427" s="132">
        <v>68.400000000000006</v>
      </c>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row>
    <row r="428" spans="1:94">
      <c r="A428" s="131">
        <v>256</v>
      </c>
      <c r="B428" s="131" t="s">
        <v>894</v>
      </c>
      <c r="C428" s="131" t="s">
        <v>865</v>
      </c>
      <c r="D428" s="131" t="s">
        <v>891</v>
      </c>
      <c r="E428" s="131" t="s">
        <v>895</v>
      </c>
      <c r="F428" s="131" t="s">
        <v>1696</v>
      </c>
      <c r="G428" s="131"/>
      <c r="H428" s="131"/>
      <c r="I428" s="132"/>
      <c r="J428" s="132">
        <v>37.9</v>
      </c>
      <c r="K428" s="132"/>
      <c r="L428" s="132">
        <v>30.7</v>
      </c>
      <c r="M428" s="132">
        <v>38.700000000000003</v>
      </c>
      <c r="N428" s="132">
        <v>40.6</v>
      </c>
      <c r="O428" s="132">
        <v>40.299999999999997</v>
      </c>
      <c r="P428" s="132"/>
      <c r="Q428" s="132">
        <v>21.9</v>
      </c>
      <c r="R428" s="132">
        <v>29.5</v>
      </c>
      <c r="S428" s="132">
        <v>31.6</v>
      </c>
      <c r="T428" s="132">
        <v>29.1</v>
      </c>
      <c r="U428" s="132">
        <v>34.700000000000003</v>
      </c>
      <c r="V428" s="132">
        <v>38.5</v>
      </c>
      <c r="W428" s="132">
        <v>36</v>
      </c>
      <c r="X428" s="132">
        <v>34.5</v>
      </c>
      <c r="Y428" s="132">
        <v>40.700000000000003</v>
      </c>
      <c r="Z428" s="132">
        <v>34.700000000000003</v>
      </c>
      <c r="AA428" s="132">
        <v>38.1</v>
      </c>
      <c r="AB428" s="132">
        <v>36.9</v>
      </c>
      <c r="AC428" s="132">
        <v>49.2</v>
      </c>
      <c r="AD428" s="132">
        <v>38.200000000000003</v>
      </c>
      <c r="AE428" s="132">
        <v>43.2</v>
      </c>
      <c r="AF428" s="132">
        <v>39.5</v>
      </c>
      <c r="AG428" s="132">
        <v>40.200000000000003</v>
      </c>
      <c r="AH428" s="132">
        <v>48.8</v>
      </c>
      <c r="AI428" s="132">
        <v>36.6</v>
      </c>
      <c r="AJ428" s="132">
        <v>35</v>
      </c>
      <c r="AK428" s="132">
        <v>32.200000000000003</v>
      </c>
      <c r="AL428" s="132">
        <v>43.5</v>
      </c>
      <c r="AM428" s="132">
        <v>43.5</v>
      </c>
      <c r="AN428" s="132">
        <v>41</v>
      </c>
      <c r="AO428" s="132">
        <v>43.2</v>
      </c>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row>
    <row r="429" spans="1:94">
      <c r="A429" s="131">
        <v>257</v>
      </c>
      <c r="B429" s="131" t="s">
        <v>896</v>
      </c>
      <c r="C429" s="131" t="s">
        <v>865</v>
      </c>
      <c r="D429" s="131" t="s">
        <v>891</v>
      </c>
      <c r="E429" s="131" t="s">
        <v>897</v>
      </c>
      <c r="F429" s="131" t="s">
        <v>1696</v>
      </c>
      <c r="G429" s="131"/>
      <c r="H429" s="131"/>
      <c r="I429" s="132"/>
      <c r="J429" s="132">
        <v>37</v>
      </c>
      <c r="K429" s="132"/>
      <c r="L429" s="132">
        <v>28.5</v>
      </c>
      <c r="M429" s="132">
        <v>33</v>
      </c>
      <c r="N429" s="132">
        <v>39.6</v>
      </c>
      <c r="O429" s="132">
        <v>45.4</v>
      </c>
      <c r="P429" s="132"/>
      <c r="Q429" s="132">
        <v>22</v>
      </c>
      <c r="R429" s="132">
        <v>25.5</v>
      </c>
      <c r="S429" s="132">
        <v>24.6</v>
      </c>
      <c r="T429" s="132">
        <v>38.200000000000003</v>
      </c>
      <c r="U429" s="132">
        <v>31.4</v>
      </c>
      <c r="V429" s="132">
        <v>33</v>
      </c>
      <c r="W429" s="132">
        <v>23.8</v>
      </c>
      <c r="X429" s="132">
        <v>31.1</v>
      </c>
      <c r="Y429" s="132">
        <v>35.4</v>
      </c>
      <c r="Z429" s="132">
        <v>31.9</v>
      </c>
      <c r="AA429" s="132">
        <v>29.9</v>
      </c>
      <c r="AB429" s="132">
        <v>29.4</v>
      </c>
      <c r="AC429" s="132">
        <v>47.5</v>
      </c>
      <c r="AD429" s="132">
        <v>34.6</v>
      </c>
      <c r="AE429" s="132">
        <v>38.9</v>
      </c>
      <c r="AF429" s="132">
        <v>46.2</v>
      </c>
      <c r="AG429" s="132">
        <v>39.799999999999997</v>
      </c>
      <c r="AH429" s="132">
        <v>54.5</v>
      </c>
      <c r="AI429" s="132">
        <v>49</v>
      </c>
      <c r="AJ429" s="132">
        <v>43.1</v>
      </c>
      <c r="AK429" s="132">
        <v>42.3</v>
      </c>
      <c r="AL429" s="132">
        <v>37.799999999999997</v>
      </c>
      <c r="AM429" s="132">
        <v>45.3</v>
      </c>
      <c r="AN429" s="132">
        <v>53.3</v>
      </c>
      <c r="AO429" s="132">
        <v>49.4</v>
      </c>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row>
    <row r="430" spans="1:94">
      <c r="A430" s="131">
        <v>258</v>
      </c>
      <c r="B430" s="131" t="s">
        <v>898</v>
      </c>
      <c r="C430" s="131" t="s">
        <v>865</v>
      </c>
      <c r="D430" s="131" t="s">
        <v>891</v>
      </c>
      <c r="E430" s="131" t="s">
        <v>871</v>
      </c>
      <c r="F430" s="131" t="s">
        <v>1696</v>
      </c>
      <c r="G430" s="131"/>
      <c r="H430" s="131"/>
      <c r="I430" s="132"/>
      <c r="J430" s="132">
        <v>7</v>
      </c>
      <c r="K430" s="132"/>
      <c r="L430" s="132">
        <v>5.4</v>
      </c>
      <c r="M430" s="132">
        <v>6.9</v>
      </c>
      <c r="N430" s="132">
        <v>7.2</v>
      </c>
      <c r="O430" s="132">
        <v>8.1</v>
      </c>
      <c r="P430" s="132"/>
      <c r="Q430" s="132">
        <v>4.8</v>
      </c>
      <c r="R430" s="132">
        <v>4.7</v>
      </c>
      <c r="S430" s="132">
        <v>5.3</v>
      </c>
      <c r="T430" s="132">
        <v>5.5</v>
      </c>
      <c r="U430" s="132">
        <v>5.6</v>
      </c>
      <c r="V430" s="132">
        <v>6.1</v>
      </c>
      <c r="W430" s="132">
        <v>5.9</v>
      </c>
      <c r="X430" s="132">
        <v>6.8</v>
      </c>
      <c r="Y430" s="132">
        <v>6.8</v>
      </c>
      <c r="Z430" s="132">
        <v>6.3</v>
      </c>
      <c r="AA430" s="132">
        <v>6.8</v>
      </c>
      <c r="AB430" s="132">
        <v>6.3</v>
      </c>
      <c r="AC430" s="132">
        <v>9.1999999999999993</v>
      </c>
      <c r="AD430" s="132">
        <v>6.4</v>
      </c>
      <c r="AE430" s="132">
        <v>8.6999999999999993</v>
      </c>
      <c r="AF430" s="132">
        <v>7.1</v>
      </c>
      <c r="AG430" s="132">
        <v>6.3</v>
      </c>
      <c r="AH430" s="132">
        <v>12.5</v>
      </c>
      <c r="AI430" s="132">
        <v>7.8</v>
      </c>
      <c r="AJ430" s="132">
        <v>6.7</v>
      </c>
      <c r="AK430" s="132">
        <v>6.8</v>
      </c>
      <c r="AL430" s="132">
        <v>9.6999999999999993</v>
      </c>
      <c r="AM430" s="132">
        <v>8.4</v>
      </c>
      <c r="AN430" s="132">
        <v>8</v>
      </c>
      <c r="AO430" s="132">
        <v>8</v>
      </c>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row>
    <row r="431" spans="1:94">
      <c r="A431" s="131">
        <v>259</v>
      </c>
      <c r="B431" s="131" t="s">
        <v>899</v>
      </c>
      <c r="C431" s="131" t="s">
        <v>865</v>
      </c>
      <c r="D431" s="131" t="s">
        <v>891</v>
      </c>
      <c r="E431" s="131" t="s">
        <v>873</v>
      </c>
      <c r="F431" s="131" t="s">
        <v>1696</v>
      </c>
      <c r="G431" s="131"/>
      <c r="H431" s="131"/>
      <c r="I431" s="132"/>
      <c r="J431" s="132">
        <v>25.1</v>
      </c>
      <c r="K431" s="132"/>
      <c r="L431" s="132">
        <v>30.7</v>
      </c>
      <c r="M431" s="132">
        <v>25.3</v>
      </c>
      <c r="N431" s="132">
        <v>23.5</v>
      </c>
      <c r="O431" s="132">
        <v>22.2</v>
      </c>
      <c r="P431" s="132"/>
      <c r="Q431" s="132">
        <v>30.8</v>
      </c>
      <c r="R431" s="132">
        <v>32.299999999999997</v>
      </c>
      <c r="S431" s="132">
        <v>30.2</v>
      </c>
      <c r="T431" s="132">
        <v>30.8</v>
      </c>
      <c r="U431" s="132">
        <v>31</v>
      </c>
      <c r="V431" s="132">
        <v>26.4</v>
      </c>
      <c r="W431" s="132">
        <v>27.1</v>
      </c>
      <c r="X431" s="132">
        <v>22.5</v>
      </c>
      <c r="Y431" s="132">
        <v>24.9</v>
      </c>
      <c r="Z431" s="132">
        <v>27.8</v>
      </c>
      <c r="AA431" s="132">
        <v>26.1</v>
      </c>
      <c r="AB431" s="132">
        <v>30</v>
      </c>
      <c r="AC431" s="132">
        <v>18.600000000000001</v>
      </c>
      <c r="AD431" s="132">
        <v>24.6</v>
      </c>
      <c r="AE431" s="132">
        <v>21.6</v>
      </c>
      <c r="AF431" s="132">
        <v>23.9</v>
      </c>
      <c r="AG431" s="132">
        <v>24.2</v>
      </c>
      <c r="AH431" s="132">
        <v>13.7</v>
      </c>
      <c r="AI431" s="132">
        <v>25</v>
      </c>
      <c r="AJ431" s="132">
        <v>27.3</v>
      </c>
      <c r="AK431" s="132">
        <v>24.1</v>
      </c>
      <c r="AL431" s="132">
        <v>17.100000000000001</v>
      </c>
      <c r="AM431" s="132">
        <v>20.9</v>
      </c>
      <c r="AN431" s="132">
        <v>22.2</v>
      </c>
      <c r="AO431" s="132">
        <v>21</v>
      </c>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row>
    <row r="432" spans="1:94">
      <c r="A432" s="131"/>
      <c r="B432" s="131"/>
      <c r="C432" s="131" t="s">
        <v>865</v>
      </c>
      <c r="D432" s="131" t="s">
        <v>901</v>
      </c>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row>
    <row r="433" spans="1:94">
      <c r="A433" s="131">
        <v>261</v>
      </c>
      <c r="B433" s="131" t="s">
        <v>900</v>
      </c>
      <c r="C433" s="131" t="s">
        <v>865</v>
      </c>
      <c r="D433" s="131" t="s">
        <v>901</v>
      </c>
      <c r="E433" s="131" t="s">
        <v>892</v>
      </c>
      <c r="F433" s="131" t="s">
        <v>1696</v>
      </c>
      <c r="G433" s="131"/>
      <c r="H433" s="131"/>
      <c r="I433" s="132"/>
      <c r="J433" s="132">
        <v>17.7</v>
      </c>
      <c r="K433" s="132"/>
      <c r="L433" s="132">
        <v>18.600000000000001</v>
      </c>
      <c r="M433" s="132">
        <v>17.3</v>
      </c>
      <c r="N433" s="132">
        <v>17.600000000000001</v>
      </c>
      <c r="O433" s="132">
        <v>17.600000000000001</v>
      </c>
      <c r="P433" s="132"/>
      <c r="Q433" s="132">
        <v>18.5</v>
      </c>
      <c r="R433" s="132">
        <v>17.899999999999999</v>
      </c>
      <c r="S433" s="132">
        <v>17.5</v>
      </c>
      <c r="T433" s="132">
        <v>21.9</v>
      </c>
      <c r="U433" s="132">
        <v>19.100000000000001</v>
      </c>
      <c r="V433" s="132">
        <v>17.2</v>
      </c>
      <c r="W433" s="132">
        <v>17.3</v>
      </c>
      <c r="X433" s="132">
        <v>13.6</v>
      </c>
      <c r="Y433" s="132">
        <v>18.3</v>
      </c>
      <c r="Z433" s="132">
        <v>17.2</v>
      </c>
      <c r="AA433" s="132">
        <v>17.600000000000001</v>
      </c>
      <c r="AB433" s="132">
        <v>17.3</v>
      </c>
      <c r="AC433" s="132">
        <v>16.3</v>
      </c>
      <c r="AD433" s="132">
        <v>17.600000000000001</v>
      </c>
      <c r="AE433" s="132">
        <v>16.899999999999999</v>
      </c>
      <c r="AF433" s="132">
        <v>18.600000000000001</v>
      </c>
      <c r="AG433" s="132">
        <v>17.600000000000001</v>
      </c>
      <c r="AH433" s="132">
        <v>17.5</v>
      </c>
      <c r="AI433" s="132">
        <v>18.600000000000001</v>
      </c>
      <c r="AJ433" s="132">
        <v>19.899999999999999</v>
      </c>
      <c r="AK433" s="132">
        <v>19.399999999999999</v>
      </c>
      <c r="AL433" s="132">
        <v>15.2</v>
      </c>
      <c r="AM433" s="132">
        <v>17.5</v>
      </c>
      <c r="AN433" s="132">
        <v>15.2</v>
      </c>
      <c r="AO433" s="132">
        <v>17.600000000000001</v>
      </c>
    </row>
    <row r="434" spans="1:94">
      <c r="A434" s="131">
        <v>262</v>
      </c>
      <c r="B434" s="131" t="s">
        <v>902</v>
      </c>
      <c r="C434" s="131" t="s">
        <v>865</v>
      </c>
      <c r="D434" s="131" t="s">
        <v>901</v>
      </c>
      <c r="E434" s="131" t="s">
        <v>869</v>
      </c>
      <c r="F434" s="131" t="s">
        <v>1696</v>
      </c>
      <c r="G434" s="131"/>
      <c r="H434" s="131"/>
      <c r="I434" s="132"/>
      <c r="J434" s="132">
        <v>32.200000000000003</v>
      </c>
      <c r="K434" s="132"/>
      <c r="L434" s="132">
        <v>24.2</v>
      </c>
      <c r="M434" s="132">
        <v>28.8</v>
      </c>
      <c r="N434" s="132">
        <v>34.9</v>
      </c>
      <c r="O434" s="132">
        <v>39.700000000000003</v>
      </c>
      <c r="P434" s="132"/>
      <c r="Q434" s="132">
        <v>19.600000000000001</v>
      </c>
      <c r="R434" s="132">
        <v>20.6</v>
      </c>
      <c r="S434" s="132">
        <v>21.2</v>
      </c>
      <c r="T434" s="132">
        <v>32.4</v>
      </c>
      <c r="U434" s="132">
        <v>27.2</v>
      </c>
      <c r="V434" s="132">
        <v>27.8</v>
      </c>
      <c r="W434" s="132">
        <v>21.8</v>
      </c>
      <c r="X434" s="132">
        <v>24.7</v>
      </c>
      <c r="Y434" s="132">
        <v>32.1</v>
      </c>
      <c r="Z434" s="132">
        <v>24.2</v>
      </c>
      <c r="AA434" s="132">
        <v>26.5</v>
      </c>
      <c r="AB434" s="132">
        <v>25</v>
      </c>
      <c r="AC434" s="132">
        <v>43.3</v>
      </c>
      <c r="AD434" s="132">
        <v>30.8</v>
      </c>
      <c r="AE434" s="132">
        <v>34.9</v>
      </c>
      <c r="AF434" s="132">
        <v>39.700000000000003</v>
      </c>
      <c r="AG434" s="132">
        <v>34.799999999999997</v>
      </c>
      <c r="AH434" s="132">
        <v>43.5</v>
      </c>
      <c r="AI434" s="132">
        <v>41.5</v>
      </c>
      <c r="AJ434" s="132">
        <v>36</v>
      </c>
      <c r="AK434" s="132">
        <v>37.799999999999997</v>
      </c>
      <c r="AL434" s="132">
        <v>34.4</v>
      </c>
      <c r="AM434" s="132">
        <v>39.799999999999997</v>
      </c>
      <c r="AN434" s="132">
        <v>45.5</v>
      </c>
      <c r="AO434" s="132">
        <v>44.6</v>
      </c>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row>
    <row r="435" spans="1:94">
      <c r="A435" s="131">
        <v>263</v>
      </c>
      <c r="B435" s="131" t="s">
        <v>903</v>
      </c>
      <c r="C435" s="131" t="s">
        <v>865</v>
      </c>
      <c r="D435" s="131" t="s">
        <v>901</v>
      </c>
      <c r="E435" s="131" t="s">
        <v>895</v>
      </c>
      <c r="F435" s="131" t="s">
        <v>1696</v>
      </c>
      <c r="G435" s="131"/>
      <c r="H435" s="131"/>
      <c r="I435" s="132"/>
      <c r="J435" s="132">
        <v>18.8</v>
      </c>
      <c r="K435" s="132"/>
      <c r="L435" s="132">
        <v>13.9</v>
      </c>
      <c r="M435" s="132">
        <v>18.600000000000001</v>
      </c>
      <c r="N435" s="132">
        <v>20.399999999999999</v>
      </c>
      <c r="O435" s="132">
        <v>21.5</v>
      </c>
      <c r="P435" s="132"/>
      <c r="Q435" s="132">
        <v>9.6999999999999993</v>
      </c>
      <c r="R435" s="132">
        <v>12.5</v>
      </c>
      <c r="S435" s="132">
        <v>13.5</v>
      </c>
      <c r="T435" s="132">
        <v>16.100000000000001</v>
      </c>
      <c r="U435" s="132">
        <v>15.2</v>
      </c>
      <c r="V435" s="132">
        <v>18.600000000000001</v>
      </c>
      <c r="W435" s="132">
        <v>15.2</v>
      </c>
      <c r="X435" s="132">
        <v>17.399999999999999</v>
      </c>
      <c r="Y435" s="132">
        <v>20.100000000000001</v>
      </c>
      <c r="Z435" s="132">
        <v>15.2</v>
      </c>
      <c r="AA435" s="132">
        <v>17.399999999999999</v>
      </c>
      <c r="AB435" s="132">
        <v>15.5</v>
      </c>
      <c r="AC435" s="132">
        <v>27.5</v>
      </c>
      <c r="AD435" s="132">
        <v>18</v>
      </c>
      <c r="AE435" s="132">
        <v>22.3</v>
      </c>
      <c r="AF435" s="132">
        <v>20.3</v>
      </c>
      <c r="AG435" s="132">
        <v>20.2</v>
      </c>
      <c r="AH435" s="132">
        <v>25.4</v>
      </c>
      <c r="AI435" s="132">
        <v>20.3</v>
      </c>
      <c r="AJ435" s="132">
        <v>19</v>
      </c>
      <c r="AK435" s="132">
        <v>18.7</v>
      </c>
      <c r="AL435" s="132">
        <v>21.4</v>
      </c>
      <c r="AM435" s="132">
        <v>22.5</v>
      </c>
      <c r="AN435" s="132">
        <v>22.6</v>
      </c>
      <c r="AO435" s="132">
        <v>24.6</v>
      </c>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row>
    <row r="436" spans="1:94">
      <c r="A436" s="131">
        <v>264</v>
      </c>
      <c r="B436" s="131" t="s">
        <v>904</v>
      </c>
      <c r="C436" s="131" t="s">
        <v>865</v>
      </c>
      <c r="D436" s="131" t="s">
        <v>901</v>
      </c>
      <c r="E436" s="131" t="s">
        <v>897</v>
      </c>
      <c r="F436" s="131" t="s">
        <v>1696</v>
      </c>
      <c r="G436" s="131"/>
      <c r="H436" s="131"/>
      <c r="I436" s="132"/>
      <c r="J436" s="132">
        <v>18.8</v>
      </c>
      <c r="K436" s="132"/>
      <c r="L436" s="132">
        <v>13.9</v>
      </c>
      <c r="M436" s="132">
        <v>15.5</v>
      </c>
      <c r="N436" s="132">
        <v>20.100000000000001</v>
      </c>
      <c r="O436" s="132">
        <v>25.2</v>
      </c>
      <c r="P436" s="132"/>
      <c r="Q436" s="132">
        <v>13</v>
      </c>
      <c r="R436" s="132">
        <v>11</v>
      </c>
      <c r="S436" s="132">
        <v>10.9</v>
      </c>
      <c r="T436" s="132">
        <v>20.6</v>
      </c>
      <c r="U436" s="132">
        <v>15.7</v>
      </c>
      <c r="V436" s="132">
        <v>14.2</v>
      </c>
      <c r="W436" s="132">
        <v>10.4</v>
      </c>
      <c r="X436" s="132">
        <v>12.5</v>
      </c>
      <c r="Y436" s="132">
        <v>17.5</v>
      </c>
      <c r="Z436" s="132">
        <v>12.5</v>
      </c>
      <c r="AA436" s="132">
        <v>14.6</v>
      </c>
      <c r="AB436" s="132">
        <v>13.5</v>
      </c>
      <c r="AC436" s="132">
        <v>24.4</v>
      </c>
      <c r="AD436" s="132">
        <v>17.7</v>
      </c>
      <c r="AE436" s="132">
        <v>19.3</v>
      </c>
      <c r="AF436" s="132">
        <v>25.1</v>
      </c>
      <c r="AG436" s="132">
        <v>20</v>
      </c>
      <c r="AH436" s="132">
        <v>26.3</v>
      </c>
      <c r="AI436" s="132">
        <v>28.2</v>
      </c>
      <c r="AJ436" s="132">
        <v>23</v>
      </c>
      <c r="AK436" s="132">
        <v>25</v>
      </c>
      <c r="AL436" s="132">
        <v>20.100000000000001</v>
      </c>
      <c r="AM436" s="132">
        <v>25</v>
      </c>
      <c r="AN436" s="132">
        <v>30.3</v>
      </c>
      <c r="AO436" s="132">
        <v>27.6</v>
      </c>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row>
    <row r="437" spans="1:94">
      <c r="A437" s="131">
        <v>265</v>
      </c>
      <c r="B437" s="131" t="s">
        <v>905</v>
      </c>
      <c r="C437" s="131" t="s">
        <v>865</v>
      </c>
      <c r="D437" s="131" t="s">
        <v>901</v>
      </c>
      <c r="E437" s="131" t="s">
        <v>871</v>
      </c>
      <c r="F437" s="131" t="s">
        <v>1696</v>
      </c>
      <c r="G437" s="131"/>
      <c r="H437" s="131"/>
      <c r="I437" s="132"/>
      <c r="J437" s="132">
        <v>8.1</v>
      </c>
      <c r="K437" s="132"/>
      <c r="L437" s="132">
        <v>7.8</v>
      </c>
      <c r="M437" s="132">
        <v>7.7</v>
      </c>
      <c r="N437" s="132">
        <v>8.1</v>
      </c>
      <c r="O437" s="132">
        <v>8.5</v>
      </c>
      <c r="P437" s="132"/>
      <c r="Q437" s="132">
        <v>9</v>
      </c>
      <c r="R437" s="132">
        <v>6.9</v>
      </c>
      <c r="S437" s="132">
        <v>7.5</v>
      </c>
      <c r="T437" s="132">
        <v>7.9</v>
      </c>
      <c r="U437" s="132">
        <v>8</v>
      </c>
      <c r="V437" s="132">
        <v>7.4</v>
      </c>
      <c r="W437" s="132">
        <v>6.5</v>
      </c>
      <c r="X437" s="132">
        <v>7.7</v>
      </c>
      <c r="Y437" s="132">
        <v>8</v>
      </c>
      <c r="Z437" s="132">
        <v>7.6</v>
      </c>
      <c r="AA437" s="132">
        <v>7.6</v>
      </c>
      <c r="AB437" s="132">
        <v>7.6</v>
      </c>
      <c r="AC437" s="132">
        <v>9</v>
      </c>
      <c r="AD437" s="132">
        <v>8.1</v>
      </c>
      <c r="AE437" s="132">
        <v>8.4</v>
      </c>
      <c r="AF437" s="132">
        <v>7.9</v>
      </c>
      <c r="AG437" s="132">
        <v>7.2</v>
      </c>
      <c r="AH437" s="132">
        <v>12.7</v>
      </c>
      <c r="AI437" s="132">
        <v>8.6</v>
      </c>
      <c r="AJ437" s="132">
        <v>7.8</v>
      </c>
      <c r="AK437" s="132">
        <v>8.6</v>
      </c>
      <c r="AL437" s="132">
        <v>9.4</v>
      </c>
      <c r="AM437" s="132">
        <v>8.6</v>
      </c>
      <c r="AN437" s="132">
        <v>8.9</v>
      </c>
      <c r="AO437" s="132">
        <v>8.5</v>
      </c>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row>
    <row r="438" spans="1:94">
      <c r="A438" s="131">
        <v>266</v>
      </c>
      <c r="B438" s="131" t="s">
        <v>906</v>
      </c>
      <c r="C438" s="131" t="s">
        <v>865</v>
      </c>
      <c r="D438" s="131" t="s">
        <v>901</v>
      </c>
      <c r="E438" s="131" t="s">
        <v>873</v>
      </c>
      <c r="F438" s="131" t="s">
        <v>1696</v>
      </c>
      <c r="G438" s="131"/>
      <c r="H438" s="131"/>
      <c r="I438" s="132"/>
      <c r="J438" s="132">
        <v>10</v>
      </c>
      <c r="K438" s="132"/>
      <c r="L438" s="132">
        <v>10.5</v>
      </c>
      <c r="M438" s="132">
        <v>9</v>
      </c>
      <c r="N438" s="132">
        <v>9.8000000000000007</v>
      </c>
      <c r="O438" s="132">
        <v>10.7</v>
      </c>
      <c r="P438" s="132"/>
      <c r="Q438" s="132">
        <v>10.6</v>
      </c>
      <c r="R438" s="132">
        <v>9.9</v>
      </c>
      <c r="S438" s="132">
        <v>9.1999999999999993</v>
      </c>
      <c r="T438" s="132">
        <v>13.8</v>
      </c>
      <c r="U438" s="132">
        <v>11.2</v>
      </c>
      <c r="V438" s="132">
        <v>8.3000000000000007</v>
      </c>
      <c r="W438" s="132">
        <v>9</v>
      </c>
      <c r="X438" s="132">
        <v>5.4</v>
      </c>
      <c r="Y438" s="132">
        <v>9.4</v>
      </c>
      <c r="Z438" s="132">
        <v>8.6</v>
      </c>
      <c r="AA438" s="132">
        <v>9.6</v>
      </c>
      <c r="AB438" s="132">
        <v>9.3000000000000007</v>
      </c>
      <c r="AC438" s="132">
        <v>8.1999999999999993</v>
      </c>
      <c r="AD438" s="132">
        <v>9.5</v>
      </c>
      <c r="AE438" s="132">
        <v>9.4</v>
      </c>
      <c r="AF438" s="132">
        <v>10.9</v>
      </c>
      <c r="AG438" s="132">
        <v>9.8000000000000007</v>
      </c>
      <c r="AH438" s="132">
        <v>8.1999999999999993</v>
      </c>
      <c r="AI438" s="132">
        <v>13.1</v>
      </c>
      <c r="AJ438" s="132">
        <v>12.2</v>
      </c>
      <c r="AK438" s="132">
        <v>12</v>
      </c>
      <c r="AL438" s="132">
        <v>7.8</v>
      </c>
      <c r="AM438" s="132">
        <v>10</v>
      </c>
      <c r="AN438" s="132">
        <v>11.1</v>
      </c>
      <c r="AO438" s="132">
        <v>10.7</v>
      </c>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row>
    <row r="439" spans="1:94">
      <c r="A439" s="131"/>
      <c r="B439" s="131"/>
      <c r="C439" s="131" t="s">
        <v>865</v>
      </c>
      <c r="D439" s="131" t="s">
        <v>908</v>
      </c>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row>
    <row r="440" spans="1:94">
      <c r="A440" s="131">
        <v>268</v>
      </c>
      <c r="B440" s="131" t="s">
        <v>907</v>
      </c>
      <c r="C440" s="131" t="s">
        <v>865</v>
      </c>
      <c r="D440" s="131" t="s">
        <v>908</v>
      </c>
      <c r="E440" s="131" t="s">
        <v>892</v>
      </c>
      <c r="F440" s="131" t="s">
        <v>1696</v>
      </c>
      <c r="G440" s="131"/>
      <c r="H440" s="131"/>
      <c r="I440" s="132"/>
      <c r="J440" s="132">
        <v>3.5</v>
      </c>
      <c r="K440" s="132"/>
      <c r="L440" s="132">
        <v>3.5</v>
      </c>
      <c r="M440" s="132">
        <v>3.9</v>
      </c>
      <c r="N440" s="132">
        <v>3.5</v>
      </c>
      <c r="O440" s="132">
        <v>3.1</v>
      </c>
      <c r="P440" s="132"/>
      <c r="Q440" s="132">
        <v>4.2</v>
      </c>
      <c r="R440" s="132">
        <v>3.5</v>
      </c>
      <c r="S440" s="132">
        <v>3.5</v>
      </c>
      <c r="T440" s="132">
        <v>3.4</v>
      </c>
      <c r="U440" s="132">
        <v>3.4</v>
      </c>
      <c r="V440" s="132">
        <v>4.8</v>
      </c>
      <c r="W440" s="132">
        <v>4.0999999999999996</v>
      </c>
      <c r="X440" s="132">
        <v>3.9</v>
      </c>
      <c r="Y440" s="132">
        <v>3.9</v>
      </c>
      <c r="Z440" s="132">
        <v>4.3</v>
      </c>
      <c r="AA440" s="132">
        <v>3.9</v>
      </c>
      <c r="AB440" s="132">
        <v>3.9</v>
      </c>
      <c r="AC440" s="132">
        <v>3.3</v>
      </c>
      <c r="AD440" s="132">
        <v>3.5</v>
      </c>
      <c r="AE440" s="132">
        <v>3.5</v>
      </c>
      <c r="AF440" s="132">
        <v>3.1</v>
      </c>
      <c r="AG440" s="132">
        <v>3.3</v>
      </c>
      <c r="AH440" s="132">
        <v>4.2</v>
      </c>
      <c r="AI440" s="132">
        <v>3</v>
      </c>
      <c r="AJ440" s="132">
        <v>3.1</v>
      </c>
      <c r="AK440" s="132">
        <v>3.1</v>
      </c>
      <c r="AL440" s="132">
        <v>3.9</v>
      </c>
      <c r="AM440" s="132">
        <v>2.9</v>
      </c>
      <c r="AN440" s="132">
        <v>2.9</v>
      </c>
      <c r="AO440" s="132">
        <v>2.8</v>
      </c>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row>
    <row r="441" spans="1:94">
      <c r="A441" s="131">
        <v>269</v>
      </c>
      <c r="B441" s="131" t="s">
        <v>909</v>
      </c>
      <c r="C441" s="131" t="s">
        <v>865</v>
      </c>
      <c r="D441" s="131" t="s">
        <v>908</v>
      </c>
      <c r="E441" s="131" t="s">
        <v>869</v>
      </c>
      <c r="F441" s="131" t="s">
        <v>1696</v>
      </c>
      <c r="G441" s="131"/>
      <c r="H441" s="131"/>
      <c r="I441" s="132"/>
      <c r="J441" s="132">
        <v>36</v>
      </c>
      <c r="K441" s="132"/>
      <c r="L441" s="132">
        <v>29.1</v>
      </c>
      <c r="M441" s="132">
        <v>35.5</v>
      </c>
      <c r="N441" s="132">
        <v>38.5</v>
      </c>
      <c r="O441" s="132">
        <v>39.700000000000003</v>
      </c>
      <c r="P441" s="132"/>
      <c r="Q441" s="132">
        <v>20.100000000000001</v>
      </c>
      <c r="R441" s="132">
        <v>27.6</v>
      </c>
      <c r="S441" s="132">
        <v>29.1</v>
      </c>
      <c r="T441" s="132">
        <v>31.6</v>
      </c>
      <c r="U441" s="132">
        <v>31.9</v>
      </c>
      <c r="V441" s="132">
        <v>35.799999999999997</v>
      </c>
      <c r="W441" s="132">
        <v>31.6</v>
      </c>
      <c r="X441" s="132">
        <v>28.8</v>
      </c>
      <c r="Y441" s="132">
        <v>38.4</v>
      </c>
      <c r="Z441" s="132">
        <v>33.4</v>
      </c>
      <c r="AA441" s="132">
        <v>32.5</v>
      </c>
      <c r="AB441" s="132">
        <v>31.8</v>
      </c>
      <c r="AC441" s="132">
        <v>46.1</v>
      </c>
      <c r="AD441" s="132">
        <v>36.1</v>
      </c>
      <c r="AE441" s="132">
        <v>38.9</v>
      </c>
      <c r="AF441" s="132">
        <v>39.5</v>
      </c>
      <c r="AG441" s="132">
        <v>38.5</v>
      </c>
      <c r="AH441" s="132">
        <v>47.5</v>
      </c>
      <c r="AI441" s="132">
        <v>39.700000000000003</v>
      </c>
      <c r="AJ441" s="132">
        <v>37.200000000000003</v>
      </c>
      <c r="AK441" s="132">
        <v>35.299999999999997</v>
      </c>
      <c r="AL441" s="132">
        <v>36</v>
      </c>
      <c r="AM441" s="132">
        <v>41.5</v>
      </c>
      <c r="AN441" s="132">
        <v>44.9</v>
      </c>
      <c r="AO441" s="132">
        <v>43.9</v>
      </c>
    </row>
    <row r="442" spans="1:94">
      <c r="A442" s="131">
        <v>270</v>
      </c>
      <c r="B442" s="131" t="s">
        <v>910</v>
      </c>
      <c r="C442" s="131" t="s">
        <v>865</v>
      </c>
      <c r="D442" s="131" t="s">
        <v>908</v>
      </c>
      <c r="E442" s="131" t="s">
        <v>895</v>
      </c>
      <c r="F442" s="131" t="s">
        <v>1696</v>
      </c>
      <c r="G442" s="131"/>
      <c r="H442" s="131"/>
      <c r="I442" s="132"/>
      <c r="J442" s="132">
        <v>24.6</v>
      </c>
      <c r="K442" s="132"/>
      <c r="L442" s="132">
        <v>20</v>
      </c>
      <c r="M442" s="132">
        <v>25.5</v>
      </c>
      <c r="N442" s="132">
        <v>26.8</v>
      </c>
      <c r="O442" s="132">
        <v>25.5</v>
      </c>
      <c r="P442" s="132"/>
      <c r="Q442" s="132">
        <v>13</v>
      </c>
      <c r="R442" s="132">
        <v>19.5</v>
      </c>
      <c r="S442" s="132">
        <v>20.399999999999999</v>
      </c>
      <c r="T442" s="132">
        <v>19.2</v>
      </c>
      <c r="U442" s="132">
        <v>22.3</v>
      </c>
      <c r="V442" s="132">
        <v>25.3</v>
      </c>
      <c r="W442" s="132">
        <v>24.7</v>
      </c>
      <c r="X442" s="132">
        <v>20.100000000000001</v>
      </c>
      <c r="Y442" s="132">
        <v>27.3</v>
      </c>
      <c r="Z442" s="132">
        <v>23.9</v>
      </c>
      <c r="AA442" s="132">
        <v>24.1</v>
      </c>
      <c r="AB442" s="132">
        <v>23.3</v>
      </c>
      <c r="AC442" s="132">
        <v>32.799999999999997</v>
      </c>
      <c r="AD442" s="132">
        <v>25.3</v>
      </c>
      <c r="AE442" s="132">
        <v>28.5</v>
      </c>
      <c r="AF442" s="132">
        <v>25.8</v>
      </c>
      <c r="AG442" s="132">
        <v>26.6</v>
      </c>
      <c r="AH442" s="132">
        <v>29.7</v>
      </c>
      <c r="AI442" s="132">
        <v>23.4</v>
      </c>
      <c r="AJ442" s="132">
        <v>23</v>
      </c>
      <c r="AK442" s="132">
        <v>20.5</v>
      </c>
      <c r="AL442" s="132">
        <v>25.3</v>
      </c>
      <c r="AM442" s="132">
        <v>28.3</v>
      </c>
      <c r="AN442" s="132">
        <v>27</v>
      </c>
      <c r="AO442" s="132">
        <v>27.8</v>
      </c>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row>
    <row r="443" spans="1:94">
      <c r="A443" s="131">
        <v>271</v>
      </c>
      <c r="B443" s="131" t="s">
        <v>911</v>
      </c>
      <c r="C443" s="131" t="s">
        <v>865</v>
      </c>
      <c r="D443" s="131" t="s">
        <v>908</v>
      </c>
      <c r="E443" s="131" t="s">
        <v>897</v>
      </c>
      <c r="F443" s="131" t="s">
        <v>1696</v>
      </c>
      <c r="G443" s="131"/>
      <c r="H443" s="131"/>
      <c r="I443" s="132"/>
      <c r="J443" s="132">
        <v>14.6</v>
      </c>
      <c r="K443" s="132"/>
      <c r="L443" s="132">
        <v>11.6</v>
      </c>
      <c r="M443" s="132">
        <v>12.9</v>
      </c>
      <c r="N443" s="132">
        <v>15.3</v>
      </c>
      <c r="O443" s="132">
        <v>18</v>
      </c>
      <c r="P443" s="132"/>
      <c r="Q443" s="132">
        <v>9.3000000000000007</v>
      </c>
      <c r="R443" s="132">
        <v>10.1</v>
      </c>
      <c r="S443" s="132">
        <v>10.199999999999999</v>
      </c>
      <c r="T443" s="132">
        <v>15.8</v>
      </c>
      <c r="U443" s="132">
        <v>12</v>
      </c>
      <c r="V443" s="132">
        <v>12.9</v>
      </c>
      <c r="W443" s="132">
        <v>9.1999999999999993</v>
      </c>
      <c r="X443" s="132">
        <v>11.7</v>
      </c>
      <c r="Y443" s="132">
        <v>14.3</v>
      </c>
      <c r="Z443" s="132">
        <v>12.7</v>
      </c>
      <c r="AA443" s="132">
        <v>11.1</v>
      </c>
      <c r="AB443" s="132">
        <v>11.3</v>
      </c>
      <c r="AC443" s="132">
        <v>17.899999999999999</v>
      </c>
      <c r="AD443" s="132">
        <v>14.4</v>
      </c>
      <c r="AE443" s="132">
        <v>14.6</v>
      </c>
      <c r="AF443" s="132">
        <v>18</v>
      </c>
      <c r="AG443" s="132">
        <v>15.3</v>
      </c>
      <c r="AH443" s="132">
        <v>20.8</v>
      </c>
      <c r="AI443" s="132">
        <v>19.8</v>
      </c>
      <c r="AJ443" s="132">
        <v>17.2</v>
      </c>
      <c r="AK443" s="132">
        <v>17.899999999999999</v>
      </c>
      <c r="AL443" s="132">
        <v>14.4</v>
      </c>
      <c r="AM443" s="132">
        <v>17.5</v>
      </c>
      <c r="AN443" s="132">
        <v>21.7</v>
      </c>
      <c r="AO443" s="132">
        <v>20.100000000000001</v>
      </c>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row>
    <row r="444" spans="1:94">
      <c r="A444" s="131">
        <v>272</v>
      </c>
      <c r="B444" s="131" t="s">
        <v>912</v>
      </c>
      <c r="C444" s="131" t="s">
        <v>865</v>
      </c>
      <c r="D444" s="131" t="s">
        <v>908</v>
      </c>
      <c r="E444" s="131" t="s">
        <v>871</v>
      </c>
      <c r="F444" s="131" t="s">
        <v>1696</v>
      </c>
      <c r="G444" s="131"/>
      <c r="H444" s="131"/>
      <c r="I444" s="132"/>
      <c r="J444" s="132">
        <v>1.3</v>
      </c>
      <c r="K444" s="132"/>
      <c r="L444" s="132">
        <v>1</v>
      </c>
      <c r="M444" s="132">
        <v>1.4</v>
      </c>
      <c r="N444" s="132">
        <v>1.3</v>
      </c>
      <c r="O444" s="132">
        <v>1.4</v>
      </c>
      <c r="P444" s="132"/>
      <c r="Q444" s="132">
        <v>0.9</v>
      </c>
      <c r="R444" s="132">
        <v>0.9</v>
      </c>
      <c r="S444" s="132">
        <v>0.9</v>
      </c>
      <c r="T444" s="132">
        <v>0.9</v>
      </c>
      <c r="U444" s="132">
        <v>0.9</v>
      </c>
      <c r="V444" s="132">
        <v>1.3</v>
      </c>
      <c r="W444" s="132">
        <v>1.3</v>
      </c>
      <c r="X444" s="132">
        <v>1.3</v>
      </c>
      <c r="Y444" s="132">
        <v>1.3</v>
      </c>
      <c r="Z444" s="132">
        <v>1.3</v>
      </c>
      <c r="AA444" s="132">
        <v>1.4</v>
      </c>
      <c r="AB444" s="132">
        <v>1.1000000000000001</v>
      </c>
      <c r="AC444" s="132">
        <v>1.8</v>
      </c>
      <c r="AD444" s="132">
        <v>1.2</v>
      </c>
      <c r="AE444" s="132">
        <v>1.7</v>
      </c>
      <c r="AF444" s="132">
        <v>1.3</v>
      </c>
      <c r="AG444" s="132">
        <v>1.1000000000000001</v>
      </c>
      <c r="AH444" s="132">
        <v>2.2999999999999998</v>
      </c>
      <c r="AI444" s="132">
        <v>1.1000000000000001</v>
      </c>
      <c r="AJ444" s="132">
        <v>1.1000000000000001</v>
      </c>
      <c r="AK444" s="132">
        <v>1.3</v>
      </c>
      <c r="AL444" s="132">
        <v>1.8</v>
      </c>
      <c r="AM444" s="132">
        <v>1.5</v>
      </c>
      <c r="AN444" s="132">
        <v>1.3</v>
      </c>
      <c r="AO444" s="132">
        <v>1.3</v>
      </c>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row>
    <row r="445" spans="1:94">
      <c r="A445" s="131"/>
      <c r="B445" s="131"/>
      <c r="C445" s="131" t="s">
        <v>865</v>
      </c>
      <c r="D445" s="131" t="s">
        <v>914</v>
      </c>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row>
    <row r="446" spans="1:94">
      <c r="A446" s="131">
        <v>274</v>
      </c>
      <c r="B446" s="131" t="s">
        <v>913</v>
      </c>
      <c r="C446" s="131" t="s">
        <v>865</v>
      </c>
      <c r="D446" s="131" t="s">
        <v>914</v>
      </c>
      <c r="E446" s="131" t="s">
        <v>915</v>
      </c>
      <c r="F446" s="131" t="s">
        <v>1701</v>
      </c>
      <c r="G446" s="131" t="s">
        <v>1702</v>
      </c>
      <c r="H446" s="131">
        <v>1</v>
      </c>
      <c r="I446" s="137"/>
      <c r="J446" s="137">
        <v>467.1</v>
      </c>
      <c r="K446" s="137"/>
      <c r="L446" s="137">
        <v>329.3</v>
      </c>
      <c r="M446" s="137">
        <v>391.1</v>
      </c>
      <c r="N446" s="137">
        <v>475.1</v>
      </c>
      <c r="O446" s="137">
        <v>592.29999999999995</v>
      </c>
      <c r="P446" s="137"/>
      <c r="Q446" s="137">
        <v>205.8</v>
      </c>
      <c r="R446" s="137">
        <v>292.60000000000002</v>
      </c>
      <c r="S446" s="137">
        <v>286.10000000000002</v>
      </c>
      <c r="T446" s="137">
        <v>398.8</v>
      </c>
      <c r="U446" s="137">
        <v>412.9</v>
      </c>
      <c r="V446" s="137">
        <v>344.1</v>
      </c>
      <c r="W446" s="137">
        <v>343.3</v>
      </c>
      <c r="X446" s="137">
        <v>396.6</v>
      </c>
      <c r="Y446" s="137">
        <v>388.4</v>
      </c>
      <c r="Z446" s="137">
        <v>366.8</v>
      </c>
      <c r="AA446" s="137">
        <v>404.3</v>
      </c>
      <c r="AB446" s="137">
        <v>323.3</v>
      </c>
      <c r="AC446" s="137">
        <v>541.20000000000005</v>
      </c>
      <c r="AD446" s="137">
        <v>397.1</v>
      </c>
      <c r="AE446" s="137">
        <v>461.7</v>
      </c>
      <c r="AF446" s="137">
        <v>535.9</v>
      </c>
      <c r="AG446" s="137">
        <v>466.2</v>
      </c>
      <c r="AH446" s="137">
        <v>765.2</v>
      </c>
      <c r="AI446" s="137">
        <v>610.6</v>
      </c>
      <c r="AJ446" s="137">
        <v>472</v>
      </c>
      <c r="AK446" s="137">
        <v>441.1</v>
      </c>
      <c r="AL446" s="137">
        <v>534</v>
      </c>
      <c r="AM446" s="137">
        <v>543</v>
      </c>
      <c r="AN446" s="137">
        <v>802.9</v>
      </c>
      <c r="AO446" s="137">
        <v>654.1</v>
      </c>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row>
    <row r="447" spans="1:94">
      <c r="A447" s="131">
        <v>275</v>
      </c>
      <c r="B447" s="131" t="s">
        <v>916</v>
      </c>
      <c r="C447" s="131" t="s">
        <v>865</v>
      </c>
      <c r="D447" s="131" t="s">
        <v>914</v>
      </c>
      <c r="E447" s="131" t="s">
        <v>917</v>
      </c>
      <c r="F447" s="131" t="s">
        <v>1701</v>
      </c>
      <c r="G447" s="131" t="s">
        <v>1702</v>
      </c>
      <c r="H447" s="131">
        <v>1</v>
      </c>
      <c r="I447" s="137"/>
      <c r="J447" s="137">
        <v>58.6</v>
      </c>
      <c r="K447" s="137"/>
      <c r="L447" s="137">
        <v>47.7</v>
      </c>
      <c r="M447" s="137">
        <v>52.4</v>
      </c>
      <c r="N447" s="137">
        <v>59.9</v>
      </c>
      <c r="O447" s="137">
        <v>68.2</v>
      </c>
      <c r="P447" s="137"/>
      <c r="Q447" s="137">
        <v>34</v>
      </c>
      <c r="R447" s="137">
        <v>44.5</v>
      </c>
      <c r="S447" s="137">
        <v>44.8</v>
      </c>
      <c r="T447" s="137">
        <v>52.7</v>
      </c>
      <c r="U447" s="137">
        <v>57.2</v>
      </c>
      <c r="V447" s="137">
        <v>48.7</v>
      </c>
      <c r="W447" s="137">
        <v>54.2</v>
      </c>
      <c r="X447" s="137">
        <v>51.9</v>
      </c>
      <c r="Y447" s="137">
        <v>50.1</v>
      </c>
      <c r="Z447" s="137">
        <v>52.3</v>
      </c>
      <c r="AA447" s="137">
        <v>56.9</v>
      </c>
      <c r="AB447" s="137">
        <v>48.9</v>
      </c>
      <c r="AC447" s="137">
        <v>57</v>
      </c>
      <c r="AD447" s="137">
        <v>53.5</v>
      </c>
      <c r="AE447" s="137">
        <v>55.9</v>
      </c>
      <c r="AF447" s="137">
        <v>67.599999999999994</v>
      </c>
      <c r="AG447" s="137">
        <v>61.1</v>
      </c>
      <c r="AH447" s="137">
        <v>67.2</v>
      </c>
      <c r="AI447" s="137">
        <v>69.8</v>
      </c>
      <c r="AJ447" s="137">
        <v>60.7</v>
      </c>
      <c r="AK447" s="137">
        <v>55.9</v>
      </c>
      <c r="AL447" s="137">
        <v>58.7</v>
      </c>
      <c r="AM447" s="137">
        <v>65.7</v>
      </c>
      <c r="AN447" s="137">
        <v>81.2</v>
      </c>
      <c r="AO447" s="137">
        <v>76.3</v>
      </c>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row>
    <row r="448" spans="1:94">
      <c r="A448" s="131">
        <v>276</v>
      </c>
      <c r="B448" s="131" t="s">
        <v>918</v>
      </c>
      <c r="C448" s="131" t="s">
        <v>865</v>
      </c>
      <c r="D448" s="131" t="s">
        <v>914</v>
      </c>
      <c r="E448" s="131" t="s">
        <v>919</v>
      </c>
      <c r="F448" s="131" t="s">
        <v>1701</v>
      </c>
      <c r="G448" s="131" t="s">
        <v>1702</v>
      </c>
      <c r="H448" s="131">
        <v>1</v>
      </c>
      <c r="I448" s="137"/>
      <c r="J448" s="137">
        <v>8.1</v>
      </c>
      <c r="K448" s="137"/>
      <c r="L448" s="137">
        <v>6</v>
      </c>
      <c r="M448" s="137">
        <v>6</v>
      </c>
      <c r="N448" s="137">
        <v>8.3000000000000007</v>
      </c>
      <c r="O448" s="137">
        <v>10.5</v>
      </c>
      <c r="P448" s="137"/>
      <c r="Q448" s="137">
        <v>3.7</v>
      </c>
      <c r="R448" s="137">
        <v>5.7</v>
      </c>
      <c r="S448" s="137">
        <v>5.0999999999999996</v>
      </c>
      <c r="T448" s="137">
        <v>7.1</v>
      </c>
      <c r="U448" s="137">
        <v>8.1</v>
      </c>
      <c r="V448" s="137">
        <v>6.1</v>
      </c>
      <c r="W448" s="137">
        <v>5.3</v>
      </c>
      <c r="X448" s="137">
        <v>3.5</v>
      </c>
      <c r="Y448" s="137">
        <v>6.4</v>
      </c>
      <c r="Z448" s="137">
        <v>6.5</v>
      </c>
      <c r="AA448" s="137">
        <v>5.9</v>
      </c>
      <c r="AB448" s="137">
        <v>5.3</v>
      </c>
      <c r="AC448" s="137">
        <v>7.7</v>
      </c>
      <c r="AD448" s="137">
        <v>6.8</v>
      </c>
      <c r="AE448" s="137">
        <v>6.8</v>
      </c>
      <c r="AF448" s="137">
        <v>10.5</v>
      </c>
      <c r="AG448" s="137">
        <v>8.8000000000000007</v>
      </c>
      <c r="AH448" s="137">
        <v>11.6</v>
      </c>
      <c r="AI448" s="137">
        <v>12.1</v>
      </c>
      <c r="AJ448" s="137">
        <v>9.5</v>
      </c>
      <c r="AK448" s="137">
        <v>7.4</v>
      </c>
      <c r="AL448" s="137">
        <v>7.7</v>
      </c>
      <c r="AM448" s="137">
        <v>8.9</v>
      </c>
      <c r="AN448" s="137">
        <v>13.8</v>
      </c>
      <c r="AO448" s="137">
        <v>11.7</v>
      </c>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row>
    <row r="449" spans="1:94">
      <c r="A449" s="131">
        <v>277</v>
      </c>
      <c r="B449" s="131" t="s">
        <v>920</v>
      </c>
      <c r="C449" s="131" t="s">
        <v>865</v>
      </c>
      <c r="D449" s="131" t="s">
        <v>914</v>
      </c>
      <c r="E449" s="131" t="s">
        <v>921</v>
      </c>
      <c r="F449" s="131" t="s">
        <v>1701</v>
      </c>
      <c r="G449" s="131" t="s">
        <v>1702</v>
      </c>
      <c r="H449" s="131">
        <v>1</v>
      </c>
      <c r="I449" s="137"/>
      <c r="J449" s="137">
        <v>3.9</v>
      </c>
      <c r="K449" s="137"/>
      <c r="L449" s="137">
        <v>4.9000000000000004</v>
      </c>
      <c r="M449" s="137">
        <v>5.5</v>
      </c>
      <c r="N449" s="137">
        <v>3.7</v>
      </c>
      <c r="O449" s="137">
        <v>2.4</v>
      </c>
      <c r="P449" s="137"/>
      <c r="Q449" s="137">
        <v>4.9000000000000004</v>
      </c>
      <c r="R449" s="137">
        <v>5.6</v>
      </c>
      <c r="S449" s="137">
        <v>6.6</v>
      </c>
      <c r="T449" s="137">
        <v>2.9</v>
      </c>
      <c r="U449" s="137">
        <v>4.9000000000000004</v>
      </c>
      <c r="V449" s="137">
        <v>5.9</v>
      </c>
      <c r="W449" s="137">
        <v>8.4</v>
      </c>
      <c r="X449" s="137">
        <v>4.2</v>
      </c>
      <c r="Y449" s="137">
        <v>4.5999999999999996</v>
      </c>
      <c r="Z449" s="137">
        <v>6.6</v>
      </c>
      <c r="AA449" s="137">
        <v>6.6</v>
      </c>
      <c r="AB449" s="137">
        <v>6.6</v>
      </c>
      <c r="AC449" s="137">
        <v>2.7</v>
      </c>
      <c r="AD449" s="137">
        <v>5.3</v>
      </c>
      <c r="AE449" s="137">
        <v>3.8</v>
      </c>
      <c r="AF449" s="137">
        <v>2.4</v>
      </c>
      <c r="AG449" s="137">
        <v>3.9</v>
      </c>
      <c r="AH449" s="137">
        <v>2.1</v>
      </c>
      <c r="AI449" s="137">
        <v>2</v>
      </c>
      <c r="AJ449" s="137">
        <v>3.2</v>
      </c>
      <c r="AK449" s="137">
        <v>2.2999999999999998</v>
      </c>
      <c r="AL449" s="137">
        <v>2.9</v>
      </c>
      <c r="AM449" s="137">
        <v>2.8</v>
      </c>
      <c r="AN449" s="137">
        <v>1.7</v>
      </c>
      <c r="AO449" s="137">
        <v>2.2000000000000002</v>
      </c>
    </row>
    <row r="450" spans="1:94">
      <c r="A450" s="131">
        <v>278</v>
      </c>
      <c r="B450" s="131" t="s">
        <v>922</v>
      </c>
      <c r="C450" s="131" t="s">
        <v>865</v>
      </c>
      <c r="D450" s="131" t="s">
        <v>914</v>
      </c>
      <c r="E450" s="131" t="s">
        <v>923</v>
      </c>
      <c r="F450" s="131" t="s">
        <v>1701</v>
      </c>
      <c r="G450" s="131" t="s">
        <v>1702</v>
      </c>
      <c r="H450" s="131">
        <v>1</v>
      </c>
      <c r="I450" s="137"/>
      <c r="J450" s="137">
        <v>23.6</v>
      </c>
      <c r="K450" s="137"/>
      <c r="L450" s="137">
        <v>15.5</v>
      </c>
      <c r="M450" s="137">
        <v>20</v>
      </c>
      <c r="N450" s="137">
        <v>24.7</v>
      </c>
      <c r="O450" s="137">
        <v>29.8</v>
      </c>
      <c r="P450" s="137"/>
      <c r="Q450" s="137">
        <v>8</v>
      </c>
      <c r="R450" s="137">
        <v>13.1</v>
      </c>
      <c r="S450" s="137">
        <v>13.8</v>
      </c>
      <c r="T450" s="137">
        <v>18.899999999999999</v>
      </c>
      <c r="U450" s="137">
        <v>20.6</v>
      </c>
      <c r="V450" s="137">
        <v>16.5</v>
      </c>
      <c r="W450" s="137">
        <v>18.5</v>
      </c>
      <c r="X450" s="137">
        <v>21.8</v>
      </c>
      <c r="Y450" s="137">
        <v>19.399999999999999</v>
      </c>
      <c r="Z450" s="137">
        <v>20</v>
      </c>
      <c r="AA450" s="137">
        <v>22.9</v>
      </c>
      <c r="AB450" s="137">
        <v>16.5</v>
      </c>
      <c r="AC450" s="137">
        <v>23.8</v>
      </c>
      <c r="AD450" s="137">
        <v>20.9</v>
      </c>
      <c r="AE450" s="137">
        <v>23.8</v>
      </c>
      <c r="AF450" s="137">
        <v>27</v>
      </c>
      <c r="AG450" s="137">
        <v>24.9</v>
      </c>
      <c r="AH450" s="137">
        <v>41</v>
      </c>
      <c r="AI450" s="137">
        <v>27.9</v>
      </c>
      <c r="AJ450" s="137">
        <v>24</v>
      </c>
      <c r="AK450" s="137">
        <v>20.6</v>
      </c>
      <c r="AL450" s="137">
        <v>27.5</v>
      </c>
      <c r="AM450" s="137">
        <v>29.7</v>
      </c>
      <c r="AN450" s="137">
        <v>37.299999999999997</v>
      </c>
      <c r="AO450" s="137">
        <v>36.299999999999997</v>
      </c>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row>
    <row r="451" spans="1:94">
      <c r="A451" s="131">
        <v>279</v>
      </c>
      <c r="B451" s="131" t="s">
        <v>924</v>
      </c>
      <c r="C451" s="131" t="s">
        <v>865</v>
      </c>
      <c r="D451" s="131" t="s">
        <v>914</v>
      </c>
      <c r="E451" s="131" t="s">
        <v>925</v>
      </c>
      <c r="F451" s="131" t="s">
        <v>1701</v>
      </c>
      <c r="G451" s="131" t="s">
        <v>1702</v>
      </c>
      <c r="H451" s="131">
        <v>1</v>
      </c>
      <c r="I451" s="137"/>
      <c r="J451" s="137">
        <v>74.2</v>
      </c>
      <c r="K451" s="137"/>
      <c r="L451" s="137">
        <v>61</v>
      </c>
      <c r="M451" s="137">
        <v>81.5</v>
      </c>
      <c r="N451" s="137">
        <v>71.3</v>
      </c>
      <c r="O451" s="137">
        <v>79.3</v>
      </c>
      <c r="P451" s="137"/>
      <c r="Q451" s="137">
        <v>60.2</v>
      </c>
      <c r="R451" s="137">
        <v>59</v>
      </c>
      <c r="S451" s="137">
        <v>65.900000000000006</v>
      </c>
      <c r="T451" s="137">
        <v>56.7</v>
      </c>
      <c r="U451" s="137">
        <v>62.8</v>
      </c>
      <c r="V451" s="137">
        <v>67.400000000000006</v>
      </c>
      <c r="W451" s="137">
        <v>74.2</v>
      </c>
      <c r="X451" s="137">
        <v>125.7</v>
      </c>
      <c r="Y451" s="137">
        <v>71.900000000000006</v>
      </c>
      <c r="Z451" s="137">
        <v>63.1</v>
      </c>
      <c r="AA451" s="137">
        <v>81.8</v>
      </c>
      <c r="AB451" s="137">
        <v>69</v>
      </c>
      <c r="AC451" s="137">
        <v>124.4</v>
      </c>
      <c r="AD451" s="137">
        <v>66.7</v>
      </c>
      <c r="AE451" s="137">
        <v>91.3</v>
      </c>
      <c r="AF451" s="137">
        <v>57.7</v>
      </c>
      <c r="AG451" s="137">
        <v>58</v>
      </c>
      <c r="AH451" s="137">
        <v>162.6</v>
      </c>
      <c r="AI451" s="137">
        <v>70.400000000000006</v>
      </c>
      <c r="AJ451" s="137">
        <v>58.6</v>
      </c>
      <c r="AK451" s="137">
        <v>66.400000000000006</v>
      </c>
      <c r="AL451" s="137">
        <v>129.80000000000001</v>
      </c>
      <c r="AM451" s="137">
        <v>77.099999999999994</v>
      </c>
      <c r="AN451" s="137">
        <v>91</v>
      </c>
      <c r="AO451" s="137">
        <v>67.5</v>
      </c>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row>
    <row r="452" spans="1:94">
      <c r="A452" s="131">
        <v>280</v>
      </c>
      <c r="B452" s="131" t="s">
        <v>926</v>
      </c>
      <c r="C452" s="131" t="s">
        <v>865</v>
      </c>
      <c r="D452" s="131" t="s">
        <v>914</v>
      </c>
      <c r="E452" s="131" t="s">
        <v>927</v>
      </c>
      <c r="F452" s="131" t="s">
        <v>1701</v>
      </c>
      <c r="G452" s="131" t="s">
        <v>1702</v>
      </c>
      <c r="H452" s="131">
        <v>1</v>
      </c>
      <c r="I452" s="137"/>
      <c r="J452" s="137">
        <v>36.5</v>
      </c>
      <c r="K452" s="137"/>
      <c r="L452" s="137">
        <v>25.9</v>
      </c>
      <c r="M452" s="137">
        <v>26.4</v>
      </c>
      <c r="N452" s="137">
        <v>36</v>
      </c>
      <c r="O452" s="137">
        <v>49.8</v>
      </c>
      <c r="P452" s="137"/>
      <c r="Q452" s="137">
        <v>13.9</v>
      </c>
      <c r="R452" s="137">
        <v>21.3</v>
      </c>
      <c r="S452" s="137">
        <v>18.5</v>
      </c>
      <c r="T452" s="137">
        <v>37.299999999999997</v>
      </c>
      <c r="U452" s="137">
        <v>32.200000000000003</v>
      </c>
      <c r="V452" s="137">
        <v>25.5</v>
      </c>
      <c r="W452" s="137">
        <v>22.3</v>
      </c>
      <c r="X452" s="137">
        <v>19.100000000000001</v>
      </c>
      <c r="Y452" s="137">
        <v>28.8</v>
      </c>
      <c r="Z452" s="137">
        <v>26.4</v>
      </c>
      <c r="AA452" s="137">
        <v>26</v>
      </c>
      <c r="AB452" s="137">
        <v>23</v>
      </c>
      <c r="AC452" s="137">
        <v>32.799999999999997</v>
      </c>
      <c r="AD452" s="137">
        <v>29.2</v>
      </c>
      <c r="AE452" s="137">
        <v>30.2</v>
      </c>
      <c r="AF452" s="137">
        <v>45.6</v>
      </c>
      <c r="AG452" s="137">
        <v>37.1</v>
      </c>
      <c r="AH452" s="137">
        <v>53.5</v>
      </c>
      <c r="AI452" s="137">
        <v>53.7</v>
      </c>
      <c r="AJ452" s="137">
        <v>39.9</v>
      </c>
      <c r="AK452" s="137">
        <v>39</v>
      </c>
      <c r="AL452" s="137">
        <v>32.299999999999997</v>
      </c>
      <c r="AM452" s="137">
        <v>42.6</v>
      </c>
      <c r="AN452" s="137">
        <v>75.2</v>
      </c>
      <c r="AO452" s="137">
        <v>58.1</v>
      </c>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row>
    <row r="453" spans="1:94">
      <c r="A453" s="131">
        <v>281</v>
      </c>
      <c r="B453" s="131" t="s">
        <v>928</v>
      </c>
      <c r="C453" s="131" t="s">
        <v>865</v>
      </c>
      <c r="D453" s="131" t="s">
        <v>914</v>
      </c>
      <c r="E453" s="131" t="s">
        <v>929</v>
      </c>
      <c r="F453" s="131" t="s">
        <v>1701</v>
      </c>
      <c r="G453" s="131" t="s">
        <v>1702</v>
      </c>
      <c r="H453" s="131">
        <v>1</v>
      </c>
      <c r="I453" s="137"/>
      <c r="J453" s="137">
        <v>0.2</v>
      </c>
      <c r="K453" s="137"/>
      <c r="L453" s="137">
        <v>0.1</v>
      </c>
      <c r="M453" s="137">
        <v>0.2</v>
      </c>
      <c r="N453" s="137">
        <v>0.3</v>
      </c>
      <c r="O453" s="137">
        <v>0.3</v>
      </c>
      <c r="P453" s="137"/>
      <c r="Q453" s="137">
        <v>0</v>
      </c>
      <c r="R453" s="137">
        <v>0.1</v>
      </c>
      <c r="S453" s="137">
        <v>0.1</v>
      </c>
      <c r="T453" s="137">
        <v>0.2</v>
      </c>
      <c r="U453" s="137">
        <v>0.3</v>
      </c>
      <c r="V453" s="137">
        <v>0.3</v>
      </c>
      <c r="W453" s="137">
        <v>0.1</v>
      </c>
      <c r="X453" s="137">
        <v>0.2</v>
      </c>
      <c r="Y453" s="137">
        <v>0.3</v>
      </c>
      <c r="Z453" s="137">
        <v>0.2</v>
      </c>
      <c r="AA453" s="137">
        <v>0.2</v>
      </c>
      <c r="AB453" s="137">
        <v>0.1</v>
      </c>
      <c r="AC453" s="137">
        <v>0.3</v>
      </c>
      <c r="AD453" s="137">
        <v>0.3</v>
      </c>
      <c r="AE453" s="137">
        <v>0.3</v>
      </c>
      <c r="AF453" s="137">
        <v>0.2</v>
      </c>
      <c r="AG453" s="137">
        <v>0.3</v>
      </c>
      <c r="AH453" s="137">
        <v>0.2</v>
      </c>
      <c r="AI453" s="137">
        <v>0.2</v>
      </c>
      <c r="AJ453" s="137">
        <v>0.3</v>
      </c>
      <c r="AK453" s="137">
        <v>0.2</v>
      </c>
      <c r="AL453" s="137">
        <v>0.2</v>
      </c>
      <c r="AM453" s="137">
        <v>0.3</v>
      </c>
      <c r="AN453" s="137">
        <v>0.3</v>
      </c>
      <c r="AO453" s="137">
        <v>0.4</v>
      </c>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row>
    <row r="454" spans="1:94">
      <c r="A454" s="131">
        <v>282</v>
      </c>
      <c r="B454" s="131" t="s">
        <v>930</v>
      </c>
      <c r="C454" s="131" t="s">
        <v>865</v>
      </c>
      <c r="D454" s="131" t="s">
        <v>914</v>
      </c>
      <c r="E454" s="131" t="s">
        <v>931</v>
      </c>
      <c r="F454" s="131" t="s">
        <v>1701</v>
      </c>
      <c r="G454" s="131" t="s">
        <v>1702</v>
      </c>
      <c r="H454" s="131">
        <v>1</v>
      </c>
      <c r="I454" s="137"/>
      <c r="J454" s="137">
        <v>1.5</v>
      </c>
      <c r="K454" s="137"/>
      <c r="L454" s="137">
        <v>1.1000000000000001</v>
      </c>
      <c r="M454" s="137">
        <v>1.2</v>
      </c>
      <c r="N454" s="137">
        <v>1.5</v>
      </c>
      <c r="O454" s="137">
        <v>1.9</v>
      </c>
      <c r="P454" s="137"/>
      <c r="Q454" s="137">
        <v>0.8</v>
      </c>
      <c r="R454" s="137">
        <v>1</v>
      </c>
      <c r="S454" s="137">
        <v>0.9</v>
      </c>
      <c r="T454" s="137">
        <v>1.3</v>
      </c>
      <c r="U454" s="137">
        <v>1.4</v>
      </c>
      <c r="V454" s="137">
        <v>1.1000000000000001</v>
      </c>
      <c r="W454" s="137">
        <v>1.1000000000000001</v>
      </c>
      <c r="X454" s="137">
        <v>1.6</v>
      </c>
      <c r="Y454" s="137">
        <v>1.2</v>
      </c>
      <c r="Z454" s="137">
        <v>1.1000000000000001</v>
      </c>
      <c r="AA454" s="137">
        <v>1.2</v>
      </c>
      <c r="AB454" s="137">
        <v>1.1000000000000001</v>
      </c>
      <c r="AC454" s="137">
        <v>1.7</v>
      </c>
      <c r="AD454" s="137">
        <v>1.2</v>
      </c>
      <c r="AE454" s="137">
        <v>1.3</v>
      </c>
      <c r="AF454" s="137">
        <v>1.7</v>
      </c>
      <c r="AG454" s="137">
        <v>1.6</v>
      </c>
      <c r="AH454" s="137">
        <v>1.6</v>
      </c>
      <c r="AI454" s="137">
        <v>2.1</v>
      </c>
      <c r="AJ454" s="137">
        <v>1.5</v>
      </c>
      <c r="AK454" s="137">
        <v>1.7</v>
      </c>
      <c r="AL454" s="137">
        <v>1.6</v>
      </c>
      <c r="AM454" s="137">
        <v>1.7</v>
      </c>
      <c r="AN454" s="137">
        <v>2.4</v>
      </c>
      <c r="AO454" s="137">
        <v>2</v>
      </c>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row>
    <row r="455" spans="1:94">
      <c r="A455" s="131">
        <v>283</v>
      </c>
      <c r="B455" s="131" t="s">
        <v>932</v>
      </c>
      <c r="C455" s="131" t="s">
        <v>865</v>
      </c>
      <c r="D455" s="131" t="s">
        <v>914</v>
      </c>
      <c r="E455" s="131" t="s">
        <v>933</v>
      </c>
      <c r="F455" s="131" t="s">
        <v>1701</v>
      </c>
      <c r="G455" s="131" t="s">
        <v>1702</v>
      </c>
      <c r="H455" s="131">
        <v>1</v>
      </c>
      <c r="I455" s="137"/>
      <c r="J455" s="137">
        <v>0.2</v>
      </c>
      <c r="K455" s="137"/>
      <c r="L455" s="137">
        <v>0.1</v>
      </c>
      <c r="M455" s="137">
        <v>0.2</v>
      </c>
      <c r="N455" s="137">
        <v>0.2</v>
      </c>
      <c r="O455" s="137">
        <v>0.2</v>
      </c>
      <c r="P455" s="137"/>
      <c r="Q455" s="137">
        <v>0.1</v>
      </c>
      <c r="R455" s="137">
        <v>0.2</v>
      </c>
      <c r="S455" s="137">
        <v>0.1</v>
      </c>
      <c r="T455" s="137">
        <v>0.2</v>
      </c>
      <c r="U455" s="137">
        <v>0.2</v>
      </c>
      <c r="V455" s="137">
        <v>0.1</v>
      </c>
      <c r="W455" s="137">
        <v>0.2</v>
      </c>
      <c r="X455" s="137">
        <v>0.7</v>
      </c>
      <c r="Y455" s="137">
        <v>0.1</v>
      </c>
      <c r="Z455" s="137">
        <v>0.2</v>
      </c>
      <c r="AA455" s="137">
        <v>0.2</v>
      </c>
      <c r="AB455" s="137">
        <v>0.1</v>
      </c>
      <c r="AC455" s="137">
        <v>0.3</v>
      </c>
      <c r="AD455" s="137">
        <v>0.2</v>
      </c>
      <c r="AE455" s="137">
        <v>0.1</v>
      </c>
      <c r="AF455" s="137">
        <v>0.2</v>
      </c>
      <c r="AG455" s="137">
        <v>0.2</v>
      </c>
      <c r="AH455" s="137">
        <v>0.3</v>
      </c>
      <c r="AI455" s="137">
        <v>0.2</v>
      </c>
      <c r="AJ455" s="137">
        <v>0.2</v>
      </c>
      <c r="AK455" s="137">
        <v>0.4</v>
      </c>
      <c r="AL455" s="137">
        <v>0.3</v>
      </c>
      <c r="AM455" s="137">
        <v>0.2</v>
      </c>
      <c r="AN455" s="137">
        <v>0.2</v>
      </c>
      <c r="AO455" s="137">
        <v>0.2</v>
      </c>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row>
    <row r="456" spans="1:94">
      <c r="A456" s="131">
        <v>284</v>
      </c>
      <c r="B456" s="131" t="s">
        <v>934</v>
      </c>
      <c r="C456" s="131" t="s">
        <v>865</v>
      </c>
      <c r="D456" s="131" t="s">
        <v>914</v>
      </c>
      <c r="E456" s="131" t="s">
        <v>935</v>
      </c>
      <c r="F456" s="131" t="s">
        <v>1701</v>
      </c>
      <c r="G456" s="131" t="s">
        <v>1702</v>
      </c>
      <c r="H456" s="131">
        <v>1</v>
      </c>
      <c r="I456" s="137"/>
      <c r="J456" s="137">
        <v>1.6</v>
      </c>
      <c r="K456" s="137"/>
      <c r="L456" s="137">
        <v>1</v>
      </c>
      <c r="M456" s="137">
        <v>1</v>
      </c>
      <c r="N456" s="137">
        <v>1.7</v>
      </c>
      <c r="O456" s="137">
        <v>2.2000000000000002</v>
      </c>
      <c r="P456" s="137"/>
      <c r="Q456" s="137">
        <v>0.5</v>
      </c>
      <c r="R456" s="137">
        <v>0.8</v>
      </c>
      <c r="S456" s="137">
        <v>0.7</v>
      </c>
      <c r="T456" s="137">
        <v>1.5</v>
      </c>
      <c r="U456" s="137">
        <v>1</v>
      </c>
      <c r="V456" s="137">
        <v>0.8</v>
      </c>
      <c r="W456" s="137">
        <v>0.6</v>
      </c>
      <c r="X456" s="137">
        <v>0.3</v>
      </c>
      <c r="Y456" s="137">
        <v>1.4</v>
      </c>
      <c r="Z456" s="137">
        <v>0.6</v>
      </c>
      <c r="AA456" s="137">
        <v>0.9</v>
      </c>
      <c r="AB456" s="137">
        <v>0.9</v>
      </c>
      <c r="AC456" s="137">
        <v>1.4</v>
      </c>
      <c r="AD456" s="137">
        <v>0.8</v>
      </c>
      <c r="AE456" s="137">
        <v>1.1000000000000001</v>
      </c>
      <c r="AF456" s="137">
        <v>2.8</v>
      </c>
      <c r="AG456" s="137">
        <v>1.9</v>
      </c>
      <c r="AH456" s="137">
        <v>1.9</v>
      </c>
      <c r="AI456" s="137">
        <v>2.7</v>
      </c>
      <c r="AJ456" s="137">
        <v>2.1</v>
      </c>
      <c r="AK456" s="137">
        <v>2.1</v>
      </c>
      <c r="AL456" s="137">
        <v>1.1000000000000001</v>
      </c>
      <c r="AM456" s="137">
        <v>1.8</v>
      </c>
      <c r="AN456" s="137">
        <v>2.8</v>
      </c>
      <c r="AO456" s="137">
        <v>2.4</v>
      </c>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row>
    <row r="457" spans="1:94">
      <c r="A457" s="131">
        <v>285</v>
      </c>
      <c r="B457" s="131" t="s">
        <v>936</v>
      </c>
      <c r="C457" s="131" t="s">
        <v>865</v>
      </c>
      <c r="D457" s="131" t="s">
        <v>914</v>
      </c>
      <c r="E457" s="131" t="s">
        <v>937</v>
      </c>
      <c r="F457" s="131" t="s">
        <v>1701</v>
      </c>
      <c r="G457" s="131" t="s">
        <v>1702</v>
      </c>
      <c r="H457" s="131">
        <v>1</v>
      </c>
      <c r="I457" s="137"/>
      <c r="J457" s="137">
        <v>0</v>
      </c>
      <c r="K457" s="137"/>
      <c r="L457" s="137">
        <v>0</v>
      </c>
      <c r="M457" s="137">
        <v>0</v>
      </c>
      <c r="N457" s="137">
        <v>0</v>
      </c>
      <c r="O457" s="137">
        <v>0</v>
      </c>
      <c r="P457" s="137"/>
      <c r="Q457" s="137">
        <v>0</v>
      </c>
      <c r="R457" s="137">
        <v>0</v>
      </c>
      <c r="S457" s="137">
        <v>0</v>
      </c>
      <c r="T457" s="137">
        <v>0.1</v>
      </c>
      <c r="U457" s="137">
        <v>0</v>
      </c>
      <c r="V457" s="137">
        <v>0</v>
      </c>
      <c r="W457" s="137">
        <v>0</v>
      </c>
      <c r="X457" s="137">
        <v>0</v>
      </c>
      <c r="Y457" s="137">
        <v>0</v>
      </c>
      <c r="Z457" s="137">
        <v>0</v>
      </c>
      <c r="AA457" s="137">
        <v>0</v>
      </c>
      <c r="AB457" s="137">
        <v>0</v>
      </c>
      <c r="AC457" s="137">
        <v>0</v>
      </c>
      <c r="AD457" s="137">
        <v>0</v>
      </c>
      <c r="AE457" s="137">
        <v>0</v>
      </c>
      <c r="AF457" s="137">
        <v>0</v>
      </c>
      <c r="AG457" s="137">
        <v>0</v>
      </c>
      <c r="AH457" s="137">
        <v>0.1</v>
      </c>
      <c r="AI457" s="137">
        <v>0</v>
      </c>
      <c r="AJ457" s="137">
        <v>0</v>
      </c>
      <c r="AK457" s="137">
        <v>0</v>
      </c>
      <c r="AL457" s="137">
        <v>0</v>
      </c>
      <c r="AM457" s="137">
        <v>0.1</v>
      </c>
      <c r="AN457" s="137">
        <v>0.1</v>
      </c>
      <c r="AO457" s="137">
        <v>0.1</v>
      </c>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row>
    <row r="458" spans="1:94">
      <c r="A458" s="131">
        <v>286</v>
      </c>
      <c r="B458" s="131" t="s">
        <v>938</v>
      </c>
      <c r="C458" s="131" t="s">
        <v>865</v>
      </c>
      <c r="D458" s="131" t="s">
        <v>914</v>
      </c>
      <c r="E458" s="131" t="s">
        <v>939</v>
      </c>
      <c r="F458" s="131" t="s">
        <v>1701</v>
      </c>
      <c r="G458" s="131" t="s">
        <v>1702</v>
      </c>
      <c r="H458" s="131">
        <v>1</v>
      </c>
      <c r="I458" s="137"/>
      <c r="J458" s="137">
        <v>0.4</v>
      </c>
      <c r="K458" s="137"/>
      <c r="L458" s="137">
        <v>0.4</v>
      </c>
      <c r="M458" s="137">
        <v>0.2</v>
      </c>
      <c r="N458" s="137">
        <v>0.4</v>
      </c>
      <c r="O458" s="137">
        <v>0.5</v>
      </c>
      <c r="P458" s="137"/>
      <c r="Q458" s="137">
        <v>0.3</v>
      </c>
      <c r="R458" s="137">
        <v>0.1</v>
      </c>
      <c r="S458" s="137">
        <v>0.4</v>
      </c>
      <c r="T458" s="137">
        <v>0.5</v>
      </c>
      <c r="U458" s="137">
        <v>0.8</v>
      </c>
      <c r="V458" s="137">
        <v>0.1</v>
      </c>
      <c r="W458" s="137">
        <v>0.8</v>
      </c>
      <c r="X458" s="137">
        <v>0.1</v>
      </c>
      <c r="Y458" s="137">
        <v>0.1</v>
      </c>
      <c r="Z458" s="137">
        <v>0.2</v>
      </c>
      <c r="AA458" s="137">
        <v>0.1</v>
      </c>
      <c r="AB458" s="137">
        <v>0.1</v>
      </c>
      <c r="AC458" s="137">
        <v>0</v>
      </c>
      <c r="AD458" s="137">
        <v>0.2</v>
      </c>
      <c r="AE458" s="137">
        <v>0.3</v>
      </c>
      <c r="AF458" s="137">
        <v>0.8</v>
      </c>
      <c r="AG458" s="137">
        <v>0.2</v>
      </c>
      <c r="AH458" s="137">
        <v>0</v>
      </c>
      <c r="AI458" s="137">
        <v>0.6</v>
      </c>
      <c r="AJ458" s="137">
        <v>0.2</v>
      </c>
      <c r="AK458" s="137">
        <v>0.3</v>
      </c>
      <c r="AL458" s="137">
        <v>0.1</v>
      </c>
      <c r="AM458" s="137">
        <v>0.3</v>
      </c>
      <c r="AN458" s="137">
        <v>0.9</v>
      </c>
      <c r="AO458" s="137">
        <v>0.9</v>
      </c>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row>
    <row r="459" spans="1:94">
      <c r="A459" s="131">
        <v>287</v>
      </c>
      <c r="B459" s="131" t="s">
        <v>940</v>
      </c>
      <c r="C459" s="131" t="s">
        <v>865</v>
      </c>
      <c r="D459" s="131" t="s">
        <v>914</v>
      </c>
      <c r="E459" s="131" t="s">
        <v>941</v>
      </c>
      <c r="F459" s="131" t="s">
        <v>1701</v>
      </c>
      <c r="G459" s="131" t="s">
        <v>1702</v>
      </c>
      <c r="H459" s="131">
        <v>1</v>
      </c>
      <c r="I459" s="137"/>
      <c r="J459" s="137">
        <v>0.2</v>
      </c>
      <c r="K459" s="137"/>
      <c r="L459" s="137">
        <v>0.1</v>
      </c>
      <c r="M459" s="137">
        <v>0.1</v>
      </c>
      <c r="N459" s="137">
        <v>0.2</v>
      </c>
      <c r="O459" s="137">
        <v>0.4</v>
      </c>
      <c r="P459" s="137"/>
      <c r="Q459" s="137">
        <v>0.1</v>
      </c>
      <c r="R459" s="137">
        <v>0.1</v>
      </c>
      <c r="S459" s="137">
        <v>0.1</v>
      </c>
      <c r="T459" s="137">
        <v>0.1</v>
      </c>
      <c r="U459" s="137">
        <v>0.1</v>
      </c>
      <c r="V459" s="137">
        <v>0.1</v>
      </c>
      <c r="W459" s="137">
        <v>0</v>
      </c>
      <c r="X459" s="137">
        <v>0.1</v>
      </c>
      <c r="Y459" s="137">
        <v>0.2</v>
      </c>
      <c r="Z459" s="137">
        <v>0.1</v>
      </c>
      <c r="AA459" s="137">
        <v>0.1</v>
      </c>
      <c r="AB459" s="137">
        <v>0</v>
      </c>
      <c r="AC459" s="137">
        <v>0.3</v>
      </c>
      <c r="AD459" s="137">
        <v>0.1</v>
      </c>
      <c r="AE459" s="137">
        <v>0.1</v>
      </c>
      <c r="AF459" s="137">
        <v>0.3</v>
      </c>
      <c r="AG459" s="137">
        <v>0.1</v>
      </c>
      <c r="AH459" s="137">
        <v>0.1</v>
      </c>
      <c r="AI459" s="137">
        <v>0.4</v>
      </c>
      <c r="AJ459" s="137">
        <v>0.1</v>
      </c>
      <c r="AK459" s="137">
        <v>0</v>
      </c>
      <c r="AL459" s="137">
        <v>0.2</v>
      </c>
      <c r="AM459" s="137">
        <v>0.5</v>
      </c>
      <c r="AN459" s="137">
        <v>0.7</v>
      </c>
      <c r="AO459" s="137">
        <v>0.3</v>
      </c>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row>
    <row r="460" spans="1:94">
      <c r="A460" s="131">
        <v>288</v>
      </c>
      <c r="B460" s="131" t="s">
        <v>942</v>
      </c>
      <c r="C460" s="131" t="s">
        <v>865</v>
      </c>
      <c r="D460" s="131" t="s">
        <v>914</v>
      </c>
      <c r="E460" s="131" t="s">
        <v>943</v>
      </c>
      <c r="F460" s="131" t="s">
        <v>1701</v>
      </c>
      <c r="G460" s="131" t="s">
        <v>1702</v>
      </c>
      <c r="H460" s="131">
        <v>1</v>
      </c>
      <c r="I460" s="137"/>
      <c r="J460" s="137">
        <v>0</v>
      </c>
      <c r="K460" s="137"/>
      <c r="L460" s="137">
        <v>0</v>
      </c>
      <c r="M460" s="137">
        <v>0</v>
      </c>
      <c r="N460" s="137">
        <v>0</v>
      </c>
      <c r="O460" s="137">
        <v>0</v>
      </c>
      <c r="P460" s="137"/>
      <c r="Q460" s="137">
        <v>0</v>
      </c>
      <c r="R460" s="137">
        <v>0</v>
      </c>
      <c r="S460" s="137">
        <v>0</v>
      </c>
      <c r="T460" s="137">
        <v>0</v>
      </c>
      <c r="U460" s="137">
        <v>0.1</v>
      </c>
      <c r="V460" s="137">
        <v>0</v>
      </c>
      <c r="W460" s="137">
        <v>0</v>
      </c>
      <c r="X460" s="137">
        <v>0</v>
      </c>
      <c r="Y460" s="137">
        <v>0</v>
      </c>
      <c r="Z460" s="137">
        <v>0</v>
      </c>
      <c r="AA460" s="137">
        <v>0</v>
      </c>
      <c r="AB460" s="137">
        <v>0</v>
      </c>
      <c r="AC460" s="137">
        <v>0</v>
      </c>
      <c r="AD460" s="137">
        <v>0</v>
      </c>
      <c r="AE460" s="137">
        <v>0</v>
      </c>
      <c r="AF460" s="137">
        <v>0</v>
      </c>
      <c r="AG460" s="137">
        <v>0</v>
      </c>
      <c r="AH460" s="137">
        <v>0</v>
      </c>
      <c r="AI460" s="137">
        <v>0</v>
      </c>
      <c r="AJ460" s="137">
        <v>0</v>
      </c>
      <c r="AK460" s="137">
        <v>0</v>
      </c>
      <c r="AL460" s="137">
        <v>0</v>
      </c>
      <c r="AM460" s="137">
        <v>0</v>
      </c>
      <c r="AN460" s="137">
        <v>0.1</v>
      </c>
      <c r="AO460" s="137">
        <v>0.1</v>
      </c>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row>
    <row r="461" spans="1:94">
      <c r="A461" s="131">
        <v>289</v>
      </c>
      <c r="B461" s="131" t="s">
        <v>944</v>
      </c>
      <c r="C461" s="131" t="s">
        <v>865</v>
      </c>
      <c r="D461" s="131" t="s">
        <v>914</v>
      </c>
      <c r="E461" s="131" t="s">
        <v>945</v>
      </c>
      <c r="F461" s="131" t="s">
        <v>1701</v>
      </c>
      <c r="G461" s="131" t="s">
        <v>1702</v>
      </c>
      <c r="H461" s="131">
        <v>1</v>
      </c>
      <c r="I461" s="137"/>
      <c r="J461" s="137">
        <v>0.1</v>
      </c>
      <c r="K461" s="137"/>
      <c r="L461" s="137">
        <v>0.1</v>
      </c>
      <c r="M461" s="137">
        <v>0</v>
      </c>
      <c r="N461" s="137">
        <v>0.1</v>
      </c>
      <c r="O461" s="137">
        <v>0.2</v>
      </c>
      <c r="P461" s="137"/>
      <c r="Q461" s="137">
        <v>0</v>
      </c>
      <c r="R461" s="137">
        <v>0</v>
      </c>
      <c r="S461" s="137">
        <v>0.1</v>
      </c>
      <c r="T461" s="137">
        <v>0.1</v>
      </c>
      <c r="U461" s="137">
        <v>0</v>
      </c>
      <c r="V461" s="137">
        <v>0.1</v>
      </c>
      <c r="W461" s="137">
        <v>0.1</v>
      </c>
      <c r="X461" s="137">
        <v>0</v>
      </c>
      <c r="Y461" s="137">
        <v>0.1</v>
      </c>
      <c r="Z461" s="137">
        <v>0</v>
      </c>
      <c r="AA461" s="137">
        <v>0</v>
      </c>
      <c r="AB461" s="137">
        <v>0.1</v>
      </c>
      <c r="AC461" s="137">
        <v>0</v>
      </c>
      <c r="AD461" s="137">
        <v>0</v>
      </c>
      <c r="AE461" s="137">
        <v>0.1</v>
      </c>
      <c r="AF461" s="137">
        <v>0</v>
      </c>
      <c r="AG461" s="137">
        <v>0.1</v>
      </c>
      <c r="AH461" s="137">
        <v>0.2</v>
      </c>
      <c r="AI461" s="137">
        <v>0.2</v>
      </c>
      <c r="AJ461" s="137">
        <v>0.5</v>
      </c>
      <c r="AK461" s="137">
        <v>0</v>
      </c>
      <c r="AL461" s="137">
        <v>0</v>
      </c>
      <c r="AM461" s="137">
        <v>0.1</v>
      </c>
      <c r="AN461" s="137">
        <v>0.3</v>
      </c>
      <c r="AO461" s="137">
        <v>0.2</v>
      </c>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row>
    <row r="462" spans="1:94">
      <c r="A462" s="131">
        <v>290</v>
      </c>
      <c r="B462" s="131" t="s">
        <v>946</v>
      </c>
      <c r="C462" s="131" t="s">
        <v>865</v>
      </c>
      <c r="D462" s="131" t="s">
        <v>914</v>
      </c>
      <c r="E462" s="131" t="s">
        <v>947</v>
      </c>
      <c r="F462" s="131" t="s">
        <v>1701</v>
      </c>
      <c r="G462" s="131" t="s">
        <v>1702</v>
      </c>
      <c r="H462" s="131">
        <v>1</v>
      </c>
      <c r="I462" s="137"/>
      <c r="J462" s="137">
        <v>0.9</v>
      </c>
      <c r="K462" s="137"/>
      <c r="L462" s="137">
        <v>0.6</v>
      </c>
      <c r="M462" s="137">
        <v>0.6</v>
      </c>
      <c r="N462" s="137">
        <v>0.9</v>
      </c>
      <c r="O462" s="137">
        <v>1.4</v>
      </c>
      <c r="P462" s="137"/>
      <c r="Q462" s="137">
        <v>0.4</v>
      </c>
      <c r="R462" s="137">
        <v>0.4</v>
      </c>
      <c r="S462" s="137">
        <v>0.3</v>
      </c>
      <c r="T462" s="137">
        <v>1.3</v>
      </c>
      <c r="U462" s="137">
        <v>0.6</v>
      </c>
      <c r="V462" s="137">
        <v>0.4</v>
      </c>
      <c r="W462" s="137">
        <v>0.2</v>
      </c>
      <c r="X462" s="137">
        <v>0.6</v>
      </c>
      <c r="Y462" s="137">
        <v>0.7</v>
      </c>
      <c r="Z462" s="137">
        <v>0.8</v>
      </c>
      <c r="AA462" s="137">
        <v>0.5</v>
      </c>
      <c r="AB462" s="137">
        <v>0.3</v>
      </c>
      <c r="AC462" s="137">
        <v>1</v>
      </c>
      <c r="AD462" s="137">
        <v>0.9</v>
      </c>
      <c r="AE462" s="137">
        <v>0.8</v>
      </c>
      <c r="AF462" s="137">
        <v>1</v>
      </c>
      <c r="AG462" s="137">
        <v>0.8</v>
      </c>
      <c r="AH462" s="137">
        <v>0.1</v>
      </c>
      <c r="AI462" s="137">
        <v>1.5</v>
      </c>
      <c r="AJ462" s="137">
        <v>1</v>
      </c>
      <c r="AK462" s="137">
        <v>1</v>
      </c>
      <c r="AL462" s="137">
        <v>0.7</v>
      </c>
      <c r="AM462" s="137">
        <v>1.2</v>
      </c>
      <c r="AN462" s="137">
        <v>2.2999999999999998</v>
      </c>
      <c r="AO462" s="137">
        <v>1.5</v>
      </c>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row>
    <row r="463" spans="1:94">
      <c r="A463" s="131">
        <v>291</v>
      </c>
      <c r="B463" s="131" t="s">
        <v>948</v>
      </c>
      <c r="C463" s="131" t="s">
        <v>865</v>
      </c>
      <c r="D463" s="131" t="s">
        <v>914</v>
      </c>
      <c r="E463" s="131" t="s">
        <v>949</v>
      </c>
      <c r="F463" s="131" t="s">
        <v>1701</v>
      </c>
      <c r="G463" s="131" t="s">
        <v>1702</v>
      </c>
      <c r="H463" s="131">
        <v>1</v>
      </c>
      <c r="I463" s="137"/>
      <c r="J463" s="137">
        <v>1.1000000000000001</v>
      </c>
      <c r="K463" s="137"/>
      <c r="L463" s="137">
        <v>0.6</v>
      </c>
      <c r="M463" s="137">
        <v>0.4</v>
      </c>
      <c r="N463" s="137">
        <v>1.1000000000000001</v>
      </c>
      <c r="O463" s="137">
        <v>2</v>
      </c>
      <c r="P463" s="137"/>
      <c r="Q463" s="137">
        <v>0.2</v>
      </c>
      <c r="R463" s="137">
        <v>0.2</v>
      </c>
      <c r="S463" s="137">
        <v>0.1</v>
      </c>
      <c r="T463" s="137">
        <v>1.6</v>
      </c>
      <c r="U463" s="137">
        <v>0.6</v>
      </c>
      <c r="V463" s="137">
        <v>0.1</v>
      </c>
      <c r="W463" s="137">
        <v>0</v>
      </c>
      <c r="X463" s="137">
        <v>0.1</v>
      </c>
      <c r="Y463" s="137">
        <v>0.4</v>
      </c>
      <c r="Z463" s="137">
        <v>0.2</v>
      </c>
      <c r="AA463" s="137">
        <v>0.5</v>
      </c>
      <c r="AB463" s="137">
        <v>0.1</v>
      </c>
      <c r="AC463" s="137">
        <v>1.2</v>
      </c>
      <c r="AD463" s="137">
        <v>0.4</v>
      </c>
      <c r="AE463" s="137">
        <v>0.6</v>
      </c>
      <c r="AF463" s="137">
        <v>2.6</v>
      </c>
      <c r="AG463" s="137">
        <v>0.8</v>
      </c>
      <c r="AH463" s="137">
        <v>1.9</v>
      </c>
      <c r="AI463" s="137">
        <v>2.2000000000000002</v>
      </c>
      <c r="AJ463" s="137">
        <v>0.9</v>
      </c>
      <c r="AK463" s="137">
        <v>1.5</v>
      </c>
      <c r="AL463" s="137">
        <v>1.1000000000000001</v>
      </c>
      <c r="AM463" s="137">
        <v>1.2</v>
      </c>
      <c r="AN463" s="137">
        <v>4.4000000000000004</v>
      </c>
      <c r="AO463" s="137">
        <v>2.7</v>
      </c>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row>
    <row r="464" spans="1:94">
      <c r="A464" s="131">
        <v>292</v>
      </c>
      <c r="B464" s="131" t="s">
        <v>950</v>
      </c>
      <c r="C464" s="131" t="s">
        <v>865</v>
      </c>
      <c r="D464" s="131" t="s">
        <v>914</v>
      </c>
      <c r="E464" s="131" t="s">
        <v>951</v>
      </c>
      <c r="F464" s="131" t="s">
        <v>1701</v>
      </c>
      <c r="G464" s="131" t="s">
        <v>1702</v>
      </c>
      <c r="H464" s="131">
        <v>1</v>
      </c>
      <c r="I464" s="137"/>
      <c r="J464" s="137">
        <v>0</v>
      </c>
      <c r="K464" s="137"/>
      <c r="L464" s="137">
        <v>0</v>
      </c>
      <c r="M464" s="137">
        <v>0</v>
      </c>
      <c r="N464" s="137">
        <v>0</v>
      </c>
      <c r="O464" s="137">
        <v>0</v>
      </c>
      <c r="P464" s="137"/>
      <c r="Q464" s="137">
        <v>0</v>
      </c>
      <c r="R464" s="137">
        <v>0</v>
      </c>
      <c r="S464" s="137">
        <v>0</v>
      </c>
      <c r="T464" s="137">
        <v>0</v>
      </c>
      <c r="U464" s="137">
        <v>0</v>
      </c>
      <c r="V464" s="137">
        <v>0</v>
      </c>
      <c r="W464" s="137">
        <v>0</v>
      </c>
      <c r="X464" s="137">
        <v>0</v>
      </c>
      <c r="Y464" s="137">
        <v>0</v>
      </c>
      <c r="Z464" s="137">
        <v>0</v>
      </c>
      <c r="AA464" s="137">
        <v>0</v>
      </c>
      <c r="AB464" s="137">
        <v>0</v>
      </c>
      <c r="AC464" s="137">
        <v>0</v>
      </c>
      <c r="AD464" s="137">
        <v>0</v>
      </c>
      <c r="AE464" s="137">
        <v>0</v>
      </c>
      <c r="AF464" s="137">
        <v>0</v>
      </c>
      <c r="AG464" s="137">
        <v>0</v>
      </c>
      <c r="AH464" s="137">
        <v>0</v>
      </c>
      <c r="AI464" s="137">
        <v>0</v>
      </c>
      <c r="AJ464" s="137">
        <v>0</v>
      </c>
      <c r="AK464" s="137">
        <v>0</v>
      </c>
      <c r="AL464" s="137">
        <v>0</v>
      </c>
      <c r="AM464" s="137">
        <v>0</v>
      </c>
      <c r="AN464" s="137">
        <v>0</v>
      </c>
      <c r="AO464" s="137">
        <v>0</v>
      </c>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row>
    <row r="465" spans="1:94">
      <c r="A465" s="131">
        <v>293</v>
      </c>
      <c r="B465" s="131" t="s">
        <v>952</v>
      </c>
      <c r="C465" s="131" t="s">
        <v>865</v>
      </c>
      <c r="D465" s="131" t="s">
        <v>914</v>
      </c>
      <c r="E465" s="131" t="s">
        <v>953</v>
      </c>
      <c r="F465" s="131" t="s">
        <v>1701</v>
      </c>
      <c r="G465" s="131" t="s">
        <v>1702</v>
      </c>
      <c r="H465" s="131">
        <v>1</v>
      </c>
      <c r="I465" s="137"/>
      <c r="J465" s="137">
        <v>0.7</v>
      </c>
      <c r="K465" s="137"/>
      <c r="L465" s="137">
        <v>0.4</v>
      </c>
      <c r="M465" s="137">
        <v>0.4</v>
      </c>
      <c r="N465" s="137">
        <v>0.6</v>
      </c>
      <c r="O465" s="137">
        <v>1</v>
      </c>
      <c r="P465" s="137"/>
      <c r="Q465" s="137">
        <v>0.4</v>
      </c>
      <c r="R465" s="137">
        <v>0.3</v>
      </c>
      <c r="S465" s="137">
        <v>0.2</v>
      </c>
      <c r="T465" s="137">
        <v>0.7</v>
      </c>
      <c r="U465" s="137">
        <v>0.4</v>
      </c>
      <c r="V465" s="137">
        <v>0.2</v>
      </c>
      <c r="W465" s="137">
        <v>0.2</v>
      </c>
      <c r="X465" s="137">
        <v>0.5</v>
      </c>
      <c r="Y465" s="137">
        <v>0.4</v>
      </c>
      <c r="Z465" s="137">
        <v>0.4</v>
      </c>
      <c r="AA465" s="137">
        <v>0.4</v>
      </c>
      <c r="AB465" s="137">
        <v>0.3</v>
      </c>
      <c r="AC465" s="137">
        <v>0.9</v>
      </c>
      <c r="AD465" s="137">
        <v>0.4</v>
      </c>
      <c r="AE465" s="137">
        <v>0.4</v>
      </c>
      <c r="AF465" s="137">
        <v>0.8</v>
      </c>
      <c r="AG465" s="137">
        <v>0.5</v>
      </c>
      <c r="AH465" s="137">
        <v>2.1</v>
      </c>
      <c r="AI465" s="137">
        <v>1.3</v>
      </c>
      <c r="AJ465" s="137">
        <v>0.8</v>
      </c>
      <c r="AK465" s="137">
        <v>0.8</v>
      </c>
      <c r="AL465" s="137">
        <v>0.9</v>
      </c>
      <c r="AM465" s="137">
        <v>0.7</v>
      </c>
      <c r="AN465" s="137">
        <v>1.6</v>
      </c>
      <c r="AO465" s="137">
        <v>0.9</v>
      </c>
    </row>
    <row r="466" spans="1:94">
      <c r="A466" s="131">
        <v>294</v>
      </c>
      <c r="B466" s="131" t="s">
        <v>954</v>
      </c>
      <c r="C466" s="131" t="s">
        <v>865</v>
      </c>
      <c r="D466" s="131" t="s">
        <v>914</v>
      </c>
      <c r="E466" s="131" t="s">
        <v>955</v>
      </c>
      <c r="F466" s="131" t="s">
        <v>1701</v>
      </c>
      <c r="G466" s="131" t="s">
        <v>1702</v>
      </c>
      <c r="H466" s="131">
        <v>1</v>
      </c>
      <c r="I466" s="137"/>
      <c r="J466" s="137">
        <v>0.1</v>
      </c>
      <c r="K466" s="137"/>
      <c r="L466" s="137">
        <v>0.1</v>
      </c>
      <c r="M466" s="137">
        <v>0</v>
      </c>
      <c r="N466" s="137">
        <v>0</v>
      </c>
      <c r="O466" s="137">
        <v>0.1</v>
      </c>
      <c r="P466" s="137"/>
      <c r="Q466" s="137">
        <v>0</v>
      </c>
      <c r="R466" s="137">
        <v>0</v>
      </c>
      <c r="S466" s="137">
        <v>0</v>
      </c>
      <c r="T466" s="137">
        <v>0.3</v>
      </c>
      <c r="U466" s="137">
        <v>0</v>
      </c>
      <c r="V466" s="137">
        <v>0</v>
      </c>
      <c r="W466" s="137">
        <v>0</v>
      </c>
      <c r="X466" s="137">
        <v>0</v>
      </c>
      <c r="Y466" s="137">
        <v>0</v>
      </c>
      <c r="Z466" s="137">
        <v>0</v>
      </c>
      <c r="AA466" s="137">
        <v>0</v>
      </c>
      <c r="AB466" s="137">
        <v>0</v>
      </c>
      <c r="AC466" s="137">
        <v>0</v>
      </c>
      <c r="AD466" s="137">
        <v>0</v>
      </c>
      <c r="AE466" s="137">
        <v>0.1</v>
      </c>
      <c r="AF466" s="137">
        <v>0</v>
      </c>
      <c r="AG466" s="137">
        <v>0</v>
      </c>
      <c r="AH466" s="137">
        <v>0</v>
      </c>
      <c r="AI466" s="137">
        <v>0.1</v>
      </c>
      <c r="AJ466" s="137">
        <v>0.2</v>
      </c>
      <c r="AK466" s="137">
        <v>0.1</v>
      </c>
      <c r="AL466" s="137">
        <v>0.3</v>
      </c>
      <c r="AM466" s="137">
        <v>0</v>
      </c>
      <c r="AN466" s="137">
        <v>0.1</v>
      </c>
      <c r="AO466" s="137">
        <v>0.3</v>
      </c>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row>
    <row r="467" spans="1:94">
      <c r="A467" s="131">
        <v>295</v>
      </c>
      <c r="B467" s="131" t="s">
        <v>956</v>
      </c>
      <c r="C467" s="131" t="s">
        <v>865</v>
      </c>
      <c r="D467" s="131" t="s">
        <v>914</v>
      </c>
      <c r="E467" s="131" t="s">
        <v>957</v>
      </c>
      <c r="F467" s="131" t="s">
        <v>1701</v>
      </c>
      <c r="G467" s="131" t="s">
        <v>1702</v>
      </c>
      <c r="H467" s="131">
        <v>1</v>
      </c>
      <c r="I467" s="137"/>
      <c r="J467" s="137">
        <v>75.099999999999994</v>
      </c>
      <c r="K467" s="137"/>
      <c r="L467" s="137">
        <v>46.5</v>
      </c>
      <c r="M467" s="137">
        <v>55.5</v>
      </c>
      <c r="N467" s="137">
        <v>79.099999999999994</v>
      </c>
      <c r="O467" s="137">
        <v>101.9</v>
      </c>
      <c r="P467" s="137"/>
      <c r="Q467" s="137">
        <v>19.899999999999999</v>
      </c>
      <c r="R467" s="137">
        <v>39.799999999999997</v>
      </c>
      <c r="S467" s="137">
        <v>34.9</v>
      </c>
      <c r="T467" s="137">
        <v>61.9</v>
      </c>
      <c r="U467" s="137">
        <v>66.8</v>
      </c>
      <c r="V467" s="137">
        <v>47.9</v>
      </c>
      <c r="W467" s="137">
        <v>43.9</v>
      </c>
      <c r="X467" s="137">
        <v>45.5</v>
      </c>
      <c r="Y467" s="137">
        <v>59.1</v>
      </c>
      <c r="Z467" s="137">
        <v>56.4</v>
      </c>
      <c r="AA467" s="137">
        <v>58</v>
      </c>
      <c r="AB467" s="137">
        <v>43</v>
      </c>
      <c r="AC467" s="137">
        <v>76.5</v>
      </c>
      <c r="AD467" s="137">
        <v>63</v>
      </c>
      <c r="AE467" s="137">
        <v>69.8</v>
      </c>
      <c r="AF467" s="137">
        <v>96.9</v>
      </c>
      <c r="AG467" s="137">
        <v>83.1</v>
      </c>
      <c r="AH467" s="137">
        <v>95</v>
      </c>
      <c r="AI467" s="137">
        <v>113.9</v>
      </c>
      <c r="AJ467" s="137">
        <v>83.6</v>
      </c>
      <c r="AK467" s="137">
        <v>70.400000000000006</v>
      </c>
      <c r="AL467" s="137">
        <v>69.099999999999994</v>
      </c>
      <c r="AM467" s="137">
        <v>92.6</v>
      </c>
      <c r="AN467" s="137">
        <v>140.1</v>
      </c>
      <c r="AO467" s="137">
        <v>116.4</v>
      </c>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row>
    <row r="468" spans="1:94">
      <c r="A468" s="131">
        <v>296</v>
      </c>
      <c r="B468" s="131" t="s">
        <v>958</v>
      </c>
      <c r="C468" s="131" t="s">
        <v>865</v>
      </c>
      <c r="D468" s="131" t="s">
        <v>914</v>
      </c>
      <c r="E468" s="131" t="s">
        <v>959</v>
      </c>
      <c r="F468" s="131" t="s">
        <v>1701</v>
      </c>
      <c r="G468" s="131" t="s">
        <v>1702</v>
      </c>
      <c r="H468" s="131">
        <v>1</v>
      </c>
      <c r="I468" s="137"/>
      <c r="J468" s="137">
        <v>16.5</v>
      </c>
      <c r="K468" s="137"/>
      <c r="L468" s="137">
        <v>13.3</v>
      </c>
      <c r="M468" s="137">
        <v>16.100000000000001</v>
      </c>
      <c r="N468" s="137">
        <v>17.3</v>
      </c>
      <c r="O468" s="137">
        <v>18.100000000000001</v>
      </c>
      <c r="P468" s="137"/>
      <c r="Q468" s="137">
        <v>8.6999999999999993</v>
      </c>
      <c r="R468" s="137">
        <v>12.8</v>
      </c>
      <c r="S468" s="137">
        <v>13</v>
      </c>
      <c r="T468" s="137">
        <v>13.9</v>
      </c>
      <c r="U468" s="137">
        <v>16.5</v>
      </c>
      <c r="V468" s="137">
        <v>14.8</v>
      </c>
      <c r="W468" s="137">
        <v>15.8</v>
      </c>
      <c r="X468" s="137">
        <v>17.399999999999999</v>
      </c>
      <c r="Y468" s="137">
        <v>15.6</v>
      </c>
      <c r="Z468" s="137">
        <v>15.7</v>
      </c>
      <c r="AA468" s="137">
        <v>17.2</v>
      </c>
      <c r="AB468" s="137">
        <v>14.8</v>
      </c>
      <c r="AC468" s="137">
        <v>17.7</v>
      </c>
      <c r="AD468" s="137">
        <v>16.2</v>
      </c>
      <c r="AE468" s="137">
        <v>17.2</v>
      </c>
      <c r="AF468" s="137">
        <v>17.5</v>
      </c>
      <c r="AG468" s="137">
        <v>17.7</v>
      </c>
      <c r="AH468" s="137">
        <v>18.5</v>
      </c>
      <c r="AI468" s="137">
        <v>17.5</v>
      </c>
      <c r="AJ468" s="137">
        <v>16.399999999999999</v>
      </c>
      <c r="AK468" s="137">
        <v>14.6</v>
      </c>
      <c r="AL468" s="137">
        <v>17.2</v>
      </c>
      <c r="AM468" s="137">
        <v>18.600000000000001</v>
      </c>
      <c r="AN468" s="137">
        <v>19.7</v>
      </c>
      <c r="AO468" s="137">
        <v>20.3</v>
      </c>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row>
    <row r="469" spans="1:94">
      <c r="A469" s="131">
        <v>297</v>
      </c>
      <c r="B469" s="131" t="s">
        <v>960</v>
      </c>
      <c r="C469" s="131" t="s">
        <v>865</v>
      </c>
      <c r="D469" s="131" t="s">
        <v>914</v>
      </c>
      <c r="E469" s="131" t="s">
        <v>961</v>
      </c>
      <c r="F469" s="131" t="s">
        <v>1701</v>
      </c>
      <c r="G469" s="131" t="s">
        <v>1702</v>
      </c>
      <c r="H469" s="131">
        <v>1</v>
      </c>
      <c r="I469" s="137"/>
      <c r="J469" s="137">
        <v>69.900000000000006</v>
      </c>
      <c r="K469" s="137"/>
      <c r="L469" s="137">
        <v>47</v>
      </c>
      <c r="M469" s="137">
        <v>49.8</v>
      </c>
      <c r="N469" s="137">
        <v>71.599999999999994</v>
      </c>
      <c r="O469" s="137">
        <v>95.1</v>
      </c>
      <c r="P469" s="137"/>
      <c r="Q469" s="137">
        <v>22.4</v>
      </c>
      <c r="R469" s="137">
        <v>40.700000000000003</v>
      </c>
      <c r="S469" s="137">
        <v>35.799999999999997</v>
      </c>
      <c r="T469" s="137">
        <v>64.400000000000006</v>
      </c>
      <c r="U469" s="137">
        <v>60</v>
      </c>
      <c r="V469" s="137">
        <v>45.2</v>
      </c>
      <c r="W469" s="137">
        <v>42.5</v>
      </c>
      <c r="X469" s="137">
        <v>32.1</v>
      </c>
      <c r="Y469" s="137">
        <v>53.3</v>
      </c>
      <c r="Z469" s="137">
        <v>51.6</v>
      </c>
      <c r="AA469" s="137">
        <v>50.9</v>
      </c>
      <c r="AB469" s="137">
        <v>40.200000000000003</v>
      </c>
      <c r="AC469" s="137">
        <v>67.400000000000006</v>
      </c>
      <c r="AD469" s="137">
        <v>57.8</v>
      </c>
      <c r="AE469" s="137">
        <v>59.4</v>
      </c>
      <c r="AF469" s="137">
        <v>94.1</v>
      </c>
      <c r="AG469" s="137">
        <v>73.099999999999994</v>
      </c>
      <c r="AH469" s="137">
        <v>91.3</v>
      </c>
      <c r="AI469" s="137">
        <v>105.9</v>
      </c>
      <c r="AJ469" s="137">
        <v>73.8</v>
      </c>
      <c r="AK469" s="137">
        <v>72.599999999999994</v>
      </c>
      <c r="AL469" s="137">
        <v>58.3</v>
      </c>
      <c r="AM469" s="137">
        <v>82.6</v>
      </c>
      <c r="AN469" s="137">
        <v>140</v>
      </c>
      <c r="AO469" s="137">
        <v>113</v>
      </c>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row>
    <row r="470" spans="1:94">
      <c r="A470" s="131">
        <v>298</v>
      </c>
      <c r="B470" s="131" t="s">
        <v>962</v>
      </c>
      <c r="C470" s="131" t="s">
        <v>865</v>
      </c>
      <c r="D470" s="131" t="s">
        <v>914</v>
      </c>
      <c r="E470" s="131" t="s">
        <v>963</v>
      </c>
      <c r="F470" s="131" t="s">
        <v>1701</v>
      </c>
      <c r="G470" s="131" t="s">
        <v>1702</v>
      </c>
      <c r="H470" s="131">
        <v>1</v>
      </c>
      <c r="I470" s="137"/>
      <c r="J470" s="137">
        <v>7.3</v>
      </c>
      <c r="K470" s="137"/>
      <c r="L470" s="137">
        <v>1.6</v>
      </c>
      <c r="M470" s="137">
        <v>5.6</v>
      </c>
      <c r="N470" s="137">
        <v>7</v>
      </c>
      <c r="O470" s="137">
        <v>12.1</v>
      </c>
      <c r="P470" s="137"/>
      <c r="Q470" s="137">
        <v>0.2</v>
      </c>
      <c r="R470" s="137">
        <v>0.7</v>
      </c>
      <c r="S470" s="137">
        <v>0.9</v>
      </c>
      <c r="T470" s="137">
        <v>2.6</v>
      </c>
      <c r="U470" s="137">
        <v>3.1</v>
      </c>
      <c r="V470" s="137">
        <v>2.8</v>
      </c>
      <c r="W470" s="137">
        <v>1.4</v>
      </c>
      <c r="X470" s="137">
        <v>7.4</v>
      </c>
      <c r="Y470" s="137">
        <v>4</v>
      </c>
      <c r="Z470" s="137">
        <v>2</v>
      </c>
      <c r="AA470" s="137">
        <v>5.7</v>
      </c>
      <c r="AB470" s="137">
        <v>1.3</v>
      </c>
      <c r="AC470" s="137">
        <v>21.9</v>
      </c>
      <c r="AD470" s="137">
        <v>3.3</v>
      </c>
      <c r="AE470" s="137">
        <v>11.3</v>
      </c>
      <c r="AF470" s="137">
        <v>5.5</v>
      </c>
      <c r="AG470" s="137">
        <v>2.2999999999999998</v>
      </c>
      <c r="AH470" s="137">
        <v>57.8</v>
      </c>
      <c r="AI470" s="137">
        <v>10</v>
      </c>
      <c r="AJ470" s="137">
        <v>4.7</v>
      </c>
      <c r="AK470" s="137">
        <v>2.8</v>
      </c>
      <c r="AL470" s="137">
        <v>16.7</v>
      </c>
      <c r="AM470" s="137">
        <v>9.1999999999999993</v>
      </c>
      <c r="AN470" s="137">
        <v>29.7</v>
      </c>
      <c r="AO470" s="137">
        <v>10.199999999999999</v>
      </c>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row>
    <row r="471" spans="1:94">
      <c r="A471" s="131">
        <v>299</v>
      </c>
      <c r="B471" s="131" t="s">
        <v>964</v>
      </c>
      <c r="C471" s="131" t="s">
        <v>865</v>
      </c>
      <c r="D471" s="131" t="s">
        <v>914</v>
      </c>
      <c r="E471" s="131" t="s">
        <v>965</v>
      </c>
      <c r="F471" s="131" t="s">
        <v>1701</v>
      </c>
      <c r="G471" s="131" t="s">
        <v>1702</v>
      </c>
      <c r="H471" s="131">
        <v>1</v>
      </c>
      <c r="I471" s="137"/>
      <c r="J471" s="137">
        <v>45.4</v>
      </c>
      <c r="K471" s="137"/>
      <c r="L471" s="137">
        <v>28.4</v>
      </c>
      <c r="M471" s="137">
        <v>36.4</v>
      </c>
      <c r="N471" s="137">
        <v>46.7</v>
      </c>
      <c r="O471" s="137">
        <v>60.5</v>
      </c>
      <c r="P471" s="137"/>
      <c r="Q471" s="137">
        <v>14.7</v>
      </c>
      <c r="R471" s="137">
        <v>22.8</v>
      </c>
      <c r="S471" s="137">
        <v>22.8</v>
      </c>
      <c r="T471" s="137">
        <v>37.4</v>
      </c>
      <c r="U471" s="137">
        <v>38.5</v>
      </c>
      <c r="V471" s="137">
        <v>31.9</v>
      </c>
      <c r="W471" s="137">
        <v>27.9</v>
      </c>
      <c r="X471" s="137">
        <v>36.299999999999997</v>
      </c>
      <c r="Y471" s="137">
        <v>37.5</v>
      </c>
      <c r="Z471" s="137">
        <v>32.299999999999997</v>
      </c>
      <c r="AA471" s="137">
        <v>35.9</v>
      </c>
      <c r="AB471" s="137">
        <v>26.3</v>
      </c>
      <c r="AC471" s="137">
        <v>58.4</v>
      </c>
      <c r="AD471" s="137">
        <v>36.799999999999997</v>
      </c>
      <c r="AE471" s="137">
        <v>45.7</v>
      </c>
      <c r="AF471" s="137">
        <v>50.9</v>
      </c>
      <c r="AG471" s="137">
        <v>47.1</v>
      </c>
      <c r="AH471" s="137">
        <v>87.9</v>
      </c>
      <c r="AI471" s="137">
        <v>59.1</v>
      </c>
      <c r="AJ471" s="137">
        <v>47.3</v>
      </c>
      <c r="AK471" s="137">
        <v>41.7</v>
      </c>
      <c r="AL471" s="137">
        <v>64.599999999999994</v>
      </c>
      <c r="AM471" s="137">
        <v>55.6</v>
      </c>
      <c r="AN471" s="137">
        <v>80.7</v>
      </c>
      <c r="AO471" s="137">
        <v>66.400000000000006</v>
      </c>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row>
    <row r="472" spans="1:94">
      <c r="A472" s="131">
        <v>300</v>
      </c>
      <c r="B472" s="131" t="s">
        <v>966</v>
      </c>
      <c r="C472" s="131" t="s">
        <v>865</v>
      </c>
      <c r="D472" s="131" t="s">
        <v>914</v>
      </c>
      <c r="E472" s="131" t="s">
        <v>967</v>
      </c>
      <c r="F472" s="131" t="s">
        <v>1701</v>
      </c>
      <c r="G472" s="131" t="s">
        <v>1702</v>
      </c>
      <c r="H472" s="131">
        <v>1</v>
      </c>
      <c r="I472" s="137"/>
      <c r="J472" s="137">
        <v>41</v>
      </c>
      <c r="K472" s="137"/>
      <c r="L472" s="137">
        <v>26.9</v>
      </c>
      <c r="M472" s="137">
        <v>31.4</v>
      </c>
      <c r="N472" s="137">
        <v>42.7</v>
      </c>
      <c r="O472" s="137">
        <v>54.4</v>
      </c>
      <c r="P472" s="137"/>
      <c r="Q472" s="137">
        <v>12.4</v>
      </c>
      <c r="R472" s="137">
        <v>23.6</v>
      </c>
      <c r="S472" s="137">
        <v>21.1</v>
      </c>
      <c r="T472" s="137">
        <v>35.299999999999997</v>
      </c>
      <c r="U472" s="137">
        <v>36.6</v>
      </c>
      <c r="V472" s="137">
        <v>27.9</v>
      </c>
      <c r="W472" s="137">
        <v>25.8</v>
      </c>
      <c r="X472" s="137">
        <v>27.4</v>
      </c>
      <c r="Y472" s="137">
        <v>32.9</v>
      </c>
      <c r="Z472" s="137">
        <v>30</v>
      </c>
      <c r="AA472" s="137">
        <v>32.299999999999997</v>
      </c>
      <c r="AB472" s="137">
        <v>25.2</v>
      </c>
      <c r="AC472" s="137">
        <v>43.9</v>
      </c>
      <c r="AD472" s="137">
        <v>33.1</v>
      </c>
      <c r="AE472" s="137">
        <v>41</v>
      </c>
      <c r="AF472" s="137">
        <v>50</v>
      </c>
      <c r="AG472" s="137">
        <v>42.5</v>
      </c>
      <c r="AH472" s="137">
        <v>68.2</v>
      </c>
      <c r="AI472" s="137">
        <v>56.6</v>
      </c>
      <c r="AJ472" s="137">
        <v>42.4</v>
      </c>
      <c r="AK472" s="137">
        <v>39.4</v>
      </c>
      <c r="AL472" s="137">
        <v>42.5</v>
      </c>
      <c r="AM472" s="137">
        <v>49.5</v>
      </c>
      <c r="AN472" s="137">
        <v>76.3</v>
      </c>
      <c r="AO472" s="137">
        <v>64</v>
      </c>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row>
    <row r="473" spans="1:94">
      <c r="A473" s="131">
        <v>301</v>
      </c>
      <c r="B473" s="131" t="s">
        <v>968</v>
      </c>
      <c r="C473" s="131" t="s">
        <v>865</v>
      </c>
      <c r="D473" s="131" t="s">
        <v>914</v>
      </c>
      <c r="E473" s="131" t="s">
        <v>969</v>
      </c>
      <c r="F473" s="131" t="s">
        <v>1701</v>
      </c>
      <c r="G473" s="131" t="s">
        <v>1702</v>
      </c>
      <c r="H473" s="131">
        <v>1</v>
      </c>
      <c r="I473" s="137"/>
      <c r="J473" s="137">
        <v>17.600000000000001</v>
      </c>
      <c r="K473" s="137"/>
      <c r="L473" s="137">
        <v>9.3000000000000007</v>
      </c>
      <c r="M473" s="137">
        <v>12.4</v>
      </c>
      <c r="N473" s="137">
        <v>18.600000000000001</v>
      </c>
      <c r="O473" s="137">
        <v>25</v>
      </c>
      <c r="P473" s="137"/>
      <c r="Q473" s="137">
        <v>3.4</v>
      </c>
      <c r="R473" s="137">
        <v>7.2</v>
      </c>
      <c r="S473" s="137">
        <v>6.7</v>
      </c>
      <c r="T473" s="137">
        <v>12.4</v>
      </c>
      <c r="U473" s="137">
        <v>15.3</v>
      </c>
      <c r="V473" s="137">
        <v>9.6</v>
      </c>
      <c r="W473" s="137">
        <v>8.4</v>
      </c>
      <c r="X473" s="137">
        <v>12.7</v>
      </c>
      <c r="Y473" s="137">
        <v>13.1</v>
      </c>
      <c r="Z473" s="137">
        <v>11.1</v>
      </c>
      <c r="AA473" s="137">
        <v>12.3</v>
      </c>
      <c r="AB473" s="137">
        <v>8.6</v>
      </c>
      <c r="AC473" s="137">
        <v>20.8</v>
      </c>
      <c r="AD473" s="137">
        <v>13.8</v>
      </c>
      <c r="AE473" s="137">
        <v>16.5</v>
      </c>
      <c r="AF473" s="137">
        <v>22.7</v>
      </c>
      <c r="AG473" s="137">
        <v>18.3</v>
      </c>
      <c r="AH473" s="137">
        <v>43.5</v>
      </c>
      <c r="AI473" s="137">
        <v>25.5</v>
      </c>
      <c r="AJ473" s="137">
        <v>19</v>
      </c>
      <c r="AK473" s="137">
        <v>13.9</v>
      </c>
      <c r="AL473" s="137">
        <v>23.3</v>
      </c>
      <c r="AM473" s="137">
        <v>22.6</v>
      </c>
      <c r="AN473" s="137">
        <v>35.299999999999997</v>
      </c>
      <c r="AO473" s="137">
        <v>29.2</v>
      </c>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row>
    <row r="474" spans="1:94">
      <c r="A474" s="131"/>
      <c r="B474" s="131"/>
      <c r="C474" s="131" t="s">
        <v>865</v>
      </c>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row>
    <row r="475" spans="1:94">
      <c r="A475" s="131"/>
      <c r="B475" s="131"/>
      <c r="C475" s="131" t="s">
        <v>971</v>
      </c>
      <c r="D475" s="131" t="s">
        <v>972</v>
      </c>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row>
    <row r="476" spans="1:94">
      <c r="A476" s="131">
        <v>304</v>
      </c>
      <c r="B476" s="131" t="s">
        <v>970</v>
      </c>
      <c r="C476" s="131" t="s">
        <v>971</v>
      </c>
      <c r="D476" s="131" t="s">
        <v>972</v>
      </c>
      <c r="E476" s="131" t="s">
        <v>973</v>
      </c>
      <c r="F476" s="131" t="s">
        <v>1696</v>
      </c>
      <c r="G476" s="131"/>
      <c r="H476" s="131"/>
      <c r="I476" s="132"/>
      <c r="J476" s="132">
        <v>89.1</v>
      </c>
      <c r="K476" s="132"/>
      <c r="L476" s="132">
        <v>79.900000000000006</v>
      </c>
      <c r="M476" s="132">
        <v>88.7</v>
      </c>
      <c r="N476" s="132">
        <v>92</v>
      </c>
      <c r="O476" s="132">
        <v>94</v>
      </c>
      <c r="P476" s="132"/>
      <c r="Q476" s="132">
        <v>68.3</v>
      </c>
      <c r="R476" s="132">
        <v>75.7</v>
      </c>
      <c r="S476" s="132">
        <v>80.599999999999994</v>
      </c>
      <c r="T476" s="132">
        <v>83.8</v>
      </c>
      <c r="U476" s="132">
        <v>83.1</v>
      </c>
      <c r="V476" s="132">
        <v>88.6</v>
      </c>
      <c r="W476" s="132">
        <v>86.5</v>
      </c>
      <c r="X476" s="132">
        <v>88.4</v>
      </c>
      <c r="Y476" s="132">
        <v>90.1</v>
      </c>
      <c r="Z476" s="132">
        <v>83.8</v>
      </c>
      <c r="AA476" s="132">
        <v>88.8</v>
      </c>
      <c r="AB476" s="132">
        <v>85</v>
      </c>
      <c r="AC476" s="132">
        <v>95.6</v>
      </c>
      <c r="AD476" s="132">
        <v>89.6</v>
      </c>
      <c r="AE476" s="132">
        <v>93.5</v>
      </c>
      <c r="AF476" s="132">
        <v>93</v>
      </c>
      <c r="AG476" s="132">
        <v>91.7</v>
      </c>
      <c r="AH476" s="132">
        <v>97.2</v>
      </c>
      <c r="AI476" s="132">
        <v>93.9</v>
      </c>
      <c r="AJ476" s="132">
        <v>89.6</v>
      </c>
      <c r="AK476" s="132">
        <v>88.9</v>
      </c>
      <c r="AL476" s="132">
        <v>95.2</v>
      </c>
      <c r="AM476" s="132">
        <v>94.8</v>
      </c>
      <c r="AN476" s="132">
        <v>96.5</v>
      </c>
      <c r="AO476" s="132">
        <v>96.6</v>
      </c>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row>
    <row r="477" spans="1:94">
      <c r="A477" s="131">
        <v>305</v>
      </c>
      <c r="B477" s="131" t="s">
        <v>974</v>
      </c>
      <c r="C477" s="131" t="s">
        <v>971</v>
      </c>
      <c r="D477" s="131" t="s">
        <v>972</v>
      </c>
      <c r="E477" s="131" t="s">
        <v>975</v>
      </c>
      <c r="F477" s="131" t="s">
        <v>1696</v>
      </c>
      <c r="G477" s="131"/>
      <c r="H477" s="131"/>
      <c r="I477" s="132"/>
      <c r="J477" s="132">
        <v>9.4</v>
      </c>
      <c r="K477" s="132"/>
      <c r="L477" s="132">
        <v>17.3</v>
      </c>
      <c r="M477" s="132">
        <v>9.8000000000000007</v>
      </c>
      <c r="N477" s="132">
        <v>7</v>
      </c>
      <c r="O477" s="132">
        <v>5</v>
      </c>
      <c r="P477" s="132"/>
      <c r="Q477" s="132">
        <v>27.7</v>
      </c>
      <c r="R477" s="132">
        <v>21.3</v>
      </c>
      <c r="S477" s="132">
        <v>16.600000000000001</v>
      </c>
      <c r="T477" s="132">
        <v>13.5</v>
      </c>
      <c r="U477" s="132">
        <v>14.6</v>
      </c>
      <c r="V477" s="132">
        <v>9.6999999999999993</v>
      </c>
      <c r="W477" s="132">
        <v>12</v>
      </c>
      <c r="X477" s="132">
        <v>9.6</v>
      </c>
      <c r="Y477" s="132">
        <v>8.4</v>
      </c>
      <c r="Z477" s="132">
        <v>14.6</v>
      </c>
      <c r="AA477" s="132">
        <v>9.6999999999999993</v>
      </c>
      <c r="AB477" s="132">
        <v>13.2</v>
      </c>
      <c r="AC477" s="132">
        <v>3.6</v>
      </c>
      <c r="AD477" s="132">
        <v>9.1999999999999993</v>
      </c>
      <c r="AE477" s="132">
        <v>5.7</v>
      </c>
      <c r="AF477" s="132">
        <v>6</v>
      </c>
      <c r="AG477" s="132">
        <v>7.3</v>
      </c>
      <c r="AH477" s="132">
        <v>2.1</v>
      </c>
      <c r="AI477" s="132">
        <v>5.0999999999999996</v>
      </c>
      <c r="AJ477" s="132">
        <v>8.8000000000000007</v>
      </c>
      <c r="AK477" s="132">
        <v>9.4</v>
      </c>
      <c r="AL477" s="132">
        <v>4.0999999999999996</v>
      </c>
      <c r="AM477" s="132">
        <v>4.5</v>
      </c>
      <c r="AN477" s="132">
        <v>2.8</v>
      </c>
      <c r="AO477" s="132">
        <v>2.9</v>
      </c>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row>
    <row r="478" spans="1:94">
      <c r="A478" s="131"/>
      <c r="B478" s="131"/>
      <c r="C478" s="131" t="s">
        <v>971</v>
      </c>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row>
    <row r="479" spans="1:94">
      <c r="A479" s="131"/>
      <c r="B479" s="131"/>
      <c r="C479" s="131" t="s">
        <v>977</v>
      </c>
      <c r="D479" s="131" t="s">
        <v>978</v>
      </c>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row>
    <row r="480" spans="1:94">
      <c r="A480" s="131">
        <v>307</v>
      </c>
      <c r="B480" s="131" t="s">
        <v>976</v>
      </c>
      <c r="C480" s="131" t="s">
        <v>977</v>
      </c>
      <c r="D480" s="131" t="s">
        <v>978</v>
      </c>
      <c r="E480" s="131" t="s">
        <v>979</v>
      </c>
      <c r="F480" s="131" t="s">
        <v>1696</v>
      </c>
      <c r="G480" s="131"/>
      <c r="H480" s="131"/>
      <c r="I480" s="132"/>
      <c r="J480" s="132">
        <v>2.4</v>
      </c>
      <c r="K480" s="132"/>
      <c r="L480" s="132">
        <v>2.9</v>
      </c>
      <c r="M480" s="132">
        <v>2.2999999999999998</v>
      </c>
      <c r="N480" s="132">
        <v>2.2999999999999998</v>
      </c>
      <c r="O480" s="132">
        <v>2</v>
      </c>
      <c r="P480" s="132"/>
      <c r="Q480" s="132">
        <v>2.6</v>
      </c>
      <c r="R480" s="132">
        <v>3.1</v>
      </c>
      <c r="S480" s="132">
        <v>2.8</v>
      </c>
      <c r="T480" s="132">
        <v>3.6</v>
      </c>
      <c r="U480" s="132">
        <v>2.7</v>
      </c>
      <c r="V480" s="132">
        <v>2.2999999999999998</v>
      </c>
      <c r="W480" s="132">
        <v>2.2999999999999998</v>
      </c>
      <c r="X480" s="132">
        <v>2.2999999999999998</v>
      </c>
      <c r="Y480" s="132">
        <v>2.1</v>
      </c>
      <c r="Z480" s="132">
        <v>2.5</v>
      </c>
      <c r="AA480" s="132">
        <v>2.9</v>
      </c>
      <c r="AB480" s="132">
        <v>2.6</v>
      </c>
      <c r="AC480" s="132">
        <v>1.3</v>
      </c>
      <c r="AD480" s="132">
        <v>2.2999999999999998</v>
      </c>
      <c r="AE480" s="132">
        <v>2</v>
      </c>
      <c r="AF480" s="132">
        <v>2.4</v>
      </c>
      <c r="AG480" s="132">
        <v>2.6</v>
      </c>
      <c r="AH480" s="132">
        <v>1</v>
      </c>
      <c r="AI480" s="132">
        <v>2.4</v>
      </c>
      <c r="AJ480" s="132">
        <v>2.7</v>
      </c>
      <c r="AK480" s="132">
        <v>2.4</v>
      </c>
      <c r="AL480" s="132">
        <v>1.2</v>
      </c>
      <c r="AM480" s="132">
        <v>1.9</v>
      </c>
      <c r="AN480" s="132">
        <v>1.7</v>
      </c>
      <c r="AO480" s="132">
        <v>1.8</v>
      </c>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row>
    <row r="481" spans="1:94">
      <c r="A481" s="131">
        <v>308</v>
      </c>
      <c r="B481" s="131" t="s">
        <v>980</v>
      </c>
      <c r="C481" s="131" t="s">
        <v>977</v>
      </c>
      <c r="D481" s="131" t="s">
        <v>978</v>
      </c>
      <c r="E481" s="131" t="s">
        <v>981</v>
      </c>
      <c r="F481" s="131" t="s">
        <v>1696</v>
      </c>
      <c r="G481" s="131"/>
      <c r="H481" s="131"/>
      <c r="I481" s="132"/>
      <c r="J481" s="132">
        <v>42.3</v>
      </c>
      <c r="K481" s="132"/>
      <c r="L481" s="132">
        <v>43.4</v>
      </c>
      <c r="M481" s="132">
        <v>44.1</v>
      </c>
      <c r="N481" s="132">
        <v>41.8</v>
      </c>
      <c r="O481" s="132">
        <v>41</v>
      </c>
      <c r="P481" s="132"/>
      <c r="Q481" s="132">
        <v>37.1</v>
      </c>
      <c r="R481" s="132">
        <v>43.8</v>
      </c>
      <c r="S481" s="132">
        <v>44.5</v>
      </c>
      <c r="T481" s="132">
        <v>40.299999999999997</v>
      </c>
      <c r="U481" s="132">
        <v>47</v>
      </c>
      <c r="V481" s="132">
        <v>44.1</v>
      </c>
      <c r="W481" s="132">
        <v>49.3</v>
      </c>
      <c r="X481" s="132">
        <v>44.2</v>
      </c>
      <c r="Y481" s="132">
        <v>43.6</v>
      </c>
      <c r="Z481" s="132">
        <v>43.6</v>
      </c>
      <c r="AA481" s="132">
        <v>48.4</v>
      </c>
      <c r="AB481" s="132">
        <v>44.8</v>
      </c>
      <c r="AC481" s="132">
        <v>34.1</v>
      </c>
      <c r="AD481" s="132">
        <v>44.7</v>
      </c>
      <c r="AE481" s="132">
        <v>38.9</v>
      </c>
      <c r="AF481" s="132">
        <v>40.9</v>
      </c>
      <c r="AG481" s="132">
        <v>44.3</v>
      </c>
      <c r="AH481" s="132">
        <v>27.5</v>
      </c>
      <c r="AI481" s="132">
        <v>41.3</v>
      </c>
      <c r="AJ481" s="132">
        <v>42.6</v>
      </c>
      <c r="AK481" s="132">
        <v>42.1</v>
      </c>
      <c r="AL481" s="132">
        <v>42</v>
      </c>
      <c r="AM481" s="132">
        <v>40.5</v>
      </c>
      <c r="AN481" s="132">
        <v>39</v>
      </c>
      <c r="AO481" s="132">
        <v>39</v>
      </c>
    </row>
    <row r="482" spans="1:94">
      <c r="A482" s="131">
        <v>309</v>
      </c>
      <c r="B482" s="131" t="s">
        <v>982</v>
      </c>
      <c r="C482" s="131" t="s">
        <v>977</v>
      </c>
      <c r="D482" s="131" t="s">
        <v>978</v>
      </c>
      <c r="E482" s="131" t="s">
        <v>983</v>
      </c>
      <c r="F482" s="131" t="s">
        <v>1696</v>
      </c>
      <c r="G482" s="131"/>
      <c r="H482" s="131"/>
      <c r="I482" s="132"/>
      <c r="J482" s="132">
        <v>44.4</v>
      </c>
      <c r="K482" s="132"/>
      <c r="L482" s="132">
        <v>33.5</v>
      </c>
      <c r="M482" s="132">
        <v>42.3</v>
      </c>
      <c r="N482" s="132">
        <v>48</v>
      </c>
      <c r="O482" s="132">
        <v>51.1</v>
      </c>
      <c r="P482" s="132"/>
      <c r="Q482" s="132">
        <v>28.1</v>
      </c>
      <c r="R482" s="132">
        <v>28.6</v>
      </c>
      <c r="S482" s="132">
        <v>33</v>
      </c>
      <c r="T482" s="132">
        <v>40</v>
      </c>
      <c r="U482" s="132">
        <v>33.4</v>
      </c>
      <c r="V482" s="132">
        <v>42.2</v>
      </c>
      <c r="W482" s="132">
        <v>34.799999999999997</v>
      </c>
      <c r="X482" s="132">
        <v>42.2</v>
      </c>
      <c r="Y482" s="132">
        <v>44.4</v>
      </c>
      <c r="Z482" s="132">
        <v>37.5</v>
      </c>
      <c r="AA482" s="132">
        <v>37.5</v>
      </c>
      <c r="AB482" s="132">
        <v>37.299999999999997</v>
      </c>
      <c r="AC482" s="132">
        <v>60.5</v>
      </c>
      <c r="AD482" s="132">
        <v>42.5</v>
      </c>
      <c r="AE482" s="132">
        <v>52.7</v>
      </c>
      <c r="AF482" s="132">
        <v>49.8</v>
      </c>
      <c r="AG482" s="132">
        <v>44.8</v>
      </c>
      <c r="AH482" s="132">
        <v>69.099999999999994</v>
      </c>
      <c r="AI482" s="132">
        <v>50.1</v>
      </c>
      <c r="AJ482" s="132">
        <v>44.2</v>
      </c>
      <c r="AK482" s="132">
        <v>44.2</v>
      </c>
      <c r="AL482" s="132">
        <v>52.1</v>
      </c>
      <c r="AM482" s="132">
        <v>52.5</v>
      </c>
      <c r="AN482" s="132">
        <v>56.1</v>
      </c>
      <c r="AO482" s="132">
        <v>56</v>
      </c>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row>
    <row r="483" spans="1:94">
      <c r="A483" s="131"/>
      <c r="B483" s="131"/>
      <c r="C483" s="131" t="s">
        <v>977</v>
      </c>
      <c r="D483" s="131" t="s">
        <v>985</v>
      </c>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row>
    <row r="484" spans="1:94">
      <c r="A484" s="131">
        <v>311</v>
      </c>
      <c r="B484" s="131" t="s">
        <v>984</v>
      </c>
      <c r="C484" s="131" t="s">
        <v>977</v>
      </c>
      <c r="D484" s="131" t="s">
        <v>985</v>
      </c>
      <c r="E484" s="131" t="s">
        <v>986</v>
      </c>
      <c r="F484" s="131" t="s">
        <v>1696</v>
      </c>
      <c r="G484" s="131"/>
      <c r="H484" s="131"/>
      <c r="I484" s="132"/>
      <c r="J484" s="132">
        <v>12.1</v>
      </c>
      <c r="K484" s="132"/>
      <c r="L484" s="132">
        <v>21.9</v>
      </c>
      <c r="M484" s="132">
        <v>12.7</v>
      </c>
      <c r="N484" s="132">
        <v>8.9</v>
      </c>
      <c r="O484" s="132">
        <v>6.8</v>
      </c>
      <c r="P484" s="132"/>
      <c r="Q484" s="132">
        <v>32.799999999999997</v>
      </c>
      <c r="R484" s="132">
        <v>26</v>
      </c>
      <c r="S484" s="132">
        <v>21.5</v>
      </c>
      <c r="T484" s="132">
        <v>17.5</v>
      </c>
      <c r="U484" s="132">
        <v>18.5</v>
      </c>
      <c r="V484" s="132">
        <v>12.7</v>
      </c>
      <c r="W484" s="132">
        <v>15.1</v>
      </c>
      <c r="X484" s="132">
        <v>12.7</v>
      </c>
      <c r="Y484" s="132">
        <v>11.1</v>
      </c>
      <c r="Z484" s="132">
        <v>17.5</v>
      </c>
      <c r="AA484" s="132">
        <v>12.7</v>
      </c>
      <c r="AB484" s="132">
        <v>17.2</v>
      </c>
      <c r="AC484" s="132">
        <v>4.5999999999999996</v>
      </c>
      <c r="AD484" s="132">
        <v>11.8</v>
      </c>
      <c r="AE484" s="132">
        <v>7.1</v>
      </c>
      <c r="AF484" s="132">
        <v>7.8</v>
      </c>
      <c r="AG484" s="132">
        <v>9.4</v>
      </c>
      <c r="AH484" s="132">
        <v>2.7</v>
      </c>
      <c r="AI484" s="132">
        <v>6.8</v>
      </c>
      <c r="AJ484" s="132">
        <v>11.9</v>
      </c>
      <c r="AK484" s="132">
        <v>12.2</v>
      </c>
      <c r="AL484" s="132">
        <v>5.6</v>
      </c>
      <c r="AM484" s="132">
        <v>5.9</v>
      </c>
      <c r="AN484" s="132">
        <v>3.9</v>
      </c>
      <c r="AO484" s="132">
        <v>3.9</v>
      </c>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row>
    <row r="485" spans="1:94">
      <c r="A485" s="131">
        <v>312</v>
      </c>
      <c r="B485" s="131" t="s">
        <v>987</v>
      </c>
      <c r="C485" s="131" t="s">
        <v>977</v>
      </c>
      <c r="D485" s="131" t="s">
        <v>985</v>
      </c>
      <c r="E485" s="131" t="s">
        <v>988</v>
      </c>
      <c r="F485" s="131" t="s">
        <v>1696</v>
      </c>
      <c r="G485" s="131"/>
      <c r="H485" s="131"/>
      <c r="I485" s="132"/>
      <c r="J485" s="132">
        <v>8.8000000000000007</v>
      </c>
      <c r="K485" s="132"/>
      <c r="L485" s="132">
        <v>10.5</v>
      </c>
      <c r="M485" s="132">
        <v>8.6</v>
      </c>
      <c r="N485" s="132">
        <v>8.6999999999999993</v>
      </c>
      <c r="O485" s="132">
        <v>8</v>
      </c>
      <c r="P485" s="132"/>
      <c r="Q485" s="132">
        <v>9.6</v>
      </c>
      <c r="R485" s="132">
        <v>10.6</v>
      </c>
      <c r="S485" s="132">
        <v>10.5</v>
      </c>
      <c r="T485" s="132">
        <v>11.2</v>
      </c>
      <c r="U485" s="132">
        <v>10.8</v>
      </c>
      <c r="V485" s="132">
        <v>7.5</v>
      </c>
      <c r="W485" s="132">
        <v>9.1</v>
      </c>
      <c r="X485" s="132">
        <v>8.6999999999999993</v>
      </c>
      <c r="Y485" s="132">
        <v>8.5</v>
      </c>
      <c r="Z485" s="132">
        <v>9.1999999999999993</v>
      </c>
      <c r="AA485" s="132">
        <v>10.1</v>
      </c>
      <c r="AB485" s="132">
        <v>9.1999999999999993</v>
      </c>
      <c r="AC485" s="132">
        <v>4.8</v>
      </c>
      <c r="AD485" s="132">
        <v>9.1</v>
      </c>
      <c r="AE485" s="132">
        <v>7.1</v>
      </c>
      <c r="AF485" s="132">
        <v>9.4</v>
      </c>
      <c r="AG485" s="132">
        <v>10</v>
      </c>
      <c r="AH485" s="132">
        <v>2.8</v>
      </c>
      <c r="AI485" s="132">
        <v>9.8000000000000007</v>
      </c>
      <c r="AJ485" s="132">
        <v>10.1</v>
      </c>
      <c r="AK485" s="132">
        <v>10.9</v>
      </c>
      <c r="AL485" s="132">
        <v>5</v>
      </c>
      <c r="AM485" s="132">
        <v>7.9</v>
      </c>
      <c r="AN485" s="132">
        <v>7.2</v>
      </c>
      <c r="AO485" s="132">
        <v>7.4</v>
      </c>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row>
    <row r="486" spans="1:94">
      <c r="A486" s="131">
        <v>313</v>
      </c>
      <c r="B486" s="131" t="s">
        <v>989</v>
      </c>
      <c r="C486" s="131" t="s">
        <v>977</v>
      </c>
      <c r="D486" s="131" t="s">
        <v>985</v>
      </c>
      <c r="E486" s="131" t="s">
        <v>990</v>
      </c>
      <c r="F486" s="131" t="s">
        <v>1696</v>
      </c>
      <c r="G486" s="131"/>
      <c r="H486" s="131"/>
      <c r="I486" s="132"/>
      <c r="J486" s="132">
        <v>25.1</v>
      </c>
      <c r="K486" s="132"/>
      <c r="L486" s="132">
        <v>26.1</v>
      </c>
      <c r="M486" s="132">
        <v>26.7</v>
      </c>
      <c r="N486" s="132">
        <v>24.6</v>
      </c>
      <c r="O486" s="132">
        <v>23.8</v>
      </c>
      <c r="P486" s="132"/>
      <c r="Q486" s="132">
        <v>22.5</v>
      </c>
      <c r="R486" s="132">
        <v>27</v>
      </c>
      <c r="S486" s="132">
        <v>26.9</v>
      </c>
      <c r="T486" s="132">
        <v>23.2</v>
      </c>
      <c r="U486" s="132">
        <v>28.5</v>
      </c>
      <c r="V486" s="132">
        <v>27.8</v>
      </c>
      <c r="W486" s="132">
        <v>30.9</v>
      </c>
      <c r="X486" s="132">
        <v>26.7</v>
      </c>
      <c r="Y486" s="132">
        <v>26</v>
      </c>
      <c r="Z486" s="132">
        <v>26.6</v>
      </c>
      <c r="AA486" s="132">
        <v>30.1</v>
      </c>
      <c r="AB486" s="132">
        <v>27</v>
      </c>
      <c r="AC486" s="132">
        <v>20.100000000000001</v>
      </c>
      <c r="AD486" s="132">
        <v>26.8</v>
      </c>
      <c r="AE486" s="132">
        <v>22.8</v>
      </c>
      <c r="AF486" s="132">
        <v>23.6</v>
      </c>
      <c r="AG486" s="132">
        <v>25.6</v>
      </c>
      <c r="AH486" s="132">
        <v>15.1</v>
      </c>
      <c r="AI486" s="132">
        <v>23.7</v>
      </c>
      <c r="AJ486" s="132">
        <v>24.6</v>
      </c>
      <c r="AK486" s="132">
        <v>23.7</v>
      </c>
      <c r="AL486" s="132">
        <v>25.8</v>
      </c>
      <c r="AM486" s="132">
        <v>23.3</v>
      </c>
      <c r="AN486" s="132">
        <v>22.3</v>
      </c>
      <c r="AO486" s="132">
        <v>21.8</v>
      </c>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row>
    <row r="487" spans="1:94">
      <c r="A487" s="131">
        <v>314</v>
      </c>
      <c r="B487" s="131" t="s">
        <v>991</v>
      </c>
      <c r="C487" s="131" t="s">
        <v>977</v>
      </c>
      <c r="D487" s="131" t="s">
        <v>985</v>
      </c>
      <c r="E487" s="131" t="s">
        <v>992</v>
      </c>
      <c r="F487" s="131" t="s">
        <v>1696</v>
      </c>
      <c r="G487" s="131"/>
      <c r="H487" s="131"/>
      <c r="I487" s="132"/>
      <c r="J487" s="132">
        <v>25.6</v>
      </c>
      <c r="K487" s="132"/>
      <c r="L487" s="132">
        <v>21.1</v>
      </c>
      <c r="M487" s="132">
        <v>25.1</v>
      </c>
      <c r="N487" s="132">
        <v>26.7</v>
      </c>
      <c r="O487" s="132">
        <v>28.5</v>
      </c>
      <c r="P487" s="132"/>
      <c r="Q487" s="132">
        <v>16.8</v>
      </c>
      <c r="R487" s="132">
        <v>18.899999999999999</v>
      </c>
      <c r="S487" s="132">
        <v>21</v>
      </c>
      <c r="T487" s="132">
        <v>23.2</v>
      </c>
      <c r="U487" s="132">
        <v>21.7</v>
      </c>
      <c r="V487" s="132">
        <v>25.1</v>
      </c>
      <c r="W487" s="132">
        <v>23.2</v>
      </c>
      <c r="X487" s="132">
        <v>26.1</v>
      </c>
      <c r="Y487" s="132">
        <v>25.8</v>
      </c>
      <c r="Z487" s="132">
        <v>23.4</v>
      </c>
      <c r="AA487" s="132">
        <v>23.2</v>
      </c>
      <c r="AB487" s="132">
        <v>23.9</v>
      </c>
      <c r="AC487" s="132">
        <v>29.2</v>
      </c>
      <c r="AD487" s="132">
        <v>25.9</v>
      </c>
      <c r="AE487" s="132">
        <v>27.6</v>
      </c>
      <c r="AF487" s="132">
        <v>26.8</v>
      </c>
      <c r="AG487" s="132">
        <v>26.8</v>
      </c>
      <c r="AH487" s="132">
        <v>32.5</v>
      </c>
      <c r="AI487" s="132">
        <v>28.4</v>
      </c>
      <c r="AJ487" s="132">
        <v>25.9</v>
      </c>
      <c r="AK487" s="132">
        <v>24.5</v>
      </c>
      <c r="AL487" s="132">
        <v>28.8</v>
      </c>
      <c r="AM487" s="132">
        <v>28.8</v>
      </c>
      <c r="AN487" s="132">
        <v>30</v>
      </c>
      <c r="AO487" s="132">
        <v>31.2</v>
      </c>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row>
    <row r="488" spans="1:94">
      <c r="A488" s="131">
        <v>315</v>
      </c>
      <c r="B488" s="131" t="s">
        <v>993</v>
      </c>
      <c r="C488" s="131" t="s">
        <v>977</v>
      </c>
      <c r="D488" s="131" t="s">
        <v>985</v>
      </c>
      <c r="E488" s="131" t="s">
        <v>994</v>
      </c>
      <c r="F488" s="131" t="s">
        <v>1696</v>
      </c>
      <c r="G488" s="131"/>
      <c r="H488" s="131"/>
      <c r="I488" s="132"/>
      <c r="J488" s="132">
        <v>28.4</v>
      </c>
      <c r="K488" s="132"/>
      <c r="L488" s="132">
        <v>20.5</v>
      </c>
      <c r="M488" s="132">
        <v>26.9</v>
      </c>
      <c r="N488" s="132">
        <v>31.1</v>
      </c>
      <c r="O488" s="132">
        <v>32.9</v>
      </c>
      <c r="P488" s="132"/>
      <c r="Q488" s="132">
        <v>18.2</v>
      </c>
      <c r="R488" s="132">
        <v>17.5</v>
      </c>
      <c r="S488" s="132">
        <v>20.100000000000001</v>
      </c>
      <c r="T488" s="132">
        <v>24.9</v>
      </c>
      <c r="U488" s="132">
        <v>20.5</v>
      </c>
      <c r="V488" s="132">
        <v>26.9</v>
      </c>
      <c r="W488" s="132">
        <v>21.7</v>
      </c>
      <c r="X488" s="132">
        <v>25.8</v>
      </c>
      <c r="Y488" s="132">
        <v>28.5</v>
      </c>
      <c r="Z488" s="132">
        <v>23.3</v>
      </c>
      <c r="AA488" s="132">
        <v>23.9</v>
      </c>
      <c r="AB488" s="132">
        <v>22.7</v>
      </c>
      <c r="AC488" s="132">
        <v>41.3</v>
      </c>
      <c r="AD488" s="132">
        <v>26.4</v>
      </c>
      <c r="AE488" s="132">
        <v>35.4</v>
      </c>
      <c r="AF488" s="132">
        <v>32.299999999999997</v>
      </c>
      <c r="AG488" s="132">
        <v>28.2</v>
      </c>
      <c r="AH488" s="132">
        <v>46.9</v>
      </c>
      <c r="AI488" s="132">
        <v>31.2</v>
      </c>
      <c r="AJ488" s="132">
        <v>27.4</v>
      </c>
      <c r="AK488" s="132">
        <v>28.6</v>
      </c>
      <c r="AL488" s="132">
        <v>34.799999999999997</v>
      </c>
      <c r="AM488" s="132">
        <v>34</v>
      </c>
      <c r="AN488" s="132">
        <v>36.6</v>
      </c>
      <c r="AO488" s="132">
        <v>35.700000000000003</v>
      </c>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row>
    <row r="489" spans="1:94">
      <c r="A489" s="131"/>
      <c r="B489" s="131"/>
      <c r="C489" s="131" t="s">
        <v>977</v>
      </c>
      <c r="D489" s="131" t="s">
        <v>996</v>
      </c>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row>
    <row r="490" spans="1:94">
      <c r="A490" s="131">
        <v>317</v>
      </c>
      <c r="B490" s="131" t="s">
        <v>995</v>
      </c>
      <c r="C490" s="131" t="s">
        <v>977</v>
      </c>
      <c r="D490" s="131" t="s">
        <v>996</v>
      </c>
      <c r="E490" s="131" t="s">
        <v>997</v>
      </c>
      <c r="F490" s="131" t="s">
        <v>1696</v>
      </c>
      <c r="G490" s="131"/>
      <c r="H490" s="131"/>
      <c r="I490" s="132"/>
      <c r="J490" s="132">
        <v>7.4</v>
      </c>
      <c r="K490" s="132"/>
      <c r="L490" s="132">
        <v>5.5</v>
      </c>
      <c r="M490" s="132">
        <v>6.8</v>
      </c>
      <c r="N490" s="132">
        <v>8.1</v>
      </c>
      <c r="O490" s="132">
        <v>8.6999999999999993</v>
      </c>
      <c r="P490" s="132"/>
      <c r="Q490" s="132">
        <v>3.3</v>
      </c>
      <c r="R490" s="132">
        <v>5.3</v>
      </c>
      <c r="S490" s="132">
        <v>5.4</v>
      </c>
      <c r="T490" s="132">
        <v>6.5</v>
      </c>
      <c r="U490" s="132">
        <v>5.5</v>
      </c>
      <c r="V490" s="132">
        <v>6.2</v>
      </c>
      <c r="W490" s="132">
        <v>6.1</v>
      </c>
      <c r="X490" s="132">
        <v>6.2</v>
      </c>
      <c r="Y490" s="132">
        <v>7.1</v>
      </c>
      <c r="Z490" s="132">
        <v>6.7</v>
      </c>
      <c r="AA490" s="132">
        <v>6.8</v>
      </c>
      <c r="AB490" s="132">
        <v>6.2</v>
      </c>
      <c r="AC490" s="132">
        <v>8.1</v>
      </c>
      <c r="AD490" s="132">
        <v>7.4</v>
      </c>
      <c r="AE490" s="132">
        <v>8.3000000000000007</v>
      </c>
      <c r="AF490" s="132">
        <v>8.3000000000000007</v>
      </c>
      <c r="AG490" s="132">
        <v>8.3000000000000007</v>
      </c>
      <c r="AH490" s="132">
        <v>8.3000000000000007</v>
      </c>
      <c r="AI490" s="132">
        <v>8.8000000000000007</v>
      </c>
      <c r="AJ490" s="132">
        <v>8.1</v>
      </c>
      <c r="AK490" s="132">
        <v>7.8</v>
      </c>
      <c r="AL490" s="132">
        <v>7.5</v>
      </c>
      <c r="AM490" s="132">
        <v>9</v>
      </c>
      <c r="AN490" s="132">
        <v>9.6999999999999993</v>
      </c>
      <c r="AO490" s="132">
        <v>10.9</v>
      </c>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row>
    <row r="491" spans="1:94">
      <c r="A491" s="131">
        <v>318</v>
      </c>
      <c r="B491" s="131" t="s">
        <v>998</v>
      </c>
      <c r="C491" s="131" t="s">
        <v>977</v>
      </c>
      <c r="D491" s="131" t="s">
        <v>996</v>
      </c>
      <c r="E491" s="131" t="s">
        <v>999</v>
      </c>
      <c r="F491" s="131" t="s">
        <v>1696</v>
      </c>
      <c r="G491" s="131"/>
      <c r="H491" s="131"/>
      <c r="I491" s="132"/>
      <c r="J491" s="132">
        <v>23</v>
      </c>
      <c r="K491" s="132"/>
      <c r="L491" s="132">
        <v>18.7</v>
      </c>
      <c r="M491" s="132">
        <v>24</v>
      </c>
      <c r="N491" s="132">
        <v>25.1</v>
      </c>
      <c r="O491" s="132">
        <v>23.3</v>
      </c>
      <c r="P491" s="132"/>
      <c r="Q491" s="132">
        <v>11.4</v>
      </c>
      <c r="R491" s="132">
        <v>17.3</v>
      </c>
      <c r="S491" s="132">
        <v>19.8</v>
      </c>
      <c r="T491" s="132">
        <v>17</v>
      </c>
      <c r="U491" s="132">
        <v>22</v>
      </c>
      <c r="V491" s="132">
        <v>23.9</v>
      </c>
      <c r="W491" s="132">
        <v>23.9</v>
      </c>
      <c r="X491" s="132">
        <v>20.3</v>
      </c>
      <c r="Y491" s="132">
        <v>24.7</v>
      </c>
      <c r="Z491" s="132">
        <v>21.8</v>
      </c>
      <c r="AA491" s="132">
        <v>23.9</v>
      </c>
      <c r="AB491" s="132">
        <v>23.9</v>
      </c>
      <c r="AC491" s="132">
        <v>28.1</v>
      </c>
      <c r="AD491" s="132">
        <v>24.9</v>
      </c>
      <c r="AE491" s="132">
        <v>25.8</v>
      </c>
      <c r="AF491" s="132">
        <v>24.4</v>
      </c>
      <c r="AG491" s="132">
        <v>24.9</v>
      </c>
      <c r="AH491" s="132">
        <v>24.9</v>
      </c>
      <c r="AI491" s="132">
        <v>20.5</v>
      </c>
      <c r="AJ491" s="132">
        <v>20.100000000000001</v>
      </c>
      <c r="AK491" s="132">
        <v>17.600000000000001</v>
      </c>
      <c r="AL491" s="132">
        <v>21.5</v>
      </c>
      <c r="AM491" s="132">
        <v>27.2</v>
      </c>
      <c r="AN491" s="132">
        <v>24.2</v>
      </c>
      <c r="AO491" s="132">
        <v>28.6</v>
      </c>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row>
    <row r="492" spans="1:94">
      <c r="A492" s="131"/>
      <c r="B492" s="131"/>
      <c r="C492" s="131" t="s">
        <v>977</v>
      </c>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row>
    <row r="493" spans="1:94">
      <c r="A493" s="131"/>
      <c r="B493" s="131"/>
      <c r="C493" s="131" t="s">
        <v>1001</v>
      </c>
      <c r="D493" s="131" t="s">
        <v>1002</v>
      </c>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row>
    <row r="494" spans="1:94">
      <c r="A494" s="131">
        <v>321</v>
      </c>
      <c r="B494" s="131" t="s">
        <v>1000</v>
      </c>
      <c r="C494" s="131" t="s">
        <v>1001</v>
      </c>
      <c r="D494" s="131" t="s">
        <v>1002</v>
      </c>
      <c r="E494" s="131" t="s">
        <v>1003</v>
      </c>
      <c r="F494" s="131" t="s">
        <v>1696</v>
      </c>
      <c r="G494" s="131"/>
      <c r="H494" s="131"/>
      <c r="I494" s="132"/>
      <c r="J494" s="132">
        <v>88.6</v>
      </c>
      <c r="K494" s="132"/>
      <c r="L494" s="132">
        <v>85.6</v>
      </c>
      <c r="M494" s="132">
        <v>88.3</v>
      </c>
      <c r="N494" s="132">
        <v>89.9</v>
      </c>
      <c r="O494" s="132">
        <v>90.3</v>
      </c>
      <c r="P494" s="132"/>
      <c r="Q494" s="132">
        <v>82</v>
      </c>
      <c r="R494" s="132">
        <v>83.5</v>
      </c>
      <c r="S494" s="132">
        <v>85.9</v>
      </c>
      <c r="T494" s="132">
        <v>86.3</v>
      </c>
      <c r="U494" s="132">
        <v>87.4</v>
      </c>
      <c r="V494" s="132">
        <v>87</v>
      </c>
      <c r="W494" s="132">
        <v>87.2</v>
      </c>
      <c r="X494" s="132">
        <v>88.4</v>
      </c>
      <c r="Y494" s="132">
        <v>89.6</v>
      </c>
      <c r="Z494" s="132">
        <v>84.3</v>
      </c>
      <c r="AA494" s="132">
        <v>88.4</v>
      </c>
      <c r="AB494" s="132">
        <v>87.5</v>
      </c>
      <c r="AC494" s="132">
        <v>90.8</v>
      </c>
      <c r="AD494" s="132">
        <v>89.4</v>
      </c>
      <c r="AE494" s="132">
        <v>90.6</v>
      </c>
      <c r="AF494" s="132">
        <v>89.9</v>
      </c>
      <c r="AG494" s="132">
        <v>89.9</v>
      </c>
      <c r="AH494" s="132">
        <v>89.9</v>
      </c>
      <c r="AI494" s="132">
        <v>90.3</v>
      </c>
      <c r="AJ494" s="132">
        <v>88.6</v>
      </c>
      <c r="AK494" s="132">
        <v>88.1</v>
      </c>
      <c r="AL494" s="132">
        <v>90.3</v>
      </c>
      <c r="AM494" s="132">
        <v>91.1</v>
      </c>
      <c r="AN494" s="132">
        <v>91.5</v>
      </c>
      <c r="AO494" s="132">
        <v>91.7</v>
      </c>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row>
    <row r="495" spans="1:94">
      <c r="A495" s="131">
        <v>322</v>
      </c>
      <c r="B495" s="131" t="s">
        <v>1004</v>
      </c>
      <c r="C495" s="131" t="s">
        <v>1001</v>
      </c>
      <c r="D495" s="131" t="s">
        <v>1002</v>
      </c>
      <c r="E495" s="131" t="s">
        <v>1005</v>
      </c>
      <c r="F495" s="131" t="s">
        <v>1696</v>
      </c>
      <c r="G495" s="131"/>
      <c r="H495" s="131"/>
      <c r="I495" s="132"/>
      <c r="J495" s="132">
        <v>74</v>
      </c>
      <c r="K495" s="132"/>
      <c r="L495" s="132">
        <v>63.9</v>
      </c>
      <c r="M495" s="132">
        <v>74.3</v>
      </c>
      <c r="N495" s="132">
        <v>77</v>
      </c>
      <c r="O495" s="132">
        <v>79.2</v>
      </c>
      <c r="P495" s="132"/>
      <c r="Q495" s="132">
        <v>53.7</v>
      </c>
      <c r="R495" s="132">
        <v>60.4</v>
      </c>
      <c r="S495" s="132">
        <v>65.5</v>
      </c>
      <c r="T495" s="132">
        <v>64</v>
      </c>
      <c r="U495" s="132">
        <v>67.2</v>
      </c>
      <c r="V495" s="132">
        <v>73.599999999999994</v>
      </c>
      <c r="W495" s="132">
        <v>71.900000000000006</v>
      </c>
      <c r="X495" s="132">
        <v>75.3</v>
      </c>
      <c r="Y495" s="132">
        <v>77.099999999999994</v>
      </c>
      <c r="Z495" s="132">
        <v>65.900000000000006</v>
      </c>
      <c r="AA495" s="132">
        <v>74.2</v>
      </c>
      <c r="AB495" s="132">
        <v>70.599999999999994</v>
      </c>
      <c r="AC495" s="132">
        <v>83.8</v>
      </c>
      <c r="AD495" s="132">
        <v>73.900000000000006</v>
      </c>
      <c r="AE495" s="132">
        <v>79.8</v>
      </c>
      <c r="AF495" s="132">
        <v>76.900000000000006</v>
      </c>
      <c r="AG495" s="132">
        <v>76.7</v>
      </c>
      <c r="AH495" s="132">
        <v>84.9</v>
      </c>
      <c r="AI495" s="132">
        <v>74.8</v>
      </c>
      <c r="AJ495" s="132">
        <v>71.2</v>
      </c>
      <c r="AK495" s="132">
        <v>70.900000000000006</v>
      </c>
      <c r="AL495" s="132">
        <v>83.5</v>
      </c>
      <c r="AM495" s="132">
        <v>81.400000000000006</v>
      </c>
      <c r="AN495" s="132">
        <v>82.8</v>
      </c>
      <c r="AO495" s="132">
        <v>83.8</v>
      </c>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row>
    <row r="496" spans="1:94">
      <c r="A496" s="131">
        <v>323</v>
      </c>
      <c r="B496" s="131" t="s">
        <v>1006</v>
      </c>
      <c r="C496" s="131" t="s">
        <v>1001</v>
      </c>
      <c r="D496" s="131" t="s">
        <v>1002</v>
      </c>
      <c r="E496" s="131" t="s">
        <v>1007</v>
      </c>
      <c r="F496" s="131" t="s">
        <v>1696</v>
      </c>
      <c r="G496" s="131"/>
      <c r="H496" s="131"/>
      <c r="I496" s="132"/>
      <c r="J496" s="132">
        <v>30.4</v>
      </c>
      <c r="K496" s="132"/>
      <c r="L496" s="132">
        <v>22.3</v>
      </c>
      <c r="M496" s="132">
        <v>29</v>
      </c>
      <c r="N496" s="132">
        <v>33.5</v>
      </c>
      <c r="O496" s="132">
        <v>36.700000000000003</v>
      </c>
      <c r="P496" s="132"/>
      <c r="Q496" s="132">
        <v>16.8</v>
      </c>
      <c r="R496" s="132">
        <v>20.9</v>
      </c>
      <c r="S496" s="132">
        <v>22.1</v>
      </c>
      <c r="T496" s="132">
        <v>23.6</v>
      </c>
      <c r="U496" s="132">
        <v>25.4</v>
      </c>
      <c r="V496" s="132">
        <v>25.1</v>
      </c>
      <c r="W496" s="132">
        <v>26.1</v>
      </c>
      <c r="X496" s="132">
        <v>33.5</v>
      </c>
      <c r="Y496" s="132">
        <v>29</v>
      </c>
      <c r="Z496" s="132">
        <v>24.7</v>
      </c>
      <c r="AA496" s="132">
        <v>29</v>
      </c>
      <c r="AB496" s="132">
        <v>25.5</v>
      </c>
      <c r="AC496" s="132">
        <v>38.799999999999997</v>
      </c>
      <c r="AD496" s="132">
        <v>30.6</v>
      </c>
      <c r="AE496" s="132">
        <v>35.1</v>
      </c>
      <c r="AF496" s="132">
        <v>34.1</v>
      </c>
      <c r="AG496" s="132">
        <v>33.4</v>
      </c>
      <c r="AH496" s="132">
        <v>47.8</v>
      </c>
      <c r="AI496" s="132">
        <v>34.1</v>
      </c>
      <c r="AJ496" s="132">
        <v>28.2</v>
      </c>
      <c r="AK496" s="132">
        <v>32</v>
      </c>
      <c r="AL496" s="132">
        <v>40.1</v>
      </c>
      <c r="AM496" s="132">
        <v>37.4</v>
      </c>
      <c r="AN496" s="132">
        <v>42.9</v>
      </c>
      <c r="AO496" s="132">
        <v>40.9</v>
      </c>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row>
    <row r="497" spans="1:94">
      <c r="A497" s="131"/>
      <c r="B497" s="131"/>
      <c r="C497" s="131" t="s">
        <v>1001</v>
      </c>
      <c r="D497" s="131" t="s">
        <v>1009</v>
      </c>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row>
    <row r="498" spans="1:94">
      <c r="A498" s="131">
        <v>325</v>
      </c>
      <c r="B498" s="131" t="s">
        <v>1008</v>
      </c>
      <c r="C498" s="131" t="s">
        <v>1001</v>
      </c>
      <c r="D498" s="131" t="s">
        <v>1009</v>
      </c>
      <c r="E498" s="131" t="s">
        <v>1010</v>
      </c>
      <c r="F498" s="131" t="s">
        <v>1696</v>
      </c>
      <c r="G498" s="131"/>
      <c r="H498" s="131"/>
      <c r="I498" s="132"/>
      <c r="J498" s="132">
        <v>44.9</v>
      </c>
      <c r="K498" s="132"/>
      <c r="L498" s="132">
        <v>38</v>
      </c>
      <c r="M498" s="132">
        <v>42.2</v>
      </c>
      <c r="N498" s="132">
        <v>47.5</v>
      </c>
      <c r="O498" s="132">
        <v>50.9</v>
      </c>
      <c r="P498" s="132"/>
      <c r="Q498" s="132">
        <v>28.4</v>
      </c>
      <c r="R498" s="132">
        <v>35.4</v>
      </c>
      <c r="S498" s="132">
        <v>36.299999999999997</v>
      </c>
      <c r="T498" s="132">
        <v>45.4</v>
      </c>
      <c r="U498" s="132">
        <v>40.5</v>
      </c>
      <c r="V498" s="132">
        <v>40.6</v>
      </c>
      <c r="W498" s="132">
        <v>40.9</v>
      </c>
      <c r="X498" s="132">
        <v>36.200000000000003</v>
      </c>
      <c r="Y498" s="132">
        <v>45.5</v>
      </c>
      <c r="Z498" s="132">
        <v>39.799999999999997</v>
      </c>
      <c r="AA498" s="132">
        <v>41.6</v>
      </c>
      <c r="AB498" s="132">
        <v>39.700000000000003</v>
      </c>
      <c r="AC498" s="132">
        <v>45.6</v>
      </c>
      <c r="AD498" s="132">
        <v>44.9</v>
      </c>
      <c r="AE498" s="132">
        <v>45.8</v>
      </c>
      <c r="AF498" s="132">
        <v>51.5</v>
      </c>
      <c r="AG498" s="132">
        <v>50.1</v>
      </c>
      <c r="AH498" s="132">
        <v>47</v>
      </c>
      <c r="AI498" s="132">
        <v>52.7</v>
      </c>
      <c r="AJ498" s="132">
        <v>48.3</v>
      </c>
      <c r="AK498" s="132">
        <v>48.4</v>
      </c>
      <c r="AL498" s="132">
        <v>43.9</v>
      </c>
      <c r="AM498" s="132">
        <v>51.5</v>
      </c>
      <c r="AN498" s="132">
        <v>56.4</v>
      </c>
      <c r="AO498" s="132">
        <v>57.1</v>
      </c>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row>
    <row r="499" spans="1:94">
      <c r="A499" s="131"/>
      <c r="B499" s="131"/>
      <c r="C499" s="131" t="s">
        <v>1001</v>
      </c>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row>
    <row r="500" spans="1:94">
      <c r="A500" s="131"/>
      <c r="B500" s="131"/>
      <c r="C500" s="131" t="s">
        <v>977</v>
      </c>
      <c r="D500" s="131" t="s">
        <v>1012</v>
      </c>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row>
    <row r="501" spans="1:94">
      <c r="A501" s="131">
        <v>328</v>
      </c>
      <c r="B501" s="131" t="s">
        <v>1011</v>
      </c>
      <c r="C501" s="131" t="s">
        <v>977</v>
      </c>
      <c r="D501" s="131" t="s">
        <v>1012</v>
      </c>
      <c r="E501" s="131" t="s">
        <v>1013</v>
      </c>
      <c r="F501" s="131" t="s">
        <v>1703</v>
      </c>
      <c r="G501" s="131"/>
      <c r="H501" s="131"/>
      <c r="I501" s="132"/>
      <c r="J501" s="132">
        <v>3.6</v>
      </c>
      <c r="K501" s="132"/>
      <c r="L501" s="132">
        <v>3.4</v>
      </c>
      <c r="M501" s="132">
        <v>3.7</v>
      </c>
      <c r="N501" s="132">
        <v>3.7</v>
      </c>
      <c r="O501" s="132">
        <v>3.7</v>
      </c>
      <c r="P501" s="132"/>
      <c r="Q501" s="132">
        <v>3.3</v>
      </c>
      <c r="R501" s="132">
        <v>3.3</v>
      </c>
      <c r="S501" s="132">
        <v>3.1</v>
      </c>
      <c r="T501" s="132">
        <v>3.3</v>
      </c>
      <c r="U501" s="132">
        <v>3.3</v>
      </c>
      <c r="V501" s="132">
        <v>3.6</v>
      </c>
      <c r="W501" s="132">
        <v>3.6</v>
      </c>
      <c r="X501" s="132">
        <v>3.8</v>
      </c>
      <c r="Y501" s="132">
        <v>3.6</v>
      </c>
      <c r="Z501" s="132">
        <v>3.6</v>
      </c>
      <c r="AA501" s="132">
        <v>3.6</v>
      </c>
      <c r="AB501" s="132">
        <v>3.6</v>
      </c>
      <c r="AC501" s="132">
        <v>3.6</v>
      </c>
      <c r="AD501" s="132">
        <v>3.6</v>
      </c>
      <c r="AE501" s="132">
        <v>3.4</v>
      </c>
      <c r="AF501" s="132">
        <v>3.6</v>
      </c>
      <c r="AG501" s="132">
        <v>4.9000000000000004</v>
      </c>
      <c r="AH501" s="132">
        <v>3.3</v>
      </c>
      <c r="AI501" s="132">
        <v>3.7</v>
      </c>
      <c r="AJ501" s="132">
        <v>3.6</v>
      </c>
      <c r="AK501" s="132">
        <v>3.6</v>
      </c>
      <c r="AL501" s="132">
        <v>3.6</v>
      </c>
      <c r="AM501" s="132">
        <v>3.6</v>
      </c>
      <c r="AN501" s="132">
        <v>3.6</v>
      </c>
      <c r="AO501" s="132">
        <v>3.6</v>
      </c>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row>
    <row r="502" spans="1:94">
      <c r="A502" s="131">
        <v>329</v>
      </c>
      <c r="B502" s="131" t="s">
        <v>1014</v>
      </c>
      <c r="C502" s="131" t="s">
        <v>977</v>
      </c>
      <c r="D502" s="131" t="s">
        <v>1012</v>
      </c>
      <c r="E502" s="131" t="s">
        <v>1015</v>
      </c>
      <c r="F502" s="131" t="s">
        <v>1703</v>
      </c>
      <c r="G502" s="131"/>
      <c r="H502" s="131"/>
      <c r="I502" s="132"/>
      <c r="J502" s="132">
        <v>5.0999999999999996</v>
      </c>
      <c r="K502" s="132"/>
      <c r="L502" s="132">
        <v>4.4000000000000004</v>
      </c>
      <c r="M502" s="132">
        <v>5.3</v>
      </c>
      <c r="N502" s="132">
        <v>5.3</v>
      </c>
      <c r="O502" s="132">
        <v>5.3</v>
      </c>
      <c r="P502" s="132"/>
      <c r="Q502" s="132">
        <v>4.4000000000000004</v>
      </c>
      <c r="R502" s="132">
        <v>4.3</v>
      </c>
      <c r="S502" s="132">
        <v>4</v>
      </c>
      <c r="T502" s="132">
        <v>4.4000000000000004</v>
      </c>
      <c r="U502" s="132">
        <v>4.4000000000000004</v>
      </c>
      <c r="V502" s="132">
        <v>4.0999999999999996</v>
      </c>
      <c r="W502" s="132">
        <v>4.5999999999999996</v>
      </c>
      <c r="X502" s="132">
        <v>6.2</v>
      </c>
      <c r="Y502" s="132">
        <v>5.3</v>
      </c>
      <c r="Z502" s="132">
        <v>5.3</v>
      </c>
      <c r="AA502" s="132">
        <v>5.3</v>
      </c>
      <c r="AB502" s="132">
        <v>5.3</v>
      </c>
      <c r="AC502" s="132">
        <v>5.3</v>
      </c>
      <c r="AD502" s="132">
        <v>4.8</v>
      </c>
      <c r="AE502" s="132">
        <v>5.8</v>
      </c>
      <c r="AF502" s="132">
        <v>5.3</v>
      </c>
      <c r="AG502" s="132">
        <v>5.3</v>
      </c>
      <c r="AH502" s="132">
        <v>6</v>
      </c>
      <c r="AI502" s="132">
        <v>5.3</v>
      </c>
      <c r="AJ502" s="132">
        <v>5.3</v>
      </c>
      <c r="AK502" s="132">
        <v>6.4</v>
      </c>
      <c r="AL502" s="132">
        <v>5.4</v>
      </c>
      <c r="AM502" s="132">
        <v>5.3</v>
      </c>
      <c r="AN502" s="132">
        <v>5.3</v>
      </c>
      <c r="AO502" s="132">
        <v>5.3</v>
      </c>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row>
    <row r="503" spans="1:94">
      <c r="A503" s="131">
        <v>330</v>
      </c>
      <c r="B503" s="131" t="s">
        <v>1016</v>
      </c>
      <c r="C503" s="131" t="s">
        <v>977</v>
      </c>
      <c r="D503" s="131" t="s">
        <v>1012</v>
      </c>
      <c r="E503" s="131" t="s">
        <v>1017</v>
      </c>
      <c r="F503" s="131" t="s">
        <v>1703</v>
      </c>
      <c r="G503" s="131"/>
      <c r="H503" s="131"/>
      <c r="I503" s="132"/>
      <c r="J503" s="132">
        <v>15.6</v>
      </c>
      <c r="K503" s="132"/>
      <c r="L503" s="132">
        <v>12.4</v>
      </c>
      <c r="M503" s="132">
        <v>15.8</v>
      </c>
      <c r="N503" s="132">
        <v>15.8</v>
      </c>
      <c r="O503" s="132">
        <v>17.3</v>
      </c>
      <c r="P503" s="132"/>
      <c r="Q503" s="132">
        <v>12.3</v>
      </c>
      <c r="R503" s="132">
        <v>11.7</v>
      </c>
      <c r="S503" s="132">
        <v>12.3</v>
      </c>
      <c r="T503" s="132">
        <v>12.3</v>
      </c>
      <c r="U503" s="132">
        <v>12.3</v>
      </c>
      <c r="V503" s="132">
        <v>15.7</v>
      </c>
      <c r="W503" s="132">
        <v>15.7</v>
      </c>
      <c r="X503" s="132">
        <v>15.7</v>
      </c>
      <c r="Y503" s="132">
        <v>15.7</v>
      </c>
      <c r="Z503" s="132">
        <v>13.3</v>
      </c>
      <c r="AA503" s="132">
        <v>15.7</v>
      </c>
      <c r="AB503" s="132">
        <v>14.4</v>
      </c>
      <c r="AC503" s="132">
        <v>15.7</v>
      </c>
      <c r="AD503" s="132">
        <v>15.7</v>
      </c>
      <c r="AE503" s="132">
        <v>15.7</v>
      </c>
      <c r="AF503" s="132">
        <v>15.7</v>
      </c>
      <c r="AG503" s="132">
        <v>16.100000000000001</v>
      </c>
      <c r="AH503" s="132">
        <v>23.1</v>
      </c>
      <c r="AI503" s="132">
        <v>17.3</v>
      </c>
      <c r="AJ503" s="132">
        <v>16.8</v>
      </c>
      <c r="AK503" s="132">
        <v>17.2</v>
      </c>
      <c r="AL503" s="132">
        <v>20.2</v>
      </c>
      <c r="AM503" s="132">
        <v>16.600000000000001</v>
      </c>
      <c r="AN503" s="132">
        <v>17.3</v>
      </c>
      <c r="AO503" s="132">
        <v>17.2</v>
      </c>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row>
    <row r="504" spans="1:94">
      <c r="A504" s="131">
        <v>331</v>
      </c>
      <c r="B504" s="131" t="s">
        <v>1018</v>
      </c>
      <c r="C504" s="131" t="s">
        <v>977</v>
      </c>
      <c r="D504" s="131" t="s">
        <v>1012</v>
      </c>
      <c r="E504" s="131" t="s">
        <v>1019</v>
      </c>
      <c r="F504" s="131" t="s">
        <v>1703</v>
      </c>
      <c r="G504" s="131"/>
      <c r="H504" s="131"/>
      <c r="I504" s="132"/>
      <c r="J504" s="132">
        <v>50.6</v>
      </c>
      <c r="K504" s="132"/>
      <c r="L504" s="132">
        <v>48.1</v>
      </c>
      <c r="M504" s="132">
        <v>51.1</v>
      </c>
      <c r="N504" s="132">
        <v>51.7</v>
      </c>
      <c r="O504" s="132">
        <v>51.1</v>
      </c>
      <c r="P504" s="132"/>
      <c r="Q504" s="132">
        <v>39.6</v>
      </c>
      <c r="R504" s="132">
        <v>47.8</v>
      </c>
      <c r="S504" s="132">
        <v>48.5</v>
      </c>
      <c r="T504" s="132">
        <v>46.9</v>
      </c>
      <c r="U504" s="132">
        <v>48.4</v>
      </c>
      <c r="V504" s="132">
        <v>51.1</v>
      </c>
      <c r="W504" s="132">
        <v>50.8</v>
      </c>
      <c r="X504" s="132">
        <v>48.9</v>
      </c>
      <c r="Y504" s="132">
        <v>50.8</v>
      </c>
      <c r="Z504" s="132">
        <v>48.5</v>
      </c>
      <c r="AA504" s="132">
        <v>50.8</v>
      </c>
      <c r="AB504" s="132">
        <v>51.4</v>
      </c>
      <c r="AC504" s="132">
        <v>56.6</v>
      </c>
      <c r="AD504" s="132">
        <v>53.2</v>
      </c>
      <c r="AE504" s="132">
        <v>55</v>
      </c>
      <c r="AF504" s="132">
        <v>49.8</v>
      </c>
      <c r="AG504" s="132">
        <v>50.3</v>
      </c>
      <c r="AH504" s="132">
        <v>51.4</v>
      </c>
      <c r="AI504" s="132">
        <v>49.4</v>
      </c>
      <c r="AJ504" s="132">
        <v>50.8</v>
      </c>
      <c r="AK504" s="132">
        <v>48.5</v>
      </c>
      <c r="AL504" s="132">
        <v>52</v>
      </c>
      <c r="AM504" s="132">
        <v>51.5</v>
      </c>
      <c r="AN504" s="132">
        <v>50.8</v>
      </c>
      <c r="AO504" s="132">
        <v>51.7</v>
      </c>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row>
    <row r="505" spans="1:94">
      <c r="A505" s="131"/>
      <c r="B505" s="131"/>
      <c r="C505" s="131" t="s">
        <v>977</v>
      </c>
      <c r="D505" s="131" t="s">
        <v>1021</v>
      </c>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row>
    <row r="506" spans="1:94">
      <c r="A506" s="131">
        <v>333</v>
      </c>
      <c r="B506" s="131" t="s">
        <v>1020</v>
      </c>
      <c r="C506" s="131" t="s">
        <v>977</v>
      </c>
      <c r="D506" s="131" t="s">
        <v>1021</v>
      </c>
      <c r="E506" s="131" t="s">
        <v>1022</v>
      </c>
      <c r="F506" s="131" t="s">
        <v>1703</v>
      </c>
      <c r="G506" s="131"/>
      <c r="H506" s="131"/>
      <c r="I506" s="132"/>
      <c r="J506" s="132">
        <v>25.3</v>
      </c>
      <c r="K506" s="132"/>
      <c r="L506" s="132">
        <v>21.2</v>
      </c>
      <c r="M506" s="132">
        <v>27.5</v>
      </c>
      <c r="N506" s="132">
        <v>25.7</v>
      </c>
      <c r="O506" s="132">
        <v>25.7</v>
      </c>
      <c r="P506" s="132"/>
      <c r="Q506" s="132">
        <v>20.9</v>
      </c>
      <c r="R506" s="132">
        <v>20.9</v>
      </c>
      <c r="S506" s="132">
        <v>23.4</v>
      </c>
      <c r="T506" s="132">
        <v>17.899999999999999</v>
      </c>
      <c r="U506" s="132">
        <v>20.5</v>
      </c>
      <c r="V506" s="132">
        <v>27.1</v>
      </c>
      <c r="W506" s="132">
        <v>27.1</v>
      </c>
      <c r="X506" s="132">
        <v>29.3</v>
      </c>
      <c r="Y506" s="132">
        <v>27.1</v>
      </c>
      <c r="Z506" s="132">
        <v>20.9</v>
      </c>
      <c r="AA506" s="132">
        <v>30.2</v>
      </c>
      <c r="AB506" s="132">
        <v>27.1</v>
      </c>
      <c r="AC506" s="132">
        <v>30.6</v>
      </c>
      <c r="AD506" s="132">
        <v>25.4</v>
      </c>
      <c r="AE506" s="132">
        <v>27.9</v>
      </c>
      <c r="AF506" s="132">
        <v>19.5</v>
      </c>
      <c r="AG506" s="132">
        <v>24.2</v>
      </c>
      <c r="AH506" s="132">
        <v>46.2</v>
      </c>
      <c r="AI506" s="132">
        <v>24.1</v>
      </c>
      <c r="AJ506" s="132">
        <v>19.5</v>
      </c>
      <c r="AK506" s="132">
        <v>25.4</v>
      </c>
      <c r="AL506" s="132">
        <v>39.299999999999997</v>
      </c>
      <c r="AM506" s="132">
        <v>22.8</v>
      </c>
      <c r="AN506" s="132">
        <v>25.4</v>
      </c>
      <c r="AO506" s="132">
        <v>25.4</v>
      </c>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row>
    <row r="507" spans="1:94">
      <c r="A507" s="131">
        <v>334</v>
      </c>
      <c r="B507" s="131" t="s">
        <v>1023</v>
      </c>
      <c r="C507" s="131" t="s">
        <v>977</v>
      </c>
      <c r="D507" s="131" t="s">
        <v>1021</v>
      </c>
      <c r="E507" s="131" t="s">
        <v>1024</v>
      </c>
      <c r="F507" s="131" t="s">
        <v>1703</v>
      </c>
      <c r="G507" s="131"/>
      <c r="H507" s="131"/>
      <c r="I507" s="132"/>
      <c r="J507" s="132">
        <v>13.7</v>
      </c>
      <c r="K507" s="132"/>
      <c r="L507" s="132">
        <v>11</v>
      </c>
      <c r="M507" s="132">
        <v>14.9</v>
      </c>
      <c r="N507" s="132">
        <v>14.1</v>
      </c>
      <c r="O507" s="132">
        <v>14.1</v>
      </c>
      <c r="P507" s="132"/>
      <c r="Q507" s="132">
        <v>11</v>
      </c>
      <c r="R507" s="132">
        <v>11</v>
      </c>
      <c r="S507" s="132">
        <v>11.8</v>
      </c>
      <c r="T507" s="132">
        <v>8.6999999999999993</v>
      </c>
      <c r="U507" s="132">
        <v>10.199999999999999</v>
      </c>
      <c r="V507" s="132">
        <v>14.7</v>
      </c>
      <c r="W507" s="132">
        <v>15.2</v>
      </c>
      <c r="X507" s="132">
        <v>18.7</v>
      </c>
      <c r="Y507" s="132">
        <v>13.6</v>
      </c>
      <c r="Z507" s="132">
        <v>13.8</v>
      </c>
      <c r="AA507" s="132">
        <v>17.100000000000001</v>
      </c>
      <c r="AB507" s="132">
        <v>14.7</v>
      </c>
      <c r="AC507" s="132">
        <v>16</v>
      </c>
      <c r="AD507" s="132">
        <v>14</v>
      </c>
      <c r="AE507" s="132">
        <v>16.7</v>
      </c>
      <c r="AF507" s="132">
        <v>12.1</v>
      </c>
      <c r="AG507" s="132">
        <v>11.8</v>
      </c>
      <c r="AH507" s="132">
        <v>35.799999999999997</v>
      </c>
      <c r="AI507" s="132">
        <v>10.4</v>
      </c>
      <c r="AJ507" s="132">
        <v>7.4</v>
      </c>
      <c r="AK507" s="132">
        <v>14</v>
      </c>
      <c r="AL507" s="132">
        <v>23.4</v>
      </c>
      <c r="AM507" s="132">
        <v>12.2</v>
      </c>
      <c r="AN507" s="132">
        <v>14.7</v>
      </c>
      <c r="AO507" s="132">
        <v>13.9</v>
      </c>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row>
    <row r="508" spans="1:94">
      <c r="A508" s="131">
        <v>335</v>
      </c>
      <c r="B508" s="131" t="s">
        <v>1025</v>
      </c>
      <c r="C508" s="131" t="s">
        <v>977</v>
      </c>
      <c r="D508" s="131" t="s">
        <v>1021</v>
      </c>
      <c r="E508" s="131" t="s">
        <v>1026</v>
      </c>
      <c r="F508" s="131" t="s">
        <v>1703</v>
      </c>
      <c r="G508" s="131"/>
      <c r="H508" s="131"/>
      <c r="I508" s="132"/>
      <c r="J508" s="132">
        <v>27.9</v>
      </c>
      <c r="K508" s="132"/>
      <c r="L508" s="132">
        <v>23.9</v>
      </c>
      <c r="M508" s="132">
        <v>28.6</v>
      </c>
      <c r="N508" s="132">
        <v>29.1</v>
      </c>
      <c r="O508" s="132">
        <v>28.9</v>
      </c>
      <c r="P508" s="132"/>
      <c r="Q508" s="132">
        <v>23.5</v>
      </c>
      <c r="R508" s="132">
        <v>23.5</v>
      </c>
      <c r="S508" s="132">
        <v>23.5</v>
      </c>
      <c r="T508" s="132">
        <v>21.8</v>
      </c>
      <c r="U508" s="132">
        <v>23.2</v>
      </c>
      <c r="V508" s="132">
        <v>28.5</v>
      </c>
      <c r="W508" s="132">
        <v>28.2</v>
      </c>
      <c r="X508" s="132">
        <v>30.6</v>
      </c>
      <c r="Y508" s="132">
        <v>28.2</v>
      </c>
      <c r="Z508" s="132">
        <v>20.8</v>
      </c>
      <c r="AA508" s="132">
        <v>28.4</v>
      </c>
      <c r="AB508" s="132">
        <v>28</v>
      </c>
      <c r="AC508" s="132">
        <v>31.5</v>
      </c>
      <c r="AD508" s="132">
        <v>28.6</v>
      </c>
      <c r="AE508" s="132">
        <v>33</v>
      </c>
      <c r="AF508" s="132">
        <v>25.5</v>
      </c>
      <c r="AG508" s="132">
        <v>25.9</v>
      </c>
      <c r="AH508" s="132">
        <v>50.6</v>
      </c>
      <c r="AI508" s="132">
        <v>27.8</v>
      </c>
      <c r="AJ508" s="132">
        <v>24.1</v>
      </c>
      <c r="AK508" s="132">
        <v>28.5</v>
      </c>
      <c r="AL508" s="132">
        <v>38.1</v>
      </c>
      <c r="AM508" s="132">
        <v>28.2</v>
      </c>
      <c r="AN508" s="132">
        <v>31.5</v>
      </c>
      <c r="AO508" s="132">
        <v>28.5</v>
      </c>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row>
    <row r="509" spans="1:94">
      <c r="A509" s="131">
        <v>336</v>
      </c>
      <c r="B509" s="131" t="s">
        <v>1027</v>
      </c>
      <c r="C509" s="131" t="s">
        <v>977</v>
      </c>
      <c r="D509" s="131" t="s">
        <v>1021</v>
      </c>
      <c r="E509" s="131" t="s">
        <v>1028</v>
      </c>
      <c r="F509" s="131" t="s">
        <v>1703</v>
      </c>
      <c r="G509" s="131"/>
      <c r="H509" s="131"/>
      <c r="I509" s="132"/>
      <c r="J509" s="132">
        <v>14.3</v>
      </c>
      <c r="K509" s="132"/>
      <c r="L509" s="132">
        <v>11.5</v>
      </c>
      <c r="M509" s="132">
        <v>15.5</v>
      </c>
      <c r="N509" s="132">
        <v>14.7</v>
      </c>
      <c r="O509" s="132">
        <v>14.7</v>
      </c>
      <c r="P509" s="132"/>
      <c r="Q509" s="132">
        <v>11.5</v>
      </c>
      <c r="R509" s="132">
        <v>11.5</v>
      </c>
      <c r="S509" s="132">
        <v>12</v>
      </c>
      <c r="T509" s="132">
        <v>7.2</v>
      </c>
      <c r="U509" s="132">
        <v>11.5</v>
      </c>
      <c r="V509" s="132">
        <v>15.5</v>
      </c>
      <c r="W509" s="132">
        <v>16.2</v>
      </c>
      <c r="X509" s="132">
        <v>18.399999999999999</v>
      </c>
      <c r="Y509" s="132">
        <v>15.3</v>
      </c>
      <c r="Z509" s="132">
        <v>11.9</v>
      </c>
      <c r="AA509" s="132">
        <v>16.600000000000001</v>
      </c>
      <c r="AB509" s="132">
        <v>15.8</v>
      </c>
      <c r="AC509" s="132">
        <v>16.2</v>
      </c>
      <c r="AD509" s="132">
        <v>14.6</v>
      </c>
      <c r="AE509" s="132">
        <v>16</v>
      </c>
      <c r="AF509" s="132">
        <v>12.5</v>
      </c>
      <c r="AG509" s="132">
        <v>13.7</v>
      </c>
      <c r="AH509" s="132">
        <v>30.7</v>
      </c>
      <c r="AI509" s="132">
        <v>12.2</v>
      </c>
      <c r="AJ509" s="132">
        <v>11.5</v>
      </c>
      <c r="AK509" s="132">
        <v>11.4</v>
      </c>
      <c r="AL509" s="132">
        <v>24.3</v>
      </c>
      <c r="AM509" s="132">
        <v>12.8</v>
      </c>
      <c r="AN509" s="132">
        <v>16</v>
      </c>
      <c r="AO509" s="132">
        <v>14.6</v>
      </c>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row>
    <row r="510" spans="1:94">
      <c r="A510" s="131">
        <v>337</v>
      </c>
      <c r="B510" s="131" t="s">
        <v>1029</v>
      </c>
      <c r="C510" s="131" t="s">
        <v>977</v>
      </c>
      <c r="D510" s="131" t="s">
        <v>1021</v>
      </c>
      <c r="E510" s="131" t="s">
        <v>1030</v>
      </c>
      <c r="F510" s="131" t="s">
        <v>1703</v>
      </c>
      <c r="G510" s="131"/>
      <c r="H510" s="131"/>
      <c r="I510" s="132"/>
      <c r="J510" s="132">
        <v>18.2</v>
      </c>
      <c r="K510" s="132"/>
      <c r="L510" s="132">
        <v>15.5</v>
      </c>
      <c r="M510" s="132">
        <v>18.899999999999999</v>
      </c>
      <c r="N510" s="132">
        <v>18.8</v>
      </c>
      <c r="O510" s="132">
        <v>18.8</v>
      </c>
      <c r="P510" s="132"/>
      <c r="Q510" s="132">
        <v>15.1</v>
      </c>
      <c r="R510" s="132">
        <v>15.1</v>
      </c>
      <c r="S510" s="132">
        <v>15.2</v>
      </c>
      <c r="T510" s="132">
        <v>12.7</v>
      </c>
      <c r="U510" s="132">
        <v>15.1</v>
      </c>
      <c r="V510" s="132">
        <v>19.399999999999999</v>
      </c>
      <c r="W510" s="132">
        <v>19.399999999999999</v>
      </c>
      <c r="X510" s="132">
        <v>19.8</v>
      </c>
      <c r="Y510" s="132">
        <v>18.399999999999999</v>
      </c>
      <c r="Z510" s="132">
        <v>15.7</v>
      </c>
      <c r="AA510" s="132">
        <v>18.5</v>
      </c>
      <c r="AB510" s="132">
        <v>18.5</v>
      </c>
      <c r="AC510" s="132">
        <v>20.2</v>
      </c>
      <c r="AD510" s="132">
        <v>17.5</v>
      </c>
      <c r="AE510" s="132">
        <v>22.7</v>
      </c>
      <c r="AF510" s="132">
        <v>16</v>
      </c>
      <c r="AG510" s="132">
        <v>15.9</v>
      </c>
      <c r="AH510" s="132">
        <v>37.4</v>
      </c>
      <c r="AI510" s="132">
        <v>18.399999999999999</v>
      </c>
      <c r="AJ510" s="132">
        <v>13.8</v>
      </c>
      <c r="AK510" s="132">
        <v>18.399999999999999</v>
      </c>
      <c r="AL510" s="132">
        <v>28.2</v>
      </c>
      <c r="AM510" s="132">
        <v>17.7</v>
      </c>
      <c r="AN510" s="132">
        <v>18.399999999999999</v>
      </c>
      <c r="AO510" s="132">
        <v>18.399999999999999</v>
      </c>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row>
    <row r="511" spans="1:94">
      <c r="A511" s="131">
        <v>338</v>
      </c>
      <c r="B511" s="131" t="s">
        <v>1031</v>
      </c>
      <c r="C511" s="131" t="s">
        <v>977</v>
      </c>
      <c r="D511" s="131" t="s">
        <v>1021</v>
      </c>
      <c r="E511" s="131" t="s">
        <v>1032</v>
      </c>
      <c r="F511" s="131" t="s">
        <v>1703</v>
      </c>
      <c r="G511" s="131"/>
      <c r="H511" s="131"/>
      <c r="I511" s="132"/>
      <c r="J511" s="132">
        <v>20.399999999999999</v>
      </c>
      <c r="K511" s="132"/>
      <c r="L511" s="132">
        <v>16.7</v>
      </c>
      <c r="M511" s="132">
        <v>21.3</v>
      </c>
      <c r="N511" s="132">
        <v>20.8</v>
      </c>
      <c r="O511" s="132">
        <v>21.7</v>
      </c>
      <c r="P511" s="132"/>
      <c r="Q511" s="132">
        <v>16.100000000000001</v>
      </c>
      <c r="R511" s="132">
        <v>16.100000000000001</v>
      </c>
      <c r="S511" s="132">
        <v>16.100000000000001</v>
      </c>
      <c r="T511" s="132">
        <v>15.5</v>
      </c>
      <c r="U511" s="132">
        <v>16.100000000000001</v>
      </c>
      <c r="V511" s="132">
        <v>20.6</v>
      </c>
      <c r="W511" s="132">
        <v>20.6</v>
      </c>
      <c r="X511" s="132">
        <v>23.1</v>
      </c>
      <c r="Y511" s="132">
        <v>20.6</v>
      </c>
      <c r="Z511" s="132">
        <v>16.5</v>
      </c>
      <c r="AA511" s="132">
        <v>22.9</v>
      </c>
      <c r="AB511" s="132">
        <v>20.6</v>
      </c>
      <c r="AC511" s="132">
        <v>27.6</v>
      </c>
      <c r="AD511" s="132">
        <v>20</v>
      </c>
      <c r="AE511" s="132">
        <v>23.2</v>
      </c>
      <c r="AF511" s="132">
        <v>17.3</v>
      </c>
      <c r="AG511" s="132">
        <v>17.899999999999999</v>
      </c>
      <c r="AH511" s="132">
        <v>37</v>
      </c>
      <c r="AI511" s="132">
        <v>18</v>
      </c>
      <c r="AJ511" s="132">
        <v>17.7</v>
      </c>
      <c r="AK511" s="132">
        <v>21</v>
      </c>
      <c r="AL511" s="132">
        <v>33.200000000000003</v>
      </c>
      <c r="AM511" s="132">
        <v>21</v>
      </c>
      <c r="AN511" s="132">
        <v>23.7</v>
      </c>
      <c r="AO511" s="132">
        <v>21</v>
      </c>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row>
    <row r="512" spans="1:94">
      <c r="A512" s="131">
        <v>339</v>
      </c>
      <c r="B512" s="131" t="s">
        <v>1033</v>
      </c>
      <c r="C512" s="131" t="s">
        <v>977</v>
      </c>
      <c r="D512" s="131" t="s">
        <v>1021</v>
      </c>
      <c r="E512" s="131" t="s">
        <v>1034</v>
      </c>
      <c r="F512" s="131" t="s">
        <v>1703</v>
      </c>
      <c r="G512" s="131"/>
      <c r="H512" s="131"/>
      <c r="I512" s="132"/>
      <c r="J512" s="132">
        <v>47.7</v>
      </c>
      <c r="K512" s="132"/>
      <c r="L512" s="132">
        <v>41.4</v>
      </c>
      <c r="M512" s="132">
        <v>50</v>
      </c>
      <c r="N512" s="132">
        <v>48.4</v>
      </c>
      <c r="O512" s="132">
        <v>49.3</v>
      </c>
      <c r="P512" s="132"/>
      <c r="Q512" s="132">
        <v>41</v>
      </c>
      <c r="R512" s="132">
        <v>41</v>
      </c>
      <c r="S512" s="132">
        <v>41</v>
      </c>
      <c r="T512" s="132">
        <v>37.700000000000003</v>
      </c>
      <c r="U512" s="132">
        <v>41</v>
      </c>
      <c r="V512" s="132">
        <v>49.5</v>
      </c>
      <c r="W512" s="132">
        <v>49.5</v>
      </c>
      <c r="X512" s="132">
        <v>54.3</v>
      </c>
      <c r="Y512" s="132">
        <v>49.5</v>
      </c>
      <c r="Z512" s="132">
        <v>43.6</v>
      </c>
      <c r="AA512" s="132">
        <v>53</v>
      </c>
      <c r="AB512" s="132">
        <v>49.5</v>
      </c>
      <c r="AC512" s="132">
        <v>55.5</v>
      </c>
      <c r="AD512" s="132">
        <v>48</v>
      </c>
      <c r="AE512" s="132">
        <v>53.4</v>
      </c>
      <c r="AF512" s="132">
        <v>41.8</v>
      </c>
      <c r="AG512" s="132">
        <v>45.4</v>
      </c>
      <c r="AH512" s="132">
        <v>63.8</v>
      </c>
      <c r="AI512" s="132">
        <v>48</v>
      </c>
      <c r="AJ512" s="132">
        <v>43.8</v>
      </c>
      <c r="AK512" s="132">
        <v>45.4</v>
      </c>
      <c r="AL512" s="132">
        <v>60.9</v>
      </c>
      <c r="AM512" s="132">
        <v>48.9</v>
      </c>
      <c r="AN512" s="132">
        <v>48.9</v>
      </c>
      <c r="AO512" s="132">
        <v>48.9</v>
      </c>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row>
    <row r="513" spans="1:94">
      <c r="A513" s="131">
        <v>340</v>
      </c>
      <c r="B513" s="131" t="s">
        <v>1035</v>
      </c>
      <c r="C513" s="131" t="s">
        <v>977</v>
      </c>
      <c r="D513" s="131" t="s">
        <v>1021</v>
      </c>
      <c r="E513" s="131" t="s">
        <v>1036</v>
      </c>
      <c r="F513" s="131" t="s">
        <v>1703</v>
      </c>
      <c r="G513" s="131"/>
      <c r="H513" s="131"/>
      <c r="I513" s="132"/>
      <c r="J513" s="132">
        <v>24.5</v>
      </c>
      <c r="K513" s="132"/>
      <c r="L513" s="132">
        <v>19.3</v>
      </c>
      <c r="M513" s="132">
        <v>26.4</v>
      </c>
      <c r="N513" s="132">
        <v>25.2</v>
      </c>
      <c r="O513" s="132">
        <v>25.7</v>
      </c>
      <c r="P513" s="132"/>
      <c r="Q513" s="132">
        <v>19</v>
      </c>
      <c r="R513" s="132">
        <v>19</v>
      </c>
      <c r="S513" s="132">
        <v>19.399999999999999</v>
      </c>
      <c r="T513" s="132">
        <v>16.5</v>
      </c>
      <c r="U513" s="132">
        <v>19</v>
      </c>
      <c r="V513" s="132">
        <v>26</v>
      </c>
      <c r="W513" s="132">
        <v>26</v>
      </c>
      <c r="X513" s="132">
        <v>30.9</v>
      </c>
      <c r="Y513" s="132">
        <v>26</v>
      </c>
      <c r="Z513" s="132">
        <v>19.899999999999999</v>
      </c>
      <c r="AA513" s="132">
        <v>29.5</v>
      </c>
      <c r="AB513" s="132">
        <v>26</v>
      </c>
      <c r="AC513" s="132">
        <v>28.7</v>
      </c>
      <c r="AD513" s="132">
        <v>22.1</v>
      </c>
      <c r="AE513" s="132">
        <v>29.8</v>
      </c>
      <c r="AF513" s="132">
        <v>19.899999999999999</v>
      </c>
      <c r="AG513" s="132">
        <v>20.7</v>
      </c>
      <c r="AH513" s="132">
        <v>45.4</v>
      </c>
      <c r="AI513" s="132">
        <v>24.7</v>
      </c>
      <c r="AJ513" s="132">
        <v>19.3</v>
      </c>
      <c r="AK513" s="132">
        <v>25.3</v>
      </c>
      <c r="AL513" s="132">
        <v>39.700000000000003</v>
      </c>
      <c r="AM513" s="132">
        <v>24.1</v>
      </c>
      <c r="AN513" s="132">
        <v>27.5</v>
      </c>
      <c r="AO513" s="132">
        <v>25.3</v>
      </c>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row>
    <row r="514" spans="1:94">
      <c r="A514" s="131">
        <v>341</v>
      </c>
      <c r="B514" s="131" t="s">
        <v>1037</v>
      </c>
      <c r="C514" s="131" t="s">
        <v>977</v>
      </c>
      <c r="D514" s="131" t="s">
        <v>1021</v>
      </c>
      <c r="E514" s="131" t="s">
        <v>1038</v>
      </c>
      <c r="F514" s="131" t="s">
        <v>1703</v>
      </c>
      <c r="G514" s="131"/>
      <c r="H514" s="131"/>
      <c r="I514" s="132"/>
      <c r="J514" s="132">
        <v>23.3</v>
      </c>
      <c r="K514" s="132"/>
      <c r="L514" s="132">
        <v>17.5</v>
      </c>
      <c r="M514" s="132">
        <v>25</v>
      </c>
      <c r="N514" s="132">
        <v>24.2</v>
      </c>
      <c r="O514" s="132">
        <v>24.9</v>
      </c>
      <c r="P514" s="132"/>
      <c r="Q514" s="132">
        <v>17.2</v>
      </c>
      <c r="R514" s="132">
        <v>15.1</v>
      </c>
      <c r="S514" s="132">
        <v>17.8</v>
      </c>
      <c r="T514" s="132">
        <v>14.9</v>
      </c>
      <c r="U514" s="132">
        <v>18.8</v>
      </c>
      <c r="V514" s="132">
        <v>24.5</v>
      </c>
      <c r="W514" s="132">
        <v>24.5</v>
      </c>
      <c r="X514" s="132">
        <v>27.2</v>
      </c>
      <c r="Y514" s="132">
        <v>24.5</v>
      </c>
      <c r="Z514" s="132">
        <v>20.399999999999999</v>
      </c>
      <c r="AA514" s="132">
        <v>26.4</v>
      </c>
      <c r="AB514" s="132">
        <v>24.5</v>
      </c>
      <c r="AC514" s="132">
        <v>26.3</v>
      </c>
      <c r="AD514" s="132">
        <v>20.7</v>
      </c>
      <c r="AE514" s="132">
        <v>29</v>
      </c>
      <c r="AF514" s="132">
        <v>19.899999999999999</v>
      </c>
      <c r="AG514" s="132">
        <v>21.4</v>
      </c>
      <c r="AH514" s="132">
        <v>51</v>
      </c>
      <c r="AI514" s="132">
        <v>22.8</v>
      </c>
      <c r="AJ514" s="132">
        <v>18.7</v>
      </c>
      <c r="AK514" s="132">
        <v>24.4</v>
      </c>
      <c r="AL514" s="132">
        <v>39.6</v>
      </c>
      <c r="AM514" s="132">
        <v>23.2</v>
      </c>
      <c r="AN514" s="132">
        <v>25.1</v>
      </c>
      <c r="AO514" s="132">
        <v>24.1</v>
      </c>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row>
    <row r="515" spans="1:94">
      <c r="A515" s="131">
        <v>342</v>
      </c>
      <c r="B515" s="131" t="s">
        <v>1039</v>
      </c>
      <c r="C515" s="131" t="s">
        <v>977</v>
      </c>
      <c r="D515" s="131" t="s">
        <v>1021</v>
      </c>
      <c r="E515" s="131" t="s">
        <v>1040</v>
      </c>
      <c r="F515" s="131" t="s">
        <v>1703</v>
      </c>
      <c r="G515" s="131"/>
      <c r="H515" s="131"/>
      <c r="I515" s="132"/>
      <c r="J515" s="132">
        <v>69.599999999999994</v>
      </c>
      <c r="K515" s="132"/>
      <c r="L515" s="132">
        <v>58.6</v>
      </c>
      <c r="M515" s="132">
        <v>70.3</v>
      </c>
      <c r="N515" s="132">
        <v>72.7</v>
      </c>
      <c r="O515" s="132">
        <v>73.8</v>
      </c>
      <c r="P515" s="132"/>
      <c r="Q515" s="132">
        <v>45.4</v>
      </c>
      <c r="R515" s="132">
        <v>56.7</v>
      </c>
      <c r="S515" s="132">
        <v>59.4</v>
      </c>
      <c r="T515" s="132">
        <v>58.1</v>
      </c>
      <c r="U515" s="132">
        <v>58.8</v>
      </c>
      <c r="V515" s="132">
        <v>69.8</v>
      </c>
      <c r="W515" s="132">
        <v>69.8</v>
      </c>
      <c r="X515" s="132">
        <v>69.8</v>
      </c>
      <c r="Y515" s="132">
        <v>69.8</v>
      </c>
      <c r="Z515" s="132">
        <v>65.099999999999994</v>
      </c>
      <c r="AA515" s="132">
        <v>69.8</v>
      </c>
      <c r="AB515" s="132">
        <v>67.900000000000006</v>
      </c>
      <c r="AC515" s="132">
        <v>79.2</v>
      </c>
      <c r="AD515" s="132">
        <v>72.099999999999994</v>
      </c>
      <c r="AE515" s="132">
        <v>76.099999999999994</v>
      </c>
      <c r="AF515" s="132">
        <v>71.7</v>
      </c>
      <c r="AG515" s="132">
        <v>72.099999999999994</v>
      </c>
      <c r="AH515" s="132">
        <v>82.1</v>
      </c>
      <c r="AI515" s="132">
        <v>70.8</v>
      </c>
      <c r="AJ515" s="132">
        <v>64.5</v>
      </c>
      <c r="AK515" s="132">
        <v>72.8</v>
      </c>
      <c r="AL515" s="132">
        <v>81</v>
      </c>
      <c r="AM515" s="132">
        <v>73.2</v>
      </c>
      <c r="AN515" s="132">
        <v>74.5</v>
      </c>
      <c r="AO515" s="132">
        <v>77.599999999999994</v>
      </c>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row>
    <row r="516" spans="1:94">
      <c r="A516" s="131">
        <v>343</v>
      </c>
      <c r="B516" s="131" t="s">
        <v>1041</v>
      </c>
      <c r="C516" s="131" t="s">
        <v>977</v>
      </c>
      <c r="D516" s="131" t="s">
        <v>1021</v>
      </c>
      <c r="E516" s="131" t="s">
        <v>1042</v>
      </c>
      <c r="F516" s="131" t="s">
        <v>1703</v>
      </c>
      <c r="G516" s="131"/>
      <c r="H516" s="131"/>
      <c r="I516" s="132"/>
      <c r="J516" s="132">
        <v>33.9</v>
      </c>
      <c r="K516" s="132"/>
      <c r="L516" s="132">
        <v>25.7</v>
      </c>
      <c r="M516" s="132">
        <v>35.700000000000003</v>
      </c>
      <c r="N516" s="132">
        <v>35.1</v>
      </c>
      <c r="O516" s="132">
        <v>37</v>
      </c>
      <c r="P516" s="132"/>
      <c r="Q516" s="132">
        <v>18.100000000000001</v>
      </c>
      <c r="R516" s="132">
        <v>25.2</v>
      </c>
      <c r="S516" s="132">
        <v>25.2</v>
      </c>
      <c r="T516" s="132">
        <v>23.2</v>
      </c>
      <c r="U516" s="132">
        <v>25.2</v>
      </c>
      <c r="V516" s="132">
        <v>35.1</v>
      </c>
      <c r="W516" s="132">
        <v>35.1</v>
      </c>
      <c r="X516" s="132">
        <v>43</v>
      </c>
      <c r="Y516" s="132">
        <v>35.1</v>
      </c>
      <c r="Z516" s="132">
        <v>25.1</v>
      </c>
      <c r="AA516" s="132">
        <v>35.799999999999997</v>
      </c>
      <c r="AB516" s="132">
        <v>35.1</v>
      </c>
      <c r="AC516" s="132">
        <v>45.3</v>
      </c>
      <c r="AD516" s="132">
        <v>33.1</v>
      </c>
      <c r="AE516" s="132">
        <v>42.3</v>
      </c>
      <c r="AF516" s="132">
        <v>32.700000000000003</v>
      </c>
      <c r="AG516" s="132">
        <v>31.2</v>
      </c>
      <c r="AH516" s="132">
        <v>50.2</v>
      </c>
      <c r="AI516" s="132">
        <v>31</v>
      </c>
      <c r="AJ516" s="132">
        <v>26.8</v>
      </c>
      <c r="AK516" s="132">
        <v>33.200000000000003</v>
      </c>
      <c r="AL516" s="132">
        <v>52.1</v>
      </c>
      <c r="AM516" s="132">
        <v>36.4</v>
      </c>
      <c r="AN516" s="132">
        <v>37.9</v>
      </c>
      <c r="AO516" s="132">
        <v>37.6</v>
      </c>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row>
    <row r="517" spans="1:94">
      <c r="A517" s="131">
        <v>344</v>
      </c>
      <c r="B517" s="131" t="s">
        <v>1043</v>
      </c>
      <c r="C517" s="131" t="s">
        <v>977</v>
      </c>
      <c r="D517" s="131" t="s">
        <v>1021</v>
      </c>
      <c r="E517" s="131" t="s">
        <v>1044</v>
      </c>
      <c r="F517" s="131" t="s">
        <v>1703</v>
      </c>
      <c r="G517" s="131"/>
      <c r="H517" s="131"/>
      <c r="I517" s="132"/>
      <c r="J517" s="132">
        <v>23.8</v>
      </c>
      <c r="K517" s="132"/>
      <c r="L517" s="132">
        <v>16.399999999999999</v>
      </c>
      <c r="M517" s="132">
        <v>24.9</v>
      </c>
      <c r="N517" s="132">
        <v>24.8</v>
      </c>
      <c r="O517" s="132">
        <v>27</v>
      </c>
      <c r="P517" s="132"/>
      <c r="Q517" s="132">
        <v>14.5</v>
      </c>
      <c r="R517" s="132">
        <v>16</v>
      </c>
      <c r="S517" s="132">
        <v>16</v>
      </c>
      <c r="T517" s="132">
        <v>15.9</v>
      </c>
      <c r="U517" s="132">
        <v>16</v>
      </c>
      <c r="V517" s="132">
        <v>24.2</v>
      </c>
      <c r="W517" s="132">
        <v>24.2</v>
      </c>
      <c r="X517" s="132">
        <v>33.1</v>
      </c>
      <c r="Y517" s="132">
        <v>24.2</v>
      </c>
      <c r="Z517" s="132">
        <v>16.100000000000001</v>
      </c>
      <c r="AA517" s="132">
        <v>24.2</v>
      </c>
      <c r="AB517" s="132">
        <v>24.2</v>
      </c>
      <c r="AC517" s="132">
        <v>34</v>
      </c>
      <c r="AD517" s="132">
        <v>19.5</v>
      </c>
      <c r="AE517" s="132">
        <v>28.9</v>
      </c>
      <c r="AF517" s="132">
        <v>24.1</v>
      </c>
      <c r="AG517" s="132">
        <v>21.1</v>
      </c>
      <c r="AH517" s="132">
        <v>45</v>
      </c>
      <c r="AI517" s="132">
        <v>22.3</v>
      </c>
      <c r="AJ517" s="132">
        <v>18.399999999999999</v>
      </c>
      <c r="AK517" s="132">
        <v>26.2</v>
      </c>
      <c r="AL517" s="132">
        <v>43.3</v>
      </c>
      <c r="AM517" s="132">
        <v>25.8</v>
      </c>
      <c r="AN517" s="132">
        <v>26.2</v>
      </c>
      <c r="AO517" s="132">
        <v>26.2</v>
      </c>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row>
    <row r="518" spans="1:94">
      <c r="A518" s="131">
        <v>345</v>
      </c>
      <c r="B518" s="131"/>
      <c r="C518" s="131" t="s">
        <v>977</v>
      </c>
      <c r="D518" s="131" t="s">
        <v>1021</v>
      </c>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row>
    <row r="519" spans="1:94">
      <c r="A519" s="131">
        <v>346</v>
      </c>
      <c r="B519" s="131" t="s">
        <v>1045</v>
      </c>
      <c r="C519" s="131" t="s">
        <v>977</v>
      </c>
      <c r="D519" s="131" t="s">
        <v>1021</v>
      </c>
      <c r="E519" s="131" t="s">
        <v>1046</v>
      </c>
      <c r="F519" s="131" t="s">
        <v>1703</v>
      </c>
      <c r="G519" s="131"/>
      <c r="H519" s="131"/>
      <c r="I519" s="132"/>
      <c r="J519" s="132">
        <v>6.7</v>
      </c>
      <c r="K519" s="132"/>
      <c r="L519" s="132">
        <v>4.5</v>
      </c>
      <c r="M519" s="132">
        <v>7.2</v>
      </c>
      <c r="N519" s="132">
        <v>7.2</v>
      </c>
      <c r="O519" s="132">
        <v>7.2</v>
      </c>
      <c r="P519" s="132"/>
      <c r="Q519" s="132">
        <v>4.3</v>
      </c>
      <c r="R519" s="132">
        <v>4.2</v>
      </c>
      <c r="S519" s="132">
        <v>5.7</v>
      </c>
      <c r="T519" s="132">
        <v>2.1</v>
      </c>
      <c r="U519" s="132">
        <v>4.3</v>
      </c>
      <c r="V519" s="132">
        <v>6.9</v>
      </c>
      <c r="W519" s="132">
        <v>6.9</v>
      </c>
      <c r="X519" s="132">
        <v>9.6</v>
      </c>
      <c r="Y519" s="132">
        <v>6.8</v>
      </c>
      <c r="Z519" s="132">
        <v>4.4000000000000004</v>
      </c>
      <c r="AA519" s="132">
        <v>7.7</v>
      </c>
      <c r="AB519" s="132">
        <v>6.9</v>
      </c>
      <c r="AC519" s="132">
        <v>9.6</v>
      </c>
      <c r="AD519" s="132">
        <v>6.7</v>
      </c>
      <c r="AE519" s="132">
        <v>9.1</v>
      </c>
      <c r="AF519" s="132">
        <v>4.5999999999999996</v>
      </c>
      <c r="AG519" s="132">
        <v>5.5</v>
      </c>
      <c r="AH519" s="132">
        <v>29.8</v>
      </c>
      <c r="AI519" s="132">
        <v>4.9000000000000004</v>
      </c>
      <c r="AJ519" s="132">
        <v>3.9</v>
      </c>
      <c r="AK519" s="132">
        <v>4.5999999999999996</v>
      </c>
      <c r="AL519" s="132">
        <v>13</v>
      </c>
      <c r="AM519" s="132">
        <v>6.3</v>
      </c>
      <c r="AN519" s="132">
        <v>8.1</v>
      </c>
      <c r="AO519" s="132">
        <v>6.8</v>
      </c>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row>
    <row r="520" spans="1:94">
      <c r="A520" s="131">
        <v>347</v>
      </c>
      <c r="B520" s="131" t="s">
        <v>1047</v>
      </c>
      <c r="C520" s="131" t="s">
        <v>977</v>
      </c>
      <c r="D520" s="131" t="s">
        <v>1021</v>
      </c>
      <c r="E520" s="131" t="s">
        <v>1048</v>
      </c>
      <c r="F520" s="131" t="s">
        <v>1703</v>
      </c>
      <c r="G520" s="131"/>
      <c r="H520" s="131"/>
      <c r="I520" s="132"/>
      <c r="J520" s="132">
        <v>6.4</v>
      </c>
      <c r="K520" s="132"/>
      <c r="L520" s="132">
        <v>4.2</v>
      </c>
      <c r="M520" s="132">
        <v>6.9</v>
      </c>
      <c r="N520" s="132">
        <v>7.1</v>
      </c>
      <c r="O520" s="132">
        <v>6.9</v>
      </c>
      <c r="P520" s="132"/>
      <c r="Q520" s="132">
        <v>4.0999999999999996</v>
      </c>
      <c r="R520" s="132">
        <v>4.0999999999999996</v>
      </c>
      <c r="S520" s="132">
        <v>4.2</v>
      </c>
      <c r="T520" s="132">
        <v>3.5</v>
      </c>
      <c r="U520" s="132">
        <v>3.9</v>
      </c>
      <c r="V520" s="132">
        <v>6.7</v>
      </c>
      <c r="W520" s="132">
        <v>6.7</v>
      </c>
      <c r="X520" s="132">
        <v>12.8</v>
      </c>
      <c r="Y520" s="132">
        <v>6.2</v>
      </c>
      <c r="Z520" s="132">
        <v>5.3</v>
      </c>
      <c r="AA520" s="132">
        <v>6.7</v>
      </c>
      <c r="AB520" s="132">
        <v>6.7</v>
      </c>
      <c r="AC520" s="132">
        <v>8.1</v>
      </c>
      <c r="AD520" s="132">
        <v>6.9</v>
      </c>
      <c r="AE520" s="132">
        <v>9.6</v>
      </c>
      <c r="AF520" s="132">
        <v>3.7</v>
      </c>
      <c r="AG520" s="132">
        <v>5.2</v>
      </c>
      <c r="AH520" s="132">
        <v>30.5</v>
      </c>
      <c r="AI520" s="132">
        <v>5.5</v>
      </c>
      <c r="AJ520" s="132">
        <v>3.9</v>
      </c>
      <c r="AK520" s="132">
        <v>4.7</v>
      </c>
      <c r="AL520" s="132">
        <v>11.2</v>
      </c>
      <c r="AM520" s="132">
        <v>6.6</v>
      </c>
      <c r="AN520" s="132">
        <v>6.6</v>
      </c>
      <c r="AO520" s="132">
        <v>5.5</v>
      </c>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row>
    <row r="521" spans="1:94">
      <c r="A521" s="131">
        <v>348</v>
      </c>
      <c r="B521" s="131" t="s">
        <v>1049</v>
      </c>
      <c r="C521" s="131" t="s">
        <v>977</v>
      </c>
      <c r="D521" s="131" t="s">
        <v>1021</v>
      </c>
      <c r="E521" s="131" t="s">
        <v>1050</v>
      </c>
      <c r="F521" s="131" t="s">
        <v>1703</v>
      </c>
      <c r="G521" s="131"/>
      <c r="H521" s="131"/>
      <c r="I521" s="132"/>
      <c r="J521" s="132">
        <v>79</v>
      </c>
      <c r="K521" s="132"/>
      <c r="L521" s="132">
        <v>70.2</v>
      </c>
      <c r="M521" s="132">
        <v>77.8</v>
      </c>
      <c r="N521" s="132">
        <v>80.8</v>
      </c>
      <c r="O521" s="132">
        <v>84.5</v>
      </c>
      <c r="P521" s="132"/>
      <c r="Q521" s="132">
        <v>60</v>
      </c>
      <c r="R521" s="132">
        <v>66.7</v>
      </c>
      <c r="S521" s="132">
        <v>70.3</v>
      </c>
      <c r="T521" s="132">
        <v>73.2</v>
      </c>
      <c r="U521" s="132">
        <v>70.599999999999994</v>
      </c>
      <c r="V521" s="132">
        <v>77.900000000000006</v>
      </c>
      <c r="W521" s="132">
        <v>74.8</v>
      </c>
      <c r="X521" s="132">
        <v>77.900000000000006</v>
      </c>
      <c r="Y521" s="132">
        <v>78.900000000000006</v>
      </c>
      <c r="Z521" s="132">
        <v>70.3</v>
      </c>
      <c r="AA521" s="132">
        <v>77.900000000000006</v>
      </c>
      <c r="AB521" s="132">
        <v>74.3</v>
      </c>
      <c r="AC521" s="132">
        <v>85.5</v>
      </c>
      <c r="AD521" s="132">
        <v>78.900000000000006</v>
      </c>
      <c r="AE521" s="132">
        <v>82.5</v>
      </c>
      <c r="AF521" s="132">
        <v>81.400000000000006</v>
      </c>
      <c r="AG521" s="132">
        <v>80.900000000000006</v>
      </c>
      <c r="AH521" s="132">
        <v>89.7</v>
      </c>
      <c r="AI521" s="132">
        <v>85.1</v>
      </c>
      <c r="AJ521" s="132">
        <v>81.2</v>
      </c>
      <c r="AK521" s="132">
        <v>84.6</v>
      </c>
      <c r="AL521" s="132">
        <v>84.6</v>
      </c>
      <c r="AM521" s="132">
        <v>84.6</v>
      </c>
      <c r="AN521" s="132">
        <v>86.2</v>
      </c>
      <c r="AO521" s="132">
        <v>85.6</v>
      </c>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row>
    <row r="522" spans="1:94">
      <c r="A522" s="131">
        <v>349</v>
      </c>
      <c r="B522" s="131" t="s">
        <v>1051</v>
      </c>
      <c r="C522" s="131" t="s">
        <v>977</v>
      </c>
      <c r="D522" s="131" t="s">
        <v>1021</v>
      </c>
      <c r="E522" s="131" t="s">
        <v>1052</v>
      </c>
      <c r="F522" s="131" t="s">
        <v>1703</v>
      </c>
      <c r="G522" s="131"/>
      <c r="H522" s="131"/>
      <c r="I522" s="132"/>
      <c r="J522" s="132">
        <v>62.4</v>
      </c>
      <c r="K522" s="132"/>
      <c r="L522" s="132">
        <v>57.5</v>
      </c>
      <c r="M522" s="132">
        <v>63.1</v>
      </c>
      <c r="N522" s="132">
        <v>64.8</v>
      </c>
      <c r="O522" s="132">
        <v>62.8</v>
      </c>
      <c r="P522" s="132"/>
      <c r="Q522" s="132">
        <v>50.8</v>
      </c>
      <c r="R522" s="132">
        <v>55.7</v>
      </c>
      <c r="S522" s="132">
        <v>57.1</v>
      </c>
      <c r="T522" s="132">
        <v>57.1</v>
      </c>
      <c r="U522" s="132">
        <v>59</v>
      </c>
      <c r="V522" s="132">
        <v>62.6</v>
      </c>
      <c r="W522" s="132">
        <v>62.6</v>
      </c>
      <c r="X522" s="132">
        <v>56.4</v>
      </c>
      <c r="Y522" s="132">
        <v>64.400000000000006</v>
      </c>
      <c r="Z522" s="132">
        <v>59.9</v>
      </c>
      <c r="AA522" s="132">
        <v>62.6</v>
      </c>
      <c r="AB522" s="132">
        <v>62.6</v>
      </c>
      <c r="AC522" s="132">
        <v>70.8</v>
      </c>
      <c r="AD522" s="132">
        <v>65.099999999999994</v>
      </c>
      <c r="AE522" s="132">
        <v>66.8</v>
      </c>
      <c r="AF522" s="132">
        <v>62.2</v>
      </c>
      <c r="AG522" s="132">
        <v>64.400000000000006</v>
      </c>
      <c r="AH522" s="132">
        <v>69.400000000000006</v>
      </c>
      <c r="AI522" s="132">
        <v>62.4</v>
      </c>
      <c r="AJ522" s="132">
        <v>62.4</v>
      </c>
      <c r="AK522" s="132">
        <v>60.3</v>
      </c>
      <c r="AL522" s="132">
        <v>63.6</v>
      </c>
      <c r="AM522" s="132">
        <v>62.4</v>
      </c>
      <c r="AN522" s="132">
        <v>62.4</v>
      </c>
      <c r="AO522" s="132">
        <v>65.599999999999994</v>
      </c>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row>
    <row r="523" spans="1:94">
      <c r="A523" s="131">
        <v>350</v>
      </c>
      <c r="B523" s="131" t="s">
        <v>1053</v>
      </c>
      <c r="C523" s="131" t="s">
        <v>977</v>
      </c>
      <c r="D523" s="131" t="s">
        <v>1021</v>
      </c>
      <c r="E523" s="131" t="s">
        <v>1054</v>
      </c>
      <c r="F523" s="131" t="s">
        <v>1703</v>
      </c>
      <c r="G523" s="131"/>
      <c r="H523" s="131"/>
      <c r="I523" s="132"/>
      <c r="J523" s="132">
        <v>46.3</v>
      </c>
      <c r="K523" s="132"/>
      <c r="L523" s="132">
        <v>42.7</v>
      </c>
      <c r="M523" s="132">
        <v>48.8</v>
      </c>
      <c r="N523" s="132">
        <v>47.9</v>
      </c>
      <c r="O523" s="132">
        <v>45.2</v>
      </c>
      <c r="P523" s="132"/>
      <c r="Q523" s="132">
        <v>38.1</v>
      </c>
      <c r="R523" s="132">
        <v>41.6</v>
      </c>
      <c r="S523" s="132">
        <v>43.7</v>
      </c>
      <c r="T523" s="132">
        <v>41.6</v>
      </c>
      <c r="U523" s="132">
        <v>42.6</v>
      </c>
      <c r="V523" s="132">
        <v>48.7</v>
      </c>
      <c r="W523" s="132">
        <v>48.7</v>
      </c>
      <c r="X523" s="132">
        <v>42</v>
      </c>
      <c r="Y523" s="132">
        <v>50.3</v>
      </c>
      <c r="Z523" s="132">
        <v>46.8</v>
      </c>
      <c r="AA523" s="132">
        <v>49.6</v>
      </c>
      <c r="AB523" s="132">
        <v>48.7</v>
      </c>
      <c r="AC523" s="132">
        <v>51.9</v>
      </c>
      <c r="AD523" s="132">
        <v>48.8</v>
      </c>
      <c r="AE523" s="132">
        <v>50.7</v>
      </c>
      <c r="AF523" s="132">
        <v>44.2</v>
      </c>
      <c r="AG523" s="132">
        <v>47.7</v>
      </c>
      <c r="AH523" s="132">
        <v>56.4</v>
      </c>
      <c r="AI523" s="132">
        <v>42.7</v>
      </c>
      <c r="AJ523" s="132">
        <v>43.7</v>
      </c>
      <c r="AK523" s="132">
        <v>43.9</v>
      </c>
      <c r="AL523" s="132">
        <v>47.4</v>
      </c>
      <c r="AM523" s="132">
        <v>45</v>
      </c>
      <c r="AN523" s="132">
        <v>45</v>
      </c>
      <c r="AO523" s="132">
        <v>45</v>
      </c>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row>
    <row r="524" spans="1:94">
      <c r="A524" s="131">
        <v>351</v>
      </c>
      <c r="B524" s="131" t="s">
        <v>1055</v>
      </c>
      <c r="C524" s="131" t="s">
        <v>977</v>
      </c>
      <c r="D524" s="131" t="s">
        <v>1021</v>
      </c>
      <c r="E524" s="131" t="s">
        <v>1056</v>
      </c>
      <c r="F524" s="131" t="s">
        <v>1703</v>
      </c>
      <c r="G524" s="131"/>
      <c r="H524" s="131"/>
      <c r="I524" s="132"/>
      <c r="J524" s="132">
        <v>6.2</v>
      </c>
      <c r="K524" s="132"/>
      <c r="L524" s="132">
        <v>4.2</v>
      </c>
      <c r="M524" s="132">
        <v>6.7</v>
      </c>
      <c r="N524" s="132">
        <v>6.7</v>
      </c>
      <c r="O524" s="132">
        <v>6.7</v>
      </c>
      <c r="P524" s="132"/>
      <c r="Q524" s="132">
        <v>4.0999999999999996</v>
      </c>
      <c r="R524" s="132">
        <v>4.0999999999999996</v>
      </c>
      <c r="S524" s="132">
        <v>4.2</v>
      </c>
      <c r="T524" s="132">
        <v>2.6</v>
      </c>
      <c r="U524" s="132">
        <v>4.0999999999999996</v>
      </c>
      <c r="V524" s="132">
        <v>6</v>
      </c>
      <c r="W524" s="132">
        <v>6.5</v>
      </c>
      <c r="X524" s="132">
        <v>8.6999999999999993</v>
      </c>
      <c r="Y524" s="132">
        <v>5.9</v>
      </c>
      <c r="Z524" s="132">
        <v>4.7</v>
      </c>
      <c r="AA524" s="132">
        <v>6.5</v>
      </c>
      <c r="AB524" s="132">
        <v>6.5</v>
      </c>
      <c r="AC524" s="132">
        <v>7</v>
      </c>
      <c r="AD524" s="132">
        <v>5.9</v>
      </c>
      <c r="AE524" s="132">
        <v>8.6</v>
      </c>
      <c r="AF524" s="132">
        <v>4</v>
      </c>
      <c r="AG524" s="132">
        <v>5.5</v>
      </c>
      <c r="AH524" s="132">
        <v>27.4</v>
      </c>
      <c r="AI524" s="132">
        <v>4.9000000000000004</v>
      </c>
      <c r="AJ524" s="132">
        <v>3.7</v>
      </c>
      <c r="AK524" s="132">
        <v>6.5</v>
      </c>
      <c r="AL524" s="132">
        <v>13.6</v>
      </c>
      <c r="AM524" s="132">
        <v>6.5</v>
      </c>
      <c r="AN524" s="132">
        <v>6.8</v>
      </c>
      <c r="AO524" s="132">
        <v>6</v>
      </c>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row>
    <row r="525" spans="1:94">
      <c r="A525" s="131">
        <v>352</v>
      </c>
      <c r="B525" s="131" t="s">
        <v>1057</v>
      </c>
      <c r="C525" s="131" t="s">
        <v>977</v>
      </c>
      <c r="D525" s="131" t="s">
        <v>1021</v>
      </c>
      <c r="E525" s="131" t="s">
        <v>1058</v>
      </c>
      <c r="F525" s="131" t="s">
        <v>1703</v>
      </c>
      <c r="G525" s="131"/>
      <c r="H525" s="131"/>
      <c r="I525" s="132"/>
      <c r="J525" s="132">
        <v>38.700000000000003</v>
      </c>
      <c r="K525" s="132"/>
      <c r="L525" s="132">
        <v>28.5</v>
      </c>
      <c r="M525" s="132">
        <v>39.9</v>
      </c>
      <c r="N525" s="132">
        <v>41.2</v>
      </c>
      <c r="O525" s="132">
        <v>42.3</v>
      </c>
      <c r="P525" s="132"/>
      <c r="Q525" s="132">
        <v>21.3</v>
      </c>
      <c r="R525" s="132">
        <v>28</v>
      </c>
      <c r="S525" s="132">
        <v>31.5</v>
      </c>
      <c r="T525" s="132">
        <v>22.8</v>
      </c>
      <c r="U525" s="132">
        <v>28</v>
      </c>
      <c r="V525" s="132">
        <v>39.1</v>
      </c>
      <c r="W525" s="132">
        <v>39.1</v>
      </c>
      <c r="X525" s="132">
        <v>47.4</v>
      </c>
      <c r="Y525" s="132">
        <v>37.5</v>
      </c>
      <c r="Z525" s="132">
        <v>32</v>
      </c>
      <c r="AA525" s="132">
        <v>39.1</v>
      </c>
      <c r="AB525" s="132">
        <v>39.1</v>
      </c>
      <c r="AC525" s="132">
        <v>50.9</v>
      </c>
      <c r="AD525" s="132">
        <v>40.4</v>
      </c>
      <c r="AE525" s="132">
        <v>47.5</v>
      </c>
      <c r="AF525" s="132">
        <v>35.299999999999997</v>
      </c>
      <c r="AG525" s="132">
        <v>37.700000000000003</v>
      </c>
      <c r="AH525" s="132">
        <v>60.6</v>
      </c>
      <c r="AI525" s="132">
        <v>35.799999999999997</v>
      </c>
      <c r="AJ525" s="132">
        <v>33.799999999999997</v>
      </c>
      <c r="AK525" s="132">
        <v>40.9</v>
      </c>
      <c r="AL525" s="132">
        <v>61</v>
      </c>
      <c r="AM525" s="132">
        <v>41.5</v>
      </c>
      <c r="AN525" s="132">
        <v>42.2</v>
      </c>
      <c r="AO525" s="132">
        <v>41.5</v>
      </c>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row>
    <row r="526" spans="1:94">
      <c r="A526" s="131">
        <v>353</v>
      </c>
      <c r="B526" s="131" t="s">
        <v>1059</v>
      </c>
      <c r="C526" s="131" t="s">
        <v>977</v>
      </c>
      <c r="D526" s="131" t="s">
        <v>1021</v>
      </c>
      <c r="E526" s="131" t="s">
        <v>1060</v>
      </c>
      <c r="F526" s="131" t="s">
        <v>1703</v>
      </c>
      <c r="G526" s="131"/>
      <c r="H526" s="131"/>
      <c r="I526" s="132"/>
      <c r="J526" s="132">
        <v>16.2</v>
      </c>
      <c r="K526" s="132"/>
      <c r="L526" s="132">
        <v>9.9</v>
      </c>
      <c r="M526" s="132">
        <v>16.7</v>
      </c>
      <c r="N526" s="132">
        <v>17</v>
      </c>
      <c r="O526" s="132">
        <v>19.100000000000001</v>
      </c>
      <c r="P526" s="132"/>
      <c r="Q526" s="132">
        <v>9.6</v>
      </c>
      <c r="R526" s="132">
        <v>8.3000000000000007</v>
      </c>
      <c r="S526" s="132">
        <v>9.6</v>
      </c>
      <c r="T526" s="132">
        <v>9.6</v>
      </c>
      <c r="U526" s="132">
        <v>9.6</v>
      </c>
      <c r="V526" s="132">
        <v>16.2</v>
      </c>
      <c r="W526" s="132">
        <v>15.8</v>
      </c>
      <c r="X526" s="132">
        <v>19.8</v>
      </c>
      <c r="Y526" s="132">
        <v>16.2</v>
      </c>
      <c r="Z526" s="132">
        <v>9.6</v>
      </c>
      <c r="AA526" s="132">
        <v>16.2</v>
      </c>
      <c r="AB526" s="132">
        <v>12.7</v>
      </c>
      <c r="AC526" s="132">
        <v>24.6</v>
      </c>
      <c r="AD526" s="132">
        <v>14.6</v>
      </c>
      <c r="AE526" s="132">
        <v>21</v>
      </c>
      <c r="AF526" s="132">
        <v>13.4</v>
      </c>
      <c r="AG526" s="132">
        <v>15.5</v>
      </c>
      <c r="AH526" s="132">
        <v>42.2</v>
      </c>
      <c r="AI526" s="132">
        <v>14.6</v>
      </c>
      <c r="AJ526" s="132">
        <v>11.2</v>
      </c>
      <c r="AK526" s="132">
        <v>18.5</v>
      </c>
      <c r="AL526" s="132">
        <v>32</v>
      </c>
      <c r="AM526" s="132">
        <v>17.600000000000001</v>
      </c>
      <c r="AN526" s="132">
        <v>22.7</v>
      </c>
      <c r="AO526" s="132">
        <v>18.5</v>
      </c>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row>
    <row r="527" spans="1:94">
      <c r="A527" s="131">
        <v>354</v>
      </c>
      <c r="B527" s="131" t="s">
        <v>1061</v>
      </c>
      <c r="C527" s="131" t="s">
        <v>977</v>
      </c>
      <c r="D527" s="131" t="s">
        <v>1021</v>
      </c>
      <c r="E527" s="131" t="s">
        <v>1062</v>
      </c>
      <c r="F527" s="131" t="s">
        <v>1703</v>
      </c>
      <c r="G527" s="131"/>
      <c r="H527" s="131"/>
      <c r="I527" s="132"/>
      <c r="J527" s="132">
        <v>16.5</v>
      </c>
      <c r="K527" s="132"/>
      <c r="L527" s="132">
        <v>12.5</v>
      </c>
      <c r="M527" s="132">
        <v>17.2</v>
      </c>
      <c r="N527" s="132">
        <v>17.8</v>
      </c>
      <c r="O527" s="132">
        <v>17.5</v>
      </c>
      <c r="P527" s="132"/>
      <c r="Q527" s="132">
        <v>12.1</v>
      </c>
      <c r="R527" s="132">
        <v>12.1</v>
      </c>
      <c r="S527" s="132">
        <v>12.1</v>
      </c>
      <c r="T527" s="132">
        <v>10.6</v>
      </c>
      <c r="U527" s="132">
        <v>12.1</v>
      </c>
      <c r="V527" s="132">
        <v>16.7</v>
      </c>
      <c r="W527" s="132">
        <v>15.6</v>
      </c>
      <c r="X527" s="132">
        <v>22.5</v>
      </c>
      <c r="Y527" s="132">
        <v>16.600000000000001</v>
      </c>
      <c r="Z527" s="132">
        <v>16.600000000000001</v>
      </c>
      <c r="AA527" s="132">
        <v>16.600000000000001</v>
      </c>
      <c r="AB527" s="132">
        <v>16.600000000000001</v>
      </c>
      <c r="AC527" s="132">
        <v>16.600000000000001</v>
      </c>
      <c r="AD527" s="132">
        <v>17.2</v>
      </c>
      <c r="AE527" s="132">
        <v>20.3</v>
      </c>
      <c r="AF527" s="132">
        <v>13.3</v>
      </c>
      <c r="AG527" s="132">
        <v>17.2</v>
      </c>
      <c r="AH527" s="132">
        <v>32.700000000000003</v>
      </c>
      <c r="AI527" s="132">
        <v>14.6</v>
      </c>
      <c r="AJ527" s="132">
        <v>15.3</v>
      </c>
      <c r="AK527" s="132">
        <v>16.3</v>
      </c>
      <c r="AL527" s="132">
        <v>26.4</v>
      </c>
      <c r="AM527" s="132">
        <v>16.899999999999999</v>
      </c>
      <c r="AN527" s="132">
        <v>17.899999999999999</v>
      </c>
      <c r="AO527" s="132">
        <v>16.899999999999999</v>
      </c>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row>
    <row r="528" spans="1:94">
      <c r="A528" s="131">
        <v>355</v>
      </c>
      <c r="B528" s="131" t="s">
        <v>1063</v>
      </c>
      <c r="C528" s="131" t="s">
        <v>977</v>
      </c>
      <c r="D528" s="131" t="s">
        <v>1021</v>
      </c>
      <c r="E528" s="131" t="s">
        <v>1064</v>
      </c>
      <c r="F528" s="131" t="s">
        <v>1703</v>
      </c>
      <c r="G528" s="131"/>
      <c r="H528" s="131"/>
      <c r="I528" s="132"/>
      <c r="J528" s="132">
        <v>11.9</v>
      </c>
      <c r="K528" s="132"/>
      <c r="L528" s="132">
        <v>8.1</v>
      </c>
      <c r="M528" s="132">
        <v>12.8</v>
      </c>
      <c r="N528" s="132">
        <v>12.8</v>
      </c>
      <c r="O528" s="132">
        <v>12.8</v>
      </c>
      <c r="P528" s="132"/>
      <c r="Q528" s="132">
        <v>7.9</v>
      </c>
      <c r="R528" s="132">
        <v>7.9</v>
      </c>
      <c r="S528" s="132">
        <v>9.1</v>
      </c>
      <c r="T528" s="132">
        <v>4.8</v>
      </c>
      <c r="U528" s="132">
        <v>7.9</v>
      </c>
      <c r="V528" s="132">
        <v>12.6</v>
      </c>
      <c r="W528" s="132">
        <v>12.6</v>
      </c>
      <c r="X528" s="132">
        <v>14.1</v>
      </c>
      <c r="Y528" s="132">
        <v>11.6</v>
      </c>
      <c r="Z528" s="132">
        <v>11.5</v>
      </c>
      <c r="AA528" s="132">
        <v>12.6</v>
      </c>
      <c r="AB528" s="132">
        <v>12.6</v>
      </c>
      <c r="AC528" s="132">
        <v>20.8</v>
      </c>
      <c r="AD528" s="132">
        <v>12.6</v>
      </c>
      <c r="AE528" s="132">
        <v>15.9</v>
      </c>
      <c r="AF528" s="132">
        <v>8.1999999999999993</v>
      </c>
      <c r="AG528" s="132">
        <v>9.9</v>
      </c>
      <c r="AH528" s="132">
        <v>31.1</v>
      </c>
      <c r="AI528" s="132">
        <v>10.1</v>
      </c>
      <c r="AJ528" s="132">
        <v>8.4</v>
      </c>
      <c r="AK528" s="132">
        <v>12.6</v>
      </c>
      <c r="AL528" s="132">
        <v>21.1</v>
      </c>
      <c r="AM528" s="132">
        <v>12.6</v>
      </c>
      <c r="AN528" s="132">
        <v>12.9</v>
      </c>
      <c r="AO528" s="132">
        <v>12.6</v>
      </c>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row>
    <row r="529" spans="1:94">
      <c r="A529" s="131">
        <v>356</v>
      </c>
      <c r="B529" s="131" t="s">
        <v>1065</v>
      </c>
      <c r="C529" s="131" t="s">
        <v>977</v>
      </c>
      <c r="D529" s="131" t="s">
        <v>1021</v>
      </c>
      <c r="E529" s="131" t="s">
        <v>1066</v>
      </c>
      <c r="F529" s="131" t="s">
        <v>1703</v>
      </c>
      <c r="G529" s="131"/>
      <c r="H529" s="131"/>
      <c r="I529" s="132"/>
      <c r="J529" s="132">
        <v>11.5</v>
      </c>
      <c r="K529" s="132"/>
      <c r="L529" s="132">
        <v>8.6</v>
      </c>
      <c r="M529" s="132">
        <v>12</v>
      </c>
      <c r="N529" s="132">
        <v>12</v>
      </c>
      <c r="O529" s="132">
        <v>12.6</v>
      </c>
      <c r="P529" s="132"/>
      <c r="Q529" s="132">
        <v>8.4</v>
      </c>
      <c r="R529" s="132">
        <v>8</v>
      </c>
      <c r="S529" s="132">
        <v>8.4</v>
      </c>
      <c r="T529" s="132">
        <v>8.4</v>
      </c>
      <c r="U529" s="132">
        <v>8.4</v>
      </c>
      <c r="V529" s="132">
        <v>11.8</v>
      </c>
      <c r="W529" s="132">
        <v>11.8</v>
      </c>
      <c r="X529" s="132">
        <v>15.9</v>
      </c>
      <c r="Y529" s="132">
        <v>11.8</v>
      </c>
      <c r="Z529" s="132">
        <v>7.2</v>
      </c>
      <c r="AA529" s="132">
        <v>11.8</v>
      </c>
      <c r="AB529" s="132">
        <v>11.8</v>
      </c>
      <c r="AC529" s="132">
        <v>13.6</v>
      </c>
      <c r="AD529" s="132">
        <v>9.9</v>
      </c>
      <c r="AE529" s="132">
        <v>14.2</v>
      </c>
      <c r="AF529" s="132">
        <v>10.199999999999999</v>
      </c>
      <c r="AG529" s="132">
        <v>9.8000000000000007</v>
      </c>
      <c r="AH529" s="132">
        <v>34.4</v>
      </c>
      <c r="AI529" s="132">
        <v>10</v>
      </c>
      <c r="AJ529" s="132">
        <v>9.9</v>
      </c>
      <c r="AK529" s="132">
        <v>12.3</v>
      </c>
      <c r="AL529" s="132">
        <v>19.399999999999999</v>
      </c>
      <c r="AM529" s="132">
        <v>12.3</v>
      </c>
      <c r="AN529" s="132">
        <v>12.9</v>
      </c>
      <c r="AO529" s="132">
        <v>12.3</v>
      </c>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row>
    <row r="530" spans="1:94">
      <c r="A530" s="131">
        <v>357</v>
      </c>
      <c r="B530" s="131" t="s">
        <v>1067</v>
      </c>
      <c r="C530" s="131" t="s">
        <v>977</v>
      </c>
      <c r="D530" s="131" t="s">
        <v>1021</v>
      </c>
      <c r="E530" s="131" t="s">
        <v>1068</v>
      </c>
      <c r="F530" s="131" t="s">
        <v>1703</v>
      </c>
      <c r="G530" s="131"/>
      <c r="H530" s="131"/>
      <c r="I530" s="132"/>
      <c r="J530" s="132">
        <v>20.7</v>
      </c>
      <c r="K530" s="132"/>
      <c r="L530" s="132">
        <v>16.2</v>
      </c>
      <c r="M530" s="132">
        <v>21.8</v>
      </c>
      <c r="N530" s="132">
        <v>21.8</v>
      </c>
      <c r="O530" s="132">
        <v>21.8</v>
      </c>
      <c r="P530" s="132"/>
      <c r="Q530" s="132">
        <v>13.7</v>
      </c>
      <c r="R530" s="132">
        <v>15.8</v>
      </c>
      <c r="S530" s="132">
        <v>19.7</v>
      </c>
      <c r="T530" s="132">
        <v>10.6</v>
      </c>
      <c r="U530" s="132">
        <v>15.8</v>
      </c>
      <c r="V530" s="132">
        <v>21.3</v>
      </c>
      <c r="W530" s="132">
        <v>22.4</v>
      </c>
      <c r="X530" s="132">
        <v>25.5</v>
      </c>
      <c r="Y530" s="132">
        <v>20.3</v>
      </c>
      <c r="Z530" s="132">
        <v>19.600000000000001</v>
      </c>
      <c r="AA530" s="132">
        <v>21.3</v>
      </c>
      <c r="AB530" s="132">
        <v>21.3</v>
      </c>
      <c r="AC530" s="132">
        <v>26.5</v>
      </c>
      <c r="AD530" s="132">
        <v>21.3</v>
      </c>
      <c r="AE530" s="132">
        <v>26.6</v>
      </c>
      <c r="AF530" s="132">
        <v>18.2</v>
      </c>
      <c r="AG530" s="132">
        <v>19.7</v>
      </c>
      <c r="AH530" s="132">
        <v>39.700000000000003</v>
      </c>
      <c r="AI530" s="132">
        <v>19.600000000000001</v>
      </c>
      <c r="AJ530" s="132">
        <v>15.9</v>
      </c>
      <c r="AK530" s="132">
        <v>19.5</v>
      </c>
      <c r="AL530" s="132">
        <v>28.5</v>
      </c>
      <c r="AM530" s="132">
        <v>21.3</v>
      </c>
      <c r="AN530" s="132">
        <v>22.5</v>
      </c>
      <c r="AO530" s="132">
        <v>21.3</v>
      </c>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row>
    <row r="531" spans="1:94">
      <c r="A531" s="131">
        <v>358</v>
      </c>
      <c r="B531" s="131" t="s">
        <v>1069</v>
      </c>
      <c r="C531" s="131" t="s">
        <v>977</v>
      </c>
      <c r="D531" s="131" t="s">
        <v>1021</v>
      </c>
      <c r="E531" s="131" t="s">
        <v>1070</v>
      </c>
      <c r="F531" s="131" t="s">
        <v>1703</v>
      </c>
      <c r="G531" s="131"/>
      <c r="H531" s="131"/>
      <c r="I531" s="132"/>
      <c r="J531" s="132">
        <v>15.4</v>
      </c>
      <c r="K531" s="132"/>
      <c r="L531" s="132">
        <v>11.7</v>
      </c>
      <c r="M531" s="132">
        <v>16.3</v>
      </c>
      <c r="N531" s="132">
        <v>16.3</v>
      </c>
      <c r="O531" s="132">
        <v>16.3</v>
      </c>
      <c r="P531" s="132"/>
      <c r="Q531" s="132">
        <v>11.3</v>
      </c>
      <c r="R531" s="132">
        <v>11.3</v>
      </c>
      <c r="S531" s="132">
        <v>13.6</v>
      </c>
      <c r="T531" s="132">
        <v>7.4</v>
      </c>
      <c r="U531" s="132">
        <v>11.3</v>
      </c>
      <c r="V531" s="132">
        <v>14.6</v>
      </c>
      <c r="W531" s="132">
        <v>18.2</v>
      </c>
      <c r="X531" s="132">
        <v>20.7</v>
      </c>
      <c r="Y531" s="132">
        <v>14.4</v>
      </c>
      <c r="Z531" s="132">
        <v>13</v>
      </c>
      <c r="AA531" s="132">
        <v>16.399999999999999</v>
      </c>
      <c r="AB531" s="132">
        <v>15.9</v>
      </c>
      <c r="AC531" s="132">
        <v>18.600000000000001</v>
      </c>
      <c r="AD531" s="132">
        <v>15.5</v>
      </c>
      <c r="AE531" s="132">
        <v>19.5</v>
      </c>
      <c r="AF531" s="132">
        <v>12.9</v>
      </c>
      <c r="AG531" s="132">
        <v>14.2</v>
      </c>
      <c r="AH531" s="132">
        <v>35.200000000000003</v>
      </c>
      <c r="AI531" s="132">
        <v>15</v>
      </c>
      <c r="AJ531" s="132">
        <v>12.3</v>
      </c>
      <c r="AK531" s="132">
        <v>15.9</v>
      </c>
      <c r="AL531" s="132">
        <v>25.2</v>
      </c>
      <c r="AM531" s="132">
        <v>15.9</v>
      </c>
      <c r="AN531" s="132">
        <v>16.2</v>
      </c>
      <c r="AO531" s="132">
        <v>15.8</v>
      </c>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row>
    <row r="532" spans="1:94">
      <c r="A532" s="131">
        <v>359</v>
      </c>
      <c r="B532" s="131" t="s">
        <v>1071</v>
      </c>
      <c r="C532" s="131" t="s">
        <v>977</v>
      </c>
      <c r="D532" s="131" t="s">
        <v>1021</v>
      </c>
      <c r="E532" s="131" t="s">
        <v>1072</v>
      </c>
      <c r="F532" s="131" t="s">
        <v>1703</v>
      </c>
      <c r="G532" s="131"/>
      <c r="H532" s="131"/>
      <c r="I532" s="132"/>
      <c r="J532" s="132">
        <v>7.7</v>
      </c>
      <c r="K532" s="132"/>
      <c r="L532" s="132">
        <v>4.8</v>
      </c>
      <c r="M532" s="132">
        <v>8.3000000000000007</v>
      </c>
      <c r="N532" s="132">
        <v>8.6</v>
      </c>
      <c r="O532" s="132">
        <v>8.3000000000000007</v>
      </c>
      <c r="P532" s="132"/>
      <c r="Q532" s="132">
        <v>4.5999999999999996</v>
      </c>
      <c r="R532" s="132">
        <v>4.5999999999999996</v>
      </c>
      <c r="S532" s="132">
        <v>4.5999999999999996</v>
      </c>
      <c r="T532" s="132">
        <v>3.4</v>
      </c>
      <c r="U532" s="132">
        <v>4.5999999999999996</v>
      </c>
      <c r="V532" s="132">
        <v>7.9</v>
      </c>
      <c r="W532" s="132">
        <v>7.9</v>
      </c>
      <c r="X532" s="132">
        <v>12.5</v>
      </c>
      <c r="Y532" s="132">
        <v>7.6</v>
      </c>
      <c r="Z532" s="132">
        <v>6.6</v>
      </c>
      <c r="AA532" s="132">
        <v>7.9</v>
      </c>
      <c r="AB532" s="132">
        <v>7.8</v>
      </c>
      <c r="AC532" s="132">
        <v>12.2</v>
      </c>
      <c r="AD532" s="132">
        <v>7.4</v>
      </c>
      <c r="AE532" s="132">
        <v>11.2</v>
      </c>
      <c r="AF532" s="132">
        <v>5.9</v>
      </c>
      <c r="AG532" s="132">
        <v>6.8</v>
      </c>
      <c r="AH532" s="132">
        <v>31.8</v>
      </c>
      <c r="AI532" s="132">
        <v>7</v>
      </c>
      <c r="AJ532" s="132">
        <v>5.9</v>
      </c>
      <c r="AK532" s="132">
        <v>4.4000000000000004</v>
      </c>
      <c r="AL532" s="132">
        <v>14.8</v>
      </c>
      <c r="AM532" s="132">
        <v>7.2</v>
      </c>
      <c r="AN532" s="132">
        <v>7.9</v>
      </c>
      <c r="AO532" s="132">
        <v>6.9</v>
      </c>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row>
    <row r="533" spans="1:94">
      <c r="A533" s="131">
        <v>360</v>
      </c>
      <c r="B533" s="131" t="s">
        <v>1073</v>
      </c>
      <c r="C533" s="131" t="s">
        <v>977</v>
      </c>
      <c r="D533" s="131" t="s">
        <v>1021</v>
      </c>
      <c r="E533" s="131" t="s">
        <v>1074</v>
      </c>
      <c r="F533" s="131" t="s">
        <v>1703</v>
      </c>
      <c r="G533" s="131"/>
      <c r="H533" s="131"/>
      <c r="I533" s="132"/>
      <c r="J533" s="132">
        <v>7</v>
      </c>
      <c r="K533" s="132"/>
      <c r="L533" s="132">
        <v>4.8</v>
      </c>
      <c r="M533" s="132">
        <v>7.6</v>
      </c>
      <c r="N533" s="132">
        <v>7.6</v>
      </c>
      <c r="O533" s="132">
        <v>7.6</v>
      </c>
      <c r="P533" s="132"/>
      <c r="Q533" s="132">
        <v>4.5999999999999996</v>
      </c>
      <c r="R533" s="132">
        <v>4.5</v>
      </c>
      <c r="S533" s="132">
        <v>4.5999999999999996</v>
      </c>
      <c r="T533" s="132">
        <v>3.9</v>
      </c>
      <c r="U533" s="132">
        <v>4.5999999999999996</v>
      </c>
      <c r="V533" s="132">
        <v>7.2</v>
      </c>
      <c r="W533" s="132">
        <v>7.3</v>
      </c>
      <c r="X533" s="132">
        <v>9.9</v>
      </c>
      <c r="Y533" s="132">
        <v>7.3</v>
      </c>
      <c r="Z533" s="132">
        <v>5.4</v>
      </c>
      <c r="AA533" s="132">
        <v>7.7</v>
      </c>
      <c r="AB533" s="132">
        <v>7.3</v>
      </c>
      <c r="AC533" s="132">
        <v>9.6999999999999993</v>
      </c>
      <c r="AD533" s="132">
        <v>7.3</v>
      </c>
      <c r="AE533" s="132">
        <v>9.5</v>
      </c>
      <c r="AF533" s="132">
        <v>4.9000000000000004</v>
      </c>
      <c r="AG533" s="132">
        <v>5.4</v>
      </c>
      <c r="AH533" s="132">
        <v>33.4</v>
      </c>
      <c r="AI533" s="132">
        <v>6.3</v>
      </c>
      <c r="AJ533" s="132">
        <v>4.5</v>
      </c>
      <c r="AK533" s="132">
        <v>5.6</v>
      </c>
      <c r="AL533" s="132">
        <v>12.4</v>
      </c>
      <c r="AM533" s="132">
        <v>7.3</v>
      </c>
      <c r="AN533" s="132">
        <v>8.8000000000000007</v>
      </c>
      <c r="AO533" s="132">
        <v>6.4</v>
      </c>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row>
    <row r="534" spans="1:94">
      <c r="A534" s="131">
        <v>361</v>
      </c>
      <c r="B534" s="131" t="s">
        <v>1075</v>
      </c>
      <c r="C534" s="131" t="s">
        <v>977</v>
      </c>
      <c r="D534" s="131" t="s">
        <v>1021</v>
      </c>
      <c r="E534" s="131" t="s">
        <v>1076</v>
      </c>
      <c r="F534" s="131" t="s">
        <v>1703</v>
      </c>
      <c r="G534" s="131"/>
      <c r="H534" s="131"/>
      <c r="I534" s="132"/>
      <c r="J534" s="132">
        <v>30.4</v>
      </c>
      <c r="K534" s="132"/>
      <c r="L534" s="132">
        <v>25.5</v>
      </c>
      <c r="M534" s="132">
        <v>31.1</v>
      </c>
      <c r="N534" s="132">
        <v>31.1</v>
      </c>
      <c r="O534" s="132">
        <v>32.700000000000003</v>
      </c>
      <c r="P534" s="132"/>
      <c r="Q534" s="132">
        <v>23.3</v>
      </c>
      <c r="R534" s="132">
        <v>25</v>
      </c>
      <c r="S534" s="132">
        <v>25.9</v>
      </c>
      <c r="T534" s="132">
        <v>22.7</v>
      </c>
      <c r="U534" s="132">
        <v>25</v>
      </c>
      <c r="V534" s="132">
        <v>30.5</v>
      </c>
      <c r="W534" s="132">
        <v>30.5</v>
      </c>
      <c r="X534" s="132">
        <v>32</v>
      </c>
      <c r="Y534" s="132">
        <v>30</v>
      </c>
      <c r="Z534" s="132">
        <v>28.1</v>
      </c>
      <c r="AA534" s="132">
        <v>29.5</v>
      </c>
      <c r="AB534" s="132">
        <v>30.5</v>
      </c>
      <c r="AC534" s="132">
        <v>36.1</v>
      </c>
      <c r="AD534" s="132">
        <v>30.5</v>
      </c>
      <c r="AE534" s="132">
        <v>34.299999999999997</v>
      </c>
      <c r="AF534" s="132">
        <v>27.2</v>
      </c>
      <c r="AG534" s="132">
        <v>30.5</v>
      </c>
      <c r="AH534" s="132">
        <v>47.1</v>
      </c>
      <c r="AI534" s="132">
        <v>28.7</v>
      </c>
      <c r="AJ534" s="132">
        <v>32.1</v>
      </c>
      <c r="AK534" s="132">
        <v>30.8</v>
      </c>
      <c r="AL534" s="132">
        <v>40.4</v>
      </c>
      <c r="AM534" s="132">
        <v>32.1</v>
      </c>
      <c r="AN534" s="132">
        <v>35.6</v>
      </c>
      <c r="AO534" s="132">
        <v>32.1</v>
      </c>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row>
    <row r="535" spans="1:94">
      <c r="A535" s="131">
        <v>362</v>
      </c>
      <c r="B535" s="131" t="s">
        <v>1077</v>
      </c>
      <c r="C535" s="131" t="s">
        <v>977</v>
      </c>
      <c r="D535" s="131" t="s">
        <v>1021</v>
      </c>
      <c r="E535" s="131" t="s">
        <v>1078</v>
      </c>
      <c r="F535" s="131" t="s">
        <v>1703</v>
      </c>
      <c r="G535" s="131"/>
      <c r="H535" s="131"/>
      <c r="I535" s="132"/>
      <c r="J535" s="132">
        <v>6.3</v>
      </c>
      <c r="K535" s="132"/>
      <c r="L535" s="132">
        <v>4.0999999999999996</v>
      </c>
      <c r="M535" s="132">
        <v>6.9</v>
      </c>
      <c r="N535" s="132">
        <v>6.9</v>
      </c>
      <c r="O535" s="132">
        <v>6.9</v>
      </c>
      <c r="P535" s="132"/>
      <c r="Q535" s="132">
        <v>3.8</v>
      </c>
      <c r="R535" s="132">
        <v>3.1</v>
      </c>
      <c r="S535" s="132">
        <v>4.5999999999999996</v>
      </c>
      <c r="T535" s="132">
        <v>2.2999999999999998</v>
      </c>
      <c r="U535" s="132">
        <v>3.8</v>
      </c>
      <c r="V535" s="132">
        <v>6.4</v>
      </c>
      <c r="W535" s="132">
        <v>7.9</v>
      </c>
      <c r="X535" s="132">
        <v>10.1</v>
      </c>
      <c r="Y535" s="132">
        <v>6.5</v>
      </c>
      <c r="Z535" s="132">
        <v>5</v>
      </c>
      <c r="AA535" s="132">
        <v>6.5</v>
      </c>
      <c r="AB535" s="132">
        <v>6.5</v>
      </c>
      <c r="AC535" s="132">
        <v>7</v>
      </c>
      <c r="AD535" s="132">
        <v>6.3</v>
      </c>
      <c r="AE535" s="132">
        <v>8.5</v>
      </c>
      <c r="AF535" s="132">
        <v>3.7</v>
      </c>
      <c r="AG535" s="132">
        <v>5.0999999999999996</v>
      </c>
      <c r="AH535" s="132">
        <v>29.9</v>
      </c>
      <c r="AI535" s="132">
        <v>5.8</v>
      </c>
      <c r="AJ535" s="132">
        <v>3.2</v>
      </c>
      <c r="AK535" s="132">
        <v>5</v>
      </c>
      <c r="AL535" s="132">
        <v>14.5</v>
      </c>
      <c r="AM535" s="132">
        <v>6.1</v>
      </c>
      <c r="AN535" s="132">
        <v>6.5</v>
      </c>
      <c r="AO535" s="132">
        <v>6.5</v>
      </c>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row>
    <row r="536" spans="1:94">
      <c r="A536" s="131">
        <v>363</v>
      </c>
      <c r="B536" s="131" t="s">
        <v>1079</v>
      </c>
      <c r="C536" s="131" t="s">
        <v>977</v>
      </c>
      <c r="D536" s="131" t="s">
        <v>1021</v>
      </c>
      <c r="E536" s="131" t="s">
        <v>1080</v>
      </c>
      <c r="F536" s="131" t="s">
        <v>1703</v>
      </c>
      <c r="G536" s="131"/>
      <c r="H536" s="131"/>
      <c r="I536" s="132"/>
      <c r="J536" s="132">
        <v>55.4</v>
      </c>
      <c r="K536" s="132"/>
      <c r="L536" s="132">
        <v>42</v>
      </c>
      <c r="M536" s="132">
        <v>56.1</v>
      </c>
      <c r="N536" s="132">
        <v>56.8</v>
      </c>
      <c r="O536" s="132">
        <v>62.8</v>
      </c>
      <c r="P536" s="132"/>
      <c r="Q536" s="132">
        <v>30.6</v>
      </c>
      <c r="R536" s="132">
        <v>39.299999999999997</v>
      </c>
      <c r="S536" s="132">
        <v>41.9</v>
      </c>
      <c r="T536" s="132">
        <v>41.7</v>
      </c>
      <c r="U536" s="132">
        <v>41.7</v>
      </c>
      <c r="V536" s="132">
        <v>55.2</v>
      </c>
      <c r="W536" s="132">
        <v>52.7</v>
      </c>
      <c r="X536" s="132">
        <v>66</v>
      </c>
      <c r="Y536" s="132">
        <v>55.7</v>
      </c>
      <c r="Z536" s="132">
        <v>49</v>
      </c>
      <c r="AA536" s="132">
        <v>55.7</v>
      </c>
      <c r="AB536" s="132">
        <v>53</v>
      </c>
      <c r="AC536" s="132">
        <v>66.2</v>
      </c>
      <c r="AD536" s="132">
        <v>53.2</v>
      </c>
      <c r="AE536" s="132">
        <v>62.8</v>
      </c>
      <c r="AF536" s="132">
        <v>53.1</v>
      </c>
      <c r="AG536" s="132">
        <v>56.3</v>
      </c>
      <c r="AH536" s="132">
        <v>73</v>
      </c>
      <c r="AI536" s="132">
        <v>59.2</v>
      </c>
      <c r="AJ536" s="132">
        <v>51.4</v>
      </c>
      <c r="AK536" s="132">
        <v>52.3</v>
      </c>
      <c r="AL536" s="132">
        <v>75</v>
      </c>
      <c r="AM536" s="132">
        <v>62.3</v>
      </c>
      <c r="AN536" s="132">
        <v>66.599999999999994</v>
      </c>
      <c r="AO536" s="132">
        <v>64.3</v>
      </c>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row>
    <row r="537" spans="1:94">
      <c r="A537" s="131"/>
      <c r="B537" s="131"/>
      <c r="C537" s="131" t="s">
        <v>977</v>
      </c>
      <c r="D537" s="131" t="s">
        <v>1082</v>
      </c>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row>
    <row r="538" spans="1:94">
      <c r="A538" s="131">
        <v>366</v>
      </c>
      <c r="B538" s="131" t="s">
        <v>1081</v>
      </c>
      <c r="C538" s="131" t="s">
        <v>977</v>
      </c>
      <c r="D538" s="131" t="s">
        <v>1082</v>
      </c>
      <c r="E538" s="131" t="s">
        <v>1083</v>
      </c>
      <c r="F538" s="131" t="s">
        <v>1703</v>
      </c>
      <c r="G538" s="131"/>
      <c r="H538" s="131"/>
      <c r="I538" s="132"/>
      <c r="J538" s="132">
        <v>57.1</v>
      </c>
      <c r="K538" s="132"/>
      <c r="L538" s="132">
        <v>47.6</v>
      </c>
      <c r="M538" s="132">
        <v>58.2</v>
      </c>
      <c r="N538" s="132">
        <v>59.4</v>
      </c>
      <c r="O538" s="132">
        <v>60.6</v>
      </c>
      <c r="P538" s="132"/>
      <c r="Q538" s="132">
        <v>33.9</v>
      </c>
      <c r="R538" s="132">
        <v>47.1</v>
      </c>
      <c r="S538" s="132">
        <v>50.9</v>
      </c>
      <c r="T538" s="132">
        <v>42.5</v>
      </c>
      <c r="U538" s="132">
        <v>47.1</v>
      </c>
      <c r="V538" s="132">
        <v>57.6</v>
      </c>
      <c r="W538" s="132">
        <v>57.6</v>
      </c>
      <c r="X538" s="132">
        <v>57.6</v>
      </c>
      <c r="Y538" s="132">
        <v>57.6</v>
      </c>
      <c r="Z538" s="132">
        <v>54.5</v>
      </c>
      <c r="AA538" s="132">
        <v>57.6</v>
      </c>
      <c r="AB538" s="132">
        <v>57.6</v>
      </c>
      <c r="AC538" s="132">
        <v>65.900000000000006</v>
      </c>
      <c r="AD538" s="132">
        <v>58.8</v>
      </c>
      <c r="AE538" s="132">
        <v>61.8</v>
      </c>
      <c r="AF538" s="132">
        <v>58.6</v>
      </c>
      <c r="AG538" s="132">
        <v>58.8</v>
      </c>
      <c r="AH538" s="132">
        <v>73.099999999999994</v>
      </c>
      <c r="AI538" s="132">
        <v>59.4</v>
      </c>
      <c r="AJ538" s="132">
        <v>60</v>
      </c>
      <c r="AK538" s="132">
        <v>53.7</v>
      </c>
      <c r="AL538" s="132">
        <v>65.3</v>
      </c>
      <c r="AM538" s="132">
        <v>60</v>
      </c>
      <c r="AN538" s="132">
        <v>60</v>
      </c>
      <c r="AO538" s="132">
        <v>61.4</v>
      </c>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row>
    <row r="539" spans="1:94">
      <c r="A539" s="131">
        <v>367</v>
      </c>
      <c r="B539" s="131" t="s">
        <v>1084</v>
      </c>
      <c r="C539" s="131" t="s">
        <v>977</v>
      </c>
      <c r="D539" s="131" t="s">
        <v>1082</v>
      </c>
      <c r="E539" s="131" t="s">
        <v>1085</v>
      </c>
      <c r="F539" s="131" t="s">
        <v>1703</v>
      </c>
      <c r="G539" s="131"/>
      <c r="H539" s="131"/>
      <c r="I539" s="132"/>
      <c r="J539" s="132">
        <v>42.8</v>
      </c>
      <c r="K539" s="132"/>
      <c r="L539" s="132">
        <v>34</v>
      </c>
      <c r="M539" s="132">
        <v>44.1</v>
      </c>
      <c r="N539" s="132">
        <v>45</v>
      </c>
      <c r="O539" s="132">
        <v>45.8</v>
      </c>
      <c r="P539" s="132"/>
      <c r="Q539" s="132">
        <v>26</v>
      </c>
      <c r="R539" s="132">
        <v>33.6</v>
      </c>
      <c r="S539" s="132">
        <v>37.4</v>
      </c>
      <c r="T539" s="132">
        <v>27</v>
      </c>
      <c r="U539" s="132">
        <v>33.6</v>
      </c>
      <c r="V539" s="132">
        <v>43.6</v>
      </c>
      <c r="W539" s="132">
        <v>43.6</v>
      </c>
      <c r="X539" s="132">
        <v>43.6</v>
      </c>
      <c r="Y539" s="132">
        <v>43.6</v>
      </c>
      <c r="Z539" s="132">
        <v>39.4</v>
      </c>
      <c r="AA539" s="132">
        <v>43.9</v>
      </c>
      <c r="AB539" s="132">
        <v>43.6</v>
      </c>
      <c r="AC539" s="132">
        <v>53.4</v>
      </c>
      <c r="AD539" s="132">
        <v>44.4</v>
      </c>
      <c r="AE539" s="132">
        <v>48.6</v>
      </c>
      <c r="AF539" s="132">
        <v>42.8</v>
      </c>
      <c r="AG539" s="132">
        <v>44.2</v>
      </c>
      <c r="AH539" s="132">
        <v>59.8</v>
      </c>
      <c r="AI539" s="132">
        <v>41.9</v>
      </c>
      <c r="AJ539" s="132">
        <v>44.7</v>
      </c>
      <c r="AK539" s="132">
        <v>37.6</v>
      </c>
      <c r="AL539" s="132">
        <v>53.5</v>
      </c>
      <c r="AM539" s="132">
        <v>45.3</v>
      </c>
      <c r="AN539" s="132">
        <v>46.3</v>
      </c>
      <c r="AO539" s="132">
        <v>45.2</v>
      </c>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row>
    <row r="540" spans="1:94">
      <c r="A540" s="131">
        <v>368</v>
      </c>
      <c r="B540" s="131" t="s">
        <v>1086</v>
      </c>
      <c r="C540" s="131" t="s">
        <v>977</v>
      </c>
      <c r="D540" s="131" t="s">
        <v>1082</v>
      </c>
      <c r="E540" s="131" t="s">
        <v>1087</v>
      </c>
      <c r="F540" s="131" t="s">
        <v>1703</v>
      </c>
      <c r="G540" s="131"/>
      <c r="H540" s="131"/>
      <c r="I540" s="132"/>
      <c r="J540" s="132">
        <v>25.4</v>
      </c>
      <c r="K540" s="132"/>
      <c r="L540" s="132">
        <v>21.6</v>
      </c>
      <c r="M540" s="132">
        <v>26</v>
      </c>
      <c r="N540" s="132">
        <v>25.9</v>
      </c>
      <c r="O540" s="132">
        <v>27</v>
      </c>
      <c r="P540" s="132"/>
      <c r="Q540" s="132">
        <v>16.100000000000001</v>
      </c>
      <c r="R540" s="132">
        <v>21.5</v>
      </c>
      <c r="S540" s="132">
        <v>21.6</v>
      </c>
      <c r="T540" s="132">
        <v>18.899999999999999</v>
      </c>
      <c r="U540" s="132">
        <v>21.5</v>
      </c>
      <c r="V540" s="132">
        <v>26</v>
      </c>
      <c r="W540" s="132">
        <v>26</v>
      </c>
      <c r="X540" s="132">
        <v>26</v>
      </c>
      <c r="Y540" s="132">
        <v>26.2</v>
      </c>
      <c r="Z540" s="132">
        <v>25.3</v>
      </c>
      <c r="AA540" s="132">
        <v>26</v>
      </c>
      <c r="AB540" s="132">
        <v>26</v>
      </c>
      <c r="AC540" s="132">
        <v>26.4</v>
      </c>
      <c r="AD540" s="132">
        <v>25.9</v>
      </c>
      <c r="AE540" s="132">
        <v>26.2</v>
      </c>
      <c r="AF540" s="132">
        <v>23.7</v>
      </c>
      <c r="AG540" s="132">
        <v>25.8</v>
      </c>
      <c r="AH540" s="132">
        <v>43.7</v>
      </c>
      <c r="AI540" s="132">
        <v>27</v>
      </c>
      <c r="AJ540" s="132">
        <v>23.6</v>
      </c>
      <c r="AK540" s="132">
        <v>27</v>
      </c>
      <c r="AL540" s="132">
        <v>33</v>
      </c>
      <c r="AM540" s="132">
        <v>27</v>
      </c>
      <c r="AN540" s="132">
        <v>27</v>
      </c>
      <c r="AO540" s="132">
        <v>27.3</v>
      </c>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row>
    <row r="541" spans="1:94">
      <c r="A541" s="131">
        <v>369</v>
      </c>
      <c r="B541" s="131" t="s">
        <v>1088</v>
      </c>
      <c r="C541" s="131" t="s">
        <v>977</v>
      </c>
      <c r="D541" s="131" t="s">
        <v>1082</v>
      </c>
      <c r="E541" s="131" t="s">
        <v>1089</v>
      </c>
      <c r="F541" s="131" t="s">
        <v>1703</v>
      </c>
      <c r="G541" s="131"/>
      <c r="H541" s="131"/>
      <c r="I541" s="132"/>
      <c r="J541" s="132">
        <v>11.8</v>
      </c>
      <c r="K541" s="132"/>
      <c r="L541" s="132">
        <v>9.6999999999999993</v>
      </c>
      <c r="M541" s="132">
        <v>12</v>
      </c>
      <c r="N541" s="132">
        <v>12</v>
      </c>
      <c r="O541" s="132">
        <v>12.7</v>
      </c>
      <c r="P541" s="132"/>
      <c r="Q541" s="132">
        <v>9.6</v>
      </c>
      <c r="R541" s="132">
        <v>9.6</v>
      </c>
      <c r="S541" s="132">
        <v>9.6</v>
      </c>
      <c r="T541" s="132">
        <v>9.1999999999999993</v>
      </c>
      <c r="U541" s="132">
        <v>9.6</v>
      </c>
      <c r="V541" s="132">
        <v>11.8</v>
      </c>
      <c r="W541" s="132">
        <v>11.8</v>
      </c>
      <c r="X541" s="132">
        <v>13</v>
      </c>
      <c r="Y541" s="132">
        <v>11.8</v>
      </c>
      <c r="Z541" s="132">
        <v>11</v>
      </c>
      <c r="AA541" s="132">
        <v>11.8</v>
      </c>
      <c r="AB541" s="132">
        <v>11.8</v>
      </c>
      <c r="AC541" s="132">
        <v>11.8</v>
      </c>
      <c r="AD541" s="132">
        <v>11.8</v>
      </c>
      <c r="AE541" s="132">
        <v>12.1</v>
      </c>
      <c r="AF541" s="132">
        <v>11.5</v>
      </c>
      <c r="AG541" s="132">
        <v>9.8000000000000007</v>
      </c>
      <c r="AH541" s="132">
        <v>28.2</v>
      </c>
      <c r="AI541" s="132">
        <v>12.2</v>
      </c>
      <c r="AJ541" s="132">
        <v>12.5</v>
      </c>
      <c r="AK541" s="132">
        <v>12.2</v>
      </c>
      <c r="AL541" s="132">
        <v>16</v>
      </c>
      <c r="AM541" s="132">
        <v>12.5</v>
      </c>
      <c r="AN541" s="132">
        <v>12.5</v>
      </c>
      <c r="AO541" s="132">
        <v>13.7</v>
      </c>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row>
    <row r="542" spans="1:94">
      <c r="A542" s="131">
        <v>370</v>
      </c>
      <c r="B542" s="131" t="s">
        <v>1090</v>
      </c>
      <c r="C542" s="131" t="s">
        <v>977</v>
      </c>
      <c r="D542" s="131" t="s">
        <v>1082</v>
      </c>
      <c r="E542" s="131" t="s">
        <v>1091</v>
      </c>
      <c r="F542" s="131" t="s">
        <v>1703</v>
      </c>
      <c r="G542" s="131"/>
      <c r="H542" s="131"/>
      <c r="I542" s="132"/>
      <c r="J542" s="132">
        <v>10.6</v>
      </c>
      <c r="K542" s="132"/>
      <c r="L542" s="132">
        <v>8.3000000000000007</v>
      </c>
      <c r="M542" s="132">
        <v>11</v>
      </c>
      <c r="N542" s="132">
        <v>11</v>
      </c>
      <c r="O542" s="132">
        <v>11.3</v>
      </c>
      <c r="P542" s="132"/>
      <c r="Q542" s="132">
        <v>8.1</v>
      </c>
      <c r="R542" s="132">
        <v>8.6999999999999993</v>
      </c>
      <c r="S542" s="132">
        <v>8.1</v>
      </c>
      <c r="T542" s="132">
        <v>7.6</v>
      </c>
      <c r="U542" s="132">
        <v>8.1</v>
      </c>
      <c r="V542" s="132">
        <v>10.7</v>
      </c>
      <c r="W542" s="132">
        <v>10.8</v>
      </c>
      <c r="X542" s="132">
        <v>15.4</v>
      </c>
      <c r="Y542" s="132">
        <v>10.7</v>
      </c>
      <c r="Z542" s="132">
        <v>9.6999999999999993</v>
      </c>
      <c r="AA542" s="132">
        <v>10.7</v>
      </c>
      <c r="AB542" s="132">
        <v>10.7</v>
      </c>
      <c r="AC542" s="132">
        <v>10.7</v>
      </c>
      <c r="AD542" s="132">
        <v>10.6</v>
      </c>
      <c r="AE542" s="132">
        <v>11.9</v>
      </c>
      <c r="AF542" s="132">
        <v>9.9</v>
      </c>
      <c r="AG542" s="132">
        <v>8.5</v>
      </c>
      <c r="AH542" s="132">
        <v>31.4</v>
      </c>
      <c r="AI542" s="132">
        <v>10.9</v>
      </c>
      <c r="AJ542" s="132">
        <v>8.3000000000000007</v>
      </c>
      <c r="AK542" s="132">
        <v>10.1</v>
      </c>
      <c r="AL542" s="132">
        <v>17.3</v>
      </c>
      <c r="AM542" s="132">
        <v>10.9</v>
      </c>
      <c r="AN542" s="132">
        <v>10.9</v>
      </c>
      <c r="AO542" s="132">
        <v>10.9</v>
      </c>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row>
    <row r="543" spans="1:94">
      <c r="A543" s="131">
        <v>371</v>
      </c>
      <c r="B543" s="131" t="s">
        <v>1092</v>
      </c>
      <c r="C543" s="131" t="s">
        <v>977</v>
      </c>
      <c r="D543" s="131" t="s">
        <v>1082</v>
      </c>
      <c r="E543" s="131" t="s">
        <v>1093</v>
      </c>
      <c r="F543" s="131" t="s">
        <v>1703</v>
      </c>
      <c r="G543" s="131"/>
      <c r="H543" s="131"/>
      <c r="I543" s="132"/>
      <c r="J543" s="132">
        <v>11.6</v>
      </c>
      <c r="K543" s="132"/>
      <c r="L543" s="132">
        <v>9.5</v>
      </c>
      <c r="M543" s="132">
        <v>12.2</v>
      </c>
      <c r="N543" s="132">
        <v>11.9</v>
      </c>
      <c r="O543" s="132">
        <v>12.2</v>
      </c>
      <c r="P543" s="132"/>
      <c r="Q543" s="132">
        <v>9.4</v>
      </c>
      <c r="R543" s="132">
        <v>9.4</v>
      </c>
      <c r="S543" s="132">
        <v>9.4</v>
      </c>
      <c r="T543" s="132">
        <v>7.5</v>
      </c>
      <c r="U543" s="132">
        <v>9.4</v>
      </c>
      <c r="V543" s="132">
        <v>12.1</v>
      </c>
      <c r="W543" s="132">
        <v>12.7</v>
      </c>
      <c r="X543" s="132">
        <v>12.8</v>
      </c>
      <c r="Y543" s="132">
        <v>12.1</v>
      </c>
      <c r="Z543" s="132">
        <v>10.5</v>
      </c>
      <c r="AA543" s="132">
        <v>12.1</v>
      </c>
      <c r="AB543" s="132">
        <v>12.1</v>
      </c>
      <c r="AC543" s="132">
        <v>12.3</v>
      </c>
      <c r="AD543" s="132">
        <v>10.6</v>
      </c>
      <c r="AE543" s="132">
        <v>12.9</v>
      </c>
      <c r="AF543" s="132">
        <v>9.4</v>
      </c>
      <c r="AG543" s="132">
        <v>10.3</v>
      </c>
      <c r="AH543" s="132">
        <v>29.2</v>
      </c>
      <c r="AI543" s="132">
        <v>11.6</v>
      </c>
      <c r="AJ543" s="132">
        <v>12</v>
      </c>
      <c r="AK543" s="132">
        <v>12.2</v>
      </c>
      <c r="AL543" s="132">
        <v>18.399999999999999</v>
      </c>
      <c r="AM543" s="132">
        <v>12.2</v>
      </c>
      <c r="AN543" s="132">
        <v>12.2</v>
      </c>
      <c r="AO543" s="132">
        <v>11.8</v>
      </c>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row>
    <row r="544" spans="1:94">
      <c r="A544" s="131">
        <v>372</v>
      </c>
      <c r="B544" s="131" t="s">
        <v>1094</v>
      </c>
      <c r="C544" s="131" t="s">
        <v>977</v>
      </c>
      <c r="D544" s="131" t="s">
        <v>1082</v>
      </c>
      <c r="E544" s="131" t="s">
        <v>1095</v>
      </c>
      <c r="F544" s="131" t="s">
        <v>1703</v>
      </c>
      <c r="G544" s="131"/>
      <c r="H544" s="131"/>
      <c r="I544" s="132"/>
      <c r="J544" s="132">
        <v>5.5</v>
      </c>
      <c r="K544" s="132"/>
      <c r="L544" s="132">
        <v>4.3</v>
      </c>
      <c r="M544" s="132">
        <v>6.1</v>
      </c>
      <c r="N544" s="132">
        <v>5.6</v>
      </c>
      <c r="O544" s="132">
        <v>5.9</v>
      </c>
      <c r="P544" s="132"/>
      <c r="Q544" s="132">
        <v>4.2</v>
      </c>
      <c r="R544" s="132">
        <v>3.9</v>
      </c>
      <c r="S544" s="132">
        <v>4.5</v>
      </c>
      <c r="T544" s="132">
        <v>2.6</v>
      </c>
      <c r="U544" s="132">
        <v>4.2</v>
      </c>
      <c r="V544" s="132">
        <v>5.9</v>
      </c>
      <c r="W544" s="132">
        <v>6.6</v>
      </c>
      <c r="X544" s="132">
        <v>9.4</v>
      </c>
      <c r="Y544" s="132">
        <v>5.9</v>
      </c>
      <c r="Z544" s="132">
        <v>4.3</v>
      </c>
      <c r="AA544" s="132">
        <v>5.9</v>
      </c>
      <c r="AB544" s="132">
        <v>5.8</v>
      </c>
      <c r="AC544" s="132">
        <v>6.5</v>
      </c>
      <c r="AD544" s="132">
        <v>5.5</v>
      </c>
      <c r="AE544" s="132">
        <v>5.5</v>
      </c>
      <c r="AF544" s="132">
        <v>3.5</v>
      </c>
      <c r="AG544" s="132">
        <v>4.0999999999999996</v>
      </c>
      <c r="AH544" s="132">
        <v>23.5</v>
      </c>
      <c r="AI544" s="132">
        <v>5.0999999999999996</v>
      </c>
      <c r="AJ544" s="132">
        <v>3.5</v>
      </c>
      <c r="AK544" s="132">
        <v>5.2</v>
      </c>
      <c r="AL544" s="132">
        <v>12.3</v>
      </c>
      <c r="AM544" s="132">
        <v>5.8</v>
      </c>
      <c r="AN544" s="132">
        <v>5.8</v>
      </c>
      <c r="AO544" s="132">
        <v>5.8</v>
      </c>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row>
    <row r="545" spans="1:94">
      <c r="A545" s="131">
        <v>373</v>
      </c>
      <c r="B545" s="131" t="s">
        <v>1096</v>
      </c>
      <c r="C545" s="131" t="s">
        <v>977</v>
      </c>
      <c r="D545" s="131" t="s">
        <v>1082</v>
      </c>
      <c r="E545" s="131" t="s">
        <v>1097</v>
      </c>
      <c r="F545" s="131" t="s">
        <v>1703</v>
      </c>
      <c r="G545" s="131"/>
      <c r="H545" s="131"/>
      <c r="I545" s="132"/>
      <c r="J545" s="132">
        <v>6.7</v>
      </c>
      <c r="K545" s="132"/>
      <c r="L545" s="132">
        <v>4.3</v>
      </c>
      <c r="M545" s="132">
        <v>7.5</v>
      </c>
      <c r="N545" s="132">
        <v>7.2</v>
      </c>
      <c r="O545" s="132">
        <v>7.3</v>
      </c>
      <c r="P545" s="132"/>
      <c r="Q545" s="132">
        <v>4.2</v>
      </c>
      <c r="R545" s="132">
        <v>4.2</v>
      </c>
      <c r="S545" s="132">
        <v>4.2</v>
      </c>
      <c r="T545" s="132">
        <v>3.3</v>
      </c>
      <c r="U545" s="132">
        <v>4.2</v>
      </c>
      <c r="V545" s="132">
        <v>7.2</v>
      </c>
      <c r="W545" s="132">
        <v>8.3000000000000007</v>
      </c>
      <c r="X545" s="132">
        <v>10.3</v>
      </c>
      <c r="Y545" s="132">
        <v>7.2</v>
      </c>
      <c r="Z545" s="132">
        <v>5.5</v>
      </c>
      <c r="AA545" s="132">
        <v>7.2</v>
      </c>
      <c r="AB545" s="132">
        <v>7.1</v>
      </c>
      <c r="AC545" s="132">
        <v>10.1</v>
      </c>
      <c r="AD545" s="132">
        <v>6.7</v>
      </c>
      <c r="AE545" s="132">
        <v>7.9</v>
      </c>
      <c r="AF545" s="132">
        <v>4.9000000000000004</v>
      </c>
      <c r="AG545" s="132">
        <v>4.7</v>
      </c>
      <c r="AH545" s="132">
        <v>29.2</v>
      </c>
      <c r="AI545" s="132">
        <v>6.6</v>
      </c>
      <c r="AJ545" s="132">
        <v>4.3</v>
      </c>
      <c r="AK545" s="132">
        <v>7</v>
      </c>
      <c r="AL545" s="132">
        <v>14</v>
      </c>
      <c r="AM545" s="132">
        <v>7</v>
      </c>
      <c r="AN545" s="132">
        <v>7</v>
      </c>
      <c r="AO545" s="132">
        <v>6</v>
      </c>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row>
    <row r="546" spans="1:94">
      <c r="A546" s="131">
        <v>374</v>
      </c>
      <c r="B546" s="131" t="s">
        <v>1098</v>
      </c>
      <c r="C546" s="131" t="s">
        <v>977</v>
      </c>
      <c r="D546" s="131" t="s">
        <v>1082</v>
      </c>
      <c r="E546" s="131" t="s">
        <v>1099</v>
      </c>
      <c r="F546" s="131" t="s">
        <v>1703</v>
      </c>
      <c r="G546" s="131"/>
      <c r="H546" s="131"/>
      <c r="I546" s="132"/>
      <c r="J546" s="132">
        <v>10.9</v>
      </c>
      <c r="K546" s="132"/>
      <c r="L546" s="132">
        <v>9</v>
      </c>
      <c r="M546" s="132">
        <v>11.3</v>
      </c>
      <c r="N546" s="132">
        <v>11.3</v>
      </c>
      <c r="O546" s="132">
        <v>11.4</v>
      </c>
      <c r="P546" s="132"/>
      <c r="Q546" s="132">
        <v>8.8000000000000007</v>
      </c>
      <c r="R546" s="132">
        <v>8.8000000000000007</v>
      </c>
      <c r="S546" s="132">
        <v>8.8000000000000007</v>
      </c>
      <c r="T546" s="132">
        <v>8.6</v>
      </c>
      <c r="U546" s="132">
        <v>7.9</v>
      </c>
      <c r="V546" s="132">
        <v>11</v>
      </c>
      <c r="W546" s="132">
        <v>11</v>
      </c>
      <c r="X546" s="132">
        <v>18.3</v>
      </c>
      <c r="Y546" s="132">
        <v>11</v>
      </c>
      <c r="Z546" s="132">
        <v>8.6999999999999993</v>
      </c>
      <c r="AA546" s="132">
        <v>11</v>
      </c>
      <c r="AB546" s="132">
        <v>10.8</v>
      </c>
      <c r="AC546" s="132">
        <v>11</v>
      </c>
      <c r="AD546" s="132">
        <v>10.5</v>
      </c>
      <c r="AE546" s="132">
        <v>12.2</v>
      </c>
      <c r="AF546" s="132">
        <v>8.4</v>
      </c>
      <c r="AG546" s="132">
        <v>11</v>
      </c>
      <c r="AH546" s="132">
        <v>32.5</v>
      </c>
      <c r="AI546" s="132">
        <v>11.1</v>
      </c>
      <c r="AJ546" s="132">
        <v>8.1</v>
      </c>
      <c r="AK546" s="132">
        <v>10.5</v>
      </c>
      <c r="AL546" s="132">
        <v>15.6</v>
      </c>
      <c r="AM546" s="132">
        <v>11.1</v>
      </c>
      <c r="AN546" s="132">
        <v>11.6</v>
      </c>
      <c r="AO546" s="132">
        <v>11.1</v>
      </c>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row>
    <row r="547" spans="1:94">
      <c r="A547" s="131">
        <v>375</v>
      </c>
      <c r="B547" s="131" t="s">
        <v>1100</v>
      </c>
      <c r="C547" s="131" t="s">
        <v>977</v>
      </c>
      <c r="D547" s="131" t="s">
        <v>1082</v>
      </c>
      <c r="E547" s="131" t="s">
        <v>1101</v>
      </c>
      <c r="F547" s="131" t="s">
        <v>1703</v>
      </c>
      <c r="G547" s="131"/>
      <c r="H547" s="131"/>
      <c r="I547" s="132"/>
      <c r="J547" s="132">
        <v>19.600000000000001</v>
      </c>
      <c r="K547" s="132"/>
      <c r="L547" s="132">
        <v>15.9</v>
      </c>
      <c r="M547" s="132">
        <v>20.2</v>
      </c>
      <c r="N547" s="132">
        <v>20.100000000000001</v>
      </c>
      <c r="O547" s="132">
        <v>21.4</v>
      </c>
      <c r="P547" s="132"/>
      <c r="Q547" s="132">
        <v>11.7</v>
      </c>
      <c r="R547" s="132">
        <v>15.7</v>
      </c>
      <c r="S547" s="132">
        <v>15.9</v>
      </c>
      <c r="T547" s="132">
        <v>15.2</v>
      </c>
      <c r="U547" s="132">
        <v>15.5</v>
      </c>
      <c r="V547" s="132">
        <v>19</v>
      </c>
      <c r="W547" s="132">
        <v>20.9</v>
      </c>
      <c r="X547" s="132">
        <v>21.2</v>
      </c>
      <c r="Y547" s="132">
        <v>20</v>
      </c>
      <c r="Z547" s="132">
        <v>18.5</v>
      </c>
      <c r="AA547" s="132">
        <v>20</v>
      </c>
      <c r="AB547" s="132">
        <v>20.399999999999999</v>
      </c>
      <c r="AC547" s="132">
        <v>20</v>
      </c>
      <c r="AD547" s="132">
        <v>19.8</v>
      </c>
      <c r="AE547" s="132">
        <v>19.8</v>
      </c>
      <c r="AF547" s="132">
        <v>19.8</v>
      </c>
      <c r="AG547" s="132">
        <v>19.8</v>
      </c>
      <c r="AH547" s="132">
        <v>37.6</v>
      </c>
      <c r="AI547" s="132">
        <v>21.1</v>
      </c>
      <c r="AJ547" s="132">
        <v>20.6</v>
      </c>
      <c r="AK547" s="132">
        <v>15.4</v>
      </c>
      <c r="AL547" s="132">
        <v>24.6</v>
      </c>
      <c r="AM547" s="132">
        <v>21.1</v>
      </c>
      <c r="AN547" s="132">
        <v>21.1</v>
      </c>
      <c r="AO547" s="132">
        <v>22.9</v>
      </c>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row>
    <row r="548" spans="1:94">
      <c r="A548" s="131"/>
      <c r="B548" s="131"/>
      <c r="C548" s="131" t="s">
        <v>977</v>
      </c>
      <c r="D548" s="131" t="s">
        <v>1103</v>
      </c>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row>
    <row r="549" spans="1:94">
      <c r="A549" s="131">
        <v>377</v>
      </c>
      <c r="B549" s="131" t="s">
        <v>1102</v>
      </c>
      <c r="C549" s="131" t="s">
        <v>977</v>
      </c>
      <c r="D549" s="131" t="s">
        <v>1103</v>
      </c>
      <c r="E549" s="131" t="s">
        <v>1104</v>
      </c>
      <c r="F549" s="131" t="s">
        <v>1703</v>
      </c>
      <c r="G549" s="131"/>
      <c r="H549" s="131"/>
      <c r="I549" s="132"/>
      <c r="J549" s="132">
        <v>47.4</v>
      </c>
      <c r="K549" s="132"/>
      <c r="L549" s="132">
        <v>40.299999999999997</v>
      </c>
      <c r="M549" s="132">
        <v>48.4</v>
      </c>
      <c r="N549" s="132">
        <v>48.5</v>
      </c>
      <c r="O549" s="132">
        <v>50.3</v>
      </c>
      <c r="P549" s="132"/>
      <c r="Q549" s="132">
        <v>34.9</v>
      </c>
      <c r="R549" s="132">
        <v>39.6</v>
      </c>
      <c r="S549" s="132">
        <v>42.1</v>
      </c>
      <c r="T549" s="132">
        <v>37.4</v>
      </c>
      <c r="U549" s="132">
        <v>39.6</v>
      </c>
      <c r="V549" s="132">
        <v>46.8</v>
      </c>
      <c r="W549" s="132">
        <v>47.1</v>
      </c>
      <c r="X549" s="132">
        <v>50.7</v>
      </c>
      <c r="Y549" s="132">
        <v>48.3</v>
      </c>
      <c r="Z549" s="132">
        <v>43.2</v>
      </c>
      <c r="AA549" s="132">
        <v>47.6</v>
      </c>
      <c r="AB549" s="132">
        <v>47.6</v>
      </c>
      <c r="AC549" s="132">
        <v>55.4</v>
      </c>
      <c r="AD549" s="132">
        <v>47.1</v>
      </c>
      <c r="AE549" s="132">
        <v>52.4</v>
      </c>
      <c r="AF549" s="132">
        <v>47.8</v>
      </c>
      <c r="AG549" s="132">
        <v>46.6</v>
      </c>
      <c r="AH549" s="132">
        <v>65.900000000000006</v>
      </c>
      <c r="AI549" s="132">
        <v>48.3</v>
      </c>
      <c r="AJ549" s="132">
        <v>45.7</v>
      </c>
      <c r="AK549" s="132">
        <v>44.7</v>
      </c>
      <c r="AL549" s="132">
        <v>57.1</v>
      </c>
      <c r="AM549" s="132">
        <v>49.5</v>
      </c>
      <c r="AN549" s="132">
        <v>51.9</v>
      </c>
      <c r="AO549" s="132">
        <v>49.5</v>
      </c>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row>
    <row r="550" spans="1:94">
      <c r="A550" s="131">
        <v>378</v>
      </c>
      <c r="B550" s="131" t="s">
        <v>1105</v>
      </c>
      <c r="C550" s="131" t="s">
        <v>977</v>
      </c>
      <c r="D550" s="131" t="s">
        <v>1103</v>
      </c>
      <c r="E550" s="131" t="s">
        <v>1106</v>
      </c>
      <c r="F550" s="131" t="s">
        <v>1703</v>
      </c>
      <c r="G550" s="131"/>
      <c r="H550" s="131"/>
      <c r="I550" s="132"/>
      <c r="J550" s="132">
        <v>25.6</v>
      </c>
      <c r="K550" s="132"/>
      <c r="L550" s="132">
        <v>19.600000000000001</v>
      </c>
      <c r="M550" s="132">
        <v>28</v>
      </c>
      <c r="N550" s="132">
        <v>26.6</v>
      </c>
      <c r="O550" s="132">
        <v>26.6</v>
      </c>
      <c r="P550" s="132"/>
      <c r="Q550" s="132">
        <v>19.2</v>
      </c>
      <c r="R550" s="132">
        <v>19.2</v>
      </c>
      <c r="S550" s="132">
        <v>22.1</v>
      </c>
      <c r="T550" s="132">
        <v>14.4</v>
      </c>
      <c r="U550" s="132">
        <v>19.2</v>
      </c>
      <c r="V550" s="132">
        <v>27.4</v>
      </c>
      <c r="W550" s="132">
        <v>27.4</v>
      </c>
      <c r="X550" s="132">
        <v>39.299999999999997</v>
      </c>
      <c r="Y550" s="132">
        <v>27.2</v>
      </c>
      <c r="Z550" s="132">
        <v>23.9</v>
      </c>
      <c r="AA550" s="132">
        <v>27.4</v>
      </c>
      <c r="AB550" s="132">
        <v>27.4</v>
      </c>
      <c r="AC550" s="132">
        <v>33.700000000000003</v>
      </c>
      <c r="AD550" s="132">
        <v>26</v>
      </c>
      <c r="AE550" s="132">
        <v>33.299999999999997</v>
      </c>
      <c r="AF550" s="132">
        <v>21.5</v>
      </c>
      <c r="AG550" s="132">
        <v>21.5</v>
      </c>
      <c r="AH550" s="132">
        <v>38.9</v>
      </c>
      <c r="AI550" s="132">
        <v>21.3</v>
      </c>
      <c r="AJ550" s="132">
        <v>19.5</v>
      </c>
      <c r="AK550" s="132">
        <v>23.9</v>
      </c>
      <c r="AL550" s="132">
        <v>39.299999999999997</v>
      </c>
      <c r="AM550" s="132">
        <v>26</v>
      </c>
      <c r="AN550" s="132">
        <v>26.1</v>
      </c>
      <c r="AO550" s="132">
        <v>26</v>
      </c>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row>
    <row r="551" spans="1:94">
      <c r="A551" s="131">
        <v>379</v>
      </c>
      <c r="B551" s="131" t="s">
        <v>1107</v>
      </c>
      <c r="C551" s="131" t="s">
        <v>977</v>
      </c>
      <c r="D551" s="131" t="s">
        <v>1103</v>
      </c>
      <c r="E551" s="131" t="s">
        <v>1108</v>
      </c>
      <c r="F551" s="131" t="s">
        <v>1703</v>
      </c>
      <c r="G551" s="131"/>
      <c r="H551" s="131"/>
      <c r="I551" s="132"/>
      <c r="J551" s="132">
        <v>28</v>
      </c>
      <c r="K551" s="132"/>
      <c r="L551" s="132">
        <v>23</v>
      </c>
      <c r="M551" s="132">
        <v>28.3</v>
      </c>
      <c r="N551" s="132">
        <v>28.4</v>
      </c>
      <c r="O551" s="132">
        <v>31.1</v>
      </c>
      <c r="P551" s="132"/>
      <c r="Q551" s="132">
        <v>22.3</v>
      </c>
      <c r="R551" s="132">
        <v>22.5</v>
      </c>
      <c r="S551" s="132">
        <v>22.8</v>
      </c>
      <c r="T551" s="132">
        <v>22.8</v>
      </c>
      <c r="U551" s="132">
        <v>22.8</v>
      </c>
      <c r="V551" s="132">
        <v>27</v>
      </c>
      <c r="W551" s="132">
        <v>28</v>
      </c>
      <c r="X551" s="132">
        <v>28</v>
      </c>
      <c r="Y551" s="132">
        <v>28</v>
      </c>
      <c r="Z551" s="132">
        <v>26.3</v>
      </c>
      <c r="AA551" s="132">
        <v>28</v>
      </c>
      <c r="AB551" s="132">
        <v>28</v>
      </c>
      <c r="AC551" s="132">
        <v>32.700000000000003</v>
      </c>
      <c r="AD551" s="132">
        <v>28.1</v>
      </c>
      <c r="AE551" s="132">
        <v>28.2</v>
      </c>
      <c r="AF551" s="132">
        <v>28.2</v>
      </c>
      <c r="AG551" s="132">
        <v>28.2</v>
      </c>
      <c r="AH551" s="132">
        <v>45.9</v>
      </c>
      <c r="AI551" s="132">
        <v>30.8</v>
      </c>
      <c r="AJ551" s="132">
        <v>29.5</v>
      </c>
      <c r="AK551" s="132">
        <v>30.8</v>
      </c>
      <c r="AL551" s="132">
        <v>31.7</v>
      </c>
      <c r="AM551" s="132">
        <v>30.8</v>
      </c>
      <c r="AN551" s="132">
        <v>32.9</v>
      </c>
      <c r="AO551" s="132">
        <v>30.8</v>
      </c>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row>
    <row r="552" spans="1:94">
      <c r="A552" s="131">
        <v>380</v>
      </c>
      <c r="B552" s="131" t="s">
        <v>1109</v>
      </c>
      <c r="C552" s="131" t="s">
        <v>977</v>
      </c>
      <c r="D552" s="131" t="s">
        <v>1103</v>
      </c>
      <c r="E552" s="131" t="s">
        <v>1110</v>
      </c>
      <c r="F552" s="131" t="s">
        <v>1703</v>
      </c>
      <c r="G552" s="131"/>
      <c r="H552" s="131"/>
      <c r="I552" s="132"/>
      <c r="J552" s="132">
        <v>18.399999999999999</v>
      </c>
      <c r="K552" s="132"/>
      <c r="L552" s="132">
        <v>16.899999999999999</v>
      </c>
      <c r="M552" s="132">
        <v>18.7</v>
      </c>
      <c r="N552" s="132">
        <v>18.7</v>
      </c>
      <c r="O552" s="132">
        <v>18.7</v>
      </c>
      <c r="P552" s="132"/>
      <c r="Q552" s="132">
        <v>16.899999999999999</v>
      </c>
      <c r="R552" s="132">
        <v>16.899999999999999</v>
      </c>
      <c r="S552" s="132">
        <v>16.899999999999999</v>
      </c>
      <c r="T552" s="132">
        <v>16.600000000000001</v>
      </c>
      <c r="U552" s="132">
        <v>16.100000000000001</v>
      </c>
      <c r="V552" s="132">
        <v>18.600000000000001</v>
      </c>
      <c r="W552" s="132">
        <v>18.600000000000001</v>
      </c>
      <c r="X552" s="132">
        <v>18.600000000000001</v>
      </c>
      <c r="Y552" s="132">
        <v>18.8</v>
      </c>
      <c r="Z552" s="132">
        <v>17.5</v>
      </c>
      <c r="AA552" s="132">
        <v>18.600000000000001</v>
      </c>
      <c r="AB552" s="132">
        <v>18.600000000000001</v>
      </c>
      <c r="AC552" s="132">
        <v>18.600000000000001</v>
      </c>
      <c r="AD552" s="132">
        <v>18.600000000000001</v>
      </c>
      <c r="AE552" s="132">
        <v>18.600000000000001</v>
      </c>
      <c r="AF552" s="132">
        <v>18.600000000000001</v>
      </c>
      <c r="AG552" s="132">
        <v>18.600000000000001</v>
      </c>
      <c r="AH552" s="132">
        <v>30.6</v>
      </c>
      <c r="AI552" s="132">
        <v>18.600000000000001</v>
      </c>
      <c r="AJ552" s="132">
        <v>17.5</v>
      </c>
      <c r="AK552" s="132">
        <v>16.3</v>
      </c>
      <c r="AL552" s="132">
        <v>19.5</v>
      </c>
      <c r="AM552" s="132">
        <v>18.600000000000001</v>
      </c>
      <c r="AN552" s="132">
        <v>18.600000000000001</v>
      </c>
      <c r="AO552" s="132">
        <v>20.3</v>
      </c>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row>
    <row r="553" spans="1:94">
      <c r="A553" s="131">
        <v>381</v>
      </c>
      <c r="B553" s="131" t="s">
        <v>1111</v>
      </c>
      <c r="C553" s="131" t="s">
        <v>977</v>
      </c>
      <c r="D553" s="131" t="s">
        <v>1103</v>
      </c>
      <c r="E553" s="131" t="s">
        <v>1112</v>
      </c>
      <c r="F553" s="131" t="s">
        <v>1703</v>
      </c>
      <c r="G553" s="131"/>
      <c r="H553" s="131"/>
      <c r="I553" s="132"/>
      <c r="J553" s="132">
        <v>16.5</v>
      </c>
      <c r="K553" s="132"/>
      <c r="L553" s="132">
        <v>14.2</v>
      </c>
      <c r="M553" s="132">
        <v>17.2</v>
      </c>
      <c r="N553" s="132">
        <v>16.899999999999999</v>
      </c>
      <c r="O553" s="132">
        <v>17</v>
      </c>
      <c r="P553" s="132"/>
      <c r="Q553" s="132">
        <v>14</v>
      </c>
      <c r="R553" s="132">
        <v>14</v>
      </c>
      <c r="S553" s="132">
        <v>14.3</v>
      </c>
      <c r="T553" s="132">
        <v>11.5</v>
      </c>
      <c r="U553" s="132">
        <v>14</v>
      </c>
      <c r="V553" s="132">
        <v>17.100000000000001</v>
      </c>
      <c r="W553" s="132">
        <v>18.7</v>
      </c>
      <c r="X553" s="132">
        <v>20.2</v>
      </c>
      <c r="Y553" s="132">
        <v>17.100000000000001</v>
      </c>
      <c r="Z553" s="132">
        <v>11</v>
      </c>
      <c r="AA553" s="132">
        <v>17.5</v>
      </c>
      <c r="AB553" s="132">
        <v>17.100000000000001</v>
      </c>
      <c r="AC553" s="132">
        <v>20</v>
      </c>
      <c r="AD553" s="132">
        <v>16.7</v>
      </c>
      <c r="AE553" s="132">
        <v>16.7</v>
      </c>
      <c r="AF553" s="132">
        <v>15.2</v>
      </c>
      <c r="AG553" s="132">
        <v>16.7</v>
      </c>
      <c r="AH553" s="132">
        <v>39.799999999999997</v>
      </c>
      <c r="AI553" s="132">
        <v>16.899999999999999</v>
      </c>
      <c r="AJ553" s="132">
        <v>13.7</v>
      </c>
      <c r="AK553" s="132">
        <v>13</v>
      </c>
      <c r="AL553" s="132">
        <v>22.7</v>
      </c>
      <c r="AM553" s="132">
        <v>16.899999999999999</v>
      </c>
      <c r="AN553" s="132">
        <v>17.3</v>
      </c>
      <c r="AO553" s="132">
        <v>16.899999999999999</v>
      </c>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row>
    <row r="554" spans="1:94">
      <c r="A554" s="131">
        <v>382</v>
      </c>
      <c r="B554" s="131" t="s">
        <v>1113</v>
      </c>
      <c r="C554" s="131" t="s">
        <v>977</v>
      </c>
      <c r="D554" s="131" t="s">
        <v>1103</v>
      </c>
      <c r="E554" s="131" t="s">
        <v>1114</v>
      </c>
      <c r="F554" s="131" t="s">
        <v>1703</v>
      </c>
      <c r="G554" s="131"/>
      <c r="H554" s="131"/>
      <c r="I554" s="132"/>
      <c r="J554" s="132">
        <v>8.5</v>
      </c>
      <c r="K554" s="132"/>
      <c r="L554" s="132">
        <v>7.7</v>
      </c>
      <c r="M554" s="132">
        <v>9</v>
      </c>
      <c r="N554" s="132">
        <v>8.5</v>
      </c>
      <c r="O554" s="132">
        <v>8.6</v>
      </c>
      <c r="P554" s="132"/>
      <c r="Q554" s="132">
        <v>7.6</v>
      </c>
      <c r="R554" s="132">
        <v>7.6</v>
      </c>
      <c r="S554" s="132">
        <v>7.6</v>
      </c>
      <c r="T554" s="132">
        <v>6.2</v>
      </c>
      <c r="U554" s="132">
        <v>7.6</v>
      </c>
      <c r="V554" s="132">
        <v>9</v>
      </c>
      <c r="W554" s="132">
        <v>9</v>
      </c>
      <c r="X554" s="132">
        <v>13.6</v>
      </c>
      <c r="Y554" s="132">
        <v>9</v>
      </c>
      <c r="Z554" s="132">
        <v>8.6</v>
      </c>
      <c r="AA554" s="132">
        <v>9.6999999999999993</v>
      </c>
      <c r="AB554" s="132">
        <v>9</v>
      </c>
      <c r="AC554" s="132">
        <v>9</v>
      </c>
      <c r="AD554" s="132">
        <v>7.1</v>
      </c>
      <c r="AE554" s="132">
        <v>9.3000000000000007</v>
      </c>
      <c r="AF554" s="132">
        <v>6.3</v>
      </c>
      <c r="AG554" s="132">
        <v>7</v>
      </c>
      <c r="AH554" s="132">
        <v>25.8</v>
      </c>
      <c r="AI554" s="132">
        <v>7.6</v>
      </c>
      <c r="AJ554" s="132">
        <v>7.1</v>
      </c>
      <c r="AK554" s="132">
        <v>5.8</v>
      </c>
      <c r="AL554" s="132">
        <v>13.7</v>
      </c>
      <c r="AM554" s="132">
        <v>8.5</v>
      </c>
      <c r="AN554" s="132">
        <v>8.5</v>
      </c>
      <c r="AO554" s="132">
        <v>8</v>
      </c>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row>
    <row r="555" spans="1:94">
      <c r="A555" s="131">
        <v>383</v>
      </c>
      <c r="B555" s="131" t="s">
        <v>1115</v>
      </c>
      <c r="C555" s="131" t="s">
        <v>977</v>
      </c>
      <c r="D555" s="131" t="s">
        <v>1103</v>
      </c>
      <c r="E555" s="131" t="s">
        <v>1116</v>
      </c>
      <c r="F555" s="131" t="s">
        <v>1703</v>
      </c>
      <c r="G555" s="131"/>
      <c r="H555" s="131"/>
      <c r="I555" s="132"/>
      <c r="J555" s="132">
        <v>6.2</v>
      </c>
      <c r="K555" s="132"/>
      <c r="L555" s="132">
        <v>5.2</v>
      </c>
      <c r="M555" s="132">
        <v>6.7</v>
      </c>
      <c r="N555" s="132">
        <v>6.1</v>
      </c>
      <c r="O555" s="132">
        <v>6.5</v>
      </c>
      <c r="P555" s="132"/>
      <c r="Q555" s="132">
        <v>5.2</v>
      </c>
      <c r="R555" s="132">
        <v>5.2</v>
      </c>
      <c r="S555" s="132">
        <v>5.2</v>
      </c>
      <c r="T555" s="132">
        <v>3.8</v>
      </c>
      <c r="U555" s="132">
        <v>5.2</v>
      </c>
      <c r="V555" s="132">
        <v>6.6</v>
      </c>
      <c r="W555" s="132">
        <v>6.6</v>
      </c>
      <c r="X555" s="132">
        <v>10.7</v>
      </c>
      <c r="Y555" s="132">
        <v>6.6</v>
      </c>
      <c r="Z555" s="132">
        <v>5.7</v>
      </c>
      <c r="AA555" s="132">
        <v>6.6</v>
      </c>
      <c r="AB555" s="132">
        <v>6.6</v>
      </c>
      <c r="AC555" s="132">
        <v>7.4</v>
      </c>
      <c r="AD555" s="132">
        <v>5.4</v>
      </c>
      <c r="AE555" s="132">
        <v>6.1</v>
      </c>
      <c r="AF555" s="132">
        <v>4.9000000000000004</v>
      </c>
      <c r="AG555" s="132">
        <v>4.2</v>
      </c>
      <c r="AH555" s="132">
        <v>25.6</v>
      </c>
      <c r="AI555" s="132">
        <v>5.8</v>
      </c>
      <c r="AJ555" s="132">
        <v>4.0999999999999996</v>
      </c>
      <c r="AK555" s="132">
        <v>5.6</v>
      </c>
      <c r="AL555" s="132">
        <v>11.8</v>
      </c>
      <c r="AM555" s="132">
        <v>6.5</v>
      </c>
      <c r="AN555" s="132">
        <v>6.5</v>
      </c>
      <c r="AO555" s="132">
        <v>6.5</v>
      </c>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row>
    <row r="556" spans="1:94">
      <c r="A556" s="131"/>
      <c r="B556" s="131"/>
      <c r="C556" s="131" t="s">
        <v>977</v>
      </c>
      <c r="D556" s="131" t="s">
        <v>1118</v>
      </c>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row>
    <row r="557" spans="1:94">
      <c r="A557" s="131">
        <v>385</v>
      </c>
      <c r="B557" s="131" t="s">
        <v>1117</v>
      </c>
      <c r="C557" s="131" t="s">
        <v>977</v>
      </c>
      <c r="D557" s="131" t="s">
        <v>1118</v>
      </c>
      <c r="E557" s="131" t="s">
        <v>1119</v>
      </c>
      <c r="F557" s="131" t="s">
        <v>1703</v>
      </c>
      <c r="G557" s="131"/>
      <c r="H557" s="131"/>
      <c r="I557" s="132"/>
      <c r="J557" s="132">
        <v>7.1</v>
      </c>
      <c r="K557" s="132"/>
      <c r="L557" s="132">
        <v>5.2</v>
      </c>
      <c r="M557" s="132">
        <v>8.3000000000000007</v>
      </c>
      <c r="N557" s="132">
        <v>7</v>
      </c>
      <c r="O557" s="132">
        <v>7.3</v>
      </c>
      <c r="P557" s="132"/>
      <c r="Q557" s="132">
        <v>5.2</v>
      </c>
      <c r="R557" s="132">
        <v>4.9000000000000004</v>
      </c>
      <c r="S557" s="132">
        <v>5.3</v>
      </c>
      <c r="T557" s="132">
        <v>4.2</v>
      </c>
      <c r="U557" s="132">
        <v>5.2</v>
      </c>
      <c r="V557" s="132">
        <v>8.1999999999999993</v>
      </c>
      <c r="W557" s="132">
        <v>8.1999999999999993</v>
      </c>
      <c r="X557" s="132">
        <v>12.1</v>
      </c>
      <c r="Y557" s="132">
        <v>8.1999999999999993</v>
      </c>
      <c r="Z557" s="132">
        <v>6.2</v>
      </c>
      <c r="AA557" s="132">
        <v>8.1999999999999993</v>
      </c>
      <c r="AB557" s="132">
        <v>8.1999999999999993</v>
      </c>
      <c r="AC557" s="132">
        <v>11</v>
      </c>
      <c r="AD557" s="132">
        <v>6</v>
      </c>
      <c r="AE557" s="132">
        <v>8.6</v>
      </c>
      <c r="AF557" s="132">
        <v>4.5999999999999996</v>
      </c>
      <c r="AG557" s="132">
        <v>4.9000000000000004</v>
      </c>
      <c r="AH557" s="132">
        <v>17.3</v>
      </c>
      <c r="AI557" s="132">
        <v>5.2</v>
      </c>
      <c r="AJ557" s="132">
        <v>4.3</v>
      </c>
      <c r="AK557" s="132">
        <v>6.5</v>
      </c>
      <c r="AL557" s="132">
        <v>14.2</v>
      </c>
      <c r="AM557" s="132">
        <v>7.1</v>
      </c>
      <c r="AN557" s="132">
        <v>7.2</v>
      </c>
      <c r="AO557" s="132">
        <v>7</v>
      </c>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row>
    <row r="558" spans="1:94">
      <c r="A558" s="131">
        <v>386</v>
      </c>
      <c r="B558" s="131" t="s">
        <v>1120</v>
      </c>
      <c r="C558" s="131" t="s">
        <v>977</v>
      </c>
      <c r="D558" s="131" t="s">
        <v>1118</v>
      </c>
      <c r="E558" s="131" t="s">
        <v>1121</v>
      </c>
      <c r="F558" s="131" t="s">
        <v>1703</v>
      </c>
      <c r="G558" s="131"/>
      <c r="H558" s="131"/>
      <c r="I558" s="132"/>
      <c r="J558" s="132">
        <v>14.5</v>
      </c>
      <c r="K558" s="132"/>
      <c r="L558" s="132">
        <v>13.4</v>
      </c>
      <c r="M558" s="132">
        <v>15.9</v>
      </c>
      <c r="N558" s="132">
        <v>15</v>
      </c>
      <c r="O558" s="132">
        <v>13.6</v>
      </c>
      <c r="P558" s="132"/>
      <c r="Q558" s="132">
        <v>13.3</v>
      </c>
      <c r="R558" s="132">
        <v>13.3</v>
      </c>
      <c r="S558" s="132">
        <v>13.7</v>
      </c>
      <c r="T558" s="132">
        <v>11.3</v>
      </c>
      <c r="U558" s="132">
        <v>12.5</v>
      </c>
      <c r="V558" s="132">
        <v>15.8</v>
      </c>
      <c r="W558" s="132">
        <v>17.2</v>
      </c>
      <c r="X558" s="132">
        <v>18.3</v>
      </c>
      <c r="Y558" s="132">
        <v>15.8</v>
      </c>
      <c r="Z558" s="132">
        <v>12.5</v>
      </c>
      <c r="AA558" s="132">
        <v>16.2</v>
      </c>
      <c r="AB558" s="132">
        <v>15.8</v>
      </c>
      <c r="AC558" s="132">
        <v>15.8</v>
      </c>
      <c r="AD558" s="132">
        <v>16.2</v>
      </c>
      <c r="AE558" s="132">
        <v>15</v>
      </c>
      <c r="AF558" s="132">
        <v>13.4</v>
      </c>
      <c r="AG558" s="132">
        <v>14.6</v>
      </c>
      <c r="AH558" s="132">
        <v>29.7</v>
      </c>
      <c r="AI558" s="132">
        <v>13.2</v>
      </c>
      <c r="AJ558" s="132">
        <v>11.7</v>
      </c>
      <c r="AK558" s="132">
        <v>11.5</v>
      </c>
      <c r="AL558" s="132">
        <v>18.2</v>
      </c>
      <c r="AM558" s="132">
        <v>13.5</v>
      </c>
      <c r="AN558" s="132">
        <v>13.5</v>
      </c>
      <c r="AO558" s="132">
        <v>12.3</v>
      </c>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row>
    <row r="559" spans="1:94">
      <c r="A559" s="131">
        <v>387</v>
      </c>
      <c r="B559" s="131" t="s">
        <v>1122</v>
      </c>
      <c r="C559" s="131" t="s">
        <v>977</v>
      </c>
      <c r="D559" s="131" t="s">
        <v>1118</v>
      </c>
      <c r="E559" s="131" t="s">
        <v>1123</v>
      </c>
      <c r="F559" s="131" t="s">
        <v>1703</v>
      </c>
      <c r="G559" s="131"/>
      <c r="H559" s="131"/>
      <c r="I559" s="132"/>
      <c r="J559" s="132">
        <v>59.9</v>
      </c>
      <c r="K559" s="132"/>
      <c r="L559" s="132">
        <v>52.1</v>
      </c>
      <c r="M559" s="132">
        <v>60.8</v>
      </c>
      <c r="N559" s="132">
        <v>61.5</v>
      </c>
      <c r="O559" s="132">
        <v>62.9</v>
      </c>
      <c r="P559" s="132"/>
      <c r="Q559" s="132">
        <v>44.5</v>
      </c>
      <c r="R559" s="132">
        <v>49.7</v>
      </c>
      <c r="S559" s="132">
        <v>52.7</v>
      </c>
      <c r="T559" s="132">
        <v>51.4</v>
      </c>
      <c r="U559" s="132">
        <v>51.4</v>
      </c>
      <c r="V559" s="132">
        <v>60</v>
      </c>
      <c r="W559" s="132">
        <v>60</v>
      </c>
      <c r="X559" s="132">
        <v>60</v>
      </c>
      <c r="Y559" s="132">
        <v>60</v>
      </c>
      <c r="Z559" s="132">
        <v>57</v>
      </c>
      <c r="AA559" s="132">
        <v>60</v>
      </c>
      <c r="AB559" s="132">
        <v>60</v>
      </c>
      <c r="AC559" s="132">
        <v>70.400000000000006</v>
      </c>
      <c r="AD559" s="132">
        <v>60.7</v>
      </c>
      <c r="AE559" s="132">
        <v>64.8</v>
      </c>
      <c r="AF559" s="132">
        <v>60.7</v>
      </c>
      <c r="AG559" s="132">
        <v>59.4</v>
      </c>
      <c r="AH559" s="132">
        <v>67</v>
      </c>
      <c r="AI559" s="132">
        <v>62</v>
      </c>
      <c r="AJ559" s="132">
        <v>59.3</v>
      </c>
      <c r="AK559" s="132">
        <v>59.2</v>
      </c>
      <c r="AL559" s="132">
        <v>72</v>
      </c>
      <c r="AM559" s="132">
        <v>62</v>
      </c>
      <c r="AN559" s="132">
        <v>62.8</v>
      </c>
      <c r="AO559" s="132">
        <v>62</v>
      </c>
    </row>
    <row r="560" spans="1:94">
      <c r="A560" s="131">
        <v>388</v>
      </c>
      <c r="B560" s="131" t="s">
        <v>1124</v>
      </c>
      <c r="C560" s="131" t="s">
        <v>977</v>
      </c>
      <c r="D560" s="131" t="s">
        <v>1118</v>
      </c>
      <c r="E560" s="131" t="s">
        <v>1125</v>
      </c>
      <c r="F560" s="131" t="s">
        <v>1703</v>
      </c>
      <c r="G560" s="131"/>
      <c r="H560" s="131"/>
      <c r="I560" s="132"/>
      <c r="J560" s="132">
        <v>20.8</v>
      </c>
      <c r="K560" s="132"/>
      <c r="L560" s="132">
        <v>18.899999999999999</v>
      </c>
      <c r="M560" s="132">
        <v>21.5</v>
      </c>
      <c r="N560" s="132">
        <v>21.2</v>
      </c>
      <c r="O560" s="132">
        <v>21.2</v>
      </c>
      <c r="P560" s="132"/>
      <c r="Q560" s="132">
        <v>18.2</v>
      </c>
      <c r="R560" s="132">
        <v>18.600000000000001</v>
      </c>
      <c r="S560" s="132">
        <v>18.600000000000001</v>
      </c>
      <c r="T560" s="132">
        <v>17.8</v>
      </c>
      <c r="U560" s="132">
        <v>18.600000000000001</v>
      </c>
      <c r="V560" s="132">
        <v>21.2</v>
      </c>
      <c r="W560" s="132">
        <v>24.2</v>
      </c>
      <c r="X560" s="132">
        <v>24</v>
      </c>
      <c r="Y560" s="132">
        <v>21.2</v>
      </c>
      <c r="Z560" s="132">
        <v>19.7</v>
      </c>
      <c r="AA560" s="132">
        <v>22.6</v>
      </c>
      <c r="AB560" s="132">
        <v>21</v>
      </c>
      <c r="AC560" s="132">
        <v>21.2</v>
      </c>
      <c r="AD560" s="132">
        <v>20.9</v>
      </c>
      <c r="AE560" s="132">
        <v>21.4</v>
      </c>
      <c r="AF560" s="132">
        <v>20.8</v>
      </c>
      <c r="AG560" s="132">
        <v>20.5</v>
      </c>
      <c r="AH560" s="132">
        <v>27.7</v>
      </c>
      <c r="AI560" s="132">
        <v>20.9</v>
      </c>
      <c r="AJ560" s="132">
        <v>19.7</v>
      </c>
      <c r="AK560" s="132">
        <v>20.9</v>
      </c>
      <c r="AL560" s="132">
        <v>25.2</v>
      </c>
      <c r="AM560" s="132">
        <v>20.9</v>
      </c>
      <c r="AN560" s="132">
        <v>20.9</v>
      </c>
      <c r="AO560" s="132">
        <v>20.9</v>
      </c>
    </row>
    <row r="561" spans="1:94">
      <c r="A561" s="131">
        <v>389</v>
      </c>
      <c r="B561" s="131" t="s">
        <v>1126</v>
      </c>
      <c r="C561" s="131" t="s">
        <v>977</v>
      </c>
      <c r="D561" s="131" t="s">
        <v>1118</v>
      </c>
      <c r="E561" s="131" t="s">
        <v>1127</v>
      </c>
      <c r="F561" s="131" t="s">
        <v>1703</v>
      </c>
      <c r="G561" s="131"/>
      <c r="H561" s="131"/>
      <c r="I561" s="132"/>
      <c r="J561" s="132">
        <v>28.7</v>
      </c>
      <c r="K561" s="132"/>
      <c r="L561" s="132">
        <v>24.1</v>
      </c>
      <c r="M561" s="132">
        <v>29.3</v>
      </c>
      <c r="N561" s="132">
        <v>29.5</v>
      </c>
      <c r="O561" s="132">
        <v>30.7</v>
      </c>
      <c r="P561" s="132"/>
      <c r="Q561" s="132">
        <v>16.100000000000001</v>
      </c>
      <c r="R561" s="132">
        <v>23.5</v>
      </c>
      <c r="S561" s="132">
        <v>25</v>
      </c>
      <c r="T561" s="132">
        <v>23.7</v>
      </c>
      <c r="U561" s="132">
        <v>23.7</v>
      </c>
      <c r="V561" s="132">
        <v>28.8</v>
      </c>
      <c r="W561" s="132">
        <v>30.6</v>
      </c>
      <c r="X561" s="132">
        <v>28.8</v>
      </c>
      <c r="Y561" s="132">
        <v>28.8</v>
      </c>
      <c r="Z561" s="132">
        <v>21.6</v>
      </c>
      <c r="AA561" s="132">
        <v>29.1</v>
      </c>
      <c r="AB561" s="132">
        <v>28.6</v>
      </c>
      <c r="AC561" s="132">
        <v>32.1</v>
      </c>
      <c r="AD561" s="132">
        <v>28.7</v>
      </c>
      <c r="AE561" s="132">
        <v>32.200000000000003</v>
      </c>
      <c r="AF561" s="132">
        <v>29</v>
      </c>
      <c r="AG561" s="132">
        <v>28.2</v>
      </c>
      <c r="AH561" s="132">
        <v>41.6</v>
      </c>
      <c r="AI561" s="132">
        <v>28.2</v>
      </c>
      <c r="AJ561" s="132">
        <v>27.2</v>
      </c>
      <c r="AK561" s="132">
        <v>29.7</v>
      </c>
      <c r="AL561" s="132">
        <v>38.799999999999997</v>
      </c>
      <c r="AM561" s="132">
        <v>30.2</v>
      </c>
      <c r="AN561" s="132">
        <v>32.1</v>
      </c>
      <c r="AO561" s="132">
        <v>30.2</v>
      </c>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row>
    <row r="562" spans="1:94">
      <c r="A562" s="131">
        <v>390</v>
      </c>
      <c r="B562" s="131" t="s">
        <v>1128</v>
      </c>
      <c r="C562" s="131" t="s">
        <v>977</v>
      </c>
      <c r="D562" s="131" t="s">
        <v>1118</v>
      </c>
      <c r="E562" s="131" t="s">
        <v>1129</v>
      </c>
      <c r="F562" s="131" t="s">
        <v>1703</v>
      </c>
      <c r="G562" s="131"/>
      <c r="H562" s="131"/>
      <c r="I562" s="132"/>
      <c r="J562" s="132">
        <v>53.3</v>
      </c>
      <c r="K562" s="132"/>
      <c r="L562" s="132">
        <v>43.3</v>
      </c>
      <c r="M562" s="132">
        <v>53.8</v>
      </c>
      <c r="N562" s="132">
        <v>54.7</v>
      </c>
      <c r="O562" s="132">
        <v>58.4</v>
      </c>
      <c r="P562" s="132"/>
      <c r="Q562" s="132">
        <v>40.700000000000003</v>
      </c>
      <c r="R562" s="132">
        <v>41.3</v>
      </c>
      <c r="S562" s="132">
        <v>42.8</v>
      </c>
      <c r="T562" s="132">
        <v>42.8</v>
      </c>
      <c r="U562" s="132">
        <v>43.8</v>
      </c>
      <c r="V562" s="132">
        <v>53.2</v>
      </c>
      <c r="W562" s="132">
        <v>53.2</v>
      </c>
      <c r="X562" s="132">
        <v>56.2</v>
      </c>
      <c r="Y562" s="132">
        <v>53.2</v>
      </c>
      <c r="Z562" s="132">
        <v>50.6</v>
      </c>
      <c r="AA562" s="132">
        <v>53.2</v>
      </c>
      <c r="AB562" s="132">
        <v>51.8</v>
      </c>
      <c r="AC562" s="132">
        <v>59.6</v>
      </c>
      <c r="AD562" s="132">
        <v>54</v>
      </c>
      <c r="AE562" s="132">
        <v>57.7</v>
      </c>
      <c r="AF562" s="132">
        <v>52.8</v>
      </c>
      <c r="AG562" s="132">
        <v>54</v>
      </c>
      <c r="AH562" s="132">
        <v>73.599999999999994</v>
      </c>
      <c r="AI562" s="132">
        <v>57.7</v>
      </c>
      <c r="AJ562" s="132">
        <v>50.1</v>
      </c>
      <c r="AK562" s="132">
        <v>57.7</v>
      </c>
      <c r="AL562" s="132">
        <v>63</v>
      </c>
      <c r="AM562" s="132">
        <v>56.7</v>
      </c>
      <c r="AN562" s="132">
        <v>61</v>
      </c>
      <c r="AO562" s="132">
        <v>60.8</v>
      </c>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row>
    <row r="563" spans="1:94">
      <c r="A563" s="131">
        <v>391</v>
      </c>
      <c r="B563" s="131" t="s">
        <v>1130</v>
      </c>
      <c r="C563" s="131" t="s">
        <v>977</v>
      </c>
      <c r="D563" s="131" t="s">
        <v>1118</v>
      </c>
      <c r="E563" s="131" t="s">
        <v>1131</v>
      </c>
      <c r="F563" s="131" t="s">
        <v>1703</v>
      </c>
      <c r="G563" s="131"/>
      <c r="H563" s="131"/>
      <c r="I563" s="132"/>
      <c r="J563" s="132">
        <v>81.8</v>
      </c>
      <c r="K563" s="132"/>
      <c r="L563" s="132">
        <v>71.900000000000006</v>
      </c>
      <c r="M563" s="132">
        <v>81.599999999999994</v>
      </c>
      <c r="N563" s="132">
        <v>83.5</v>
      </c>
      <c r="O563" s="132">
        <v>87.1</v>
      </c>
      <c r="P563" s="132"/>
      <c r="Q563" s="132">
        <v>60.9</v>
      </c>
      <c r="R563" s="132">
        <v>69.599999999999994</v>
      </c>
      <c r="S563" s="132">
        <v>71.900000000000006</v>
      </c>
      <c r="T563" s="132">
        <v>73.099999999999994</v>
      </c>
      <c r="U563" s="132">
        <v>71.900000000000006</v>
      </c>
      <c r="V563" s="132">
        <v>81.599999999999994</v>
      </c>
      <c r="W563" s="132">
        <v>81.599999999999994</v>
      </c>
      <c r="X563" s="132">
        <v>81.599999999999994</v>
      </c>
      <c r="Y563" s="132">
        <v>81.599999999999994</v>
      </c>
      <c r="Z563" s="132">
        <v>78.099999999999994</v>
      </c>
      <c r="AA563" s="132">
        <v>81.599999999999994</v>
      </c>
      <c r="AB563" s="132">
        <v>80.099999999999994</v>
      </c>
      <c r="AC563" s="132">
        <v>86.8</v>
      </c>
      <c r="AD563" s="132">
        <v>81.3</v>
      </c>
      <c r="AE563" s="132">
        <v>85.2</v>
      </c>
      <c r="AF563" s="132">
        <v>83.5</v>
      </c>
      <c r="AG563" s="132">
        <v>83.5</v>
      </c>
      <c r="AH563" s="132">
        <v>90.4</v>
      </c>
      <c r="AI563" s="132">
        <v>87.1</v>
      </c>
      <c r="AJ563" s="132">
        <v>84.8</v>
      </c>
      <c r="AK563" s="132">
        <v>86.6</v>
      </c>
      <c r="AL563" s="132">
        <v>87.6</v>
      </c>
      <c r="AM563" s="132">
        <v>87.1</v>
      </c>
      <c r="AN563" s="132">
        <v>88.5</v>
      </c>
      <c r="AO563" s="132">
        <v>89.6</v>
      </c>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row>
    <row r="564" spans="1:94">
      <c r="A564" s="131"/>
      <c r="B564" s="131"/>
      <c r="C564" s="131" t="s">
        <v>977</v>
      </c>
      <c r="D564" s="131" t="s">
        <v>1133</v>
      </c>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row>
    <row r="565" spans="1:94">
      <c r="A565" s="131">
        <v>393</v>
      </c>
      <c r="B565" s="131" t="s">
        <v>1132</v>
      </c>
      <c r="C565" s="131" t="s">
        <v>977</v>
      </c>
      <c r="D565" s="131" t="s">
        <v>1133</v>
      </c>
      <c r="E565" s="131" t="s">
        <v>1134</v>
      </c>
      <c r="F565" s="131" t="s">
        <v>1703</v>
      </c>
      <c r="G565" s="131"/>
      <c r="H565" s="131"/>
      <c r="I565" s="132"/>
      <c r="J565" s="132">
        <v>50.3</v>
      </c>
      <c r="K565" s="132"/>
      <c r="L565" s="132">
        <v>43.6</v>
      </c>
      <c r="M565" s="132">
        <v>50.3</v>
      </c>
      <c r="N565" s="132">
        <v>50.3</v>
      </c>
      <c r="O565" s="132">
        <v>54</v>
      </c>
      <c r="P565" s="132"/>
      <c r="Q565" s="132">
        <v>35.4</v>
      </c>
      <c r="R565" s="132">
        <v>43.5</v>
      </c>
      <c r="S565" s="132">
        <v>43.5</v>
      </c>
      <c r="T565" s="132">
        <v>43.5</v>
      </c>
      <c r="U565" s="132">
        <v>45.7</v>
      </c>
      <c r="V565" s="132">
        <v>42.5</v>
      </c>
      <c r="W565" s="132">
        <v>50.1</v>
      </c>
      <c r="X565" s="132">
        <v>50.1</v>
      </c>
      <c r="Y565" s="132">
        <v>50.1</v>
      </c>
      <c r="Z565" s="132">
        <v>50.1</v>
      </c>
      <c r="AA565" s="132">
        <v>50.1</v>
      </c>
      <c r="AB565" s="132">
        <v>50.1</v>
      </c>
      <c r="AC565" s="132">
        <v>58.3</v>
      </c>
      <c r="AD565" s="132">
        <v>50.1</v>
      </c>
      <c r="AE565" s="132">
        <v>52.5</v>
      </c>
      <c r="AF565" s="132">
        <v>49.8</v>
      </c>
      <c r="AG565" s="132">
        <v>50.1</v>
      </c>
      <c r="AH565" s="132">
        <v>50.7</v>
      </c>
      <c r="AI565" s="132">
        <v>53.8</v>
      </c>
      <c r="AJ565" s="132">
        <v>50.8</v>
      </c>
      <c r="AK565" s="132">
        <v>53.8</v>
      </c>
      <c r="AL565" s="132">
        <v>55</v>
      </c>
      <c r="AM565" s="132">
        <v>53.8</v>
      </c>
      <c r="AN565" s="132">
        <v>53.8</v>
      </c>
      <c r="AO565" s="132">
        <v>54.5</v>
      </c>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row>
    <row r="566" spans="1:94">
      <c r="A566" s="131">
        <v>394</v>
      </c>
      <c r="B566" s="131" t="s">
        <v>1135</v>
      </c>
      <c r="C566" s="131" t="s">
        <v>977</v>
      </c>
      <c r="D566" s="131" t="s">
        <v>1133</v>
      </c>
      <c r="E566" s="131" t="s">
        <v>1136</v>
      </c>
      <c r="F566" s="131" t="s">
        <v>1703</v>
      </c>
      <c r="G566" s="131"/>
      <c r="H566" s="131"/>
      <c r="I566" s="132"/>
      <c r="J566" s="132">
        <v>72.599999999999994</v>
      </c>
      <c r="K566" s="132"/>
      <c r="L566" s="132">
        <v>64.900000000000006</v>
      </c>
      <c r="M566" s="132">
        <v>71.900000000000006</v>
      </c>
      <c r="N566" s="132">
        <v>74.400000000000006</v>
      </c>
      <c r="O566" s="132">
        <v>76.599999999999994</v>
      </c>
      <c r="P566" s="132"/>
      <c r="Q566" s="132">
        <v>56.6</v>
      </c>
      <c r="R566" s="132">
        <v>64.900000000000006</v>
      </c>
      <c r="S566" s="132">
        <v>64.900000000000006</v>
      </c>
      <c r="T566" s="132">
        <v>64.900000000000006</v>
      </c>
      <c r="U566" s="132">
        <v>64.900000000000006</v>
      </c>
      <c r="V566" s="132">
        <v>71.8</v>
      </c>
      <c r="W566" s="132">
        <v>71.8</v>
      </c>
      <c r="X566" s="132">
        <v>71.5</v>
      </c>
      <c r="Y566" s="132">
        <v>71.8</v>
      </c>
      <c r="Z566" s="132">
        <v>70.400000000000006</v>
      </c>
      <c r="AA566" s="132">
        <v>71.8</v>
      </c>
      <c r="AB566" s="132">
        <v>68.900000000000006</v>
      </c>
      <c r="AC566" s="132">
        <v>76</v>
      </c>
      <c r="AD566" s="132">
        <v>74.3</v>
      </c>
      <c r="AE566" s="132">
        <v>74.900000000000006</v>
      </c>
      <c r="AF566" s="132">
        <v>74.3</v>
      </c>
      <c r="AG566" s="132">
        <v>74.3</v>
      </c>
      <c r="AH566" s="132">
        <v>74.3</v>
      </c>
      <c r="AI566" s="132">
        <v>76.5</v>
      </c>
      <c r="AJ566" s="132">
        <v>75.900000000000006</v>
      </c>
      <c r="AK566" s="132">
        <v>76.5</v>
      </c>
      <c r="AL566" s="132">
        <v>76.5</v>
      </c>
      <c r="AM566" s="132">
        <v>76.5</v>
      </c>
      <c r="AN566" s="132">
        <v>77.2</v>
      </c>
      <c r="AO566" s="132">
        <v>79.099999999999994</v>
      </c>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row>
    <row r="567" spans="1:94">
      <c r="A567" s="131">
        <v>395</v>
      </c>
      <c r="B567" s="131" t="s">
        <v>1137</v>
      </c>
      <c r="C567" s="131" t="s">
        <v>977</v>
      </c>
      <c r="D567" s="131" t="s">
        <v>1133</v>
      </c>
      <c r="E567" s="131" t="s">
        <v>1138</v>
      </c>
      <c r="F567" s="131" t="s">
        <v>1703</v>
      </c>
      <c r="G567" s="131"/>
      <c r="H567" s="131"/>
      <c r="I567" s="132"/>
      <c r="J567" s="132">
        <v>73.5</v>
      </c>
      <c r="K567" s="132"/>
      <c r="L567" s="132">
        <v>65.400000000000006</v>
      </c>
      <c r="M567" s="132">
        <v>72.900000000000006</v>
      </c>
      <c r="N567" s="132">
        <v>74</v>
      </c>
      <c r="O567" s="132">
        <v>77.900000000000006</v>
      </c>
      <c r="P567" s="132"/>
      <c r="Q567" s="132">
        <v>56.3</v>
      </c>
      <c r="R567" s="132">
        <v>60.9</v>
      </c>
      <c r="S567" s="132">
        <v>65.099999999999994</v>
      </c>
      <c r="T567" s="132">
        <v>68.599999999999994</v>
      </c>
      <c r="U567" s="132">
        <v>65.099999999999994</v>
      </c>
      <c r="V567" s="132">
        <v>72.5</v>
      </c>
      <c r="W567" s="132">
        <v>72.5</v>
      </c>
      <c r="X567" s="132">
        <v>69.099999999999994</v>
      </c>
      <c r="Y567" s="132">
        <v>73.8</v>
      </c>
      <c r="Z567" s="132">
        <v>71.8</v>
      </c>
      <c r="AA567" s="132">
        <v>72.5</v>
      </c>
      <c r="AB567" s="132">
        <v>67.3</v>
      </c>
      <c r="AC567" s="132">
        <v>77.400000000000006</v>
      </c>
      <c r="AD567" s="132">
        <v>73.599999999999994</v>
      </c>
      <c r="AE567" s="132">
        <v>74.8</v>
      </c>
      <c r="AF567" s="132">
        <v>73.599999999999994</v>
      </c>
      <c r="AG567" s="132">
        <v>73.599999999999994</v>
      </c>
      <c r="AH567" s="132">
        <v>73.599999999999994</v>
      </c>
      <c r="AI567" s="132">
        <v>77.599999999999994</v>
      </c>
      <c r="AJ567" s="132">
        <v>77</v>
      </c>
      <c r="AK567" s="132">
        <v>75.900000000000006</v>
      </c>
      <c r="AL567" s="132">
        <v>77.599999999999994</v>
      </c>
      <c r="AM567" s="132">
        <v>79.8</v>
      </c>
      <c r="AN567" s="132">
        <v>77.599999999999994</v>
      </c>
      <c r="AO567" s="132">
        <v>80.8</v>
      </c>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row>
    <row r="568" spans="1:94">
      <c r="A568" s="131">
        <v>396</v>
      </c>
      <c r="B568" s="131" t="s">
        <v>1139</v>
      </c>
      <c r="C568" s="131" t="s">
        <v>977</v>
      </c>
      <c r="D568" s="131" t="s">
        <v>1133</v>
      </c>
      <c r="E568" s="131" t="s">
        <v>1140</v>
      </c>
      <c r="F568" s="131" t="s">
        <v>1703</v>
      </c>
      <c r="G568" s="131"/>
      <c r="H568" s="131"/>
      <c r="I568" s="132"/>
      <c r="J568" s="132">
        <v>59.1</v>
      </c>
      <c r="K568" s="132"/>
      <c r="L568" s="132">
        <v>54.6</v>
      </c>
      <c r="M568" s="132">
        <v>59.2</v>
      </c>
      <c r="N568" s="132">
        <v>59.4</v>
      </c>
      <c r="O568" s="132">
        <v>61.6</v>
      </c>
      <c r="P568" s="132"/>
      <c r="Q568" s="132">
        <v>47.6</v>
      </c>
      <c r="R568" s="132">
        <v>54.5</v>
      </c>
      <c r="S568" s="132">
        <v>54.5</v>
      </c>
      <c r="T568" s="132">
        <v>54.5</v>
      </c>
      <c r="U568" s="132">
        <v>56.3</v>
      </c>
      <c r="V568" s="132">
        <v>59.1</v>
      </c>
      <c r="W568" s="132">
        <v>59.1</v>
      </c>
      <c r="X568" s="132">
        <v>59.1</v>
      </c>
      <c r="Y568" s="132">
        <v>59.1</v>
      </c>
      <c r="Z568" s="132">
        <v>57.9</v>
      </c>
      <c r="AA568" s="132">
        <v>59.1</v>
      </c>
      <c r="AB568" s="132">
        <v>58</v>
      </c>
      <c r="AC568" s="132">
        <v>60.5</v>
      </c>
      <c r="AD568" s="132">
        <v>59.2</v>
      </c>
      <c r="AE568" s="132">
        <v>59.2</v>
      </c>
      <c r="AF568" s="132">
        <v>60.4</v>
      </c>
      <c r="AG568" s="132">
        <v>59.2</v>
      </c>
      <c r="AH568" s="132">
        <v>63.2</v>
      </c>
      <c r="AI568" s="132">
        <v>61.4</v>
      </c>
      <c r="AJ568" s="132">
        <v>61.4</v>
      </c>
      <c r="AK568" s="132">
        <v>61.4</v>
      </c>
      <c r="AL568" s="132">
        <v>61.4</v>
      </c>
      <c r="AM568" s="132">
        <v>61.4</v>
      </c>
      <c r="AN568" s="132">
        <v>64.3</v>
      </c>
      <c r="AO568" s="132">
        <v>61.9</v>
      </c>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row>
    <row r="569" spans="1:94">
      <c r="A569" s="131">
        <v>397</v>
      </c>
      <c r="B569" s="131" t="s">
        <v>1141</v>
      </c>
      <c r="C569" s="131" t="s">
        <v>977</v>
      </c>
      <c r="D569" s="131" t="s">
        <v>1133</v>
      </c>
      <c r="E569" s="131" t="s">
        <v>1142</v>
      </c>
      <c r="F569" s="131" t="s">
        <v>1703</v>
      </c>
      <c r="G569" s="131"/>
      <c r="H569" s="131"/>
      <c r="I569" s="132"/>
      <c r="J569" s="132">
        <v>33.4</v>
      </c>
      <c r="K569" s="132"/>
      <c r="L569" s="132">
        <v>30.6</v>
      </c>
      <c r="M569" s="132">
        <v>33.1</v>
      </c>
      <c r="N569" s="132">
        <v>33.4</v>
      </c>
      <c r="O569" s="132">
        <v>35.700000000000003</v>
      </c>
      <c r="P569" s="132"/>
      <c r="Q569" s="132">
        <v>28.8</v>
      </c>
      <c r="R569" s="132">
        <v>30.5</v>
      </c>
      <c r="S569" s="132">
        <v>30.5</v>
      </c>
      <c r="T569" s="132">
        <v>30.5</v>
      </c>
      <c r="U569" s="132">
        <v>30.5</v>
      </c>
      <c r="V569" s="132">
        <v>32.9</v>
      </c>
      <c r="W569" s="132">
        <v>32.9</v>
      </c>
      <c r="X569" s="132">
        <v>32.9</v>
      </c>
      <c r="Y569" s="132">
        <v>32.299999999999997</v>
      </c>
      <c r="Z569" s="132">
        <v>32.799999999999997</v>
      </c>
      <c r="AA569" s="132">
        <v>35.1</v>
      </c>
      <c r="AB569" s="132">
        <v>32.700000000000003</v>
      </c>
      <c r="AC569" s="132">
        <v>32.9</v>
      </c>
      <c r="AD569" s="132">
        <v>33.200000000000003</v>
      </c>
      <c r="AE569" s="132">
        <v>33.5</v>
      </c>
      <c r="AF569" s="132">
        <v>33.200000000000003</v>
      </c>
      <c r="AG569" s="132">
        <v>33.200000000000003</v>
      </c>
      <c r="AH569" s="132">
        <v>38.4</v>
      </c>
      <c r="AI569" s="132">
        <v>36.4</v>
      </c>
      <c r="AJ569" s="132">
        <v>34.700000000000003</v>
      </c>
      <c r="AK569" s="132">
        <v>35.6</v>
      </c>
      <c r="AL569" s="132">
        <v>35.700000000000003</v>
      </c>
      <c r="AM569" s="132">
        <v>35.6</v>
      </c>
      <c r="AN569" s="132">
        <v>37.1</v>
      </c>
      <c r="AO569" s="132">
        <v>35.6</v>
      </c>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row>
    <row r="570" spans="1:94">
      <c r="A570" s="131">
        <v>398</v>
      </c>
      <c r="B570" s="131" t="s">
        <v>1143</v>
      </c>
      <c r="C570" s="131" t="s">
        <v>977</v>
      </c>
      <c r="D570" s="131" t="s">
        <v>1133</v>
      </c>
      <c r="E570" s="131" t="s">
        <v>1144</v>
      </c>
      <c r="F570" s="131" t="s">
        <v>1703</v>
      </c>
      <c r="G570" s="131"/>
      <c r="H570" s="131"/>
      <c r="I570" s="132"/>
      <c r="J570" s="132">
        <v>79.400000000000006</v>
      </c>
      <c r="K570" s="132"/>
      <c r="L570" s="132">
        <v>69.900000000000006</v>
      </c>
      <c r="M570" s="132">
        <v>78.400000000000006</v>
      </c>
      <c r="N570" s="132">
        <v>80.900000000000006</v>
      </c>
      <c r="O570" s="132">
        <v>84.3</v>
      </c>
      <c r="P570" s="132"/>
      <c r="Q570" s="132">
        <v>65</v>
      </c>
      <c r="R570" s="132">
        <v>68</v>
      </c>
      <c r="S570" s="132">
        <v>69.8</v>
      </c>
      <c r="T570" s="132">
        <v>70.2</v>
      </c>
      <c r="U570" s="132">
        <v>69.8</v>
      </c>
      <c r="V570" s="132">
        <v>75.3</v>
      </c>
      <c r="W570" s="132">
        <v>78.3</v>
      </c>
      <c r="X570" s="132">
        <v>78.3</v>
      </c>
      <c r="Y570" s="132">
        <v>79.599999999999994</v>
      </c>
      <c r="Z570" s="132">
        <v>73.599999999999994</v>
      </c>
      <c r="AA570" s="132">
        <v>78.3</v>
      </c>
      <c r="AB570" s="132">
        <v>72.900000000000006</v>
      </c>
      <c r="AC570" s="132">
        <v>84</v>
      </c>
      <c r="AD570" s="132">
        <v>80.900000000000006</v>
      </c>
      <c r="AE570" s="132">
        <v>81.400000000000006</v>
      </c>
      <c r="AF570" s="132">
        <v>80.900000000000006</v>
      </c>
      <c r="AG570" s="132">
        <v>80.900000000000006</v>
      </c>
      <c r="AH570" s="132">
        <v>80.900000000000006</v>
      </c>
      <c r="AI570" s="132">
        <v>84.2</v>
      </c>
      <c r="AJ570" s="132">
        <v>84.2</v>
      </c>
      <c r="AK570" s="132">
        <v>84.2</v>
      </c>
      <c r="AL570" s="132">
        <v>84.2</v>
      </c>
      <c r="AM570" s="132">
        <v>84.7</v>
      </c>
      <c r="AN570" s="132">
        <v>85.8</v>
      </c>
      <c r="AO570" s="132">
        <v>84.2</v>
      </c>
    </row>
    <row r="571" spans="1:94">
      <c r="A571" s="131">
        <v>399</v>
      </c>
      <c r="B571" s="131" t="s">
        <v>1145</v>
      </c>
      <c r="C571" s="131" t="s">
        <v>977</v>
      </c>
      <c r="D571" s="131" t="s">
        <v>1133</v>
      </c>
      <c r="E571" s="131" t="s">
        <v>1146</v>
      </c>
      <c r="F571" s="131" t="s">
        <v>1703</v>
      </c>
      <c r="G571" s="131"/>
      <c r="H571" s="131"/>
      <c r="I571" s="132"/>
      <c r="J571" s="132">
        <v>67.2</v>
      </c>
      <c r="K571" s="132"/>
      <c r="L571" s="132">
        <v>62.1</v>
      </c>
      <c r="M571" s="132">
        <v>66.599999999999994</v>
      </c>
      <c r="N571" s="132">
        <v>67.5</v>
      </c>
      <c r="O571" s="132">
        <v>71.099999999999994</v>
      </c>
      <c r="P571" s="132"/>
      <c r="Q571" s="132">
        <v>53.6</v>
      </c>
      <c r="R571" s="132">
        <v>61.1</v>
      </c>
      <c r="S571" s="132">
        <v>62.1</v>
      </c>
      <c r="T571" s="132">
        <v>62.1</v>
      </c>
      <c r="U571" s="132">
        <v>64</v>
      </c>
      <c r="V571" s="132">
        <v>66.599999999999994</v>
      </c>
      <c r="W571" s="132">
        <v>66.599999999999994</v>
      </c>
      <c r="X571" s="132">
        <v>66.599999999999994</v>
      </c>
      <c r="Y571" s="132">
        <v>66.599999999999994</v>
      </c>
      <c r="Z571" s="132">
        <v>66.599999999999994</v>
      </c>
      <c r="AA571" s="132">
        <v>66.599999999999994</v>
      </c>
      <c r="AB571" s="132">
        <v>65.400000000000006</v>
      </c>
      <c r="AC571" s="132">
        <v>66.599999999999994</v>
      </c>
      <c r="AD571" s="132">
        <v>67.599999999999994</v>
      </c>
      <c r="AE571" s="132">
        <v>67.599999999999994</v>
      </c>
      <c r="AF571" s="132">
        <v>67.599999999999994</v>
      </c>
      <c r="AG571" s="132">
        <v>67.599999999999994</v>
      </c>
      <c r="AH571" s="132">
        <v>67.599999999999994</v>
      </c>
      <c r="AI571" s="132">
        <v>71.099999999999994</v>
      </c>
      <c r="AJ571" s="132">
        <v>71.099999999999994</v>
      </c>
      <c r="AK571" s="132">
        <v>71.099999999999994</v>
      </c>
      <c r="AL571" s="132">
        <v>71.099999999999994</v>
      </c>
      <c r="AM571" s="132">
        <v>72.7</v>
      </c>
      <c r="AN571" s="132">
        <v>71.099999999999994</v>
      </c>
      <c r="AO571" s="132">
        <v>71.8</v>
      </c>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row>
    <row r="572" spans="1:94">
      <c r="A572" s="131">
        <v>400</v>
      </c>
      <c r="B572" s="131" t="s">
        <v>1147</v>
      </c>
      <c r="C572" s="131" t="s">
        <v>977</v>
      </c>
      <c r="D572" s="131" t="s">
        <v>1133</v>
      </c>
      <c r="E572" s="131" t="s">
        <v>1148</v>
      </c>
      <c r="F572" s="131" t="s">
        <v>1703</v>
      </c>
      <c r="G572" s="131"/>
      <c r="H572" s="131"/>
      <c r="I572" s="132"/>
      <c r="J572" s="132">
        <v>65.8</v>
      </c>
      <c r="K572" s="132"/>
      <c r="L572" s="132">
        <v>60.4</v>
      </c>
      <c r="M572" s="132">
        <v>65.7</v>
      </c>
      <c r="N572" s="132">
        <v>66.5</v>
      </c>
      <c r="O572" s="132">
        <v>68.400000000000006</v>
      </c>
      <c r="P572" s="132"/>
      <c r="Q572" s="132">
        <v>60.1</v>
      </c>
      <c r="R572" s="132">
        <v>60.1</v>
      </c>
      <c r="S572" s="132">
        <v>60.1</v>
      </c>
      <c r="T572" s="132">
        <v>60.1</v>
      </c>
      <c r="U572" s="132">
        <v>60.1</v>
      </c>
      <c r="V572" s="132">
        <v>65.400000000000006</v>
      </c>
      <c r="W572" s="132">
        <v>65.400000000000006</v>
      </c>
      <c r="X572" s="132">
        <v>65.400000000000006</v>
      </c>
      <c r="Y572" s="132">
        <v>67</v>
      </c>
      <c r="Z572" s="132">
        <v>65.400000000000006</v>
      </c>
      <c r="AA572" s="132">
        <v>65.400000000000006</v>
      </c>
      <c r="AB572" s="132">
        <v>58.9</v>
      </c>
      <c r="AC572" s="132">
        <v>67.400000000000006</v>
      </c>
      <c r="AD572" s="132">
        <v>66.2</v>
      </c>
      <c r="AE572" s="132">
        <v>66.2</v>
      </c>
      <c r="AF572" s="132">
        <v>67.900000000000006</v>
      </c>
      <c r="AG572" s="132">
        <v>67</v>
      </c>
      <c r="AH572" s="132">
        <v>66.2</v>
      </c>
      <c r="AI572" s="132">
        <v>68</v>
      </c>
      <c r="AJ572" s="132">
        <v>68</v>
      </c>
      <c r="AK572" s="132">
        <v>68</v>
      </c>
      <c r="AL572" s="132">
        <v>68.400000000000006</v>
      </c>
      <c r="AM572" s="132">
        <v>70.8</v>
      </c>
      <c r="AN572" s="132">
        <v>69.400000000000006</v>
      </c>
      <c r="AO572" s="132">
        <v>66.900000000000006</v>
      </c>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row>
    <row r="573" spans="1:94">
      <c r="A573" s="131">
        <v>401</v>
      </c>
      <c r="B573" s="131" t="s">
        <v>1149</v>
      </c>
      <c r="C573" s="131" t="s">
        <v>977</v>
      </c>
      <c r="D573" s="131" t="s">
        <v>1133</v>
      </c>
      <c r="E573" s="131" t="s">
        <v>1150</v>
      </c>
      <c r="F573" s="131" t="s">
        <v>1703</v>
      </c>
      <c r="G573" s="131"/>
      <c r="H573" s="131"/>
      <c r="I573" s="132"/>
      <c r="J573" s="132">
        <v>78.900000000000006</v>
      </c>
      <c r="K573" s="132"/>
      <c r="L573" s="132">
        <v>71.2</v>
      </c>
      <c r="M573" s="132">
        <v>78.2</v>
      </c>
      <c r="N573" s="132">
        <v>79.7</v>
      </c>
      <c r="O573" s="132">
        <v>83.4</v>
      </c>
      <c r="P573" s="132"/>
      <c r="Q573" s="132">
        <v>61.7</v>
      </c>
      <c r="R573" s="132">
        <v>70.7</v>
      </c>
      <c r="S573" s="132">
        <v>71.2</v>
      </c>
      <c r="T573" s="132">
        <v>72.099999999999994</v>
      </c>
      <c r="U573" s="132">
        <v>71.2</v>
      </c>
      <c r="V573" s="132">
        <v>78.2</v>
      </c>
      <c r="W573" s="132">
        <v>78.2</v>
      </c>
      <c r="X573" s="132">
        <v>76.3</v>
      </c>
      <c r="Y573" s="132">
        <v>78.2</v>
      </c>
      <c r="Z573" s="132">
        <v>77.5</v>
      </c>
      <c r="AA573" s="132">
        <v>77.900000000000006</v>
      </c>
      <c r="AB573" s="132">
        <v>74.2</v>
      </c>
      <c r="AC573" s="132">
        <v>82.6</v>
      </c>
      <c r="AD573" s="132">
        <v>79.7</v>
      </c>
      <c r="AE573" s="132">
        <v>79.7</v>
      </c>
      <c r="AF573" s="132">
        <v>79.7</v>
      </c>
      <c r="AG573" s="132">
        <v>79.7</v>
      </c>
      <c r="AH573" s="132">
        <v>79.7</v>
      </c>
      <c r="AI573" s="132">
        <v>83.4</v>
      </c>
      <c r="AJ573" s="132">
        <v>83</v>
      </c>
      <c r="AK573" s="132">
        <v>83.4</v>
      </c>
      <c r="AL573" s="132">
        <v>83.4</v>
      </c>
      <c r="AM573" s="132">
        <v>83.8</v>
      </c>
      <c r="AN573" s="132">
        <v>87.1</v>
      </c>
      <c r="AO573" s="132">
        <v>83.9</v>
      </c>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row>
    <row r="574" spans="1:94">
      <c r="A574" s="131">
        <v>402</v>
      </c>
      <c r="B574" s="131" t="s">
        <v>1151</v>
      </c>
      <c r="C574" s="131" t="s">
        <v>977</v>
      </c>
      <c r="D574" s="131" t="s">
        <v>1133</v>
      </c>
      <c r="E574" s="131" t="s">
        <v>1152</v>
      </c>
      <c r="F574" s="131" t="s">
        <v>1703</v>
      </c>
      <c r="G574" s="131"/>
      <c r="H574" s="131"/>
      <c r="I574" s="132"/>
      <c r="J574" s="132">
        <v>73.8</v>
      </c>
      <c r="K574" s="132"/>
      <c r="L574" s="132">
        <v>65.8</v>
      </c>
      <c r="M574" s="132">
        <v>73.2</v>
      </c>
      <c r="N574" s="132">
        <v>75.2</v>
      </c>
      <c r="O574" s="132">
        <v>78.3</v>
      </c>
      <c r="P574" s="132"/>
      <c r="Q574" s="132">
        <v>53.6</v>
      </c>
      <c r="R574" s="132">
        <v>65.8</v>
      </c>
      <c r="S574" s="132">
        <v>65.8</v>
      </c>
      <c r="T574" s="132">
        <v>65.8</v>
      </c>
      <c r="U574" s="132">
        <v>65.8</v>
      </c>
      <c r="V574" s="132">
        <v>70.2</v>
      </c>
      <c r="W574" s="132">
        <v>72.900000000000006</v>
      </c>
      <c r="X574" s="132">
        <v>73.2</v>
      </c>
      <c r="Y574" s="132">
        <v>73.2</v>
      </c>
      <c r="Z574" s="132">
        <v>72.099999999999994</v>
      </c>
      <c r="AA574" s="132">
        <v>73.2</v>
      </c>
      <c r="AB574" s="132">
        <v>68.900000000000006</v>
      </c>
      <c r="AC574" s="132">
        <v>81.400000000000006</v>
      </c>
      <c r="AD574" s="132">
        <v>75.2</v>
      </c>
      <c r="AE574" s="132">
        <v>76.3</v>
      </c>
      <c r="AF574" s="132">
        <v>75.8</v>
      </c>
      <c r="AG574" s="132">
        <v>75.2</v>
      </c>
      <c r="AH574" s="132">
        <v>75.2</v>
      </c>
      <c r="AI574" s="132">
        <v>79.5</v>
      </c>
      <c r="AJ574" s="132">
        <v>76.5</v>
      </c>
      <c r="AK574" s="132">
        <v>78.2</v>
      </c>
      <c r="AL574" s="132">
        <v>78.2</v>
      </c>
      <c r="AM574" s="132">
        <v>78.2</v>
      </c>
      <c r="AN574" s="132">
        <v>78.2</v>
      </c>
      <c r="AO574" s="132">
        <v>78.400000000000006</v>
      </c>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row>
    <row r="575" spans="1:94">
      <c r="A575" s="131">
        <v>403</v>
      </c>
      <c r="B575" s="131" t="s">
        <v>1153</v>
      </c>
      <c r="C575" s="131" t="s">
        <v>977</v>
      </c>
      <c r="D575" s="131" t="s">
        <v>1133</v>
      </c>
      <c r="E575" s="131" t="s">
        <v>1154</v>
      </c>
      <c r="F575" s="131" t="s">
        <v>1703</v>
      </c>
      <c r="G575" s="131"/>
      <c r="H575" s="131"/>
      <c r="I575" s="132"/>
      <c r="J575" s="132">
        <v>49.4</v>
      </c>
      <c r="K575" s="132"/>
      <c r="L575" s="132">
        <v>41.6</v>
      </c>
      <c r="M575" s="132">
        <v>49.5</v>
      </c>
      <c r="N575" s="132">
        <v>50.3</v>
      </c>
      <c r="O575" s="132">
        <v>53.5</v>
      </c>
      <c r="P575" s="132"/>
      <c r="Q575" s="132">
        <v>40.5</v>
      </c>
      <c r="R575" s="132">
        <v>41.1</v>
      </c>
      <c r="S575" s="132">
        <v>41.1</v>
      </c>
      <c r="T575" s="132">
        <v>41.1</v>
      </c>
      <c r="U575" s="132">
        <v>41.1</v>
      </c>
      <c r="V575" s="132">
        <v>49</v>
      </c>
      <c r="W575" s="132">
        <v>46.9</v>
      </c>
      <c r="X575" s="132">
        <v>49</v>
      </c>
      <c r="Y575" s="132">
        <v>49</v>
      </c>
      <c r="Z575" s="132">
        <v>49</v>
      </c>
      <c r="AA575" s="132">
        <v>49</v>
      </c>
      <c r="AB575" s="132">
        <v>49</v>
      </c>
      <c r="AC575" s="132">
        <v>53.3</v>
      </c>
      <c r="AD575" s="132">
        <v>50.5</v>
      </c>
      <c r="AE575" s="132">
        <v>52.8</v>
      </c>
      <c r="AF575" s="132">
        <v>49.4</v>
      </c>
      <c r="AG575" s="132">
        <v>49</v>
      </c>
      <c r="AH575" s="132">
        <v>49.8</v>
      </c>
      <c r="AI575" s="132">
        <v>52.9</v>
      </c>
      <c r="AJ575" s="132">
        <v>52.9</v>
      </c>
      <c r="AK575" s="132">
        <v>52.9</v>
      </c>
      <c r="AL575" s="132">
        <v>56.7</v>
      </c>
      <c r="AM575" s="132">
        <v>52.9</v>
      </c>
      <c r="AN575" s="132">
        <v>52.9</v>
      </c>
      <c r="AO575" s="132">
        <v>52.9</v>
      </c>
    </row>
    <row r="576" spans="1:94">
      <c r="A576" s="131">
        <v>404</v>
      </c>
      <c r="B576" s="131" t="s">
        <v>1155</v>
      </c>
      <c r="C576" s="131" t="s">
        <v>977</v>
      </c>
      <c r="D576" s="131" t="s">
        <v>1133</v>
      </c>
      <c r="E576" s="131" t="s">
        <v>1156</v>
      </c>
      <c r="F576" s="131" t="s">
        <v>1703</v>
      </c>
      <c r="G576" s="131"/>
      <c r="H576" s="131"/>
      <c r="I576" s="132"/>
      <c r="J576" s="132">
        <v>27.2</v>
      </c>
      <c r="K576" s="132"/>
      <c r="L576" s="132">
        <v>23.8</v>
      </c>
      <c r="M576" s="132">
        <v>26.6</v>
      </c>
      <c r="N576" s="132">
        <v>27.2</v>
      </c>
      <c r="O576" s="132">
        <v>30</v>
      </c>
      <c r="P576" s="132"/>
      <c r="Q576" s="132">
        <v>23.8</v>
      </c>
      <c r="R576" s="132">
        <v>22</v>
      </c>
      <c r="S576" s="132">
        <v>23.8</v>
      </c>
      <c r="T576" s="132">
        <v>23.8</v>
      </c>
      <c r="U576" s="132">
        <v>23.8</v>
      </c>
      <c r="V576" s="132">
        <v>26.6</v>
      </c>
      <c r="W576" s="132">
        <v>26.6</v>
      </c>
      <c r="X576" s="132">
        <v>26.6</v>
      </c>
      <c r="Y576" s="132">
        <v>26.6</v>
      </c>
      <c r="Z576" s="132">
        <v>26.6</v>
      </c>
      <c r="AA576" s="132">
        <v>26.6</v>
      </c>
      <c r="AB576" s="132">
        <v>24.2</v>
      </c>
      <c r="AC576" s="132">
        <v>27.4</v>
      </c>
      <c r="AD576" s="132">
        <v>27.2</v>
      </c>
      <c r="AE576" s="132">
        <v>27.5</v>
      </c>
      <c r="AF576" s="132">
        <v>27.2</v>
      </c>
      <c r="AG576" s="132">
        <v>27.2</v>
      </c>
      <c r="AH576" s="132">
        <v>33.6</v>
      </c>
      <c r="AI576" s="132">
        <v>30.3</v>
      </c>
      <c r="AJ576" s="132">
        <v>30</v>
      </c>
      <c r="AK576" s="132">
        <v>30.3</v>
      </c>
      <c r="AL576" s="132">
        <v>30</v>
      </c>
      <c r="AM576" s="132">
        <v>30</v>
      </c>
      <c r="AN576" s="132">
        <v>30.5</v>
      </c>
      <c r="AO576" s="132">
        <v>30</v>
      </c>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row>
    <row r="577" spans="1:94">
      <c r="A577" s="131">
        <v>405</v>
      </c>
      <c r="B577" s="131" t="s">
        <v>1157</v>
      </c>
      <c r="C577" s="131" t="s">
        <v>977</v>
      </c>
      <c r="D577" s="131" t="s">
        <v>1133</v>
      </c>
      <c r="E577" s="131" t="s">
        <v>1158</v>
      </c>
      <c r="F577" s="131" t="s">
        <v>1703</v>
      </c>
      <c r="G577" s="131"/>
      <c r="H577" s="131"/>
      <c r="I577" s="132"/>
      <c r="J577" s="132">
        <v>73.599999999999994</v>
      </c>
      <c r="K577" s="132"/>
      <c r="L577" s="132">
        <v>67.599999999999994</v>
      </c>
      <c r="M577" s="132">
        <v>72</v>
      </c>
      <c r="N577" s="132">
        <v>74.099999999999994</v>
      </c>
      <c r="O577" s="132">
        <v>78.8</v>
      </c>
      <c r="P577" s="132"/>
      <c r="Q577" s="132">
        <v>53.2</v>
      </c>
      <c r="R577" s="132">
        <v>67.7</v>
      </c>
      <c r="S577" s="132">
        <v>66.8</v>
      </c>
      <c r="T577" s="132">
        <v>67.7</v>
      </c>
      <c r="U577" s="132">
        <v>70.5</v>
      </c>
      <c r="V577" s="132">
        <v>72.099999999999994</v>
      </c>
      <c r="W577" s="132">
        <v>65.900000000000006</v>
      </c>
      <c r="X577" s="132">
        <v>70.400000000000006</v>
      </c>
      <c r="Y577" s="132">
        <v>72.099999999999994</v>
      </c>
      <c r="Z577" s="132">
        <v>72.099999999999994</v>
      </c>
      <c r="AA577" s="132">
        <v>72.099999999999994</v>
      </c>
      <c r="AB577" s="132">
        <v>66.8</v>
      </c>
      <c r="AC577" s="132">
        <v>77.5</v>
      </c>
      <c r="AD577" s="132">
        <v>74.2</v>
      </c>
      <c r="AE577" s="132">
        <v>74.2</v>
      </c>
      <c r="AF577" s="132">
        <v>75.8</v>
      </c>
      <c r="AG577" s="132">
        <v>74.2</v>
      </c>
      <c r="AH577" s="132">
        <v>74.2</v>
      </c>
      <c r="AI577" s="132">
        <v>78.900000000000006</v>
      </c>
      <c r="AJ577" s="132">
        <v>78.900000000000006</v>
      </c>
      <c r="AK577" s="132">
        <v>78.900000000000006</v>
      </c>
      <c r="AL577" s="132">
        <v>78.900000000000006</v>
      </c>
      <c r="AM577" s="132">
        <v>78.900000000000006</v>
      </c>
      <c r="AN577" s="132">
        <v>79.099999999999994</v>
      </c>
      <c r="AO577" s="132">
        <v>82.3</v>
      </c>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row>
    <row r="578" spans="1:94">
      <c r="A578" s="131">
        <v>406</v>
      </c>
      <c r="B578" s="131" t="s">
        <v>1159</v>
      </c>
      <c r="C578" s="131" t="s">
        <v>977</v>
      </c>
      <c r="D578" s="131" t="s">
        <v>1133</v>
      </c>
      <c r="E578" s="131" t="s">
        <v>1160</v>
      </c>
      <c r="F578" s="131" t="s">
        <v>1703</v>
      </c>
      <c r="G578" s="131"/>
      <c r="H578" s="131"/>
      <c r="I578" s="132"/>
      <c r="J578" s="132">
        <v>60.3</v>
      </c>
      <c r="K578" s="132"/>
      <c r="L578" s="132">
        <v>54.5</v>
      </c>
      <c r="M578" s="132">
        <v>58.3</v>
      </c>
      <c r="N578" s="132">
        <v>60</v>
      </c>
      <c r="O578" s="132">
        <v>65.400000000000006</v>
      </c>
      <c r="P578" s="132"/>
      <c r="Q578" s="132">
        <v>52.8</v>
      </c>
      <c r="R578" s="132">
        <v>53.8</v>
      </c>
      <c r="S578" s="132">
        <v>54.6</v>
      </c>
      <c r="T578" s="132">
        <v>54.6</v>
      </c>
      <c r="U578" s="132">
        <v>55.7</v>
      </c>
      <c r="V578" s="132">
        <v>58.4</v>
      </c>
      <c r="W578" s="132">
        <v>58.4</v>
      </c>
      <c r="X578" s="132">
        <v>60.7</v>
      </c>
      <c r="Y578" s="132">
        <v>59.4</v>
      </c>
      <c r="Z578" s="132">
        <v>51.7</v>
      </c>
      <c r="AA578" s="132">
        <v>51.6</v>
      </c>
      <c r="AB578" s="132">
        <v>58.1</v>
      </c>
      <c r="AC578" s="132">
        <v>58.4</v>
      </c>
      <c r="AD578" s="132">
        <v>60.5</v>
      </c>
      <c r="AE578" s="132">
        <v>60.1</v>
      </c>
      <c r="AF578" s="132">
        <v>60.1</v>
      </c>
      <c r="AG578" s="132">
        <v>60.1</v>
      </c>
      <c r="AH578" s="132">
        <v>60.1</v>
      </c>
      <c r="AI578" s="132">
        <v>65.599999999999994</v>
      </c>
      <c r="AJ578" s="132">
        <v>65.599999999999994</v>
      </c>
      <c r="AK578" s="132">
        <v>65.400000000000006</v>
      </c>
      <c r="AL578" s="132">
        <v>66.900000000000006</v>
      </c>
      <c r="AM578" s="132">
        <v>66.7</v>
      </c>
      <c r="AN578" s="132">
        <v>65.599999999999994</v>
      </c>
      <c r="AO578" s="132">
        <v>65.599999999999994</v>
      </c>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row>
    <row r="579" spans="1:94">
      <c r="A579" s="131">
        <v>407</v>
      </c>
      <c r="B579" s="131" t="s">
        <v>1161</v>
      </c>
      <c r="C579" s="131" t="s">
        <v>977</v>
      </c>
      <c r="D579" s="131" t="s">
        <v>1133</v>
      </c>
      <c r="E579" s="131" t="s">
        <v>1162</v>
      </c>
      <c r="F579" s="131" t="s">
        <v>1703</v>
      </c>
      <c r="G579" s="131"/>
      <c r="H579" s="131"/>
      <c r="I579" s="132"/>
      <c r="J579" s="132">
        <v>51.6</v>
      </c>
      <c r="K579" s="132"/>
      <c r="L579" s="132">
        <v>46.8</v>
      </c>
      <c r="M579" s="132">
        <v>51.9</v>
      </c>
      <c r="N579" s="132">
        <v>52.1</v>
      </c>
      <c r="O579" s="132">
        <v>54.1</v>
      </c>
      <c r="P579" s="132"/>
      <c r="Q579" s="132">
        <v>42.2</v>
      </c>
      <c r="R579" s="132">
        <v>45.6</v>
      </c>
      <c r="S579" s="132">
        <v>46.3</v>
      </c>
      <c r="T579" s="132">
        <v>46.3</v>
      </c>
      <c r="U579" s="132">
        <v>46.3</v>
      </c>
      <c r="V579" s="132">
        <v>49.8</v>
      </c>
      <c r="W579" s="132">
        <v>51.3</v>
      </c>
      <c r="X579" s="132">
        <v>56.5</v>
      </c>
      <c r="Y579" s="132">
        <v>51.3</v>
      </c>
      <c r="Z579" s="132">
        <v>51.3</v>
      </c>
      <c r="AA579" s="132">
        <v>51.3</v>
      </c>
      <c r="AB579" s="132">
        <v>51.3</v>
      </c>
      <c r="AC579" s="132">
        <v>53.9</v>
      </c>
      <c r="AD579" s="132">
        <v>51.5</v>
      </c>
      <c r="AE579" s="132">
        <v>54.6</v>
      </c>
      <c r="AF579" s="132">
        <v>51.5</v>
      </c>
      <c r="AG579" s="132">
        <v>51.5</v>
      </c>
      <c r="AH579" s="132">
        <v>59.4</v>
      </c>
      <c r="AI579" s="132">
        <v>53.4</v>
      </c>
      <c r="AJ579" s="132">
        <v>50.2</v>
      </c>
      <c r="AK579" s="132">
        <v>53.4</v>
      </c>
      <c r="AL579" s="132">
        <v>60.5</v>
      </c>
      <c r="AM579" s="132">
        <v>53.4</v>
      </c>
      <c r="AN579" s="132">
        <v>53.9</v>
      </c>
      <c r="AO579" s="132">
        <v>53.4</v>
      </c>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row>
    <row r="580" spans="1:94">
      <c r="A580" s="131"/>
      <c r="B580" s="131"/>
      <c r="C580" s="131" t="s">
        <v>977</v>
      </c>
      <c r="D580" s="131" t="s">
        <v>1164</v>
      </c>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row>
    <row r="581" spans="1:94">
      <c r="A581" s="131">
        <v>409</v>
      </c>
      <c r="B581" s="131" t="s">
        <v>1163</v>
      </c>
      <c r="C581" s="131" t="s">
        <v>977</v>
      </c>
      <c r="D581" s="131" t="s">
        <v>1164</v>
      </c>
      <c r="E581" s="131" t="s">
        <v>1134</v>
      </c>
      <c r="F581" s="131" t="s">
        <v>1703</v>
      </c>
      <c r="G581" s="131"/>
      <c r="H581" s="131"/>
      <c r="I581" s="132"/>
      <c r="J581" s="132">
        <v>9.6</v>
      </c>
      <c r="K581" s="132"/>
      <c r="L581" s="132">
        <v>8.6</v>
      </c>
      <c r="M581" s="132">
        <v>9.6999999999999993</v>
      </c>
      <c r="N581" s="132">
        <v>9.6999999999999993</v>
      </c>
      <c r="O581" s="132">
        <v>10.1</v>
      </c>
      <c r="P581" s="132"/>
      <c r="Q581" s="132">
        <v>6</v>
      </c>
      <c r="R581" s="132">
        <v>8.6</v>
      </c>
      <c r="S581" s="132">
        <v>8.6</v>
      </c>
      <c r="T581" s="132">
        <v>8.6</v>
      </c>
      <c r="U581" s="132">
        <v>8.6</v>
      </c>
      <c r="V581" s="132">
        <v>9.6</v>
      </c>
      <c r="W581" s="132">
        <v>8.1999999999999993</v>
      </c>
      <c r="X581" s="132">
        <v>9.6</v>
      </c>
      <c r="Y581" s="132">
        <v>9.6</v>
      </c>
      <c r="Z581" s="132">
        <v>9.1999999999999993</v>
      </c>
      <c r="AA581" s="132">
        <v>9.6</v>
      </c>
      <c r="AB581" s="132">
        <v>9.6</v>
      </c>
      <c r="AC581" s="132">
        <v>10.5</v>
      </c>
      <c r="AD581" s="132">
        <v>9.6</v>
      </c>
      <c r="AE581" s="132">
        <v>9.6</v>
      </c>
      <c r="AF581" s="132">
        <v>9.1999999999999993</v>
      </c>
      <c r="AG581" s="132">
        <v>9.6</v>
      </c>
      <c r="AH581" s="132">
        <v>10.9</v>
      </c>
      <c r="AI581" s="132">
        <v>10</v>
      </c>
      <c r="AJ581" s="132">
        <v>9.8000000000000007</v>
      </c>
      <c r="AK581" s="132">
        <v>10</v>
      </c>
      <c r="AL581" s="132">
        <v>12.6</v>
      </c>
      <c r="AM581" s="132">
        <v>10</v>
      </c>
      <c r="AN581" s="132">
        <v>10</v>
      </c>
      <c r="AO581" s="132">
        <v>10</v>
      </c>
    </row>
    <row r="582" spans="1:94">
      <c r="A582" s="131">
        <v>410</v>
      </c>
      <c r="B582" s="131" t="s">
        <v>1165</v>
      </c>
      <c r="C582" s="131" t="s">
        <v>977</v>
      </c>
      <c r="D582" s="131" t="s">
        <v>1164</v>
      </c>
      <c r="E582" s="131" t="s">
        <v>1136</v>
      </c>
      <c r="F582" s="131" t="s">
        <v>1703</v>
      </c>
      <c r="G582" s="131"/>
      <c r="H582" s="131"/>
      <c r="I582" s="132"/>
      <c r="J582" s="132">
        <v>44.7</v>
      </c>
      <c r="K582" s="132"/>
      <c r="L582" s="132">
        <v>39.299999999999997</v>
      </c>
      <c r="M582" s="132">
        <v>44.6</v>
      </c>
      <c r="N582" s="132">
        <v>45.4</v>
      </c>
      <c r="O582" s="132">
        <v>47.8</v>
      </c>
      <c r="P582" s="132"/>
      <c r="Q582" s="132">
        <v>34.299999999999997</v>
      </c>
      <c r="R582" s="132">
        <v>39.200000000000003</v>
      </c>
      <c r="S582" s="132">
        <v>39.200000000000003</v>
      </c>
      <c r="T582" s="132">
        <v>39.200000000000003</v>
      </c>
      <c r="U582" s="132">
        <v>40.5</v>
      </c>
      <c r="V582" s="132">
        <v>44.5</v>
      </c>
      <c r="W582" s="132">
        <v>44.5</v>
      </c>
      <c r="X582" s="132">
        <v>44.5</v>
      </c>
      <c r="Y582" s="132">
        <v>44.5</v>
      </c>
      <c r="Z582" s="132">
        <v>44.5</v>
      </c>
      <c r="AA582" s="132">
        <v>44.4</v>
      </c>
      <c r="AB582" s="132">
        <v>44.5</v>
      </c>
      <c r="AC582" s="132">
        <v>45</v>
      </c>
      <c r="AD582" s="132">
        <v>45.3</v>
      </c>
      <c r="AE582" s="132">
        <v>45.3</v>
      </c>
      <c r="AF582" s="132">
        <v>45.3</v>
      </c>
      <c r="AG582" s="132">
        <v>45.3</v>
      </c>
      <c r="AH582" s="132">
        <v>47.1</v>
      </c>
      <c r="AI582" s="132">
        <v>47.7</v>
      </c>
      <c r="AJ582" s="132">
        <v>47.6</v>
      </c>
      <c r="AK582" s="132">
        <v>46.2</v>
      </c>
      <c r="AL582" s="132">
        <v>48.6</v>
      </c>
      <c r="AM582" s="132">
        <v>47.7</v>
      </c>
      <c r="AN582" s="132">
        <v>51.8</v>
      </c>
      <c r="AO582" s="132">
        <v>48.2</v>
      </c>
    </row>
    <row r="583" spans="1:94">
      <c r="A583" s="131">
        <v>411</v>
      </c>
      <c r="B583" s="131" t="s">
        <v>1166</v>
      </c>
      <c r="C583" s="131" t="s">
        <v>977</v>
      </c>
      <c r="D583" s="131" t="s">
        <v>1164</v>
      </c>
      <c r="E583" s="131" t="s">
        <v>1138</v>
      </c>
      <c r="F583" s="131" t="s">
        <v>1703</v>
      </c>
      <c r="G583" s="131"/>
      <c r="H583" s="131"/>
      <c r="I583" s="132"/>
      <c r="J583" s="132">
        <v>39.6</v>
      </c>
      <c r="K583" s="132"/>
      <c r="L583" s="132">
        <v>30.4</v>
      </c>
      <c r="M583" s="132">
        <v>39.6</v>
      </c>
      <c r="N583" s="132">
        <v>40.200000000000003</v>
      </c>
      <c r="O583" s="132">
        <v>45.4</v>
      </c>
      <c r="P583" s="132"/>
      <c r="Q583" s="132">
        <v>25.1</v>
      </c>
      <c r="R583" s="132">
        <v>27.6</v>
      </c>
      <c r="S583" s="132">
        <v>29.1</v>
      </c>
      <c r="T583" s="132">
        <v>30.8</v>
      </c>
      <c r="U583" s="132">
        <v>34.700000000000003</v>
      </c>
      <c r="V583" s="132">
        <v>38.4</v>
      </c>
      <c r="W583" s="132">
        <v>31.2</v>
      </c>
      <c r="X583" s="132">
        <v>39.4</v>
      </c>
      <c r="Y583" s="132">
        <v>39.6</v>
      </c>
      <c r="Z583" s="132">
        <v>34.200000000000003</v>
      </c>
      <c r="AA583" s="132">
        <v>37.9</v>
      </c>
      <c r="AB583" s="132">
        <v>39.1</v>
      </c>
      <c r="AC583" s="132">
        <v>52.7</v>
      </c>
      <c r="AD583" s="132">
        <v>40</v>
      </c>
      <c r="AE583" s="132">
        <v>42.3</v>
      </c>
      <c r="AF583" s="132">
        <v>40</v>
      </c>
      <c r="AG583" s="132">
        <v>40</v>
      </c>
      <c r="AH583" s="132">
        <v>43.2</v>
      </c>
      <c r="AI583" s="132">
        <v>45.2</v>
      </c>
      <c r="AJ583" s="132">
        <v>40.700000000000003</v>
      </c>
      <c r="AK583" s="132">
        <v>37.9</v>
      </c>
      <c r="AL583" s="132">
        <v>47.6</v>
      </c>
      <c r="AM583" s="132">
        <v>45.2</v>
      </c>
      <c r="AN583" s="132">
        <v>47.3</v>
      </c>
      <c r="AO583" s="132">
        <v>48.7</v>
      </c>
    </row>
    <row r="584" spans="1:94">
      <c r="A584" s="131">
        <v>412</v>
      </c>
      <c r="B584" s="131" t="s">
        <v>1167</v>
      </c>
      <c r="C584" s="131" t="s">
        <v>977</v>
      </c>
      <c r="D584" s="131" t="s">
        <v>1164</v>
      </c>
      <c r="E584" s="131" t="s">
        <v>1140</v>
      </c>
      <c r="F584" s="131" t="s">
        <v>1703</v>
      </c>
      <c r="G584" s="131"/>
      <c r="H584" s="131"/>
      <c r="I584" s="132"/>
      <c r="J584" s="132">
        <v>41.9</v>
      </c>
      <c r="K584" s="132"/>
      <c r="L584" s="132">
        <v>37.5</v>
      </c>
      <c r="M584" s="132">
        <v>41.9</v>
      </c>
      <c r="N584" s="132">
        <v>41.9</v>
      </c>
      <c r="O584" s="132">
        <v>45</v>
      </c>
      <c r="P584" s="132"/>
      <c r="Q584" s="132">
        <v>30.3</v>
      </c>
      <c r="R584" s="132">
        <v>37.4</v>
      </c>
      <c r="S584" s="132">
        <v>37.4</v>
      </c>
      <c r="T584" s="132">
        <v>37.4</v>
      </c>
      <c r="U584" s="132">
        <v>41.2</v>
      </c>
      <c r="V584" s="132">
        <v>38.6</v>
      </c>
      <c r="W584" s="132">
        <v>41.8</v>
      </c>
      <c r="X584" s="132">
        <v>41.8</v>
      </c>
      <c r="Y584" s="132">
        <v>41.8</v>
      </c>
      <c r="Z584" s="132">
        <v>41.8</v>
      </c>
      <c r="AA584" s="132">
        <v>41.8</v>
      </c>
      <c r="AB584" s="132">
        <v>41.8</v>
      </c>
      <c r="AC584" s="132">
        <v>44.4</v>
      </c>
      <c r="AD584" s="132">
        <v>41.8</v>
      </c>
      <c r="AE584" s="132">
        <v>41.8</v>
      </c>
      <c r="AF584" s="132">
        <v>41.8</v>
      </c>
      <c r="AG584" s="132">
        <v>41.8</v>
      </c>
      <c r="AH584" s="132">
        <v>44.6</v>
      </c>
      <c r="AI584" s="132">
        <v>44.9</v>
      </c>
      <c r="AJ584" s="132">
        <v>44.8</v>
      </c>
      <c r="AK584" s="132">
        <v>44.9</v>
      </c>
      <c r="AL584" s="132">
        <v>44.9</v>
      </c>
      <c r="AM584" s="132">
        <v>44.9</v>
      </c>
      <c r="AN584" s="132">
        <v>47.9</v>
      </c>
      <c r="AO584" s="132">
        <v>44.9</v>
      </c>
    </row>
    <row r="585" spans="1:94">
      <c r="A585" s="131">
        <v>413</v>
      </c>
      <c r="B585" s="131" t="s">
        <v>1168</v>
      </c>
      <c r="C585" s="131" t="s">
        <v>977</v>
      </c>
      <c r="D585" s="131" t="s">
        <v>1164</v>
      </c>
      <c r="E585" s="131" t="s">
        <v>1142</v>
      </c>
      <c r="F585" s="131" t="s">
        <v>1703</v>
      </c>
      <c r="G585" s="131"/>
      <c r="H585" s="131"/>
      <c r="I585" s="132"/>
      <c r="J585" s="132">
        <v>21.4</v>
      </c>
      <c r="K585" s="132"/>
      <c r="L585" s="132">
        <v>20.7</v>
      </c>
      <c r="M585" s="132">
        <v>20.3</v>
      </c>
      <c r="N585" s="132">
        <v>21.2</v>
      </c>
      <c r="O585" s="132">
        <v>23.2</v>
      </c>
      <c r="P585" s="132"/>
      <c r="Q585" s="132">
        <v>19.399999999999999</v>
      </c>
      <c r="R585" s="132">
        <v>20.8</v>
      </c>
      <c r="S585" s="132">
        <v>19.399999999999999</v>
      </c>
      <c r="T585" s="132">
        <v>20.8</v>
      </c>
      <c r="U585" s="132">
        <v>21.5</v>
      </c>
      <c r="V585" s="132">
        <v>20.399999999999999</v>
      </c>
      <c r="W585" s="132">
        <v>20.399999999999999</v>
      </c>
      <c r="X585" s="132">
        <v>20.399999999999999</v>
      </c>
      <c r="Y585" s="132">
        <v>18.899999999999999</v>
      </c>
      <c r="Z585" s="132">
        <v>19.3</v>
      </c>
      <c r="AA585" s="132">
        <v>20.399999999999999</v>
      </c>
      <c r="AB585" s="132">
        <v>20.399999999999999</v>
      </c>
      <c r="AC585" s="132">
        <v>20.399999999999999</v>
      </c>
      <c r="AD585" s="132">
        <v>21.3</v>
      </c>
      <c r="AE585" s="132">
        <v>21.3</v>
      </c>
      <c r="AF585" s="132">
        <v>22.3</v>
      </c>
      <c r="AG585" s="132">
        <v>20.5</v>
      </c>
      <c r="AH585" s="132">
        <v>30</v>
      </c>
      <c r="AI585" s="132">
        <v>24.2</v>
      </c>
      <c r="AJ585" s="132">
        <v>23.3</v>
      </c>
      <c r="AK585" s="132">
        <v>23.3</v>
      </c>
      <c r="AL585" s="132">
        <v>23.3</v>
      </c>
      <c r="AM585" s="132">
        <v>23.3</v>
      </c>
      <c r="AN585" s="132">
        <v>23.8</v>
      </c>
      <c r="AO585" s="132">
        <v>23.3</v>
      </c>
    </row>
    <row r="586" spans="1:94">
      <c r="A586" s="131">
        <v>414</v>
      </c>
      <c r="B586" s="131" t="s">
        <v>1169</v>
      </c>
      <c r="C586" s="131" t="s">
        <v>977</v>
      </c>
      <c r="D586" s="131" t="s">
        <v>1164</v>
      </c>
      <c r="E586" s="131" t="s">
        <v>1144</v>
      </c>
      <c r="F586" s="131" t="s">
        <v>1703</v>
      </c>
      <c r="G586" s="131"/>
      <c r="H586" s="131"/>
      <c r="I586" s="132"/>
      <c r="J586" s="132">
        <v>47</v>
      </c>
      <c r="K586" s="132"/>
      <c r="L586" s="132">
        <v>36.6</v>
      </c>
      <c r="M586" s="132">
        <v>45.2</v>
      </c>
      <c r="N586" s="132">
        <v>49.5</v>
      </c>
      <c r="O586" s="132">
        <v>53.3</v>
      </c>
      <c r="P586" s="132"/>
      <c r="Q586" s="132">
        <v>28.3</v>
      </c>
      <c r="R586" s="132">
        <v>35</v>
      </c>
      <c r="S586" s="132">
        <v>35.299999999999997</v>
      </c>
      <c r="T586" s="132">
        <v>38.9</v>
      </c>
      <c r="U586" s="132">
        <v>38.5</v>
      </c>
      <c r="V586" s="132">
        <v>39</v>
      </c>
      <c r="W586" s="132">
        <v>34.700000000000003</v>
      </c>
      <c r="X586" s="132">
        <v>45.3</v>
      </c>
      <c r="Y586" s="132">
        <v>46.2</v>
      </c>
      <c r="Z586" s="132">
        <v>39.4</v>
      </c>
      <c r="AA586" s="132">
        <v>45.3</v>
      </c>
      <c r="AB586" s="132">
        <v>43.3</v>
      </c>
      <c r="AC586" s="132">
        <v>55</v>
      </c>
      <c r="AD586" s="132">
        <v>45.2</v>
      </c>
      <c r="AE586" s="132">
        <v>52.5</v>
      </c>
      <c r="AF586" s="132">
        <v>50.5</v>
      </c>
      <c r="AG586" s="132">
        <v>49.6</v>
      </c>
      <c r="AH586" s="132">
        <v>49.6</v>
      </c>
      <c r="AI586" s="132">
        <v>53.4</v>
      </c>
      <c r="AJ586" s="132">
        <v>53.4</v>
      </c>
      <c r="AK586" s="132">
        <v>50.2</v>
      </c>
      <c r="AL586" s="132">
        <v>55.8</v>
      </c>
      <c r="AM586" s="132">
        <v>53.4</v>
      </c>
      <c r="AN586" s="132">
        <v>56.9</v>
      </c>
      <c r="AO586" s="132">
        <v>53.4</v>
      </c>
    </row>
    <row r="587" spans="1:94">
      <c r="A587" s="131">
        <v>415</v>
      </c>
      <c r="B587" s="131" t="s">
        <v>1170</v>
      </c>
      <c r="C587" s="131" t="s">
        <v>977</v>
      </c>
      <c r="D587" s="131" t="s">
        <v>1164</v>
      </c>
      <c r="E587" s="131" t="s">
        <v>1146</v>
      </c>
      <c r="F587" s="131" t="s">
        <v>1703</v>
      </c>
      <c r="G587" s="131"/>
      <c r="H587" s="131"/>
      <c r="I587" s="132"/>
      <c r="J587" s="132">
        <v>37.299999999999997</v>
      </c>
      <c r="K587" s="132"/>
      <c r="L587" s="132">
        <v>36.799999999999997</v>
      </c>
      <c r="M587" s="132">
        <v>37</v>
      </c>
      <c r="N587" s="132">
        <v>37</v>
      </c>
      <c r="O587" s="132">
        <v>38.200000000000003</v>
      </c>
      <c r="P587" s="132"/>
      <c r="Q587" s="132">
        <v>34.6</v>
      </c>
      <c r="R587" s="132">
        <v>36.9</v>
      </c>
      <c r="S587" s="132">
        <v>34.9</v>
      </c>
      <c r="T587" s="132">
        <v>37.6</v>
      </c>
      <c r="U587" s="132">
        <v>36.9</v>
      </c>
      <c r="V587" s="132">
        <v>34.700000000000003</v>
      </c>
      <c r="W587" s="132">
        <v>36.700000000000003</v>
      </c>
      <c r="X587" s="132">
        <v>37.200000000000003</v>
      </c>
      <c r="Y587" s="132">
        <v>37.200000000000003</v>
      </c>
      <c r="Z587" s="132">
        <v>33</v>
      </c>
      <c r="AA587" s="132">
        <v>37.200000000000003</v>
      </c>
      <c r="AB587" s="132">
        <v>37.200000000000003</v>
      </c>
      <c r="AC587" s="132">
        <v>41.6</v>
      </c>
      <c r="AD587" s="132">
        <v>37.200000000000003</v>
      </c>
      <c r="AE587" s="132">
        <v>37.200000000000003</v>
      </c>
      <c r="AF587" s="132">
        <v>37.200000000000003</v>
      </c>
      <c r="AG587" s="132">
        <v>37.200000000000003</v>
      </c>
      <c r="AH587" s="132">
        <v>39.1</v>
      </c>
      <c r="AI587" s="132">
        <v>38.4</v>
      </c>
      <c r="AJ587" s="132">
        <v>38.5</v>
      </c>
      <c r="AK587" s="132">
        <v>38.4</v>
      </c>
      <c r="AL587" s="132">
        <v>38.4</v>
      </c>
      <c r="AM587" s="132">
        <v>38.4</v>
      </c>
      <c r="AN587" s="132">
        <v>38.5</v>
      </c>
      <c r="AO587" s="132">
        <v>38.4</v>
      </c>
    </row>
    <row r="588" spans="1:94">
      <c r="A588" s="131">
        <v>416</v>
      </c>
      <c r="B588" s="131" t="s">
        <v>1171</v>
      </c>
      <c r="C588" s="131" t="s">
        <v>977</v>
      </c>
      <c r="D588" s="131" t="s">
        <v>1164</v>
      </c>
      <c r="E588" s="131" t="s">
        <v>1148</v>
      </c>
      <c r="F588" s="131" t="s">
        <v>1703</v>
      </c>
      <c r="G588" s="131"/>
      <c r="H588" s="131"/>
      <c r="I588" s="132"/>
      <c r="J588" s="132">
        <v>20.3</v>
      </c>
      <c r="K588" s="132"/>
      <c r="L588" s="132">
        <v>17.600000000000001</v>
      </c>
      <c r="M588" s="132">
        <v>20.9</v>
      </c>
      <c r="N588" s="132">
        <v>20.9</v>
      </c>
      <c r="O588" s="132">
        <v>21.3</v>
      </c>
      <c r="P588" s="132"/>
      <c r="Q588" s="132">
        <v>11.4</v>
      </c>
      <c r="R588" s="132">
        <v>17.600000000000001</v>
      </c>
      <c r="S588" s="132">
        <v>17.399999999999999</v>
      </c>
      <c r="T588" s="132">
        <v>15.4</v>
      </c>
      <c r="U588" s="132">
        <v>17.399999999999999</v>
      </c>
      <c r="V588" s="132">
        <v>20.6</v>
      </c>
      <c r="W588" s="132">
        <v>20.6</v>
      </c>
      <c r="X588" s="132">
        <v>21.1</v>
      </c>
      <c r="Y588" s="132">
        <v>20.5</v>
      </c>
      <c r="Z588" s="132">
        <v>20.6</v>
      </c>
      <c r="AA588" s="132">
        <v>20.6</v>
      </c>
      <c r="AB588" s="132">
        <v>20.6</v>
      </c>
      <c r="AC588" s="132">
        <v>26.8</v>
      </c>
      <c r="AD588" s="132">
        <v>20.6</v>
      </c>
      <c r="AE588" s="132">
        <v>21.3</v>
      </c>
      <c r="AF588" s="132">
        <v>20.6</v>
      </c>
      <c r="AG588" s="132">
        <v>19.7</v>
      </c>
      <c r="AH588" s="132">
        <v>20.6</v>
      </c>
      <c r="AI588" s="132">
        <v>20.9</v>
      </c>
      <c r="AJ588" s="132">
        <v>19.2</v>
      </c>
      <c r="AK588" s="132">
        <v>21.1</v>
      </c>
      <c r="AL588" s="132">
        <v>27.5</v>
      </c>
      <c r="AM588" s="132">
        <v>21.1</v>
      </c>
      <c r="AN588" s="132">
        <v>22</v>
      </c>
      <c r="AO588" s="132">
        <v>21.1</v>
      </c>
    </row>
    <row r="589" spans="1:94">
      <c r="A589" s="131">
        <v>417</v>
      </c>
      <c r="B589" s="131" t="s">
        <v>1172</v>
      </c>
      <c r="C589" s="131" t="s">
        <v>977</v>
      </c>
      <c r="D589" s="131" t="s">
        <v>1164</v>
      </c>
      <c r="E589" s="131" t="s">
        <v>1150</v>
      </c>
      <c r="F589" s="131" t="s">
        <v>1703</v>
      </c>
      <c r="G589" s="131"/>
      <c r="H589" s="131"/>
      <c r="I589" s="132"/>
      <c r="J589" s="132">
        <v>41.9</v>
      </c>
      <c r="K589" s="132"/>
      <c r="L589" s="132">
        <v>34.4</v>
      </c>
      <c r="M589" s="132">
        <v>42.2</v>
      </c>
      <c r="N589" s="132">
        <v>43.1</v>
      </c>
      <c r="O589" s="132">
        <v>45.7</v>
      </c>
      <c r="P589" s="132"/>
      <c r="Q589" s="132">
        <v>32.700000000000003</v>
      </c>
      <c r="R589" s="132">
        <v>34.200000000000003</v>
      </c>
      <c r="S589" s="132">
        <v>34.200000000000003</v>
      </c>
      <c r="T589" s="132">
        <v>31.5</v>
      </c>
      <c r="U589" s="132">
        <v>35.1</v>
      </c>
      <c r="V589" s="132">
        <v>41.9</v>
      </c>
      <c r="W589" s="132">
        <v>37.700000000000003</v>
      </c>
      <c r="X589" s="132">
        <v>41.9</v>
      </c>
      <c r="Y589" s="132">
        <v>42.1</v>
      </c>
      <c r="Z589" s="132">
        <v>38.5</v>
      </c>
      <c r="AA589" s="132">
        <v>41</v>
      </c>
      <c r="AB589" s="132">
        <v>38.299999999999997</v>
      </c>
      <c r="AC589" s="132">
        <v>52.2</v>
      </c>
      <c r="AD589" s="132">
        <v>42.8</v>
      </c>
      <c r="AE589" s="132">
        <v>45.1</v>
      </c>
      <c r="AF589" s="132">
        <v>42.5</v>
      </c>
      <c r="AG589" s="132">
        <v>42.8</v>
      </c>
      <c r="AH589" s="132">
        <v>46.4</v>
      </c>
      <c r="AI589" s="132">
        <v>45.3</v>
      </c>
      <c r="AJ589" s="132">
        <v>45.3</v>
      </c>
      <c r="AK589" s="132">
        <v>42.3</v>
      </c>
      <c r="AL589" s="132">
        <v>46.7</v>
      </c>
      <c r="AM589" s="132">
        <v>45.3</v>
      </c>
      <c r="AN589" s="132">
        <v>53.3</v>
      </c>
      <c r="AO589" s="132">
        <v>45.3</v>
      </c>
    </row>
    <row r="590" spans="1:94">
      <c r="A590" s="131">
        <v>418</v>
      </c>
      <c r="B590" s="131" t="s">
        <v>1173</v>
      </c>
      <c r="C590" s="131" t="s">
        <v>977</v>
      </c>
      <c r="D590" s="131" t="s">
        <v>1164</v>
      </c>
      <c r="E590" s="131" t="s">
        <v>1152</v>
      </c>
      <c r="F590" s="131" t="s">
        <v>1703</v>
      </c>
      <c r="G590" s="131"/>
      <c r="H590" s="131"/>
      <c r="I590" s="132"/>
      <c r="J590" s="132">
        <v>46.5</v>
      </c>
      <c r="K590" s="132"/>
      <c r="L590" s="132">
        <v>40.4</v>
      </c>
      <c r="M590" s="132">
        <v>44.9</v>
      </c>
      <c r="N590" s="132">
        <v>47.9</v>
      </c>
      <c r="O590" s="132">
        <v>50.8</v>
      </c>
      <c r="P590" s="132"/>
      <c r="Q590" s="132">
        <v>33.9</v>
      </c>
      <c r="R590" s="132">
        <v>39.9</v>
      </c>
      <c r="S590" s="132">
        <v>39.9</v>
      </c>
      <c r="T590" s="132">
        <v>41.3</v>
      </c>
      <c r="U590" s="132">
        <v>40.4</v>
      </c>
      <c r="V590" s="132">
        <v>44.8</v>
      </c>
      <c r="W590" s="132">
        <v>43.1</v>
      </c>
      <c r="X590" s="132">
        <v>40.299999999999997</v>
      </c>
      <c r="Y590" s="132">
        <v>45.5</v>
      </c>
      <c r="Z590" s="132">
        <v>39.6</v>
      </c>
      <c r="AA590" s="132">
        <v>44.3</v>
      </c>
      <c r="AB590" s="132">
        <v>44.8</v>
      </c>
      <c r="AC590" s="132">
        <v>50.6</v>
      </c>
      <c r="AD590" s="132">
        <v>46.6</v>
      </c>
      <c r="AE590" s="132">
        <v>48.8</v>
      </c>
      <c r="AF590" s="132">
        <v>49.5</v>
      </c>
      <c r="AG590" s="132">
        <v>47.9</v>
      </c>
      <c r="AH590" s="132">
        <v>48.3</v>
      </c>
      <c r="AI590" s="132">
        <v>52.9</v>
      </c>
      <c r="AJ590" s="132">
        <v>50.5</v>
      </c>
      <c r="AK590" s="132">
        <v>50.8</v>
      </c>
      <c r="AL590" s="132">
        <v>50.8</v>
      </c>
      <c r="AM590" s="132">
        <v>50.8</v>
      </c>
      <c r="AN590" s="132">
        <v>51.4</v>
      </c>
      <c r="AO590" s="132">
        <v>50.8</v>
      </c>
    </row>
    <row r="591" spans="1:94">
      <c r="A591" s="131">
        <v>419</v>
      </c>
      <c r="B591" s="131" t="s">
        <v>1174</v>
      </c>
      <c r="C591" s="131" t="s">
        <v>977</v>
      </c>
      <c r="D591" s="131" t="s">
        <v>1164</v>
      </c>
      <c r="E591" s="131" t="s">
        <v>1154</v>
      </c>
      <c r="F591" s="131" t="s">
        <v>1703</v>
      </c>
      <c r="G591" s="131"/>
      <c r="H591" s="131"/>
      <c r="I591" s="132"/>
      <c r="J591" s="132">
        <v>27.5</v>
      </c>
      <c r="K591" s="132"/>
      <c r="L591" s="132">
        <v>22.8</v>
      </c>
      <c r="M591" s="132">
        <v>27.6</v>
      </c>
      <c r="N591" s="132">
        <v>28</v>
      </c>
      <c r="O591" s="132">
        <v>30.1</v>
      </c>
      <c r="P591" s="132"/>
      <c r="Q591" s="132">
        <v>19.8</v>
      </c>
      <c r="R591" s="132">
        <v>22.5</v>
      </c>
      <c r="S591" s="132">
        <v>22.5</v>
      </c>
      <c r="T591" s="132">
        <v>22.5</v>
      </c>
      <c r="U591" s="132">
        <v>24.1</v>
      </c>
      <c r="V591" s="132">
        <v>27.2</v>
      </c>
      <c r="W591" s="132">
        <v>24.7</v>
      </c>
      <c r="X591" s="132">
        <v>27.2</v>
      </c>
      <c r="Y591" s="132">
        <v>27.2</v>
      </c>
      <c r="Z591" s="132">
        <v>27.2</v>
      </c>
      <c r="AA591" s="132">
        <v>27.2</v>
      </c>
      <c r="AB591" s="132">
        <v>27.2</v>
      </c>
      <c r="AC591" s="132">
        <v>27.2</v>
      </c>
      <c r="AD591" s="132">
        <v>29.3</v>
      </c>
      <c r="AE591" s="132">
        <v>28.8</v>
      </c>
      <c r="AF591" s="132">
        <v>27.7</v>
      </c>
      <c r="AG591" s="132">
        <v>27.4</v>
      </c>
      <c r="AH591" s="132">
        <v>27.7</v>
      </c>
      <c r="AI591" s="132">
        <v>28.8</v>
      </c>
      <c r="AJ591" s="132">
        <v>29.2</v>
      </c>
      <c r="AK591" s="132">
        <v>29.7</v>
      </c>
      <c r="AL591" s="132">
        <v>32.4</v>
      </c>
      <c r="AM591" s="132">
        <v>29.7</v>
      </c>
      <c r="AN591" s="132">
        <v>33.1</v>
      </c>
      <c r="AO591" s="132">
        <v>31.9</v>
      </c>
    </row>
    <row r="592" spans="1:94">
      <c r="A592" s="131">
        <v>420</v>
      </c>
      <c r="B592" s="131" t="s">
        <v>1175</v>
      </c>
      <c r="C592" s="131" t="s">
        <v>977</v>
      </c>
      <c r="D592" s="131" t="s">
        <v>1164</v>
      </c>
      <c r="E592" s="131" t="s">
        <v>1156</v>
      </c>
      <c r="F592" s="131" t="s">
        <v>1703</v>
      </c>
      <c r="G592" s="131"/>
      <c r="H592" s="131"/>
      <c r="I592" s="132"/>
      <c r="J592" s="132">
        <v>13.4</v>
      </c>
      <c r="K592" s="132"/>
      <c r="L592" s="132">
        <v>11</v>
      </c>
      <c r="M592" s="132">
        <v>12.6</v>
      </c>
      <c r="N592" s="132">
        <v>13.3</v>
      </c>
      <c r="O592" s="132">
        <v>16</v>
      </c>
      <c r="P592" s="132"/>
      <c r="Q592" s="132">
        <v>10.9</v>
      </c>
      <c r="R592" s="132">
        <v>10.1</v>
      </c>
      <c r="S592" s="132">
        <v>10.6</v>
      </c>
      <c r="T592" s="132">
        <v>11.4</v>
      </c>
      <c r="U592" s="132">
        <v>10.9</v>
      </c>
      <c r="V592" s="132">
        <v>12.3</v>
      </c>
      <c r="W592" s="132">
        <v>12.5</v>
      </c>
      <c r="X592" s="132">
        <v>12.5</v>
      </c>
      <c r="Y592" s="132">
        <v>12.5</v>
      </c>
      <c r="Z592" s="132">
        <v>12.5</v>
      </c>
      <c r="AA592" s="132">
        <v>12.5</v>
      </c>
      <c r="AB592" s="132">
        <v>12.5</v>
      </c>
      <c r="AC592" s="132">
        <v>13</v>
      </c>
      <c r="AD592" s="132">
        <v>13.2</v>
      </c>
      <c r="AE592" s="132">
        <v>13.2</v>
      </c>
      <c r="AF592" s="132">
        <v>13.2</v>
      </c>
      <c r="AG592" s="132">
        <v>13.2</v>
      </c>
      <c r="AH592" s="132">
        <v>19</v>
      </c>
      <c r="AI592" s="132">
        <v>17.3</v>
      </c>
      <c r="AJ592" s="132">
        <v>15.8</v>
      </c>
      <c r="AK592" s="132">
        <v>15.8</v>
      </c>
      <c r="AL592" s="132">
        <v>15.8</v>
      </c>
      <c r="AM592" s="132">
        <v>15.8</v>
      </c>
      <c r="AN592" s="132">
        <v>16</v>
      </c>
      <c r="AO592" s="132">
        <v>15.8</v>
      </c>
    </row>
    <row r="593" spans="1:94">
      <c r="A593" s="131">
        <v>421</v>
      </c>
      <c r="B593" s="131" t="s">
        <v>1176</v>
      </c>
      <c r="C593" s="131" t="s">
        <v>977</v>
      </c>
      <c r="D593" s="131" t="s">
        <v>1164</v>
      </c>
      <c r="E593" s="131" t="s">
        <v>1158</v>
      </c>
      <c r="F593" s="131" t="s">
        <v>1703</v>
      </c>
      <c r="G593" s="131"/>
      <c r="H593" s="131"/>
      <c r="I593" s="132"/>
      <c r="J593" s="132">
        <v>27.2</v>
      </c>
      <c r="K593" s="132"/>
      <c r="L593" s="132">
        <v>23.1</v>
      </c>
      <c r="M593" s="132">
        <v>28.7</v>
      </c>
      <c r="N593" s="132">
        <v>28.2</v>
      </c>
      <c r="O593" s="132">
        <v>27.9</v>
      </c>
      <c r="P593" s="132"/>
      <c r="Q593" s="132">
        <v>13.2</v>
      </c>
      <c r="R593" s="132">
        <v>23.1</v>
      </c>
      <c r="S593" s="132">
        <v>24.9</v>
      </c>
      <c r="T593" s="132">
        <v>19</v>
      </c>
      <c r="U593" s="132">
        <v>23.1</v>
      </c>
      <c r="V593" s="132">
        <v>28.7</v>
      </c>
      <c r="W593" s="132">
        <v>28.7</v>
      </c>
      <c r="X593" s="132">
        <v>28.7</v>
      </c>
      <c r="Y593" s="132">
        <v>28.7</v>
      </c>
      <c r="Z593" s="132">
        <v>28.7</v>
      </c>
      <c r="AA593" s="132">
        <v>28.7</v>
      </c>
      <c r="AB593" s="132">
        <v>27.5</v>
      </c>
      <c r="AC593" s="132">
        <v>34.6</v>
      </c>
      <c r="AD593" s="132">
        <v>28.3</v>
      </c>
      <c r="AE593" s="132">
        <v>29.2</v>
      </c>
      <c r="AF593" s="132">
        <v>26.9</v>
      </c>
      <c r="AG593" s="132">
        <v>28.4</v>
      </c>
      <c r="AH593" s="132">
        <v>29.7</v>
      </c>
      <c r="AI593" s="132">
        <v>27.1</v>
      </c>
      <c r="AJ593" s="132">
        <v>26.5</v>
      </c>
      <c r="AK593" s="132">
        <v>25</v>
      </c>
      <c r="AL593" s="132">
        <v>32</v>
      </c>
      <c r="AM593" s="132">
        <v>28</v>
      </c>
      <c r="AN593" s="132">
        <v>28</v>
      </c>
      <c r="AO593" s="132">
        <v>28</v>
      </c>
    </row>
    <row r="594" spans="1:94">
      <c r="A594" s="131">
        <v>422</v>
      </c>
      <c r="B594" s="131" t="s">
        <v>1177</v>
      </c>
      <c r="C594" s="131" t="s">
        <v>977</v>
      </c>
      <c r="D594" s="131" t="s">
        <v>1164</v>
      </c>
      <c r="E594" s="131" t="s">
        <v>1160</v>
      </c>
      <c r="F594" s="131" t="s">
        <v>1703</v>
      </c>
      <c r="G594" s="131"/>
      <c r="H594" s="131"/>
      <c r="I594" s="132"/>
      <c r="J594" s="132">
        <v>26.1</v>
      </c>
      <c r="K594" s="132"/>
      <c r="L594" s="132">
        <v>21.2</v>
      </c>
      <c r="M594" s="132">
        <v>25.8</v>
      </c>
      <c r="N594" s="132">
        <v>27.1</v>
      </c>
      <c r="O594" s="132">
        <v>28.7</v>
      </c>
      <c r="P594" s="132"/>
      <c r="Q594" s="132">
        <v>15.4</v>
      </c>
      <c r="R594" s="132">
        <v>21.2</v>
      </c>
      <c r="S594" s="132">
        <v>21.2</v>
      </c>
      <c r="T594" s="132">
        <v>20.3</v>
      </c>
      <c r="U594" s="132">
        <v>21.8</v>
      </c>
      <c r="V594" s="132">
        <v>24.4</v>
      </c>
      <c r="W594" s="132">
        <v>24</v>
      </c>
      <c r="X594" s="132">
        <v>27.9</v>
      </c>
      <c r="Y594" s="132">
        <v>26.1</v>
      </c>
      <c r="Z594" s="132">
        <v>21.8</v>
      </c>
      <c r="AA594" s="132">
        <v>20.6</v>
      </c>
      <c r="AB594" s="132">
        <v>25.8</v>
      </c>
      <c r="AC594" s="132">
        <v>29.5</v>
      </c>
      <c r="AD594" s="132">
        <v>26.9</v>
      </c>
      <c r="AE594" s="132">
        <v>27.9</v>
      </c>
      <c r="AF594" s="132">
        <v>26.9</v>
      </c>
      <c r="AG594" s="132">
        <v>26.5</v>
      </c>
      <c r="AH594" s="132">
        <v>38.5</v>
      </c>
      <c r="AI594" s="132">
        <v>28.6</v>
      </c>
      <c r="AJ594" s="132">
        <v>27.7</v>
      </c>
      <c r="AK594" s="132">
        <v>24.2</v>
      </c>
      <c r="AL594" s="132">
        <v>31.7</v>
      </c>
      <c r="AM594" s="132">
        <v>28.6</v>
      </c>
      <c r="AN594" s="132">
        <v>34.6</v>
      </c>
      <c r="AO594" s="132">
        <v>28.6</v>
      </c>
    </row>
    <row r="595" spans="1:94">
      <c r="A595" s="131">
        <v>423</v>
      </c>
      <c r="B595" s="131" t="s">
        <v>1178</v>
      </c>
      <c r="C595" s="131" t="s">
        <v>977</v>
      </c>
      <c r="D595" s="131" t="s">
        <v>1164</v>
      </c>
      <c r="E595" s="131" t="s">
        <v>1162</v>
      </c>
      <c r="F595" s="131" t="s">
        <v>1703</v>
      </c>
      <c r="G595" s="131"/>
      <c r="H595" s="131"/>
      <c r="I595" s="132"/>
      <c r="J595" s="132">
        <v>23.8</v>
      </c>
      <c r="K595" s="132"/>
      <c r="L595" s="132">
        <v>21.1</v>
      </c>
      <c r="M595" s="132">
        <v>24</v>
      </c>
      <c r="N595" s="132">
        <v>24</v>
      </c>
      <c r="O595" s="132">
        <v>25.2</v>
      </c>
      <c r="P595" s="132"/>
      <c r="Q595" s="132">
        <v>19.899999999999999</v>
      </c>
      <c r="R595" s="132">
        <v>20.100000000000001</v>
      </c>
      <c r="S595" s="132">
        <v>20.7</v>
      </c>
      <c r="T595" s="132">
        <v>20.7</v>
      </c>
      <c r="U595" s="132">
        <v>20.7</v>
      </c>
      <c r="V595" s="132">
        <v>21.2</v>
      </c>
      <c r="W595" s="132">
        <v>23.6</v>
      </c>
      <c r="X595" s="132">
        <v>27.7</v>
      </c>
      <c r="Y595" s="132">
        <v>23.6</v>
      </c>
      <c r="Z595" s="132">
        <v>22.8</v>
      </c>
      <c r="AA595" s="132">
        <v>23.6</v>
      </c>
      <c r="AB595" s="132">
        <v>23.6</v>
      </c>
      <c r="AC595" s="132">
        <v>26.4</v>
      </c>
      <c r="AD595" s="132">
        <v>23.6</v>
      </c>
      <c r="AE595" s="132">
        <v>26.1</v>
      </c>
      <c r="AF595" s="132">
        <v>23.4</v>
      </c>
      <c r="AG595" s="132">
        <v>22.6</v>
      </c>
      <c r="AH595" s="132">
        <v>26.6</v>
      </c>
      <c r="AI595" s="132">
        <v>24.8</v>
      </c>
      <c r="AJ595" s="132">
        <v>24.8</v>
      </c>
      <c r="AK595" s="132">
        <v>23.5</v>
      </c>
      <c r="AL595" s="132">
        <v>27.9</v>
      </c>
      <c r="AM595" s="132">
        <v>24.8</v>
      </c>
      <c r="AN595" s="132">
        <v>27.5</v>
      </c>
      <c r="AO595" s="132">
        <v>24.8</v>
      </c>
    </row>
    <row r="596" spans="1:94">
      <c r="A596" s="131"/>
      <c r="B596" s="131"/>
      <c r="C596" s="131" t="s">
        <v>977</v>
      </c>
      <c r="D596" s="131" t="s">
        <v>1180</v>
      </c>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row>
    <row r="597" spans="1:94">
      <c r="A597" s="131">
        <v>425</v>
      </c>
      <c r="B597" s="131" t="s">
        <v>1179</v>
      </c>
      <c r="C597" s="131" t="s">
        <v>977</v>
      </c>
      <c r="D597" s="131" t="s">
        <v>1180</v>
      </c>
      <c r="E597" s="131" t="s">
        <v>1181</v>
      </c>
      <c r="F597" s="131" t="s">
        <v>1703</v>
      </c>
      <c r="G597" s="131"/>
      <c r="H597" s="131"/>
      <c r="I597" s="132"/>
      <c r="J597" s="132">
        <v>5.0999999999999996</v>
      </c>
      <c r="K597" s="132"/>
      <c r="L597" s="132">
        <v>3.3</v>
      </c>
      <c r="M597" s="132">
        <v>5.2</v>
      </c>
      <c r="N597" s="132">
        <v>5.2</v>
      </c>
      <c r="O597" s="132">
        <v>6.1</v>
      </c>
      <c r="P597" s="132"/>
      <c r="Q597" s="132">
        <v>3.2</v>
      </c>
      <c r="R597" s="132">
        <v>3</v>
      </c>
      <c r="S597" s="132">
        <v>3.2</v>
      </c>
      <c r="T597" s="132">
        <v>3.2</v>
      </c>
      <c r="U597" s="132">
        <v>3.2</v>
      </c>
      <c r="V597" s="132">
        <v>5</v>
      </c>
      <c r="W597" s="132">
        <v>3.7</v>
      </c>
      <c r="X597" s="132">
        <v>5.0999999999999996</v>
      </c>
      <c r="Y597" s="132">
        <v>5</v>
      </c>
      <c r="Z597" s="132">
        <v>5</v>
      </c>
      <c r="AA597" s="132">
        <v>5</v>
      </c>
      <c r="AB597" s="132">
        <v>4.2</v>
      </c>
      <c r="AC597" s="132">
        <v>8.3000000000000007</v>
      </c>
      <c r="AD597" s="132">
        <v>4.0999999999999996</v>
      </c>
      <c r="AE597" s="132">
        <v>6</v>
      </c>
      <c r="AF597" s="132">
        <v>3.5</v>
      </c>
      <c r="AG597" s="132">
        <v>5</v>
      </c>
      <c r="AH597" s="132">
        <v>5.9</v>
      </c>
      <c r="AI597" s="132">
        <v>5.9</v>
      </c>
      <c r="AJ597" s="132">
        <v>5.3</v>
      </c>
      <c r="AK597" s="132">
        <v>5.9</v>
      </c>
      <c r="AL597" s="132">
        <v>9.5</v>
      </c>
      <c r="AM597" s="132">
        <v>5.9</v>
      </c>
      <c r="AN597" s="132">
        <v>5.9</v>
      </c>
      <c r="AO597" s="132">
        <v>5.4</v>
      </c>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row>
    <row r="598" spans="1:94">
      <c r="A598" s="131">
        <v>426</v>
      </c>
      <c r="B598" s="131" t="s">
        <v>1182</v>
      </c>
      <c r="C598" s="131" t="s">
        <v>977</v>
      </c>
      <c r="D598" s="131" t="s">
        <v>1180</v>
      </c>
      <c r="E598" s="131" t="s">
        <v>1183</v>
      </c>
      <c r="F598" s="131" t="s">
        <v>1703</v>
      </c>
      <c r="G598" s="131"/>
      <c r="H598" s="131"/>
      <c r="I598" s="132"/>
      <c r="J598" s="132">
        <v>50</v>
      </c>
      <c r="K598" s="132"/>
      <c r="L598" s="132">
        <v>46.5</v>
      </c>
      <c r="M598" s="132">
        <v>49.4</v>
      </c>
      <c r="N598" s="132">
        <v>50.7</v>
      </c>
      <c r="O598" s="132">
        <v>52.1</v>
      </c>
      <c r="P598" s="132"/>
      <c r="Q598" s="132">
        <v>38.5</v>
      </c>
      <c r="R598" s="132">
        <v>46.6</v>
      </c>
      <c r="S598" s="132">
        <v>46.6</v>
      </c>
      <c r="T598" s="132">
        <v>46.6</v>
      </c>
      <c r="U598" s="132">
        <v>46.4</v>
      </c>
      <c r="V598" s="132">
        <v>49.6</v>
      </c>
      <c r="W598" s="132">
        <v>49.2</v>
      </c>
      <c r="X598" s="132">
        <v>46.6</v>
      </c>
      <c r="Y598" s="132">
        <v>49.7</v>
      </c>
      <c r="Z598" s="132">
        <v>49.6</v>
      </c>
      <c r="AA598" s="132">
        <v>49.6</v>
      </c>
      <c r="AB598" s="132">
        <v>47.7</v>
      </c>
      <c r="AC598" s="132">
        <v>49.6</v>
      </c>
      <c r="AD598" s="132">
        <v>52</v>
      </c>
      <c r="AE598" s="132">
        <v>50.9</v>
      </c>
      <c r="AF598" s="132">
        <v>50.9</v>
      </c>
      <c r="AG598" s="132">
        <v>51</v>
      </c>
      <c r="AH598" s="132">
        <v>48.6</v>
      </c>
      <c r="AI598" s="132">
        <v>52.3</v>
      </c>
      <c r="AJ598" s="132">
        <v>52.6</v>
      </c>
      <c r="AK598" s="132">
        <v>53.7</v>
      </c>
      <c r="AL598" s="132">
        <v>48.5</v>
      </c>
      <c r="AM598" s="132">
        <v>52.3</v>
      </c>
      <c r="AN598" s="132">
        <v>53.1</v>
      </c>
      <c r="AO598" s="132">
        <v>56.3</v>
      </c>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row>
    <row r="599" spans="1:94">
      <c r="A599" s="131">
        <v>427</v>
      </c>
      <c r="B599" s="131" t="s">
        <v>1184</v>
      </c>
      <c r="C599" s="131" t="s">
        <v>977</v>
      </c>
      <c r="D599" s="131" t="s">
        <v>1180</v>
      </c>
      <c r="E599" s="131" t="s">
        <v>1185</v>
      </c>
      <c r="F599" s="131" t="s">
        <v>1703</v>
      </c>
      <c r="G599" s="131"/>
      <c r="H599" s="131"/>
      <c r="I599" s="132"/>
      <c r="J599" s="132">
        <v>5.7</v>
      </c>
      <c r="K599" s="132"/>
      <c r="L599" s="132">
        <v>4.9000000000000004</v>
      </c>
      <c r="M599" s="132">
        <v>5.9</v>
      </c>
      <c r="N599" s="132">
        <v>5.9</v>
      </c>
      <c r="O599" s="132">
        <v>5.9</v>
      </c>
      <c r="P599" s="132"/>
      <c r="Q599" s="132">
        <v>4.9000000000000004</v>
      </c>
      <c r="R599" s="132">
        <v>4.9000000000000004</v>
      </c>
      <c r="S599" s="132">
        <v>4.9000000000000004</v>
      </c>
      <c r="T599" s="132">
        <v>4.3</v>
      </c>
      <c r="U599" s="132">
        <v>6.3</v>
      </c>
      <c r="V599" s="132">
        <v>5.8</v>
      </c>
      <c r="W599" s="132">
        <v>5.8</v>
      </c>
      <c r="X599" s="132">
        <v>5.8</v>
      </c>
      <c r="Y599" s="132">
        <v>5.8</v>
      </c>
      <c r="Z599" s="132">
        <v>5.6</v>
      </c>
      <c r="AA599" s="132">
        <v>5.8</v>
      </c>
      <c r="AB599" s="132">
        <v>5.8</v>
      </c>
      <c r="AC599" s="132">
        <v>6.7</v>
      </c>
      <c r="AD599" s="132">
        <v>5.5</v>
      </c>
      <c r="AE599" s="132">
        <v>5.8</v>
      </c>
      <c r="AF599" s="132">
        <v>5.8</v>
      </c>
      <c r="AG599" s="132">
        <v>5.3</v>
      </c>
      <c r="AH599" s="132">
        <v>7</v>
      </c>
      <c r="AI599" s="132">
        <v>5.8</v>
      </c>
      <c r="AJ599" s="132">
        <v>5.8</v>
      </c>
      <c r="AK599" s="132">
        <v>5.8</v>
      </c>
      <c r="AL599" s="132">
        <v>7.9</v>
      </c>
      <c r="AM599" s="132">
        <v>5.8</v>
      </c>
      <c r="AN599" s="132">
        <v>5.8</v>
      </c>
      <c r="AO599" s="132">
        <v>5.8</v>
      </c>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row>
    <row r="600" spans="1:94">
      <c r="A600" s="131">
        <v>428</v>
      </c>
      <c r="B600" s="131" t="s">
        <v>1186</v>
      </c>
      <c r="C600" s="131" t="s">
        <v>977</v>
      </c>
      <c r="D600" s="131" t="s">
        <v>1180</v>
      </c>
      <c r="E600" s="131" t="s">
        <v>1187</v>
      </c>
      <c r="F600" s="131" t="s">
        <v>1703</v>
      </c>
      <c r="G600" s="131"/>
      <c r="H600" s="131"/>
      <c r="I600" s="132"/>
      <c r="J600" s="132">
        <v>14.7</v>
      </c>
      <c r="K600" s="132"/>
      <c r="L600" s="132">
        <v>15.1</v>
      </c>
      <c r="M600" s="132">
        <v>15.4</v>
      </c>
      <c r="N600" s="132">
        <v>14.8</v>
      </c>
      <c r="O600" s="132">
        <v>13.9</v>
      </c>
      <c r="P600" s="132"/>
      <c r="Q600" s="132">
        <v>15</v>
      </c>
      <c r="R600" s="132">
        <v>15</v>
      </c>
      <c r="S600" s="132">
        <v>16.8</v>
      </c>
      <c r="T600" s="132">
        <v>14.6</v>
      </c>
      <c r="U600" s="132">
        <v>15</v>
      </c>
      <c r="V600" s="132">
        <v>17.399999999999999</v>
      </c>
      <c r="W600" s="132">
        <v>15.3</v>
      </c>
      <c r="X600" s="132">
        <v>19.2</v>
      </c>
      <c r="Y600" s="132">
        <v>15.3</v>
      </c>
      <c r="Z600" s="132">
        <v>16.3</v>
      </c>
      <c r="AA600" s="132">
        <v>15.3</v>
      </c>
      <c r="AB600" s="132">
        <v>15.3</v>
      </c>
      <c r="AC600" s="132">
        <v>9.6</v>
      </c>
      <c r="AD600" s="132">
        <v>15.5</v>
      </c>
      <c r="AE600" s="132">
        <v>15.8</v>
      </c>
      <c r="AF600" s="132">
        <v>13.8</v>
      </c>
      <c r="AG600" s="132">
        <v>14.8</v>
      </c>
      <c r="AH600" s="132">
        <v>12.9</v>
      </c>
      <c r="AI600" s="132">
        <v>9.6</v>
      </c>
      <c r="AJ600" s="132">
        <v>13.8</v>
      </c>
      <c r="AK600" s="132">
        <v>13.8</v>
      </c>
      <c r="AL600" s="132">
        <v>16.8</v>
      </c>
      <c r="AM600" s="132">
        <v>13.8</v>
      </c>
      <c r="AN600" s="132">
        <v>13.4</v>
      </c>
      <c r="AO600" s="132">
        <v>13.8</v>
      </c>
    </row>
    <row r="601" spans="1:94">
      <c r="A601" s="131">
        <v>429</v>
      </c>
      <c r="B601" s="131" t="s">
        <v>1188</v>
      </c>
      <c r="C601" s="131" t="s">
        <v>977</v>
      </c>
      <c r="D601" s="131" t="s">
        <v>1180</v>
      </c>
      <c r="E601" s="131" t="s">
        <v>1189</v>
      </c>
      <c r="F601" s="131" t="s">
        <v>1703</v>
      </c>
      <c r="G601" s="131"/>
      <c r="H601" s="131"/>
      <c r="I601" s="132"/>
      <c r="J601" s="132">
        <v>7.7</v>
      </c>
      <c r="K601" s="132"/>
      <c r="L601" s="132">
        <v>5.9</v>
      </c>
      <c r="M601" s="132">
        <v>8</v>
      </c>
      <c r="N601" s="132">
        <v>8</v>
      </c>
      <c r="O601" s="132">
        <v>8.3000000000000007</v>
      </c>
      <c r="P601" s="132"/>
      <c r="Q601" s="132">
        <v>4.5</v>
      </c>
      <c r="R601" s="132">
        <v>5.6</v>
      </c>
      <c r="S601" s="132">
        <v>5.6</v>
      </c>
      <c r="T601" s="132">
        <v>5.0999999999999996</v>
      </c>
      <c r="U601" s="132">
        <v>5.6</v>
      </c>
      <c r="V601" s="132">
        <v>7.7</v>
      </c>
      <c r="W601" s="132">
        <v>7.1</v>
      </c>
      <c r="X601" s="132">
        <v>9.6999999999999993</v>
      </c>
      <c r="Y601" s="132">
        <v>7.7</v>
      </c>
      <c r="Z601" s="132">
        <v>7.7</v>
      </c>
      <c r="AA601" s="132">
        <v>7.7</v>
      </c>
      <c r="AB601" s="132">
        <v>7.7</v>
      </c>
      <c r="AC601" s="132">
        <v>9.1999999999999993</v>
      </c>
      <c r="AD601" s="132">
        <v>7.4</v>
      </c>
      <c r="AE601" s="132">
        <v>9.6</v>
      </c>
      <c r="AF601" s="132">
        <v>7.7</v>
      </c>
      <c r="AG601" s="132">
        <v>7.3</v>
      </c>
      <c r="AH601" s="132">
        <v>7.7</v>
      </c>
      <c r="AI601" s="132">
        <v>7.9</v>
      </c>
      <c r="AJ601" s="132">
        <v>7.9</v>
      </c>
      <c r="AK601" s="132">
        <v>7.9</v>
      </c>
      <c r="AL601" s="132">
        <v>10.5</v>
      </c>
      <c r="AM601" s="132">
        <v>7.9</v>
      </c>
      <c r="AN601" s="132">
        <v>10</v>
      </c>
      <c r="AO601" s="132">
        <v>7.9</v>
      </c>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row>
    <row r="602" spans="1:94">
      <c r="A602" s="131">
        <v>430</v>
      </c>
      <c r="B602" s="131" t="s">
        <v>1190</v>
      </c>
      <c r="C602" s="131" t="s">
        <v>977</v>
      </c>
      <c r="D602" s="131" t="s">
        <v>1180</v>
      </c>
      <c r="E602" s="131" t="s">
        <v>1191</v>
      </c>
      <c r="F602" s="131" t="s">
        <v>1703</v>
      </c>
      <c r="G602" s="131"/>
      <c r="H602" s="131"/>
      <c r="I602" s="132"/>
      <c r="J602" s="132">
        <v>3.2</v>
      </c>
      <c r="K602" s="132"/>
      <c r="L602" s="132">
        <v>2.9</v>
      </c>
      <c r="M602" s="132">
        <v>3.3</v>
      </c>
      <c r="N602" s="132">
        <v>3.3</v>
      </c>
      <c r="O602" s="132">
        <v>3.3</v>
      </c>
      <c r="P602" s="132"/>
      <c r="Q602" s="132">
        <v>2.9</v>
      </c>
      <c r="R602" s="132">
        <v>2.9</v>
      </c>
      <c r="S602" s="132">
        <v>2.9</v>
      </c>
      <c r="T602" s="132">
        <v>2.9</v>
      </c>
      <c r="U602" s="132">
        <v>2.9</v>
      </c>
      <c r="V602" s="132">
        <v>3.2</v>
      </c>
      <c r="W602" s="132">
        <v>3.2</v>
      </c>
      <c r="X602" s="132">
        <v>5.6</v>
      </c>
      <c r="Y602" s="132">
        <v>3.2</v>
      </c>
      <c r="Z602" s="132">
        <v>3.2</v>
      </c>
      <c r="AA602" s="132">
        <v>3.2</v>
      </c>
      <c r="AB602" s="132">
        <v>3</v>
      </c>
      <c r="AC602" s="132">
        <v>3.9</v>
      </c>
      <c r="AD602" s="132">
        <v>3.7</v>
      </c>
      <c r="AE602" s="132">
        <v>3.2</v>
      </c>
      <c r="AF602" s="132">
        <v>3.2</v>
      </c>
      <c r="AG602" s="132">
        <v>3.2</v>
      </c>
      <c r="AH602" s="132">
        <v>3.2</v>
      </c>
      <c r="AI602" s="132">
        <v>3.2</v>
      </c>
      <c r="AJ602" s="132">
        <v>2.9</v>
      </c>
      <c r="AK602" s="132">
        <v>3.2</v>
      </c>
      <c r="AL602" s="132">
        <v>3.5</v>
      </c>
      <c r="AM602" s="132">
        <v>2.6</v>
      </c>
      <c r="AN602" s="132">
        <v>3.2</v>
      </c>
      <c r="AO602" s="132">
        <v>3.4</v>
      </c>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row>
    <row r="603" spans="1:94">
      <c r="A603" s="131">
        <v>431</v>
      </c>
      <c r="B603" s="131" t="s">
        <v>1192</v>
      </c>
      <c r="C603" s="131" t="s">
        <v>977</v>
      </c>
      <c r="D603" s="131" t="s">
        <v>1180</v>
      </c>
      <c r="E603" s="131" t="s">
        <v>1193</v>
      </c>
      <c r="F603" s="131" t="s">
        <v>1703</v>
      </c>
      <c r="G603" s="131"/>
      <c r="H603" s="131"/>
      <c r="I603" s="132"/>
      <c r="J603" s="132">
        <v>3.4</v>
      </c>
      <c r="K603" s="132"/>
      <c r="L603" s="132">
        <v>3.3</v>
      </c>
      <c r="M603" s="132">
        <v>3.2</v>
      </c>
      <c r="N603" s="132">
        <v>3.3</v>
      </c>
      <c r="O603" s="132">
        <v>3.6</v>
      </c>
      <c r="P603" s="132"/>
      <c r="Q603" s="132">
        <v>2.9</v>
      </c>
      <c r="R603" s="132">
        <v>3.4</v>
      </c>
      <c r="S603" s="132">
        <v>3.4</v>
      </c>
      <c r="T603" s="132">
        <v>3.4</v>
      </c>
      <c r="U603" s="132">
        <v>3.4</v>
      </c>
      <c r="V603" s="132">
        <v>3.3</v>
      </c>
      <c r="W603" s="132">
        <v>3.3</v>
      </c>
      <c r="X603" s="132">
        <v>3.3</v>
      </c>
      <c r="Y603" s="132">
        <v>2.5</v>
      </c>
      <c r="Z603" s="132">
        <v>3.3</v>
      </c>
      <c r="AA603" s="132">
        <v>3.3</v>
      </c>
      <c r="AB603" s="132">
        <v>3.3</v>
      </c>
      <c r="AC603" s="132">
        <v>3.3</v>
      </c>
      <c r="AD603" s="132">
        <v>3.4</v>
      </c>
      <c r="AE603" s="132">
        <v>3.4</v>
      </c>
      <c r="AF603" s="132">
        <v>3.4</v>
      </c>
      <c r="AG603" s="132">
        <v>3.4</v>
      </c>
      <c r="AH603" s="132">
        <v>3.4</v>
      </c>
      <c r="AI603" s="132">
        <v>3.7</v>
      </c>
      <c r="AJ603" s="132">
        <v>3.7</v>
      </c>
      <c r="AK603" s="132">
        <v>3.9</v>
      </c>
      <c r="AL603" s="132">
        <v>3.7</v>
      </c>
      <c r="AM603" s="132">
        <v>3.7</v>
      </c>
      <c r="AN603" s="132">
        <v>3.7</v>
      </c>
      <c r="AO603" s="132">
        <v>3.7</v>
      </c>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row>
    <row r="604" spans="1:94">
      <c r="A604" s="131">
        <v>432</v>
      </c>
      <c r="B604" s="131" t="s">
        <v>1194</v>
      </c>
      <c r="C604" s="131" t="s">
        <v>977</v>
      </c>
      <c r="D604" s="131" t="s">
        <v>1180</v>
      </c>
      <c r="E604" s="131" t="s">
        <v>1195</v>
      </c>
      <c r="F604" s="131" t="s">
        <v>1703</v>
      </c>
      <c r="G604" s="131"/>
      <c r="H604" s="131"/>
      <c r="I604" s="132"/>
      <c r="J604" s="132">
        <v>10.5</v>
      </c>
      <c r="K604" s="132"/>
      <c r="L604" s="132">
        <v>9.1</v>
      </c>
      <c r="M604" s="132">
        <v>10.5</v>
      </c>
      <c r="N604" s="132">
        <v>10.5</v>
      </c>
      <c r="O604" s="132">
        <v>11.4</v>
      </c>
      <c r="P604" s="132"/>
      <c r="Q604" s="132">
        <v>7.1</v>
      </c>
      <c r="R604" s="132">
        <v>8.6</v>
      </c>
      <c r="S604" s="132">
        <v>9.1</v>
      </c>
      <c r="T604" s="132">
        <v>9.6999999999999993</v>
      </c>
      <c r="U604" s="132">
        <v>9.1999999999999993</v>
      </c>
      <c r="V604" s="132">
        <v>10.1</v>
      </c>
      <c r="W604" s="132">
        <v>8.6999999999999993</v>
      </c>
      <c r="X604" s="132">
        <v>11</v>
      </c>
      <c r="Y604" s="132">
        <v>10.6</v>
      </c>
      <c r="Z604" s="132">
        <v>10.6</v>
      </c>
      <c r="AA604" s="132">
        <v>10.6</v>
      </c>
      <c r="AB604" s="132">
        <v>10.6</v>
      </c>
      <c r="AC604" s="132">
        <v>10.7</v>
      </c>
      <c r="AD604" s="132">
        <v>9.8000000000000007</v>
      </c>
      <c r="AE604" s="132">
        <v>10.6</v>
      </c>
      <c r="AF604" s="132">
        <v>10.6</v>
      </c>
      <c r="AG604" s="132">
        <v>10.6</v>
      </c>
      <c r="AH604" s="132">
        <v>10.6</v>
      </c>
      <c r="AI604" s="132">
        <v>11.4</v>
      </c>
      <c r="AJ604" s="132">
        <v>11.4</v>
      </c>
      <c r="AK604" s="132">
        <v>11.4</v>
      </c>
      <c r="AL604" s="132">
        <v>12.2</v>
      </c>
      <c r="AM604" s="132">
        <v>11.4</v>
      </c>
      <c r="AN604" s="132">
        <v>11.4</v>
      </c>
      <c r="AO604" s="132">
        <v>11.4</v>
      </c>
    </row>
    <row r="605" spans="1:94">
      <c r="A605" s="131">
        <v>433</v>
      </c>
      <c r="B605" s="131" t="s">
        <v>1196</v>
      </c>
      <c r="C605" s="131" t="s">
        <v>977</v>
      </c>
      <c r="D605" s="131" t="s">
        <v>1180</v>
      </c>
      <c r="E605" s="131" t="s">
        <v>1197</v>
      </c>
      <c r="F605" s="131" t="s">
        <v>1703</v>
      </c>
      <c r="G605" s="131"/>
      <c r="H605" s="131"/>
      <c r="I605" s="132"/>
      <c r="J605" s="132">
        <v>26.7</v>
      </c>
      <c r="K605" s="132"/>
      <c r="L605" s="132">
        <v>22.2</v>
      </c>
      <c r="M605" s="132">
        <v>24.3</v>
      </c>
      <c r="N605" s="132">
        <v>26.7</v>
      </c>
      <c r="O605" s="132">
        <v>32.1</v>
      </c>
      <c r="P605" s="132"/>
      <c r="Q605" s="132">
        <v>22.1</v>
      </c>
      <c r="R605" s="132">
        <v>19.399999999999999</v>
      </c>
      <c r="S605" s="132">
        <v>20.8</v>
      </c>
      <c r="T605" s="132">
        <v>23.4</v>
      </c>
      <c r="U605" s="132">
        <v>22.1</v>
      </c>
      <c r="V605" s="132">
        <v>24.2</v>
      </c>
      <c r="W605" s="132">
        <v>18.399999999999999</v>
      </c>
      <c r="X605" s="132">
        <v>22.9</v>
      </c>
      <c r="Y605" s="132">
        <v>24.4</v>
      </c>
      <c r="Z605" s="132">
        <v>23.8</v>
      </c>
      <c r="AA605" s="132">
        <v>23</v>
      </c>
      <c r="AB605" s="132">
        <v>24.1</v>
      </c>
      <c r="AC605" s="132">
        <v>28.1</v>
      </c>
      <c r="AD605" s="132">
        <v>26.2</v>
      </c>
      <c r="AE605" s="132">
        <v>26.6</v>
      </c>
      <c r="AF605" s="132">
        <v>27.4</v>
      </c>
      <c r="AG605" s="132">
        <v>27.3</v>
      </c>
      <c r="AH605" s="132">
        <v>29.6</v>
      </c>
      <c r="AI605" s="132">
        <v>32</v>
      </c>
      <c r="AJ605" s="132">
        <v>32</v>
      </c>
      <c r="AK605" s="132">
        <v>31.9</v>
      </c>
      <c r="AL605" s="132">
        <v>31.5</v>
      </c>
      <c r="AM605" s="132">
        <v>32</v>
      </c>
      <c r="AN605" s="132">
        <v>36.700000000000003</v>
      </c>
      <c r="AO605" s="132">
        <v>34.700000000000003</v>
      </c>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row>
    <row r="606" spans="1:94">
      <c r="A606" s="131">
        <v>434</v>
      </c>
      <c r="B606" s="131" t="s">
        <v>1198</v>
      </c>
      <c r="C606" s="131" t="s">
        <v>977</v>
      </c>
      <c r="D606" s="131" t="s">
        <v>1180</v>
      </c>
      <c r="E606" s="131" t="s">
        <v>1199</v>
      </c>
      <c r="F606" s="131" t="s">
        <v>1703</v>
      </c>
      <c r="G606" s="131"/>
      <c r="H606" s="131"/>
      <c r="I606" s="132"/>
      <c r="J606" s="132">
        <v>15.1</v>
      </c>
      <c r="K606" s="132"/>
      <c r="L606" s="132">
        <v>13.7</v>
      </c>
      <c r="M606" s="132">
        <v>14.1</v>
      </c>
      <c r="N606" s="132">
        <v>15.1</v>
      </c>
      <c r="O606" s="132">
        <v>17</v>
      </c>
      <c r="P606" s="132"/>
      <c r="Q606" s="132">
        <v>14.7</v>
      </c>
      <c r="R606" s="132">
        <v>13.2</v>
      </c>
      <c r="S606" s="132">
        <v>13.6</v>
      </c>
      <c r="T606" s="132">
        <v>13.6</v>
      </c>
      <c r="U606" s="132">
        <v>12.5</v>
      </c>
      <c r="V606" s="132">
        <v>14</v>
      </c>
      <c r="W606" s="132">
        <v>14</v>
      </c>
      <c r="X606" s="132">
        <v>14</v>
      </c>
      <c r="Y606" s="132">
        <v>14</v>
      </c>
      <c r="Z606" s="132">
        <v>14</v>
      </c>
      <c r="AA606" s="132">
        <v>13.8</v>
      </c>
      <c r="AB606" s="132">
        <v>13.5</v>
      </c>
      <c r="AC606" s="132">
        <v>14</v>
      </c>
      <c r="AD606" s="132">
        <v>15</v>
      </c>
      <c r="AE606" s="132">
        <v>15</v>
      </c>
      <c r="AF606" s="132">
        <v>15</v>
      </c>
      <c r="AG606" s="132">
        <v>16</v>
      </c>
      <c r="AH606" s="132">
        <v>18</v>
      </c>
      <c r="AI606" s="132">
        <v>17</v>
      </c>
      <c r="AJ606" s="132">
        <v>17</v>
      </c>
      <c r="AK606" s="132">
        <v>17</v>
      </c>
      <c r="AL606" s="132">
        <v>17</v>
      </c>
      <c r="AM606" s="132">
        <v>17</v>
      </c>
      <c r="AN606" s="132">
        <v>17.3</v>
      </c>
      <c r="AO606" s="132">
        <v>17.399999999999999</v>
      </c>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row>
    <row r="607" spans="1:94">
      <c r="A607" s="131">
        <v>435</v>
      </c>
      <c r="B607" s="131" t="s">
        <v>1200</v>
      </c>
      <c r="C607" s="131" t="s">
        <v>977</v>
      </c>
      <c r="D607" s="131" t="s">
        <v>1180</v>
      </c>
      <c r="E607" s="131" t="s">
        <v>1201</v>
      </c>
      <c r="F607" s="131" t="s">
        <v>1703</v>
      </c>
      <c r="G607" s="131"/>
      <c r="H607" s="131"/>
      <c r="I607" s="132"/>
      <c r="J607" s="132">
        <v>2.7</v>
      </c>
      <c r="K607" s="132"/>
      <c r="L607" s="132">
        <v>2.7</v>
      </c>
      <c r="M607" s="132">
        <v>2.7</v>
      </c>
      <c r="N607" s="132">
        <v>2.6</v>
      </c>
      <c r="O607" s="132">
        <v>2.7</v>
      </c>
      <c r="P607" s="132"/>
      <c r="Q607" s="132">
        <v>2.6</v>
      </c>
      <c r="R607" s="132">
        <v>2.6</v>
      </c>
      <c r="S607" s="132">
        <v>2.6</v>
      </c>
      <c r="T607" s="132">
        <v>2.6</v>
      </c>
      <c r="U607" s="132">
        <v>2.6</v>
      </c>
      <c r="V607" s="132">
        <v>3.9</v>
      </c>
      <c r="W607" s="132">
        <v>2.6</v>
      </c>
      <c r="X607" s="132">
        <v>2.6</v>
      </c>
      <c r="Y607" s="132">
        <v>2.2999999999999998</v>
      </c>
      <c r="Z607" s="132">
        <v>2.6</v>
      </c>
      <c r="AA607" s="132">
        <v>2.6</v>
      </c>
      <c r="AB607" s="132">
        <v>2.6</v>
      </c>
      <c r="AC607" s="132">
        <v>2.6</v>
      </c>
      <c r="AD607" s="132">
        <v>2.6</v>
      </c>
      <c r="AE607" s="132">
        <v>2.6</v>
      </c>
      <c r="AF607" s="132">
        <v>2.1</v>
      </c>
      <c r="AG607" s="132">
        <v>2.5</v>
      </c>
      <c r="AH607" s="132">
        <v>2.6</v>
      </c>
      <c r="AI607" s="132">
        <v>2.6</v>
      </c>
      <c r="AJ607" s="132">
        <v>2.6</v>
      </c>
      <c r="AK607" s="132">
        <v>2.2999999999999998</v>
      </c>
      <c r="AL607" s="132">
        <v>3.8</v>
      </c>
      <c r="AM607" s="132">
        <v>2.6</v>
      </c>
      <c r="AN607" s="132">
        <v>2.6</v>
      </c>
      <c r="AO607" s="132">
        <v>2.6</v>
      </c>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row>
    <row r="608" spans="1:94">
      <c r="A608" s="131">
        <v>436</v>
      </c>
      <c r="B608" s="131" t="s">
        <v>1202</v>
      </c>
      <c r="C608" s="131" t="s">
        <v>977</v>
      </c>
      <c r="D608" s="131" t="s">
        <v>1180</v>
      </c>
      <c r="E608" s="131" t="s">
        <v>1203</v>
      </c>
      <c r="F608" s="131" t="s">
        <v>1703</v>
      </c>
      <c r="G608" s="131"/>
      <c r="H608" s="131"/>
      <c r="I608" s="132"/>
      <c r="J608" s="132">
        <v>2.1</v>
      </c>
      <c r="K608" s="132"/>
      <c r="L608" s="132">
        <v>2.1</v>
      </c>
      <c r="M608" s="132">
        <v>2.1</v>
      </c>
      <c r="N608" s="132">
        <v>2.1</v>
      </c>
      <c r="O608" s="132">
        <v>2.1</v>
      </c>
      <c r="P608" s="132"/>
      <c r="Q608" s="132">
        <v>2.1</v>
      </c>
      <c r="R608" s="132">
        <v>2.1</v>
      </c>
      <c r="S608" s="132">
        <v>2.1</v>
      </c>
      <c r="T608" s="132">
        <v>2.1</v>
      </c>
      <c r="U608" s="132">
        <v>1.3</v>
      </c>
      <c r="V608" s="132">
        <v>2.2000000000000002</v>
      </c>
      <c r="W608" s="132">
        <v>1.9</v>
      </c>
      <c r="X608" s="132">
        <v>2.1</v>
      </c>
      <c r="Y608" s="132">
        <v>2.1</v>
      </c>
      <c r="Z608" s="132">
        <v>2.1</v>
      </c>
      <c r="AA608" s="132">
        <v>2.1</v>
      </c>
      <c r="AB608" s="132">
        <v>2.1</v>
      </c>
      <c r="AC608" s="132">
        <v>2.1</v>
      </c>
      <c r="AD608" s="132">
        <v>2.2999999999999998</v>
      </c>
      <c r="AE608" s="132">
        <v>1.9</v>
      </c>
      <c r="AF608" s="132">
        <v>2.1</v>
      </c>
      <c r="AG608" s="132">
        <v>1.8</v>
      </c>
      <c r="AH608" s="132">
        <v>2.1</v>
      </c>
      <c r="AI608" s="132">
        <v>1.9</v>
      </c>
      <c r="AJ608" s="132">
        <v>2.1</v>
      </c>
      <c r="AK608" s="132">
        <v>2.1</v>
      </c>
      <c r="AL608" s="132">
        <v>2.8</v>
      </c>
      <c r="AM608" s="132">
        <v>2.1</v>
      </c>
      <c r="AN608" s="132">
        <v>2.1</v>
      </c>
      <c r="AO608" s="132">
        <v>2.1</v>
      </c>
    </row>
    <row r="609" spans="1:94">
      <c r="A609" s="131">
        <v>437</v>
      </c>
      <c r="B609" s="131" t="s">
        <v>1204</v>
      </c>
      <c r="C609" s="131" t="s">
        <v>977</v>
      </c>
      <c r="D609" s="131" t="s">
        <v>1180</v>
      </c>
      <c r="E609" s="131" t="s">
        <v>1205</v>
      </c>
      <c r="F609" s="131" t="s">
        <v>1703</v>
      </c>
      <c r="G609" s="131"/>
      <c r="H609" s="131"/>
      <c r="I609" s="132"/>
      <c r="J609" s="132">
        <v>10.8</v>
      </c>
      <c r="K609" s="132"/>
      <c r="L609" s="132">
        <v>10.3</v>
      </c>
      <c r="M609" s="132">
        <v>11</v>
      </c>
      <c r="N609" s="132">
        <v>11</v>
      </c>
      <c r="O609" s="132">
        <v>11</v>
      </c>
      <c r="P609" s="132"/>
      <c r="Q609" s="132">
        <v>8.9</v>
      </c>
      <c r="R609" s="132">
        <v>10</v>
      </c>
      <c r="S609" s="132">
        <v>10.199999999999999</v>
      </c>
      <c r="T609" s="132">
        <v>10.199999999999999</v>
      </c>
      <c r="U609" s="132">
        <v>10.199999999999999</v>
      </c>
      <c r="V609" s="132">
        <v>12.1</v>
      </c>
      <c r="W609" s="132">
        <v>11</v>
      </c>
      <c r="X609" s="132">
        <v>10.9</v>
      </c>
      <c r="Y609" s="132">
        <v>10.9</v>
      </c>
      <c r="Z609" s="132">
        <v>10.9</v>
      </c>
      <c r="AA609" s="132">
        <v>10.9</v>
      </c>
      <c r="AB609" s="132">
        <v>10.9</v>
      </c>
      <c r="AC609" s="132">
        <v>10.9</v>
      </c>
      <c r="AD609" s="132">
        <v>11.5</v>
      </c>
      <c r="AE609" s="132">
        <v>10.9</v>
      </c>
      <c r="AF609" s="132">
        <v>10.9</v>
      </c>
      <c r="AG609" s="132">
        <v>10.9</v>
      </c>
      <c r="AH609" s="132">
        <v>10.9</v>
      </c>
      <c r="AI609" s="132">
        <v>10.9</v>
      </c>
      <c r="AJ609" s="132">
        <v>10.9</v>
      </c>
      <c r="AK609" s="132">
        <v>10.9</v>
      </c>
      <c r="AL609" s="132">
        <v>12</v>
      </c>
      <c r="AM609" s="132">
        <v>11</v>
      </c>
      <c r="AN609" s="132">
        <v>10.9</v>
      </c>
      <c r="AO609" s="132">
        <v>10.9</v>
      </c>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row>
    <row r="610" spans="1:94">
      <c r="A610" s="131">
        <v>438</v>
      </c>
      <c r="B610" s="131" t="s">
        <v>1206</v>
      </c>
      <c r="C610" s="131" t="s">
        <v>977</v>
      </c>
      <c r="D610" s="131" t="s">
        <v>1180</v>
      </c>
      <c r="E610" s="131" t="s">
        <v>1207</v>
      </c>
      <c r="F610" s="131" t="s">
        <v>1703</v>
      </c>
      <c r="G610" s="131"/>
      <c r="H610" s="131"/>
      <c r="I610" s="132"/>
      <c r="J610" s="132">
        <v>3.7</v>
      </c>
      <c r="K610" s="132"/>
      <c r="L610" s="132">
        <v>2.7</v>
      </c>
      <c r="M610" s="132">
        <v>4</v>
      </c>
      <c r="N610" s="132">
        <v>3.8</v>
      </c>
      <c r="O610" s="132">
        <v>4</v>
      </c>
      <c r="P610" s="132"/>
      <c r="Q610" s="132">
        <v>2.9</v>
      </c>
      <c r="R610" s="132">
        <v>2.6</v>
      </c>
      <c r="S610" s="132">
        <v>2.6</v>
      </c>
      <c r="T610" s="132">
        <v>2.2999999999999998</v>
      </c>
      <c r="U610" s="132">
        <v>2.6</v>
      </c>
      <c r="V610" s="132">
        <v>3.8</v>
      </c>
      <c r="W610" s="132">
        <v>3.8</v>
      </c>
      <c r="X610" s="132">
        <v>6.4</v>
      </c>
      <c r="Y610" s="132">
        <v>3.8</v>
      </c>
      <c r="Z610" s="132">
        <v>3.5</v>
      </c>
      <c r="AA610" s="132">
        <v>3.8</v>
      </c>
      <c r="AB610" s="132">
        <v>3.8</v>
      </c>
      <c r="AC610" s="132">
        <v>3.8</v>
      </c>
      <c r="AD610" s="132">
        <v>3.7</v>
      </c>
      <c r="AE610" s="132">
        <v>4.0999999999999996</v>
      </c>
      <c r="AF610" s="132">
        <v>2.9</v>
      </c>
      <c r="AG610" s="132">
        <v>3.7</v>
      </c>
      <c r="AH610" s="132">
        <v>3.9</v>
      </c>
      <c r="AI610" s="132">
        <v>3.9</v>
      </c>
      <c r="AJ610" s="132">
        <v>3.6</v>
      </c>
      <c r="AK610" s="132">
        <v>3.9</v>
      </c>
      <c r="AL610" s="132">
        <v>5.6</v>
      </c>
      <c r="AM610" s="132">
        <v>3.9</v>
      </c>
      <c r="AN610" s="132">
        <v>4.5</v>
      </c>
      <c r="AO610" s="132">
        <v>3.9</v>
      </c>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row>
    <row r="611" spans="1:94">
      <c r="A611" s="131">
        <v>439</v>
      </c>
      <c r="B611" s="131" t="s">
        <v>1208</v>
      </c>
      <c r="C611" s="131" t="s">
        <v>977</v>
      </c>
      <c r="D611" s="131" t="s">
        <v>1180</v>
      </c>
      <c r="E611" s="131" t="s">
        <v>1209</v>
      </c>
      <c r="F611" s="131" t="s">
        <v>1703</v>
      </c>
      <c r="G611" s="131"/>
      <c r="H611" s="131"/>
      <c r="I611" s="132"/>
      <c r="J611" s="132">
        <v>1.8</v>
      </c>
      <c r="K611" s="132"/>
      <c r="L611" s="132">
        <v>1.8</v>
      </c>
      <c r="M611" s="132">
        <v>1.9</v>
      </c>
      <c r="N611" s="132">
        <v>1.9</v>
      </c>
      <c r="O611" s="132">
        <v>1.9</v>
      </c>
      <c r="P611" s="132"/>
      <c r="Q611" s="132">
        <v>1.8</v>
      </c>
      <c r="R611" s="132">
        <v>1.8</v>
      </c>
      <c r="S611" s="132">
        <v>1.8</v>
      </c>
      <c r="T611" s="132">
        <v>1.8</v>
      </c>
      <c r="U611" s="132">
        <v>1.8</v>
      </c>
      <c r="V611" s="132">
        <v>2</v>
      </c>
      <c r="W611" s="132">
        <v>1.8</v>
      </c>
      <c r="X611" s="132">
        <v>2.2000000000000002</v>
      </c>
      <c r="Y611" s="132">
        <v>1.8</v>
      </c>
      <c r="Z611" s="132">
        <v>1.1000000000000001</v>
      </c>
      <c r="AA611" s="132">
        <v>1.8</v>
      </c>
      <c r="AB611" s="132">
        <v>1.8</v>
      </c>
      <c r="AC611" s="132">
        <v>1.8</v>
      </c>
      <c r="AD611" s="132">
        <v>1.8</v>
      </c>
      <c r="AE611" s="132">
        <v>1.8</v>
      </c>
      <c r="AF611" s="132">
        <v>1.8</v>
      </c>
      <c r="AG611" s="132">
        <v>1.7</v>
      </c>
      <c r="AH611" s="132">
        <v>1.8</v>
      </c>
      <c r="AI611" s="132">
        <v>1.8</v>
      </c>
      <c r="AJ611" s="132">
        <v>1.8</v>
      </c>
      <c r="AK611" s="132">
        <v>1.8</v>
      </c>
      <c r="AL611" s="132">
        <v>2.2999999999999998</v>
      </c>
      <c r="AM611" s="132">
        <v>2.2999999999999998</v>
      </c>
      <c r="AN611" s="132">
        <v>1.8</v>
      </c>
      <c r="AO611" s="132">
        <v>1.8</v>
      </c>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row>
    <row r="612" spans="1:94">
      <c r="A612" s="131">
        <v>440</v>
      </c>
      <c r="B612" s="131" t="s">
        <v>1210</v>
      </c>
      <c r="C612" s="131" t="s">
        <v>977</v>
      </c>
      <c r="D612" s="131" t="s">
        <v>1180</v>
      </c>
      <c r="E612" s="131" t="s">
        <v>1211</v>
      </c>
      <c r="F612" s="131" t="s">
        <v>1703</v>
      </c>
      <c r="G612" s="131"/>
      <c r="H612" s="131"/>
      <c r="I612" s="132"/>
      <c r="J612" s="132">
        <v>6.6</v>
      </c>
      <c r="K612" s="132"/>
      <c r="L612" s="132">
        <v>6.7</v>
      </c>
      <c r="M612" s="132">
        <v>6.5</v>
      </c>
      <c r="N612" s="132">
        <v>6.5</v>
      </c>
      <c r="O612" s="132">
        <v>6.6</v>
      </c>
      <c r="P612" s="132"/>
      <c r="Q612" s="132">
        <v>6.7</v>
      </c>
      <c r="R612" s="132">
        <v>6.7</v>
      </c>
      <c r="S612" s="132">
        <v>6.7</v>
      </c>
      <c r="T612" s="132">
        <v>7</v>
      </c>
      <c r="U612" s="132">
        <v>6.8</v>
      </c>
      <c r="V612" s="132">
        <v>7.8</v>
      </c>
      <c r="W612" s="132">
        <v>6.3</v>
      </c>
      <c r="X612" s="132">
        <v>6.5</v>
      </c>
      <c r="Y612" s="132">
        <v>6.5</v>
      </c>
      <c r="Z612" s="132">
        <v>6.5</v>
      </c>
      <c r="AA612" s="132">
        <v>6.5</v>
      </c>
      <c r="AB612" s="132">
        <v>5.7</v>
      </c>
      <c r="AC612" s="132">
        <v>5.5</v>
      </c>
      <c r="AD612" s="132">
        <v>6.6</v>
      </c>
      <c r="AE612" s="132">
        <v>6.3</v>
      </c>
      <c r="AF612" s="132">
        <v>6.6</v>
      </c>
      <c r="AG612" s="132">
        <v>6.6</v>
      </c>
      <c r="AH612" s="132">
        <v>6.6</v>
      </c>
      <c r="AI612" s="132">
        <v>6.6</v>
      </c>
      <c r="AJ612" s="132">
        <v>7.1</v>
      </c>
      <c r="AK612" s="132">
        <v>6.6</v>
      </c>
      <c r="AL612" s="132">
        <v>6.6</v>
      </c>
      <c r="AM612" s="132">
        <v>6.6</v>
      </c>
      <c r="AN612" s="132">
        <v>6.6</v>
      </c>
      <c r="AO612" s="132">
        <v>6.6</v>
      </c>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row>
    <row r="613" spans="1:94">
      <c r="A613" s="131">
        <v>441</v>
      </c>
      <c r="B613" s="131" t="s">
        <v>1212</v>
      </c>
      <c r="C613" s="131" t="s">
        <v>977</v>
      </c>
      <c r="D613" s="131" t="s">
        <v>1180</v>
      </c>
      <c r="E613" s="131" t="s">
        <v>1213</v>
      </c>
      <c r="F613" s="131" t="s">
        <v>1703</v>
      </c>
      <c r="G613" s="131"/>
      <c r="H613" s="131"/>
      <c r="I613" s="132"/>
      <c r="J613" s="132">
        <v>2.7</v>
      </c>
      <c r="K613" s="132"/>
      <c r="L613" s="132">
        <v>2.7</v>
      </c>
      <c r="M613" s="132">
        <v>2.7</v>
      </c>
      <c r="N613" s="132">
        <v>2.7</v>
      </c>
      <c r="O613" s="132">
        <v>2.7</v>
      </c>
      <c r="P613" s="132"/>
      <c r="Q613" s="132">
        <v>2.7</v>
      </c>
      <c r="R613" s="132">
        <v>2.7</v>
      </c>
      <c r="S613" s="132">
        <v>2.7</v>
      </c>
      <c r="T613" s="132">
        <v>2.7</v>
      </c>
      <c r="U613" s="132">
        <v>2.7</v>
      </c>
      <c r="V613" s="132">
        <v>2.7</v>
      </c>
      <c r="W613" s="132">
        <v>2.7</v>
      </c>
      <c r="X613" s="132">
        <v>2.8</v>
      </c>
      <c r="Y613" s="132">
        <v>2.7</v>
      </c>
      <c r="Z613" s="132">
        <v>2.7</v>
      </c>
      <c r="AA613" s="132">
        <v>2.7</v>
      </c>
      <c r="AB613" s="132">
        <v>2.7</v>
      </c>
      <c r="AC613" s="132">
        <v>3</v>
      </c>
      <c r="AD613" s="132">
        <v>2.7</v>
      </c>
      <c r="AE613" s="132">
        <v>2.7</v>
      </c>
      <c r="AF613" s="132">
        <v>2.7</v>
      </c>
      <c r="AG613" s="132">
        <v>2.7</v>
      </c>
      <c r="AH613" s="132">
        <v>2.7</v>
      </c>
      <c r="AI613" s="132">
        <v>2.6</v>
      </c>
      <c r="AJ613" s="132">
        <v>2.7</v>
      </c>
      <c r="AK613" s="132">
        <v>2.7</v>
      </c>
      <c r="AL613" s="132">
        <v>2.8</v>
      </c>
      <c r="AM613" s="132">
        <v>2.7</v>
      </c>
      <c r="AN613" s="132">
        <v>2.7</v>
      </c>
      <c r="AO613" s="132">
        <v>2.7</v>
      </c>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row>
    <row r="614" spans="1:94">
      <c r="A614" s="131">
        <v>442</v>
      </c>
      <c r="B614" s="131" t="s">
        <v>1214</v>
      </c>
      <c r="C614" s="131" t="s">
        <v>977</v>
      </c>
      <c r="D614" s="131" t="s">
        <v>1180</v>
      </c>
      <c r="E614" s="131" t="s">
        <v>1215</v>
      </c>
      <c r="F614" s="131" t="s">
        <v>1703</v>
      </c>
      <c r="G614" s="131"/>
      <c r="H614" s="131"/>
      <c r="I614" s="132"/>
      <c r="J614" s="132">
        <v>6.2</v>
      </c>
      <c r="K614" s="132"/>
      <c r="L614" s="132">
        <v>6.2</v>
      </c>
      <c r="M614" s="132">
        <v>6.2</v>
      </c>
      <c r="N614" s="132">
        <v>6.2</v>
      </c>
      <c r="O614" s="132">
        <v>6.2</v>
      </c>
      <c r="P614" s="132"/>
      <c r="Q614" s="132">
        <v>6.2</v>
      </c>
      <c r="R614" s="132">
        <v>6.2</v>
      </c>
      <c r="S614" s="132">
        <v>6.2</v>
      </c>
      <c r="T614" s="132">
        <v>6.2</v>
      </c>
      <c r="U614" s="132">
        <v>6.8</v>
      </c>
      <c r="V614" s="132">
        <v>6.9</v>
      </c>
      <c r="W614" s="132">
        <v>7.1</v>
      </c>
      <c r="X614" s="132">
        <v>6.2</v>
      </c>
      <c r="Y614" s="132">
        <v>5.6</v>
      </c>
      <c r="Z614" s="132">
        <v>6.9</v>
      </c>
      <c r="AA614" s="132">
        <v>6.2</v>
      </c>
      <c r="AB614" s="132">
        <v>6.2</v>
      </c>
      <c r="AC614" s="132">
        <v>5.9</v>
      </c>
      <c r="AD614" s="132">
        <v>6.2</v>
      </c>
      <c r="AE614" s="132">
        <v>7.5</v>
      </c>
      <c r="AF614" s="132">
        <v>6.2</v>
      </c>
      <c r="AG614" s="132">
        <v>5.8</v>
      </c>
      <c r="AH614" s="132">
        <v>4.7</v>
      </c>
      <c r="AI614" s="132">
        <v>5.3</v>
      </c>
      <c r="AJ614" s="132">
        <v>6.2</v>
      </c>
      <c r="AK614" s="132">
        <v>6.2</v>
      </c>
      <c r="AL614" s="132">
        <v>6.2</v>
      </c>
      <c r="AM614" s="132">
        <v>6.2</v>
      </c>
      <c r="AN614" s="132">
        <v>6.2</v>
      </c>
      <c r="AO614" s="132">
        <v>6.2</v>
      </c>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row>
    <row r="615" spans="1:94">
      <c r="A615" s="131">
        <v>443</v>
      </c>
      <c r="B615" s="131" t="s">
        <v>1216</v>
      </c>
      <c r="C615" s="131" t="s">
        <v>977</v>
      </c>
      <c r="D615" s="131" t="s">
        <v>1180</v>
      </c>
      <c r="E615" s="131" t="s">
        <v>1217</v>
      </c>
      <c r="F615" s="131" t="s">
        <v>1703</v>
      </c>
      <c r="G615" s="131"/>
      <c r="H615" s="131"/>
      <c r="I615" s="132"/>
      <c r="J615" s="132">
        <v>2.1</v>
      </c>
      <c r="K615" s="132"/>
      <c r="L615" s="132">
        <v>2.2000000000000002</v>
      </c>
      <c r="M615" s="132">
        <v>2.2000000000000002</v>
      </c>
      <c r="N615" s="132">
        <v>1.8</v>
      </c>
      <c r="O615" s="132">
        <v>2.2999999999999998</v>
      </c>
      <c r="P615" s="132"/>
      <c r="Q615" s="132">
        <v>2</v>
      </c>
      <c r="R615" s="132">
        <v>2.2000000000000002</v>
      </c>
      <c r="S615" s="132">
        <v>2.2000000000000002</v>
      </c>
      <c r="T615" s="132">
        <v>2.2000000000000002</v>
      </c>
      <c r="U615" s="132">
        <v>2.2000000000000002</v>
      </c>
      <c r="V615" s="132">
        <v>2.5</v>
      </c>
      <c r="W615" s="132">
        <v>3.1</v>
      </c>
      <c r="X615" s="132">
        <v>2.2000000000000002</v>
      </c>
      <c r="Y615" s="132">
        <v>2.2000000000000002</v>
      </c>
      <c r="Z615" s="132">
        <v>2.2000000000000002</v>
      </c>
      <c r="AA615" s="132">
        <v>2.2000000000000002</v>
      </c>
      <c r="AB615" s="132">
        <v>2.2000000000000002</v>
      </c>
      <c r="AC615" s="132">
        <v>1.9</v>
      </c>
      <c r="AD615" s="132">
        <v>1.8</v>
      </c>
      <c r="AE615" s="132">
        <v>1.8</v>
      </c>
      <c r="AF615" s="132">
        <v>1</v>
      </c>
      <c r="AG615" s="132">
        <v>1.7</v>
      </c>
      <c r="AH615" s="132">
        <v>1.8</v>
      </c>
      <c r="AI615" s="132">
        <v>2.2999999999999998</v>
      </c>
      <c r="AJ615" s="132">
        <v>2.2999999999999998</v>
      </c>
      <c r="AK615" s="132">
        <v>2.2000000000000002</v>
      </c>
      <c r="AL615" s="132">
        <v>2.2999999999999998</v>
      </c>
      <c r="AM615" s="132">
        <v>2.2999999999999998</v>
      </c>
      <c r="AN615" s="132">
        <v>3.3</v>
      </c>
      <c r="AO615" s="132">
        <v>2.2999999999999998</v>
      </c>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row>
    <row r="616" spans="1:94">
      <c r="A616" s="131">
        <v>444</v>
      </c>
      <c r="B616" s="131" t="s">
        <v>1218</v>
      </c>
      <c r="C616" s="131" t="s">
        <v>977</v>
      </c>
      <c r="D616" s="131" t="s">
        <v>1180</v>
      </c>
      <c r="E616" s="131" t="s">
        <v>1219</v>
      </c>
      <c r="F616" s="131" t="s">
        <v>1703</v>
      </c>
      <c r="G616" s="131"/>
      <c r="H616" s="131"/>
      <c r="I616" s="132"/>
      <c r="J616" s="132">
        <v>7.3</v>
      </c>
      <c r="K616" s="132"/>
      <c r="L616" s="132">
        <v>7.3</v>
      </c>
      <c r="M616" s="132">
        <v>7.3</v>
      </c>
      <c r="N616" s="132">
        <v>7.3</v>
      </c>
      <c r="O616" s="132">
        <v>7.3</v>
      </c>
      <c r="P616" s="132"/>
      <c r="Q616" s="132">
        <v>7.3</v>
      </c>
      <c r="R616" s="132">
        <v>7.3</v>
      </c>
      <c r="S616" s="132">
        <v>7.3</v>
      </c>
      <c r="T616" s="132">
        <v>7.3</v>
      </c>
      <c r="U616" s="132">
        <v>7.3</v>
      </c>
      <c r="V616" s="132">
        <v>7.3</v>
      </c>
      <c r="W616" s="132">
        <v>7.3</v>
      </c>
      <c r="X616" s="132">
        <v>6.5</v>
      </c>
      <c r="Y616" s="132">
        <v>7.2</v>
      </c>
      <c r="Z616" s="132">
        <v>8.4</v>
      </c>
      <c r="AA616" s="132">
        <v>7.3</v>
      </c>
      <c r="AB616" s="132">
        <v>9.8000000000000007</v>
      </c>
      <c r="AC616" s="132">
        <v>7.3</v>
      </c>
      <c r="AD616" s="132">
        <v>7.4</v>
      </c>
      <c r="AE616" s="132">
        <v>6.8</v>
      </c>
      <c r="AF616" s="132">
        <v>7.3</v>
      </c>
      <c r="AG616" s="132">
        <v>7.3</v>
      </c>
      <c r="AH616" s="132">
        <v>6.1</v>
      </c>
      <c r="AI616" s="132">
        <v>6.9</v>
      </c>
      <c r="AJ616" s="132">
        <v>7.3</v>
      </c>
      <c r="AK616" s="132">
        <v>7.3</v>
      </c>
      <c r="AL616" s="132">
        <v>7.3</v>
      </c>
      <c r="AM616" s="132">
        <v>7.4</v>
      </c>
      <c r="AN616" s="132">
        <v>7.2</v>
      </c>
      <c r="AO616" s="132">
        <v>7.3</v>
      </c>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row>
    <row r="617" spans="1:94">
      <c r="A617" s="131">
        <v>445</v>
      </c>
      <c r="B617" s="131" t="s">
        <v>1220</v>
      </c>
      <c r="C617" s="131" t="s">
        <v>977</v>
      </c>
      <c r="D617" s="131" t="s">
        <v>1180</v>
      </c>
      <c r="E617" s="131" t="s">
        <v>1221</v>
      </c>
      <c r="F617" s="131" t="s">
        <v>1703</v>
      </c>
      <c r="G617" s="131"/>
      <c r="H617" s="131"/>
      <c r="I617" s="132"/>
      <c r="J617" s="132">
        <v>29.4</v>
      </c>
      <c r="K617" s="132"/>
      <c r="L617" s="132">
        <v>29.5</v>
      </c>
      <c r="M617" s="132">
        <v>29.5</v>
      </c>
      <c r="N617" s="132">
        <v>29.4</v>
      </c>
      <c r="O617" s="132">
        <v>29.1</v>
      </c>
      <c r="P617" s="132"/>
      <c r="Q617" s="132">
        <v>29.4</v>
      </c>
      <c r="R617" s="132">
        <v>29.4</v>
      </c>
      <c r="S617" s="132">
        <v>29.4</v>
      </c>
      <c r="T617" s="132">
        <v>29.4</v>
      </c>
      <c r="U617" s="132">
        <v>29.4</v>
      </c>
      <c r="V617" s="132">
        <v>29.4</v>
      </c>
      <c r="W617" s="132">
        <v>34.799999999999997</v>
      </c>
      <c r="X617" s="132">
        <v>29.4</v>
      </c>
      <c r="Y617" s="132">
        <v>29.4</v>
      </c>
      <c r="Z617" s="132">
        <v>29.4</v>
      </c>
      <c r="AA617" s="132">
        <v>29.4</v>
      </c>
      <c r="AB617" s="132">
        <v>29.4</v>
      </c>
      <c r="AC617" s="132">
        <v>29.4</v>
      </c>
      <c r="AD617" s="132">
        <v>29.3</v>
      </c>
      <c r="AE617" s="132">
        <v>29.3</v>
      </c>
      <c r="AF617" s="132">
        <v>31.8</v>
      </c>
      <c r="AG617" s="132">
        <v>29.3</v>
      </c>
      <c r="AH617" s="132">
        <v>22.8</v>
      </c>
      <c r="AI617" s="132">
        <v>29</v>
      </c>
      <c r="AJ617" s="132">
        <v>32.200000000000003</v>
      </c>
      <c r="AK617" s="132">
        <v>29</v>
      </c>
      <c r="AL617" s="132">
        <v>25.5</v>
      </c>
      <c r="AM617" s="132">
        <v>29</v>
      </c>
      <c r="AN617" s="132">
        <v>29</v>
      </c>
      <c r="AO617" s="132">
        <v>29</v>
      </c>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row>
    <row r="618" spans="1:94">
      <c r="A618" s="131">
        <v>446</v>
      </c>
      <c r="B618" s="131" t="s">
        <v>1222</v>
      </c>
      <c r="C618" s="131" t="s">
        <v>977</v>
      </c>
      <c r="D618" s="131" t="s">
        <v>1180</v>
      </c>
      <c r="E618" s="131" t="s">
        <v>1223</v>
      </c>
      <c r="F618" s="131" t="s">
        <v>1703</v>
      </c>
      <c r="G618" s="131"/>
      <c r="H618" s="131"/>
      <c r="I618" s="132"/>
      <c r="J618" s="132">
        <v>6.8</v>
      </c>
      <c r="K618" s="132"/>
      <c r="L618" s="132">
        <v>5</v>
      </c>
      <c r="M618" s="132">
        <v>7.1</v>
      </c>
      <c r="N618" s="132">
        <v>7.3</v>
      </c>
      <c r="O618" s="132">
        <v>7.3</v>
      </c>
      <c r="P618" s="132"/>
      <c r="Q618" s="132">
        <v>5</v>
      </c>
      <c r="R618" s="132">
        <v>5</v>
      </c>
      <c r="S618" s="132">
        <v>4.8</v>
      </c>
      <c r="T618" s="132">
        <v>5</v>
      </c>
      <c r="U618" s="132">
        <v>5</v>
      </c>
      <c r="V618" s="132">
        <v>8</v>
      </c>
      <c r="W618" s="132">
        <v>4.3</v>
      </c>
      <c r="X618" s="132">
        <v>7.1</v>
      </c>
      <c r="Y618" s="132">
        <v>7.5</v>
      </c>
      <c r="Z618" s="132">
        <v>7.1</v>
      </c>
      <c r="AA618" s="132">
        <v>7.1</v>
      </c>
      <c r="AB618" s="132">
        <v>5.9</v>
      </c>
      <c r="AC618" s="132">
        <v>7.6</v>
      </c>
      <c r="AD618" s="132">
        <v>7.3</v>
      </c>
      <c r="AE618" s="132">
        <v>7.3</v>
      </c>
      <c r="AF618" s="132">
        <v>7.3</v>
      </c>
      <c r="AG618" s="132">
        <v>7.3</v>
      </c>
      <c r="AH618" s="132">
        <v>7.3</v>
      </c>
      <c r="AI618" s="132">
        <v>7.3</v>
      </c>
      <c r="AJ618" s="132">
        <v>7.3</v>
      </c>
      <c r="AK618" s="132">
        <v>5.7</v>
      </c>
      <c r="AL618" s="132">
        <v>8.5</v>
      </c>
      <c r="AM618" s="132">
        <v>7.3</v>
      </c>
      <c r="AN618" s="132">
        <v>7.3</v>
      </c>
      <c r="AO618" s="132">
        <v>7.3</v>
      </c>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row>
    <row r="619" spans="1:94">
      <c r="A619" s="131">
        <v>447</v>
      </c>
      <c r="B619" s="131" t="s">
        <v>1224</v>
      </c>
      <c r="C619" s="131" t="s">
        <v>977</v>
      </c>
      <c r="D619" s="131" t="s">
        <v>1180</v>
      </c>
      <c r="E619" s="131" t="s">
        <v>1225</v>
      </c>
      <c r="F619" s="131" t="s">
        <v>1703</v>
      </c>
      <c r="G619" s="131"/>
      <c r="H619" s="131"/>
      <c r="I619" s="132"/>
      <c r="J619" s="132">
        <v>4.2</v>
      </c>
      <c r="K619" s="132"/>
      <c r="L619" s="132">
        <v>4.2</v>
      </c>
      <c r="M619" s="132">
        <v>4.0999999999999996</v>
      </c>
      <c r="N619" s="132">
        <v>4.4000000000000004</v>
      </c>
      <c r="O619" s="132">
        <v>4.2</v>
      </c>
      <c r="P619" s="132"/>
      <c r="Q619" s="132">
        <v>4.2</v>
      </c>
      <c r="R619" s="132">
        <v>4.2</v>
      </c>
      <c r="S619" s="132">
        <v>4.2</v>
      </c>
      <c r="T619" s="132">
        <v>4.2</v>
      </c>
      <c r="U619" s="132">
        <v>3.3</v>
      </c>
      <c r="V619" s="132">
        <v>4</v>
      </c>
      <c r="W619" s="132">
        <v>4</v>
      </c>
      <c r="X619" s="132">
        <v>4</v>
      </c>
      <c r="Y619" s="132">
        <v>4</v>
      </c>
      <c r="Z619" s="132">
        <v>4</v>
      </c>
      <c r="AA619" s="132">
        <v>4</v>
      </c>
      <c r="AB619" s="132">
        <v>4</v>
      </c>
      <c r="AC619" s="132">
        <v>4</v>
      </c>
      <c r="AD619" s="132">
        <v>4.4000000000000004</v>
      </c>
      <c r="AE619" s="132">
        <v>4.5</v>
      </c>
      <c r="AF619" s="132">
        <v>4.3</v>
      </c>
      <c r="AG619" s="132">
        <v>4.4000000000000004</v>
      </c>
      <c r="AH619" s="132">
        <v>4.4000000000000004</v>
      </c>
      <c r="AI619" s="132">
        <v>3.7</v>
      </c>
      <c r="AJ619" s="132">
        <v>3.6</v>
      </c>
      <c r="AK619" s="132">
        <v>4.2</v>
      </c>
      <c r="AL619" s="132">
        <v>5.9</v>
      </c>
      <c r="AM619" s="132">
        <v>4.5</v>
      </c>
      <c r="AN619" s="132">
        <v>4.2</v>
      </c>
      <c r="AO619" s="132">
        <v>4.2</v>
      </c>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row>
    <row r="620" spans="1:94">
      <c r="A620" s="131">
        <v>448</v>
      </c>
      <c r="B620" s="131" t="s">
        <v>1226</v>
      </c>
      <c r="C620" s="131" t="s">
        <v>977</v>
      </c>
      <c r="D620" s="131" t="s">
        <v>1180</v>
      </c>
      <c r="E620" s="131" t="s">
        <v>1227</v>
      </c>
      <c r="F620" s="131" t="s">
        <v>1703</v>
      </c>
      <c r="G620" s="131"/>
      <c r="H620" s="131"/>
      <c r="I620" s="132"/>
      <c r="J620" s="132">
        <v>2.6</v>
      </c>
      <c r="K620" s="132"/>
      <c r="L620" s="132">
        <v>2.6</v>
      </c>
      <c r="M620" s="132">
        <v>2.7</v>
      </c>
      <c r="N620" s="132">
        <v>2.6</v>
      </c>
      <c r="O620" s="132">
        <v>2.6</v>
      </c>
      <c r="P620" s="132"/>
      <c r="Q620" s="132">
        <v>2.6</v>
      </c>
      <c r="R620" s="132">
        <v>2.6</v>
      </c>
      <c r="S620" s="132">
        <v>2.6</v>
      </c>
      <c r="T620" s="132">
        <v>2.6</v>
      </c>
      <c r="U620" s="132">
        <v>2.6</v>
      </c>
      <c r="V620" s="132">
        <v>2.4</v>
      </c>
      <c r="W620" s="132">
        <v>2.6</v>
      </c>
      <c r="X620" s="132">
        <v>2.6</v>
      </c>
      <c r="Y620" s="132">
        <v>2.6</v>
      </c>
      <c r="Z620" s="132">
        <v>2.6</v>
      </c>
      <c r="AA620" s="132">
        <v>2.6</v>
      </c>
      <c r="AB620" s="132">
        <v>3.3</v>
      </c>
      <c r="AC620" s="132">
        <v>2.6</v>
      </c>
      <c r="AD620" s="132">
        <v>2.2000000000000002</v>
      </c>
      <c r="AE620" s="132">
        <v>2.6</v>
      </c>
      <c r="AF620" s="132">
        <v>2.6</v>
      </c>
      <c r="AG620" s="132">
        <v>2.6</v>
      </c>
      <c r="AH620" s="132">
        <v>2.6</v>
      </c>
      <c r="AI620" s="132">
        <v>2.6</v>
      </c>
      <c r="AJ620" s="132">
        <v>2.6</v>
      </c>
      <c r="AK620" s="132">
        <v>2.6</v>
      </c>
      <c r="AL620" s="132">
        <v>2.6</v>
      </c>
      <c r="AM620" s="132">
        <v>2.6</v>
      </c>
      <c r="AN620" s="132">
        <v>3.7</v>
      </c>
      <c r="AO620" s="132">
        <v>2.6</v>
      </c>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row>
    <row r="621" spans="1:94">
      <c r="A621" s="131">
        <v>449</v>
      </c>
      <c r="B621" s="131" t="s">
        <v>1228</v>
      </c>
      <c r="C621" s="131" t="s">
        <v>977</v>
      </c>
      <c r="D621" s="131" t="s">
        <v>1180</v>
      </c>
      <c r="E621" s="131" t="s">
        <v>1229</v>
      </c>
      <c r="F621" s="131" t="s">
        <v>1703</v>
      </c>
      <c r="G621" s="131"/>
      <c r="H621" s="131"/>
      <c r="I621" s="132"/>
      <c r="J621" s="132">
        <v>3.3</v>
      </c>
      <c r="K621" s="132"/>
      <c r="L621" s="132">
        <v>3.4</v>
      </c>
      <c r="M621" s="132">
        <v>3.4</v>
      </c>
      <c r="N621" s="132">
        <v>3.1</v>
      </c>
      <c r="O621" s="132">
        <v>3.4</v>
      </c>
      <c r="P621" s="132"/>
      <c r="Q621" s="132">
        <v>2.5</v>
      </c>
      <c r="R621" s="132">
        <v>4.8</v>
      </c>
      <c r="S621" s="132">
        <v>3.5</v>
      </c>
      <c r="T621" s="132">
        <v>2.2000000000000002</v>
      </c>
      <c r="U621" s="132">
        <v>3.2</v>
      </c>
      <c r="V621" s="132">
        <v>3.5</v>
      </c>
      <c r="W621" s="132">
        <v>4.0999999999999996</v>
      </c>
      <c r="X621" s="132">
        <v>3.5</v>
      </c>
      <c r="Y621" s="132">
        <v>3.5</v>
      </c>
      <c r="Z621" s="132">
        <v>3.5</v>
      </c>
      <c r="AA621" s="132">
        <v>3.5</v>
      </c>
      <c r="AB621" s="132">
        <v>3.5</v>
      </c>
      <c r="AC621" s="132">
        <v>3.5</v>
      </c>
      <c r="AD621" s="132">
        <v>3.2</v>
      </c>
      <c r="AE621" s="132">
        <v>3.2</v>
      </c>
      <c r="AF621" s="132">
        <v>3.1</v>
      </c>
      <c r="AG621" s="132">
        <v>2.4</v>
      </c>
      <c r="AH621" s="132">
        <v>3.2</v>
      </c>
      <c r="AI621" s="132">
        <v>2.2000000000000002</v>
      </c>
      <c r="AJ621" s="132">
        <v>2.2000000000000002</v>
      </c>
      <c r="AK621" s="132">
        <v>3.5</v>
      </c>
      <c r="AL621" s="132">
        <v>5.5</v>
      </c>
      <c r="AM621" s="132">
        <v>3.5</v>
      </c>
      <c r="AN621" s="132">
        <v>3.3</v>
      </c>
      <c r="AO621" s="132">
        <v>3.5</v>
      </c>
    </row>
    <row r="622" spans="1:94">
      <c r="A622" s="131">
        <v>450</v>
      </c>
      <c r="B622" s="131" t="s">
        <v>1230</v>
      </c>
      <c r="C622" s="131" t="s">
        <v>977</v>
      </c>
      <c r="D622" s="131" t="s">
        <v>1180</v>
      </c>
      <c r="E622" s="131" t="s">
        <v>1231</v>
      </c>
      <c r="F622" s="131" t="s">
        <v>1703</v>
      </c>
      <c r="G622" s="131"/>
      <c r="H622" s="131"/>
      <c r="I622" s="132"/>
      <c r="J622" s="132">
        <v>24.4</v>
      </c>
      <c r="K622" s="132"/>
      <c r="L622" s="132">
        <v>22.7</v>
      </c>
      <c r="M622" s="132">
        <v>24.7</v>
      </c>
      <c r="N622" s="132">
        <v>24.7</v>
      </c>
      <c r="O622" s="132">
        <v>25.1</v>
      </c>
      <c r="P622" s="132"/>
      <c r="Q622" s="132">
        <v>20.2</v>
      </c>
      <c r="R622" s="132">
        <v>22.5</v>
      </c>
      <c r="S622" s="132">
        <v>22.5</v>
      </c>
      <c r="T622" s="132">
        <v>22.5</v>
      </c>
      <c r="U622" s="132">
        <v>22.5</v>
      </c>
      <c r="V622" s="132">
        <v>24.4</v>
      </c>
      <c r="W622" s="132">
        <v>24.4</v>
      </c>
      <c r="X622" s="132">
        <v>24.4</v>
      </c>
      <c r="Y622" s="132">
        <v>24.4</v>
      </c>
      <c r="Z622" s="132">
        <v>24.4</v>
      </c>
      <c r="AA622" s="132">
        <v>24</v>
      </c>
      <c r="AB622" s="132">
        <v>23.5</v>
      </c>
      <c r="AC622" s="132">
        <v>29.3</v>
      </c>
      <c r="AD622" s="132">
        <v>24.4</v>
      </c>
      <c r="AE622" s="132">
        <v>26.8</v>
      </c>
      <c r="AF622" s="132">
        <v>24.4</v>
      </c>
      <c r="AG622" s="132">
        <v>20.8</v>
      </c>
      <c r="AH622" s="132">
        <v>24.4</v>
      </c>
      <c r="AI622" s="132">
        <v>24.4</v>
      </c>
      <c r="AJ622" s="132">
        <v>24.9</v>
      </c>
      <c r="AK622" s="132">
        <v>24.9</v>
      </c>
      <c r="AL622" s="132">
        <v>30.3</v>
      </c>
      <c r="AM622" s="132">
        <v>24.9</v>
      </c>
      <c r="AN622" s="132">
        <v>24.9</v>
      </c>
      <c r="AO622" s="132">
        <v>24.9</v>
      </c>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row>
    <row r="623" spans="1:94">
      <c r="A623" s="131">
        <v>451</v>
      </c>
      <c r="B623" s="131" t="s">
        <v>1232</v>
      </c>
      <c r="C623" s="131" t="s">
        <v>977</v>
      </c>
      <c r="D623" s="131" t="s">
        <v>1180</v>
      </c>
      <c r="E623" s="131" t="s">
        <v>1233</v>
      </c>
      <c r="F623" s="131" t="s">
        <v>1703</v>
      </c>
      <c r="G623" s="131"/>
      <c r="H623" s="131"/>
      <c r="I623" s="132"/>
      <c r="J623" s="132">
        <v>40.5</v>
      </c>
      <c r="K623" s="132"/>
      <c r="L623" s="132">
        <v>36.9</v>
      </c>
      <c r="M623" s="132">
        <v>40.4</v>
      </c>
      <c r="N623" s="132">
        <v>40.4</v>
      </c>
      <c r="O623" s="132">
        <v>43.3</v>
      </c>
      <c r="P623" s="132"/>
      <c r="Q623" s="132">
        <v>33.799999999999997</v>
      </c>
      <c r="R623" s="132">
        <v>36.799999999999997</v>
      </c>
      <c r="S623" s="132">
        <v>36.799999999999997</v>
      </c>
      <c r="T623" s="132">
        <v>36.799999999999997</v>
      </c>
      <c r="U623" s="132">
        <v>36.799999999999997</v>
      </c>
      <c r="V623" s="132">
        <v>38.1</v>
      </c>
      <c r="W623" s="132">
        <v>40.200000000000003</v>
      </c>
      <c r="X623" s="132">
        <v>40.200000000000003</v>
      </c>
      <c r="Y623" s="132">
        <v>40.200000000000003</v>
      </c>
      <c r="Z623" s="132">
        <v>39.5</v>
      </c>
      <c r="AA623" s="132">
        <v>40.200000000000003</v>
      </c>
      <c r="AB623" s="132">
        <v>37.799999999999997</v>
      </c>
      <c r="AC623" s="132">
        <v>42.1</v>
      </c>
      <c r="AD623" s="132">
        <v>40.200000000000003</v>
      </c>
      <c r="AE623" s="132">
        <v>41.7</v>
      </c>
      <c r="AF623" s="132">
        <v>40.200000000000003</v>
      </c>
      <c r="AG623" s="132">
        <v>40.200000000000003</v>
      </c>
      <c r="AH623" s="132">
        <v>40.200000000000003</v>
      </c>
      <c r="AI623" s="132">
        <v>43.1</v>
      </c>
      <c r="AJ623" s="132">
        <v>43</v>
      </c>
      <c r="AK623" s="132">
        <v>43.1</v>
      </c>
      <c r="AL623" s="132">
        <v>45.2</v>
      </c>
      <c r="AM623" s="132">
        <v>43.1</v>
      </c>
      <c r="AN623" s="132">
        <v>45.3</v>
      </c>
      <c r="AO623" s="132">
        <v>43.1</v>
      </c>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row>
    <row r="624" spans="1:94">
      <c r="A624" s="131">
        <v>452</v>
      </c>
      <c r="B624" s="131" t="s">
        <v>1234</v>
      </c>
      <c r="C624" s="131" t="s">
        <v>977</v>
      </c>
      <c r="D624" s="131" t="s">
        <v>1180</v>
      </c>
      <c r="E624" s="131" t="s">
        <v>1235</v>
      </c>
      <c r="F624" s="131" t="s">
        <v>1703</v>
      </c>
      <c r="G624" s="131"/>
      <c r="H624" s="131"/>
      <c r="I624" s="132"/>
      <c r="J624" s="132">
        <v>7.3</v>
      </c>
      <c r="K624" s="132"/>
      <c r="L624" s="132">
        <v>7.2</v>
      </c>
      <c r="M624" s="132">
        <v>7.2</v>
      </c>
      <c r="N624" s="132">
        <v>7.3</v>
      </c>
      <c r="O624" s="132">
        <v>7.2</v>
      </c>
      <c r="P624" s="132"/>
      <c r="Q624" s="132">
        <v>7.2</v>
      </c>
      <c r="R624" s="132">
        <v>7.2</v>
      </c>
      <c r="S624" s="132">
        <v>7.2</v>
      </c>
      <c r="T624" s="132">
        <v>7.2</v>
      </c>
      <c r="U624" s="132">
        <v>8.1999999999999993</v>
      </c>
      <c r="V624" s="132">
        <v>7.2</v>
      </c>
      <c r="W624" s="132">
        <v>7</v>
      </c>
      <c r="X624" s="132">
        <v>7.2</v>
      </c>
      <c r="Y624" s="132">
        <v>7.2</v>
      </c>
      <c r="Z624" s="132">
        <v>7.2</v>
      </c>
      <c r="AA624" s="132">
        <v>7.4</v>
      </c>
      <c r="AB624" s="132">
        <v>7.2</v>
      </c>
      <c r="AC624" s="132">
        <v>6.4</v>
      </c>
      <c r="AD624" s="132">
        <v>7.3</v>
      </c>
      <c r="AE624" s="132">
        <v>7.3</v>
      </c>
      <c r="AF624" s="132">
        <v>7.3</v>
      </c>
      <c r="AG624" s="132">
        <v>7.3</v>
      </c>
      <c r="AH624" s="132">
        <v>7.8</v>
      </c>
      <c r="AI624" s="132">
        <v>7.2</v>
      </c>
      <c r="AJ624" s="132">
        <v>6.8</v>
      </c>
      <c r="AK624" s="132">
        <v>5.5</v>
      </c>
      <c r="AL624" s="132">
        <v>7.2</v>
      </c>
      <c r="AM624" s="132">
        <v>7.7</v>
      </c>
      <c r="AN624" s="132">
        <v>7.2</v>
      </c>
      <c r="AO624" s="132">
        <v>7.2</v>
      </c>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row>
    <row r="625" spans="1:94">
      <c r="A625" s="131">
        <v>453</v>
      </c>
      <c r="B625" s="131" t="s">
        <v>1236</v>
      </c>
      <c r="C625" s="131" t="s">
        <v>977</v>
      </c>
      <c r="D625" s="131" t="s">
        <v>1180</v>
      </c>
      <c r="E625" s="131" t="s">
        <v>1237</v>
      </c>
      <c r="F625" s="131" t="s">
        <v>1703</v>
      </c>
      <c r="G625" s="131"/>
      <c r="H625" s="131"/>
      <c r="I625" s="132"/>
      <c r="J625" s="132">
        <v>6.9</v>
      </c>
      <c r="K625" s="132"/>
      <c r="L625" s="132">
        <v>6.9</v>
      </c>
      <c r="M625" s="132">
        <v>7.6</v>
      </c>
      <c r="N625" s="132">
        <v>6.9</v>
      </c>
      <c r="O625" s="132">
        <v>6.5</v>
      </c>
      <c r="P625" s="132"/>
      <c r="Q625" s="132">
        <v>6.9</v>
      </c>
      <c r="R625" s="132">
        <v>6.9</v>
      </c>
      <c r="S625" s="132">
        <v>6.9</v>
      </c>
      <c r="T625" s="132">
        <v>7.1</v>
      </c>
      <c r="U625" s="132">
        <v>6.9</v>
      </c>
      <c r="V625" s="132">
        <v>8.6999999999999993</v>
      </c>
      <c r="W625" s="132">
        <v>7.6</v>
      </c>
      <c r="X625" s="132">
        <v>7.6</v>
      </c>
      <c r="Y625" s="132">
        <v>7.6</v>
      </c>
      <c r="Z625" s="132">
        <v>7.6</v>
      </c>
      <c r="AA625" s="132">
        <v>8.3000000000000007</v>
      </c>
      <c r="AB625" s="132">
        <v>7.6</v>
      </c>
      <c r="AC625" s="132">
        <v>7.6</v>
      </c>
      <c r="AD625" s="132">
        <v>6.9</v>
      </c>
      <c r="AE625" s="132">
        <v>6.9</v>
      </c>
      <c r="AF625" s="132">
        <v>6.9</v>
      </c>
      <c r="AG625" s="132">
        <v>6.4</v>
      </c>
      <c r="AH625" s="132">
        <v>6.9</v>
      </c>
      <c r="AI625" s="132">
        <v>5.6</v>
      </c>
      <c r="AJ625" s="132">
        <v>6.5</v>
      </c>
      <c r="AK625" s="132">
        <v>6.5</v>
      </c>
      <c r="AL625" s="132">
        <v>7.3</v>
      </c>
      <c r="AM625" s="132">
        <v>6.1</v>
      </c>
      <c r="AN625" s="132">
        <v>6.2</v>
      </c>
      <c r="AO625" s="132">
        <v>6.5</v>
      </c>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row>
    <row r="626" spans="1:94">
      <c r="A626" s="131">
        <v>454</v>
      </c>
      <c r="B626" s="131" t="s">
        <v>1238</v>
      </c>
      <c r="C626" s="131" t="s">
        <v>977</v>
      </c>
      <c r="D626" s="131" t="s">
        <v>1180</v>
      </c>
      <c r="E626" s="131" t="s">
        <v>1239</v>
      </c>
      <c r="F626" s="131" t="s">
        <v>1703</v>
      </c>
      <c r="G626" s="131"/>
      <c r="H626" s="131"/>
      <c r="I626" s="132"/>
      <c r="J626" s="132">
        <v>1.2</v>
      </c>
      <c r="K626" s="132"/>
      <c r="L626" s="132">
        <v>1.2</v>
      </c>
      <c r="M626" s="132">
        <v>1.2</v>
      </c>
      <c r="N626" s="132">
        <v>1.2</v>
      </c>
      <c r="O626" s="132">
        <v>1.2</v>
      </c>
      <c r="P626" s="132"/>
      <c r="Q626" s="132">
        <v>1.1000000000000001</v>
      </c>
      <c r="R626" s="132">
        <v>1.1000000000000001</v>
      </c>
      <c r="S626" s="132">
        <v>1.1000000000000001</v>
      </c>
      <c r="T626" s="132">
        <v>1.1000000000000001</v>
      </c>
      <c r="U626" s="132">
        <v>1.1000000000000001</v>
      </c>
      <c r="V626" s="132">
        <v>1.1000000000000001</v>
      </c>
      <c r="W626" s="132">
        <v>1.1000000000000001</v>
      </c>
      <c r="X626" s="132">
        <v>1.1000000000000001</v>
      </c>
      <c r="Y626" s="132">
        <v>1.1000000000000001</v>
      </c>
      <c r="Z626" s="132">
        <v>1</v>
      </c>
      <c r="AA626" s="132">
        <v>1.1000000000000001</v>
      </c>
      <c r="AB626" s="132">
        <v>1.1000000000000001</v>
      </c>
      <c r="AC626" s="132">
        <v>1.1000000000000001</v>
      </c>
      <c r="AD626" s="132">
        <v>1.1000000000000001</v>
      </c>
      <c r="AE626" s="132">
        <v>1.1000000000000001</v>
      </c>
      <c r="AF626" s="132">
        <v>0.6</v>
      </c>
      <c r="AG626" s="132">
        <v>1.1000000000000001</v>
      </c>
      <c r="AH626" s="132">
        <v>2.4</v>
      </c>
      <c r="AI626" s="132">
        <v>1.1000000000000001</v>
      </c>
      <c r="AJ626" s="132">
        <v>1.1000000000000001</v>
      </c>
      <c r="AK626" s="132">
        <v>1.1000000000000001</v>
      </c>
      <c r="AL626" s="132">
        <v>1.8</v>
      </c>
      <c r="AM626" s="132">
        <v>1</v>
      </c>
      <c r="AN626" s="132">
        <v>1.1000000000000001</v>
      </c>
      <c r="AO626" s="132">
        <v>1.7</v>
      </c>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row>
    <row r="627" spans="1:94">
      <c r="A627" s="131">
        <v>455</v>
      </c>
      <c r="B627" s="131" t="s">
        <v>1240</v>
      </c>
      <c r="C627" s="131" t="s">
        <v>977</v>
      </c>
      <c r="D627" s="131" t="s">
        <v>1180</v>
      </c>
      <c r="E627" s="131" t="s">
        <v>1241</v>
      </c>
      <c r="F627" s="131" t="s">
        <v>1703</v>
      </c>
      <c r="G627" s="131"/>
      <c r="H627" s="131"/>
      <c r="I627" s="132"/>
      <c r="J627" s="132">
        <v>3.9</v>
      </c>
      <c r="K627" s="132"/>
      <c r="L627" s="132">
        <v>3.8</v>
      </c>
      <c r="M627" s="132">
        <v>3.7</v>
      </c>
      <c r="N627" s="132">
        <v>3.8</v>
      </c>
      <c r="O627" s="132">
        <v>4</v>
      </c>
      <c r="P627" s="132"/>
      <c r="Q627" s="132">
        <v>3.8</v>
      </c>
      <c r="R627" s="132">
        <v>3.8</v>
      </c>
      <c r="S627" s="132">
        <v>3.8</v>
      </c>
      <c r="T627" s="132">
        <v>3.8</v>
      </c>
      <c r="U627" s="132">
        <v>3.8</v>
      </c>
      <c r="V627" s="132">
        <v>3.8</v>
      </c>
      <c r="W627" s="132">
        <v>3.8</v>
      </c>
      <c r="X627" s="132">
        <v>4.9000000000000004</v>
      </c>
      <c r="Y627" s="132">
        <v>3.7</v>
      </c>
      <c r="Z627" s="132">
        <v>2.2000000000000002</v>
      </c>
      <c r="AA627" s="132">
        <v>3.8</v>
      </c>
      <c r="AB627" s="132">
        <v>3.8</v>
      </c>
      <c r="AC627" s="132">
        <v>3.8</v>
      </c>
      <c r="AD627" s="132">
        <v>3.8</v>
      </c>
      <c r="AE627" s="132">
        <v>3.8</v>
      </c>
      <c r="AF627" s="132">
        <v>3.8</v>
      </c>
      <c r="AG627" s="132">
        <v>3.8</v>
      </c>
      <c r="AH627" s="132">
        <v>5.7</v>
      </c>
      <c r="AI627" s="132">
        <v>3.6</v>
      </c>
      <c r="AJ627" s="132">
        <v>4.2</v>
      </c>
      <c r="AK627" s="132">
        <v>4.3</v>
      </c>
      <c r="AL627" s="132">
        <v>4</v>
      </c>
      <c r="AM627" s="132">
        <v>4.0999999999999996</v>
      </c>
      <c r="AN627" s="132">
        <v>4</v>
      </c>
      <c r="AO627" s="132">
        <v>4</v>
      </c>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row>
    <row r="628" spans="1:94">
      <c r="A628" s="131">
        <v>456</v>
      </c>
      <c r="B628" s="131" t="s">
        <v>1242</v>
      </c>
      <c r="C628" s="131" t="s">
        <v>977</v>
      </c>
      <c r="D628" s="131" t="s">
        <v>1180</v>
      </c>
      <c r="E628" s="131" t="s">
        <v>1243</v>
      </c>
      <c r="F628" s="131" t="s">
        <v>1703</v>
      </c>
      <c r="G628" s="131"/>
      <c r="H628" s="131"/>
      <c r="I628" s="132"/>
      <c r="J628" s="132">
        <v>4.5</v>
      </c>
      <c r="K628" s="132"/>
      <c r="L628" s="132">
        <v>4.4000000000000004</v>
      </c>
      <c r="M628" s="132">
        <v>4.4000000000000004</v>
      </c>
      <c r="N628" s="132">
        <v>4.4000000000000004</v>
      </c>
      <c r="O628" s="132">
        <v>4.5</v>
      </c>
      <c r="P628" s="132"/>
      <c r="Q628" s="132">
        <v>3.2</v>
      </c>
      <c r="R628" s="132">
        <v>4.9000000000000004</v>
      </c>
      <c r="S628" s="132">
        <v>4.4000000000000004</v>
      </c>
      <c r="T628" s="132">
        <v>4.4000000000000004</v>
      </c>
      <c r="U628" s="132">
        <v>4.4000000000000004</v>
      </c>
      <c r="V628" s="132">
        <v>4.4000000000000004</v>
      </c>
      <c r="W628" s="132">
        <v>4.4000000000000004</v>
      </c>
      <c r="X628" s="132">
        <v>5.3</v>
      </c>
      <c r="Y628" s="132">
        <v>4.4000000000000004</v>
      </c>
      <c r="Z628" s="132">
        <v>4.4000000000000004</v>
      </c>
      <c r="AA628" s="132">
        <v>4.4000000000000004</v>
      </c>
      <c r="AB628" s="132">
        <v>4.2</v>
      </c>
      <c r="AC628" s="132">
        <v>4.4000000000000004</v>
      </c>
      <c r="AD628" s="132">
        <v>4.4000000000000004</v>
      </c>
      <c r="AE628" s="132">
        <v>4.4000000000000004</v>
      </c>
      <c r="AF628" s="132">
        <v>4.4000000000000004</v>
      </c>
      <c r="AG628" s="132">
        <v>4.4000000000000004</v>
      </c>
      <c r="AH628" s="132">
        <v>4.4000000000000004</v>
      </c>
      <c r="AI628" s="132">
        <v>4.0999999999999996</v>
      </c>
      <c r="AJ628" s="132">
        <v>4.5</v>
      </c>
      <c r="AK628" s="132">
        <v>4.5</v>
      </c>
      <c r="AL628" s="132">
        <v>4.5</v>
      </c>
      <c r="AM628" s="132">
        <v>4.8</v>
      </c>
      <c r="AN628" s="132">
        <v>5</v>
      </c>
      <c r="AO628" s="132">
        <v>4.9000000000000004</v>
      </c>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row>
    <row r="629" spans="1:94">
      <c r="A629" s="131">
        <v>457</v>
      </c>
      <c r="B629" s="131" t="s">
        <v>1244</v>
      </c>
      <c r="C629" s="131" t="s">
        <v>977</v>
      </c>
      <c r="D629" s="131" t="s">
        <v>1180</v>
      </c>
      <c r="E629" s="131" t="s">
        <v>1245</v>
      </c>
      <c r="F629" s="131" t="s">
        <v>1703</v>
      </c>
      <c r="G629" s="131"/>
      <c r="H629" s="131"/>
      <c r="I629" s="132"/>
      <c r="J629" s="132">
        <v>2.6</v>
      </c>
      <c r="K629" s="132"/>
      <c r="L629" s="132">
        <v>2.4</v>
      </c>
      <c r="M629" s="132">
        <v>2.6</v>
      </c>
      <c r="N629" s="132">
        <v>2.6</v>
      </c>
      <c r="O629" s="132">
        <v>2.6</v>
      </c>
      <c r="P629" s="132"/>
      <c r="Q629" s="132">
        <v>2.8</v>
      </c>
      <c r="R629" s="132">
        <v>2.2000000000000002</v>
      </c>
      <c r="S629" s="132">
        <v>2.2999999999999998</v>
      </c>
      <c r="T629" s="132">
        <v>2.2999999999999998</v>
      </c>
      <c r="U629" s="132">
        <v>2.2000000000000002</v>
      </c>
      <c r="V629" s="132">
        <v>2.5</v>
      </c>
      <c r="W629" s="132">
        <v>2.5</v>
      </c>
      <c r="X629" s="132">
        <v>4.0999999999999996</v>
      </c>
      <c r="Y629" s="132">
        <v>2.6</v>
      </c>
      <c r="Z629" s="132">
        <v>2.5</v>
      </c>
      <c r="AA629" s="132">
        <v>2.5</v>
      </c>
      <c r="AB629" s="132">
        <v>2.5</v>
      </c>
      <c r="AC629" s="132">
        <v>2.5</v>
      </c>
      <c r="AD629" s="132">
        <v>2.5</v>
      </c>
      <c r="AE629" s="132">
        <v>2.5</v>
      </c>
      <c r="AF629" s="132">
        <v>2.5</v>
      </c>
      <c r="AG629" s="132">
        <v>2.5</v>
      </c>
      <c r="AH629" s="132">
        <v>2.5</v>
      </c>
      <c r="AI629" s="132">
        <v>2.8</v>
      </c>
      <c r="AJ629" s="132">
        <v>2.6</v>
      </c>
      <c r="AK629" s="132">
        <v>2.6</v>
      </c>
      <c r="AL629" s="132">
        <v>2.6</v>
      </c>
      <c r="AM629" s="132">
        <v>2.6</v>
      </c>
      <c r="AN629" s="132">
        <v>2.6</v>
      </c>
      <c r="AO629" s="132">
        <v>2.6</v>
      </c>
    </row>
    <row r="630" spans="1:94">
      <c r="A630" s="131">
        <v>458</v>
      </c>
      <c r="B630" s="131" t="s">
        <v>1246</v>
      </c>
      <c r="C630" s="131" t="s">
        <v>977</v>
      </c>
      <c r="D630" s="131" t="s">
        <v>1180</v>
      </c>
      <c r="E630" s="131" t="s">
        <v>1247</v>
      </c>
      <c r="F630" s="131" t="s">
        <v>1703</v>
      </c>
      <c r="G630" s="131"/>
      <c r="H630" s="131"/>
      <c r="I630" s="132"/>
      <c r="J630" s="132">
        <v>1.4</v>
      </c>
      <c r="K630" s="132"/>
      <c r="L630" s="132">
        <v>1.4</v>
      </c>
      <c r="M630" s="132">
        <v>1.4</v>
      </c>
      <c r="N630" s="132">
        <v>1.4</v>
      </c>
      <c r="O630" s="132">
        <v>1.4</v>
      </c>
      <c r="P630" s="132"/>
      <c r="Q630" s="132">
        <v>1.4</v>
      </c>
      <c r="R630" s="132">
        <v>1.4</v>
      </c>
      <c r="S630" s="132">
        <v>1.4</v>
      </c>
      <c r="T630" s="132">
        <v>1.1000000000000001</v>
      </c>
      <c r="U630" s="132">
        <v>1</v>
      </c>
      <c r="V630" s="132">
        <v>1.4</v>
      </c>
      <c r="W630" s="132">
        <v>1.4</v>
      </c>
      <c r="X630" s="132">
        <v>1.3</v>
      </c>
      <c r="Y630" s="132">
        <v>1.4</v>
      </c>
      <c r="Z630" s="132">
        <v>1.4</v>
      </c>
      <c r="AA630" s="132">
        <v>1.5</v>
      </c>
      <c r="AB630" s="132">
        <v>1.4</v>
      </c>
      <c r="AC630" s="132">
        <v>1.4</v>
      </c>
      <c r="AD630" s="132">
        <v>1.4</v>
      </c>
      <c r="AE630" s="132">
        <v>1.3</v>
      </c>
      <c r="AF630" s="132">
        <v>1.4</v>
      </c>
      <c r="AG630" s="132">
        <v>1.4</v>
      </c>
      <c r="AH630" s="132">
        <v>1.9</v>
      </c>
      <c r="AI630" s="132">
        <v>0.9</v>
      </c>
      <c r="AJ630" s="132">
        <v>1.2</v>
      </c>
      <c r="AK630" s="132">
        <v>1.4</v>
      </c>
      <c r="AL630" s="132">
        <v>2.4</v>
      </c>
      <c r="AM630" s="132">
        <v>1.4</v>
      </c>
      <c r="AN630" s="132">
        <v>1.4</v>
      </c>
      <c r="AO630" s="132">
        <v>1.2</v>
      </c>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row>
    <row r="631" spans="1:94">
      <c r="A631" s="131">
        <v>459</v>
      </c>
      <c r="B631" s="131" t="s">
        <v>1248</v>
      </c>
      <c r="C631" s="131" t="s">
        <v>977</v>
      </c>
      <c r="D631" s="131" t="s">
        <v>1180</v>
      </c>
      <c r="E631" s="131" t="s">
        <v>1249</v>
      </c>
      <c r="F631" s="131" t="s">
        <v>1703</v>
      </c>
      <c r="G631" s="131"/>
      <c r="H631" s="131"/>
      <c r="I631" s="132"/>
      <c r="J631" s="132">
        <v>8.5</v>
      </c>
      <c r="K631" s="132"/>
      <c r="L631" s="132">
        <v>6.2</v>
      </c>
      <c r="M631" s="132">
        <v>9.1</v>
      </c>
      <c r="N631" s="132">
        <v>8.8000000000000007</v>
      </c>
      <c r="O631" s="132">
        <v>9.5</v>
      </c>
      <c r="P631" s="132"/>
      <c r="Q631" s="132">
        <v>5.9</v>
      </c>
      <c r="R631" s="132">
        <v>5.9</v>
      </c>
      <c r="S631" s="132">
        <v>5.9</v>
      </c>
      <c r="T631" s="132">
        <v>5.9</v>
      </c>
      <c r="U631" s="132">
        <v>5.9</v>
      </c>
      <c r="V631" s="132">
        <v>8.6</v>
      </c>
      <c r="W631" s="132">
        <v>7.7</v>
      </c>
      <c r="X631" s="132">
        <v>12.3</v>
      </c>
      <c r="Y631" s="132">
        <v>8.6</v>
      </c>
      <c r="Z631" s="132">
        <v>8.6</v>
      </c>
      <c r="AA631" s="132">
        <v>8.6</v>
      </c>
      <c r="AB631" s="132">
        <v>8.4</v>
      </c>
      <c r="AC631" s="132">
        <v>13</v>
      </c>
      <c r="AD631" s="132">
        <v>7.2</v>
      </c>
      <c r="AE631" s="132">
        <v>10.3</v>
      </c>
      <c r="AF631" s="132">
        <v>6.9</v>
      </c>
      <c r="AG631" s="132">
        <v>7.8</v>
      </c>
      <c r="AH631" s="132">
        <v>13.8</v>
      </c>
      <c r="AI631" s="132">
        <v>6.7</v>
      </c>
      <c r="AJ631" s="132">
        <v>8.4</v>
      </c>
      <c r="AK631" s="132">
        <v>9</v>
      </c>
      <c r="AL631" s="132">
        <v>15.8</v>
      </c>
      <c r="AM631" s="132">
        <v>9</v>
      </c>
      <c r="AN631" s="132">
        <v>9</v>
      </c>
      <c r="AO631" s="132">
        <v>9</v>
      </c>
    </row>
    <row r="632" spans="1:94">
      <c r="A632" s="131">
        <v>460</v>
      </c>
      <c r="B632" s="131" t="s">
        <v>1250</v>
      </c>
      <c r="C632" s="131" t="s">
        <v>977</v>
      </c>
      <c r="D632" s="131" t="s">
        <v>1180</v>
      </c>
      <c r="E632" s="131" t="s">
        <v>1251</v>
      </c>
      <c r="F632" s="131" t="s">
        <v>1703</v>
      </c>
      <c r="G632" s="131"/>
      <c r="H632" s="131"/>
      <c r="I632" s="132"/>
      <c r="J632" s="132">
        <v>5.4</v>
      </c>
      <c r="K632" s="132"/>
      <c r="L632" s="132">
        <v>4.9000000000000004</v>
      </c>
      <c r="M632" s="132">
        <v>5.6</v>
      </c>
      <c r="N632" s="132">
        <v>5.6</v>
      </c>
      <c r="O632" s="132">
        <v>5.6</v>
      </c>
      <c r="P632" s="132"/>
      <c r="Q632" s="132">
        <v>4.8</v>
      </c>
      <c r="R632" s="132">
        <v>6</v>
      </c>
      <c r="S632" s="132">
        <v>4.7</v>
      </c>
      <c r="T632" s="132">
        <v>3.7</v>
      </c>
      <c r="U632" s="132">
        <v>4.8</v>
      </c>
      <c r="V632" s="132">
        <v>5.5</v>
      </c>
      <c r="W632" s="132">
        <v>5.5</v>
      </c>
      <c r="X632" s="132">
        <v>5.5</v>
      </c>
      <c r="Y632" s="132">
        <v>5.5</v>
      </c>
      <c r="Z632" s="132">
        <v>5.0999999999999996</v>
      </c>
      <c r="AA632" s="132">
        <v>5.6</v>
      </c>
      <c r="AB632" s="132">
        <v>5.5</v>
      </c>
      <c r="AC632" s="132">
        <v>6</v>
      </c>
      <c r="AD632" s="132">
        <v>5.3</v>
      </c>
      <c r="AE632" s="132">
        <v>6.1</v>
      </c>
      <c r="AF632" s="132">
        <v>5.6</v>
      </c>
      <c r="AG632" s="132">
        <v>5.6</v>
      </c>
      <c r="AH632" s="132">
        <v>10.8</v>
      </c>
      <c r="AI632" s="132">
        <v>4.7</v>
      </c>
      <c r="AJ632" s="132">
        <v>5.5</v>
      </c>
      <c r="AK632" s="132">
        <v>5.5</v>
      </c>
      <c r="AL632" s="132">
        <v>6.2</v>
      </c>
      <c r="AM632" s="132">
        <v>5.5</v>
      </c>
      <c r="AN632" s="132">
        <v>5.5</v>
      </c>
      <c r="AO632" s="132">
        <v>5.6</v>
      </c>
    </row>
    <row r="633" spans="1:94">
      <c r="A633" s="131">
        <v>461</v>
      </c>
      <c r="B633" s="131" t="s">
        <v>1252</v>
      </c>
      <c r="C633" s="131" t="s">
        <v>977</v>
      </c>
      <c r="D633" s="131" t="s">
        <v>1180</v>
      </c>
      <c r="E633" s="131" t="s">
        <v>1253</v>
      </c>
      <c r="F633" s="131" t="s">
        <v>1703</v>
      </c>
      <c r="G633" s="131"/>
      <c r="H633" s="131"/>
      <c r="I633" s="132"/>
      <c r="J633" s="132">
        <v>2</v>
      </c>
      <c r="K633" s="132"/>
      <c r="L633" s="132">
        <v>1.7</v>
      </c>
      <c r="M633" s="132">
        <v>2.1</v>
      </c>
      <c r="N633" s="132">
        <v>2.1</v>
      </c>
      <c r="O633" s="132">
        <v>2.1</v>
      </c>
      <c r="P633" s="132"/>
      <c r="Q633" s="132">
        <v>1.7</v>
      </c>
      <c r="R633" s="132">
        <v>1.7</v>
      </c>
      <c r="S633" s="132">
        <v>1.7</v>
      </c>
      <c r="T633" s="132">
        <v>1.7</v>
      </c>
      <c r="U633" s="132">
        <v>0.9</v>
      </c>
      <c r="V633" s="132">
        <v>2.1</v>
      </c>
      <c r="W633" s="132">
        <v>2.1</v>
      </c>
      <c r="X633" s="132">
        <v>2.8</v>
      </c>
      <c r="Y633" s="132">
        <v>2.1</v>
      </c>
      <c r="Z633" s="132">
        <v>1.7</v>
      </c>
      <c r="AA633" s="132">
        <v>2.1</v>
      </c>
      <c r="AB633" s="132">
        <v>2.1</v>
      </c>
      <c r="AC633" s="132">
        <v>2.4</v>
      </c>
      <c r="AD633" s="132">
        <v>2.1</v>
      </c>
      <c r="AE633" s="132">
        <v>2.1</v>
      </c>
      <c r="AF633" s="132">
        <v>2.1</v>
      </c>
      <c r="AG633" s="132">
        <v>2.1</v>
      </c>
      <c r="AH633" s="132">
        <v>4</v>
      </c>
      <c r="AI633" s="132">
        <v>2.1</v>
      </c>
      <c r="AJ633" s="132">
        <v>1.7</v>
      </c>
      <c r="AK633" s="132">
        <v>2.1</v>
      </c>
      <c r="AL633" s="132">
        <v>2.2999999999999998</v>
      </c>
      <c r="AM633" s="132">
        <v>2.1</v>
      </c>
      <c r="AN633" s="132">
        <v>3.4</v>
      </c>
      <c r="AO633" s="132">
        <v>2.1</v>
      </c>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row>
    <row r="634" spans="1:94">
      <c r="A634" s="131">
        <v>462</v>
      </c>
      <c r="B634" s="131" t="s">
        <v>1254</v>
      </c>
      <c r="C634" s="131" t="s">
        <v>977</v>
      </c>
      <c r="D634" s="131" t="s">
        <v>1180</v>
      </c>
      <c r="E634" s="131" t="s">
        <v>1255</v>
      </c>
      <c r="F634" s="131" t="s">
        <v>1703</v>
      </c>
      <c r="G634" s="131"/>
      <c r="H634" s="131"/>
      <c r="I634" s="132"/>
      <c r="J634" s="132">
        <v>7.8</v>
      </c>
      <c r="K634" s="132"/>
      <c r="L634" s="132">
        <v>5.2</v>
      </c>
      <c r="M634" s="132">
        <v>6.3</v>
      </c>
      <c r="N634" s="132">
        <v>7.8</v>
      </c>
      <c r="O634" s="132">
        <v>11.1</v>
      </c>
      <c r="P634" s="132"/>
      <c r="Q634" s="132">
        <v>5.0999999999999996</v>
      </c>
      <c r="R634" s="132">
        <v>4.8</v>
      </c>
      <c r="S634" s="132">
        <v>4.3</v>
      </c>
      <c r="T634" s="132">
        <v>5.0999999999999996</v>
      </c>
      <c r="U634" s="132">
        <v>5.0999999999999996</v>
      </c>
      <c r="V634" s="132">
        <v>6.2</v>
      </c>
      <c r="W634" s="132">
        <v>5.6</v>
      </c>
      <c r="X634" s="132">
        <v>10.3</v>
      </c>
      <c r="Y634" s="132">
        <v>5.3</v>
      </c>
      <c r="Z634" s="132">
        <v>4.4000000000000004</v>
      </c>
      <c r="AA634" s="132">
        <v>6.2</v>
      </c>
      <c r="AB634" s="132">
        <v>4.5</v>
      </c>
      <c r="AC634" s="132">
        <v>8.4</v>
      </c>
      <c r="AD634" s="132">
        <v>6.8</v>
      </c>
      <c r="AE634" s="132">
        <v>8.5</v>
      </c>
      <c r="AF634" s="132">
        <v>7.8</v>
      </c>
      <c r="AG634" s="132">
        <v>7.2</v>
      </c>
      <c r="AH634" s="132">
        <v>19.399999999999999</v>
      </c>
      <c r="AI634" s="132">
        <v>11</v>
      </c>
      <c r="AJ634" s="132">
        <v>9.3000000000000007</v>
      </c>
      <c r="AK634" s="132">
        <v>11</v>
      </c>
      <c r="AL634" s="132">
        <v>11.2</v>
      </c>
      <c r="AM634" s="132">
        <v>11</v>
      </c>
      <c r="AN634" s="132">
        <v>13</v>
      </c>
      <c r="AO634" s="132">
        <v>13.3</v>
      </c>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row>
    <row r="635" spans="1:94">
      <c r="A635" s="131">
        <v>463</v>
      </c>
      <c r="B635" s="131" t="s">
        <v>1256</v>
      </c>
      <c r="C635" s="131" t="s">
        <v>977</v>
      </c>
      <c r="D635" s="131" t="s">
        <v>1180</v>
      </c>
      <c r="E635" s="131" t="s">
        <v>1257</v>
      </c>
      <c r="F635" s="131" t="s">
        <v>1703</v>
      </c>
      <c r="G635" s="131"/>
      <c r="H635" s="131"/>
      <c r="I635" s="132"/>
      <c r="J635" s="132">
        <v>12</v>
      </c>
      <c r="K635" s="132"/>
      <c r="L635" s="132">
        <v>11.5</v>
      </c>
      <c r="M635" s="132">
        <v>14.6</v>
      </c>
      <c r="N635" s="132">
        <v>11.7</v>
      </c>
      <c r="O635" s="132">
        <v>10.3</v>
      </c>
      <c r="P635" s="132"/>
      <c r="Q635" s="132">
        <v>9.4</v>
      </c>
      <c r="R635" s="132">
        <v>11.5</v>
      </c>
      <c r="S635" s="132">
        <v>12.9</v>
      </c>
      <c r="T635" s="132">
        <v>9.6999999999999993</v>
      </c>
      <c r="U635" s="132">
        <v>11</v>
      </c>
      <c r="V635" s="132">
        <v>17.399999999999999</v>
      </c>
      <c r="W635" s="132">
        <v>14.7</v>
      </c>
      <c r="X635" s="132">
        <v>13.1</v>
      </c>
      <c r="Y635" s="132">
        <v>14.7</v>
      </c>
      <c r="Z635" s="132">
        <v>14.7</v>
      </c>
      <c r="AA635" s="132">
        <v>14.7</v>
      </c>
      <c r="AB635" s="132">
        <v>14.7</v>
      </c>
      <c r="AC635" s="132">
        <v>14.7</v>
      </c>
      <c r="AD635" s="132">
        <v>11.8</v>
      </c>
      <c r="AE635" s="132">
        <v>13</v>
      </c>
      <c r="AF635" s="132">
        <v>10.1</v>
      </c>
      <c r="AG635" s="132">
        <v>11.8</v>
      </c>
      <c r="AH635" s="132">
        <v>11.5</v>
      </c>
      <c r="AI635" s="132">
        <v>7.3</v>
      </c>
      <c r="AJ635" s="132">
        <v>9.1999999999999993</v>
      </c>
      <c r="AK635" s="132">
        <v>10.4</v>
      </c>
      <c r="AL635" s="132">
        <v>11.2</v>
      </c>
      <c r="AM635" s="132">
        <v>12.6</v>
      </c>
      <c r="AN635" s="132">
        <v>10.199999999999999</v>
      </c>
      <c r="AO635" s="132">
        <v>10</v>
      </c>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row>
    <row r="636" spans="1:94">
      <c r="A636" s="131">
        <v>464</v>
      </c>
      <c r="B636" s="131" t="s">
        <v>1258</v>
      </c>
      <c r="C636" s="131" t="s">
        <v>977</v>
      </c>
      <c r="D636" s="131" t="s">
        <v>1180</v>
      </c>
      <c r="E636" s="131" t="s">
        <v>1259</v>
      </c>
      <c r="F636" s="131" t="s">
        <v>1703</v>
      </c>
      <c r="G636" s="131"/>
      <c r="H636" s="131"/>
      <c r="I636" s="132"/>
      <c r="J636" s="132">
        <v>3</v>
      </c>
      <c r="K636" s="132"/>
      <c r="L636" s="132">
        <v>2.8</v>
      </c>
      <c r="M636" s="132">
        <v>3.1</v>
      </c>
      <c r="N636" s="132">
        <v>3.1</v>
      </c>
      <c r="O636" s="132">
        <v>3.2</v>
      </c>
      <c r="P636" s="132"/>
      <c r="Q636" s="132">
        <v>2.8</v>
      </c>
      <c r="R636" s="132">
        <v>2.6</v>
      </c>
      <c r="S636" s="132">
        <v>2.8</v>
      </c>
      <c r="T636" s="132">
        <v>2.8</v>
      </c>
      <c r="U636" s="132">
        <v>2.2000000000000002</v>
      </c>
      <c r="V636" s="132">
        <v>3</v>
      </c>
      <c r="W636" s="132">
        <v>3</v>
      </c>
      <c r="X636" s="132">
        <v>3</v>
      </c>
      <c r="Y636" s="132">
        <v>2.7</v>
      </c>
      <c r="Z636" s="132">
        <v>2.4</v>
      </c>
      <c r="AA636" s="132">
        <v>3</v>
      </c>
      <c r="AB636" s="132">
        <v>3</v>
      </c>
      <c r="AC636" s="132">
        <v>3.5</v>
      </c>
      <c r="AD636" s="132">
        <v>3</v>
      </c>
      <c r="AE636" s="132">
        <v>3</v>
      </c>
      <c r="AF636" s="132">
        <v>3</v>
      </c>
      <c r="AG636" s="132">
        <v>3</v>
      </c>
      <c r="AH636" s="132">
        <v>3</v>
      </c>
      <c r="AI636" s="132">
        <v>3.1</v>
      </c>
      <c r="AJ636" s="132">
        <v>3.1</v>
      </c>
      <c r="AK636" s="132">
        <v>3.1</v>
      </c>
      <c r="AL636" s="132">
        <v>4.8</v>
      </c>
      <c r="AM636" s="132">
        <v>3.2</v>
      </c>
      <c r="AN636" s="132">
        <v>3.1</v>
      </c>
      <c r="AO636" s="132">
        <v>3.1</v>
      </c>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row>
    <row r="637" spans="1:94">
      <c r="A637" s="131">
        <v>465</v>
      </c>
      <c r="B637" s="131" t="s">
        <v>1260</v>
      </c>
      <c r="C637" s="131" t="s">
        <v>977</v>
      </c>
      <c r="D637" s="131" t="s">
        <v>1180</v>
      </c>
      <c r="E637" s="131" t="s">
        <v>1261</v>
      </c>
      <c r="F637" s="131" t="s">
        <v>1703</v>
      </c>
      <c r="G637" s="131"/>
      <c r="H637" s="131"/>
      <c r="I637" s="132"/>
      <c r="J637" s="132">
        <v>11.1</v>
      </c>
      <c r="K637" s="132"/>
      <c r="L637" s="132">
        <v>10.199999999999999</v>
      </c>
      <c r="M637" s="132">
        <v>9.4</v>
      </c>
      <c r="N637" s="132">
        <v>11</v>
      </c>
      <c r="O637" s="132">
        <v>13.5</v>
      </c>
      <c r="P637" s="132"/>
      <c r="Q637" s="132">
        <v>10.1</v>
      </c>
      <c r="R637" s="132">
        <v>7.6</v>
      </c>
      <c r="S637" s="132">
        <v>8.1999999999999993</v>
      </c>
      <c r="T637" s="132">
        <v>12.9</v>
      </c>
      <c r="U637" s="132">
        <v>10.1</v>
      </c>
      <c r="V637" s="132">
        <v>9.3000000000000007</v>
      </c>
      <c r="W637" s="132">
        <v>7.4</v>
      </c>
      <c r="X637" s="132">
        <v>9.5</v>
      </c>
      <c r="Y637" s="132">
        <v>9.1999999999999993</v>
      </c>
      <c r="Z637" s="132">
        <v>9.3000000000000007</v>
      </c>
      <c r="AA637" s="132">
        <v>8.3000000000000007</v>
      </c>
      <c r="AB637" s="132">
        <v>9.3000000000000007</v>
      </c>
      <c r="AC637" s="132">
        <v>10.1</v>
      </c>
      <c r="AD637" s="132">
        <v>10.8</v>
      </c>
      <c r="AE637" s="132">
        <v>11.1</v>
      </c>
      <c r="AF637" s="132">
        <v>10.9</v>
      </c>
      <c r="AG637" s="132">
        <v>10.9</v>
      </c>
      <c r="AH637" s="132">
        <v>11.3</v>
      </c>
      <c r="AI637" s="132">
        <v>13.5</v>
      </c>
      <c r="AJ637" s="132">
        <v>13.1</v>
      </c>
      <c r="AK637" s="132">
        <v>13.5</v>
      </c>
      <c r="AL637" s="132">
        <v>11.7</v>
      </c>
      <c r="AM637" s="132">
        <v>13.5</v>
      </c>
      <c r="AN637" s="132">
        <v>16</v>
      </c>
      <c r="AO637" s="132">
        <v>18</v>
      </c>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row>
    <row r="638" spans="1:94">
      <c r="A638" s="131">
        <v>466</v>
      </c>
      <c r="B638" s="131" t="s">
        <v>1262</v>
      </c>
      <c r="C638" s="131" t="s">
        <v>977</v>
      </c>
      <c r="D638" s="131" t="s">
        <v>1180</v>
      </c>
      <c r="E638" s="131" t="s">
        <v>1263</v>
      </c>
      <c r="F638" s="131" t="s">
        <v>1703</v>
      </c>
      <c r="G638" s="131"/>
      <c r="H638" s="131"/>
      <c r="I638" s="132"/>
      <c r="J638" s="132">
        <v>8.3000000000000007</v>
      </c>
      <c r="K638" s="132"/>
      <c r="L638" s="132">
        <v>8.3000000000000007</v>
      </c>
      <c r="M638" s="132">
        <v>8.3000000000000007</v>
      </c>
      <c r="N638" s="132">
        <v>8.3000000000000007</v>
      </c>
      <c r="O638" s="132">
        <v>8.5</v>
      </c>
      <c r="P638" s="132"/>
      <c r="Q638" s="132">
        <v>8.3000000000000007</v>
      </c>
      <c r="R638" s="132">
        <v>8.3000000000000007</v>
      </c>
      <c r="S638" s="132">
        <v>8.4</v>
      </c>
      <c r="T638" s="132">
        <v>7</v>
      </c>
      <c r="U638" s="132">
        <v>6.6</v>
      </c>
      <c r="V638" s="132">
        <v>8.3000000000000007</v>
      </c>
      <c r="W638" s="132">
        <v>8.3000000000000007</v>
      </c>
      <c r="X638" s="132">
        <v>8.3000000000000007</v>
      </c>
      <c r="Y638" s="132">
        <v>8.3000000000000007</v>
      </c>
      <c r="Z638" s="132">
        <v>7.3</v>
      </c>
      <c r="AA638" s="132">
        <v>8.3000000000000007</v>
      </c>
      <c r="AB638" s="132">
        <v>8.3000000000000007</v>
      </c>
      <c r="AC638" s="132">
        <v>8.3000000000000007</v>
      </c>
      <c r="AD638" s="132">
        <v>7.8</v>
      </c>
      <c r="AE638" s="132">
        <v>8.5</v>
      </c>
      <c r="AF638" s="132">
        <v>8.3000000000000007</v>
      </c>
      <c r="AG638" s="132">
        <v>8.1999999999999993</v>
      </c>
      <c r="AH638" s="132">
        <v>8.3000000000000007</v>
      </c>
      <c r="AI638" s="132">
        <v>7.7</v>
      </c>
      <c r="AJ638" s="132">
        <v>6.9</v>
      </c>
      <c r="AK638" s="132">
        <v>8.5</v>
      </c>
      <c r="AL638" s="132">
        <v>10.7</v>
      </c>
      <c r="AM638" s="132">
        <v>8.5</v>
      </c>
      <c r="AN638" s="132">
        <v>12.6</v>
      </c>
      <c r="AO638" s="132">
        <v>9.1</v>
      </c>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row>
    <row r="639" spans="1:94">
      <c r="A639" s="131">
        <v>467</v>
      </c>
      <c r="B639" s="131" t="s">
        <v>1264</v>
      </c>
      <c r="C639" s="131" t="s">
        <v>977</v>
      </c>
      <c r="D639" s="131" t="s">
        <v>1180</v>
      </c>
      <c r="E639" s="131" t="s">
        <v>1265</v>
      </c>
      <c r="F639" s="131" t="s">
        <v>1703</v>
      </c>
      <c r="G639" s="131"/>
      <c r="H639" s="131"/>
      <c r="I639" s="132"/>
      <c r="J639" s="132">
        <v>16</v>
      </c>
      <c r="K639" s="132"/>
      <c r="L639" s="132">
        <v>15.4</v>
      </c>
      <c r="M639" s="132">
        <v>13.9</v>
      </c>
      <c r="N639" s="132">
        <v>16.5</v>
      </c>
      <c r="O639" s="132">
        <v>17.8</v>
      </c>
      <c r="P639" s="132"/>
      <c r="Q639" s="132">
        <v>15.3</v>
      </c>
      <c r="R639" s="132">
        <v>13.4</v>
      </c>
      <c r="S639" s="132">
        <v>14.4</v>
      </c>
      <c r="T639" s="132">
        <v>17.399999999999999</v>
      </c>
      <c r="U639" s="132">
        <v>15.3</v>
      </c>
      <c r="V639" s="132">
        <v>15</v>
      </c>
      <c r="W639" s="132">
        <v>10.199999999999999</v>
      </c>
      <c r="X639" s="132">
        <v>13.9</v>
      </c>
      <c r="Y639" s="132">
        <v>13.9</v>
      </c>
      <c r="Z639" s="132">
        <v>13.9</v>
      </c>
      <c r="AA639" s="132">
        <v>13.9</v>
      </c>
      <c r="AB639" s="132">
        <v>10.4</v>
      </c>
      <c r="AC639" s="132">
        <v>13.9</v>
      </c>
      <c r="AD639" s="132">
        <v>16.5</v>
      </c>
      <c r="AE639" s="132">
        <v>16.5</v>
      </c>
      <c r="AF639" s="132">
        <v>18.7</v>
      </c>
      <c r="AG639" s="132">
        <v>16.5</v>
      </c>
      <c r="AH639" s="132">
        <v>16.5</v>
      </c>
      <c r="AI639" s="132">
        <v>17.8</v>
      </c>
      <c r="AJ639" s="132">
        <v>21.6</v>
      </c>
      <c r="AK639" s="132">
        <v>17.8</v>
      </c>
      <c r="AL639" s="132">
        <v>15</v>
      </c>
      <c r="AM639" s="132">
        <v>17.8</v>
      </c>
      <c r="AN639" s="132">
        <v>18.399999999999999</v>
      </c>
      <c r="AO639" s="132">
        <v>18.899999999999999</v>
      </c>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row>
    <row r="640" spans="1:94">
      <c r="A640" s="131">
        <v>468</v>
      </c>
      <c r="B640" s="131" t="s">
        <v>1266</v>
      </c>
      <c r="C640" s="131" t="s">
        <v>977</v>
      </c>
      <c r="D640" s="131" t="s">
        <v>1180</v>
      </c>
      <c r="E640" s="131" t="s">
        <v>1267</v>
      </c>
      <c r="F640" s="131" t="s">
        <v>1703</v>
      </c>
      <c r="G640" s="131"/>
      <c r="H640" s="131"/>
      <c r="I640" s="132"/>
      <c r="J640" s="132">
        <v>7.5</v>
      </c>
      <c r="K640" s="132"/>
      <c r="L640" s="132">
        <v>7.2</v>
      </c>
      <c r="M640" s="132">
        <v>7.3</v>
      </c>
      <c r="N640" s="132">
        <v>7.6</v>
      </c>
      <c r="O640" s="132">
        <v>7.8</v>
      </c>
      <c r="P640" s="132"/>
      <c r="Q640" s="132">
        <v>6.6</v>
      </c>
      <c r="R640" s="132">
        <v>7.2</v>
      </c>
      <c r="S640" s="132">
        <v>6.7</v>
      </c>
      <c r="T640" s="132">
        <v>7.7</v>
      </c>
      <c r="U640" s="132">
        <v>4.4000000000000004</v>
      </c>
      <c r="V640" s="132">
        <v>7.3</v>
      </c>
      <c r="W640" s="132">
        <v>7.3</v>
      </c>
      <c r="X640" s="132">
        <v>7.3</v>
      </c>
      <c r="Y640" s="132">
        <v>7.1</v>
      </c>
      <c r="Z640" s="132">
        <v>7.3</v>
      </c>
      <c r="AA640" s="132">
        <v>7.3</v>
      </c>
      <c r="AB640" s="132">
        <v>6.1</v>
      </c>
      <c r="AC640" s="132">
        <v>7.3</v>
      </c>
      <c r="AD640" s="132">
        <v>7.6</v>
      </c>
      <c r="AE640" s="132">
        <v>7.6</v>
      </c>
      <c r="AF640" s="132">
        <v>7.6</v>
      </c>
      <c r="AG640" s="132">
        <v>8.1</v>
      </c>
      <c r="AH640" s="132">
        <v>7.6</v>
      </c>
      <c r="AI640" s="132">
        <v>7.8</v>
      </c>
      <c r="AJ640" s="132">
        <v>8</v>
      </c>
      <c r="AK640" s="132">
        <v>7.8</v>
      </c>
      <c r="AL640" s="132">
        <v>7.8</v>
      </c>
      <c r="AM640" s="132">
        <v>7.8</v>
      </c>
      <c r="AN640" s="132">
        <v>9.9</v>
      </c>
      <c r="AO640" s="132">
        <v>7.8</v>
      </c>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row>
    <row r="641" spans="1:94">
      <c r="A641" s="131">
        <v>469</v>
      </c>
      <c r="B641" s="131" t="s">
        <v>1268</v>
      </c>
      <c r="C641" s="131" t="s">
        <v>977</v>
      </c>
      <c r="D641" s="131" t="s">
        <v>1180</v>
      </c>
      <c r="E641" s="131" t="s">
        <v>1269</v>
      </c>
      <c r="F641" s="131" t="s">
        <v>1703</v>
      </c>
      <c r="G641" s="131"/>
      <c r="H641" s="131"/>
      <c r="I641" s="132"/>
      <c r="J641" s="132">
        <v>3.4</v>
      </c>
      <c r="K641" s="132"/>
      <c r="L641" s="132">
        <v>3.5</v>
      </c>
      <c r="M641" s="132">
        <v>3.4</v>
      </c>
      <c r="N641" s="132">
        <v>3.3</v>
      </c>
      <c r="O641" s="132">
        <v>3.4</v>
      </c>
      <c r="P641" s="132"/>
      <c r="Q641" s="132">
        <v>4.7</v>
      </c>
      <c r="R641" s="132">
        <v>3.5</v>
      </c>
      <c r="S641" s="132">
        <v>3.5</v>
      </c>
      <c r="T641" s="132">
        <v>3.5</v>
      </c>
      <c r="U641" s="132">
        <v>3.5</v>
      </c>
      <c r="V641" s="132">
        <v>3.4</v>
      </c>
      <c r="W641" s="132">
        <v>3.4</v>
      </c>
      <c r="X641" s="132">
        <v>4.5</v>
      </c>
      <c r="Y641" s="132">
        <v>3.4</v>
      </c>
      <c r="Z641" s="132">
        <v>3.4</v>
      </c>
      <c r="AA641" s="132">
        <v>3.4</v>
      </c>
      <c r="AB641" s="132">
        <v>3.4</v>
      </c>
      <c r="AC641" s="132">
        <v>3.4</v>
      </c>
      <c r="AD641" s="132">
        <v>3.3</v>
      </c>
      <c r="AE641" s="132">
        <v>3.3</v>
      </c>
      <c r="AF641" s="132">
        <v>2.8</v>
      </c>
      <c r="AG641" s="132">
        <v>3.1</v>
      </c>
      <c r="AH641" s="132">
        <v>3.3</v>
      </c>
      <c r="AI641" s="132">
        <v>3.2</v>
      </c>
      <c r="AJ641" s="132">
        <v>3.2</v>
      </c>
      <c r="AK641" s="132">
        <v>3.4</v>
      </c>
      <c r="AL641" s="132">
        <v>3.4</v>
      </c>
      <c r="AM641" s="132">
        <v>3.5</v>
      </c>
      <c r="AN641" s="132">
        <v>3.4</v>
      </c>
      <c r="AO641" s="132">
        <v>3.4</v>
      </c>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row>
    <row r="642" spans="1:94">
      <c r="A642" s="131">
        <v>470</v>
      </c>
      <c r="B642" s="131" t="s">
        <v>1270</v>
      </c>
      <c r="C642" s="131" t="s">
        <v>977</v>
      </c>
      <c r="D642" s="131" t="s">
        <v>1180</v>
      </c>
      <c r="E642" s="131" t="s">
        <v>1271</v>
      </c>
      <c r="F642" s="131" t="s">
        <v>1703</v>
      </c>
      <c r="G642" s="131"/>
      <c r="H642" s="131"/>
      <c r="I642" s="132"/>
      <c r="J642" s="132">
        <v>2</v>
      </c>
      <c r="K642" s="132"/>
      <c r="L642" s="132">
        <v>1.9</v>
      </c>
      <c r="M642" s="132">
        <v>1.9</v>
      </c>
      <c r="N642" s="132">
        <v>1.9</v>
      </c>
      <c r="O642" s="132">
        <v>2.1</v>
      </c>
      <c r="P642" s="132"/>
      <c r="Q642" s="132">
        <v>1.9</v>
      </c>
      <c r="R642" s="132">
        <v>1.9</v>
      </c>
      <c r="S642" s="132">
        <v>1.9</v>
      </c>
      <c r="T642" s="132">
        <v>1.9</v>
      </c>
      <c r="U642" s="132">
        <v>1.9</v>
      </c>
      <c r="V642" s="132">
        <v>2</v>
      </c>
      <c r="W642" s="132">
        <v>2</v>
      </c>
      <c r="X642" s="132">
        <v>2</v>
      </c>
      <c r="Y642" s="132">
        <v>1.4</v>
      </c>
      <c r="Z642" s="132">
        <v>2</v>
      </c>
      <c r="AA642" s="132">
        <v>2</v>
      </c>
      <c r="AB642" s="132">
        <v>1.3</v>
      </c>
      <c r="AC642" s="132">
        <v>2.2000000000000002</v>
      </c>
      <c r="AD642" s="132">
        <v>2</v>
      </c>
      <c r="AE642" s="132">
        <v>2.1</v>
      </c>
      <c r="AF642" s="132">
        <v>1.8</v>
      </c>
      <c r="AG642" s="132">
        <v>1.9</v>
      </c>
      <c r="AH642" s="132">
        <v>2</v>
      </c>
      <c r="AI642" s="132">
        <v>2.1</v>
      </c>
      <c r="AJ642" s="132">
        <v>1.9</v>
      </c>
      <c r="AK642" s="132">
        <v>1.7</v>
      </c>
      <c r="AL642" s="132">
        <v>2.6</v>
      </c>
      <c r="AM642" s="132">
        <v>2.1</v>
      </c>
      <c r="AN642" s="132">
        <v>2.2000000000000002</v>
      </c>
      <c r="AO642" s="132">
        <v>2.1</v>
      </c>
    </row>
    <row r="643" spans="1:94">
      <c r="A643" s="131">
        <v>471</v>
      </c>
      <c r="B643" s="131" t="s">
        <v>1272</v>
      </c>
      <c r="C643" s="131" t="s">
        <v>977</v>
      </c>
      <c r="D643" s="131" t="s">
        <v>1180</v>
      </c>
      <c r="E643" s="131" t="s">
        <v>1273</v>
      </c>
      <c r="F643" s="131" t="s">
        <v>1703</v>
      </c>
      <c r="G643" s="131"/>
      <c r="H643" s="131"/>
      <c r="I643" s="132"/>
      <c r="J643" s="132">
        <v>10.7</v>
      </c>
      <c r="K643" s="132"/>
      <c r="L643" s="132">
        <v>11</v>
      </c>
      <c r="M643" s="132">
        <v>10.6</v>
      </c>
      <c r="N643" s="132">
        <v>10.6</v>
      </c>
      <c r="O643" s="132">
        <v>10.6</v>
      </c>
      <c r="P643" s="132"/>
      <c r="Q643" s="132">
        <v>10.9</v>
      </c>
      <c r="R643" s="132">
        <v>11.4</v>
      </c>
      <c r="S643" s="132">
        <v>10.4</v>
      </c>
      <c r="T643" s="132">
        <v>13.7</v>
      </c>
      <c r="U643" s="132">
        <v>9.4</v>
      </c>
      <c r="V643" s="132">
        <v>10.5</v>
      </c>
      <c r="W643" s="132">
        <v>10.6</v>
      </c>
      <c r="X643" s="132">
        <v>10.6</v>
      </c>
      <c r="Y643" s="132">
        <v>10.6</v>
      </c>
      <c r="Z643" s="132">
        <v>10.6</v>
      </c>
      <c r="AA643" s="132">
        <v>10.6</v>
      </c>
      <c r="AB643" s="132">
        <v>10.6</v>
      </c>
      <c r="AC643" s="132">
        <v>10.6</v>
      </c>
      <c r="AD643" s="132">
        <v>11.7</v>
      </c>
      <c r="AE643" s="132">
        <v>10.3</v>
      </c>
      <c r="AF643" s="132">
        <v>10.6</v>
      </c>
      <c r="AG643" s="132">
        <v>9.4</v>
      </c>
      <c r="AH643" s="132">
        <v>7.2</v>
      </c>
      <c r="AI643" s="132">
        <v>10.6</v>
      </c>
      <c r="AJ643" s="132">
        <v>10.9</v>
      </c>
      <c r="AK643" s="132">
        <v>10.6</v>
      </c>
      <c r="AL643" s="132">
        <v>10.4</v>
      </c>
      <c r="AM643" s="132">
        <v>10.6</v>
      </c>
      <c r="AN643" s="132">
        <v>10.6</v>
      </c>
      <c r="AO643" s="132">
        <v>10.6</v>
      </c>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row>
    <row r="644" spans="1:94">
      <c r="A644" s="131">
        <v>472</v>
      </c>
      <c r="B644" s="131" t="s">
        <v>1274</v>
      </c>
      <c r="C644" s="131" t="s">
        <v>977</v>
      </c>
      <c r="D644" s="131" t="s">
        <v>1180</v>
      </c>
      <c r="E644" s="131" t="s">
        <v>1275</v>
      </c>
      <c r="F644" s="131" t="s">
        <v>1703</v>
      </c>
      <c r="G644" s="131"/>
      <c r="H644" s="131"/>
      <c r="I644" s="132"/>
      <c r="J644" s="132">
        <v>5.5</v>
      </c>
      <c r="K644" s="132"/>
      <c r="L644" s="132">
        <v>4.0999999999999996</v>
      </c>
      <c r="M644" s="132">
        <v>5.7</v>
      </c>
      <c r="N644" s="132">
        <v>5.7</v>
      </c>
      <c r="O644" s="132">
        <v>6.1</v>
      </c>
      <c r="P644" s="132"/>
      <c r="Q644" s="132">
        <v>5.3</v>
      </c>
      <c r="R644" s="132">
        <v>4</v>
      </c>
      <c r="S644" s="132">
        <v>4</v>
      </c>
      <c r="T644" s="132">
        <v>4</v>
      </c>
      <c r="U644" s="132">
        <v>4</v>
      </c>
      <c r="V644" s="132">
        <v>5.4</v>
      </c>
      <c r="W644" s="132">
        <v>5.4</v>
      </c>
      <c r="X644" s="132">
        <v>6.3</v>
      </c>
      <c r="Y644" s="132">
        <v>5.4</v>
      </c>
      <c r="Z644" s="132">
        <v>4.0999999999999996</v>
      </c>
      <c r="AA644" s="132">
        <v>5.4</v>
      </c>
      <c r="AB644" s="132">
        <v>5.4</v>
      </c>
      <c r="AC644" s="132">
        <v>8</v>
      </c>
      <c r="AD644" s="132">
        <v>5.4</v>
      </c>
      <c r="AE644" s="132">
        <v>6.5</v>
      </c>
      <c r="AF644" s="132">
        <v>5.4</v>
      </c>
      <c r="AG644" s="132">
        <v>5.3</v>
      </c>
      <c r="AH644" s="132">
        <v>5.4</v>
      </c>
      <c r="AI644" s="132">
        <v>5.3</v>
      </c>
      <c r="AJ644" s="132">
        <v>5.8</v>
      </c>
      <c r="AK644" s="132">
        <v>5.8</v>
      </c>
      <c r="AL644" s="132">
        <v>7.1</v>
      </c>
      <c r="AM644" s="132">
        <v>6.1</v>
      </c>
      <c r="AN644" s="132">
        <v>7.4</v>
      </c>
      <c r="AO644" s="132">
        <v>5.8</v>
      </c>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row>
    <row r="645" spans="1:94">
      <c r="A645" s="131">
        <v>473</v>
      </c>
      <c r="B645" s="131" t="s">
        <v>1276</v>
      </c>
      <c r="C645" s="131" t="s">
        <v>977</v>
      </c>
      <c r="D645" s="131" t="s">
        <v>1180</v>
      </c>
      <c r="E645" s="131" t="s">
        <v>1277</v>
      </c>
      <c r="F645" s="131" t="s">
        <v>1703</v>
      </c>
      <c r="G645" s="131"/>
      <c r="H645" s="131"/>
      <c r="I645" s="132"/>
      <c r="J645" s="132">
        <v>1.5</v>
      </c>
      <c r="K645" s="132"/>
      <c r="L645" s="132">
        <v>1.5</v>
      </c>
      <c r="M645" s="132">
        <v>1.5</v>
      </c>
      <c r="N645" s="132">
        <v>1.5</v>
      </c>
      <c r="O645" s="132">
        <v>1.5</v>
      </c>
      <c r="P645" s="132"/>
      <c r="Q645" s="132">
        <v>2.4</v>
      </c>
      <c r="R645" s="132">
        <v>1.5</v>
      </c>
      <c r="S645" s="132">
        <v>1.5</v>
      </c>
      <c r="T645" s="132">
        <v>1</v>
      </c>
      <c r="U645" s="132">
        <v>1.5</v>
      </c>
      <c r="V645" s="132">
        <v>1.5</v>
      </c>
      <c r="W645" s="132">
        <v>1.5</v>
      </c>
      <c r="X645" s="132">
        <v>2.4</v>
      </c>
      <c r="Y645" s="132">
        <v>1.5</v>
      </c>
      <c r="Z645" s="132">
        <v>1.5</v>
      </c>
      <c r="AA645" s="132">
        <v>1.5</v>
      </c>
      <c r="AB645" s="132">
        <v>1.5</v>
      </c>
      <c r="AC645" s="132">
        <v>1.5</v>
      </c>
      <c r="AD645" s="132">
        <v>1.5</v>
      </c>
      <c r="AE645" s="132">
        <v>1.5</v>
      </c>
      <c r="AF645" s="132">
        <v>1.5</v>
      </c>
      <c r="AG645" s="132">
        <v>1.5</v>
      </c>
      <c r="AH645" s="132">
        <v>1.5</v>
      </c>
      <c r="AI645" s="132">
        <v>1.5</v>
      </c>
      <c r="AJ645" s="132">
        <v>1.5</v>
      </c>
      <c r="AK645" s="132">
        <v>1.5</v>
      </c>
      <c r="AL645" s="132">
        <v>1.5</v>
      </c>
      <c r="AM645" s="132">
        <v>1.8</v>
      </c>
      <c r="AN645" s="132">
        <v>1.5</v>
      </c>
      <c r="AO645" s="132">
        <v>1.5</v>
      </c>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row>
    <row r="646" spans="1:94">
      <c r="A646" s="131">
        <v>474</v>
      </c>
      <c r="B646" s="131" t="s">
        <v>1278</v>
      </c>
      <c r="C646" s="131" t="s">
        <v>977</v>
      </c>
      <c r="D646" s="131" t="s">
        <v>1180</v>
      </c>
      <c r="E646" s="131" t="s">
        <v>1279</v>
      </c>
      <c r="F646" s="131" t="s">
        <v>1703</v>
      </c>
      <c r="G646" s="131"/>
      <c r="H646" s="131"/>
      <c r="I646" s="132"/>
      <c r="J646" s="132">
        <v>6.6</v>
      </c>
      <c r="K646" s="132"/>
      <c r="L646" s="132">
        <v>6.6</v>
      </c>
      <c r="M646" s="132">
        <v>6.6</v>
      </c>
      <c r="N646" s="132">
        <v>6.5</v>
      </c>
      <c r="O646" s="132">
        <v>6.6</v>
      </c>
      <c r="P646" s="132"/>
      <c r="Q646" s="132">
        <v>6.6</v>
      </c>
      <c r="R646" s="132">
        <v>6.6</v>
      </c>
      <c r="S646" s="132">
        <v>6.6</v>
      </c>
      <c r="T646" s="132">
        <v>6.9</v>
      </c>
      <c r="U646" s="132">
        <v>6.6</v>
      </c>
      <c r="V646" s="132">
        <v>6.6</v>
      </c>
      <c r="W646" s="132">
        <v>6.6</v>
      </c>
      <c r="X646" s="132">
        <v>7</v>
      </c>
      <c r="Y646" s="132">
        <v>6.6</v>
      </c>
      <c r="Z646" s="132">
        <v>6.6</v>
      </c>
      <c r="AA646" s="132">
        <v>6.6</v>
      </c>
      <c r="AB646" s="132">
        <v>6.6</v>
      </c>
      <c r="AC646" s="132">
        <v>6.6</v>
      </c>
      <c r="AD646" s="132">
        <v>6.5</v>
      </c>
      <c r="AE646" s="132">
        <v>6.5</v>
      </c>
      <c r="AF646" s="132">
        <v>6.5</v>
      </c>
      <c r="AG646" s="132">
        <v>6.5</v>
      </c>
      <c r="AH646" s="132">
        <v>6.5</v>
      </c>
      <c r="AI646" s="132">
        <v>5.3</v>
      </c>
      <c r="AJ646" s="132">
        <v>6.6</v>
      </c>
      <c r="AK646" s="132">
        <v>6.6</v>
      </c>
      <c r="AL646" s="132">
        <v>7.3</v>
      </c>
      <c r="AM646" s="132">
        <v>6.8</v>
      </c>
      <c r="AN646" s="132">
        <v>6.6</v>
      </c>
      <c r="AO646" s="132">
        <v>6.6</v>
      </c>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row>
    <row r="647" spans="1:94">
      <c r="A647" s="131">
        <v>475</v>
      </c>
      <c r="B647" s="131" t="s">
        <v>1280</v>
      </c>
      <c r="C647" s="131" t="s">
        <v>977</v>
      </c>
      <c r="D647" s="131" t="s">
        <v>1180</v>
      </c>
      <c r="E647" s="131" t="s">
        <v>1281</v>
      </c>
      <c r="F647" s="131" t="s">
        <v>1703</v>
      </c>
      <c r="G647" s="131"/>
      <c r="H647" s="131"/>
      <c r="I647" s="132"/>
      <c r="J647" s="132">
        <v>4.5</v>
      </c>
      <c r="K647" s="132"/>
      <c r="L647" s="132">
        <v>4</v>
      </c>
      <c r="M647" s="132">
        <v>4.4000000000000004</v>
      </c>
      <c r="N647" s="132">
        <v>4.7</v>
      </c>
      <c r="O647" s="132">
        <v>4.7</v>
      </c>
      <c r="P647" s="132"/>
      <c r="Q647" s="132">
        <v>3.9</v>
      </c>
      <c r="R647" s="132">
        <v>3.7</v>
      </c>
      <c r="S647" s="132">
        <v>3.8</v>
      </c>
      <c r="T647" s="132">
        <v>3.9</v>
      </c>
      <c r="U647" s="132">
        <v>3.9</v>
      </c>
      <c r="V647" s="132">
        <v>4.3</v>
      </c>
      <c r="W647" s="132">
        <v>4</v>
      </c>
      <c r="X647" s="132">
        <v>3.5</v>
      </c>
      <c r="Y647" s="132">
        <v>4.3</v>
      </c>
      <c r="Z647" s="132">
        <v>4.3</v>
      </c>
      <c r="AA647" s="132">
        <v>4.7</v>
      </c>
      <c r="AB647" s="132">
        <v>4.3</v>
      </c>
      <c r="AC647" s="132">
        <v>4.3</v>
      </c>
      <c r="AD647" s="132">
        <v>4.5999999999999996</v>
      </c>
      <c r="AE647" s="132">
        <v>5.3</v>
      </c>
      <c r="AF647" s="132">
        <v>4.5999999999999996</v>
      </c>
      <c r="AG647" s="132">
        <v>4.5999999999999996</v>
      </c>
      <c r="AH647" s="132">
        <v>4.5999999999999996</v>
      </c>
      <c r="AI647" s="132">
        <v>4.5999999999999996</v>
      </c>
      <c r="AJ647" s="132">
        <v>5.4</v>
      </c>
      <c r="AK647" s="132">
        <v>5.0999999999999996</v>
      </c>
      <c r="AL647" s="132">
        <v>5.0999999999999996</v>
      </c>
      <c r="AM647" s="132">
        <v>4.5999999999999996</v>
      </c>
      <c r="AN647" s="132">
        <v>4.5999999999999996</v>
      </c>
      <c r="AO647" s="132">
        <v>4.5999999999999996</v>
      </c>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row>
    <row r="648" spans="1:94">
      <c r="A648" s="131">
        <v>476</v>
      </c>
      <c r="B648" s="131" t="s">
        <v>1282</v>
      </c>
      <c r="C648" s="131" t="s">
        <v>977</v>
      </c>
      <c r="D648" s="131" t="s">
        <v>1180</v>
      </c>
      <c r="E648" s="131" t="s">
        <v>1283</v>
      </c>
      <c r="F648" s="131" t="s">
        <v>1703</v>
      </c>
      <c r="G648" s="131"/>
      <c r="H648" s="131"/>
      <c r="I648" s="132"/>
      <c r="J648" s="132">
        <v>5.9</v>
      </c>
      <c r="K648" s="132"/>
      <c r="L648" s="132">
        <v>5.9</v>
      </c>
      <c r="M648" s="132">
        <v>5.9</v>
      </c>
      <c r="N648" s="132">
        <v>5.9</v>
      </c>
      <c r="O648" s="132">
        <v>5.9</v>
      </c>
      <c r="P648" s="132"/>
      <c r="Q648" s="132">
        <v>6</v>
      </c>
      <c r="R648" s="132">
        <v>6</v>
      </c>
      <c r="S648" s="132">
        <v>6</v>
      </c>
      <c r="T648" s="132">
        <v>5.9</v>
      </c>
      <c r="U648" s="132">
        <v>6</v>
      </c>
      <c r="V648" s="132">
        <v>6</v>
      </c>
      <c r="W648" s="132">
        <v>7.2</v>
      </c>
      <c r="X648" s="132">
        <v>6</v>
      </c>
      <c r="Y648" s="132">
        <v>5.6</v>
      </c>
      <c r="Z648" s="132">
        <v>6</v>
      </c>
      <c r="AA648" s="132">
        <v>5.7</v>
      </c>
      <c r="AB648" s="132">
        <v>5.4</v>
      </c>
      <c r="AC648" s="132">
        <v>6.1</v>
      </c>
      <c r="AD648" s="132">
        <v>6</v>
      </c>
      <c r="AE648" s="132">
        <v>6</v>
      </c>
      <c r="AF648" s="132">
        <v>4.5999999999999996</v>
      </c>
      <c r="AG648" s="132">
        <v>6</v>
      </c>
      <c r="AH648" s="132">
        <v>8.3000000000000007</v>
      </c>
      <c r="AI648" s="132">
        <v>6</v>
      </c>
      <c r="AJ648" s="132">
        <v>4.4000000000000004</v>
      </c>
      <c r="AK648" s="132">
        <v>5.2</v>
      </c>
      <c r="AL648" s="132">
        <v>7.6</v>
      </c>
      <c r="AM648" s="132">
        <v>6</v>
      </c>
      <c r="AN648" s="132">
        <v>6</v>
      </c>
      <c r="AO648" s="132">
        <v>6</v>
      </c>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row>
    <row r="649" spans="1:94">
      <c r="A649" s="131">
        <v>477</v>
      </c>
      <c r="B649" s="131" t="s">
        <v>1284</v>
      </c>
      <c r="C649" s="131" t="s">
        <v>977</v>
      </c>
      <c r="D649" s="131" t="s">
        <v>1180</v>
      </c>
      <c r="E649" s="131" t="s">
        <v>1285</v>
      </c>
      <c r="F649" s="131" t="s">
        <v>1703</v>
      </c>
      <c r="G649" s="131"/>
      <c r="H649" s="131"/>
      <c r="I649" s="132"/>
      <c r="J649" s="132">
        <v>3.4</v>
      </c>
      <c r="K649" s="132"/>
      <c r="L649" s="132">
        <v>3.4</v>
      </c>
      <c r="M649" s="132">
        <v>3.1</v>
      </c>
      <c r="N649" s="132">
        <v>3.4</v>
      </c>
      <c r="O649" s="132">
        <v>3.9</v>
      </c>
      <c r="P649" s="132"/>
      <c r="Q649" s="132">
        <v>3.4</v>
      </c>
      <c r="R649" s="132">
        <v>2.7</v>
      </c>
      <c r="S649" s="132">
        <v>3.4</v>
      </c>
      <c r="T649" s="132">
        <v>3.4</v>
      </c>
      <c r="U649" s="132">
        <v>3.4</v>
      </c>
      <c r="V649" s="132">
        <v>3.1</v>
      </c>
      <c r="W649" s="132">
        <v>3.1</v>
      </c>
      <c r="X649" s="132">
        <v>3.1</v>
      </c>
      <c r="Y649" s="132">
        <v>3.1</v>
      </c>
      <c r="Z649" s="132">
        <v>3.1</v>
      </c>
      <c r="AA649" s="132">
        <v>3.1</v>
      </c>
      <c r="AB649" s="132">
        <v>2.6</v>
      </c>
      <c r="AC649" s="132">
        <v>3.1</v>
      </c>
      <c r="AD649" s="132">
        <v>2.9</v>
      </c>
      <c r="AE649" s="132">
        <v>3.4</v>
      </c>
      <c r="AF649" s="132">
        <v>3.9</v>
      </c>
      <c r="AG649" s="132">
        <v>3.4</v>
      </c>
      <c r="AH649" s="132">
        <v>3.4</v>
      </c>
      <c r="AI649" s="132">
        <v>4</v>
      </c>
      <c r="AJ649" s="132">
        <v>4</v>
      </c>
      <c r="AK649" s="132">
        <v>4</v>
      </c>
      <c r="AL649" s="132">
        <v>4</v>
      </c>
      <c r="AM649" s="132">
        <v>4</v>
      </c>
      <c r="AN649" s="132">
        <v>4</v>
      </c>
      <c r="AO649" s="132">
        <v>4</v>
      </c>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row>
    <row r="650" spans="1:94">
      <c r="A650" s="131">
        <v>478</v>
      </c>
      <c r="B650" s="131" t="s">
        <v>1286</v>
      </c>
      <c r="C650" s="131" t="s">
        <v>977</v>
      </c>
      <c r="D650" s="131" t="s">
        <v>1180</v>
      </c>
      <c r="E650" s="131" t="s">
        <v>1287</v>
      </c>
      <c r="F650" s="131" t="s">
        <v>1703</v>
      </c>
      <c r="G650" s="131"/>
      <c r="H650" s="131"/>
      <c r="I650" s="132"/>
      <c r="J650" s="132">
        <v>1.9</v>
      </c>
      <c r="K650" s="132"/>
      <c r="L650" s="132">
        <v>1.8</v>
      </c>
      <c r="M650" s="132">
        <v>2</v>
      </c>
      <c r="N650" s="132">
        <v>1.9</v>
      </c>
      <c r="O650" s="132">
        <v>2</v>
      </c>
      <c r="P650" s="132"/>
      <c r="Q650" s="132">
        <v>1.8</v>
      </c>
      <c r="R650" s="132">
        <v>1.8</v>
      </c>
      <c r="S650" s="132">
        <v>1.8</v>
      </c>
      <c r="T650" s="132">
        <v>1.8</v>
      </c>
      <c r="U650" s="132">
        <v>1.3</v>
      </c>
      <c r="V650" s="132">
        <v>1.6</v>
      </c>
      <c r="W650" s="132">
        <v>2</v>
      </c>
      <c r="X650" s="132">
        <v>2</v>
      </c>
      <c r="Y650" s="132">
        <v>2</v>
      </c>
      <c r="Z650" s="132">
        <v>2</v>
      </c>
      <c r="AA650" s="132">
        <v>2</v>
      </c>
      <c r="AB650" s="132">
        <v>2</v>
      </c>
      <c r="AC650" s="132">
        <v>2.6</v>
      </c>
      <c r="AD650" s="132">
        <v>1.9</v>
      </c>
      <c r="AE650" s="132">
        <v>1.9</v>
      </c>
      <c r="AF650" s="132">
        <v>1.9</v>
      </c>
      <c r="AG650" s="132">
        <v>1.1000000000000001</v>
      </c>
      <c r="AH650" s="132">
        <v>1.9</v>
      </c>
      <c r="AI650" s="132">
        <v>2</v>
      </c>
      <c r="AJ650" s="132">
        <v>1.7</v>
      </c>
      <c r="AK650" s="132">
        <v>2</v>
      </c>
      <c r="AL650" s="132">
        <v>3.5</v>
      </c>
      <c r="AM650" s="132">
        <v>2.2000000000000002</v>
      </c>
      <c r="AN650" s="132">
        <v>1.9</v>
      </c>
      <c r="AO650" s="132">
        <v>2</v>
      </c>
    </row>
    <row r="651" spans="1:94">
      <c r="A651" s="131">
        <v>479</v>
      </c>
      <c r="B651" s="131" t="s">
        <v>1288</v>
      </c>
      <c r="C651" s="131" t="s">
        <v>977</v>
      </c>
      <c r="D651" s="131" t="s">
        <v>1180</v>
      </c>
      <c r="E651" s="131" t="s">
        <v>1289</v>
      </c>
      <c r="F651" s="131" t="s">
        <v>1703</v>
      </c>
      <c r="G651" s="131"/>
      <c r="H651" s="131"/>
      <c r="I651" s="132"/>
      <c r="J651" s="132">
        <v>7.6</v>
      </c>
      <c r="K651" s="132"/>
      <c r="L651" s="132">
        <v>6.9</v>
      </c>
      <c r="M651" s="132">
        <v>6.8</v>
      </c>
      <c r="N651" s="132">
        <v>7.6</v>
      </c>
      <c r="O651" s="132">
        <v>8.9</v>
      </c>
      <c r="P651" s="132"/>
      <c r="Q651" s="132">
        <v>7</v>
      </c>
      <c r="R651" s="132">
        <v>5.8</v>
      </c>
      <c r="S651" s="132">
        <v>4.5</v>
      </c>
      <c r="T651" s="132">
        <v>9.3000000000000007</v>
      </c>
      <c r="U651" s="132">
        <v>7</v>
      </c>
      <c r="V651" s="132">
        <v>6.8</v>
      </c>
      <c r="W651" s="132">
        <v>3.7</v>
      </c>
      <c r="X651" s="132">
        <v>4.8</v>
      </c>
      <c r="Y651" s="132">
        <v>7.2</v>
      </c>
      <c r="Z651" s="132">
        <v>6.8</v>
      </c>
      <c r="AA651" s="132">
        <v>6.8</v>
      </c>
      <c r="AB651" s="132">
        <v>5.7</v>
      </c>
      <c r="AC651" s="132">
        <v>7.5</v>
      </c>
      <c r="AD651" s="132">
        <v>7.6</v>
      </c>
      <c r="AE651" s="132">
        <v>7.6</v>
      </c>
      <c r="AF651" s="132">
        <v>7.6</v>
      </c>
      <c r="AG651" s="132">
        <v>7.6</v>
      </c>
      <c r="AH651" s="132">
        <v>7.6</v>
      </c>
      <c r="AI651" s="132">
        <v>9</v>
      </c>
      <c r="AJ651" s="132">
        <v>9</v>
      </c>
      <c r="AK651" s="132">
        <v>9</v>
      </c>
      <c r="AL651" s="132">
        <v>9</v>
      </c>
      <c r="AM651" s="132">
        <v>9</v>
      </c>
      <c r="AN651" s="132">
        <v>12.7</v>
      </c>
      <c r="AO651" s="132">
        <v>9</v>
      </c>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row>
    <row r="652" spans="1:94">
      <c r="A652" s="131">
        <v>480</v>
      </c>
      <c r="B652" s="131" t="s">
        <v>1290</v>
      </c>
      <c r="C652" s="131" t="s">
        <v>977</v>
      </c>
      <c r="D652" s="131" t="s">
        <v>1180</v>
      </c>
      <c r="E652" s="131" t="s">
        <v>1291</v>
      </c>
      <c r="F652" s="131" t="s">
        <v>1703</v>
      </c>
      <c r="G652" s="131"/>
      <c r="H652" s="131"/>
      <c r="I652" s="132"/>
      <c r="J652" s="132">
        <v>6.8</v>
      </c>
      <c r="K652" s="132"/>
      <c r="L652" s="132">
        <v>5.7</v>
      </c>
      <c r="M652" s="132">
        <v>6.8</v>
      </c>
      <c r="N652" s="132">
        <v>6.8</v>
      </c>
      <c r="O652" s="132">
        <v>7.3</v>
      </c>
      <c r="P652" s="132"/>
      <c r="Q652" s="132">
        <v>5.8</v>
      </c>
      <c r="R652" s="132">
        <v>4.5999999999999996</v>
      </c>
      <c r="S652" s="132">
        <v>5.8</v>
      </c>
      <c r="T652" s="132">
        <v>5.8</v>
      </c>
      <c r="U652" s="132">
        <v>5.8</v>
      </c>
      <c r="V652" s="132">
        <v>8.3000000000000007</v>
      </c>
      <c r="W652" s="132">
        <v>6.8</v>
      </c>
      <c r="X652" s="132">
        <v>7</v>
      </c>
      <c r="Y652" s="132">
        <v>6.3</v>
      </c>
      <c r="Z652" s="132">
        <v>6.8</v>
      </c>
      <c r="AA652" s="132">
        <v>6.8</v>
      </c>
      <c r="AB652" s="132">
        <v>6.8</v>
      </c>
      <c r="AC652" s="132">
        <v>6.8</v>
      </c>
      <c r="AD652" s="132">
        <v>6.8</v>
      </c>
      <c r="AE652" s="132">
        <v>6.8</v>
      </c>
      <c r="AF652" s="132">
        <v>6.8</v>
      </c>
      <c r="AG652" s="132">
        <v>6.8</v>
      </c>
      <c r="AH652" s="132">
        <v>6.8</v>
      </c>
      <c r="AI652" s="132">
        <v>8.1999999999999993</v>
      </c>
      <c r="AJ652" s="132">
        <v>7.3</v>
      </c>
      <c r="AK652" s="132">
        <v>7.3</v>
      </c>
      <c r="AL652" s="132">
        <v>7.3</v>
      </c>
      <c r="AM652" s="132">
        <v>7.3</v>
      </c>
      <c r="AN652" s="132">
        <v>7.3</v>
      </c>
      <c r="AO652" s="132">
        <v>7.3</v>
      </c>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row>
    <row r="653" spans="1:94">
      <c r="A653" s="131">
        <v>481</v>
      </c>
      <c r="B653" s="131" t="s">
        <v>1292</v>
      </c>
      <c r="C653" s="131" t="s">
        <v>977</v>
      </c>
      <c r="D653" s="131" t="s">
        <v>1180</v>
      </c>
      <c r="E653" s="131" t="s">
        <v>1293</v>
      </c>
      <c r="F653" s="131" t="s">
        <v>1703</v>
      </c>
      <c r="G653" s="131"/>
      <c r="H653" s="131"/>
      <c r="I653" s="132"/>
      <c r="J653" s="132">
        <v>2.1</v>
      </c>
      <c r="K653" s="132"/>
      <c r="L653" s="132">
        <v>1.9</v>
      </c>
      <c r="M653" s="132">
        <v>2.1</v>
      </c>
      <c r="N653" s="132">
        <v>2.1</v>
      </c>
      <c r="O653" s="132">
        <v>2.1</v>
      </c>
      <c r="P653" s="132"/>
      <c r="Q653" s="132">
        <v>1.8</v>
      </c>
      <c r="R653" s="132">
        <v>1.6</v>
      </c>
      <c r="S653" s="132">
        <v>1.8</v>
      </c>
      <c r="T653" s="132">
        <v>1.6</v>
      </c>
      <c r="U653" s="132">
        <v>2.6</v>
      </c>
      <c r="V653" s="132">
        <v>2</v>
      </c>
      <c r="W653" s="132">
        <v>2</v>
      </c>
      <c r="X653" s="132">
        <v>3.2</v>
      </c>
      <c r="Y653" s="132">
        <v>2</v>
      </c>
      <c r="Z653" s="132">
        <v>2</v>
      </c>
      <c r="AA653" s="132">
        <v>2</v>
      </c>
      <c r="AB653" s="132">
        <v>1.5</v>
      </c>
      <c r="AC653" s="132">
        <v>2</v>
      </c>
      <c r="AD653" s="132">
        <v>2</v>
      </c>
      <c r="AE653" s="132">
        <v>2.4</v>
      </c>
      <c r="AF653" s="132">
        <v>2</v>
      </c>
      <c r="AG653" s="132">
        <v>2</v>
      </c>
      <c r="AH653" s="132">
        <v>2.9</v>
      </c>
      <c r="AI653" s="132">
        <v>2</v>
      </c>
      <c r="AJ653" s="132">
        <v>2</v>
      </c>
      <c r="AK653" s="132">
        <v>2</v>
      </c>
      <c r="AL653" s="132">
        <v>2.9</v>
      </c>
      <c r="AM653" s="132">
        <v>2</v>
      </c>
      <c r="AN653" s="132">
        <v>2</v>
      </c>
      <c r="AO653" s="132">
        <v>2</v>
      </c>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row>
    <row r="654" spans="1:94">
      <c r="A654" s="131">
        <v>482</v>
      </c>
      <c r="B654" s="131" t="s">
        <v>1294</v>
      </c>
      <c r="C654" s="131" t="s">
        <v>977</v>
      </c>
      <c r="D654" s="131" t="s">
        <v>1180</v>
      </c>
      <c r="E654" s="131" t="s">
        <v>1295</v>
      </c>
      <c r="F654" s="131" t="s">
        <v>1703</v>
      </c>
      <c r="G654" s="131"/>
      <c r="H654" s="131"/>
      <c r="I654" s="132"/>
      <c r="J654" s="132">
        <v>8.8000000000000007</v>
      </c>
      <c r="K654" s="132"/>
      <c r="L654" s="132">
        <v>8.8000000000000007</v>
      </c>
      <c r="M654" s="132">
        <v>8.8000000000000007</v>
      </c>
      <c r="N654" s="132">
        <v>8.8000000000000007</v>
      </c>
      <c r="O654" s="132">
        <v>8.8000000000000007</v>
      </c>
      <c r="P654" s="132"/>
      <c r="Q654" s="132">
        <v>6.9</v>
      </c>
      <c r="R654" s="132">
        <v>8.9</v>
      </c>
      <c r="S654" s="132">
        <v>8.6999999999999993</v>
      </c>
      <c r="T654" s="132">
        <v>8.6999999999999993</v>
      </c>
      <c r="U654" s="132">
        <v>8.6999999999999993</v>
      </c>
      <c r="V654" s="132">
        <v>8.6999999999999993</v>
      </c>
      <c r="W654" s="132">
        <v>8.6999999999999993</v>
      </c>
      <c r="X654" s="132">
        <v>8.6999999999999993</v>
      </c>
      <c r="Y654" s="132">
        <v>7.3</v>
      </c>
      <c r="Z654" s="132">
        <v>8.6999999999999993</v>
      </c>
      <c r="AA654" s="132">
        <v>8.6999999999999993</v>
      </c>
      <c r="AB654" s="132">
        <v>9</v>
      </c>
      <c r="AC654" s="132">
        <v>8.6999999999999993</v>
      </c>
      <c r="AD654" s="132">
        <v>8.6999999999999993</v>
      </c>
      <c r="AE654" s="132">
        <v>9.8000000000000007</v>
      </c>
      <c r="AF654" s="132">
        <v>8.6999999999999993</v>
      </c>
      <c r="AG654" s="132">
        <v>8.6999999999999993</v>
      </c>
      <c r="AH654" s="132">
        <v>8.6999999999999993</v>
      </c>
      <c r="AI654" s="132">
        <v>8.1</v>
      </c>
      <c r="AJ654" s="132">
        <v>8.6999999999999993</v>
      </c>
      <c r="AK654" s="132">
        <v>8</v>
      </c>
      <c r="AL654" s="132">
        <v>9.6</v>
      </c>
      <c r="AM654" s="132">
        <v>8.6999999999999993</v>
      </c>
      <c r="AN654" s="132">
        <v>9.1999999999999993</v>
      </c>
      <c r="AO654" s="132">
        <v>10.3</v>
      </c>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row>
    <row r="655" spans="1:94">
      <c r="A655" s="131">
        <v>483</v>
      </c>
      <c r="B655" s="131" t="s">
        <v>1296</v>
      </c>
      <c r="C655" s="131" t="s">
        <v>977</v>
      </c>
      <c r="D655" s="131" t="s">
        <v>1180</v>
      </c>
      <c r="E655" s="131" t="s">
        <v>1297</v>
      </c>
      <c r="F655" s="131" t="s">
        <v>1703</v>
      </c>
      <c r="G655" s="131"/>
      <c r="H655" s="131"/>
      <c r="I655" s="132"/>
      <c r="J655" s="132">
        <v>9.3000000000000007</v>
      </c>
      <c r="K655" s="132"/>
      <c r="L655" s="132">
        <v>9.3000000000000007</v>
      </c>
      <c r="M655" s="132">
        <v>9.3000000000000007</v>
      </c>
      <c r="N655" s="132">
        <v>9.3000000000000007</v>
      </c>
      <c r="O655" s="132">
        <v>9.3000000000000007</v>
      </c>
      <c r="P655" s="132"/>
      <c r="Q655" s="132">
        <v>9.3000000000000007</v>
      </c>
      <c r="R655" s="132">
        <v>9.3000000000000007</v>
      </c>
      <c r="S655" s="132">
        <v>9.3000000000000007</v>
      </c>
      <c r="T655" s="132">
        <v>9.3000000000000007</v>
      </c>
      <c r="U655" s="132">
        <v>9.3000000000000007</v>
      </c>
      <c r="V655" s="132">
        <v>9.3000000000000007</v>
      </c>
      <c r="W655" s="132">
        <v>12.7</v>
      </c>
      <c r="X655" s="132">
        <v>9.3000000000000007</v>
      </c>
      <c r="Y655" s="132">
        <v>9.3000000000000007</v>
      </c>
      <c r="Z655" s="132">
        <v>9.3000000000000007</v>
      </c>
      <c r="AA655" s="132">
        <v>7.6</v>
      </c>
      <c r="AB655" s="132">
        <v>7.8</v>
      </c>
      <c r="AC655" s="132">
        <v>9.3000000000000007</v>
      </c>
      <c r="AD655" s="132">
        <v>9.3000000000000007</v>
      </c>
      <c r="AE655" s="132">
        <v>9.3000000000000007</v>
      </c>
      <c r="AF655" s="132">
        <v>9.3000000000000007</v>
      </c>
      <c r="AG655" s="132">
        <v>9.3000000000000007</v>
      </c>
      <c r="AH655" s="132">
        <v>8.4</v>
      </c>
      <c r="AI655" s="132">
        <v>9.3000000000000007</v>
      </c>
      <c r="AJ655" s="132">
        <v>9.3000000000000007</v>
      </c>
      <c r="AK655" s="132">
        <v>8.6</v>
      </c>
      <c r="AL655" s="132">
        <v>9.4</v>
      </c>
      <c r="AM655" s="132">
        <v>9</v>
      </c>
      <c r="AN655" s="132">
        <v>9.3000000000000007</v>
      </c>
      <c r="AO655" s="132">
        <v>9.4</v>
      </c>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row>
    <row r="656" spans="1:94">
      <c r="A656" s="131">
        <v>484</v>
      </c>
      <c r="B656" s="131" t="s">
        <v>1298</v>
      </c>
      <c r="C656" s="131" t="s">
        <v>977</v>
      </c>
      <c r="D656" s="131" t="s">
        <v>1180</v>
      </c>
      <c r="E656" s="131" t="s">
        <v>1299</v>
      </c>
      <c r="F656" s="131" t="s">
        <v>1703</v>
      </c>
      <c r="G656" s="131"/>
      <c r="H656" s="131"/>
      <c r="I656" s="132"/>
      <c r="J656" s="132">
        <v>3</v>
      </c>
      <c r="K656" s="132"/>
      <c r="L656" s="132">
        <v>2.5</v>
      </c>
      <c r="M656" s="132">
        <v>3.3</v>
      </c>
      <c r="N656" s="132">
        <v>3.1</v>
      </c>
      <c r="O656" s="132">
        <v>3.1</v>
      </c>
      <c r="P656" s="132"/>
      <c r="Q656" s="132">
        <v>2.4</v>
      </c>
      <c r="R656" s="132">
        <v>2.4</v>
      </c>
      <c r="S656" s="132">
        <v>2.4</v>
      </c>
      <c r="T656" s="132">
        <v>1.4</v>
      </c>
      <c r="U656" s="132">
        <v>2.2999999999999998</v>
      </c>
      <c r="V656" s="132">
        <v>4.7</v>
      </c>
      <c r="W656" s="132">
        <v>3.2</v>
      </c>
      <c r="X656" s="132">
        <v>3.9</v>
      </c>
      <c r="Y656" s="132">
        <v>3.2</v>
      </c>
      <c r="Z656" s="132">
        <v>3.2</v>
      </c>
      <c r="AA656" s="132">
        <v>3.2</v>
      </c>
      <c r="AB656" s="132">
        <v>3.2</v>
      </c>
      <c r="AC656" s="132">
        <v>3.2</v>
      </c>
      <c r="AD656" s="132">
        <v>3.1</v>
      </c>
      <c r="AE656" s="132">
        <v>3.3</v>
      </c>
      <c r="AF656" s="132">
        <v>3.1</v>
      </c>
      <c r="AG656" s="132">
        <v>2.7</v>
      </c>
      <c r="AH656" s="132">
        <v>3.1</v>
      </c>
      <c r="AI656" s="132">
        <v>3</v>
      </c>
      <c r="AJ656" s="132">
        <v>1.7</v>
      </c>
      <c r="AK656" s="132">
        <v>3.1</v>
      </c>
      <c r="AL656" s="132">
        <v>5.7</v>
      </c>
      <c r="AM656" s="132">
        <v>3.1</v>
      </c>
      <c r="AN656" s="132">
        <v>3.4</v>
      </c>
      <c r="AO656" s="132">
        <v>2.9</v>
      </c>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row>
    <row r="657" spans="1:94">
      <c r="A657" s="131">
        <v>485</v>
      </c>
      <c r="B657" s="131" t="s">
        <v>1300</v>
      </c>
      <c r="C657" s="131" t="s">
        <v>977</v>
      </c>
      <c r="D657" s="131" t="s">
        <v>1180</v>
      </c>
      <c r="E657" s="131" t="s">
        <v>1301</v>
      </c>
      <c r="F657" s="131" t="s">
        <v>1703</v>
      </c>
      <c r="G657" s="131"/>
      <c r="H657" s="131"/>
      <c r="I657" s="132"/>
      <c r="J657" s="132">
        <v>17.8</v>
      </c>
      <c r="K657" s="132"/>
      <c r="L657" s="132">
        <v>13.5</v>
      </c>
      <c r="M657" s="132">
        <v>18.399999999999999</v>
      </c>
      <c r="N657" s="132">
        <v>18.399999999999999</v>
      </c>
      <c r="O657" s="132">
        <v>19.7</v>
      </c>
      <c r="P657" s="132"/>
      <c r="Q657" s="132">
        <v>9.6999999999999993</v>
      </c>
      <c r="R657" s="132">
        <v>13.2</v>
      </c>
      <c r="S657" s="132">
        <v>14.6</v>
      </c>
      <c r="T657" s="132">
        <v>10.1</v>
      </c>
      <c r="U657" s="132">
        <v>13.2</v>
      </c>
      <c r="V657" s="132">
        <v>18.100000000000001</v>
      </c>
      <c r="W657" s="132">
        <v>18.100000000000001</v>
      </c>
      <c r="X657" s="132">
        <v>18.100000000000001</v>
      </c>
      <c r="Y657" s="132">
        <v>18.100000000000001</v>
      </c>
      <c r="Z657" s="132">
        <v>17.7</v>
      </c>
      <c r="AA657" s="132">
        <v>18.100000000000001</v>
      </c>
      <c r="AB657" s="132">
        <v>18.100000000000001</v>
      </c>
      <c r="AC657" s="132">
        <v>22.7</v>
      </c>
      <c r="AD657" s="132">
        <v>17.600000000000001</v>
      </c>
      <c r="AE657" s="132">
        <v>21.7</v>
      </c>
      <c r="AF657" s="132">
        <v>16.399999999999999</v>
      </c>
      <c r="AG657" s="132">
        <v>17.3</v>
      </c>
      <c r="AH657" s="132">
        <v>18.100000000000001</v>
      </c>
      <c r="AI657" s="132">
        <v>18</v>
      </c>
      <c r="AJ657" s="132">
        <v>19.3</v>
      </c>
      <c r="AK657" s="132">
        <v>18.8</v>
      </c>
      <c r="AL657" s="132">
        <v>24.5</v>
      </c>
      <c r="AM657" s="132">
        <v>19.3</v>
      </c>
      <c r="AN657" s="132">
        <v>19.3</v>
      </c>
      <c r="AO657" s="132">
        <v>19.3</v>
      </c>
    </row>
    <row r="658" spans="1:94">
      <c r="A658" s="131">
        <v>486</v>
      </c>
      <c r="B658" s="131" t="s">
        <v>1302</v>
      </c>
      <c r="C658" s="131" t="s">
        <v>977</v>
      </c>
      <c r="D658" s="131" t="s">
        <v>1180</v>
      </c>
      <c r="E658" s="131" t="s">
        <v>1303</v>
      </c>
      <c r="F658" s="131" t="s">
        <v>1703</v>
      </c>
      <c r="G658" s="131"/>
      <c r="H658" s="131"/>
      <c r="I658" s="132"/>
      <c r="J658" s="132">
        <v>14.9</v>
      </c>
      <c r="K658" s="132"/>
      <c r="L658" s="132">
        <v>14.8</v>
      </c>
      <c r="M658" s="132">
        <v>14.8</v>
      </c>
      <c r="N658" s="132">
        <v>14.8</v>
      </c>
      <c r="O658" s="132">
        <v>15</v>
      </c>
      <c r="P658" s="132"/>
      <c r="Q658" s="132">
        <v>14.6</v>
      </c>
      <c r="R658" s="132">
        <v>14.5</v>
      </c>
      <c r="S658" s="132">
        <v>14.6</v>
      </c>
      <c r="T658" s="132">
        <v>14.6</v>
      </c>
      <c r="U658" s="132">
        <v>14.6</v>
      </c>
      <c r="V658" s="132">
        <v>14.6</v>
      </c>
      <c r="W658" s="132">
        <v>16.600000000000001</v>
      </c>
      <c r="X658" s="132">
        <v>14.6</v>
      </c>
      <c r="Y658" s="132">
        <v>13.6</v>
      </c>
      <c r="Z658" s="132">
        <v>14</v>
      </c>
      <c r="AA658" s="132">
        <v>14.6</v>
      </c>
      <c r="AB658" s="132">
        <v>15</v>
      </c>
      <c r="AC658" s="132">
        <v>14.6</v>
      </c>
      <c r="AD658" s="132">
        <v>14.6</v>
      </c>
      <c r="AE658" s="132">
        <v>16.8</v>
      </c>
      <c r="AF658" s="132">
        <v>14.1</v>
      </c>
      <c r="AG658" s="132">
        <v>14.6</v>
      </c>
      <c r="AH658" s="132">
        <v>14.6</v>
      </c>
      <c r="AI658" s="132">
        <v>14.9</v>
      </c>
      <c r="AJ658" s="132">
        <v>14.8</v>
      </c>
      <c r="AK658" s="132">
        <v>14.8</v>
      </c>
      <c r="AL658" s="132">
        <v>14.8</v>
      </c>
      <c r="AM658" s="132">
        <v>14.8</v>
      </c>
      <c r="AN658" s="132">
        <v>14.8</v>
      </c>
      <c r="AO658" s="132">
        <v>15.8</v>
      </c>
    </row>
    <row r="659" spans="1:94">
      <c r="A659" s="131">
        <v>487</v>
      </c>
      <c r="B659" s="131" t="s">
        <v>1304</v>
      </c>
      <c r="C659" s="131" t="s">
        <v>977</v>
      </c>
      <c r="D659" s="131" t="s">
        <v>1180</v>
      </c>
      <c r="E659" s="131" t="s">
        <v>1305</v>
      </c>
      <c r="F659" s="131" t="s">
        <v>1703</v>
      </c>
      <c r="G659" s="131"/>
      <c r="H659" s="131"/>
      <c r="I659" s="132"/>
      <c r="J659" s="132">
        <v>3.5</v>
      </c>
      <c r="K659" s="132"/>
      <c r="L659" s="132">
        <v>3.5</v>
      </c>
      <c r="M659" s="132">
        <v>3.5</v>
      </c>
      <c r="N659" s="132">
        <v>3.3</v>
      </c>
      <c r="O659" s="132">
        <v>3.5</v>
      </c>
      <c r="P659" s="132"/>
      <c r="Q659" s="132">
        <v>4.9000000000000004</v>
      </c>
      <c r="R659" s="132">
        <v>4.5999999999999996</v>
      </c>
      <c r="S659" s="132">
        <v>3.5</v>
      </c>
      <c r="T659" s="132">
        <v>2.7</v>
      </c>
      <c r="U659" s="132">
        <v>4</v>
      </c>
      <c r="V659" s="132">
        <v>3.1</v>
      </c>
      <c r="W659" s="132">
        <v>4.5999999999999996</v>
      </c>
      <c r="X659" s="132">
        <v>3.5</v>
      </c>
      <c r="Y659" s="132">
        <v>4.0999999999999996</v>
      </c>
      <c r="Z659" s="132">
        <v>1.8</v>
      </c>
      <c r="AA659" s="132">
        <v>3.5</v>
      </c>
      <c r="AB659" s="132">
        <v>3.5</v>
      </c>
      <c r="AC659" s="132">
        <v>3.5</v>
      </c>
      <c r="AD659" s="132">
        <v>3.3</v>
      </c>
      <c r="AE659" s="132">
        <v>3.3</v>
      </c>
      <c r="AF659" s="132">
        <v>3.3</v>
      </c>
      <c r="AG659" s="132">
        <v>3.3</v>
      </c>
      <c r="AH659" s="132">
        <v>3.3</v>
      </c>
      <c r="AI659" s="132">
        <v>3.5</v>
      </c>
      <c r="AJ659" s="132">
        <v>3.3</v>
      </c>
      <c r="AK659" s="132">
        <v>3.1</v>
      </c>
      <c r="AL659" s="132">
        <v>3.5</v>
      </c>
      <c r="AM659" s="132">
        <v>3.5</v>
      </c>
      <c r="AN659" s="132">
        <v>3.5</v>
      </c>
      <c r="AO659" s="132">
        <v>3.6</v>
      </c>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row>
    <row r="660" spans="1:94">
      <c r="A660" s="131">
        <v>488</v>
      </c>
      <c r="B660" s="131" t="s">
        <v>1306</v>
      </c>
      <c r="C660" s="131" t="s">
        <v>977</v>
      </c>
      <c r="D660" s="131" t="s">
        <v>1180</v>
      </c>
      <c r="E660" s="131" t="s">
        <v>1307</v>
      </c>
      <c r="F660" s="131" t="s">
        <v>1703</v>
      </c>
      <c r="G660" s="131"/>
      <c r="H660" s="131"/>
      <c r="I660" s="132"/>
      <c r="J660" s="132">
        <v>3.4</v>
      </c>
      <c r="K660" s="132"/>
      <c r="L660" s="132">
        <v>3</v>
      </c>
      <c r="M660" s="132">
        <v>3.5</v>
      </c>
      <c r="N660" s="132">
        <v>3.5</v>
      </c>
      <c r="O660" s="132">
        <v>3.5</v>
      </c>
      <c r="P660" s="132"/>
      <c r="Q660" s="132">
        <v>3.1</v>
      </c>
      <c r="R660" s="132">
        <v>3.1</v>
      </c>
      <c r="S660" s="132">
        <v>3</v>
      </c>
      <c r="T660" s="132">
        <v>2.7</v>
      </c>
      <c r="U660" s="132">
        <v>3.1</v>
      </c>
      <c r="V660" s="132">
        <v>3.5</v>
      </c>
      <c r="W660" s="132">
        <v>3.5</v>
      </c>
      <c r="X660" s="132">
        <v>3.7</v>
      </c>
      <c r="Y660" s="132">
        <v>3.5</v>
      </c>
      <c r="Z660" s="132">
        <v>3.3</v>
      </c>
      <c r="AA660" s="132">
        <v>3.5</v>
      </c>
      <c r="AB660" s="132">
        <v>3.5</v>
      </c>
      <c r="AC660" s="132">
        <v>3.5</v>
      </c>
      <c r="AD660" s="132">
        <v>3.5</v>
      </c>
      <c r="AE660" s="132">
        <v>3.5</v>
      </c>
      <c r="AF660" s="132">
        <v>3.2</v>
      </c>
      <c r="AG660" s="132">
        <v>3.5</v>
      </c>
      <c r="AH660" s="132">
        <v>5.5</v>
      </c>
      <c r="AI660" s="132">
        <v>3.1</v>
      </c>
      <c r="AJ660" s="132">
        <v>3.5</v>
      </c>
      <c r="AK660" s="132">
        <v>3.5</v>
      </c>
      <c r="AL660" s="132">
        <v>3.9</v>
      </c>
      <c r="AM660" s="132">
        <v>3.5</v>
      </c>
      <c r="AN660" s="132">
        <v>3.5</v>
      </c>
      <c r="AO660" s="132">
        <v>3.5</v>
      </c>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row>
    <row r="661" spans="1:94">
      <c r="A661" s="131">
        <v>489</v>
      </c>
      <c r="B661" s="131" t="s">
        <v>1308</v>
      </c>
      <c r="C661" s="131" t="s">
        <v>977</v>
      </c>
      <c r="D661" s="131" t="s">
        <v>1180</v>
      </c>
      <c r="E661" s="131" t="s">
        <v>1309</v>
      </c>
      <c r="F661" s="131" t="s">
        <v>1703</v>
      </c>
      <c r="G661" s="131"/>
      <c r="H661" s="131"/>
      <c r="I661" s="132"/>
      <c r="J661" s="132">
        <v>3.1</v>
      </c>
      <c r="K661" s="132"/>
      <c r="L661" s="132">
        <v>2.7</v>
      </c>
      <c r="M661" s="132">
        <v>3.2</v>
      </c>
      <c r="N661" s="132">
        <v>3.2</v>
      </c>
      <c r="O661" s="132">
        <v>3.3</v>
      </c>
      <c r="P661" s="132"/>
      <c r="Q661" s="132">
        <v>2.7</v>
      </c>
      <c r="R661" s="132">
        <v>2.2999999999999998</v>
      </c>
      <c r="S661" s="132">
        <v>2.7</v>
      </c>
      <c r="T661" s="132">
        <v>2.7</v>
      </c>
      <c r="U661" s="132">
        <v>2.7</v>
      </c>
      <c r="V661" s="132">
        <v>3.1</v>
      </c>
      <c r="W661" s="132">
        <v>3.1</v>
      </c>
      <c r="X661" s="132">
        <v>3.5</v>
      </c>
      <c r="Y661" s="132">
        <v>3.1</v>
      </c>
      <c r="Z661" s="132">
        <v>3.1</v>
      </c>
      <c r="AA661" s="132">
        <v>3.1</v>
      </c>
      <c r="AB661" s="132">
        <v>2.9</v>
      </c>
      <c r="AC661" s="132">
        <v>3.1</v>
      </c>
      <c r="AD661" s="132">
        <v>3.1</v>
      </c>
      <c r="AE661" s="132">
        <v>3.8</v>
      </c>
      <c r="AF661" s="132">
        <v>3.1</v>
      </c>
      <c r="AG661" s="132">
        <v>3.1</v>
      </c>
      <c r="AH661" s="132">
        <v>3.1</v>
      </c>
      <c r="AI661" s="132">
        <v>3.2</v>
      </c>
      <c r="AJ661" s="132">
        <v>3.2</v>
      </c>
      <c r="AK661" s="132">
        <v>3.2</v>
      </c>
      <c r="AL661" s="132">
        <v>4.3</v>
      </c>
      <c r="AM661" s="132">
        <v>3.2</v>
      </c>
      <c r="AN661" s="132">
        <v>3.2</v>
      </c>
      <c r="AO661" s="132">
        <v>3.2</v>
      </c>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row>
    <row r="662" spans="1:94">
      <c r="A662" s="131">
        <v>490</v>
      </c>
      <c r="B662" s="131" t="s">
        <v>1310</v>
      </c>
      <c r="C662" s="131" t="s">
        <v>977</v>
      </c>
      <c r="D662" s="131" t="s">
        <v>1180</v>
      </c>
      <c r="E662" s="131" t="s">
        <v>1311</v>
      </c>
      <c r="F662" s="131" t="s">
        <v>1703</v>
      </c>
      <c r="G662" s="131"/>
      <c r="H662" s="131"/>
      <c r="I662" s="132"/>
      <c r="J662" s="132">
        <v>10.4</v>
      </c>
      <c r="K662" s="132"/>
      <c r="L662" s="132">
        <v>9.8000000000000007</v>
      </c>
      <c r="M662" s="132">
        <v>8.9</v>
      </c>
      <c r="N662" s="132">
        <v>11</v>
      </c>
      <c r="O662" s="132">
        <v>11.6</v>
      </c>
      <c r="P662" s="132"/>
      <c r="Q662" s="132">
        <v>9.8000000000000007</v>
      </c>
      <c r="R662" s="132">
        <v>9.4</v>
      </c>
      <c r="S662" s="132">
        <v>8.1999999999999993</v>
      </c>
      <c r="T662" s="132">
        <v>11.4</v>
      </c>
      <c r="U662" s="132">
        <v>9.8000000000000007</v>
      </c>
      <c r="V662" s="132">
        <v>8.8000000000000007</v>
      </c>
      <c r="W662" s="132">
        <v>8.1</v>
      </c>
      <c r="X662" s="132">
        <v>8.8000000000000007</v>
      </c>
      <c r="Y662" s="132">
        <v>8.8000000000000007</v>
      </c>
      <c r="Z662" s="132">
        <v>8.8000000000000007</v>
      </c>
      <c r="AA662" s="132">
        <v>8.8000000000000007</v>
      </c>
      <c r="AB662" s="132">
        <v>8.8000000000000007</v>
      </c>
      <c r="AC662" s="132">
        <v>8.8000000000000007</v>
      </c>
      <c r="AD662" s="132">
        <v>11</v>
      </c>
      <c r="AE662" s="132">
        <v>11</v>
      </c>
      <c r="AF662" s="132">
        <v>11</v>
      </c>
      <c r="AG662" s="132">
        <v>11</v>
      </c>
      <c r="AH662" s="132">
        <v>11</v>
      </c>
      <c r="AI662" s="132">
        <v>11.6</v>
      </c>
      <c r="AJ662" s="132">
        <v>11.6</v>
      </c>
      <c r="AK662" s="132">
        <v>11.6</v>
      </c>
      <c r="AL662" s="132">
        <v>11.6</v>
      </c>
      <c r="AM662" s="132">
        <v>11.6</v>
      </c>
      <c r="AN662" s="132">
        <v>13.1</v>
      </c>
      <c r="AO662" s="132">
        <v>12.5</v>
      </c>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row>
    <row r="663" spans="1:94">
      <c r="A663" s="131">
        <v>491</v>
      </c>
      <c r="B663" s="131" t="s">
        <v>1312</v>
      </c>
      <c r="C663" s="131" t="s">
        <v>977</v>
      </c>
      <c r="D663" s="131" t="s">
        <v>1180</v>
      </c>
      <c r="E663" s="131" t="s">
        <v>1313</v>
      </c>
      <c r="F663" s="131" t="s">
        <v>1703</v>
      </c>
      <c r="G663" s="131"/>
      <c r="H663" s="131"/>
      <c r="I663" s="132"/>
      <c r="J663" s="132">
        <v>3.6</v>
      </c>
      <c r="K663" s="132"/>
      <c r="L663" s="132">
        <v>3.2</v>
      </c>
      <c r="M663" s="132">
        <v>3.6</v>
      </c>
      <c r="N663" s="132">
        <v>3.6</v>
      </c>
      <c r="O663" s="132">
        <v>3.8</v>
      </c>
      <c r="P663" s="132"/>
      <c r="Q663" s="132">
        <v>3.2</v>
      </c>
      <c r="R663" s="132">
        <v>3.2</v>
      </c>
      <c r="S663" s="132">
        <v>3.2</v>
      </c>
      <c r="T663" s="132">
        <v>3.2</v>
      </c>
      <c r="U663" s="132">
        <v>3.2</v>
      </c>
      <c r="V663" s="132">
        <v>3.6</v>
      </c>
      <c r="W663" s="132">
        <v>3.6</v>
      </c>
      <c r="X663" s="132">
        <v>3.6</v>
      </c>
      <c r="Y663" s="132">
        <v>3.6</v>
      </c>
      <c r="Z663" s="132">
        <v>3.6</v>
      </c>
      <c r="AA663" s="132">
        <v>3.6</v>
      </c>
      <c r="AB663" s="132">
        <v>2.9</v>
      </c>
      <c r="AC663" s="132">
        <v>3.6</v>
      </c>
      <c r="AD663" s="132">
        <v>3.6</v>
      </c>
      <c r="AE663" s="132">
        <v>3.6</v>
      </c>
      <c r="AF663" s="132">
        <v>3.6</v>
      </c>
      <c r="AG663" s="132">
        <v>3.6</v>
      </c>
      <c r="AH663" s="132">
        <v>3.6</v>
      </c>
      <c r="AI663" s="132">
        <v>2.9</v>
      </c>
      <c r="AJ663" s="132">
        <v>3.8</v>
      </c>
      <c r="AK663" s="132">
        <v>3.8</v>
      </c>
      <c r="AL663" s="132">
        <v>5.3</v>
      </c>
      <c r="AM663" s="132">
        <v>3.7</v>
      </c>
      <c r="AN663" s="132">
        <v>3.8</v>
      </c>
      <c r="AO663" s="132">
        <v>3.9</v>
      </c>
    </row>
    <row r="664" spans="1:94">
      <c r="A664" s="131">
        <v>492</v>
      </c>
      <c r="B664" s="131" t="s">
        <v>1314</v>
      </c>
      <c r="C664" s="131" t="s">
        <v>977</v>
      </c>
      <c r="D664" s="131" t="s">
        <v>1180</v>
      </c>
      <c r="E664" s="131" t="s">
        <v>1315</v>
      </c>
      <c r="F664" s="131" t="s">
        <v>1703</v>
      </c>
      <c r="G664" s="131"/>
      <c r="H664" s="131"/>
      <c r="I664" s="132"/>
      <c r="J664" s="132">
        <v>2.8</v>
      </c>
      <c r="K664" s="132"/>
      <c r="L664" s="132">
        <v>2.8</v>
      </c>
      <c r="M664" s="132">
        <v>2.8</v>
      </c>
      <c r="N664" s="132">
        <v>2.9</v>
      </c>
      <c r="O664" s="132">
        <v>2.8</v>
      </c>
      <c r="P664" s="132"/>
      <c r="Q664" s="132">
        <v>2.2999999999999998</v>
      </c>
      <c r="R664" s="132">
        <v>2.8</v>
      </c>
      <c r="S664" s="132">
        <v>2.8</v>
      </c>
      <c r="T664" s="132">
        <v>2.8</v>
      </c>
      <c r="U664" s="132">
        <v>2.8</v>
      </c>
      <c r="V664" s="132">
        <v>2.8</v>
      </c>
      <c r="W664" s="132">
        <v>2.8</v>
      </c>
      <c r="X664" s="132">
        <v>2.8</v>
      </c>
      <c r="Y664" s="132">
        <v>2.8</v>
      </c>
      <c r="Z664" s="132">
        <v>2.8</v>
      </c>
      <c r="AA664" s="132">
        <v>2.8</v>
      </c>
      <c r="AB664" s="132">
        <v>2.9</v>
      </c>
      <c r="AC664" s="132">
        <v>2.5</v>
      </c>
      <c r="AD664" s="132">
        <v>3.2</v>
      </c>
      <c r="AE664" s="132">
        <v>2.9</v>
      </c>
      <c r="AF664" s="132">
        <v>2.9</v>
      </c>
      <c r="AG664" s="132">
        <v>2.9</v>
      </c>
      <c r="AH664" s="132">
        <v>2.9</v>
      </c>
      <c r="AI664" s="132">
        <v>2.8</v>
      </c>
      <c r="AJ664" s="132">
        <v>2.8</v>
      </c>
      <c r="AK664" s="132">
        <v>2.4</v>
      </c>
      <c r="AL664" s="132">
        <v>2.8</v>
      </c>
      <c r="AM664" s="132">
        <v>2.8</v>
      </c>
      <c r="AN664" s="132">
        <v>2.8</v>
      </c>
      <c r="AO664" s="132">
        <v>2.8</v>
      </c>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row>
    <row r="665" spans="1:94">
      <c r="A665" s="131">
        <v>493</v>
      </c>
      <c r="B665" s="131" t="s">
        <v>1316</v>
      </c>
      <c r="C665" s="131" t="s">
        <v>977</v>
      </c>
      <c r="D665" s="131" t="s">
        <v>1180</v>
      </c>
      <c r="E665" s="131" t="s">
        <v>1317</v>
      </c>
      <c r="F665" s="131" t="s">
        <v>1703</v>
      </c>
      <c r="G665" s="131"/>
      <c r="H665" s="131"/>
      <c r="I665" s="132"/>
      <c r="J665" s="132">
        <v>2.9</v>
      </c>
      <c r="K665" s="132"/>
      <c r="L665" s="132">
        <v>2.1</v>
      </c>
      <c r="M665" s="132">
        <v>3.1</v>
      </c>
      <c r="N665" s="132">
        <v>3.1</v>
      </c>
      <c r="O665" s="132">
        <v>3.1</v>
      </c>
      <c r="P665" s="132"/>
      <c r="Q665" s="132">
        <v>2.2000000000000002</v>
      </c>
      <c r="R665" s="132">
        <v>2.2000000000000002</v>
      </c>
      <c r="S665" s="132">
        <v>2.2000000000000002</v>
      </c>
      <c r="T665" s="132">
        <v>1.4</v>
      </c>
      <c r="U665" s="132">
        <v>2.2000000000000002</v>
      </c>
      <c r="V665" s="132">
        <v>4.3</v>
      </c>
      <c r="W665" s="132">
        <v>3.3</v>
      </c>
      <c r="X665" s="132">
        <v>3.3</v>
      </c>
      <c r="Y665" s="132">
        <v>2.2000000000000002</v>
      </c>
      <c r="Z665" s="132">
        <v>3.3</v>
      </c>
      <c r="AA665" s="132">
        <v>3.3</v>
      </c>
      <c r="AB665" s="132">
        <v>3.3</v>
      </c>
      <c r="AC665" s="132">
        <v>3.3</v>
      </c>
      <c r="AD665" s="132">
        <v>3.3</v>
      </c>
      <c r="AE665" s="132">
        <v>3.3</v>
      </c>
      <c r="AF665" s="132">
        <v>3.3</v>
      </c>
      <c r="AG665" s="132">
        <v>2.5</v>
      </c>
      <c r="AH665" s="132">
        <v>3.3</v>
      </c>
      <c r="AI665" s="132">
        <v>3.3</v>
      </c>
      <c r="AJ665" s="132">
        <v>3.2</v>
      </c>
      <c r="AK665" s="132">
        <v>3.3</v>
      </c>
      <c r="AL665" s="132">
        <v>3.9</v>
      </c>
      <c r="AM665" s="132">
        <v>3.3</v>
      </c>
      <c r="AN665" s="132">
        <v>3.3</v>
      </c>
      <c r="AO665" s="132">
        <v>2.8</v>
      </c>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row>
    <row r="666" spans="1:94">
      <c r="A666" s="131">
        <v>494</v>
      </c>
      <c r="B666" s="131" t="s">
        <v>1318</v>
      </c>
      <c r="C666" s="131" t="s">
        <v>977</v>
      </c>
      <c r="D666" s="131" t="s">
        <v>1180</v>
      </c>
      <c r="E666" s="131" t="s">
        <v>1319</v>
      </c>
      <c r="F666" s="131" t="s">
        <v>1703</v>
      </c>
      <c r="G666" s="131"/>
      <c r="H666" s="131"/>
      <c r="I666" s="132"/>
      <c r="J666" s="132">
        <v>3.8</v>
      </c>
      <c r="K666" s="132"/>
      <c r="L666" s="132">
        <v>3.8</v>
      </c>
      <c r="M666" s="132">
        <v>4.4000000000000004</v>
      </c>
      <c r="N666" s="132">
        <v>3.8</v>
      </c>
      <c r="O666" s="132">
        <v>3.3</v>
      </c>
      <c r="P666" s="132"/>
      <c r="Q666" s="132">
        <v>3.8</v>
      </c>
      <c r="R666" s="132">
        <v>3.8</v>
      </c>
      <c r="S666" s="132">
        <v>4.0999999999999996</v>
      </c>
      <c r="T666" s="132">
        <v>3.1</v>
      </c>
      <c r="U666" s="132">
        <v>3</v>
      </c>
      <c r="V666" s="132">
        <v>4.5</v>
      </c>
      <c r="W666" s="132">
        <v>4.8</v>
      </c>
      <c r="X666" s="132">
        <v>4.5</v>
      </c>
      <c r="Y666" s="132">
        <v>4.5</v>
      </c>
      <c r="Z666" s="132">
        <v>4.5</v>
      </c>
      <c r="AA666" s="132">
        <v>5.5</v>
      </c>
      <c r="AB666" s="132">
        <v>4.5</v>
      </c>
      <c r="AC666" s="132">
        <v>3.8</v>
      </c>
      <c r="AD666" s="132">
        <v>4.3</v>
      </c>
      <c r="AE666" s="132">
        <v>3.9</v>
      </c>
      <c r="AF666" s="132">
        <v>3.8</v>
      </c>
      <c r="AG666" s="132">
        <v>3.9</v>
      </c>
      <c r="AH666" s="132">
        <v>3.9</v>
      </c>
      <c r="AI666" s="132">
        <v>2.4</v>
      </c>
      <c r="AJ666" s="132">
        <v>3.3</v>
      </c>
      <c r="AK666" s="132">
        <v>3.3</v>
      </c>
      <c r="AL666" s="132">
        <v>3.3</v>
      </c>
      <c r="AM666" s="132">
        <v>3.3</v>
      </c>
      <c r="AN666" s="132">
        <v>3.3</v>
      </c>
      <c r="AO666" s="132">
        <v>3.3</v>
      </c>
    </row>
    <row r="667" spans="1:94">
      <c r="A667" s="131">
        <v>495</v>
      </c>
      <c r="B667" s="131" t="s">
        <v>1320</v>
      </c>
      <c r="C667" s="131" t="s">
        <v>977</v>
      </c>
      <c r="D667" s="131" t="s">
        <v>1180</v>
      </c>
      <c r="E667" s="131" t="s">
        <v>1321</v>
      </c>
      <c r="F667" s="131" t="s">
        <v>1703</v>
      </c>
      <c r="G667" s="131"/>
      <c r="H667" s="131"/>
      <c r="I667" s="132"/>
      <c r="J667" s="132">
        <v>1.5</v>
      </c>
      <c r="K667" s="132"/>
      <c r="L667" s="132">
        <v>1.2</v>
      </c>
      <c r="M667" s="132">
        <v>1.6</v>
      </c>
      <c r="N667" s="132">
        <v>1.6</v>
      </c>
      <c r="O667" s="132">
        <v>1.6</v>
      </c>
      <c r="P667" s="132"/>
      <c r="Q667" s="132">
        <v>1.2</v>
      </c>
      <c r="R667" s="132">
        <v>1.2</v>
      </c>
      <c r="S667" s="132">
        <v>1.2</v>
      </c>
      <c r="T667" s="132">
        <v>0.7</v>
      </c>
      <c r="U667" s="132">
        <v>1.2</v>
      </c>
      <c r="V667" s="132">
        <v>2</v>
      </c>
      <c r="W667" s="132">
        <v>1.5</v>
      </c>
      <c r="X667" s="132">
        <v>1.5</v>
      </c>
      <c r="Y667" s="132">
        <v>1.4</v>
      </c>
      <c r="Z667" s="132">
        <v>1.5</v>
      </c>
      <c r="AA667" s="132">
        <v>1.5</v>
      </c>
      <c r="AB667" s="132">
        <v>1.5</v>
      </c>
      <c r="AC667" s="132">
        <v>1.5</v>
      </c>
      <c r="AD667" s="132">
        <v>1.4</v>
      </c>
      <c r="AE667" s="132">
        <v>1.5</v>
      </c>
      <c r="AF667" s="132">
        <v>1.5</v>
      </c>
      <c r="AG667" s="132">
        <v>1.1000000000000001</v>
      </c>
      <c r="AH667" s="132">
        <v>4</v>
      </c>
      <c r="AI667" s="132">
        <v>1.3</v>
      </c>
      <c r="AJ667" s="132">
        <v>0.9</v>
      </c>
      <c r="AK667" s="132">
        <v>1.6</v>
      </c>
      <c r="AL667" s="132">
        <v>4</v>
      </c>
      <c r="AM667" s="132">
        <v>1.4</v>
      </c>
      <c r="AN667" s="132">
        <v>2</v>
      </c>
      <c r="AO667" s="132">
        <v>1.6</v>
      </c>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row>
    <row r="668" spans="1:94">
      <c r="A668" s="131">
        <v>496</v>
      </c>
      <c r="B668" s="131" t="s">
        <v>1322</v>
      </c>
      <c r="C668" s="131" t="s">
        <v>977</v>
      </c>
      <c r="D668" s="131" t="s">
        <v>1180</v>
      </c>
      <c r="E668" s="131" t="s">
        <v>1323</v>
      </c>
      <c r="F668" s="131" t="s">
        <v>1703</v>
      </c>
      <c r="G668" s="131"/>
      <c r="H668" s="131"/>
      <c r="I668" s="132"/>
      <c r="J668" s="132">
        <v>1.1000000000000001</v>
      </c>
      <c r="K668" s="132"/>
      <c r="L668" s="132">
        <v>1</v>
      </c>
      <c r="M668" s="132">
        <v>1.1000000000000001</v>
      </c>
      <c r="N668" s="132">
        <v>1.1000000000000001</v>
      </c>
      <c r="O668" s="132">
        <v>1.1000000000000001</v>
      </c>
      <c r="P668" s="132"/>
      <c r="Q668" s="132">
        <v>1.6</v>
      </c>
      <c r="R668" s="132">
        <v>1.1000000000000001</v>
      </c>
      <c r="S668" s="132">
        <v>1</v>
      </c>
      <c r="T668" s="132">
        <v>0.8</v>
      </c>
      <c r="U668" s="132">
        <v>1.1000000000000001</v>
      </c>
      <c r="V668" s="132">
        <v>1.2</v>
      </c>
      <c r="W668" s="132">
        <v>1.2</v>
      </c>
      <c r="X668" s="132">
        <v>1.2</v>
      </c>
      <c r="Y668" s="132">
        <v>1.2</v>
      </c>
      <c r="Z668" s="132">
        <v>0.6</v>
      </c>
      <c r="AA668" s="132">
        <v>1.3</v>
      </c>
      <c r="AB668" s="132">
        <v>1.2</v>
      </c>
      <c r="AC668" s="132">
        <v>1.2</v>
      </c>
      <c r="AD668" s="132">
        <v>1.2</v>
      </c>
      <c r="AE668" s="132">
        <v>1.2</v>
      </c>
      <c r="AF668" s="132">
        <v>0.8</v>
      </c>
      <c r="AG668" s="132">
        <v>0.9</v>
      </c>
      <c r="AH668" s="132">
        <v>1.8</v>
      </c>
      <c r="AI668" s="132">
        <v>1.2</v>
      </c>
      <c r="AJ668" s="132">
        <v>1.2</v>
      </c>
      <c r="AK668" s="132">
        <v>1.2</v>
      </c>
      <c r="AL668" s="132">
        <v>1.6</v>
      </c>
      <c r="AM668" s="132">
        <v>1.2</v>
      </c>
      <c r="AN668" s="132">
        <v>1.2</v>
      </c>
      <c r="AO668" s="132">
        <v>1.2</v>
      </c>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row>
    <row r="669" spans="1:94">
      <c r="A669" s="131">
        <v>497</v>
      </c>
      <c r="B669" s="131" t="s">
        <v>1324</v>
      </c>
      <c r="C669" s="131" t="s">
        <v>977</v>
      </c>
      <c r="D669" s="131" t="s">
        <v>1180</v>
      </c>
      <c r="E669" s="131" t="s">
        <v>1325</v>
      </c>
      <c r="F669" s="131" t="s">
        <v>1703</v>
      </c>
      <c r="G669" s="131"/>
      <c r="H669" s="131"/>
      <c r="I669" s="132"/>
      <c r="J669" s="132">
        <v>2.5</v>
      </c>
      <c r="K669" s="132"/>
      <c r="L669" s="132">
        <v>2.1</v>
      </c>
      <c r="M669" s="132">
        <v>2.6</v>
      </c>
      <c r="N669" s="132">
        <v>2.6</v>
      </c>
      <c r="O669" s="132">
        <v>2.6</v>
      </c>
      <c r="P669" s="132"/>
      <c r="Q669" s="132">
        <v>2.1</v>
      </c>
      <c r="R669" s="132">
        <v>1.7</v>
      </c>
      <c r="S669" s="132">
        <v>2.1</v>
      </c>
      <c r="T669" s="132">
        <v>2.1</v>
      </c>
      <c r="U669" s="132">
        <v>2.1</v>
      </c>
      <c r="V669" s="132">
        <v>2.6</v>
      </c>
      <c r="W669" s="132">
        <v>2.6</v>
      </c>
      <c r="X669" s="132">
        <v>2.6</v>
      </c>
      <c r="Y669" s="132">
        <v>2.6</v>
      </c>
      <c r="Z669" s="132">
        <v>2.6</v>
      </c>
      <c r="AA669" s="132">
        <v>2.6</v>
      </c>
      <c r="AB669" s="132">
        <v>2.6</v>
      </c>
      <c r="AC669" s="132">
        <v>2.6</v>
      </c>
      <c r="AD669" s="132">
        <v>2.6</v>
      </c>
      <c r="AE669" s="132">
        <v>2.9</v>
      </c>
      <c r="AF669" s="132">
        <v>1.9</v>
      </c>
      <c r="AG669" s="132">
        <v>2.6</v>
      </c>
      <c r="AH669" s="132">
        <v>3.5</v>
      </c>
      <c r="AI669" s="132">
        <v>2</v>
      </c>
      <c r="AJ669" s="132">
        <v>2.2999999999999998</v>
      </c>
      <c r="AK669" s="132">
        <v>2.6</v>
      </c>
      <c r="AL669" s="132">
        <v>3.7</v>
      </c>
      <c r="AM669" s="132">
        <v>2.6</v>
      </c>
      <c r="AN669" s="132">
        <v>2.6</v>
      </c>
      <c r="AO669" s="132">
        <v>2.6</v>
      </c>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row>
    <row r="670" spans="1:94">
      <c r="A670" s="131">
        <v>498</v>
      </c>
      <c r="B670" s="131" t="s">
        <v>1326</v>
      </c>
      <c r="C670" s="131" t="s">
        <v>977</v>
      </c>
      <c r="D670" s="131" t="s">
        <v>1180</v>
      </c>
      <c r="E670" s="131" t="s">
        <v>1327</v>
      </c>
      <c r="F670" s="131" t="s">
        <v>1703</v>
      </c>
      <c r="G670" s="131"/>
      <c r="H670" s="131"/>
      <c r="I670" s="132"/>
      <c r="J670" s="132">
        <v>18.100000000000001</v>
      </c>
      <c r="K670" s="132"/>
      <c r="L670" s="132">
        <v>14.8</v>
      </c>
      <c r="M670" s="132">
        <v>18.2</v>
      </c>
      <c r="N670" s="132">
        <v>18.2</v>
      </c>
      <c r="O670" s="132">
        <v>20.2</v>
      </c>
      <c r="P670" s="132"/>
      <c r="Q670" s="132">
        <v>16.100000000000001</v>
      </c>
      <c r="R670" s="132">
        <v>13.7</v>
      </c>
      <c r="S670" s="132">
        <v>14.7</v>
      </c>
      <c r="T670" s="132">
        <v>14.7</v>
      </c>
      <c r="U670" s="132">
        <v>14.7</v>
      </c>
      <c r="V670" s="132">
        <v>18.100000000000001</v>
      </c>
      <c r="W670" s="132">
        <v>15.4</v>
      </c>
      <c r="X670" s="132">
        <v>18.100000000000001</v>
      </c>
      <c r="Y670" s="132">
        <v>18.100000000000001</v>
      </c>
      <c r="Z670" s="132">
        <v>14.1</v>
      </c>
      <c r="AA670" s="132">
        <v>18.100000000000001</v>
      </c>
      <c r="AB670" s="132">
        <v>18.100000000000001</v>
      </c>
      <c r="AC670" s="132">
        <v>20.7</v>
      </c>
      <c r="AD670" s="132">
        <v>18.100000000000001</v>
      </c>
      <c r="AE670" s="132">
        <v>18.899999999999999</v>
      </c>
      <c r="AF670" s="132">
        <v>17.5</v>
      </c>
      <c r="AG670" s="132">
        <v>18.100000000000001</v>
      </c>
      <c r="AH670" s="132">
        <v>21.9</v>
      </c>
      <c r="AI670" s="132">
        <v>20.100000000000001</v>
      </c>
      <c r="AJ670" s="132">
        <v>20.100000000000001</v>
      </c>
      <c r="AK670" s="132">
        <v>20.9</v>
      </c>
      <c r="AL670" s="132">
        <v>21.8</v>
      </c>
      <c r="AM670" s="132">
        <v>20.100000000000001</v>
      </c>
      <c r="AN670" s="132">
        <v>20.100000000000001</v>
      </c>
      <c r="AO670" s="132">
        <v>20.9</v>
      </c>
    </row>
    <row r="671" spans="1:94">
      <c r="A671" s="131">
        <v>499</v>
      </c>
      <c r="B671" s="131" t="s">
        <v>1328</v>
      </c>
      <c r="C671" s="131" t="s">
        <v>977</v>
      </c>
      <c r="D671" s="131" t="s">
        <v>1180</v>
      </c>
      <c r="E671" s="131" t="s">
        <v>1329</v>
      </c>
      <c r="F671" s="131" t="s">
        <v>1703</v>
      </c>
      <c r="G671" s="131"/>
      <c r="H671" s="131"/>
      <c r="I671" s="132"/>
      <c r="J671" s="132">
        <v>2.7</v>
      </c>
      <c r="K671" s="132"/>
      <c r="L671" s="132">
        <v>2.7</v>
      </c>
      <c r="M671" s="132">
        <v>2.7</v>
      </c>
      <c r="N671" s="132">
        <v>2.7</v>
      </c>
      <c r="O671" s="132">
        <v>2.7</v>
      </c>
      <c r="P671" s="132"/>
      <c r="Q671" s="132">
        <v>2.6</v>
      </c>
      <c r="R671" s="132">
        <v>2.7</v>
      </c>
      <c r="S671" s="132">
        <v>2.6</v>
      </c>
      <c r="T671" s="132">
        <v>2.5</v>
      </c>
      <c r="U671" s="132">
        <v>2.6</v>
      </c>
      <c r="V671" s="132">
        <v>4.0999999999999996</v>
      </c>
      <c r="W671" s="132">
        <v>2.6</v>
      </c>
      <c r="X671" s="132">
        <v>2.6</v>
      </c>
      <c r="Y671" s="132">
        <v>2.6</v>
      </c>
      <c r="Z671" s="132">
        <v>2.5</v>
      </c>
      <c r="AA671" s="132">
        <v>2.6</v>
      </c>
      <c r="AB671" s="132">
        <v>2.6</v>
      </c>
      <c r="AC671" s="132">
        <v>2.6</v>
      </c>
      <c r="AD671" s="132">
        <v>2.6</v>
      </c>
      <c r="AE671" s="132">
        <v>2.6</v>
      </c>
      <c r="AF671" s="132">
        <v>2.6</v>
      </c>
      <c r="AG671" s="132">
        <v>2.4</v>
      </c>
      <c r="AH671" s="132">
        <v>2.6</v>
      </c>
      <c r="AI671" s="132">
        <v>2.5</v>
      </c>
      <c r="AJ671" s="132">
        <v>2.6</v>
      </c>
      <c r="AK671" s="132">
        <v>2.6</v>
      </c>
      <c r="AL671" s="132">
        <v>3.4</v>
      </c>
      <c r="AM671" s="132">
        <v>2.6</v>
      </c>
      <c r="AN671" s="132">
        <v>2.6</v>
      </c>
      <c r="AO671" s="132">
        <v>2.6</v>
      </c>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row>
    <row r="672" spans="1:94">
      <c r="A672" s="131">
        <v>500</v>
      </c>
      <c r="B672" s="131" t="s">
        <v>1330</v>
      </c>
      <c r="C672" s="131" t="s">
        <v>977</v>
      </c>
      <c r="D672" s="131" t="s">
        <v>1180</v>
      </c>
      <c r="E672" s="131" t="s">
        <v>1331</v>
      </c>
      <c r="F672" s="131" t="s">
        <v>1703</v>
      </c>
      <c r="G672" s="131"/>
      <c r="H672" s="131"/>
      <c r="I672" s="132"/>
      <c r="J672" s="132">
        <v>7.1</v>
      </c>
      <c r="K672" s="132"/>
      <c r="L672" s="132">
        <v>7.1</v>
      </c>
      <c r="M672" s="132">
        <v>7.1</v>
      </c>
      <c r="N672" s="132">
        <v>7.1</v>
      </c>
      <c r="O672" s="132">
        <v>7.1</v>
      </c>
      <c r="P672" s="132"/>
      <c r="Q672" s="132">
        <v>7</v>
      </c>
      <c r="R672" s="132">
        <v>7.4</v>
      </c>
      <c r="S672" s="132">
        <v>6.6</v>
      </c>
      <c r="T672" s="132">
        <v>7</v>
      </c>
      <c r="U672" s="132">
        <v>7</v>
      </c>
      <c r="V672" s="132">
        <v>7.7</v>
      </c>
      <c r="W672" s="132">
        <v>7</v>
      </c>
      <c r="X672" s="132">
        <v>11.6</v>
      </c>
      <c r="Y672" s="132">
        <v>7</v>
      </c>
      <c r="Z672" s="132">
        <v>7</v>
      </c>
      <c r="AA672" s="132">
        <v>7</v>
      </c>
      <c r="AB672" s="132">
        <v>6.3</v>
      </c>
      <c r="AC672" s="132">
        <v>6.2</v>
      </c>
      <c r="AD672" s="132">
        <v>7</v>
      </c>
      <c r="AE672" s="132">
        <v>7.9</v>
      </c>
      <c r="AF672" s="132">
        <v>6.2</v>
      </c>
      <c r="AG672" s="132">
        <v>7</v>
      </c>
      <c r="AH672" s="132">
        <v>7</v>
      </c>
      <c r="AI672" s="132">
        <v>7</v>
      </c>
      <c r="AJ672" s="132">
        <v>7</v>
      </c>
      <c r="AK672" s="132">
        <v>6.8</v>
      </c>
      <c r="AL672" s="132">
        <v>7.5</v>
      </c>
      <c r="AM672" s="132">
        <v>7</v>
      </c>
      <c r="AN672" s="132">
        <v>7</v>
      </c>
      <c r="AO672" s="132">
        <v>7</v>
      </c>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row>
    <row r="673" spans="1:94">
      <c r="A673" s="131">
        <v>501</v>
      </c>
      <c r="B673" s="131" t="s">
        <v>1332</v>
      </c>
      <c r="C673" s="131" t="s">
        <v>977</v>
      </c>
      <c r="D673" s="131" t="s">
        <v>1180</v>
      </c>
      <c r="E673" s="131" t="s">
        <v>1333</v>
      </c>
      <c r="F673" s="131" t="s">
        <v>1703</v>
      </c>
      <c r="G673" s="131"/>
      <c r="H673" s="131"/>
      <c r="I673" s="132"/>
      <c r="J673" s="132">
        <v>4.5999999999999996</v>
      </c>
      <c r="K673" s="132"/>
      <c r="L673" s="132">
        <v>3.8</v>
      </c>
      <c r="M673" s="132">
        <v>4.9000000000000004</v>
      </c>
      <c r="N673" s="132">
        <v>4.8</v>
      </c>
      <c r="O673" s="132">
        <v>4.8</v>
      </c>
      <c r="P673" s="132"/>
      <c r="Q673" s="132">
        <v>3.7</v>
      </c>
      <c r="R673" s="132">
        <v>3.5</v>
      </c>
      <c r="S673" s="132">
        <v>3.7</v>
      </c>
      <c r="T673" s="132">
        <v>3.7</v>
      </c>
      <c r="U673" s="132">
        <v>3.7</v>
      </c>
      <c r="V673" s="132">
        <v>4.8</v>
      </c>
      <c r="W673" s="132">
        <v>2.8</v>
      </c>
      <c r="X673" s="132">
        <v>4.8</v>
      </c>
      <c r="Y673" s="132">
        <v>4.8</v>
      </c>
      <c r="Z673" s="132">
        <v>4.8</v>
      </c>
      <c r="AA673" s="132">
        <v>7.6</v>
      </c>
      <c r="AB673" s="132">
        <v>4.8</v>
      </c>
      <c r="AC673" s="132">
        <v>4.8</v>
      </c>
      <c r="AD673" s="132">
        <v>4.7</v>
      </c>
      <c r="AE673" s="132">
        <v>5.7</v>
      </c>
      <c r="AF673" s="132">
        <v>3.8</v>
      </c>
      <c r="AG673" s="132">
        <v>4.4000000000000004</v>
      </c>
      <c r="AH673" s="132">
        <v>4.7</v>
      </c>
      <c r="AI673" s="132">
        <v>4.0999999999999996</v>
      </c>
      <c r="AJ673" s="132">
        <v>4.7</v>
      </c>
      <c r="AK673" s="132">
        <v>4.5999999999999996</v>
      </c>
      <c r="AL673" s="132">
        <v>5</v>
      </c>
      <c r="AM673" s="132">
        <v>5.4</v>
      </c>
      <c r="AN673" s="132">
        <v>4.7</v>
      </c>
      <c r="AO673" s="132">
        <v>4.7</v>
      </c>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row>
    <row r="674" spans="1:94">
      <c r="A674" s="131"/>
      <c r="B674" s="131"/>
      <c r="C674" s="131" t="s">
        <v>977</v>
      </c>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row>
    <row r="675" spans="1:94">
      <c r="A675" s="131"/>
      <c r="B675" s="131"/>
      <c r="C675" s="131" t="s">
        <v>1335</v>
      </c>
      <c r="D675" s="131" t="s">
        <v>1336</v>
      </c>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row>
    <row r="676" spans="1:94">
      <c r="A676" s="131">
        <v>504</v>
      </c>
      <c r="B676" s="131" t="s">
        <v>1334</v>
      </c>
      <c r="C676" s="131" t="s">
        <v>1335</v>
      </c>
      <c r="D676" s="131" t="s">
        <v>1336</v>
      </c>
      <c r="E676" s="131" t="s">
        <v>1337</v>
      </c>
      <c r="F676" s="131" t="s">
        <v>1696</v>
      </c>
      <c r="G676" s="131"/>
      <c r="H676" s="131"/>
      <c r="I676" s="132"/>
      <c r="J676" s="132">
        <v>37.6</v>
      </c>
      <c r="K676" s="132"/>
      <c r="L676" s="132">
        <v>39.1</v>
      </c>
      <c r="M676" s="132">
        <v>38.299999999999997</v>
      </c>
      <c r="N676" s="132">
        <v>38.5</v>
      </c>
      <c r="O676" s="132">
        <v>34.6</v>
      </c>
      <c r="P676" s="132"/>
      <c r="Q676" s="132">
        <v>30.4</v>
      </c>
      <c r="R676" s="132">
        <v>39.200000000000003</v>
      </c>
      <c r="S676" s="132">
        <v>40.6</v>
      </c>
      <c r="T676" s="132">
        <v>40.799999999999997</v>
      </c>
      <c r="U676" s="132">
        <v>37.799999999999997</v>
      </c>
      <c r="V676" s="132">
        <v>43</v>
      </c>
      <c r="W676" s="132">
        <v>42.3</v>
      </c>
      <c r="X676" s="132">
        <v>17.2</v>
      </c>
      <c r="Y676" s="132">
        <v>41.9</v>
      </c>
      <c r="Z676" s="132">
        <v>45.4</v>
      </c>
      <c r="AA676" s="132">
        <v>35.799999999999997</v>
      </c>
      <c r="AB676" s="132">
        <v>38.299999999999997</v>
      </c>
      <c r="AC676" s="132">
        <v>33.799999999999997</v>
      </c>
      <c r="AD676" s="132">
        <v>38.5</v>
      </c>
      <c r="AE676" s="132">
        <v>34.5</v>
      </c>
      <c r="AF676" s="132">
        <v>40.4</v>
      </c>
      <c r="AG676" s="132">
        <v>44.1</v>
      </c>
      <c r="AH676" s="132">
        <v>25.4</v>
      </c>
      <c r="AI676" s="132">
        <v>36.299999999999997</v>
      </c>
      <c r="AJ676" s="132">
        <v>42</v>
      </c>
      <c r="AK676" s="132">
        <v>31.8</v>
      </c>
      <c r="AL676" s="132">
        <v>21.8</v>
      </c>
      <c r="AM676" s="132">
        <v>35.700000000000003</v>
      </c>
      <c r="AN676" s="132">
        <v>34.5</v>
      </c>
      <c r="AO676" s="132">
        <v>40.200000000000003</v>
      </c>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row>
    <row r="677" spans="1:94">
      <c r="A677" s="131">
        <v>505</v>
      </c>
      <c r="B677" s="131" t="s">
        <v>1338</v>
      </c>
      <c r="C677" s="131" t="s">
        <v>1335</v>
      </c>
      <c r="D677" s="131" t="s">
        <v>1336</v>
      </c>
      <c r="E677" s="131" t="s">
        <v>1339</v>
      </c>
      <c r="F677" s="131" t="s">
        <v>1696</v>
      </c>
      <c r="G677" s="131"/>
      <c r="H677" s="131"/>
      <c r="I677" s="132"/>
      <c r="J677" s="132">
        <v>44</v>
      </c>
      <c r="K677" s="132"/>
      <c r="L677" s="132">
        <v>44.1</v>
      </c>
      <c r="M677" s="132">
        <v>48.6</v>
      </c>
      <c r="N677" s="132">
        <v>44.1</v>
      </c>
      <c r="O677" s="132">
        <v>38.5</v>
      </c>
      <c r="P677" s="132"/>
      <c r="Q677" s="132">
        <v>39.799999999999997</v>
      </c>
      <c r="R677" s="132">
        <v>43.9</v>
      </c>
      <c r="S677" s="132">
        <v>50.8</v>
      </c>
      <c r="T677" s="132">
        <v>40.6</v>
      </c>
      <c r="U677" s="132">
        <v>37</v>
      </c>
      <c r="V677" s="132">
        <v>59.5</v>
      </c>
      <c r="W677" s="132">
        <v>58.8</v>
      </c>
      <c r="X677" s="132">
        <v>42.8</v>
      </c>
      <c r="Y677" s="132">
        <v>48.4</v>
      </c>
      <c r="Z677" s="132">
        <v>50.8</v>
      </c>
      <c r="AA677" s="132">
        <v>48.4</v>
      </c>
      <c r="AB677" s="132">
        <v>46.9</v>
      </c>
      <c r="AC677" s="132">
        <v>36.5</v>
      </c>
      <c r="AD677" s="132">
        <v>44.1</v>
      </c>
      <c r="AE677" s="132">
        <v>43.9</v>
      </c>
      <c r="AF677" s="132">
        <v>41.2</v>
      </c>
      <c r="AG677" s="132">
        <v>46.7</v>
      </c>
      <c r="AH677" s="132">
        <v>30.5</v>
      </c>
      <c r="AI677" s="132">
        <v>32.299999999999997</v>
      </c>
      <c r="AJ677" s="132">
        <v>39.4</v>
      </c>
      <c r="AK677" s="132">
        <v>31.5</v>
      </c>
      <c r="AL677" s="132">
        <v>41.1</v>
      </c>
      <c r="AM677" s="132">
        <v>39.9</v>
      </c>
      <c r="AN677" s="132">
        <v>30.9</v>
      </c>
      <c r="AO677" s="132">
        <v>41.9</v>
      </c>
    </row>
    <row r="678" spans="1:94">
      <c r="A678" s="131">
        <v>506</v>
      </c>
      <c r="B678" s="131" t="s">
        <v>1340</v>
      </c>
      <c r="C678" s="131" t="s">
        <v>1335</v>
      </c>
      <c r="D678" s="131" t="s">
        <v>1336</v>
      </c>
      <c r="E678" s="131" t="s">
        <v>1341</v>
      </c>
      <c r="F678" s="131" t="s">
        <v>1696</v>
      </c>
      <c r="G678" s="131"/>
      <c r="H678" s="131"/>
      <c r="I678" s="132"/>
      <c r="J678" s="132">
        <v>22.6</v>
      </c>
      <c r="K678" s="132"/>
      <c r="L678" s="132">
        <v>22.7</v>
      </c>
      <c r="M678" s="132">
        <v>19.2</v>
      </c>
      <c r="N678" s="132">
        <v>23.9</v>
      </c>
      <c r="O678" s="132">
        <v>24.8</v>
      </c>
      <c r="P678" s="132"/>
      <c r="Q678" s="132">
        <v>19.8</v>
      </c>
      <c r="R678" s="132">
        <v>23.5</v>
      </c>
      <c r="S678" s="132">
        <v>18.600000000000001</v>
      </c>
      <c r="T678" s="132">
        <v>28.6</v>
      </c>
      <c r="U678" s="132">
        <v>27.3</v>
      </c>
      <c r="V678" s="132">
        <v>14.8</v>
      </c>
      <c r="W678" s="132">
        <v>15.1</v>
      </c>
      <c r="X678" s="132">
        <v>17.2</v>
      </c>
      <c r="Y678" s="132">
        <v>20.6</v>
      </c>
      <c r="Z678" s="132">
        <v>19.3</v>
      </c>
      <c r="AA678" s="132">
        <v>19.3</v>
      </c>
      <c r="AB678" s="132">
        <v>19.5</v>
      </c>
      <c r="AC678" s="132">
        <v>21.9</v>
      </c>
      <c r="AD678" s="132">
        <v>24.1</v>
      </c>
      <c r="AE678" s="132">
        <v>22.4</v>
      </c>
      <c r="AF678" s="132">
        <v>26.2</v>
      </c>
      <c r="AG678" s="132">
        <v>24.7</v>
      </c>
      <c r="AH678" s="132">
        <v>24.7</v>
      </c>
      <c r="AI678" s="132">
        <v>28.4</v>
      </c>
      <c r="AJ678" s="132">
        <v>29.7</v>
      </c>
      <c r="AK678" s="132">
        <v>27.5</v>
      </c>
      <c r="AL678" s="132">
        <v>17.5</v>
      </c>
      <c r="AM678" s="132">
        <v>24.9</v>
      </c>
      <c r="AN678" s="132">
        <v>25</v>
      </c>
      <c r="AO678" s="132">
        <v>24.9</v>
      </c>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row>
    <row r="679" spans="1:94">
      <c r="A679" s="131">
        <v>507</v>
      </c>
      <c r="B679" s="131" t="s">
        <v>1342</v>
      </c>
      <c r="C679" s="131" t="s">
        <v>1335</v>
      </c>
      <c r="D679" s="131" t="s">
        <v>1336</v>
      </c>
      <c r="E679" s="131" t="s">
        <v>1343</v>
      </c>
      <c r="F679" s="131" t="s">
        <v>1696</v>
      </c>
      <c r="G679" s="131"/>
      <c r="H679" s="131"/>
      <c r="I679" s="132"/>
      <c r="J679" s="132">
        <v>30.8</v>
      </c>
      <c r="K679" s="132"/>
      <c r="L679" s="132">
        <v>28.7</v>
      </c>
      <c r="M679" s="132">
        <v>31.5</v>
      </c>
      <c r="N679" s="132">
        <v>31.8</v>
      </c>
      <c r="O679" s="132">
        <v>30.8</v>
      </c>
      <c r="P679" s="132"/>
      <c r="Q679" s="132">
        <v>26.2</v>
      </c>
      <c r="R679" s="132">
        <v>27.5</v>
      </c>
      <c r="S679" s="132">
        <v>28.6</v>
      </c>
      <c r="T679" s="132">
        <v>31.4</v>
      </c>
      <c r="U679" s="132">
        <v>27.2</v>
      </c>
      <c r="V679" s="132">
        <v>31.4</v>
      </c>
      <c r="W679" s="132">
        <v>29.4</v>
      </c>
      <c r="X679" s="132">
        <v>32.5</v>
      </c>
      <c r="Y679" s="132">
        <v>34.1</v>
      </c>
      <c r="Z679" s="132">
        <v>31.1</v>
      </c>
      <c r="AA679" s="132">
        <v>31.3</v>
      </c>
      <c r="AB679" s="132">
        <v>28.5</v>
      </c>
      <c r="AC679" s="132">
        <v>31.4</v>
      </c>
      <c r="AD679" s="132">
        <v>31.4</v>
      </c>
      <c r="AE679" s="132">
        <v>33.6</v>
      </c>
      <c r="AF679" s="132">
        <v>31.7</v>
      </c>
      <c r="AG679" s="132">
        <v>31</v>
      </c>
      <c r="AH679" s="132">
        <v>31.7</v>
      </c>
      <c r="AI679" s="132">
        <v>29.9</v>
      </c>
      <c r="AJ679" s="132">
        <v>30.7</v>
      </c>
      <c r="AK679" s="132">
        <v>31.6</v>
      </c>
      <c r="AL679" s="132">
        <v>30.9</v>
      </c>
      <c r="AM679" s="132">
        <v>30.7</v>
      </c>
      <c r="AN679" s="132">
        <v>28.3</v>
      </c>
      <c r="AO679" s="132">
        <v>30.7</v>
      </c>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row>
    <row r="680" spans="1:94">
      <c r="A680" s="131">
        <v>508</v>
      </c>
      <c r="B680" s="131" t="s">
        <v>1344</v>
      </c>
      <c r="C680" s="131" t="s">
        <v>1335</v>
      </c>
      <c r="D680" s="131" t="s">
        <v>1336</v>
      </c>
      <c r="E680" s="131" t="s">
        <v>1345</v>
      </c>
      <c r="F680" s="131" t="s">
        <v>1696</v>
      </c>
      <c r="G680" s="131"/>
      <c r="H680" s="131"/>
      <c r="I680" s="132"/>
      <c r="J680" s="132">
        <v>20.3</v>
      </c>
      <c r="K680" s="132"/>
      <c r="L680" s="132">
        <v>15</v>
      </c>
      <c r="M680" s="132">
        <v>15.8</v>
      </c>
      <c r="N680" s="132">
        <v>21.2</v>
      </c>
      <c r="O680" s="132">
        <v>28.8</v>
      </c>
      <c r="P680" s="132"/>
      <c r="Q680" s="132">
        <v>13.6</v>
      </c>
      <c r="R680" s="132">
        <v>13.9</v>
      </c>
      <c r="S680" s="132">
        <v>11.4</v>
      </c>
      <c r="T680" s="132">
        <v>23.9</v>
      </c>
      <c r="U680" s="132">
        <v>14.8</v>
      </c>
      <c r="V680" s="132">
        <v>12</v>
      </c>
      <c r="W680" s="132">
        <v>8.6</v>
      </c>
      <c r="X680" s="132">
        <v>18.399999999999999</v>
      </c>
      <c r="Y680" s="132">
        <v>17.100000000000001</v>
      </c>
      <c r="Z680" s="132">
        <v>13.9</v>
      </c>
      <c r="AA680" s="132">
        <v>14</v>
      </c>
      <c r="AB680" s="132">
        <v>13.6</v>
      </c>
      <c r="AC680" s="132">
        <v>27.2</v>
      </c>
      <c r="AD680" s="132">
        <v>17.100000000000001</v>
      </c>
      <c r="AE680" s="132">
        <v>21.2</v>
      </c>
      <c r="AF680" s="132">
        <v>24.9</v>
      </c>
      <c r="AG680" s="132">
        <v>21.2</v>
      </c>
      <c r="AH680" s="132">
        <v>38.6</v>
      </c>
      <c r="AI680" s="132">
        <v>31.4</v>
      </c>
      <c r="AJ680" s="132">
        <v>23.2</v>
      </c>
      <c r="AK680" s="132">
        <v>28.7</v>
      </c>
      <c r="AL680" s="132">
        <v>25.7</v>
      </c>
      <c r="AM680" s="132">
        <v>28.2</v>
      </c>
      <c r="AN680" s="132">
        <v>37.6</v>
      </c>
      <c r="AO680" s="132">
        <v>31.9</v>
      </c>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row>
    <row r="681" spans="1:94">
      <c r="A681" s="131">
        <v>509</v>
      </c>
      <c r="B681" s="131" t="s">
        <v>1346</v>
      </c>
      <c r="C681" s="131" t="s">
        <v>1335</v>
      </c>
      <c r="D681" s="131" t="s">
        <v>1336</v>
      </c>
      <c r="E681" s="131" t="s">
        <v>1347</v>
      </c>
      <c r="F681" s="131" t="s">
        <v>1696</v>
      </c>
      <c r="G681" s="131"/>
      <c r="H681" s="131"/>
      <c r="I681" s="132"/>
      <c r="J681" s="132">
        <v>33.5</v>
      </c>
      <c r="K681" s="132"/>
      <c r="L681" s="132">
        <v>34.200000000000003</v>
      </c>
      <c r="M681" s="132">
        <v>33.799999999999997</v>
      </c>
      <c r="N681" s="132">
        <v>33.6</v>
      </c>
      <c r="O681" s="132">
        <v>32.6</v>
      </c>
      <c r="P681" s="132"/>
      <c r="Q681" s="132">
        <v>32.4</v>
      </c>
      <c r="R681" s="132">
        <v>35.4</v>
      </c>
      <c r="S681" s="132">
        <v>34.299999999999997</v>
      </c>
      <c r="T681" s="132">
        <v>36.5</v>
      </c>
      <c r="U681" s="132">
        <v>33.200000000000003</v>
      </c>
      <c r="V681" s="132">
        <v>38.1</v>
      </c>
      <c r="W681" s="132">
        <v>34</v>
      </c>
      <c r="X681" s="132">
        <v>27.8</v>
      </c>
      <c r="Y681" s="132">
        <v>35.700000000000003</v>
      </c>
      <c r="Z681" s="132">
        <v>37.6</v>
      </c>
      <c r="AA681" s="132">
        <v>32</v>
      </c>
      <c r="AB681" s="132">
        <v>33.799999999999997</v>
      </c>
      <c r="AC681" s="132">
        <v>29.7</v>
      </c>
      <c r="AD681" s="132">
        <v>33.6</v>
      </c>
      <c r="AE681" s="132">
        <v>30.7</v>
      </c>
      <c r="AF681" s="132">
        <v>34</v>
      </c>
      <c r="AG681" s="132">
        <v>36.299999999999997</v>
      </c>
      <c r="AH681" s="132">
        <v>24</v>
      </c>
      <c r="AI681" s="132">
        <v>33.4</v>
      </c>
      <c r="AJ681" s="132">
        <v>37.9</v>
      </c>
      <c r="AK681" s="132">
        <v>34.5</v>
      </c>
      <c r="AL681" s="132">
        <v>29.8</v>
      </c>
      <c r="AM681" s="132">
        <v>30</v>
      </c>
      <c r="AN681" s="132">
        <v>28.8</v>
      </c>
      <c r="AO681" s="132">
        <v>34.200000000000003</v>
      </c>
    </row>
    <row r="682" spans="1:94">
      <c r="A682" s="131">
        <v>510</v>
      </c>
      <c r="B682" s="131" t="s">
        <v>1348</v>
      </c>
      <c r="C682" s="131" t="s">
        <v>1335</v>
      </c>
      <c r="D682" s="131" t="s">
        <v>1336</v>
      </c>
      <c r="E682" s="131" t="s">
        <v>1349</v>
      </c>
      <c r="F682" s="131" t="s">
        <v>1696</v>
      </c>
      <c r="G682" s="131"/>
      <c r="H682" s="131"/>
      <c r="I682" s="132"/>
      <c r="J682" s="132">
        <v>41.9</v>
      </c>
      <c r="K682" s="132"/>
      <c r="L682" s="132">
        <v>31.2</v>
      </c>
      <c r="M682" s="132">
        <v>37.4</v>
      </c>
      <c r="N682" s="132">
        <v>45.2</v>
      </c>
      <c r="O682" s="132">
        <v>52.7</v>
      </c>
      <c r="P682" s="132"/>
      <c r="Q682" s="132">
        <v>30.2</v>
      </c>
      <c r="R682" s="132">
        <v>27.9</v>
      </c>
      <c r="S682" s="132">
        <v>25.6</v>
      </c>
      <c r="T682" s="132">
        <v>40.1</v>
      </c>
      <c r="U682" s="132">
        <v>38.299999999999997</v>
      </c>
      <c r="V682" s="132">
        <v>27.7</v>
      </c>
      <c r="W682" s="132">
        <v>27.2</v>
      </c>
      <c r="X682" s="132">
        <v>51.8</v>
      </c>
      <c r="Y682" s="132">
        <v>37.4</v>
      </c>
      <c r="Z682" s="132">
        <v>28.2</v>
      </c>
      <c r="AA682" s="132">
        <v>37.700000000000003</v>
      </c>
      <c r="AB682" s="132">
        <v>35.299999999999997</v>
      </c>
      <c r="AC682" s="132">
        <v>55.3</v>
      </c>
      <c r="AD682" s="132">
        <v>38.799999999999997</v>
      </c>
      <c r="AE682" s="132">
        <v>49.7</v>
      </c>
      <c r="AF682" s="132">
        <v>46.1</v>
      </c>
      <c r="AG682" s="132">
        <v>43.4</v>
      </c>
      <c r="AH682" s="132">
        <v>70.400000000000006</v>
      </c>
      <c r="AI682" s="132">
        <v>51</v>
      </c>
      <c r="AJ682" s="132">
        <v>42.3</v>
      </c>
      <c r="AK682" s="132">
        <v>52.6</v>
      </c>
      <c r="AL682" s="132">
        <v>59.5</v>
      </c>
      <c r="AM682" s="132">
        <v>52.2</v>
      </c>
      <c r="AN682" s="132">
        <v>58.6</v>
      </c>
      <c r="AO682" s="132">
        <v>53.4</v>
      </c>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row>
    <row r="683" spans="1:94">
      <c r="A683" s="131">
        <v>511</v>
      </c>
      <c r="B683" s="131" t="s">
        <v>1350</v>
      </c>
      <c r="C683" s="131" t="s">
        <v>1335</v>
      </c>
      <c r="D683" s="131" t="s">
        <v>1336</v>
      </c>
      <c r="E683" s="131" t="s">
        <v>1303</v>
      </c>
      <c r="F683" s="131" t="s">
        <v>1696</v>
      </c>
      <c r="G683" s="131"/>
      <c r="H683" s="131"/>
      <c r="I683" s="132"/>
      <c r="J683" s="132">
        <v>60.3</v>
      </c>
      <c r="K683" s="132"/>
      <c r="L683" s="132">
        <v>54.7</v>
      </c>
      <c r="M683" s="132">
        <v>58.2</v>
      </c>
      <c r="N683" s="132">
        <v>62.2</v>
      </c>
      <c r="O683" s="132">
        <v>65.599999999999994</v>
      </c>
      <c r="P683" s="132"/>
      <c r="Q683" s="132">
        <v>49</v>
      </c>
      <c r="R683" s="132">
        <v>52.5</v>
      </c>
      <c r="S683" s="132">
        <v>51.5</v>
      </c>
      <c r="T683" s="132">
        <v>60.2</v>
      </c>
      <c r="U683" s="132">
        <v>60.8</v>
      </c>
      <c r="V683" s="132">
        <v>55.2</v>
      </c>
      <c r="W683" s="132">
        <v>50</v>
      </c>
      <c r="X683" s="132">
        <v>65.3</v>
      </c>
      <c r="Y683" s="132">
        <v>58.2</v>
      </c>
      <c r="Z683" s="132">
        <v>56</v>
      </c>
      <c r="AA683" s="132">
        <v>58.2</v>
      </c>
      <c r="AB683" s="132">
        <v>56.4</v>
      </c>
      <c r="AC683" s="132">
        <v>66.599999999999994</v>
      </c>
      <c r="AD683" s="132">
        <v>61.6</v>
      </c>
      <c r="AE683" s="132">
        <v>64.5</v>
      </c>
      <c r="AF683" s="132">
        <v>62.3</v>
      </c>
      <c r="AG683" s="132">
        <v>60.1</v>
      </c>
      <c r="AH683" s="132">
        <v>67.7</v>
      </c>
      <c r="AI683" s="132">
        <v>65.400000000000006</v>
      </c>
      <c r="AJ683" s="132">
        <v>60.4</v>
      </c>
      <c r="AK683" s="132">
        <v>64.599999999999994</v>
      </c>
      <c r="AL683" s="132">
        <v>68.2</v>
      </c>
      <c r="AM683" s="132">
        <v>67</v>
      </c>
      <c r="AN683" s="132">
        <v>66</v>
      </c>
      <c r="AO683" s="132">
        <v>65.5</v>
      </c>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row>
    <row r="684" spans="1:94">
      <c r="A684" s="131">
        <v>512</v>
      </c>
      <c r="B684" s="131" t="s">
        <v>1351</v>
      </c>
      <c r="C684" s="131" t="s">
        <v>1335</v>
      </c>
      <c r="D684" s="131" t="s">
        <v>1336</v>
      </c>
      <c r="E684" s="131" t="s">
        <v>1352</v>
      </c>
      <c r="F684" s="131" t="s">
        <v>1696</v>
      </c>
      <c r="G684" s="131"/>
      <c r="H684" s="131"/>
      <c r="I684" s="132"/>
      <c r="J684" s="132">
        <v>13</v>
      </c>
      <c r="K684" s="132"/>
      <c r="L684" s="132">
        <v>6.7</v>
      </c>
      <c r="M684" s="132">
        <v>8.3000000000000007</v>
      </c>
      <c r="N684" s="132">
        <v>13.1</v>
      </c>
      <c r="O684" s="132">
        <v>23.6</v>
      </c>
      <c r="P684" s="132"/>
      <c r="Q684" s="132">
        <v>6.6</v>
      </c>
      <c r="R684" s="132">
        <v>5</v>
      </c>
      <c r="S684" s="132">
        <v>4.2</v>
      </c>
      <c r="T684" s="132">
        <v>10</v>
      </c>
      <c r="U684" s="132">
        <v>10</v>
      </c>
      <c r="V684" s="132">
        <v>2.7</v>
      </c>
      <c r="W684" s="132">
        <v>3.3</v>
      </c>
      <c r="X684" s="132">
        <v>13.7</v>
      </c>
      <c r="Y684" s="132">
        <v>7.6</v>
      </c>
      <c r="Z684" s="132">
        <v>3.8</v>
      </c>
      <c r="AA684" s="132">
        <v>8.1</v>
      </c>
      <c r="AB684" s="132">
        <v>7.8</v>
      </c>
      <c r="AC684" s="132">
        <v>22.2</v>
      </c>
      <c r="AD684" s="132">
        <v>9.1</v>
      </c>
      <c r="AE684" s="132">
        <v>13.9</v>
      </c>
      <c r="AF684" s="132">
        <v>16.5</v>
      </c>
      <c r="AG684" s="132">
        <v>10.8</v>
      </c>
      <c r="AH684" s="132">
        <v>46.1</v>
      </c>
      <c r="AI684" s="132">
        <v>27</v>
      </c>
      <c r="AJ684" s="132">
        <v>12.2</v>
      </c>
      <c r="AK684" s="132">
        <v>23.4</v>
      </c>
      <c r="AL684" s="132">
        <v>23.4</v>
      </c>
      <c r="AM684" s="132">
        <v>22.6</v>
      </c>
      <c r="AN684" s="132">
        <v>39.299999999999997</v>
      </c>
      <c r="AO684" s="132">
        <v>23.4</v>
      </c>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row>
    <row r="685" spans="1:94">
      <c r="A685" s="131"/>
      <c r="B685" s="131"/>
      <c r="C685" s="131" t="s">
        <v>1335</v>
      </c>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row>
    <row r="686" spans="1:94">
      <c r="A686" s="131"/>
      <c r="B686" s="131"/>
      <c r="C686" s="131" t="s">
        <v>1354</v>
      </c>
      <c r="D686" s="131" t="s">
        <v>1355</v>
      </c>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row>
    <row r="687" spans="1:94">
      <c r="A687" s="131">
        <v>518</v>
      </c>
      <c r="B687" s="131" t="s">
        <v>1353</v>
      </c>
      <c r="C687" s="131" t="s">
        <v>1354</v>
      </c>
      <c r="D687" s="131" t="s">
        <v>1355</v>
      </c>
      <c r="E687" s="131" t="s">
        <v>1356</v>
      </c>
      <c r="F687" s="131" t="s">
        <v>1697</v>
      </c>
      <c r="G687" s="131"/>
      <c r="H687" s="131"/>
      <c r="I687" s="132"/>
      <c r="J687" s="132">
        <v>9.6999999999999993</v>
      </c>
      <c r="K687" s="132"/>
      <c r="L687" s="132">
        <v>13.9</v>
      </c>
      <c r="M687" s="132">
        <v>12.3</v>
      </c>
      <c r="N687" s="132">
        <v>9.5</v>
      </c>
      <c r="O687" s="132">
        <v>6.3</v>
      </c>
      <c r="P687" s="132"/>
      <c r="Q687" s="132">
        <v>13.4</v>
      </c>
      <c r="R687" s="132">
        <v>16.399999999999999</v>
      </c>
      <c r="S687" s="132">
        <v>16.3</v>
      </c>
      <c r="T687" s="132">
        <v>10.3</v>
      </c>
      <c r="U687" s="132">
        <v>13.6</v>
      </c>
      <c r="V687" s="132">
        <v>13.5</v>
      </c>
      <c r="W687" s="132">
        <v>16.600000000000001</v>
      </c>
      <c r="X687" s="132">
        <v>12.1</v>
      </c>
      <c r="Y687" s="132">
        <v>10.6</v>
      </c>
      <c r="Z687" s="132">
        <v>15</v>
      </c>
      <c r="AA687" s="132">
        <v>13.8</v>
      </c>
      <c r="AB687" s="132">
        <v>15.1</v>
      </c>
      <c r="AC687" s="132">
        <v>5.5</v>
      </c>
      <c r="AD687" s="132">
        <v>12</v>
      </c>
      <c r="AE687" s="132">
        <v>8.6</v>
      </c>
      <c r="AF687" s="132">
        <v>8.3000000000000007</v>
      </c>
      <c r="AG687" s="132">
        <v>10.4</v>
      </c>
      <c r="AH687" s="132">
        <v>3.3</v>
      </c>
      <c r="AI687" s="132">
        <v>5.5</v>
      </c>
      <c r="AJ687" s="132">
        <v>8.8000000000000007</v>
      </c>
      <c r="AK687" s="132">
        <v>7.4</v>
      </c>
      <c r="AL687" s="132">
        <v>6.1</v>
      </c>
      <c r="AM687" s="132">
        <v>7.6</v>
      </c>
      <c r="AN687" s="132">
        <v>4</v>
      </c>
      <c r="AO687" s="132">
        <v>5.9</v>
      </c>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row>
    <row r="688" spans="1:94">
      <c r="A688" s="131">
        <v>519</v>
      </c>
      <c r="B688" s="131" t="s">
        <v>1357</v>
      </c>
      <c r="C688" s="131" t="s">
        <v>1354</v>
      </c>
      <c r="D688" s="131" t="s">
        <v>1355</v>
      </c>
      <c r="E688" s="131" t="s">
        <v>1358</v>
      </c>
      <c r="F688" s="131" t="s">
        <v>1697</v>
      </c>
      <c r="G688" s="131"/>
      <c r="H688" s="131"/>
      <c r="I688" s="132"/>
      <c r="J688" s="132">
        <v>3.9</v>
      </c>
      <c r="K688" s="132"/>
      <c r="L688" s="132">
        <v>5.5</v>
      </c>
      <c r="M688" s="132">
        <v>5.0999999999999996</v>
      </c>
      <c r="N688" s="132">
        <v>3.6</v>
      </c>
      <c r="O688" s="132">
        <v>2.5</v>
      </c>
      <c r="P688" s="132"/>
      <c r="Q688" s="132">
        <v>6.6</v>
      </c>
      <c r="R688" s="132">
        <v>5.6</v>
      </c>
      <c r="S688" s="132">
        <v>6.7</v>
      </c>
      <c r="T688" s="132">
        <v>4.5999999999999996</v>
      </c>
      <c r="U688" s="132">
        <v>4.4000000000000004</v>
      </c>
      <c r="V688" s="132">
        <v>7.3</v>
      </c>
      <c r="W688" s="132">
        <v>6.1</v>
      </c>
      <c r="X688" s="132">
        <v>5</v>
      </c>
      <c r="Y688" s="132">
        <v>4.7</v>
      </c>
      <c r="Z688" s="132">
        <v>5.8</v>
      </c>
      <c r="AA688" s="132">
        <v>5</v>
      </c>
      <c r="AB688" s="132">
        <v>5.4</v>
      </c>
      <c r="AC688" s="132">
        <v>2.7</v>
      </c>
      <c r="AD688" s="132">
        <v>4.4000000000000004</v>
      </c>
      <c r="AE688" s="132">
        <v>3.4</v>
      </c>
      <c r="AF688" s="132">
        <v>2.9</v>
      </c>
      <c r="AG688" s="132">
        <v>4.0999999999999996</v>
      </c>
      <c r="AH688" s="132">
        <v>2</v>
      </c>
      <c r="AI688" s="132">
        <v>2.1</v>
      </c>
      <c r="AJ688" s="132">
        <v>3.6</v>
      </c>
      <c r="AK688" s="132">
        <v>3.2</v>
      </c>
      <c r="AL688" s="132">
        <v>3</v>
      </c>
      <c r="AM688" s="132">
        <v>2.8</v>
      </c>
      <c r="AN688" s="132">
        <v>1.5</v>
      </c>
      <c r="AO688" s="132">
        <v>2</v>
      </c>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row>
    <row r="689" spans="1:94">
      <c r="A689" s="131">
        <v>520</v>
      </c>
      <c r="B689" s="131" t="s">
        <v>1359</v>
      </c>
      <c r="C689" s="131" t="s">
        <v>1354</v>
      </c>
      <c r="D689" s="131" t="s">
        <v>1355</v>
      </c>
      <c r="E689" s="131" t="s">
        <v>1360</v>
      </c>
      <c r="F689" s="131" t="s">
        <v>1697</v>
      </c>
      <c r="G689" s="131"/>
      <c r="H689" s="131"/>
      <c r="I689" s="132"/>
      <c r="J689" s="132">
        <v>0.9</v>
      </c>
      <c r="K689" s="132"/>
      <c r="L689" s="132">
        <v>1.6</v>
      </c>
      <c r="M689" s="132">
        <v>1</v>
      </c>
      <c r="N689" s="132">
        <v>0.7</v>
      </c>
      <c r="O689" s="132">
        <v>0.5</v>
      </c>
      <c r="P689" s="132"/>
      <c r="Q689" s="132">
        <v>2.2000000000000002</v>
      </c>
      <c r="R689" s="132">
        <v>2.9</v>
      </c>
      <c r="S689" s="132">
        <v>2</v>
      </c>
      <c r="T689" s="132">
        <v>0.8</v>
      </c>
      <c r="U689" s="132">
        <v>0.6</v>
      </c>
      <c r="V689" s="132">
        <v>0.6</v>
      </c>
      <c r="W689" s="132">
        <v>1</v>
      </c>
      <c r="X689" s="132">
        <v>0.4</v>
      </c>
      <c r="Y689" s="132">
        <v>1.1000000000000001</v>
      </c>
      <c r="Z689" s="132">
        <v>1.5</v>
      </c>
      <c r="AA689" s="132">
        <v>0.6</v>
      </c>
      <c r="AB689" s="132">
        <v>1.3</v>
      </c>
      <c r="AC689" s="132">
        <v>1.1000000000000001</v>
      </c>
      <c r="AD689" s="132">
        <v>1</v>
      </c>
      <c r="AE689" s="132">
        <v>0.7</v>
      </c>
      <c r="AF689" s="132">
        <v>0.5</v>
      </c>
      <c r="AG689" s="132">
        <v>0.6</v>
      </c>
      <c r="AH689" s="132">
        <v>0.5</v>
      </c>
      <c r="AI689" s="132">
        <v>0.5</v>
      </c>
      <c r="AJ689" s="132">
        <v>0.7</v>
      </c>
      <c r="AK689" s="132">
        <v>0.5</v>
      </c>
      <c r="AL689" s="132">
        <v>0.5</v>
      </c>
      <c r="AM689" s="132">
        <v>0.5</v>
      </c>
      <c r="AN689" s="132">
        <v>0.3</v>
      </c>
      <c r="AO689" s="132">
        <v>0.5</v>
      </c>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row>
    <row r="690" spans="1:94">
      <c r="A690" s="131">
        <v>521</v>
      </c>
      <c r="B690" s="131" t="s">
        <v>1361</v>
      </c>
      <c r="C690" s="131" t="s">
        <v>1354</v>
      </c>
      <c r="D690" s="131" t="s">
        <v>1355</v>
      </c>
      <c r="E690" s="131" t="s">
        <v>1362</v>
      </c>
      <c r="F690" s="131" t="s">
        <v>1697</v>
      </c>
      <c r="G690" s="131"/>
      <c r="H690" s="131"/>
      <c r="I690" s="132"/>
      <c r="J690" s="132">
        <v>1.9</v>
      </c>
      <c r="K690" s="132"/>
      <c r="L690" s="132">
        <v>2.7</v>
      </c>
      <c r="M690" s="132">
        <v>2.9</v>
      </c>
      <c r="N690" s="132">
        <v>1.8</v>
      </c>
      <c r="O690" s="132">
        <v>1</v>
      </c>
      <c r="P690" s="132"/>
      <c r="Q690" s="132">
        <v>2.9</v>
      </c>
      <c r="R690" s="132">
        <v>3.2</v>
      </c>
      <c r="S690" s="132">
        <v>3.5</v>
      </c>
      <c r="T690" s="132">
        <v>1.8</v>
      </c>
      <c r="U690" s="132">
        <v>2.4</v>
      </c>
      <c r="V690" s="132">
        <v>4.7</v>
      </c>
      <c r="W690" s="132">
        <v>3.9</v>
      </c>
      <c r="X690" s="132">
        <v>2.2000000000000002</v>
      </c>
      <c r="Y690" s="132">
        <v>2.7</v>
      </c>
      <c r="Z690" s="132">
        <v>3.7</v>
      </c>
      <c r="AA690" s="132">
        <v>2.5</v>
      </c>
      <c r="AB690" s="132">
        <v>2.9</v>
      </c>
      <c r="AC690" s="132">
        <v>1.3</v>
      </c>
      <c r="AD690" s="132">
        <v>2.2999999999999998</v>
      </c>
      <c r="AE690" s="132">
        <v>1.7</v>
      </c>
      <c r="AF690" s="132">
        <v>1.3</v>
      </c>
      <c r="AG690" s="132">
        <v>2</v>
      </c>
      <c r="AH690" s="132">
        <v>0.7</v>
      </c>
      <c r="AI690" s="132">
        <v>0.7</v>
      </c>
      <c r="AJ690" s="132">
        <v>1.6</v>
      </c>
      <c r="AK690" s="132">
        <v>1</v>
      </c>
      <c r="AL690" s="132">
        <v>1.5</v>
      </c>
      <c r="AM690" s="132">
        <v>1.3</v>
      </c>
      <c r="AN690" s="132">
        <v>0.5</v>
      </c>
      <c r="AO690" s="132">
        <v>0.9</v>
      </c>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row>
    <row r="691" spans="1:94">
      <c r="A691" s="131">
        <v>522</v>
      </c>
      <c r="B691" s="131"/>
      <c r="C691" s="131" t="s">
        <v>1354</v>
      </c>
      <c r="D691" s="131" t="s">
        <v>1355</v>
      </c>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row>
    <row r="692" spans="1:94">
      <c r="A692" s="131">
        <v>523</v>
      </c>
      <c r="B692" s="131" t="s">
        <v>1363</v>
      </c>
      <c r="C692" s="131" t="s">
        <v>1354</v>
      </c>
      <c r="D692" s="131" t="s">
        <v>1355</v>
      </c>
      <c r="E692" s="131" t="s">
        <v>1364</v>
      </c>
      <c r="F692" s="131" t="s">
        <v>1697</v>
      </c>
      <c r="G692" s="131"/>
      <c r="H692" s="131"/>
      <c r="I692" s="132"/>
      <c r="J692" s="132">
        <v>7.4</v>
      </c>
      <c r="K692" s="132"/>
      <c r="L692" s="132">
        <v>7.1</v>
      </c>
      <c r="M692" s="132">
        <v>5.6</v>
      </c>
      <c r="N692" s="132">
        <v>7.5</v>
      </c>
      <c r="O692" s="132">
        <v>8.8000000000000007</v>
      </c>
      <c r="P692" s="132"/>
      <c r="Q692" s="132">
        <v>6.6</v>
      </c>
      <c r="R692" s="132">
        <v>6.1</v>
      </c>
      <c r="S692" s="132">
        <v>5</v>
      </c>
      <c r="T692" s="132">
        <v>9.9</v>
      </c>
      <c r="U692" s="132">
        <v>6.9</v>
      </c>
      <c r="V692" s="132">
        <v>5.6</v>
      </c>
      <c r="W692" s="132">
        <v>4.5</v>
      </c>
      <c r="X692" s="132">
        <v>4.8</v>
      </c>
      <c r="Y692" s="132">
        <v>6</v>
      </c>
      <c r="Z692" s="132">
        <v>6.5</v>
      </c>
      <c r="AA692" s="132">
        <v>5.2</v>
      </c>
      <c r="AB692" s="132">
        <v>5.3</v>
      </c>
      <c r="AC692" s="132">
        <v>6</v>
      </c>
      <c r="AD692" s="132">
        <v>6.7</v>
      </c>
      <c r="AE692" s="132">
        <v>6.1</v>
      </c>
      <c r="AF692" s="132">
        <v>9.1</v>
      </c>
      <c r="AG692" s="132">
        <v>8</v>
      </c>
      <c r="AH692" s="132">
        <v>6.8</v>
      </c>
      <c r="AI692" s="132">
        <v>10</v>
      </c>
      <c r="AJ692" s="132">
        <v>9</v>
      </c>
      <c r="AK692" s="132">
        <v>9.6999999999999993</v>
      </c>
      <c r="AL692" s="132">
        <v>6</v>
      </c>
      <c r="AM692" s="132">
        <v>8</v>
      </c>
      <c r="AN692" s="132">
        <v>9.8000000000000007</v>
      </c>
      <c r="AO692" s="132">
        <v>8.6999999999999993</v>
      </c>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row>
    <row r="693" spans="1:94">
      <c r="A693" s="131">
        <v>524</v>
      </c>
      <c r="B693" s="131" t="s">
        <v>1365</v>
      </c>
      <c r="C693" s="131" t="s">
        <v>1354</v>
      </c>
      <c r="D693" s="131" t="s">
        <v>1355</v>
      </c>
      <c r="E693" s="131" t="s">
        <v>1366</v>
      </c>
      <c r="F693" s="131" t="s">
        <v>1697</v>
      </c>
      <c r="G693" s="131"/>
      <c r="H693" s="131"/>
      <c r="I693" s="132"/>
      <c r="J693" s="132">
        <v>1.7</v>
      </c>
      <c r="K693" s="132"/>
      <c r="L693" s="132">
        <v>1.9</v>
      </c>
      <c r="M693" s="132">
        <v>1.5</v>
      </c>
      <c r="N693" s="132">
        <v>1.7</v>
      </c>
      <c r="O693" s="132">
        <v>1.8</v>
      </c>
      <c r="P693" s="132"/>
      <c r="Q693" s="132">
        <v>2.4</v>
      </c>
      <c r="R693" s="132">
        <v>1.9</v>
      </c>
      <c r="S693" s="132">
        <v>1.6</v>
      </c>
      <c r="T693" s="132">
        <v>2.2000000000000002</v>
      </c>
      <c r="U693" s="132">
        <v>1.7</v>
      </c>
      <c r="V693" s="132">
        <v>1.6</v>
      </c>
      <c r="W693" s="132">
        <v>1.3</v>
      </c>
      <c r="X693" s="132">
        <v>1.3</v>
      </c>
      <c r="Y693" s="132">
        <v>1.6</v>
      </c>
      <c r="Z693" s="132">
        <v>1.8</v>
      </c>
      <c r="AA693" s="132">
        <v>1.4</v>
      </c>
      <c r="AB693" s="132">
        <v>1.5</v>
      </c>
      <c r="AC693" s="132">
        <v>1.5</v>
      </c>
      <c r="AD693" s="132">
        <v>1.7</v>
      </c>
      <c r="AE693" s="132">
        <v>1.5</v>
      </c>
      <c r="AF693" s="132">
        <v>1.9</v>
      </c>
      <c r="AG693" s="132">
        <v>1.8</v>
      </c>
      <c r="AH693" s="132">
        <v>1.5</v>
      </c>
      <c r="AI693" s="132">
        <v>1.9</v>
      </c>
      <c r="AJ693" s="132">
        <v>2</v>
      </c>
      <c r="AK693" s="132">
        <v>2</v>
      </c>
      <c r="AL693" s="132">
        <v>1.4</v>
      </c>
      <c r="AM693" s="132">
        <v>1.6</v>
      </c>
      <c r="AN693" s="132">
        <v>1.7</v>
      </c>
      <c r="AO693" s="132">
        <v>1.7</v>
      </c>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row>
    <row r="694" spans="1:94">
      <c r="A694" s="131">
        <v>525</v>
      </c>
      <c r="B694" s="131"/>
      <c r="C694" s="131" t="s">
        <v>1354</v>
      </c>
      <c r="D694" s="131" t="s">
        <v>1355</v>
      </c>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row>
    <row r="695" spans="1:94">
      <c r="A695" s="131">
        <v>526</v>
      </c>
      <c r="B695" s="131" t="s">
        <v>1367</v>
      </c>
      <c r="C695" s="131" t="s">
        <v>1354</v>
      </c>
      <c r="D695" s="131" t="s">
        <v>1355</v>
      </c>
      <c r="E695" s="131" t="s">
        <v>1368</v>
      </c>
      <c r="F695" s="131" t="s">
        <v>1697</v>
      </c>
      <c r="G695" s="131"/>
      <c r="H695" s="131"/>
      <c r="I695" s="132"/>
      <c r="J695" s="132">
        <v>2.2999999999999998</v>
      </c>
      <c r="K695" s="132"/>
      <c r="L695" s="132">
        <v>1.3</v>
      </c>
      <c r="M695" s="132">
        <v>1.2</v>
      </c>
      <c r="N695" s="132">
        <v>2</v>
      </c>
      <c r="O695" s="132">
        <v>3.8</v>
      </c>
      <c r="P695" s="132"/>
      <c r="Q695" s="132">
        <v>1.5</v>
      </c>
      <c r="R695" s="132">
        <v>0.8</v>
      </c>
      <c r="S695" s="132">
        <v>0.7</v>
      </c>
      <c r="T695" s="132">
        <v>2.1</v>
      </c>
      <c r="U695" s="132">
        <v>1.2</v>
      </c>
      <c r="V695" s="132">
        <v>0.8</v>
      </c>
      <c r="W695" s="132">
        <v>0.6</v>
      </c>
      <c r="X695" s="132">
        <v>1.3</v>
      </c>
      <c r="Y695" s="132">
        <v>1.3</v>
      </c>
      <c r="Z695" s="132">
        <v>0.8</v>
      </c>
      <c r="AA695" s="132">
        <v>1</v>
      </c>
      <c r="AB695" s="132">
        <v>0.9</v>
      </c>
      <c r="AC695" s="132">
        <v>2.9</v>
      </c>
      <c r="AD695" s="132">
        <v>1.2</v>
      </c>
      <c r="AE695" s="132">
        <v>1.9</v>
      </c>
      <c r="AF695" s="132">
        <v>2.6</v>
      </c>
      <c r="AG695" s="132">
        <v>1.6</v>
      </c>
      <c r="AH695" s="132">
        <v>5.4</v>
      </c>
      <c r="AI695" s="132">
        <v>4.7</v>
      </c>
      <c r="AJ695" s="132">
        <v>2.2000000000000002</v>
      </c>
      <c r="AK695" s="132">
        <v>2.9</v>
      </c>
      <c r="AL695" s="132">
        <v>3.3</v>
      </c>
      <c r="AM695" s="132">
        <v>2.8</v>
      </c>
      <c r="AN695" s="132">
        <v>6.4</v>
      </c>
      <c r="AO695" s="132">
        <v>3.4</v>
      </c>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row>
    <row r="696" spans="1:94">
      <c r="A696" s="131">
        <v>527</v>
      </c>
      <c r="B696" s="131" t="s">
        <v>1369</v>
      </c>
      <c r="C696" s="131" t="s">
        <v>1354</v>
      </c>
      <c r="D696" s="131" t="s">
        <v>1355</v>
      </c>
      <c r="E696" s="131" t="s">
        <v>1370</v>
      </c>
      <c r="F696" s="131" t="s">
        <v>1697</v>
      </c>
      <c r="G696" s="131"/>
      <c r="H696" s="131"/>
      <c r="I696" s="132"/>
      <c r="J696" s="132">
        <v>2.1</v>
      </c>
      <c r="K696" s="132"/>
      <c r="L696" s="132">
        <v>1.1000000000000001</v>
      </c>
      <c r="M696" s="132">
        <v>1.8</v>
      </c>
      <c r="N696" s="132">
        <v>2.1</v>
      </c>
      <c r="O696" s="132">
        <v>2.7</v>
      </c>
      <c r="P696" s="132"/>
      <c r="Q696" s="132">
        <v>0.9</v>
      </c>
      <c r="R696" s="132">
        <v>0.8</v>
      </c>
      <c r="S696" s="132">
        <v>0.8</v>
      </c>
      <c r="T696" s="132">
        <v>1.6</v>
      </c>
      <c r="U696" s="132">
        <v>0.9</v>
      </c>
      <c r="V696" s="132">
        <v>1.4</v>
      </c>
      <c r="W696" s="132">
        <v>0.7</v>
      </c>
      <c r="X696" s="132">
        <v>3.3</v>
      </c>
      <c r="Y696" s="132">
        <v>1.9</v>
      </c>
      <c r="Z696" s="132">
        <v>0.9</v>
      </c>
      <c r="AA696" s="132">
        <v>1.6</v>
      </c>
      <c r="AB696" s="132">
        <v>1</v>
      </c>
      <c r="AC696" s="132">
        <v>3.8</v>
      </c>
      <c r="AD696" s="132">
        <v>1.5</v>
      </c>
      <c r="AE696" s="132">
        <v>3</v>
      </c>
      <c r="AF696" s="132">
        <v>1.6</v>
      </c>
      <c r="AG696" s="132">
        <v>1.6</v>
      </c>
      <c r="AH696" s="132">
        <v>5.5</v>
      </c>
      <c r="AI696" s="132">
        <v>2.4</v>
      </c>
      <c r="AJ696" s="132">
        <v>1.7</v>
      </c>
      <c r="AK696" s="132">
        <v>2.1</v>
      </c>
      <c r="AL696" s="132">
        <v>4.7</v>
      </c>
      <c r="AM696" s="132">
        <v>2.7</v>
      </c>
      <c r="AN696" s="132">
        <v>3.3</v>
      </c>
      <c r="AO696" s="132">
        <v>2.2000000000000002</v>
      </c>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row>
    <row r="697" spans="1:94">
      <c r="A697" s="131">
        <v>528</v>
      </c>
      <c r="B697" s="131" t="s">
        <v>1371</v>
      </c>
      <c r="C697" s="131" t="s">
        <v>1354</v>
      </c>
      <c r="D697" s="131" t="s">
        <v>1355</v>
      </c>
      <c r="E697" s="131" t="s">
        <v>1372</v>
      </c>
      <c r="F697" s="131" t="s">
        <v>1697</v>
      </c>
      <c r="G697" s="131"/>
      <c r="H697" s="131"/>
      <c r="I697" s="132"/>
      <c r="J697" s="132">
        <v>2.8</v>
      </c>
      <c r="K697" s="132"/>
      <c r="L697" s="132">
        <v>1.4</v>
      </c>
      <c r="M697" s="132">
        <v>1.6</v>
      </c>
      <c r="N697" s="132">
        <v>2.4</v>
      </c>
      <c r="O697" s="132">
        <v>4.5999999999999996</v>
      </c>
      <c r="P697" s="132"/>
      <c r="Q697" s="132">
        <v>1.6</v>
      </c>
      <c r="R697" s="132">
        <v>0.9</v>
      </c>
      <c r="S697" s="132">
        <v>0.8</v>
      </c>
      <c r="T697" s="132">
        <v>2.2000000000000002</v>
      </c>
      <c r="U697" s="132">
        <v>1.3</v>
      </c>
      <c r="V697" s="132">
        <v>0.9</v>
      </c>
      <c r="W697" s="132">
        <v>0.7</v>
      </c>
      <c r="X697" s="132">
        <v>2.2999999999999998</v>
      </c>
      <c r="Y697" s="132">
        <v>1.6</v>
      </c>
      <c r="Z697" s="132">
        <v>0.9</v>
      </c>
      <c r="AA697" s="132">
        <v>1.3</v>
      </c>
      <c r="AB697" s="132">
        <v>1</v>
      </c>
      <c r="AC697" s="132">
        <v>4.2</v>
      </c>
      <c r="AD697" s="132">
        <v>1.5</v>
      </c>
      <c r="AE697" s="132">
        <v>2.6</v>
      </c>
      <c r="AF697" s="132">
        <v>2.6</v>
      </c>
      <c r="AG697" s="132">
        <v>1.8</v>
      </c>
      <c r="AH697" s="132">
        <v>9.9</v>
      </c>
      <c r="AI697" s="132">
        <v>4.8</v>
      </c>
      <c r="AJ697" s="132">
        <v>2.2999999999999998</v>
      </c>
      <c r="AK697" s="132">
        <v>3.3</v>
      </c>
      <c r="AL697" s="132">
        <v>5.5</v>
      </c>
      <c r="AM697" s="132">
        <v>3.7</v>
      </c>
      <c r="AN697" s="132">
        <v>7.9</v>
      </c>
      <c r="AO697" s="132">
        <v>4.4000000000000004</v>
      </c>
    </row>
    <row r="698" spans="1:94">
      <c r="A698" s="131"/>
      <c r="B698" s="131"/>
      <c r="C698" s="131" t="s">
        <v>1354</v>
      </c>
      <c r="D698" s="131" t="s">
        <v>1374</v>
      </c>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row>
    <row r="699" spans="1:94">
      <c r="A699" s="131">
        <v>530</v>
      </c>
      <c r="B699" s="131" t="s">
        <v>1373</v>
      </c>
      <c r="C699" s="131" t="s">
        <v>1354</v>
      </c>
      <c r="D699" s="131" t="s">
        <v>1374</v>
      </c>
      <c r="E699" s="131" t="s">
        <v>1375</v>
      </c>
      <c r="F699" s="131" t="s">
        <v>1697</v>
      </c>
      <c r="G699" s="131"/>
      <c r="H699" s="131"/>
      <c r="I699" s="132"/>
      <c r="J699" s="132">
        <v>2.8</v>
      </c>
      <c r="K699" s="132"/>
      <c r="L699" s="132">
        <v>1.8</v>
      </c>
      <c r="M699" s="132">
        <v>2.7</v>
      </c>
      <c r="N699" s="132">
        <v>2.7</v>
      </c>
      <c r="O699" s="132">
        <v>3.6</v>
      </c>
      <c r="P699" s="132"/>
      <c r="Q699" s="132">
        <v>2.1</v>
      </c>
      <c r="R699" s="132">
        <v>1.6</v>
      </c>
      <c r="S699" s="132">
        <v>1.8</v>
      </c>
      <c r="T699" s="132">
        <v>1.8</v>
      </c>
      <c r="U699" s="132">
        <v>1.6</v>
      </c>
      <c r="V699" s="132">
        <v>2</v>
      </c>
      <c r="W699" s="132">
        <v>1.7</v>
      </c>
      <c r="X699" s="132">
        <v>5.6</v>
      </c>
      <c r="Y699" s="132">
        <v>2.5</v>
      </c>
      <c r="Z699" s="132">
        <v>1.6</v>
      </c>
      <c r="AA699" s="132">
        <v>2.5</v>
      </c>
      <c r="AB699" s="132">
        <v>2</v>
      </c>
      <c r="AC699" s="132">
        <v>4.8</v>
      </c>
      <c r="AD699" s="132">
        <v>2.2000000000000002</v>
      </c>
      <c r="AE699" s="132">
        <v>3.7</v>
      </c>
      <c r="AF699" s="132">
        <v>2.1</v>
      </c>
      <c r="AG699" s="132">
        <v>2</v>
      </c>
      <c r="AH699" s="132">
        <v>7.6</v>
      </c>
      <c r="AI699" s="132">
        <v>2.8</v>
      </c>
      <c r="AJ699" s="132">
        <v>2</v>
      </c>
      <c r="AK699" s="132">
        <v>2.7</v>
      </c>
      <c r="AL699" s="132">
        <v>7.4</v>
      </c>
      <c r="AM699" s="132">
        <v>3.5</v>
      </c>
      <c r="AN699" s="132">
        <v>3.8</v>
      </c>
      <c r="AO699" s="132">
        <v>2.9</v>
      </c>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row>
    <row r="700" spans="1:94">
      <c r="A700" s="131">
        <v>531</v>
      </c>
      <c r="B700" s="131" t="s">
        <v>1376</v>
      </c>
      <c r="C700" s="131" t="s">
        <v>1354</v>
      </c>
      <c r="D700" s="131" t="s">
        <v>1374</v>
      </c>
      <c r="E700" s="131" t="s">
        <v>1377</v>
      </c>
      <c r="F700" s="131" t="s">
        <v>1697</v>
      </c>
      <c r="G700" s="131"/>
      <c r="H700" s="131"/>
      <c r="I700" s="132"/>
      <c r="J700" s="132">
        <v>2.5</v>
      </c>
      <c r="K700" s="132"/>
      <c r="L700" s="132">
        <v>2.2999999999999998</v>
      </c>
      <c r="M700" s="132">
        <v>3</v>
      </c>
      <c r="N700" s="132">
        <v>2.5</v>
      </c>
      <c r="O700" s="132">
        <v>2.4</v>
      </c>
      <c r="P700" s="132"/>
      <c r="Q700" s="132">
        <v>2.5</v>
      </c>
      <c r="R700" s="132">
        <v>2.5</v>
      </c>
      <c r="S700" s="132">
        <v>2.9</v>
      </c>
      <c r="T700" s="132">
        <v>1.7</v>
      </c>
      <c r="U700" s="132">
        <v>2.2000000000000002</v>
      </c>
      <c r="V700" s="132">
        <v>2.9</v>
      </c>
      <c r="W700" s="132">
        <v>3.2</v>
      </c>
      <c r="X700" s="132">
        <v>3.9</v>
      </c>
      <c r="Y700" s="132">
        <v>2.8</v>
      </c>
      <c r="Z700" s="132">
        <v>2.4</v>
      </c>
      <c r="AA700" s="132">
        <v>3.1</v>
      </c>
      <c r="AB700" s="132">
        <v>2.9</v>
      </c>
      <c r="AC700" s="132">
        <v>3.4</v>
      </c>
      <c r="AD700" s="132">
        <v>2.5</v>
      </c>
      <c r="AE700" s="132">
        <v>3.3</v>
      </c>
      <c r="AF700" s="132">
        <v>1.7</v>
      </c>
      <c r="AG700" s="132">
        <v>2.2000000000000002</v>
      </c>
      <c r="AH700" s="132">
        <v>3.9</v>
      </c>
      <c r="AI700" s="132">
        <v>1.6</v>
      </c>
      <c r="AJ700" s="132">
        <v>1.7</v>
      </c>
      <c r="AK700" s="132">
        <v>1.9</v>
      </c>
      <c r="AL700" s="132">
        <v>4.7</v>
      </c>
      <c r="AM700" s="132">
        <v>2.9</v>
      </c>
      <c r="AN700" s="132">
        <v>2.1</v>
      </c>
      <c r="AO700" s="132">
        <v>2.2000000000000002</v>
      </c>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row>
    <row r="701" spans="1:94">
      <c r="A701" s="131">
        <v>532</v>
      </c>
      <c r="B701" s="131" t="s">
        <v>1378</v>
      </c>
      <c r="C701" s="131" t="s">
        <v>1354</v>
      </c>
      <c r="D701" s="131" t="s">
        <v>1374</v>
      </c>
      <c r="E701" s="131" t="s">
        <v>1379</v>
      </c>
      <c r="F701" s="131" t="s">
        <v>1697</v>
      </c>
      <c r="G701" s="131"/>
      <c r="H701" s="131"/>
      <c r="I701" s="132"/>
      <c r="J701" s="132">
        <v>1.5</v>
      </c>
      <c r="K701" s="132"/>
      <c r="L701" s="132">
        <v>0.9</v>
      </c>
      <c r="M701" s="132">
        <v>1.9</v>
      </c>
      <c r="N701" s="132">
        <v>1.6</v>
      </c>
      <c r="O701" s="132">
        <v>1.5</v>
      </c>
      <c r="P701" s="132"/>
      <c r="Q701" s="132">
        <v>0.6</v>
      </c>
      <c r="R701" s="132">
        <v>0.8</v>
      </c>
      <c r="S701" s="132">
        <v>1.3</v>
      </c>
      <c r="T701" s="132">
        <v>0.8</v>
      </c>
      <c r="U701" s="132">
        <v>0.9</v>
      </c>
      <c r="V701" s="132">
        <v>2</v>
      </c>
      <c r="W701" s="132">
        <v>1.2</v>
      </c>
      <c r="X701" s="132">
        <v>2.7</v>
      </c>
      <c r="Y701" s="132">
        <v>2.1</v>
      </c>
      <c r="Z701" s="132">
        <v>1.2</v>
      </c>
      <c r="AA701" s="132">
        <v>1.7</v>
      </c>
      <c r="AB701" s="132">
        <v>1.3</v>
      </c>
      <c r="AC701" s="132">
        <v>2.7</v>
      </c>
      <c r="AD701" s="132">
        <v>1.4</v>
      </c>
      <c r="AE701" s="132">
        <v>2.4</v>
      </c>
      <c r="AF701" s="132">
        <v>0.8</v>
      </c>
      <c r="AG701" s="132">
        <v>1.2</v>
      </c>
      <c r="AH701" s="132">
        <v>4.3</v>
      </c>
      <c r="AI701" s="132">
        <v>0.7</v>
      </c>
      <c r="AJ701" s="132">
        <v>0.9</v>
      </c>
      <c r="AK701" s="132">
        <v>1</v>
      </c>
      <c r="AL701" s="132">
        <v>4.4000000000000004</v>
      </c>
      <c r="AM701" s="132">
        <v>1.6</v>
      </c>
      <c r="AN701" s="132">
        <v>1</v>
      </c>
      <c r="AO701" s="132">
        <v>1</v>
      </c>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row>
    <row r="702" spans="1:94">
      <c r="A702" s="131">
        <v>533</v>
      </c>
      <c r="B702" s="131" t="s">
        <v>1380</v>
      </c>
      <c r="C702" s="131" t="s">
        <v>1354</v>
      </c>
      <c r="D702" s="131" t="s">
        <v>1374</v>
      </c>
      <c r="E702" s="131" t="s">
        <v>1381</v>
      </c>
      <c r="F702" s="131" t="s">
        <v>1697</v>
      </c>
      <c r="G702" s="131"/>
      <c r="H702" s="131"/>
      <c r="I702" s="132"/>
      <c r="J702" s="132">
        <v>8.1</v>
      </c>
      <c r="K702" s="132"/>
      <c r="L702" s="132">
        <v>7.2</v>
      </c>
      <c r="M702" s="132">
        <v>7.8</v>
      </c>
      <c r="N702" s="132">
        <v>8</v>
      </c>
      <c r="O702" s="132">
        <v>8.9</v>
      </c>
      <c r="P702" s="132"/>
      <c r="Q702" s="132">
        <v>8</v>
      </c>
      <c r="R702" s="132">
        <v>6.7</v>
      </c>
      <c r="S702" s="132">
        <v>7</v>
      </c>
      <c r="T702" s="132">
        <v>7.5</v>
      </c>
      <c r="U702" s="132">
        <v>6.9</v>
      </c>
      <c r="V702" s="132">
        <v>6.8</v>
      </c>
      <c r="W702" s="132">
        <v>7.1</v>
      </c>
      <c r="X702" s="132">
        <v>10.6</v>
      </c>
      <c r="Y702" s="132">
        <v>7.8</v>
      </c>
      <c r="Z702" s="132">
        <v>6.5</v>
      </c>
      <c r="AA702" s="132">
        <v>7.9</v>
      </c>
      <c r="AB702" s="132">
        <v>7.4</v>
      </c>
      <c r="AC702" s="132">
        <v>9.5</v>
      </c>
      <c r="AD702" s="132">
        <v>7.4</v>
      </c>
      <c r="AE702" s="132">
        <v>9.1999999999999993</v>
      </c>
      <c r="AF702" s="132">
        <v>7.6</v>
      </c>
      <c r="AG702" s="132">
        <v>7.5</v>
      </c>
      <c r="AH702" s="132">
        <v>10.7</v>
      </c>
      <c r="AI702" s="132">
        <v>8.3000000000000007</v>
      </c>
      <c r="AJ702" s="132">
        <v>7.3</v>
      </c>
      <c r="AK702" s="132">
        <v>8.1999999999999993</v>
      </c>
      <c r="AL702" s="132">
        <v>11.7</v>
      </c>
      <c r="AM702" s="132">
        <v>9</v>
      </c>
      <c r="AN702" s="132">
        <v>9.3000000000000007</v>
      </c>
      <c r="AO702" s="132">
        <v>8.6999999999999993</v>
      </c>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row>
    <row r="703" spans="1:94">
      <c r="A703" s="131">
        <v>534</v>
      </c>
      <c r="B703" s="131" t="s">
        <v>1382</v>
      </c>
      <c r="C703" s="131" t="s">
        <v>1354</v>
      </c>
      <c r="D703" s="131" t="s">
        <v>1374</v>
      </c>
      <c r="E703" s="131" t="s">
        <v>1383</v>
      </c>
      <c r="F703" s="131" t="s">
        <v>1697</v>
      </c>
      <c r="G703" s="131"/>
      <c r="H703" s="131"/>
      <c r="I703" s="132"/>
      <c r="J703" s="132">
        <v>2.6</v>
      </c>
      <c r="K703" s="132"/>
      <c r="L703" s="132">
        <v>2.4</v>
      </c>
      <c r="M703" s="132">
        <v>2.8</v>
      </c>
      <c r="N703" s="132">
        <v>2.5</v>
      </c>
      <c r="O703" s="132">
        <v>2.6</v>
      </c>
      <c r="P703" s="132"/>
      <c r="Q703" s="132">
        <v>2.7</v>
      </c>
      <c r="R703" s="132">
        <v>2.5</v>
      </c>
      <c r="S703" s="132">
        <v>2.8</v>
      </c>
      <c r="T703" s="132">
        <v>2</v>
      </c>
      <c r="U703" s="132">
        <v>2.2000000000000002</v>
      </c>
      <c r="V703" s="132">
        <v>2.6</v>
      </c>
      <c r="W703" s="132">
        <v>2.8</v>
      </c>
      <c r="X703" s="132">
        <v>4.4000000000000004</v>
      </c>
      <c r="Y703" s="132">
        <v>2.6</v>
      </c>
      <c r="Z703" s="132">
        <v>2.2999999999999998</v>
      </c>
      <c r="AA703" s="132">
        <v>2.8</v>
      </c>
      <c r="AB703" s="132">
        <v>2.7</v>
      </c>
      <c r="AC703" s="132">
        <v>3</v>
      </c>
      <c r="AD703" s="132">
        <v>2.4</v>
      </c>
      <c r="AE703" s="132">
        <v>3.1</v>
      </c>
      <c r="AF703" s="132">
        <v>2</v>
      </c>
      <c r="AG703" s="132">
        <v>2.2000000000000002</v>
      </c>
      <c r="AH703" s="132">
        <v>3.4</v>
      </c>
      <c r="AI703" s="132">
        <v>1.9</v>
      </c>
      <c r="AJ703" s="132">
        <v>2</v>
      </c>
      <c r="AK703" s="132">
        <v>2.4</v>
      </c>
      <c r="AL703" s="132">
        <v>4.5</v>
      </c>
      <c r="AM703" s="132">
        <v>2.8</v>
      </c>
      <c r="AN703" s="132">
        <v>2.2000000000000002</v>
      </c>
      <c r="AO703" s="132">
        <v>2.5</v>
      </c>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row>
    <row r="704" spans="1:94">
      <c r="A704" s="131">
        <v>535</v>
      </c>
      <c r="B704" s="131" t="s">
        <v>1384</v>
      </c>
      <c r="C704" s="131" t="s">
        <v>1354</v>
      </c>
      <c r="D704" s="131" t="s">
        <v>1374</v>
      </c>
      <c r="E704" s="131" t="s">
        <v>1385</v>
      </c>
      <c r="F704" s="131" t="s">
        <v>1697</v>
      </c>
      <c r="G704" s="131"/>
      <c r="H704" s="131"/>
      <c r="I704" s="132"/>
      <c r="J704" s="132">
        <v>4.4000000000000004</v>
      </c>
      <c r="K704" s="132"/>
      <c r="L704" s="132">
        <v>3.4</v>
      </c>
      <c r="M704" s="132">
        <v>4</v>
      </c>
      <c r="N704" s="132">
        <v>4.4000000000000004</v>
      </c>
      <c r="O704" s="132">
        <v>5.0999999999999996</v>
      </c>
      <c r="P704" s="132"/>
      <c r="Q704" s="132">
        <v>4</v>
      </c>
      <c r="R704" s="132">
        <v>3.1</v>
      </c>
      <c r="S704" s="132">
        <v>3</v>
      </c>
      <c r="T704" s="132">
        <v>3.9</v>
      </c>
      <c r="U704" s="132">
        <v>3.4</v>
      </c>
      <c r="V704" s="132">
        <v>3.8</v>
      </c>
      <c r="W704" s="132">
        <v>2.7</v>
      </c>
      <c r="X704" s="132">
        <v>5.8</v>
      </c>
      <c r="Y704" s="132">
        <v>4.0999999999999996</v>
      </c>
      <c r="Z704" s="132">
        <v>3.3</v>
      </c>
      <c r="AA704" s="132">
        <v>3.8</v>
      </c>
      <c r="AB704" s="132">
        <v>3.2</v>
      </c>
      <c r="AC704" s="132">
        <v>6</v>
      </c>
      <c r="AD704" s="132">
        <v>3.8</v>
      </c>
      <c r="AE704" s="132">
        <v>5.3</v>
      </c>
      <c r="AF704" s="132">
        <v>4.0999999999999996</v>
      </c>
      <c r="AG704" s="132">
        <v>3.8</v>
      </c>
      <c r="AH704" s="132">
        <v>6</v>
      </c>
      <c r="AI704" s="132">
        <v>4.5999999999999996</v>
      </c>
      <c r="AJ704" s="132">
        <v>3.8</v>
      </c>
      <c r="AK704" s="132">
        <v>4.3</v>
      </c>
      <c r="AL704" s="132">
        <v>8</v>
      </c>
      <c r="AM704" s="132">
        <v>5</v>
      </c>
      <c r="AN704" s="132">
        <v>5</v>
      </c>
      <c r="AO704" s="132">
        <v>4.5999999999999996</v>
      </c>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row>
    <row r="705" spans="1:94">
      <c r="A705" s="131">
        <v>536</v>
      </c>
      <c r="B705" s="131" t="s">
        <v>1386</v>
      </c>
      <c r="C705" s="131" t="s">
        <v>1354</v>
      </c>
      <c r="D705" s="131" t="s">
        <v>1374</v>
      </c>
      <c r="E705" s="131" t="s">
        <v>1387</v>
      </c>
      <c r="F705" s="131" t="s">
        <v>1697</v>
      </c>
      <c r="G705" s="131"/>
      <c r="H705" s="131"/>
      <c r="I705" s="132"/>
      <c r="J705" s="132">
        <v>3.1</v>
      </c>
      <c r="K705" s="132"/>
      <c r="L705" s="132">
        <v>2.2999999999999998</v>
      </c>
      <c r="M705" s="132">
        <v>3.2</v>
      </c>
      <c r="N705" s="132">
        <v>3</v>
      </c>
      <c r="O705" s="132">
        <v>3.5</v>
      </c>
      <c r="P705" s="132"/>
      <c r="Q705" s="132">
        <v>2.7</v>
      </c>
      <c r="R705" s="132">
        <v>2.2000000000000002</v>
      </c>
      <c r="S705" s="132">
        <v>2.5</v>
      </c>
      <c r="T705" s="132">
        <v>2.1</v>
      </c>
      <c r="U705" s="132">
        <v>2.1</v>
      </c>
      <c r="V705" s="132">
        <v>2.7</v>
      </c>
      <c r="W705" s="132">
        <v>2.5</v>
      </c>
      <c r="X705" s="132">
        <v>6.1</v>
      </c>
      <c r="Y705" s="132">
        <v>3</v>
      </c>
      <c r="Z705" s="132">
        <v>2.2000000000000002</v>
      </c>
      <c r="AA705" s="132">
        <v>3.2</v>
      </c>
      <c r="AB705" s="132">
        <v>2.7</v>
      </c>
      <c r="AC705" s="132">
        <v>4.5</v>
      </c>
      <c r="AD705" s="132">
        <v>2.6</v>
      </c>
      <c r="AE705" s="132">
        <v>4.3</v>
      </c>
      <c r="AF705" s="132">
        <v>2.2999999999999998</v>
      </c>
      <c r="AG705" s="132">
        <v>2.4</v>
      </c>
      <c r="AH705" s="132">
        <v>5.8</v>
      </c>
      <c r="AI705" s="132">
        <v>2.5</v>
      </c>
      <c r="AJ705" s="132">
        <v>2.2000000000000002</v>
      </c>
      <c r="AK705" s="132">
        <v>2.8</v>
      </c>
      <c r="AL705" s="132">
        <v>7</v>
      </c>
      <c r="AM705" s="132">
        <v>3.7</v>
      </c>
      <c r="AN705" s="132">
        <v>3.3</v>
      </c>
      <c r="AO705" s="132">
        <v>3.1</v>
      </c>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row>
    <row r="706" spans="1:94">
      <c r="A706" s="131">
        <v>537</v>
      </c>
      <c r="B706" s="131" t="s">
        <v>1388</v>
      </c>
      <c r="C706" s="131" t="s">
        <v>1354</v>
      </c>
      <c r="D706" s="131" t="s">
        <v>1374</v>
      </c>
      <c r="E706" s="131" t="s">
        <v>1389</v>
      </c>
      <c r="F706" s="131" t="s">
        <v>1697</v>
      </c>
      <c r="G706" s="131"/>
      <c r="H706" s="131"/>
      <c r="I706" s="132"/>
      <c r="J706" s="132">
        <v>3.6</v>
      </c>
      <c r="K706" s="132"/>
      <c r="L706" s="132">
        <v>2.4</v>
      </c>
      <c r="M706" s="132">
        <v>4.0999999999999996</v>
      </c>
      <c r="N706" s="132">
        <v>3.5</v>
      </c>
      <c r="O706" s="132">
        <v>3.9</v>
      </c>
      <c r="P706" s="132"/>
      <c r="Q706" s="132">
        <v>3.1</v>
      </c>
      <c r="R706" s="132">
        <v>2.1</v>
      </c>
      <c r="S706" s="132">
        <v>2.8</v>
      </c>
      <c r="T706" s="132">
        <v>2.1</v>
      </c>
      <c r="U706" s="132">
        <v>2.1</v>
      </c>
      <c r="V706" s="132">
        <v>3.9</v>
      </c>
      <c r="W706" s="132">
        <v>3.4</v>
      </c>
      <c r="X706" s="132">
        <v>6.3</v>
      </c>
      <c r="Y706" s="132">
        <v>3.8</v>
      </c>
      <c r="Z706" s="132">
        <v>2.6</v>
      </c>
      <c r="AA706" s="132">
        <v>4.3</v>
      </c>
      <c r="AB706" s="132">
        <v>3.1</v>
      </c>
      <c r="AC706" s="132">
        <v>6.3</v>
      </c>
      <c r="AD706" s="132">
        <v>2.8</v>
      </c>
      <c r="AE706" s="132">
        <v>5.4</v>
      </c>
      <c r="AF706" s="132">
        <v>2.2999999999999998</v>
      </c>
      <c r="AG706" s="132">
        <v>2.2999999999999998</v>
      </c>
      <c r="AH706" s="132">
        <v>10.3</v>
      </c>
      <c r="AI706" s="132">
        <v>2.2000000000000002</v>
      </c>
      <c r="AJ706" s="132">
        <v>1.9</v>
      </c>
      <c r="AK706" s="132">
        <v>2.9</v>
      </c>
      <c r="AL706" s="132">
        <v>10.3</v>
      </c>
      <c r="AM706" s="132">
        <v>3.8</v>
      </c>
      <c r="AN706" s="132">
        <v>3.6</v>
      </c>
      <c r="AO706" s="132">
        <v>3.5</v>
      </c>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row>
    <row r="707" spans="1:94">
      <c r="A707" s="131">
        <v>538</v>
      </c>
      <c r="B707" s="131" t="s">
        <v>1390</v>
      </c>
      <c r="C707" s="131" t="s">
        <v>1354</v>
      </c>
      <c r="D707" s="131" t="s">
        <v>1374</v>
      </c>
      <c r="E707" s="131" t="s">
        <v>1391</v>
      </c>
      <c r="F707" s="131" t="s">
        <v>1697</v>
      </c>
      <c r="G707" s="131"/>
      <c r="H707" s="131"/>
      <c r="I707" s="132"/>
      <c r="J707" s="132">
        <v>3</v>
      </c>
      <c r="K707" s="132"/>
      <c r="L707" s="132">
        <v>2.2000000000000002</v>
      </c>
      <c r="M707" s="132">
        <v>3.1</v>
      </c>
      <c r="N707" s="132">
        <v>2.9</v>
      </c>
      <c r="O707" s="132">
        <v>3.4</v>
      </c>
      <c r="P707" s="132"/>
      <c r="Q707" s="132">
        <v>2.1</v>
      </c>
      <c r="R707" s="132">
        <v>2</v>
      </c>
      <c r="S707" s="132">
        <v>2.5</v>
      </c>
      <c r="T707" s="132">
        <v>1.9</v>
      </c>
      <c r="U707" s="132">
        <v>2.1</v>
      </c>
      <c r="V707" s="132">
        <v>2.6</v>
      </c>
      <c r="W707" s="132">
        <v>2.6</v>
      </c>
      <c r="X707" s="132">
        <v>5.2</v>
      </c>
      <c r="Y707" s="132">
        <v>2.7</v>
      </c>
      <c r="Z707" s="132">
        <v>2.2000000000000002</v>
      </c>
      <c r="AA707" s="132">
        <v>3.3</v>
      </c>
      <c r="AB707" s="132">
        <v>2.7</v>
      </c>
      <c r="AC707" s="132">
        <v>5</v>
      </c>
      <c r="AD707" s="132">
        <v>2.2999999999999998</v>
      </c>
      <c r="AE707" s="132">
        <v>3.9</v>
      </c>
      <c r="AF707" s="132">
        <v>2.4</v>
      </c>
      <c r="AG707" s="132">
        <v>2.2000000000000002</v>
      </c>
      <c r="AH707" s="132">
        <v>8</v>
      </c>
      <c r="AI707" s="132">
        <v>2.4</v>
      </c>
      <c r="AJ707" s="132">
        <v>1.9</v>
      </c>
      <c r="AK707" s="132">
        <v>2.9</v>
      </c>
      <c r="AL707" s="132">
        <v>7.4</v>
      </c>
      <c r="AM707" s="132">
        <v>3.1</v>
      </c>
      <c r="AN707" s="132">
        <v>3.5</v>
      </c>
      <c r="AO707" s="132">
        <v>3.5</v>
      </c>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row>
    <row r="708" spans="1:94">
      <c r="A708" s="131">
        <v>539</v>
      </c>
      <c r="B708" s="131" t="s">
        <v>1392</v>
      </c>
      <c r="C708" s="131" t="s">
        <v>1354</v>
      </c>
      <c r="D708" s="131" t="s">
        <v>1374</v>
      </c>
      <c r="E708" s="131" t="s">
        <v>1393</v>
      </c>
      <c r="F708" s="131" t="s">
        <v>1697</v>
      </c>
      <c r="G708" s="131"/>
      <c r="H708" s="131"/>
      <c r="I708" s="132"/>
      <c r="J708" s="132">
        <v>2.5</v>
      </c>
      <c r="K708" s="132"/>
      <c r="L708" s="132">
        <v>2.1</v>
      </c>
      <c r="M708" s="132">
        <v>3</v>
      </c>
      <c r="N708" s="132">
        <v>2.5</v>
      </c>
      <c r="O708" s="132">
        <v>2.5</v>
      </c>
      <c r="P708" s="132"/>
      <c r="Q708" s="132">
        <v>2.6</v>
      </c>
      <c r="R708" s="132">
        <v>2</v>
      </c>
      <c r="S708" s="132">
        <v>2.5</v>
      </c>
      <c r="T708" s="132">
        <v>1.6</v>
      </c>
      <c r="U708" s="132">
        <v>1.8</v>
      </c>
      <c r="V708" s="132">
        <v>2.8</v>
      </c>
      <c r="W708" s="132">
        <v>2.9</v>
      </c>
      <c r="X708" s="132">
        <v>4.8</v>
      </c>
      <c r="Y708" s="132">
        <v>2.7</v>
      </c>
      <c r="Z708" s="132">
        <v>2.1</v>
      </c>
      <c r="AA708" s="132">
        <v>3.3</v>
      </c>
      <c r="AB708" s="132">
        <v>2.6</v>
      </c>
      <c r="AC708" s="132">
        <v>4.3</v>
      </c>
      <c r="AD708" s="132">
        <v>2.2000000000000002</v>
      </c>
      <c r="AE708" s="132">
        <v>3.7</v>
      </c>
      <c r="AF708" s="132">
        <v>1.6</v>
      </c>
      <c r="AG708" s="132">
        <v>1.8</v>
      </c>
      <c r="AH708" s="132">
        <v>5.3</v>
      </c>
      <c r="AI708" s="132">
        <v>1.5</v>
      </c>
      <c r="AJ708" s="132">
        <v>1.5</v>
      </c>
      <c r="AK708" s="132">
        <v>2.1</v>
      </c>
      <c r="AL708" s="132">
        <v>6.3</v>
      </c>
      <c r="AM708" s="132">
        <v>2.5</v>
      </c>
      <c r="AN708" s="132">
        <v>2.2000000000000002</v>
      </c>
      <c r="AO708" s="132">
        <v>2.1</v>
      </c>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row>
    <row r="709" spans="1:94">
      <c r="A709" s="131">
        <v>540</v>
      </c>
      <c r="B709" s="131" t="s">
        <v>1394</v>
      </c>
      <c r="C709" s="131" t="s">
        <v>1354</v>
      </c>
      <c r="D709" s="131" t="s">
        <v>1374</v>
      </c>
      <c r="E709" s="131" t="s">
        <v>1395</v>
      </c>
      <c r="F709" s="131" t="s">
        <v>1697</v>
      </c>
      <c r="G709" s="131"/>
      <c r="H709" s="131"/>
      <c r="I709" s="132"/>
      <c r="J709" s="132">
        <v>2.6</v>
      </c>
      <c r="K709" s="132"/>
      <c r="L709" s="132">
        <v>2.1</v>
      </c>
      <c r="M709" s="132">
        <v>2.9</v>
      </c>
      <c r="N709" s="132">
        <v>2.5</v>
      </c>
      <c r="O709" s="132">
        <v>2.8</v>
      </c>
      <c r="P709" s="132"/>
      <c r="Q709" s="132">
        <v>2.2999999999999998</v>
      </c>
      <c r="R709" s="132">
        <v>2</v>
      </c>
      <c r="S709" s="132">
        <v>2.5</v>
      </c>
      <c r="T709" s="132">
        <v>1.7</v>
      </c>
      <c r="U709" s="132">
        <v>1.8</v>
      </c>
      <c r="V709" s="132">
        <v>2.6</v>
      </c>
      <c r="W709" s="132">
        <v>2.4</v>
      </c>
      <c r="X709" s="132">
        <v>4.9000000000000004</v>
      </c>
      <c r="Y709" s="132">
        <v>2.6</v>
      </c>
      <c r="Z709" s="132">
        <v>2</v>
      </c>
      <c r="AA709" s="132">
        <v>3.1</v>
      </c>
      <c r="AB709" s="132">
        <v>2.5</v>
      </c>
      <c r="AC709" s="132">
        <v>4.0999999999999996</v>
      </c>
      <c r="AD709" s="132">
        <v>2.2999999999999998</v>
      </c>
      <c r="AE709" s="132">
        <v>3.6</v>
      </c>
      <c r="AF709" s="132">
        <v>1.8</v>
      </c>
      <c r="AG709" s="132">
        <v>2</v>
      </c>
      <c r="AH709" s="132">
        <v>4.7</v>
      </c>
      <c r="AI709" s="132">
        <v>1.8</v>
      </c>
      <c r="AJ709" s="132">
        <v>1.7</v>
      </c>
      <c r="AK709" s="132">
        <v>2.2999999999999998</v>
      </c>
      <c r="AL709" s="132">
        <v>6.1</v>
      </c>
      <c r="AM709" s="132">
        <v>2.9</v>
      </c>
      <c r="AN709" s="132">
        <v>2.5</v>
      </c>
      <c r="AO709" s="132">
        <v>2.5</v>
      </c>
    </row>
    <row r="710" spans="1:94">
      <c r="A710" s="131">
        <v>541</v>
      </c>
      <c r="B710" s="131" t="s">
        <v>1396</v>
      </c>
      <c r="C710" s="131" t="s">
        <v>1354</v>
      </c>
      <c r="D710" s="131" t="s">
        <v>1374</v>
      </c>
      <c r="E710" s="131" t="s">
        <v>1397</v>
      </c>
      <c r="F710" s="131" t="s">
        <v>1697</v>
      </c>
      <c r="G710" s="131"/>
      <c r="H710" s="131"/>
      <c r="I710" s="132"/>
      <c r="J710" s="132">
        <v>5.3</v>
      </c>
      <c r="K710" s="132"/>
      <c r="L710" s="132">
        <v>3.4</v>
      </c>
      <c r="M710" s="132">
        <v>4.0999999999999996</v>
      </c>
      <c r="N710" s="132">
        <v>5.4</v>
      </c>
      <c r="O710" s="132">
        <v>7.1</v>
      </c>
      <c r="P710" s="132"/>
      <c r="Q710" s="132">
        <v>3.7</v>
      </c>
      <c r="R710" s="132">
        <v>2.9</v>
      </c>
      <c r="S710" s="132">
        <v>2.5</v>
      </c>
      <c r="T710" s="132">
        <v>4.5</v>
      </c>
      <c r="U710" s="132">
        <v>3.8</v>
      </c>
      <c r="V710" s="132">
        <v>3.5</v>
      </c>
      <c r="W710" s="132">
        <v>2.1</v>
      </c>
      <c r="X710" s="132">
        <v>4.5999999999999996</v>
      </c>
      <c r="Y710" s="132">
        <v>4.4000000000000004</v>
      </c>
      <c r="Z710" s="132">
        <v>3.3</v>
      </c>
      <c r="AA710" s="132">
        <v>3.9</v>
      </c>
      <c r="AB710" s="132">
        <v>2.9</v>
      </c>
      <c r="AC710" s="132">
        <v>6.8</v>
      </c>
      <c r="AD710" s="132">
        <v>4.3</v>
      </c>
      <c r="AE710" s="132">
        <v>6</v>
      </c>
      <c r="AF710" s="132">
        <v>5.6</v>
      </c>
      <c r="AG710" s="132">
        <v>5</v>
      </c>
      <c r="AH710" s="132">
        <v>10.199999999999999</v>
      </c>
      <c r="AI710" s="132">
        <v>7</v>
      </c>
      <c r="AJ710" s="132">
        <v>5.2</v>
      </c>
      <c r="AK710" s="132">
        <v>5.0999999999999996</v>
      </c>
      <c r="AL710" s="132">
        <v>8.4</v>
      </c>
      <c r="AM710" s="132">
        <v>7.1</v>
      </c>
      <c r="AN710" s="132">
        <v>8.9</v>
      </c>
      <c r="AO710" s="132">
        <v>6.9</v>
      </c>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row>
    <row r="711" spans="1:94">
      <c r="A711" s="131">
        <v>542</v>
      </c>
      <c r="B711" s="131" t="s">
        <v>1398</v>
      </c>
      <c r="C711" s="131" t="s">
        <v>1354</v>
      </c>
      <c r="D711" s="131" t="s">
        <v>1374</v>
      </c>
      <c r="E711" s="131" t="s">
        <v>1399</v>
      </c>
      <c r="F711" s="131" t="s">
        <v>1697</v>
      </c>
      <c r="G711" s="131"/>
      <c r="H711" s="131"/>
      <c r="I711" s="132"/>
      <c r="J711" s="132">
        <v>14.9</v>
      </c>
      <c r="K711" s="132"/>
      <c r="L711" s="132">
        <v>18</v>
      </c>
      <c r="M711" s="132">
        <v>15.3</v>
      </c>
      <c r="N711" s="132">
        <v>14.2</v>
      </c>
      <c r="O711" s="132">
        <v>13.6</v>
      </c>
      <c r="P711" s="132"/>
      <c r="Q711" s="132">
        <v>22.7</v>
      </c>
      <c r="R711" s="132">
        <v>17.8</v>
      </c>
      <c r="S711" s="132">
        <v>17</v>
      </c>
      <c r="T711" s="132">
        <v>18.8</v>
      </c>
      <c r="U711" s="132">
        <v>15.6</v>
      </c>
      <c r="V711" s="132">
        <v>16</v>
      </c>
      <c r="W711" s="132">
        <v>16.2</v>
      </c>
      <c r="X711" s="132">
        <v>18.399999999999999</v>
      </c>
      <c r="Y711" s="132">
        <v>14.3</v>
      </c>
      <c r="Z711" s="132">
        <v>16.2</v>
      </c>
      <c r="AA711" s="132">
        <v>15.6</v>
      </c>
      <c r="AB711" s="132">
        <v>16.3</v>
      </c>
      <c r="AC711" s="132">
        <v>12.5</v>
      </c>
      <c r="AD711" s="132">
        <v>14.8</v>
      </c>
      <c r="AE711" s="132">
        <v>13.6</v>
      </c>
      <c r="AF711" s="132">
        <v>14.1</v>
      </c>
      <c r="AG711" s="132">
        <v>14.2</v>
      </c>
      <c r="AH711" s="132">
        <v>16</v>
      </c>
      <c r="AI711" s="132">
        <v>13.2</v>
      </c>
      <c r="AJ711" s="132">
        <v>14.6</v>
      </c>
      <c r="AK711" s="132">
        <v>17.2</v>
      </c>
      <c r="AL711" s="132">
        <v>16.5</v>
      </c>
      <c r="AM711" s="132">
        <v>13.1</v>
      </c>
      <c r="AN711" s="132">
        <v>11.5</v>
      </c>
      <c r="AO711" s="132">
        <v>12.1</v>
      </c>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row>
    <row r="712" spans="1:94">
      <c r="A712" s="131">
        <v>543</v>
      </c>
      <c r="B712" s="131" t="s">
        <v>1400</v>
      </c>
      <c r="C712" s="131" t="s">
        <v>1354</v>
      </c>
      <c r="D712" s="131" t="s">
        <v>1374</v>
      </c>
      <c r="E712" s="131" t="s">
        <v>1401</v>
      </c>
      <c r="F712" s="131" t="s">
        <v>1697</v>
      </c>
      <c r="G712" s="131"/>
      <c r="H712" s="131"/>
      <c r="I712" s="132"/>
      <c r="J712" s="132">
        <v>9.9</v>
      </c>
      <c r="K712" s="132"/>
      <c r="L712" s="132">
        <v>11.6</v>
      </c>
      <c r="M712" s="132">
        <v>10.8</v>
      </c>
      <c r="N712" s="132">
        <v>9.5</v>
      </c>
      <c r="O712" s="132">
        <v>9</v>
      </c>
      <c r="P712" s="132"/>
      <c r="Q712" s="132">
        <v>14.2</v>
      </c>
      <c r="R712" s="132">
        <v>12.6</v>
      </c>
      <c r="S712" s="132">
        <v>12.5</v>
      </c>
      <c r="T712" s="132">
        <v>9.9</v>
      </c>
      <c r="U712" s="132">
        <v>10.199999999999999</v>
      </c>
      <c r="V712" s="132">
        <v>10.6</v>
      </c>
      <c r="W712" s="132">
        <v>12.7</v>
      </c>
      <c r="X712" s="132">
        <v>12.4</v>
      </c>
      <c r="Y712" s="132">
        <v>9.9</v>
      </c>
      <c r="Z712" s="132">
        <v>11.1</v>
      </c>
      <c r="AA712" s="132">
        <v>10.5</v>
      </c>
      <c r="AB712" s="132">
        <v>11.6</v>
      </c>
      <c r="AC712" s="132">
        <v>10.4</v>
      </c>
      <c r="AD712" s="132">
        <v>10</v>
      </c>
      <c r="AE712" s="132">
        <v>10</v>
      </c>
      <c r="AF712" s="132">
        <v>8.4</v>
      </c>
      <c r="AG712" s="132">
        <v>9.4</v>
      </c>
      <c r="AH712" s="132">
        <v>11.3</v>
      </c>
      <c r="AI712" s="132">
        <v>7.5</v>
      </c>
      <c r="AJ712" s="132">
        <v>8.6999999999999993</v>
      </c>
      <c r="AK712" s="132">
        <v>9.6</v>
      </c>
      <c r="AL712" s="132">
        <v>13.4</v>
      </c>
      <c r="AM712" s="132">
        <v>9.5</v>
      </c>
      <c r="AN712" s="132">
        <v>7.3</v>
      </c>
      <c r="AO712" s="132">
        <v>8.4</v>
      </c>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row>
    <row r="713" spans="1:94">
      <c r="A713" s="131">
        <v>544</v>
      </c>
      <c r="B713" s="131" t="s">
        <v>1402</v>
      </c>
      <c r="C713" s="131" t="s">
        <v>1354</v>
      </c>
      <c r="D713" s="131" t="s">
        <v>1374</v>
      </c>
      <c r="E713" s="131" t="s">
        <v>1403</v>
      </c>
      <c r="F713" s="131" t="s">
        <v>1697</v>
      </c>
      <c r="G713" s="131"/>
      <c r="H713" s="131"/>
      <c r="I713" s="132"/>
      <c r="J713" s="132">
        <v>4.0999999999999996</v>
      </c>
      <c r="K713" s="132"/>
      <c r="L713" s="132">
        <v>2.6</v>
      </c>
      <c r="M713" s="132">
        <v>4.4000000000000004</v>
      </c>
      <c r="N713" s="132">
        <v>3.9</v>
      </c>
      <c r="O713" s="132">
        <v>5</v>
      </c>
      <c r="P713" s="132"/>
      <c r="Q713" s="132">
        <v>3.2</v>
      </c>
      <c r="R713" s="132">
        <v>2.5</v>
      </c>
      <c r="S713" s="132">
        <v>3.2</v>
      </c>
      <c r="T713" s="132">
        <v>2</v>
      </c>
      <c r="U713" s="132">
        <v>2.6</v>
      </c>
      <c r="V713" s="132">
        <v>3.3</v>
      </c>
      <c r="W713" s="132">
        <v>3.6</v>
      </c>
      <c r="X713" s="132">
        <v>6.8</v>
      </c>
      <c r="Y713" s="132">
        <v>4.2</v>
      </c>
      <c r="Z713" s="132">
        <v>2.6</v>
      </c>
      <c r="AA713" s="132">
        <v>4.3</v>
      </c>
      <c r="AB713" s="132">
        <v>3.5</v>
      </c>
      <c r="AC713" s="132">
        <v>7.4</v>
      </c>
      <c r="AD713" s="132">
        <v>3.3</v>
      </c>
      <c r="AE713" s="132">
        <v>5.9</v>
      </c>
      <c r="AF713" s="132">
        <v>2.8</v>
      </c>
      <c r="AG713" s="132">
        <v>2.7</v>
      </c>
      <c r="AH713" s="132">
        <v>11.1</v>
      </c>
      <c r="AI713" s="132">
        <v>3.4</v>
      </c>
      <c r="AJ713" s="132">
        <v>2.4</v>
      </c>
      <c r="AK713" s="132">
        <v>3.2</v>
      </c>
      <c r="AL713" s="132">
        <v>10.9</v>
      </c>
      <c r="AM713" s="132">
        <v>5.0999999999999996</v>
      </c>
      <c r="AN713" s="132">
        <v>5.4</v>
      </c>
      <c r="AO713" s="132">
        <v>4.5999999999999996</v>
      </c>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row>
    <row r="714" spans="1:94">
      <c r="A714" s="131"/>
      <c r="B714" s="131"/>
      <c r="C714" s="131" t="s">
        <v>1354</v>
      </c>
      <c r="D714" s="131" t="s">
        <v>1405</v>
      </c>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row>
    <row r="715" spans="1:94">
      <c r="A715" s="131">
        <v>546</v>
      </c>
      <c r="B715" s="131" t="s">
        <v>1404</v>
      </c>
      <c r="C715" s="131" t="s">
        <v>1354</v>
      </c>
      <c r="D715" s="131" t="s">
        <v>1405</v>
      </c>
      <c r="E715" s="131" t="s">
        <v>1406</v>
      </c>
      <c r="F715" s="131" t="s">
        <v>1697</v>
      </c>
      <c r="G715" s="131"/>
      <c r="H715" s="131"/>
      <c r="I715" s="132"/>
      <c r="J715" s="132">
        <v>13.2</v>
      </c>
      <c r="K715" s="132"/>
      <c r="L715" s="132">
        <v>14.5</v>
      </c>
      <c r="M715" s="132">
        <v>12.4</v>
      </c>
      <c r="N715" s="132">
        <v>13.2</v>
      </c>
      <c r="O715" s="132">
        <v>13.3</v>
      </c>
      <c r="P715" s="132"/>
      <c r="Q715" s="132">
        <v>14.3</v>
      </c>
      <c r="R715" s="132">
        <v>14.7</v>
      </c>
      <c r="S715" s="132">
        <v>13.6</v>
      </c>
      <c r="T715" s="132">
        <v>15.4</v>
      </c>
      <c r="U715" s="132">
        <v>14.3</v>
      </c>
      <c r="V715" s="132">
        <v>13.1</v>
      </c>
      <c r="W715" s="132">
        <v>12.3</v>
      </c>
      <c r="X715" s="132">
        <v>8</v>
      </c>
      <c r="Y715" s="132">
        <v>13.1</v>
      </c>
      <c r="Z715" s="132">
        <v>13.8</v>
      </c>
      <c r="AA715" s="132">
        <v>11.7</v>
      </c>
      <c r="AB715" s="132">
        <v>12.9</v>
      </c>
      <c r="AC715" s="132">
        <v>11.7</v>
      </c>
      <c r="AD715" s="132">
        <v>13.3</v>
      </c>
      <c r="AE715" s="132">
        <v>11.6</v>
      </c>
      <c r="AF715" s="132">
        <v>14.7</v>
      </c>
      <c r="AG715" s="132">
        <v>13.7</v>
      </c>
      <c r="AH715" s="132">
        <v>10.199999999999999</v>
      </c>
      <c r="AI715" s="132">
        <v>15.4</v>
      </c>
      <c r="AJ715" s="132">
        <v>15.1</v>
      </c>
      <c r="AK715" s="132">
        <v>14.8</v>
      </c>
      <c r="AL715" s="132">
        <v>9.1999999999999993</v>
      </c>
      <c r="AM715" s="132">
        <v>12.2</v>
      </c>
      <c r="AN715" s="132">
        <v>13.5</v>
      </c>
      <c r="AO715" s="132">
        <v>12.7</v>
      </c>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row>
    <row r="716" spans="1:94">
      <c r="A716" s="131">
        <v>547</v>
      </c>
      <c r="B716" s="131" t="s">
        <v>1407</v>
      </c>
      <c r="C716" s="131" t="s">
        <v>1354</v>
      </c>
      <c r="D716" s="131" t="s">
        <v>1405</v>
      </c>
      <c r="E716" s="131" t="s">
        <v>1408</v>
      </c>
      <c r="F716" s="131" t="s">
        <v>1697</v>
      </c>
      <c r="G716" s="131"/>
      <c r="H716" s="131"/>
      <c r="I716" s="132"/>
      <c r="J716" s="132">
        <v>12.2</v>
      </c>
      <c r="K716" s="132"/>
      <c r="L716" s="132">
        <v>11.3</v>
      </c>
      <c r="M716" s="132">
        <v>11.2</v>
      </c>
      <c r="N716" s="132">
        <v>12.2</v>
      </c>
      <c r="O716" s="132">
        <v>13.4</v>
      </c>
      <c r="P716" s="132"/>
      <c r="Q716" s="132">
        <v>10.7</v>
      </c>
      <c r="R716" s="132">
        <v>11.1</v>
      </c>
      <c r="S716" s="132">
        <v>10.6</v>
      </c>
      <c r="T716" s="132">
        <v>12.2</v>
      </c>
      <c r="U716" s="132">
        <v>11.4</v>
      </c>
      <c r="V716" s="132">
        <v>11.4</v>
      </c>
      <c r="W716" s="132">
        <v>11</v>
      </c>
      <c r="X716" s="132">
        <v>10.5</v>
      </c>
      <c r="Y716" s="132">
        <v>11.3</v>
      </c>
      <c r="Z716" s="132">
        <v>11.4</v>
      </c>
      <c r="AA716" s="132">
        <v>11.1</v>
      </c>
      <c r="AB716" s="132">
        <v>11.1</v>
      </c>
      <c r="AC716" s="132">
        <v>11.2</v>
      </c>
      <c r="AD716" s="132">
        <v>11.7</v>
      </c>
      <c r="AE716" s="132">
        <v>11.6</v>
      </c>
      <c r="AF716" s="132">
        <v>12.8</v>
      </c>
      <c r="AG716" s="132">
        <v>12.6</v>
      </c>
      <c r="AH716" s="132">
        <v>11.5</v>
      </c>
      <c r="AI716" s="132">
        <v>13.2</v>
      </c>
      <c r="AJ716" s="132">
        <v>12.7</v>
      </c>
      <c r="AK716" s="132">
        <v>12.2</v>
      </c>
      <c r="AL716" s="132">
        <v>10.9</v>
      </c>
      <c r="AM716" s="132">
        <v>13.7</v>
      </c>
      <c r="AN716" s="132">
        <v>14.9</v>
      </c>
      <c r="AO716" s="132">
        <v>15.2</v>
      </c>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row>
    <row r="717" spans="1:94">
      <c r="A717" s="131">
        <v>548</v>
      </c>
      <c r="B717" s="131" t="s">
        <v>1409</v>
      </c>
      <c r="C717" s="131" t="s">
        <v>1354</v>
      </c>
      <c r="D717" s="131" t="s">
        <v>1405</v>
      </c>
      <c r="E717" s="131" t="s">
        <v>1410</v>
      </c>
      <c r="F717" s="131" t="s">
        <v>1697</v>
      </c>
      <c r="G717" s="131"/>
      <c r="H717" s="131"/>
      <c r="I717" s="132"/>
      <c r="J717" s="132">
        <v>4.2</v>
      </c>
      <c r="K717" s="132"/>
      <c r="L717" s="132">
        <v>4.5999999999999996</v>
      </c>
      <c r="M717" s="132">
        <v>4.2</v>
      </c>
      <c r="N717" s="132">
        <v>4.0999999999999996</v>
      </c>
      <c r="O717" s="132">
        <v>4.2</v>
      </c>
      <c r="P717" s="132"/>
      <c r="Q717" s="132">
        <v>5.2</v>
      </c>
      <c r="R717" s="132">
        <v>4.5</v>
      </c>
      <c r="S717" s="132">
        <v>4.5</v>
      </c>
      <c r="T717" s="132">
        <v>4.7</v>
      </c>
      <c r="U717" s="132">
        <v>4.3</v>
      </c>
      <c r="V717" s="132">
        <v>4.3</v>
      </c>
      <c r="W717" s="132">
        <v>4.3</v>
      </c>
      <c r="X717" s="132">
        <v>4.3</v>
      </c>
      <c r="Y717" s="132">
        <v>4.0999999999999996</v>
      </c>
      <c r="Z717" s="132">
        <v>4.3</v>
      </c>
      <c r="AA717" s="132">
        <v>4.2</v>
      </c>
      <c r="AB717" s="132">
        <v>4.3</v>
      </c>
      <c r="AC717" s="132">
        <v>3.6</v>
      </c>
      <c r="AD717" s="132">
        <v>4.2</v>
      </c>
      <c r="AE717" s="132">
        <v>3.9</v>
      </c>
      <c r="AF717" s="132">
        <v>4.3</v>
      </c>
      <c r="AG717" s="132">
        <v>4.0999999999999996</v>
      </c>
      <c r="AH717" s="132">
        <v>3.8</v>
      </c>
      <c r="AI717" s="132">
        <v>4.3</v>
      </c>
      <c r="AJ717" s="132">
        <v>4.4000000000000004</v>
      </c>
      <c r="AK717" s="132">
        <v>4.5999999999999996</v>
      </c>
      <c r="AL717" s="132">
        <v>4</v>
      </c>
      <c r="AM717" s="132">
        <v>4</v>
      </c>
      <c r="AN717" s="132">
        <v>4</v>
      </c>
      <c r="AO717" s="132">
        <v>4</v>
      </c>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row>
    <row r="718" spans="1:94">
      <c r="A718" s="131">
        <v>549</v>
      </c>
      <c r="B718" s="131" t="s">
        <v>1411</v>
      </c>
      <c r="C718" s="131" t="s">
        <v>1354</v>
      </c>
      <c r="D718" s="131" t="s">
        <v>1405</v>
      </c>
      <c r="E718" s="131" t="s">
        <v>1412</v>
      </c>
      <c r="F718" s="131" t="s">
        <v>1697</v>
      </c>
      <c r="G718" s="131"/>
      <c r="H718" s="131"/>
      <c r="I718" s="132"/>
      <c r="J718" s="132">
        <v>6.2</v>
      </c>
      <c r="K718" s="132"/>
      <c r="L718" s="132">
        <v>6.6</v>
      </c>
      <c r="M718" s="132">
        <v>5.7</v>
      </c>
      <c r="N718" s="132">
        <v>6.2</v>
      </c>
      <c r="O718" s="132">
        <v>6.5</v>
      </c>
      <c r="P718" s="132"/>
      <c r="Q718" s="132">
        <v>6.4</v>
      </c>
      <c r="R718" s="132">
        <v>6.5</v>
      </c>
      <c r="S718" s="132">
        <v>6</v>
      </c>
      <c r="T718" s="132">
        <v>7.5</v>
      </c>
      <c r="U718" s="132">
        <v>6.5</v>
      </c>
      <c r="V718" s="132">
        <v>6.1</v>
      </c>
      <c r="W718" s="132">
        <v>5.9</v>
      </c>
      <c r="X718" s="132">
        <v>4.7</v>
      </c>
      <c r="Y718" s="132">
        <v>5.7</v>
      </c>
      <c r="Z718" s="132">
        <v>6.4</v>
      </c>
      <c r="AA718" s="132">
        <v>5.8</v>
      </c>
      <c r="AB718" s="132">
        <v>5.9</v>
      </c>
      <c r="AC718" s="132">
        <v>4.5999999999999996</v>
      </c>
      <c r="AD718" s="132">
        <v>6.2</v>
      </c>
      <c r="AE718" s="132">
        <v>5.3</v>
      </c>
      <c r="AF718" s="132">
        <v>6.9</v>
      </c>
      <c r="AG718" s="132">
        <v>6.6</v>
      </c>
      <c r="AH718" s="132">
        <v>5</v>
      </c>
      <c r="AI718" s="132">
        <v>6.9</v>
      </c>
      <c r="AJ718" s="132">
        <v>6.9</v>
      </c>
      <c r="AK718" s="132">
        <v>7.3</v>
      </c>
      <c r="AL718" s="132">
        <v>4.7</v>
      </c>
      <c r="AM718" s="132">
        <v>6.1</v>
      </c>
      <c r="AN718" s="132">
        <v>6.6</v>
      </c>
      <c r="AO718" s="132">
        <v>6.8</v>
      </c>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row>
    <row r="719" spans="1:94">
      <c r="A719" s="131">
        <v>550</v>
      </c>
      <c r="B719" s="131" t="s">
        <v>1413</v>
      </c>
      <c r="C719" s="131" t="s">
        <v>1354</v>
      </c>
      <c r="D719" s="131" t="s">
        <v>1405</v>
      </c>
      <c r="E719" s="131" t="s">
        <v>1414</v>
      </c>
      <c r="F719" s="131" t="s">
        <v>1697</v>
      </c>
      <c r="G719" s="131"/>
      <c r="H719" s="131"/>
      <c r="I719" s="132"/>
      <c r="J719" s="132">
        <v>23.7</v>
      </c>
      <c r="K719" s="132"/>
      <c r="L719" s="132">
        <v>21.9</v>
      </c>
      <c r="M719" s="132">
        <v>20.399999999999999</v>
      </c>
      <c r="N719" s="132">
        <v>23.8</v>
      </c>
      <c r="O719" s="132">
        <v>26.7</v>
      </c>
      <c r="P719" s="132"/>
      <c r="Q719" s="132">
        <v>18.5</v>
      </c>
      <c r="R719" s="132">
        <v>20.5</v>
      </c>
      <c r="S719" s="132">
        <v>18.8</v>
      </c>
      <c r="T719" s="132">
        <v>26.7</v>
      </c>
      <c r="U719" s="132">
        <v>21.7</v>
      </c>
      <c r="V719" s="132">
        <v>22</v>
      </c>
      <c r="W719" s="132">
        <v>18</v>
      </c>
      <c r="X719" s="132">
        <v>15</v>
      </c>
      <c r="Y719" s="132">
        <v>21.9</v>
      </c>
      <c r="Z719" s="132">
        <v>21.7</v>
      </c>
      <c r="AA719" s="132">
        <v>19.2</v>
      </c>
      <c r="AB719" s="132">
        <v>19.399999999999999</v>
      </c>
      <c r="AC719" s="132">
        <v>21.4</v>
      </c>
      <c r="AD719" s="132">
        <v>22.4</v>
      </c>
      <c r="AE719" s="132">
        <v>21.2</v>
      </c>
      <c r="AF719" s="132">
        <v>26.9</v>
      </c>
      <c r="AG719" s="132">
        <v>24.6</v>
      </c>
      <c r="AH719" s="132">
        <v>23.5</v>
      </c>
      <c r="AI719" s="132">
        <v>28.9</v>
      </c>
      <c r="AJ719" s="132">
        <v>26.9</v>
      </c>
      <c r="AK719" s="132">
        <v>26.8</v>
      </c>
      <c r="AL719" s="132">
        <v>19.600000000000001</v>
      </c>
      <c r="AM719" s="132">
        <v>25.2</v>
      </c>
      <c r="AN719" s="132">
        <v>29.9</v>
      </c>
      <c r="AO719" s="132">
        <v>28.2</v>
      </c>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row>
    <row r="720" spans="1:94">
      <c r="A720" s="131">
        <v>551</v>
      </c>
      <c r="B720" s="131" t="s">
        <v>1415</v>
      </c>
      <c r="C720" s="131" t="s">
        <v>1354</v>
      </c>
      <c r="D720" s="131" t="s">
        <v>1405</v>
      </c>
      <c r="E720" s="131" t="s">
        <v>1416</v>
      </c>
      <c r="F720" s="131" t="s">
        <v>1697</v>
      </c>
      <c r="G720" s="131"/>
      <c r="H720" s="131"/>
      <c r="I720" s="132"/>
      <c r="J720" s="132">
        <v>3.8</v>
      </c>
      <c r="K720" s="132"/>
      <c r="L720" s="132">
        <v>2.6</v>
      </c>
      <c r="M720" s="132">
        <v>3.1</v>
      </c>
      <c r="N720" s="132">
        <v>3.7</v>
      </c>
      <c r="O720" s="132">
        <v>4.9000000000000004</v>
      </c>
      <c r="P720" s="132"/>
      <c r="Q720" s="132">
        <v>2.4</v>
      </c>
      <c r="R720" s="132">
        <v>2</v>
      </c>
      <c r="S720" s="132">
        <v>2</v>
      </c>
      <c r="T720" s="132">
        <v>3.9</v>
      </c>
      <c r="U720" s="132">
        <v>2.2000000000000002</v>
      </c>
      <c r="V720" s="132">
        <v>2.4</v>
      </c>
      <c r="W720" s="132">
        <v>1.7</v>
      </c>
      <c r="X720" s="132">
        <v>4.8</v>
      </c>
      <c r="Y720" s="132">
        <v>3.3</v>
      </c>
      <c r="Z720" s="132">
        <v>2.2000000000000002</v>
      </c>
      <c r="AA720" s="132">
        <v>2.5</v>
      </c>
      <c r="AB720" s="132">
        <v>2.2000000000000002</v>
      </c>
      <c r="AC720" s="132">
        <v>5.3</v>
      </c>
      <c r="AD720" s="132">
        <v>2.9</v>
      </c>
      <c r="AE720" s="132">
        <v>4</v>
      </c>
      <c r="AF720" s="132">
        <v>3.8</v>
      </c>
      <c r="AG720" s="132">
        <v>3.3</v>
      </c>
      <c r="AH720" s="132">
        <v>8.3000000000000007</v>
      </c>
      <c r="AI720" s="132">
        <v>5.2</v>
      </c>
      <c r="AJ720" s="132">
        <v>3.9</v>
      </c>
      <c r="AK720" s="132">
        <v>4.5999999999999996</v>
      </c>
      <c r="AL720" s="132">
        <v>6.2</v>
      </c>
      <c r="AM720" s="132">
        <v>4.4000000000000004</v>
      </c>
      <c r="AN720" s="132">
        <v>6</v>
      </c>
      <c r="AO720" s="132">
        <v>4.4000000000000004</v>
      </c>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row>
    <row r="721" spans="1:94">
      <c r="A721" s="131">
        <v>552</v>
      </c>
      <c r="B721" s="131" t="s">
        <v>1417</v>
      </c>
      <c r="C721" s="131" t="s">
        <v>1354</v>
      </c>
      <c r="D721" s="131" t="s">
        <v>1405</v>
      </c>
      <c r="E721" s="131" t="s">
        <v>1418</v>
      </c>
      <c r="F721" s="131" t="s">
        <v>1697</v>
      </c>
      <c r="G721" s="131"/>
      <c r="H721" s="131"/>
      <c r="I721" s="132"/>
      <c r="J721" s="132">
        <v>28.2</v>
      </c>
      <c r="K721" s="132"/>
      <c r="L721" s="132">
        <v>28</v>
      </c>
      <c r="M721" s="132">
        <v>25.1</v>
      </c>
      <c r="N721" s="132">
        <v>28.3</v>
      </c>
      <c r="O721" s="132">
        <v>30.3</v>
      </c>
      <c r="P721" s="132"/>
      <c r="Q721" s="132">
        <v>24.9</v>
      </c>
      <c r="R721" s="132">
        <v>27.6</v>
      </c>
      <c r="S721" s="132">
        <v>25.2</v>
      </c>
      <c r="T721" s="132">
        <v>31.4</v>
      </c>
      <c r="U721" s="132">
        <v>28.6</v>
      </c>
      <c r="V721" s="132">
        <v>28.5</v>
      </c>
      <c r="W721" s="132">
        <v>24.6</v>
      </c>
      <c r="X721" s="132">
        <v>15.5</v>
      </c>
      <c r="Y721" s="132">
        <v>26.6</v>
      </c>
      <c r="Z721" s="132">
        <v>28.8</v>
      </c>
      <c r="AA721" s="132">
        <v>24.2</v>
      </c>
      <c r="AB721" s="132">
        <v>25.5</v>
      </c>
      <c r="AC721" s="132">
        <v>22.3</v>
      </c>
      <c r="AD721" s="132">
        <v>27.9</v>
      </c>
      <c r="AE721" s="132">
        <v>24.4</v>
      </c>
      <c r="AF721" s="132">
        <v>31.9</v>
      </c>
      <c r="AG721" s="132">
        <v>29.9</v>
      </c>
      <c r="AH721" s="132">
        <v>23.4</v>
      </c>
      <c r="AI721" s="132">
        <v>32.799999999999997</v>
      </c>
      <c r="AJ721" s="132">
        <v>32.299999999999997</v>
      </c>
      <c r="AK721" s="132">
        <v>29.7</v>
      </c>
      <c r="AL721" s="132">
        <v>19.8</v>
      </c>
      <c r="AM721" s="132">
        <v>29.4</v>
      </c>
      <c r="AN721" s="132">
        <v>33</v>
      </c>
      <c r="AO721" s="132">
        <v>32.6</v>
      </c>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row>
    <row r="722" spans="1:94">
      <c r="A722" s="131">
        <v>553</v>
      </c>
      <c r="B722" s="131" t="s">
        <v>1419</v>
      </c>
      <c r="C722" s="131" t="s">
        <v>1354</v>
      </c>
      <c r="D722" s="131" t="s">
        <v>1405</v>
      </c>
      <c r="E722" s="131" t="s">
        <v>1420</v>
      </c>
      <c r="F722" s="131" t="s">
        <v>1697</v>
      </c>
      <c r="G722" s="131"/>
      <c r="H722" s="131"/>
      <c r="I722" s="132"/>
      <c r="J722" s="132">
        <v>3</v>
      </c>
      <c r="K722" s="132"/>
      <c r="L722" s="132">
        <v>3.1</v>
      </c>
      <c r="M722" s="132">
        <v>2.7</v>
      </c>
      <c r="N722" s="132">
        <v>3</v>
      </c>
      <c r="O722" s="132">
        <v>3.1</v>
      </c>
      <c r="P722" s="132"/>
      <c r="Q722" s="132">
        <v>2.7</v>
      </c>
      <c r="R722" s="132">
        <v>2.9</v>
      </c>
      <c r="S722" s="132">
        <v>2.5</v>
      </c>
      <c r="T722" s="132">
        <v>4.2</v>
      </c>
      <c r="U722" s="132">
        <v>2.7</v>
      </c>
      <c r="V722" s="132">
        <v>2.9</v>
      </c>
      <c r="W722" s="132">
        <v>2.2000000000000002</v>
      </c>
      <c r="X722" s="132">
        <v>2.6</v>
      </c>
      <c r="Y722" s="132">
        <v>2.8</v>
      </c>
      <c r="Z722" s="132">
        <v>2.8</v>
      </c>
      <c r="AA722" s="132">
        <v>2.6</v>
      </c>
      <c r="AB722" s="132">
        <v>2.5</v>
      </c>
      <c r="AC722" s="132">
        <v>2.7</v>
      </c>
      <c r="AD722" s="132">
        <v>2.9</v>
      </c>
      <c r="AE722" s="132">
        <v>2.6</v>
      </c>
      <c r="AF722" s="132">
        <v>3.3</v>
      </c>
      <c r="AG722" s="132">
        <v>3.1</v>
      </c>
      <c r="AH722" s="132">
        <v>3</v>
      </c>
      <c r="AI722" s="132">
        <v>3.5</v>
      </c>
      <c r="AJ722" s="132">
        <v>3.4</v>
      </c>
      <c r="AK722" s="132">
        <v>4.0999999999999996</v>
      </c>
      <c r="AL722" s="132">
        <v>2.7</v>
      </c>
      <c r="AM722" s="132">
        <v>2.8</v>
      </c>
      <c r="AN722" s="132">
        <v>3.1</v>
      </c>
      <c r="AO722" s="132">
        <v>2.8</v>
      </c>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row>
    <row r="723" spans="1:94">
      <c r="A723" s="131">
        <v>554</v>
      </c>
      <c r="B723" s="131" t="s">
        <v>1421</v>
      </c>
      <c r="C723" s="131" t="s">
        <v>1354</v>
      </c>
      <c r="D723" s="131" t="s">
        <v>1405</v>
      </c>
      <c r="E723" s="131" t="s">
        <v>1422</v>
      </c>
      <c r="F723" s="131" t="s">
        <v>1697</v>
      </c>
      <c r="G723" s="131"/>
      <c r="H723" s="131"/>
      <c r="I723" s="132"/>
      <c r="J723" s="132">
        <v>9.3000000000000007</v>
      </c>
      <c r="K723" s="132"/>
      <c r="L723" s="132">
        <v>9.1999999999999993</v>
      </c>
      <c r="M723" s="132">
        <v>9.3000000000000007</v>
      </c>
      <c r="N723" s="132">
        <v>9.5</v>
      </c>
      <c r="O723" s="132">
        <v>9.3000000000000007</v>
      </c>
      <c r="P723" s="132"/>
      <c r="Q723" s="132">
        <v>9.5</v>
      </c>
      <c r="R723" s="132">
        <v>9.1999999999999993</v>
      </c>
      <c r="S723" s="132">
        <v>8.9</v>
      </c>
      <c r="T723" s="132">
        <v>9.4</v>
      </c>
      <c r="U723" s="132">
        <v>9.4</v>
      </c>
      <c r="V723" s="132">
        <v>10.1</v>
      </c>
      <c r="W723" s="132">
        <v>8.1999999999999993</v>
      </c>
      <c r="X723" s="132">
        <v>7.7</v>
      </c>
      <c r="Y723" s="132">
        <v>10.1</v>
      </c>
      <c r="Z723" s="132">
        <v>9.3000000000000007</v>
      </c>
      <c r="AA723" s="132">
        <v>9.3000000000000007</v>
      </c>
      <c r="AB723" s="132">
        <v>8.8000000000000007</v>
      </c>
      <c r="AC723" s="132">
        <v>9</v>
      </c>
      <c r="AD723" s="132">
        <v>9.8000000000000007</v>
      </c>
      <c r="AE723" s="132">
        <v>9.1999999999999993</v>
      </c>
      <c r="AF723" s="132">
        <v>9.4</v>
      </c>
      <c r="AG723" s="132">
        <v>9.6999999999999993</v>
      </c>
      <c r="AH723" s="132">
        <v>10.199999999999999</v>
      </c>
      <c r="AI723" s="132">
        <v>9.3000000000000007</v>
      </c>
      <c r="AJ723" s="132">
        <v>9.8000000000000007</v>
      </c>
      <c r="AK723" s="132">
        <v>8.9</v>
      </c>
      <c r="AL723" s="132">
        <v>8.1999999999999993</v>
      </c>
      <c r="AM723" s="132">
        <v>9.3000000000000007</v>
      </c>
      <c r="AN723" s="132">
        <v>9.5</v>
      </c>
      <c r="AO723" s="132">
        <v>9.5</v>
      </c>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row>
    <row r="724" spans="1:94">
      <c r="A724" s="131">
        <v>555</v>
      </c>
      <c r="B724" s="131" t="s">
        <v>1423</v>
      </c>
      <c r="C724" s="131" t="s">
        <v>1354</v>
      </c>
      <c r="D724" s="131" t="s">
        <v>1405</v>
      </c>
      <c r="E724" s="131" t="s">
        <v>1424</v>
      </c>
      <c r="F724" s="131" t="s">
        <v>1697</v>
      </c>
      <c r="G724" s="131"/>
      <c r="H724" s="131"/>
      <c r="I724" s="132"/>
      <c r="J724" s="132">
        <v>24.8</v>
      </c>
      <c r="K724" s="132"/>
      <c r="L724" s="132">
        <v>22.1</v>
      </c>
      <c r="M724" s="132">
        <v>21.2</v>
      </c>
      <c r="N724" s="132">
        <v>25</v>
      </c>
      <c r="O724" s="132">
        <v>28.6</v>
      </c>
      <c r="P724" s="132"/>
      <c r="Q724" s="132">
        <v>18.8</v>
      </c>
      <c r="R724" s="132">
        <v>19.899999999999999</v>
      </c>
      <c r="S724" s="132">
        <v>18.399999999999999</v>
      </c>
      <c r="T724" s="132">
        <v>28.1</v>
      </c>
      <c r="U724" s="132">
        <v>21.9</v>
      </c>
      <c r="V724" s="132">
        <v>20.8</v>
      </c>
      <c r="W724" s="132">
        <v>17.8</v>
      </c>
      <c r="X724" s="132">
        <v>19.5</v>
      </c>
      <c r="Y724" s="132">
        <v>22.3</v>
      </c>
      <c r="Z724" s="132">
        <v>21.2</v>
      </c>
      <c r="AA724" s="132">
        <v>20.399999999999999</v>
      </c>
      <c r="AB724" s="132">
        <v>19.5</v>
      </c>
      <c r="AC724" s="132">
        <v>24.6</v>
      </c>
      <c r="AD724" s="132">
        <v>22.9</v>
      </c>
      <c r="AE724" s="132">
        <v>23.1</v>
      </c>
      <c r="AF724" s="132">
        <v>27.8</v>
      </c>
      <c r="AG724" s="132">
        <v>25.3</v>
      </c>
      <c r="AH724" s="132">
        <v>29.7</v>
      </c>
      <c r="AI724" s="132">
        <v>30.9</v>
      </c>
      <c r="AJ724" s="132">
        <v>27.2</v>
      </c>
      <c r="AK724" s="132">
        <v>29.1</v>
      </c>
      <c r="AL724" s="132">
        <v>24.9</v>
      </c>
      <c r="AM724" s="132">
        <v>26.7</v>
      </c>
      <c r="AN724" s="132">
        <v>32.200000000000003</v>
      </c>
      <c r="AO724" s="132">
        <v>28.3</v>
      </c>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row>
    <row r="725" spans="1:94">
      <c r="A725" s="131"/>
      <c r="B725" s="131"/>
      <c r="C725" s="131" t="s">
        <v>1354</v>
      </c>
      <c r="D725" s="131" t="s">
        <v>1426</v>
      </c>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row>
    <row r="726" spans="1:94">
      <c r="A726" s="131">
        <v>557</v>
      </c>
      <c r="B726" s="131" t="s">
        <v>1425</v>
      </c>
      <c r="C726" s="131" t="s">
        <v>1354</v>
      </c>
      <c r="D726" s="131" t="s">
        <v>1426</v>
      </c>
      <c r="E726" s="131" t="s">
        <v>1427</v>
      </c>
      <c r="F726" s="131" t="s">
        <v>1697</v>
      </c>
      <c r="G726" s="131"/>
      <c r="H726" s="131"/>
      <c r="I726" s="132"/>
      <c r="J726" s="132">
        <v>2.9</v>
      </c>
      <c r="K726" s="132"/>
      <c r="L726" s="132">
        <v>3.3</v>
      </c>
      <c r="M726" s="132">
        <v>3.2</v>
      </c>
      <c r="N726" s="132">
        <v>2.8</v>
      </c>
      <c r="O726" s="132">
        <v>2.5</v>
      </c>
      <c r="P726" s="132"/>
      <c r="Q726" s="132">
        <v>2.5</v>
      </c>
      <c r="R726" s="132">
        <v>3.5</v>
      </c>
      <c r="S726" s="132">
        <v>3.5</v>
      </c>
      <c r="T726" s="132">
        <v>3</v>
      </c>
      <c r="U726" s="132">
        <v>3.5</v>
      </c>
      <c r="V726" s="132">
        <v>3.6</v>
      </c>
      <c r="W726" s="132">
        <v>4</v>
      </c>
      <c r="X726" s="132">
        <v>3</v>
      </c>
      <c r="Y726" s="132">
        <v>2.9</v>
      </c>
      <c r="Z726" s="132">
        <v>3.6</v>
      </c>
      <c r="AA726" s="132">
        <v>3.4</v>
      </c>
      <c r="AB726" s="132">
        <v>3.6</v>
      </c>
      <c r="AC726" s="132">
        <v>2</v>
      </c>
      <c r="AD726" s="132">
        <v>3.1</v>
      </c>
      <c r="AE726" s="132">
        <v>2.6</v>
      </c>
      <c r="AF726" s="132">
        <v>2.9</v>
      </c>
      <c r="AG726" s="132">
        <v>2.9</v>
      </c>
      <c r="AH726" s="132">
        <v>1.8</v>
      </c>
      <c r="AI726" s="132">
        <v>2.4</v>
      </c>
      <c r="AJ726" s="132">
        <v>2.8</v>
      </c>
      <c r="AK726" s="132">
        <v>2.8</v>
      </c>
      <c r="AL726" s="132">
        <v>2.5</v>
      </c>
      <c r="AM726" s="132">
        <v>2.6</v>
      </c>
      <c r="AN726" s="132">
        <v>2</v>
      </c>
      <c r="AO726" s="132">
        <v>2.5</v>
      </c>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row>
    <row r="727" spans="1:94">
      <c r="A727" s="131">
        <v>558</v>
      </c>
      <c r="B727" s="131" t="s">
        <v>1428</v>
      </c>
      <c r="C727" s="131" t="s">
        <v>1354</v>
      </c>
      <c r="D727" s="131" t="s">
        <v>1426</v>
      </c>
      <c r="E727" s="131" t="s">
        <v>1429</v>
      </c>
      <c r="F727" s="131" t="s">
        <v>1697</v>
      </c>
      <c r="G727" s="131"/>
      <c r="H727" s="131"/>
      <c r="I727" s="132"/>
      <c r="J727" s="132">
        <v>17.2</v>
      </c>
      <c r="K727" s="132"/>
      <c r="L727" s="132">
        <v>15.4</v>
      </c>
      <c r="M727" s="132">
        <v>14.9</v>
      </c>
      <c r="N727" s="132">
        <v>16.899999999999999</v>
      </c>
      <c r="O727" s="132">
        <v>20</v>
      </c>
      <c r="P727" s="132"/>
      <c r="Q727" s="132">
        <v>18.5</v>
      </c>
      <c r="R727" s="132">
        <v>13.7</v>
      </c>
      <c r="S727" s="132">
        <v>12.7</v>
      </c>
      <c r="T727" s="132">
        <v>18.399999999999999</v>
      </c>
      <c r="U727" s="132">
        <v>14.8</v>
      </c>
      <c r="V727" s="132">
        <v>13.6</v>
      </c>
      <c r="W727" s="132">
        <v>12.1</v>
      </c>
      <c r="X727" s="132">
        <v>15.8</v>
      </c>
      <c r="Y727" s="132">
        <v>15.4</v>
      </c>
      <c r="Z727" s="132">
        <v>13.4</v>
      </c>
      <c r="AA727" s="132">
        <v>14.5</v>
      </c>
      <c r="AB727" s="132">
        <v>13.5</v>
      </c>
      <c r="AC727" s="132">
        <v>19.2</v>
      </c>
      <c r="AD727" s="132">
        <v>15.2</v>
      </c>
      <c r="AE727" s="132">
        <v>17.100000000000001</v>
      </c>
      <c r="AF727" s="132">
        <v>18.5</v>
      </c>
      <c r="AG727" s="132">
        <v>15.9</v>
      </c>
      <c r="AH727" s="132">
        <v>22.8</v>
      </c>
      <c r="AI727" s="132">
        <v>21.7</v>
      </c>
      <c r="AJ727" s="132">
        <v>17.7</v>
      </c>
      <c r="AK727" s="132">
        <v>20.100000000000001</v>
      </c>
      <c r="AL727" s="132">
        <v>19.600000000000001</v>
      </c>
      <c r="AM727" s="132">
        <v>17.899999999999999</v>
      </c>
      <c r="AN727" s="132">
        <v>23.2</v>
      </c>
      <c r="AO727" s="132">
        <v>19.399999999999999</v>
      </c>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row>
    <row r="728" spans="1:94">
      <c r="A728" s="131">
        <v>559</v>
      </c>
      <c r="B728" s="131" t="s">
        <v>1430</v>
      </c>
      <c r="C728" s="131" t="s">
        <v>1354</v>
      </c>
      <c r="D728" s="131" t="s">
        <v>1426</v>
      </c>
      <c r="E728" s="131" t="s">
        <v>1431</v>
      </c>
      <c r="F728" s="131" t="s">
        <v>1697</v>
      </c>
      <c r="G728" s="131"/>
      <c r="H728" s="131"/>
      <c r="I728" s="132"/>
      <c r="J728" s="132">
        <v>30.3</v>
      </c>
      <c r="K728" s="132"/>
      <c r="L728" s="132">
        <v>24.6</v>
      </c>
      <c r="M728" s="132">
        <v>30.2</v>
      </c>
      <c r="N728" s="132">
        <v>30.8</v>
      </c>
      <c r="O728" s="132">
        <v>33.200000000000003</v>
      </c>
      <c r="P728" s="132"/>
      <c r="Q728" s="132">
        <v>22.3</v>
      </c>
      <c r="R728" s="132">
        <v>23.8</v>
      </c>
      <c r="S728" s="132">
        <v>25.3</v>
      </c>
      <c r="T728" s="132">
        <v>24.8</v>
      </c>
      <c r="U728" s="132">
        <v>25.4</v>
      </c>
      <c r="V728" s="132">
        <v>26.8</v>
      </c>
      <c r="W728" s="132">
        <v>25.8</v>
      </c>
      <c r="X728" s="132">
        <v>37.299999999999997</v>
      </c>
      <c r="Y728" s="132">
        <v>30.1</v>
      </c>
      <c r="Z728" s="132">
        <v>25.6</v>
      </c>
      <c r="AA728" s="132">
        <v>29.5</v>
      </c>
      <c r="AB728" s="132">
        <v>27</v>
      </c>
      <c r="AC728" s="132">
        <v>40.6</v>
      </c>
      <c r="AD728" s="132">
        <v>28.4</v>
      </c>
      <c r="AE728" s="132">
        <v>35</v>
      </c>
      <c r="AF728" s="132">
        <v>28.2</v>
      </c>
      <c r="AG728" s="132">
        <v>28.9</v>
      </c>
      <c r="AH728" s="132">
        <v>46.5</v>
      </c>
      <c r="AI728" s="132">
        <v>29.6</v>
      </c>
      <c r="AJ728" s="132">
        <v>27.5</v>
      </c>
      <c r="AK728" s="132">
        <v>28.2</v>
      </c>
      <c r="AL728" s="132">
        <v>42.6</v>
      </c>
      <c r="AM728" s="132">
        <v>34.200000000000003</v>
      </c>
      <c r="AN728" s="132">
        <v>35.5</v>
      </c>
      <c r="AO728" s="132">
        <v>33.799999999999997</v>
      </c>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row>
    <row r="729" spans="1:94">
      <c r="A729" s="131">
        <v>560</v>
      </c>
      <c r="B729" s="131" t="s">
        <v>1432</v>
      </c>
      <c r="C729" s="131" t="s">
        <v>1354</v>
      </c>
      <c r="D729" s="131" t="s">
        <v>1426</v>
      </c>
      <c r="E729" s="131" t="s">
        <v>1433</v>
      </c>
      <c r="F729" s="131" t="s">
        <v>1697</v>
      </c>
      <c r="G729" s="131"/>
      <c r="H729" s="131"/>
      <c r="I729" s="132"/>
      <c r="J729" s="132">
        <v>35.9</v>
      </c>
      <c r="K729" s="132"/>
      <c r="L729" s="132">
        <v>33.1</v>
      </c>
      <c r="M729" s="132">
        <v>34.4</v>
      </c>
      <c r="N729" s="132">
        <v>36</v>
      </c>
      <c r="O729" s="132">
        <v>38.6</v>
      </c>
      <c r="P729" s="132"/>
      <c r="Q729" s="132">
        <v>32.4</v>
      </c>
      <c r="R729" s="132">
        <v>31.8</v>
      </c>
      <c r="S729" s="132">
        <v>32</v>
      </c>
      <c r="T729" s="132">
        <v>35.1</v>
      </c>
      <c r="U729" s="132">
        <v>33.5</v>
      </c>
      <c r="V729" s="132">
        <v>32.700000000000003</v>
      </c>
      <c r="W729" s="132">
        <v>32</v>
      </c>
      <c r="X729" s="132">
        <v>36</v>
      </c>
      <c r="Y729" s="132">
        <v>35</v>
      </c>
      <c r="Z729" s="132">
        <v>31.7</v>
      </c>
      <c r="AA729" s="132">
        <v>34</v>
      </c>
      <c r="AB729" s="132">
        <v>32.9</v>
      </c>
      <c r="AC729" s="132">
        <v>39.799999999999997</v>
      </c>
      <c r="AD729" s="132">
        <v>34.4</v>
      </c>
      <c r="AE729" s="132">
        <v>37</v>
      </c>
      <c r="AF729" s="132">
        <v>36.799999999999997</v>
      </c>
      <c r="AG729" s="132">
        <v>34.9</v>
      </c>
      <c r="AH729" s="132">
        <v>41.2</v>
      </c>
      <c r="AI729" s="132">
        <v>39.6</v>
      </c>
      <c r="AJ729" s="132">
        <v>36</v>
      </c>
      <c r="AK729" s="132">
        <v>37.5</v>
      </c>
      <c r="AL729" s="132">
        <v>38.6</v>
      </c>
      <c r="AM729" s="132">
        <v>37.299999999999997</v>
      </c>
      <c r="AN729" s="132">
        <v>41.6</v>
      </c>
      <c r="AO729" s="132">
        <v>38.5</v>
      </c>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row>
    <row r="730" spans="1:94">
      <c r="A730" s="131">
        <v>561</v>
      </c>
      <c r="B730" s="131" t="s">
        <v>1434</v>
      </c>
      <c r="C730" s="131" t="s">
        <v>1354</v>
      </c>
      <c r="D730" s="131" t="s">
        <v>1426</v>
      </c>
      <c r="E730" s="131" t="s">
        <v>1435</v>
      </c>
      <c r="F730" s="131" t="s">
        <v>1697</v>
      </c>
      <c r="G730" s="131"/>
      <c r="H730" s="131"/>
      <c r="I730" s="132"/>
      <c r="J730" s="132">
        <v>23.2</v>
      </c>
      <c r="K730" s="132"/>
      <c r="L730" s="132">
        <v>23.1</v>
      </c>
      <c r="M730" s="132">
        <v>21.5</v>
      </c>
      <c r="N730" s="132">
        <v>23.4</v>
      </c>
      <c r="O730" s="132">
        <v>24.3</v>
      </c>
      <c r="P730" s="132"/>
      <c r="Q730" s="132">
        <v>18</v>
      </c>
      <c r="R730" s="132">
        <v>23</v>
      </c>
      <c r="S730" s="132">
        <v>21.9</v>
      </c>
      <c r="T730" s="132">
        <v>25.1</v>
      </c>
      <c r="U730" s="132">
        <v>25</v>
      </c>
      <c r="V730" s="132">
        <v>23.4</v>
      </c>
      <c r="W730" s="132">
        <v>22.4</v>
      </c>
      <c r="X730" s="132">
        <v>16.2</v>
      </c>
      <c r="Y730" s="132">
        <v>21.9</v>
      </c>
      <c r="Z730" s="132">
        <v>23.9</v>
      </c>
      <c r="AA730" s="132">
        <v>21.8</v>
      </c>
      <c r="AB730" s="132">
        <v>21.9</v>
      </c>
      <c r="AC730" s="132">
        <v>18.5</v>
      </c>
      <c r="AD730" s="132">
        <v>23.1</v>
      </c>
      <c r="AE730" s="132">
        <v>20.100000000000001</v>
      </c>
      <c r="AF730" s="132">
        <v>27</v>
      </c>
      <c r="AG730" s="132">
        <v>24.3</v>
      </c>
      <c r="AH730" s="132">
        <v>18</v>
      </c>
      <c r="AI730" s="132">
        <v>27.4</v>
      </c>
      <c r="AJ730" s="132">
        <v>25.9</v>
      </c>
      <c r="AK730" s="132">
        <v>26.1</v>
      </c>
      <c r="AL730" s="132">
        <v>17.100000000000001</v>
      </c>
      <c r="AM730" s="132">
        <v>22.2</v>
      </c>
      <c r="AN730" s="132">
        <v>25.6</v>
      </c>
      <c r="AO730" s="132">
        <v>25.2</v>
      </c>
    </row>
    <row r="731" spans="1:94">
      <c r="A731" s="131">
        <v>562</v>
      </c>
      <c r="B731" s="131" t="s">
        <v>1436</v>
      </c>
      <c r="C731" s="131" t="s">
        <v>1354</v>
      </c>
      <c r="D731" s="131" t="s">
        <v>1426</v>
      </c>
      <c r="E731" s="131" t="s">
        <v>1437</v>
      </c>
      <c r="F731" s="131" t="s">
        <v>1697</v>
      </c>
      <c r="G731" s="131"/>
      <c r="H731" s="131"/>
      <c r="I731" s="132"/>
      <c r="J731" s="132">
        <v>20</v>
      </c>
      <c r="K731" s="132"/>
      <c r="L731" s="132">
        <v>19.100000000000001</v>
      </c>
      <c r="M731" s="132">
        <v>18.600000000000001</v>
      </c>
      <c r="N731" s="132">
        <v>20.100000000000001</v>
      </c>
      <c r="O731" s="132">
        <v>21.5</v>
      </c>
      <c r="P731" s="132"/>
      <c r="Q731" s="132">
        <v>19.399999999999999</v>
      </c>
      <c r="R731" s="132">
        <v>18.100000000000001</v>
      </c>
      <c r="S731" s="132">
        <v>17.2</v>
      </c>
      <c r="T731" s="132">
        <v>21.8</v>
      </c>
      <c r="U731" s="132">
        <v>18.5</v>
      </c>
      <c r="V731" s="132">
        <v>17.8</v>
      </c>
      <c r="W731" s="132">
        <v>15.7</v>
      </c>
      <c r="X731" s="132">
        <v>19</v>
      </c>
      <c r="Y731" s="132">
        <v>19.3</v>
      </c>
      <c r="Z731" s="132">
        <v>18</v>
      </c>
      <c r="AA731" s="132">
        <v>17.7</v>
      </c>
      <c r="AB731" s="132">
        <v>17.5</v>
      </c>
      <c r="AC731" s="132">
        <v>22.2</v>
      </c>
      <c r="AD731" s="132">
        <v>19.100000000000001</v>
      </c>
      <c r="AE731" s="132">
        <v>20</v>
      </c>
      <c r="AF731" s="132">
        <v>20.9</v>
      </c>
      <c r="AG731" s="132">
        <v>19.7</v>
      </c>
      <c r="AH731" s="132">
        <v>24.6</v>
      </c>
      <c r="AI731" s="132">
        <v>23</v>
      </c>
      <c r="AJ731" s="132">
        <v>21</v>
      </c>
      <c r="AK731" s="132">
        <v>22.2</v>
      </c>
      <c r="AL731" s="132">
        <v>21.6</v>
      </c>
      <c r="AM731" s="132">
        <v>20.2</v>
      </c>
      <c r="AN731" s="132">
        <v>22.6</v>
      </c>
      <c r="AO731" s="132">
        <v>19.8</v>
      </c>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row>
    <row r="732" spans="1:94">
      <c r="A732" s="131">
        <v>563</v>
      </c>
      <c r="B732" s="131" t="s">
        <v>1438</v>
      </c>
      <c r="C732" s="131" t="s">
        <v>1354</v>
      </c>
      <c r="D732" s="131" t="s">
        <v>1426</v>
      </c>
      <c r="E732" s="131" t="s">
        <v>1439</v>
      </c>
      <c r="F732" s="131" t="s">
        <v>1697</v>
      </c>
      <c r="G732" s="131"/>
      <c r="H732" s="131"/>
      <c r="I732" s="132"/>
      <c r="J732" s="132">
        <v>44.4</v>
      </c>
      <c r="K732" s="132"/>
      <c r="L732" s="132">
        <v>36.299999999999997</v>
      </c>
      <c r="M732" s="132">
        <v>41.1</v>
      </c>
      <c r="N732" s="132">
        <v>45.4</v>
      </c>
      <c r="O732" s="132">
        <v>50.3</v>
      </c>
      <c r="P732" s="132"/>
      <c r="Q732" s="132">
        <v>31.7</v>
      </c>
      <c r="R732" s="132">
        <v>33.4</v>
      </c>
      <c r="S732" s="132">
        <v>33.1</v>
      </c>
      <c r="T732" s="132">
        <v>42</v>
      </c>
      <c r="U732" s="132">
        <v>37.299999999999997</v>
      </c>
      <c r="V732" s="132">
        <v>38.299999999999997</v>
      </c>
      <c r="W732" s="132">
        <v>32.9</v>
      </c>
      <c r="X732" s="132">
        <v>44</v>
      </c>
      <c r="Y732" s="132">
        <v>42.7</v>
      </c>
      <c r="Z732" s="132">
        <v>36.700000000000003</v>
      </c>
      <c r="AA732" s="132">
        <v>39.4</v>
      </c>
      <c r="AB732" s="132">
        <v>35.700000000000003</v>
      </c>
      <c r="AC732" s="132">
        <v>55.4</v>
      </c>
      <c r="AD732" s="132">
        <v>41.2</v>
      </c>
      <c r="AE732" s="132">
        <v>48.1</v>
      </c>
      <c r="AF732" s="132">
        <v>45.1</v>
      </c>
      <c r="AG732" s="132">
        <v>43.7</v>
      </c>
      <c r="AH732" s="132">
        <v>63.3</v>
      </c>
      <c r="AI732" s="132">
        <v>48.6</v>
      </c>
      <c r="AJ732" s="132">
        <v>44.1</v>
      </c>
      <c r="AK732" s="132">
        <v>46.1</v>
      </c>
      <c r="AL732" s="132">
        <v>55.1</v>
      </c>
      <c r="AM732" s="132">
        <v>49.9</v>
      </c>
      <c r="AN732" s="132">
        <v>55.5</v>
      </c>
      <c r="AO732" s="132">
        <v>51.6</v>
      </c>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row>
    <row r="733" spans="1:94">
      <c r="A733" s="131">
        <v>564</v>
      </c>
      <c r="B733" s="131" t="s">
        <v>1440</v>
      </c>
      <c r="C733" s="131" t="s">
        <v>1354</v>
      </c>
      <c r="D733" s="131" t="s">
        <v>1426</v>
      </c>
      <c r="E733" s="131" t="s">
        <v>1441</v>
      </c>
      <c r="F733" s="131" t="s">
        <v>1697</v>
      </c>
      <c r="G733" s="131"/>
      <c r="H733" s="131"/>
      <c r="I733" s="132"/>
      <c r="J733" s="132">
        <v>33.299999999999997</v>
      </c>
      <c r="K733" s="132"/>
      <c r="L733" s="132">
        <v>27.3</v>
      </c>
      <c r="M733" s="132">
        <v>29.8</v>
      </c>
      <c r="N733" s="132">
        <v>33.6</v>
      </c>
      <c r="O733" s="132">
        <v>38.5</v>
      </c>
      <c r="P733" s="132"/>
      <c r="Q733" s="132">
        <v>24.6</v>
      </c>
      <c r="R733" s="132">
        <v>25.8</v>
      </c>
      <c r="S733" s="132">
        <v>25.5</v>
      </c>
      <c r="T733" s="132">
        <v>30.1</v>
      </c>
      <c r="U733" s="132">
        <v>29.3</v>
      </c>
      <c r="V733" s="132">
        <v>26.5</v>
      </c>
      <c r="W733" s="132">
        <v>25.7</v>
      </c>
      <c r="X733" s="132">
        <v>32</v>
      </c>
      <c r="Y733" s="132">
        <v>30.3</v>
      </c>
      <c r="Z733" s="132">
        <v>27.3</v>
      </c>
      <c r="AA733" s="132">
        <v>28.6</v>
      </c>
      <c r="AB733" s="132">
        <v>27.4</v>
      </c>
      <c r="AC733" s="132">
        <v>38.799999999999997</v>
      </c>
      <c r="AD733" s="132">
        <v>30.3</v>
      </c>
      <c r="AE733" s="132">
        <v>34.200000000000003</v>
      </c>
      <c r="AF733" s="132">
        <v>35.1</v>
      </c>
      <c r="AG733" s="132">
        <v>32.6</v>
      </c>
      <c r="AH733" s="132">
        <v>45.1</v>
      </c>
      <c r="AI733" s="132">
        <v>38.6</v>
      </c>
      <c r="AJ733" s="132">
        <v>33.5</v>
      </c>
      <c r="AK733" s="132">
        <v>34.200000000000003</v>
      </c>
      <c r="AL733" s="132">
        <v>38.200000000000003</v>
      </c>
      <c r="AM733" s="132">
        <v>37.299999999999997</v>
      </c>
      <c r="AN733" s="132">
        <v>44.2</v>
      </c>
      <c r="AO733" s="132">
        <v>41</v>
      </c>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row>
    <row r="734" spans="1:94">
      <c r="A734" s="131">
        <v>565</v>
      </c>
      <c r="B734" s="131" t="s">
        <v>1442</v>
      </c>
      <c r="C734" s="131" t="s">
        <v>1354</v>
      </c>
      <c r="D734" s="131" t="s">
        <v>1426</v>
      </c>
      <c r="E734" s="131" t="s">
        <v>1443</v>
      </c>
      <c r="F734" s="131" t="s">
        <v>1697</v>
      </c>
      <c r="G734" s="131"/>
      <c r="H734" s="131"/>
      <c r="I734" s="132"/>
      <c r="J734" s="132">
        <v>37.200000000000003</v>
      </c>
      <c r="K734" s="132"/>
      <c r="L734" s="132">
        <v>31.4</v>
      </c>
      <c r="M734" s="132">
        <v>34.5</v>
      </c>
      <c r="N734" s="132">
        <v>37.799999999999997</v>
      </c>
      <c r="O734" s="132">
        <v>41.7</v>
      </c>
      <c r="P734" s="132"/>
      <c r="Q734" s="132">
        <v>27.7</v>
      </c>
      <c r="R734" s="132">
        <v>29.9</v>
      </c>
      <c r="S734" s="132">
        <v>30</v>
      </c>
      <c r="T734" s="132">
        <v>34</v>
      </c>
      <c r="U734" s="132">
        <v>33.200000000000003</v>
      </c>
      <c r="V734" s="132">
        <v>31.2</v>
      </c>
      <c r="W734" s="132">
        <v>30.8</v>
      </c>
      <c r="X734" s="132">
        <v>37.9</v>
      </c>
      <c r="Y734" s="132">
        <v>35</v>
      </c>
      <c r="Z734" s="132">
        <v>31.9</v>
      </c>
      <c r="AA734" s="132">
        <v>34</v>
      </c>
      <c r="AB734" s="132">
        <v>31.8</v>
      </c>
      <c r="AC734" s="132">
        <v>42.2</v>
      </c>
      <c r="AD734" s="132">
        <v>34.6</v>
      </c>
      <c r="AE734" s="132">
        <v>39.200000000000003</v>
      </c>
      <c r="AF734" s="132">
        <v>38.299999999999997</v>
      </c>
      <c r="AG734" s="132">
        <v>37.1</v>
      </c>
      <c r="AH734" s="132">
        <v>45.7</v>
      </c>
      <c r="AI734" s="132">
        <v>40.6</v>
      </c>
      <c r="AJ734" s="132">
        <v>36.799999999999997</v>
      </c>
      <c r="AK734" s="132">
        <v>37.799999999999997</v>
      </c>
      <c r="AL734" s="132">
        <v>41.3</v>
      </c>
      <c r="AM734" s="132">
        <v>41.3</v>
      </c>
      <c r="AN734" s="132">
        <v>46.5</v>
      </c>
      <c r="AO734" s="132">
        <v>45.3</v>
      </c>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row>
    <row r="735" spans="1:94">
      <c r="A735" s="131">
        <v>566</v>
      </c>
      <c r="B735" s="131" t="s">
        <v>1444</v>
      </c>
      <c r="C735" s="131" t="s">
        <v>1354</v>
      </c>
      <c r="D735" s="131" t="s">
        <v>1426</v>
      </c>
      <c r="E735" s="131" t="s">
        <v>1445</v>
      </c>
      <c r="F735" s="131" t="s">
        <v>1697</v>
      </c>
      <c r="G735" s="131"/>
      <c r="H735" s="131"/>
      <c r="I735" s="132"/>
      <c r="J735" s="132">
        <v>7.2</v>
      </c>
      <c r="K735" s="132"/>
      <c r="L735" s="132">
        <v>8.6</v>
      </c>
      <c r="M735" s="132">
        <v>8.9</v>
      </c>
      <c r="N735" s="132">
        <v>7</v>
      </c>
      <c r="O735" s="132">
        <v>5.8</v>
      </c>
      <c r="P735" s="132"/>
      <c r="Q735" s="132">
        <v>9.6999999999999993</v>
      </c>
      <c r="R735" s="132">
        <v>9.6</v>
      </c>
      <c r="S735" s="132">
        <v>10.5</v>
      </c>
      <c r="T735" s="132">
        <v>6.5</v>
      </c>
      <c r="U735" s="132">
        <v>7.1</v>
      </c>
      <c r="V735" s="132">
        <v>9.8000000000000007</v>
      </c>
      <c r="W735" s="132">
        <v>10.6</v>
      </c>
      <c r="X735" s="132">
        <v>9.9</v>
      </c>
      <c r="Y735" s="132">
        <v>8.4</v>
      </c>
      <c r="Z735" s="132">
        <v>8.9</v>
      </c>
      <c r="AA735" s="132">
        <v>8.8000000000000007</v>
      </c>
      <c r="AB735" s="132">
        <v>9.3000000000000007</v>
      </c>
      <c r="AC735" s="132">
        <v>7.4</v>
      </c>
      <c r="AD735" s="132">
        <v>7.9</v>
      </c>
      <c r="AE735" s="132">
        <v>7.4</v>
      </c>
      <c r="AF735" s="132">
        <v>5.4</v>
      </c>
      <c r="AG735" s="132">
        <v>7.2</v>
      </c>
      <c r="AH735" s="132">
        <v>7.5</v>
      </c>
      <c r="AI735" s="132">
        <v>4.4000000000000004</v>
      </c>
      <c r="AJ735" s="132">
        <v>6</v>
      </c>
      <c r="AK735" s="132">
        <v>5.7</v>
      </c>
      <c r="AL735" s="132">
        <v>8</v>
      </c>
      <c r="AM735" s="132">
        <v>6.8</v>
      </c>
      <c r="AN735" s="132">
        <v>4.5999999999999996</v>
      </c>
      <c r="AO735" s="132">
        <v>5.9</v>
      </c>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row>
    <row r="736" spans="1:94">
      <c r="A736" s="131">
        <v>567</v>
      </c>
      <c r="B736" s="131" t="s">
        <v>1446</v>
      </c>
      <c r="C736" s="131" t="s">
        <v>1354</v>
      </c>
      <c r="D736" s="131" t="s">
        <v>1426</v>
      </c>
      <c r="E736" s="131" t="s">
        <v>1447</v>
      </c>
      <c r="F736" s="131" t="s">
        <v>1697</v>
      </c>
      <c r="G736" s="131"/>
      <c r="H736" s="131"/>
      <c r="I736" s="132"/>
      <c r="J736" s="132">
        <v>32.700000000000003</v>
      </c>
      <c r="K736" s="132"/>
      <c r="L736" s="132">
        <v>32.200000000000003</v>
      </c>
      <c r="M736" s="132">
        <v>30.2</v>
      </c>
      <c r="N736" s="132">
        <v>33.9</v>
      </c>
      <c r="O736" s="132">
        <v>34.1</v>
      </c>
      <c r="P736" s="132"/>
      <c r="Q736" s="132">
        <v>17.8</v>
      </c>
      <c r="R736" s="132">
        <v>32.4</v>
      </c>
      <c r="S736" s="132">
        <v>30</v>
      </c>
      <c r="T736" s="132">
        <v>36.4</v>
      </c>
      <c r="U736" s="132">
        <v>37.1</v>
      </c>
      <c r="V736" s="132">
        <v>35.299999999999997</v>
      </c>
      <c r="W736" s="132">
        <v>33.200000000000003</v>
      </c>
      <c r="X736" s="132">
        <v>22.7</v>
      </c>
      <c r="Y736" s="132">
        <v>30.3</v>
      </c>
      <c r="Z736" s="132">
        <v>35.799999999999997</v>
      </c>
      <c r="AA736" s="132">
        <v>30.9</v>
      </c>
      <c r="AB736" s="132">
        <v>30.9</v>
      </c>
      <c r="AC736" s="132">
        <v>21.3</v>
      </c>
      <c r="AD736" s="132">
        <v>34.1</v>
      </c>
      <c r="AE736" s="132">
        <v>27.9</v>
      </c>
      <c r="AF736" s="132">
        <v>38.5</v>
      </c>
      <c r="AG736" s="132">
        <v>37.200000000000003</v>
      </c>
      <c r="AH736" s="132">
        <v>21</v>
      </c>
      <c r="AI736" s="132">
        <v>37.9</v>
      </c>
      <c r="AJ736" s="132">
        <v>37.9</v>
      </c>
      <c r="AK736" s="132">
        <v>36.799999999999997</v>
      </c>
      <c r="AL736" s="132">
        <v>22.1</v>
      </c>
      <c r="AM736" s="132">
        <v>32.9</v>
      </c>
      <c r="AN736" s="132">
        <v>34.4</v>
      </c>
      <c r="AO736" s="132">
        <v>35.200000000000003</v>
      </c>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row>
    <row r="737" spans="1:94">
      <c r="A737" s="131">
        <v>568</v>
      </c>
      <c r="B737" s="131" t="s">
        <v>1448</v>
      </c>
      <c r="C737" s="131" t="s">
        <v>1354</v>
      </c>
      <c r="D737" s="131" t="s">
        <v>1426</v>
      </c>
      <c r="E737" s="131" t="s">
        <v>1449</v>
      </c>
      <c r="F737" s="131" t="s">
        <v>1697</v>
      </c>
      <c r="G737" s="131"/>
      <c r="H737" s="131"/>
      <c r="I737" s="132"/>
      <c r="J737" s="132">
        <v>2.7</v>
      </c>
      <c r="K737" s="132"/>
      <c r="L737" s="132">
        <v>2</v>
      </c>
      <c r="M737" s="132">
        <v>1.7</v>
      </c>
      <c r="N737" s="132">
        <v>2.6</v>
      </c>
      <c r="O737" s="132">
        <v>3.8</v>
      </c>
      <c r="P737" s="132"/>
      <c r="Q737" s="132">
        <v>1.7</v>
      </c>
      <c r="R737" s="132">
        <v>1.8</v>
      </c>
      <c r="S737" s="132">
        <v>1.6</v>
      </c>
      <c r="T737" s="132">
        <v>2.7</v>
      </c>
      <c r="U737" s="132">
        <v>2.2000000000000002</v>
      </c>
      <c r="V737" s="132">
        <v>1.5</v>
      </c>
      <c r="W737" s="132">
        <v>1.4</v>
      </c>
      <c r="X737" s="132">
        <v>1.1000000000000001</v>
      </c>
      <c r="Y737" s="132">
        <v>1.8</v>
      </c>
      <c r="Z737" s="132">
        <v>1.9</v>
      </c>
      <c r="AA737" s="132">
        <v>1.6</v>
      </c>
      <c r="AB737" s="132">
        <v>1.6</v>
      </c>
      <c r="AC737" s="132">
        <v>2.2000000000000002</v>
      </c>
      <c r="AD737" s="132">
        <v>2</v>
      </c>
      <c r="AE737" s="132">
        <v>2</v>
      </c>
      <c r="AF737" s="132">
        <v>3.5</v>
      </c>
      <c r="AG737" s="132">
        <v>2.5</v>
      </c>
      <c r="AH737" s="132">
        <v>3.3</v>
      </c>
      <c r="AI737" s="132">
        <v>4.5999999999999996</v>
      </c>
      <c r="AJ737" s="132">
        <v>3.1</v>
      </c>
      <c r="AK737" s="132">
        <v>3.5</v>
      </c>
      <c r="AL737" s="132">
        <v>1.8</v>
      </c>
      <c r="AM737" s="132">
        <v>2.9</v>
      </c>
      <c r="AN737" s="132">
        <v>5.6</v>
      </c>
      <c r="AO737" s="132">
        <v>4.4000000000000004</v>
      </c>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row>
    <row r="738" spans="1:94">
      <c r="A738" s="131">
        <v>569</v>
      </c>
      <c r="B738" s="131" t="s">
        <v>1450</v>
      </c>
      <c r="C738" s="131" t="s">
        <v>1354</v>
      </c>
      <c r="D738" s="131" t="s">
        <v>1426</v>
      </c>
      <c r="E738" s="131" t="s">
        <v>1451</v>
      </c>
      <c r="F738" s="131" t="s">
        <v>1697</v>
      </c>
      <c r="G738" s="131"/>
      <c r="H738" s="131"/>
      <c r="I738" s="132"/>
      <c r="J738" s="132">
        <v>37.1</v>
      </c>
      <c r="K738" s="132"/>
      <c r="L738" s="132">
        <v>34.1</v>
      </c>
      <c r="M738" s="132">
        <v>33.200000000000003</v>
      </c>
      <c r="N738" s="132">
        <v>36.6</v>
      </c>
      <c r="O738" s="132">
        <v>41.6</v>
      </c>
      <c r="P738" s="132"/>
      <c r="Q738" s="132">
        <v>35.700000000000003</v>
      </c>
      <c r="R738" s="132">
        <v>31.5</v>
      </c>
      <c r="S738" s="132">
        <v>30.7</v>
      </c>
      <c r="T738" s="132">
        <v>39.299999999999997</v>
      </c>
      <c r="U738" s="132">
        <v>32.6</v>
      </c>
      <c r="V738" s="132">
        <v>29.4</v>
      </c>
      <c r="W738" s="132">
        <v>28.1</v>
      </c>
      <c r="X738" s="132">
        <v>38.5</v>
      </c>
      <c r="Y738" s="132">
        <v>33.5</v>
      </c>
      <c r="Z738" s="132">
        <v>30.4</v>
      </c>
      <c r="AA738" s="132">
        <v>31.8</v>
      </c>
      <c r="AB738" s="132">
        <v>30.8</v>
      </c>
      <c r="AC738" s="132">
        <v>42.7</v>
      </c>
      <c r="AD738" s="132">
        <v>33.5</v>
      </c>
      <c r="AE738" s="132">
        <v>36.700000000000003</v>
      </c>
      <c r="AF738" s="132">
        <v>38.799999999999997</v>
      </c>
      <c r="AG738" s="132">
        <v>35.200000000000003</v>
      </c>
      <c r="AH738" s="132">
        <v>50</v>
      </c>
      <c r="AI738" s="132">
        <v>44</v>
      </c>
      <c r="AJ738" s="132">
        <v>38.200000000000003</v>
      </c>
      <c r="AK738" s="132">
        <v>43.8</v>
      </c>
      <c r="AL738" s="132">
        <v>44.8</v>
      </c>
      <c r="AM738" s="132">
        <v>37.700000000000003</v>
      </c>
      <c r="AN738" s="132">
        <v>45.2</v>
      </c>
      <c r="AO738" s="132">
        <v>39.1</v>
      </c>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row>
    <row r="739" spans="1:94">
      <c r="A739" s="131">
        <v>570</v>
      </c>
      <c r="B739" s="131" t="s">
        <v>1452</v>
      </c>
      <c r="C739" s="131" t="s">
        <v>1354</v>
      </c>
      <c r="D739" s="131" t="s">
        <v>1426</v>
      </c>
      <c r="E739" s="131" t="s">
        <v>1453</v>
      </c>
      <c r="F739" s="131" t="s">
        <v>1697</v>
      </c>
      <c r="G739" s="131"/>
      <c r="H739" s="131"/>
      <c r="I739" s="132"/>
      <c r="J739" s="132">
        <v>18.600000000000001</v>
      </c>
      <c r="K739" s="132"/>
      <c r="L739" s="132">
        <v>16.2</v>
      </c>
      <c r="M739" s="132">
        <v>15.5</v>
      </c>
      <c r="N739" s="132">
        <v>18.5</v>
      </c>
      <c r="O739" s="132">
        <v>21.9</v>
      </c>
      <c r="P739" s="132"/>
      <c r="Q739" s="132">
        <v>17.3</v>
      </c>
      <c r="R739" s="132">
        <v>14.7</v>
      </c>
      <c r="S739" s="132">
        <v>13.4</v>
      </c>
      <c r="T739" s="132">
        <v>19.600000000000001</v>
      </c>
      <c r="U739" s="132">
        <v>16.2</v>
      </c>
      <c r="V739" s="132">
        <v>14.8</v>
      </c>
      <c r="W739" s="132">
        <v>12.2</v>
      </c>
      <c r="X739" s="132">
        <v>15.7</v>
      </c>
      <c r="Y739" s="132">
        <v>16.7</v>
      </c>
      <c r="Z739" s="132">
        <v>14.8</v>
      </c>
      <c r="AA739" s="132">
        <v>14.2</v>
      </c>
      <c r="AB739" s="132">
        <v>13.9</v>
      </c>
      <c r="AC739" s="132">
        <v>19.3</v>
      </c>
      <c r="AD739" s="132">
        <v>16.8</v>
      </c>
      <c r="AE739" s="132">
        <v>17.100000000000001</v>
      </c>
      <c r="AF739" s="132">
        <v>21.4</v>
      </c>
      <c r="AG739" s="132">
        <v>18.3</v>
      </c>
      <c r="AH739" s="132">
        <v>20.2</v>
      </c>
      <c r="AI739" s="132">
        <v>25.5</v>
      </c>
      <c r="AJ739" s="132">
        <v>20.9</v>
      </c>
      <c r="AK739" s="132">
        <v>21.4</v>
      </c>
      <c r="AL739" s="132">
        <v>16.2</v>
      </c>
      <c r="AM739" s="132">
        <v>19</v>
      </c>
      <c r="AN739" s="132">
        <v>26.1</v>
      </c>
      <c r="AO739" s="132">
        <v>21.7</v>
      </c>
    </row>
    <row r="740" spans="1:94">
      <c r="A740" s="131">
        <v>571</v>
      </c>
      <c r="B740" s="131" t="s">
        <v>1454</v>
      </c>
      <c r="C740" s="131" t="s">
        <v>1354</v>
      </c>
      <c r="D740" s="131" t="s">
        <v>1426</v>
      </c>
      <c r="E740" s="131" t="s">
        <v>1455</v>
      </c>
      <c r="F740" s="131" t="s">
        <v>1697</v>
      </c>
      <c r="G740" s="131"/>
      <c r="H740" s="131"/>
      <c r="I740" s="132"/>
      <c r="J740" s="132">
        <v>5.5</v>
      </c>
      <c r="K740" s="132"/>
      <c r="L740" s="132">
        <v>3.9</v>
      </c>
      <c r="M740" s="132">
        <v>5.0999999999999996</v>
      </c>
      <c r="N740" s="132">
        <v>5.3</v>
      </c>
      <c r="O740" s="132">
        <v>6.7</v>
      </c>
      <c r="P740" s="132"/>
      <c r="Q740" s="132">
        <v>4</v>
      </c>
      <c r="R740" s="132">
        <v>3.6</v>
      </c>
      <c r="S740" s="132">
        <v>3.8</v>
      </c>
      <c r="T740" s="132">
        <v>4.2</v>
      </c>
      <c r="U740" s="132">
        <v>3.6</v>
      </c>
      <c r="V740" s="132">
        <v>3.5</v>
      </c>
      <c r="W740" s="132">
        <v>3.7</v>
      </c>
      <c r="X740" s="132">
        <v>7.7</v>
      </c>
      <c r="Y740" s="132">
        <v>4.9000000000000004</v>
      </c>
      <c r="Z740" s="132">
        <v>3.7</v>
      </c>
      <c r="AA740" s="132">
        <v>5</v>
      </c>
      <c r="AB740" s="132">
        <v>4.3</v>
      </c>
      <c r="AC740" s="132">
        <v>8.3000000000000007</v>
      </c>
      <c r="AD740" s="132">
        <v>4.4000000000000004</v>
      </c>
      <c r="AE740" s="132">
        <v>6.8</v>
      </c>
      <c r="AF740" s="132">
        <v>4.7</v>
      </c>
      <c r="AG740" s="132">
        <v>4.2</v>
      </c>
      <c r="AH740" s="132">
        <v>12.2</v>
      </c>
      <c r="AI740" s="132">
        <v>5.8</v>
      </c>
      <c r="AJ740" s="132">
        <v>4.3</v>
      </c>
      <c r="AK740" s="132">
        <v>5.7</v>
      </c>
      <c r="AL740" s="132">
        <v>11.4</v>
      </c>
      <c r="AM740" s="132">
        <v>6.7</v>
      </c>
      <c r="AN740" s="132">
        <v>7.4</v>
      </c>
      <c r="AO740" s="132">
        <v>5.6</v>
      </c>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row>
    <row r="741" spans="1:94">
      <c r="A741" s="131">
        <v>572</v>
      </c>
      <c r="B741" s="131" t="s">
        <v>1456</v>
      </c>
      <c r="C741" s="131" t="s">
        <v>1354</v>
      </c>
      <c r="D741" s="131" t="s">
        <v>1426</v>
      </c>
      <c r="E741" s="131" t="s">
        <v>1457</v>
      </c>
      <c r="F741" s="131" t="s">
        <v>1697</v>
      </c>
      <c r="G741" s="131"/>
      <c r="H741" s="131"/>
      <c r="I741" s="132"/>
      <c r="J741" s="132">
        <v>45.8</v>
      </c>
      <c r="K741" s="132"/>
      <c r="L741" s="132">
        <v>48.6</v>
      </c>
      <c r="M741" s="132">
        <v>46.4</v>
      </c>
      <c r="N741" s="132">
        <v>46</v>
      </c>
      <c r="O741" s="132">
        <v>44.2</v>
      </c>
      <c r="P741" s="132"/>
      <c r="Q741" s="132">
        <v>35.6</v>
      </c>
      <c r="R741" s="132">
        <v>51.8</v>
      </c>
      <c r="S741" s="132">
        <v>51.5</v>
      </c>
      <c r="T741" s="132">
        <v>44.4</v>
      </c>
      <c r="U741" s="132">
        <v>56.3</v>
      </c>
      <c r="V741" s="132">
        <v>50.1</v>
      </c>
      <c r="W741" s="132">
        <v>58.5</v>
      </c>
      <c r="X741" s="132">
        <v>29</v>
      </c>
      <c r="Y741" s="132">
        <v>44.7</v>
      </c>
      <c r="Z741" s="132">
        <v>53.4</v>
      </c>
      <c r="AA741" s="132">
        <v>49.9</v>
      </c>
      <c r="AB741" s="132">
        <v>51.6</v>
      </c>
      <c r="AC741" s="132">
        <v>32.4</v>
      </c>
      <c r="AD741" s="132">
        <v>48.3</v>
      </c>
      <c r="AE741" s="132">
        <v>38.5</v>
      </c>
      <c r="AF741" s="132">
        <v>51.2</v>
      </c>
      <c r="AG741" s="132">
        <v>49.2</v>
      </c>
      <c r="AH741" s="132">
        <v>31.2</v>
      </c>
      <c r="AI741" s="132">
        <v>49.1</v>
      </c>
      <c r="AJ741" s="132">
        <v>48.9</v>
      </c>
      <c r="AK741" s="132">
        <v>44.1</v>
      </c>
      <c r="AL741" s="132">
        <v>30</v>
      </c>
      <c r="AM741" s="132">
        <v>42.7</v>
      </c>
      <c r="AN741" s="132">
        <v>45.4</v>
      </c>
      <c r="AO741" s="132">
        <v>45.2</v>
      </c>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row>
    <row r="742" spans="1:94">
      <c r="A742" s="131">
        <v>573</v>
      </c>
      <c r="B742" s="131" t="s">
        <v>1458</v>
      </c>
      <c r="C742" s="131" t="s">
        <v>1354</v>
      </c>
      <c r="D742" s="131" t="s">
        <v>1426</v>
      </c>
      <c r="E742" s="131" t="s">
        <v>1459</v>
      </c>
      <c r="F742" s="131" t="s">
        <v>1697</v>
      </c>
      <c r="G742" s="131"/>
      <c r="H742" s="131"/>
      <c r="I742" s="132"/>
      <c r="J742" s="132">
        <v>35.799999999999997</v>
      </c>
      <c r="K742" s="132"/>
      <c r="L742" s="132">
        <v>32.799999999999997</v>
      </c>
      <c r="M742" s="132">
        <v>33.1</v>
      </c>
      <c r="N742" s="132">
        <v>35.700000000000003</v>
      </c>
      <c r="O742" s="132">
        <v>39.6</v>
      </c>
      <c r="P742" s="132"/>
      <c r="Q742" s="132">
        <v>35.5</v>
      </c>
      <c r="R742" s="132">
        <v>30.6</v>
      </c>
      <c r="S742" s="132">
        <v>30</v>
      </c>
      <c r="T742" s="132">
        <v>36.700000000000003</v>
      </c>
      <c r="U742" s="132">
        <v>31.2</v>
      </c>
      <c r="V742" s="132">
        <v>30.2</v>
      </c>
      <c r="W742" s="132">
        <v>27.9</v>
      </c>
      <c r="X742" s="132">
        <v>35.9</v>
      </c>
      <c r="Y742" s="132">
        <v>34.299999999999997</v>
      </c>
      <c r="Z742" s="132">
        <v>29.8</v>
      </c>
      <c r="AA742" s="132">
        <v>31.1</v>
      </c>
      <c r="AB742" s="132">
        <v>30.7</v>
      </c>
      <c r="AC742" s="132">
        <v>42.3</v>
      </c>
      <c r="AD742" s="132">
        <v>33.299999999999997</v>
      </c>
      <c r="AE742" s="132">
        <v>36.700000000000003</v>
      </c>
      <c r="AF742" s="132">
        <v>36.200000000000003</v>
      </c>
      <c r="AG742" s="132">
        <v>34.5</v>
      </c>
      <c r="AH742" s="132">
        <v>47.5</v>
      </c>
      <c r="AI742" s="132">
        <v>40.6</v>
      </c>
      <c r="AJ742" s="132">
        <v>36.6</v>
      </c>
      <c r="AK742" s="132">
        <v>38.799999999999997</v>
      </c>
      <c r="AL742" s="132">
        <v>40.6</v>
      </c>
      <c r="AM742" s="132">
        <v>37.9</v>
      </c>
      <c r="AN742" s="132">
        <v>43.4</v>
      </c>
      <c r="AO742" s="132">
        <v>38.4</v>
      </c>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row>
    <row r="743" spans="1:94">
      <c r="A743" s="131">
        <v>574</v>
      </c>
      <c r="B743" s="131" t="s">
        <v>1460</v>
      </c>
      <c r="C743" s="131" t="s">
        <v>1354</v>
      </c>
      <c r="D743" s="131" t="s">
        <v>1426</v>
      </c>
      <c r="E743" s="131" t="s">
        <v>1461</v>
      </c>
      <c r="F743" s="131" t="s">
        <v>1697</v>
      </c>
      <c r="G743" s="131"/>
      <c r="H743" s="131"/>
      <c r="I743" s="132"/>
      <c r="J743" s="132">
        <v>42</v>
      </c>
      <c r="K743" s="132"/>
      <c r="L743" s="132">
        <v>40.9</v>
      </c>
      <c r="M743" s="132">
        <v>42.5</v>
      </c>
      <c r="N743" s="132">
        <v>42.5</v>
      </c>
      <c r="O743" s="132">
        <v>42.3</v>
      </c>
      <c r="P743" s="132"/>
      <c r="Q743" s="132">
        <v>41.2</v>
      </c>
      <c r="R743" s="132">
        <v>40.6</v>
      </c>
      <c r="S743" s="132">
        <v>41.4</v>
      </c>
      <c r="T743" s="132">
        <v>40.4</v>
      </c>
      <c r="U743" s="132">
        <v>41.3</v>
      </c>
      <c r="V743" s="132">
        <v>42.5</v>
      </c>
      <c r="W743" s="132">
        <v>40.5</v>
      </c>
      <c r="X743" s="132">
        <v>39.700000000000003</v>
      </c>
      <c r="Y743" s="132">
        <v>43.9</v>
      </c>
      <c r="Z743" s="132">
        <v>40.5</v>
      </c>
      <c r="AA743" s="132">
        <v>41.8</v>
      </c>
      <c r="AB743" s="132">
        <v>41.3</v>
      </c>
      <c r="AC743" s="132">
        <v>46.2</v>
      </c>
      <c r="AD743" s="132">
        <v>42.4</v>
      </c>
      <c r="AE743" s="132">
        <v>43.5</v>
      </c>
      <c r="AF743" s="132">
        <v>41.2</v>
      </c>
      <c r="AG743" s="132">
        <v>42.3</v>
      </c>
      <c r="AH743" s="132">
        <v>45.8</v>
      </c>
      <c r="AI743" s="132">
        <v>42</v>
      </c>
      <c r="AJ743" s="132">
        <v>41.8</v>
      </c>
      <c r="AK743" s="132">
        <v>40.200000000000003</v>
      </c>
      <c r="AL743" s="132">
        <v>42</v>
      </c>
      <c r="AM743" s="132">
        <v>42.8</v>
      </c>
      <c r="AN743" s="132">
        <v>43.7</v>
      </c>
      <c r="AO743" s="132">
        <v>42.3</v>
      </c>
    </row>
    <row r="744" spans="1:94">
      <c r="A744" s="131">
        <v>575</v>
      </c>
      <c r="B744" s="131" t="s">
        <v>1462</v>
      </c>
      <c r="C744" s="131" t="s">
        <v>1354</v>
      </c>
      <c r="D744" s="131" t="s">
        <v>1426</v>
      </c>
      <c r="E744" s="131" t="s">
        <v>1399</v>
      </c>
      <c r="F744" s="131" t="s">
        <v>1697</v>
      </c>
      <c r="G744" s="131"/>
      <c r="H744" s="131"/>
      <c r="I744" s="132"/>
      <c r="J744" s="132">
        <v>51.4</v>
      </c>
      <c r="K744" s="132"/>
      <c r="L744" s="132">
        <v>52.7</v>
      </c>
      <c r="M744" s="132">
        <v>52.8</v>
      </c>
      <c r="N744" s="132">
        <v>51.7</v>
      </c>
      <c r="O744" s="132">
        <v>50.1</v>
      </c>
      <c r="P744" s="132"/>
      <c r="Q744" s="132">
        <v>52.2</v>
      </c>
      <c r="R744" s="132">
        <v>53.8</v>
      </c>
      <c r="S744" s="132">
        <v>53.5</v>
      </c>
      <c r="T744" s="132">
        <v>51.6</v>
      </c>
      <c r="U744" s="132">
        <v>52.5</v>
      </c>
      <c r="V744" s="132">
        <v>54</v>
      </c>
      <c r="W744" s="132">
        <v>54.2</v>
      </c>
      <c r="X744" s="132">
        <v>51.8</v>
      </c>
      <c r="Y744" s="132">
        <v>52.4</v>
      </c>
      <c r="Z744" s="132">
        <v>54</v>
      </c>
      <c r="AA744" s="132">
        <v>52.5</v>
      </c>
      <c r="AB744" s="132">
        <v>53.3</v>
      </c>
      <c r="AC744" s="132">
        <v>50.8</v>
      </c>
      <c r="AD744" s="132">
        <v>52.5</v>
      </c>
      <c r="AE744" s="132">
        <v>51.4</v>
      </c>
      <c r="AF744" s="132">
        <v>50.6</v>
      </c>
      <c r="AG744" s="132">
        <v>52.3</v>
      </c>
      <c r="AH744" s="132">
        <v>51</v>
      </c>
      <c r="AI744" s="132">
        <v>47.6</v>
      </c>
      <c r="AJ744" s="132">
        <v>50.8</v>
      </c>
      <c r="AK744" s="132">
        <v>49.9</v>
      </c>
      <c r="AL744" s="132">
        <v>51.8</v>
      </c>
      <c r="AM744" s="132">
        <v>51.9</v>
      </c>
      <c r="AN744" s="132">
        <v>48.1</v>
      </c>
      <c r="AO744" s="132">
        <v>51.8</v>
      </c>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row>
    <row r="745" spans="1:94">
      <c r="A745" s="131">
        <v>576</v>
      </c>
      <c r="B745" s="131" t="s">
        <v>1463</v>
      </c>
      <c r="C745" s="131" t="s">
        <v>1354</v>
      </c>
      <c r="D745" s="131" t="s">
        <v>1426</v>
      </c>
      <c r="E745" s="131" t="s">
        <v>1464</v>
      </c>
      <c r="F745" s="131" t="s">
        <v>1697</v>
      </c>
      <c r="G745" s="131"/>
      <c r="H745" s="131"/>
      <c r="I745" s="132"/>
      <c r="J745" s="132">
        <v>18.3</v>
      </c>
      <c r="K745" s="132"/>
      <c r="L745" s="132">
        <v>14</v>
      </c>
      <c r="M745" s="132">
        <v>18.100000000000001</v>
      </c>
      <c r="N745" s="132">
        <v>18.3</v>
      </c>
      <c r="O745" s="132">
        <v>20.7</v>
      </c>
      <c r="P745" s="132"/>
      <c r="Q745" s="132">
        <v>14.4</v>
      </c>
      <c r="R745" s="132">
        <v>13.1</v>
      </c>
      <c r="S745" s="132">
        <v>14.2</v>
      </c>
      <c r="T745" s="132">
        <v>14.2</v>
      </c>
      <c r="U745" s="132">
        <v>14.1</v>
      </c>
      <c r="V745" s="132">
        <v>15</v>
      </c>
      <c r="W745" s="132">
        <v>14.2</v>
      </c>
      <c r="X745" s="132">
        <v>22.9</v>
      </c>
      <c r="Y745" s="132">
        <v>18.3</v>
      </c>
      <c r="Z745" s="132">
        <v>13.8</v>
      </c>
      <c r="AA745" s="132">
        <v>17.600000000000001</v>
      </c>
      <c r="AB745" s="132">
        <v>15.2</v>
      </c>
      <c r="AC745" s="132">
        <v>27.8</v>
      </c>
      <c r="AD745" s="132">
        <v>16.100000000000001</v>
      </c>
      <c r="AE745" s="132">
        <v>22.8</v>
      </c>
      <c r="AF745" s="132">
        <v>16.2</v>
      </c>
      <c r="AG745" s="132">
        <v>15.6</v>
      </c>
      <c r="AH745" s="132">
        <v>33.200000000000003</v>
      </c>
      <c r="AI745" s="132">
        <v>18.8</v>
      </c>
      <c r="AJ745" s="132">
        <v>15.4</v>
      </c>
      <c r="AK745" s="132">
        <v>17.399999999999999</v>
      </c>
      <c r="AL745" s="132">
        <v>32.700000000000003</v>
      </c>
      <c r="AM745" s="132">
        <v>20.5</v>
      </c>
      <c r="AN745" s="132">
        <v>21.7</v>
      </c>
      <c r="AO745" s="132">
        <v>18.100000000000001</v>
      </c>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row>
    <row r="746" spans="1:94">
      <c r="A746" s="131"/>
      <c r="B746" s="131"/>
      <c r="C746" s="131" t="s">
        <v>1354</v>
      </c>
      <c r="D746" s="131" t="s">
        <v>1466</v>
      </c>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row>
    <row r="747" spans="1:94">
      <c r="A747" s="131">
        <v>578</v>
      </c>
      <c r="B747" s="131" t="s">
        <v>1465</v>
      </c>
      <c r="C747" s="131" t="s">
        <v>1354</v>
      </c>
      <c r="D747" s="131" t="s">
        <v>1466</v>
      </c>
      <c r="E747" s="131" t="s">
        <v>1467</v>
      </c>
      <c r="F747" s="131" t="s">
        <v>1697</v>
      </c>
      <c r="G747" s="131"/>
      <c r="H747" s="131"/>
      <c r="I747" s="132"/>
      <c r="J747" s="132">
        <v>56.5</v>
      </c>
      <c r="K747" s="132"/>
      <c r="L747" s="132">
        <v>55.7</v>
      </c>
      <c r="M747" s="132">
        <v>54.2</v>
      </c>
      <c r="N747" s="132">
        <v>57.5</v>
      </c>
      <c r="O747" s="132">
        <v>58.2</v>
      </c>
      <c r="P747" s="132"/>
      <c r="Q747" s="132">
        <v>48.9</v>
      </c>
      <c r="R747" s="132">
        <v>54.5</v>
      </c>
      <c r="S747" s="132">
        <v>52.7</v>
      </c>
      <c r="T747" s="132">
        <v>60.3</v>
      </c>
      <c r="U747" s="132">
        <v>57.9</v>
      </c>
      <c r="V747" s="132">
        <v>56.6</v>
      </c>
      <c r="W747" s="132">
        <v>53.3</v>
      </c>
      <c r="X747" s="132">
        <v>45.1</v>
      </c>
      <c r="Y747" s="132">
        <v>56</v>
      </c>
      <c r="Z747" s="132">
        <v>56.8</v>
      </c>
      <c r="AA747" s="132">
        <v>54.2</v>
      </c>
      <c r="AB747" s="132">
        <v>53.8</v>
      </c>
      <c r="AC747" s="132">
        <v>51.4</v>
      </c>
      <c r="AD747" s="132">
        <v>57.2</v>
      </c>
      <c r="AE747" s="132">
        <v>53.9</v>
      </c>
      <c r="AF747" s="132">
        <v>61</v>
      </c>
      <c r="AG747" s="132">
        <v>59.1</v>
      </c>
      <c r="AH747" s="132">
        <v>49.5</v>
      </c>
      <c r="AI747" s="132">
        <v>61.2</v>
      </c>
      <c r="AJ747" s="132">
        <v>60.5</v>
      </c>
      <c r="AK747" s="132">
        <v>59.7</v>
      </c>
      <c r="AL747" s="132">
        <v>47.8</v>
      </c>
      <c r="AM747" s="132">
        <v>56.9</v>
      </c>
      <c r="AN747" s="132">
        <v>59.8</v>
      </c>
      <c r="AO747" s="132">
        <v>60</v>
      </c>
    </row>
    <row r="748" spans="1:94">
      <c r="A748" s="131">
        <v>579</v>
      </c>
      <c r="B748" s="131" t="s">
        <v>1468</v>
      </c>
      <c r="C748" s="131" t="s">
        <v>1354</v>
      </c>
      <c r="D748" s="131" t="s">
        <v>1466</v>
      </c>
      <c r="E748" s="131" t="s">
        <v>1469</v>
      </c>
      <c r="F748" s="131" t="s">
        <v>1697</v>
      </c>
      <c r="G748" s="131"/>
      <c r="H748" s="131"/>
      <c r="I748" s="132"/>
      <c r="J748" s="132">
        <v>4.9000000000000004</v>
      </c>
      <c r="K748" s="132"/>
      <c r="L748" s="132">
        <v>3.4</v>
      </c>
      <c r="M748" s="132">
        <v>5.3</v>
      </c>
      <c r="N748" s="132">
        <v>4.8</v>
      </c>
      <c r="O748" s="132">
        <v>5.5</v>
      </c>
      <c r="P748" s="132"/>
      <c r="Q748" s="132">
        <v>3.1</v>
      </c>
      <c r="R748" s="132">
        <v>2.8</v>
      </c>
      <c r="S748" s="132">
        <v>3.7</v>
      </c>
      <c r="T748" s="132">
        <v>3.6</v>
      </c>
      <c r="U748" s="132">
        <v>3.3</v>
      </c>
      <c r="V748" s="132">
        <v>3.5</v>
      </c>
      <c r="W748" s="132">
        <v>3.9</v>
      </c>
      <c r="X748" s="132">
        <v>14.8</v>
      </c>
      <c r="Y748" s="132">
        <v>4.2</v>
      </c>
      <c r="Z748" s="132">
        <v>2.9</v>
      </c>
      <c r="AA748" s="132">
        <v>6.3</v>
      </c>
      <c r="AB748" s="132">
        <v>4.5</v>
      </c>
      <c r="AC748" s="132">
        <v>7.1</v>
      </c>
      <c r="AD748" s="132">
        <v>4</v>
      </c>
      <c r="AE748" s="132">
        <v>6.6</v>
      </c>
      <c r="AF748" s="132">
        <v>3.9</v>
      </c>
      <c r="AG748" s="132">
        <v>3.6</v>
      </c>
      <c r="AH748" s="132">
        <v>12.2</v>
      </c>
      <c r="AI748" s="132">
        <v>4.0999999999999996</v>
      </c>
      <c r="AJ748" s="132">
        <v>3.2</v>
      </c>
      <c r="AK748" s="132">
        <v>5.8</v>
      </c>
      <c r="AL748" s="132">
        <v>11.5</v>
      </c>
      <c r="AM748" s="132">
        <v>5.0999999999999996</v>
      </c>
      <c r="AN748" s="132">
        <v>5.5</v>
      </c>
      <c r="AO748" s="132">
        <v>5</v>
      </c>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row>
    <row r="749" spans="1:94">
      <c r="A749" s="131">
        <v>580</v>
      </c>
      <c r="B749" s="131" t="s">
        <v>1470</v>
      </c>
      <c r="C749" s="131" t="s">
        <v>1354</v>
      </c>
      <c r="D749" s="131" t="s">
        <v>1466</v>
      </c>
      <c r="E749" s="131" t="s">
        <v>1471</v>
      </c>
      <c r="F749" s="131" t="s">
        <v>1697</v>
      </c>
      <c r="G749" s="131"/>
      <c r="H749" s="131"/>
      <c r="I749" s="132"/>
      <c r="J749" s="132">
        <v>11.1</v>
      </c>
      <c r="K749" s="132"/>
      <c r="L749" s="132">
        <v>6.7</v>
      </c>
      <c r="M749" s="132">
        <v>10.5</v>
      </c>
      <c r="N749" s="132">
        <v>10.9</v>
      </c>
      <c r="O749" s="132">
        <v>14</v>
      </c>
      <c r="P749" s="132"/>
      <c r="Q749" s="132">
        <v>7</v>
      </c>
      <c r="R749" s="132">
        <v>5.4</v>
      </c>
      <c r="S749" s="132">
        <v>6.3</v>
      </c>
      <c r="T749" s="132">
        <v>7.9</v>
      </c>
      <c r="U749" s="132">
        <v>6.3</v>
      </c>
      <c r="V749" s="132">
        <v>7.3</v>
      </c>
      <c r="W749" s="132">
        <v>6.5</v>
      </c>
      <c r="X749" s="132">
        <v>22.7</v>
      </c>
      <c r="Y749" s="132">
        <v>9.8000000000000007</v>
      </c>
      <c r="Z749" s="132">
        <v>6</v>
      </c>
      <c r="AA749" s="132">
        <v>10.7</v>
      </c>
      <c r="AB749" s="132">
        <v>7.7</v>
      </c>
      <c r="AC749" s="132">
        <v>17.7</v>
      </c>
      <c r="AD749" s="132">
        <v>8.5</v>
      </c>
      <c r="AE749" s="132">
        <v>15.4</v>
      </c>
      <c r="AF749" s="132">
        <v>9.1999999999999993</v>
      </c>
      <c r="AG749" s="132">
        <v>8.1</v>
      </c>
      <c r="AH749" s="132">
        <v>22.2</v>
      </c>
      <c r="AI749" s="132">
        <v>11.7</v>
      </c>
      <c r="AJ749" s="132">
        <v>8</v>
      </c>
      <c r="AK749" s="132">
        <v>11.6</v>
      </c>
      <c r="AL749" s="132">
        <v>25</v>
      </c>
      <c r="AM749" s="132">
        <v>13.7</v>
      </c>
      <c r="AN749" s="132">
        <v>15.6</v>
      </c>
      <c r="AO749" s="132">
        <v>12.9</v>
      </c>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row>
    <row r="750" spans="1:94">
      <c r="A750" s="131">
        <v>581</v>
      </c>
      <c r="B750" s="131" t="s">
        <v>1472</v>
      </c>
      <c r="C750" s="131" t="s">
        <v>1354</v>
      </c>
      <c r="D750" s="131" t="s">
        <v>1466</v>
      </c>
      <c r="E750" s="131" t="s">
        <v>1473</v>
      </c>
      <c r="F750" s="131" t="s">
        <v>1697</v>
      </c>
      <c r="G750" s="131"/>
      <c r="H750" s="131"/>
      <c r="I750" s="132"/>
      <c r="J750" s="132">
        <v>1.1000000000000001</v>
      </c>
      <c r="K750" s="132"/>
      <c r="L750" s="132">
        <v>0.7</v>
      </c>
      <c r="M750" s="132">
        <v>0.8</v>
      </c>
      <c r="N750" s="132">
        <v>1</v>
      </c>
      <c r="O750" s="132">
        <v>1.5</v>
      </c>
      <c r="P750" s="132"/>
      <c r="Q750" s="132">
        <v>0.6</v>
      </c>
      <c r="R750" s="132">
        <v>0.5</v>
      </c>
      <c r="S750" s="132">
        <v>0.5</v>
      </c>
      <c r="T750" s="132">
        <v>0.9</v>
      </c>
      <c r="U750" s="132">
        <v>0.7</v>
      </c>
      <c r="V750" s="132">
        <v>0.6</v>
      </c>
      <c r="W750" s="132">
        <v>0.5</v>
      </c>
      <c r="X750" s="132">
        <v>1</v>
      </c>
      <c r="Y750" s="132">
        <v>0.8</v>
      </c>
      <c r="Z750" s="132">
        <v>0.6</v>
      </c>
      <c r="AA750" s="132">
        <v>0.7</v>
      </c>
      <c r="AB750" s="132">
        <v>0.6</v>
      </c>
      <c r="AC750" s="132">
        <v>1.5</v>
      </c>
      <c r="AD750" s="132">
        <v>0.8</v>
      </c>
      <c r="AE750" s="132">
        <v>1.1000000000000001</v>
      </c>
      <c r="AF750" s="132">
        <v>1.1000000000000001</v>
      </c>
      <c r="AG750" s="132">
        <v>0.9</v>
      </c>
      <c r="AH750" s="132">
        <v>2.8</v>
      </c>
      <c r="AI750" s="132">
        <v>1.5</v>
      </c>
      <c r="AJ750" s="132">
        <v>1</v>
      </c>
      <c r="AK750" s="132">
        <v>1.2</v>
      </c>
      <c r="AL750" s="132">
        <v>1.8</v>
      </c>
      <c r="AM750" s="132">
        <v>1.3</v>
      </c>
      <c r="AN750" s="132">
        <v>2.1</v>
      </c>
      <c r="AO750" s="132">
        <v>1.5</v>
      </c>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row>
    <row r="751" spans="1:94">
      <c r="A751" s="131">
        <v>582</v>
      </c>
      <c r="B751" s="131" t="s">
        <v>1474</v>
      </c>
      <c r="C751" s="131" t="s">
        <v>1354</v>
      </c>
      <c r="D751" s="131" t="s">
        <v>1466</v>
      </c>
      <c r="E751" s="131" t="s">
        <v>1475</v>
      </c>
      <c r="F751" s="131" t="s">
        <v>1697</v>
      </c>
      <c r="G751" s="131"/>
      <c r="H751" s="131"/>
      <c r="I751" s="132"/>
      <c r="J751" s="132">
        <v>1.9</v>
      </c>
      <c r="K751" s="132"/>
      <c r="L751" s="132">
        <v>1.4</v>
      </c>
      <c r="M751" s="132">
        <v>1.6</v>
      </c>
      <c r="N751" s="132">
        <v>1.8</v>
      </c>
      <c r="O751" s="132">
        <v>2.4</v>
      </c>
      <c r="P751" s="132"/>
      <c r="Q751" s="132">
        <v>1.5</v>
      </c>
      <c r="R751" s="132">
        <v>1.1000000000000001</v>
      </c>
      <c r="S751" s="132">
        <v>1.1000000000000001</v>
      </c>
      <c r="T751" s="132">
        <v>1.7</v>
      </c>
      <c r="U751" s="132">
        <v>1.3</v>
      </c>
      <c r="V751" s="132">
        <v>1.1000000000000001</v>
      </c>
      <c r="W751" s="132">
        <v>1</v>
      </c>
      <c r="X751" s="132">
        <v>2.6</v>
      </c>
      <c r="Y751" s="132">
        <v>1.5</v>
      </c>
      <c r="Z751" s="132">
        <v>1.1000000000000001</v>
      </c>
      <c r="AA751" s="132">
        <v>1.5</v>
      </c>
      <c r="AB751" s="132">
        <v>1.3</v>
      </c>
      <c r="AC751" s="132">
        <v>2.7</v>
      </c>
      <c r="AD751" s="132">
        <v>1.5</v>
      </c>
      <c r="AE751" s="132">
        <v>2.1</v>
      </c>
      <c r="AF751" s="132">
        <v>1.7</v>
      </c>
      <c r="AG751" s="132">
        <v>1.6</v>
      </c>
      <c r="AH751" s="132">
        <v>4.9000000000000004</v>
      </c>
      <c r="AI751" s="132">
        <v>2.2000000000000002</v>
      </c>
      <c r="AJ751" s="132">
        <v>1.7</v>
      </c>
      <c r="AK751" s="132">
        <v>2.1</v>
      </c>
      <c r="AL751" s="132">
        <v>3.4</v>
      </c>
      <c r="AM751" s="132">
        <v>2.2999999999999998</v>
      </c>
      <c r="AN751" s="132">
        <v>3</v>
      </c>
      <c r="AO751" s="132">
        <v>2.2999999999999998</v>
      </c>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row>
    <row r="752" spans="1:94">
      <c r="A752" s="131">
        <v>583</v>
      </c>
      <c r="B752" s="131" t="s">
        <v>1476</v>
      </c>
      <c r="C752" s="131" t="s">
        <v>1354</v>
      </c>
      <c r="D752" s="131" t="s">
        <v>1466</v>
      </c>
      <c r="E752" s="131" t="s">
        <v>1477</v>
      </c>
      <c r="F752" s="131" t="s">
        <v>1697</v>
      </c>
      <c r="G752" s="131"/>
      <c r="H752" s="131"/>
      <c r="I752" s="132"/>
      <c r="J752" s="132">
        <v>35.200000000000003</v>
      </c>
      <c r="K752" s="132"/>
      <c r="L752" s="132">
        <v>29.6</v>
      </c>
      <c r="M752" s="132">
        <v>31.3</v>
      </c>
      <c r="N752" s="132">
        <v>35.6</v>
      </c>
      <c r="O752" s="132">
        <v>40.4</v>
      </c>
      <c r="P752" s="132"/>
      <c r="Q752" s="132">
        <v>26.3</v>
      </c>
      <c r="R752" s="132">
        <v>27.3</v>
      </c>
      <c r="S752" s="132">
        <v>26.7</v>
      </c>
      <c r="T752" s="132">
        <v>34.4</v>
      </c>
      <c r="U752" s="132">
        <v>30.8</v>
      </c>
      <c r="V752" s="132">
        <v>28.7</v>
      </c>
      <c r="W752" s="132">
        <v>27.6</v>
      </c>
      <c r="X752" s="132">
        <v>31</v>
      </c>
      <c r="Y752" s="132">
        <v>32.200000000000003</v>
      </c>
      <c r="Z752" s="132">
        <v>29.8</v>
      </c>
      <c r="AA752" s="132">
        <v>29.8</v>
      </c>
      <c r="AB752" s="132">
        <v>28.5</v>
      </c>
      <c r="AC752" s="132">
        <v>39.6</v>
      </c>
      <c r="AD752" s="132">
        <v>31.8</v>
      </c>
      <c r="AE752" s="132">
        <v>35.299999999999997</v>
      </c>
      <c r="AF752" s="132">
        <v>37.6</v>
      </c>
      <c r="AG752" s="132">
        <v>35.200000000000003</v>
      </c>
      <c r="AH752" s="132">
        <v>48.6</v>
      </c>
      <c r="AI752" s="132">
        <v>40.200000000000003</v>
      </c>
      <c r="AJ752" s="132">
        <v>36.200000000000003</v>
      </c>
      <c r="AK752" s="132">
        <v>38</v>
      </c>
      <c r="AL752" s="132">
        <v>39.299999999999997</v>
      </c>
      <c r="AM752" s="132">
        <v>38.6</v>
      </c>
      <c r="AN752" s="132">
        <v>45.4</v>
      </c>
      <c r="AO752" s="132">
        <v>43.7</v>
      </c>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row>
    <row r="753" spans="1:94">
      <c r="A753" s="131">
        <v>584</v>
      </c>
      <c r="B753" s="131" t="s">
        <v>1478</v>
      </c>
      <c r="C753" s="131" t="s">
        <v>1354</v>
      </c>
      <c r="D753" s="131" t="s">
        <v>1466</v>
      </c>
      <c r="E753" s="131" t="s">
        <v>1479</v>
      </c>
      <c r="F753" s="131" t="s">
        <v>1697</v>
      </c>
      <c r="G753" s="131"/>
      <c r="H753" s="131"/>
      <c r="I753" s="132"/>
      <c r="J753" s="132">
        <v>22.4</v>
      </c>
      <c r="K753" s="132"/>
      <c r="L753" s="132">
        <v>18.3</v>
      </c>
      <c r="M753" s="132">
        <v>21.5</v>
      </c>
      <c r="N753" s="132">
        <v>22.8</v>
      </c>
      <c r="O753" s="132">
        <v>25</v>
      </c>
      <c r="P753" s="132"/>
      <c r="Q753" s="132">
        <v>17.899999999999999</v>
      </c>
      <c r="R753" s="132">
        <v>16.8</v>
      </c>
      <c r="S753" s="132">
        <v>17.3</v>
      </c>
      <c r="T753" s="132">
        <v>20.100000000000001</v>
      </c>
      <c r="U753" s="132">
        <v>18.899999999999999</v>
      </c>
      <c r="V753" s="132">
        <v>18.5</v>
      </c>
      <c r="W753" s="132">
        <v>17.3</v>
      </c>
      <c r="X753" s="132">
        <v>25.5</v>
      </c>
      <c r="Y753" s="132">
        <v>21.9</v>
      </c>
      <c r="Z753" s="132">
        <v>18</v>
      </c>
      <c r="AA753" s="132">
        <v>21.5</v>
      </c>
      <c r="AB753" s="132">
        <v>18.8</v>
      </c>
      <c r="AC753" s="132">
        <v>30</v>
      </c>
      <c r="AD753" s="132">
        <v>20.6</v>
      </c>
      <c r="AE753" s="132">
        <v>26.1</v>
      </c>
      <c r="AF753" s="132">
        <v>21.8</v>
      </c>
      <c r="AG753" s="132">
        <v>20.9</v>
      </c>
      <c r="AH753" s="132">
        <v>33.1</v>
      </c>
      <c r="AI753" s="132">
        <v>23.8</v>
      </c>
      <c r="AJ753" s="132">
        <v>20.8</v>
      </c>
      <c r="AK753" s="132">
        <v>22.7</v>
      </c>
      <c r="AL753" s="132">
        <v>30.5</v>
      </c>
      <c r="AM753" s="132">
        <v>24.9</v>
      </c>
      <c r="AN753" s="132">
        <v>27.4</v>
      </c>
      <c r="AO753" s="132">
        <v>24.7</v>
      </c>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row>
    <row r="754" spans="1:94">
      <c r="A754" s="131">
        <v>585</v>
      </c>
      <c r="B754" s="131" t="s">
        <v>1480</v>
      </c>
      <c r="C754" s="131" t="s">
        <v>1354</v>
      </c>
      <c r="D754" s="131" t="s">
        <v>1466</v>
      </c>
      <c r="E754" s="131" t="s">
        <v>1481</v>
      </c>
      <c r="F754" s="131" t="s">
        <v>1697</v>
      </c>
      <c r="G754" s="131"/>
      <c r="H754" s="131"/>
      <c r="I754" s="132"/>
      <c r="J754" s="132">
        <v>7.2</v>
      </c>
      <c r="K754" s="132"/>
      <c r="L754" s="132">
        <v>4.9000000000000004</v>
      </c>
      <c r="M754" s="132">
        <v>5.6</v>
      </c>
      <c r="N754" s="132">
        <v>7.1</v>
      </c>
      <c r="O754" s="132">
        <v>9.6</v>
      </c>
      <c r="P754" s="132"/>
      <c r="Q754" s="132">
        <v>4.3</v>
      </c>
      <c r="R754" s="132">
        <v>4.4000000000000004</v>
      </c>
      <c r="S754" s="132">
        <v>4</v>
      </c>
      <c r="T754" s="132">
        <v>6.1</v>
      </c>
      <c r="U754" s="132">
        <v>5.4</v>
      </c>
      <c r="V754" s="132">
        <v>3.8</v>
      </c>
      <c r="W754" s="132">
        <v>4</v>
      </c>
      <c r="X754" s="132">
        <v>7.8</v>
      </c>
      <c r="Y754" s="132">
        <v>5.4</v>
      </c>
      <c r="Z754" s="132">
        <v>4.7</v>
      </c>
      <c r="AA754" s="132">
        <v>5.2</v>
      </c>
      <c r="AB754" s="132">
        <v>4.7</v>
      </c>
      <c r="AC754" s="132">
        <v>9.1999999999999993</v>
      </c>
      <c r="AD754" s="132">
        <v>5.6</v>
      </c>
      <c r="AE754" s="132">
        <v>7.3</v>
      </c>
      <c r="AF754" s="132">
        <v>7.7</v>
      </c>
      <c r="AG754" s="132">
        <v>6.4</v>
      </c>
      <c r="AH754" s="132">
        <v>14.3</v>
      </c>
      <c r="AI754" s="132">
        <v>9.5</v>
      </c>
      <c r="AJ754" s="132">
        <v>6.9</v>
      </c>
      <c r="AK754" s="132">
        <v>7.9</v>
      </c>
      <c r="AL754" s="132">
        <v>10.4</v>
      </c>
      <c r="AM754" s="132">
        <v>8.6999999999999993</v>
      </c>
      <c r="AN754" s="132">
        <v>12.4</v>
      </c>
      <c r="AO754" s="132">
        <v>10.3</v>
      </c>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row>
    <row r="755" spans="1:94">
      <c r="A755" s="131">
        <v>587</v>
      </c>
      <c r="B755" s="131" t="s">
        <v>1482</v>
      </c>
      <c r="C755" s="131" t="s">
        <v>1354</v>
      </c>
      <c r="D755" s="131" t="s">
        <v>1466</v>
      </c>
      <c r="E755" s="131" t="s">
        <v>1483</v>
      </c>
      <c r="F755" s="131" t="s">
        <v>1697</v>
      </c>
      <c r="G755" s="131"/>
      <c r="H755" s="131"/>
      <c r="I755" s="132"/>
      <c r="J755" s="132">
        <v>22</v>
      </c>
      <c r="K755" s="132"/>
      <c r="L755" s="132">
        <v>18.399999999999999</v>
      </c>
      <c r="M755" s="132">
        <v>19.7</v>
      </c>
      <c r="N755" s="132">
        <v>22.5</v>
      </c>
      <c r="O755" s="132">
        <v>25.1</v>
      </c>
      <c r="P755" s="132"/>
      <c r="Q755" s="132">
        <v>16.100000000000001</v>
      </c>
      <c r="R755" s="132">
        <v>16.899999999999999</v>
      </c>
      <c r="S755" s="132">
        <v>16.5</v>
      </c>
      <c r="T755" s="132">
        <v>21</v>
      </c>
      <c r="U755" s="132">
        <v>20.7</v>
      </c>
      <c r="V755" s="132">
        <v>17.899999999999999</v>
      </c>
      <c r="W755" s="132">
        <v>17.2</v>
      </c>
      <c r="X755" s="132">
        <v>19.899999999999999</v>
      </c>
      <c r="Y755" s="132">
        <v>20.399999999999999</v>
      </c>
      <c r="Z755" s="132">
        <v>18.100000000000001</v>
      </c>
      <c r="AA755" s="132">
        <v>19.899999999999999</v>
      </c>
      <c r="AB755" s="132">
        <v>18.3</v>
      </c>
      <c r="AC755" s="132">
        <v>23.6</v>
      </c>
      <c r="AD755" s="132">
        <v>20.6</v>
      </c>
      <c r="AE755" s="132">
        <v>22.7</v>
      </c>
      <c r="AF755" s="132">
        <v>24.1</v>
      </c>
      <c r="AG755" s="132">
        <v>21.9</v>
      </c>
      <c r="AH755" s="132">
        <v>25.1</v>
      </c>
      <c r="AI755" s="132">
        <v>26.6</v>
      </c>
      <c r="AJ755" s="132">
        <v>22.5</v>
      </c>
      <c r="AK755" s="132">
        <v>23.1</v>
      </c>
      <c r="AL755" s="132">
        <v>22.4</v>
      </c>
      <c r="AM755" s="132">
        <v>24</v>
      </c>
      <c r="AN755" s="132">
        <v>29</v>
      </c>
      <c r="AO755" s="132">
        <v>25.8</v>
      </c>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row>
    <row r="756" spans="1:94">
      <c r="A756" s="131">
        <v>588</v>
      </c>
      <c r="B756" s="131" t="s">
        <v>1484</v>
      </c>
      <c r="C756" s="131" t="s">
        <v>1354</v>
      </c>
      <c r="D756" s="131" t="s">
        <v>1466</v>
      </c>
      <c r="E756" s="131" t="s">
        <v>1485</v>
      </c>
      <c r="F756" s="131" t="s">
        <v>1697</v>
      </c>
      <c r="G756" s="131"/>
      <c r="H756" s="131"/>
      <c r="I756" s="132"/>
      <c r="J756" s="132">
        <v>2.8</v>
      </c>
      <c r="K756" s="132"/>
      <c r="L756" s="132">
        <v>2.4</v>
      </c>
      <c r="M756" s="132">
        <v>1.8</v>
      </c>
      <c r="N756" s="132">
        <v>2.8</v>
      </c>
      <c r="O756" s="132">
        <v>3.6</v>
      </c>
      <c r="P756" s="132"/>
      <c r="Q756" s="132">
        <v>2.5</v>
      </c>
      <c r="R756" s="132">
        <v>2</v>
      </c>
      <c r="S756" s="132">
        <v>1.4</v>
      </c>
      <c r="T756" s="132">
        <v>3.5</v>
      </c>
      <c r="U756" s="132">
        <v>2.6</v>
      </c>
      <c r="V756" s="132">
        <v>1.4</v>
      </c>
      <c r="W756" s="132">
        <v>1.3</v>
      </c>
      <c r="X756" s="132">
        <v>1.9</v>
      </c>
      <c r="Y756" s="132">
        <v>1.8</v>
      </c>
      <c r="Z756" s="132">
        <v>2.2999999999999998</v>
      </c>
      <c r="AA756" s="132">
        <v>1.7</v>
      </c>
      <c r="AB756" s="132">
        <v>1.6</v>
      </c>
      <c r="AC756" s="132">
        <v>1.9</v>
      </c>
      <c r="AD756" s="132">
        <v>2.2999999999999998</v>
      </c>
      <c r="AE756" s="132">
        <v>2.2000000000000002</v>
      </c>
      <c r="AF756" s="132">
        <v>3.8</v>
      </c>
      <c r="AG756" s="132">
        <v>3.1</v>
      </c>
      <c r="AH756" s="132">
        <v>2.2999999999999998</v>
      </c>
      <c r="AI756" s="132">
        <v>4</v>
      </c>
      <c r="AJ756" s="132">
        <v>3.4</v>
      </c>
      <c r="AK756" s="132">
        <v>3.7</v>
      </c>
      <c r="AL756" s="132">
        <v>1.9</v>
      </c>
      <c r="AM756" s="132">
        <v>3.1</v>
      </c>
      <c r="AN756" s="132">
        <v>4.4000000000000004</v>
      </c>
      <c r="AO756" s="132">
        <v>4.3</v>
      </c>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row>
    <row r="757" spans="1:94">
      <c r="A757" s="131">
        <v>589</v>
      </c>
      <c r="B757" s="131" t="s">
        <v>1486</v>
      </c>
      <c r="C757" s="131" t="s">
        <v>1354</v>
      </c>
      <c r="D757" s="131" t="s">
        <v>1466</v>
      </c>
      <c r="E757" s="131" t="s">
        <v>1487</v>
      </c>
      <c r="F757" s="131" t="s">
        <v>1697</v>
      </c>
      <c r="G757" s="131"/>
      <c r="H757" s="131"/>
      <c r="I757" s="132"/>
      <c r="J757" s="132">
        <v>19.600000000000001</v>
      </c>
      <c r="K757" s="132"/>
      <c r="L757" s="132">
        <v>19.2</v>
      </c>
      <c r="M757" s="132">
        <v>18.5</v>
      </c>
      <c r="N757" s="132">
        <v>19.899999999999999</v>
      </c>
      <c r="O757" s="132">
        <v>20.399999999999999</v>
      </c>
      <c r="P757" s="132"/>
      <c r="Q757" s="132">
        <v>15.6</v>
      </c>
      <c r="R757" s="132">
        <v>18.8</v>
      </c>
      <c r="S757" s="132">
        <v>18</v>
      </c>
      <c r="T757" s="132">
        <v>21.2</v>
      </c>
      <c r="U757" s="132">
        <v>20.100000000000001</v>
      </c>
      <c r="V757" s="132">
        <v>20.3</v>
      </c>
      <c r="W757" s="132">
        <v>19.2</v>
      </c>
      <c r="X757" s="132">
        <v>15.1</v>
      </c>
      <c r="Y757" s="132">
        <v>18.8</v>
      </c>
      <c r="Z757" s="132">
        <v>20.5</v>
      </c>
      <c r="AA757" s="132">
        <v>18.7</v>
      </c>
      <c r="AB757" s="132">
        <v>18.399999999999999</v>
      </c>
      <c r="AC757" s="132">
        <v>15.5</v>
      </c>
      <c r="AD757" s="132">
        <v>19.600000000000001</v>
      </c>
      <c r="AE757" s="132">
        <v>17.7</v>
      </c>
      <c r="AF757" s="132">
        <v>21.5</v>
      </c>
      <c r="AG757" s="132">
        <v>21.2</v>
      </c>
      <c r="AH757" s="132">
        <v>17.399999999999999</v>
      </c>
      <c r="AI757" s="132">
        <v>20.5</v>
      </c>
      <c r="AJ757" s="132">
        <v>21</v>
      </c>
      <c r="AK757" s="132">
        <v>20.8</v>
      </c>
      <c r="AL757" s="132">
        <v>16.2</v>
      </c>
      <c r="AM757" s="132">
        <v>20.100000000000001</v>
      </c>
      <c r="AN757" s="132">
        <v>20.9</v>
      </c>
      <c r="AO757" s="132">
        <v>22.9</v>
      </c>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row>
    <row r="758" spans="1:94">
      <c r="A758" s="131">
        <v>590</v>
      </c>
      <c r="B758" s="131" t="s">
        <v>1488</v>
      </c>
      <c r="C758" s="131" t="s">
        <v>1354</v>
      </c>
      <c r="D758" s="131" t="s">
        <v>1466</v>
      </c>
      <c r="E758" s="131" t="s">
        <v>1489</v>
      </c>
      <c r="F758" s="131" t="s">
        <v>1697</v>
      </c>
      <c r="G758" s="131"/>
      <c r="H758" s="131"/>
      <c r="I758" s="132"/>
      <c r="J758" s="132">
        <v>13.6</v>
      </c>
      <c r="K758" s="132"/>
      <c r="L758" s="132">
        <v>10.199999999999999</v>
      </c>
      <c r="M758" s="132">
        <v>10.6</v>
      </c>
      <c r="N758" s="132">
        <v>14</v>
      </c>
      <c r="O758" s="132">
        <v>17</v>
      </c>
      <c r="P758" s="132"/>
      <c r="Q758" s="132">
        <v>8.8000000000000007</v>
      </c>
      <c r="R758" s="132">
        <v>9</v>
      </c>
      <c r="S758" s="132">
        <v>7.9</v>
      </c>
      <c r="T758" s="132">
        <v>12.9</v>
      </c>
      <c r="U758" s="132">
        <v>11.9</v>
      </c>
      <c r="V758" s="132">
        <v>9.6999999999999993</v>
      </c>
      <c r="W758" s="132">
        <v>7.8</v>
      </c>
      <c r="X758" s="132">
        <v>6.9</v>
      </c>
      <c r="Y758" s="132">
        <v>12.1</v>
      </c>
      <c r="Z758" s="132">
        <v>10.3</v>
      </c>
      <c r="AA758" s="132">
        <v>9.8000000000000007</v>
      </c>
      <c r="AB758" s="132">
        <v>8.9</v>
      </c>
      <c r="AC758" s="132">
        <v>14.7</v>
      </c>
      <c r="AD758" s="132">
        <v>12</v>
      </c>
      <c r="AE758" s="132">
        <v>13.2</v>
      </c>
      <c r="AF758" s="132">
        <v>16</v>
      </c>
      <c r="AG758" s="132">
        <v>14.3</v>
      </c>
      <c r="AH758" s="132">
        <v>15.9</v>
      </c>
      <c r="AI758" s="132">
        <v>18.399999999999999</v>
      </c>
      <c r="AJ758" s="132">
        <v>15.1</v>
      </c>
      <c r="AK758" s="132">
        <v>14.1</v>
      </c>
      <c r="AL758" s="132">
        <v>11.5</v>
      </c>
      <c r="AM758" s="132">
        <v>15.8</v>
      </c>
      <c r="AN758" s="132">
        <v>22</v>
      </c>
      <c r="AO758" s="132">
        <v>19.600000000000001</v>
      </c>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row>
    <row r="759" spans="1:94">
      <c r="A759" s="131"/>
      <c r="B759" s="131"/>
      <c r="C759" s="131" t="s">
        <v>1354</v>
      </c>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row>
    <row r="760" spans="1:94">
      <c r="A760" s="131"/>
      <c r="B760" s="131"/>
      <c r="C760" s="131" t="s">
        <v>1491</v>
      </c>
      <c r="D760" s="131" t="s">
        <v>1492</v>
      </c>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row>
    <row r="761" spans="1:94">
      <c r="A761" s="131">
        <v>765</v>
      </c>
      <c r="B761" s="131" t="s">
        <v>1490</v>
      </c>
      <c r="C761" s="131" t="s">
        <v>1491</v>
      </c>
      <c r="D761" s="131" t="s">
        <v>1492</v>
      </c>
      <c r="E761" s="131" t="s">
        <v>1493</v>
      </c>
      <c r="F761" s="131" t="s">
        <v>1704</v>
      </c>
      <c r="G761" s="131"/>
      <c r="H761" s="131"/>
      <c r="I761" s="132"/>
      <c r="J761" s="132">
        <v>14.9</v>
      </c>
      <c r="K761" s="132"/>
      <c r="L761" s="132">
        <v>15.1</v>
      </c>
      <c r="M761" s="132">
        <v>16.5</v>
      </c>
      <c r="N761" s="132">
        <v>14.2</v>
      </c>
      <c r="O761" s="132">
        <v>14.5</v>
      </c>
      <c r="P761" s="132"/>
      <c r="Q761" s="132">
        <v>15.1</v>
      </c>
      <c r="R761" s="132">
        <v>16.7</v>
      </c>
      <c r="S761" s="132">
        <v>22.8</v>
      </c>
      <c r="T761" s="132">
        <v>10.199999999999999</v>
      </c>
      <c r="U761" s="132">
        <v>15.1</v>
      </c>
      <c r="V761" s="132">
        <v>16.5</v>
      </c>
      <c r="W761" s="132">
        <v>26.3</v>
      </c>
      <c r="X761" s="132">
        <v>16.5</v>
      </c>
      <c r="Y761" s="132">
        <v>16.5</v>
      </c>
      <c r="Z761" s="132">
        <v>15.2</v>
      </c>
      <c r="AA761" s="132">
        <v>16.5</v>
      </c>
      <c r="AB761" s="132">
        <v>18.2</v>
      </c>
      <c r="AC761" s="132">
        <v>16.5</v>
      </c>
      <c r="AD761" s="132">
        <v>13</v>
      </c>
      <c r="AE761" s="132">
        <v>14.2</v>
      </c>
      <c r="AF761" s="132">
        <v>14.2</v>
      </c>
      <c r="AG761" s="132">
        <v>11.2</v>
      </c>
      <c r="AH761" s="132">
        <v>27.6</v>
      </c>
      <c r="AI761" s="132">
        <v>12.3</v>
      </c>
      <c r="AJ761" s="132">
        <v>10.9</v>
      </c>
      <c r="AK761" s="132">
        <v>14.4</v>
      </c>
      <c r="AL761" s="132">
        <v>19</v>
      </c>
      <c r="AM761" s="132">
        <v>14.4</v>
      </c>
      <c r="AN761" s="132">
        <v>14.4</v>
      </c>
      <c r="AO761" s="132">
        <v>14.4</v>
      </c>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row>
    <row r="762" spans="1:94">
      <c r="A762" s="131">
        <v>766</v>
      </c>
      <c r="B762" s="131" t="s">
        <v>1494</v>
      </c>
      <c r="C762" s="131" t="s">
        <v>1491</v>
      </c>
      <c r="D762" s="131" t="s">
        <v>1492</v>
      </c>
      <c r="E762" s="131" t="s">
        <v>1495</v>
      </c>
      <c r="F762" s="131" t="s">
        <v>1704</v>
      </c>
      <c r="G762" s="131"/>
      <c r="H762" s="131"/>
      <c r="I762" s="132"/>
      <c r="J762" s="132">
        <v>46.5</v>
      </c>
      <c r="K762" s="132"/>
      <c r="L762" s="132">
        <v>47</v>
      </c>
      <c r="M762" s="132">
        <v>43.9</v>
      </c>
      <c r="N762" s="132">
        <v>47</v>
      </c>
      <c r="O762" s="132">
        <v>47</v>
      </c>
      <c r="P762" s="132"/>
      <c r="Q762" s="132">
        <v>46.7</v>
      </c>
      <c r="R762" s="132">
        <v>40.9</v>
      </c>
      <c r="S762" s="132">
        <v>46.7</v>
      </c>
      <c r="T762" s="132">
        <v>49.8</v>
      </c>
      <c r="U762" s="132">
        <v>46.7</v>
      </c>
      <c r="V762" s="132">
        <v>43.6</v>
      </c>
      <c r="W762" s="132">
        <v>43.6</v>
      </c>
      <c r="X762" s="132">
        <v>43.6</v>
      </c>
      <c r="Y762" s="132">
        <v>43.6</v>
      </c>
      <c r="Z762" s="132">
        <v>43.6</v>
      </c>
      <c r="AA762" s="132">
        <v>43.6</v>
      </c>
      <c r="AB762" s="132">
        <v>43.6</v>
      </c>
      <c r="AC762" s="132">
        <v>37.6</v>
      </c>
      <c r="AD762" s="132">
        <v>43.6</v>
      </c>
      <c r="AE762" s="132">
        <v>46.7</v>
      </c>
      <c r="AF762" s="132">
        <v>50.4</v>
      </c>
      <c r="AG762" s="132">
        <v>48</v>
      </c>
      <c r="AH762" s="132">
        <v>46.7</v>
      </c>
      <c r="AI762" s="132">
        <v>48.5</v>
      </c>
      <c r="AJ762" s="132">
        <v>46.7</v>
      </c>
      <c r="AK762" s="132">
        <v>46.7</v>
      </c>
      <c r="AL762" s="132">
        <v>46.6</v>
      </c>
      <c r="AM762" s="132">
        <v>46.7</v>
      </c>
      <c r="AN762" s="132">
        <v>46.7</v>
      </c>
      <c r="AO762" s="132">
        <v>46.7</v>
      </c>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row>
    <row r="763" spans="1:94">
      <c r="A763" s="131">
        <v>767</v>
      </c>
      <c r="B763" s="131" t="s">
        <v>1496</v>
      </c>
      <c r="C763" s="131" t="s">
        <v>1491</v>
      </c>
      <c r="D763" s="131" t="s">
        <v>1492</v>
      </c>
      <c r="E763" s="131" t="s">
        <v>1050</v>
      </c>
      <c r="F763" s="131" t="s">
        <v>1704</v>
      </c>
      <c r="G763" s="131"/>
      <c r="H763" s="131"/>
      <c r="I763" s="132"/>
      <c r="J763" s="132">
        <v>32.799999999999997</v>
      </c>
      <c r="K763" s="132"/>
      <c r="L763" s="132">
        <v>32.799999999999997</v>
      </c>
      <c r="M763" s="132">
        <v>32.799999999999997</v>
      </c>
      <c r="N763" s="132">
        <v>32.799999999999997</v>
      </c>
      <c r="O763" s="132">
        <v>32.799999999999997</v>
      </c>
      <c r="P763" s="132"/>
      <c r="Q763" s="132">
        <v>32.4</v>
      </c>
      <c r="R763" s="132">
        <v>32.4</v>
      </c>
      <c r="S763" s="132">
        <v>32.4</v>
      </c>
      <c r="T763" s="132">
        <v>32.4</v>
      </c>
      <c r="U763" s="132">
        <v>32.4</v>
      </c>
      <c r="V763" s="132">
        <v>32.4</v>
      </c>
      <c r="W763" s="132">
        <v>32.4</v>
      </c>
      <c r="X763" s="132">
        <v>32.4</v>
      </c>
      <c r="Y763" s="132">
        <v>38.9</v>
      </c>
      <c r="Z763" s="132">
        <v>32.4</v>
      </c>
      <c r="AA763" s="132">
        <v>32.4</v>
      </c>
      <c r="AB763" s="132">
        <v>32.4</v>
      </c>
      <c r="AC763" s="132">
        <v>32.4</v>
      </c>
      <c r="AD763" s="132">
        <v>32.4</v>
      </c>
      <c r="AE763" s="132">
        <v>32.4</v>
      </c>
      <c r="AF763" s="132">
        <v>32.4</v>
      </c>
      <c r="AG763" s="132">
        <v>32.4</v>
      </c>
      <c r="AH763" s="132">
        <v>32.4</v>
      </c>
      <c r="AI763" s="132">
        <v>32.4</v>
      </c>
      <c r="AJ763" s="132">
        <v>31.3</v>
      </c>
      <c r="AK763" s="132">
        <v>32.4</v>
      </c>
      <c r="AL763" s="132">
        <v>32.4</v>
      </c>
      <c r="AM763" s="132">
        <v>32.4</v>
      </c>
      <c r="AN763" s="132">
        <v>32.4</v>
      </c>
      <c r="AO763" s="132">
        <v>32.4</v>
      </c>
    </row>
    <row r="764" spans="1:94">
      <c r="A764" s="131">
        <v>768</v>
      </c>
      <c r="B764" s="131" t="s">
        <v>1497</v>
      </c>
      <c r="C764" s="131" t="s">
        <v>1491</v>
      </c>
      <c r="D764" s="131" t="s">
        <v>1492</v>
      </c>
      <c r="E764" s="131" t="s">
        <v>1498</v>
      </c>
      <c r="F764" s="131" t="s">
        <v>1704</v>
      </c>
      <c r="G764" s="131"/>
      <c r="H764" s="131"/>
      <c r="I764" s="132"/>
      <c r="J764" s="132">
        <v>51.9</v>
      </c>
      <c r="K764" s="132"/>
      <c r="L764" s="132">
        <v>51.9</v>
      </c>
      <c r="M764" s="132">
        <v>51.9</v>
      </c>
      <c r="N764" s="132">
        <v>51.9</v>
      </c>
      <c r="O764" s="132">
        <v>51.9</v>
      </c>
      <c r="P764" s="132"/>
      <c r="Q764" s="132">
        <v>52.2</v>
      </c>
      <c r="R764" s="132">
        <v>49.9</v>
      </c>
      <c r="S764" s="132">
        <v>52.2</v>
      </c>
      <c r="T764" s="132">
        <v>52.2</v>
      </c>
      <c r="U764" s="132">
        <v>52.2</v>
      </c>
      <c r="V764" s="132">
        <v>52.2</v>
      </c>
      <c r="W764" s="132">
        <v>52.2</v>
      </c>
      <c r="X764" s="132">
        <v>52.2</v>
      </c>
      <c r="Y764" s="132">
        <v>52.2</v>
      </c>
      <c r="Z764" s="132">
        <v>52</v>
      </c>
      <c r="AA764" s="132">
        <v>51.8</v>
      </c>
      <c r="AB764" s="132">
        <v>52.2</v>
      </c>
      <c r="AC764" s="132">
        <v>52.2</v>
      </c>
      <c r="AD764" s="132">
        <v>47.9</v>
      </c>
      <c r="AE764" s="132">
        <v>52.2</v>
      </c>
      <c r="AF764" s="132">
        <v>53.9</v>
      </c>
      <c r="AG764" s="132">
        <v>52.2</v>
      </c>
      <c r="AH764" s="132">
        <v>52.2</v>
      </c>
      <c r="AI764" s="132">
        <v>52.2</v>
      </c>
      <c r="AJ764" s="132">
        <v>53.2</v>
      </c>
      <c r="AK764" s="132">
        <v>52.2</v>
      </c>
      <c r="AL764" s="132">
        <v>47.4</v>
      </c>
      <c r="AM764" s="132">
        <v>52.2</v>
      </c>
      <c r="AN764" s="132">
        <v>52.2</v>
      </c>
      <c r="AO764" s="132">
        <v>52.2</v>
      </c>
    </row>
    <row r="765" spans="1:94">
      <c r="A765" s="131">
        <v>769</v>
      </c>
      <c r="B765" s="131" t="s">
        <v>1499</v>
      </c>
      <c r="C765" s="131" t="s">
        <v>1491</v>
      </c>
      <c r="D765" s="131" t="s">
        <v>1492</v>
      </c>
      <c r="E765" s="131" t="s">
        <v>1500</v>
      </c>
      <c r="F765" s="131" t="s">
        <v>1704</v>
      </c>
      <c r="G765" s="131"/>
      <c r="H765" s="131"/>
      <c r="I765" s="132"/>
      <c r="J765" s="132">
        <v>12.1</v>
      </c>
      <c r="K765" s="132"/>
      <c r="L765" s="132">
        <v>12.6</v>
      </c>
      <c r="M765" s="132">
        <v>13.3</v>
      </c>
      <c r="N765" s="132">
        <v>10.9</v>
      </c>
      <c r="O765" s="132">
        <v>12.1</v>
      </c>
      <c r="P765" s="132"/>
      <c r="Q765" s="132">
        <v>12.5</v>
      </c>
      <c r="R765" s="132">
        <v>12.5</v>
      </c>
      <c r="S765" s="132">
        <v>18.899999999999999</v>
      </c>
      <c r="T765" s="132">
        <v>12.5</v>
      </c>
      <c r="U765" s="132">
        <v>12.5</v>
      </c>
      <c r="V765" s="132">
        <v>13.1</v>
      </c>
      <c r="W765" s="132">
        <v>13.1</v>
      </c>
      <c r="X765" s="132">
        <v>13.1</v>
      </c>
      <c r="Y765" s="132">
        <v>13.1</v>
      </c>
      <c r="Z765" s="132">
        <v>11.7</v>
      </c>
      <c r="AA765" s="132">
        <v>13.1</v>
      </c>
      <c r="AB765" s="132">
        <v>13.1</v>
      </c>
      <c r="AC765" s="132">
        <v>13.1</v>
      </c>
      <c r="AD765" s="132">
        <v>10.8</v>
      </c>
      <c r="AE765" s="132">
        <v>10.8</v>
      </c>
      <c r="AF765" s="132">
        <v>10.8</v>
      </c>
      <c r="AG765" s="132">
        <v>8.6999999999999993</v>
      </c>
      <c r="AH765" s="132">
        <v>10.8</v>
      </c>
      <c r="AI765" s="132">
        <v>12</v>
      </c>
      <c r="AJ765" s="132">
        <v>10.1</v>
      </c>
      <c r="AK765" s="132">
        <v>12</v>
      </c>
      <c r="AL765" s="132">
        <v>12</v>
      </c>
      <c r="AM765" s="132">
        <v>12</v>
      </c>
      <c r="AN765" s="132">
        <v>12</v>
      </c>
      <c r="AO765" s="132">
        <v>12</v>
      </c>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row>
    <row r="766" spans="1:94">
      <c r="A766" s="131">
        <v>770</v>
      </c>
      <c r="B766" s="131" t="s">
        <v>1501</v>
      </c>
      <c r="C766" s="131" t="s">
        <v>1491</v>
      </c>
      <c r="D766" s="131" t="s">
        <v>1492</v>
      </c>
      <c r="E766" s="131" t="s">
        <v>1502</v>
      </c>
      <c r="F766" s="131" t="s">
        <v>1704</v>
      </c>
      <c r="G766" s="131"/>
      <c r="H766" s="131"/>
      <c r="I766" s="132"/>
      <c r="J766" s="132">
        <v>9.6999999999999993</v>
      </c>
      <c r="K766" s="132"/>
      <c r="L766" s="132">
        <v>10.4</v>
      </c>
      <c r="M766" s="132">
        <v>10.5</v>
      </c>
      <c r="N766" s="132">
        <v>8.8000000000000007</v>
      </c>
      <c r="O766" s="132">
        <v>9.6</v>
      </c>
      <c r="P766" s="132"/>
      <c r="Q766" s="132">
        <v>10.6</v>
      </c>
      <c r="R766" s="132">
        <v>10.6</v>
      </c>
      <c r="S766" s="132">
        <v>13.8</v>
      </c>
      <c r="T766" s="132">
        <v>10.6</v>
      </c>
      <c r="U766" s="132">
        <v>10.6</v>
      </c>
      <c r="V766" s="132">
        <v>10.7</v>
      </c>
      <c r="W766" s="132">
        <v>16.3</v>
      </c>
      <c r="X766" s="132">
        <v>15.1</v>
      </c>
      <c r="Y766" s="132">
        <v>10.7</v>
      </c>
      <c r="Z766" s="132">
        <v>8.3000000000000007</v>
      </c>
      <c r="AA766" s="132">
        <v>10.7</v>
      </c>
      <c r="AB766" s="132">
        <v>10.7</v>
      </c>
      <c r="AC766" s="132">
        <v>10.7</v>
      </c>
      <c r="AD766" s="132">
        <v>7.5</v>
      </c>
      <c r="AE766" s="132">
        <v>8.9</v>
      </c>
      <c r="AF766" s="132">
        <v>8.9</v>
      </c>
      <c r="AG766" s="132">
        <v>6.2</v>
      </c>
      <c r="AH766" s="132">
        <v>43</v>
      </c>
      <c r="AI766" s="132">
        <v>4.9000000000000004</v>
      </c>
      <c r="AJ766" s="132">
        <v>8.5</v>
      </c>
      <c r="AK766" s="132">
        <v>9.6999999999999993</v>
      </c>
      <c r="AL766" s="132">
        <v>10.8</v>
      </c>
      <c r="AM766" s="132">
        <v>9.6999999999999993</v>
      </c>
      <c r="AN766" s="132">
        <v>9.6999999999999993</v>
      </c>
      <c r="AO766" s="132">
        <v>9.6999999999999993</v>
      </c>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row>
    <row r="767" spans="1:94">
      <c r="A767" s="131">
        <v>771</v>
      </c>
      <c r="B767" s="131" t="s">
        <v>1503</v>
      </c>
      <c r="C767" s="131" t="s">
        <v>1491</v>
      </c>
      <c r="D767" s="131" t="s">
        <v>1492</v>
      </c>
      <c r="E767" s="131" t="s">
        <v>1504</v>
      </c>
      <c r="F767" s="131" t="s">
        <v>1704</v>
      </c>
      <c r="G767" s="131"/>
      <c r="H767" s="131"/>
      <c r="I767" s="132"/>
      <c r="J767" s="132">
        <v>23.8</v>
      </c>
      <c r="K767" s="132"/>
      <c r="L767" s="132">
        <v>23.8</v>
      </c>
      <c r="M767" s="132">
        <v>23.8</v>
      </c>
      <c r="N767" s="132">
        <v>23.8</v>
      </c>
      <c r="O767" s="132">
        <v>23.8</v>
      </c>
      <c r="P767" s="132"/>
      <c r="Q767" s="132">
        <v>23.9</v>
      </c>
      <c r="R767" s="132">
        <v>23.9</v>
      </c>
      <c r="S767" s="132">
        <v>23.9</v>
      </c>
      <c r="T767" s="132">
        <v>21.6</v>
      </c>
      <c r="U767" s="132">
        <v>23.9</v>
      </c>
      <c r="V767" s="132">
        <v>23.9</v>
      </c>
      <c r="W767" s="132">
        <v>24.6</v>
      </c>
      <c r="X767" s="132">
        <v>23.9</v>
      </c>
      <c r="Y767" s="132">
        <v>24.4</v>
      </c>
      <c r="Z767" s="132">
        <v>23.9</v>
      </c>
      <c r="AA767" s="132">
        <v>23.9</v>
      </c>
      <c r="AB767" s="132">
        <v>23.9</v>
      </c>
      <c r="AC767" s="132">
        <v>23.9</v>
      </c>
      <c r="AD767" s="132">
        <v>23.9</v>
      </c>
      <c r="AE767" s="132">
        <v>23.9</v>
      </c>
      <c r="AF767" s="132">
        <v>23.9</v>
      </c>
      <c r="AG767" s="132">
        <v>23.9</v>
      </c>
      <c r="AH767" s="132">
        <v>23.9</v>
      </c>
      <c r="AI767" s="132">
        <v>23.5</v>
      </c>
      <c r="AJ767" s="132">
        <v>23.9</v>
      </c>
      <c r="AK767" s="132">
        <v>23.9</v>
      </c>
      <c r="AL767" s="132">
        <v>23.9</v>
      </c>
      <c r="AM767" s="132">
        <v>24.1</v>
      </c>
      <c r="AN767" s="132">
        <v>23.9</v>
      </c>
      <c r="AO767" s="132">
        <v>23.9</v>
      </c>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row>
    <row r="768" spans="1:94">
      <c r="A768" s="131"/>
      <c r="B768" s="131"/>
      <c r="C768" s="131" t="s">
        <v>1491</v>
      </c>
      <c r="D768" s="131" t="s">
        <v>1506</v>
      </c>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row>
    <row r="769" spans="1:94">
      <c r="A769" s="131">
        <v>773</v>
      </c>
      <c r="B769" s="131" t="s">
        <v>1505</v>
      </c>
      <c r="C769" s="131" t="s">
        <v>1491</v>
      </c>
      <c r="D769" s="131" t="s">
        <v>1506</v>
      </c>
      <c r="E769" s="131" t="s">
        <v>1493</v>
      </c>
      <c r="F769" s="131" t="s">
        <v>1704</v>
      </c>
      <c r="G769" s="131"/>
      <c r="H769" s="131"/>
      <c r="I769" s="132"/>
      <c r="J769" s="132">
        <v>17.2</v>
      </c>
      <c r="K769" s="132"/>
      <c r="L769" s="132">
        <v>16.8</v>
      </c>
      <c r="M769" s="132">
        <v>19.899999999999999</v>
      </c>
      <c r="N769" s="132">
        <v>16</v>
      </c>
      <c r="O769" s="132">
        <v>16.8</v>
      </c>
      <c r="P769" s="132"/>
      <c r="Q769" s="132">
        <v>17.3</v>
      </c>
      <c r="R769" s="132">
        <v>22</v>
      </c>
      <c r="S769" s="132">
        <v>21.9</v>
      </c>
      <c r="T769" s="132">
        <v>10.7</v>
      </c>
      <c r="U769" s="132">
        <v>17.3</v>
      </c>
      <c r="V769" s="132">
        <v>20.399999999999999</v>
      </c>
      <c r="W769" s="132">
        <v>29.8</v>
      </c>
      <c r="X769" s="132">
        <v>20.399999999999999</v>
      </c>
      <c r="Y769" s="132">
        <v>20.399999999999999</v>
      </c>
      <c r="Z769" s="132">
        <v>20.399999999999999</v>
      </c>
      <c r="AA769" s="132">
        <v>20.399999999999999</v>
      </c>
      <c r="AB769" s="132">
        <v>23.5</v>
      </c>
      <c r="AC769" s="132">
        <v>20.399999999999999</v>
      </c>
      <c r="AD769" s="132">
        <v>16.399999999999999</v>
      </c>
      <c r="AE769" s="132">
        <v>16.399999999999999</v>
      </c>
      <c r="AF769" s="132">
        <v>16.399999999999999</v>
      </c>
      <c r="AG769" s="132">
        <v>13.4</v>
      </c>
      <c r="AH769" s="132">
        <v>16.399999999999999</v>
      </c>
      <c r="AI769" s="132">
        <v>10.5</v>
      </c>
      <c r="AJ769" s="132">
        <v>15.2</v>
      </c>
      <c r="AK769" s="132">
        <v>17.2</v>
      </c>
      <c r="AL769" s="132">
        <v>19.399999999999999</v>
      </c>
      <c r="AM769" s="132">
        <v>18.399999999999999</v>
      </c>
      <c r="AN769" s="132">
        <v>17.2</v>
      </c>
      <c r="AO769" s="132">
        <v>17.2</v>
      </c>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row>
    <row r="770" spans="1:94">
      <c r="A770" s="131">
        <v>774</v>
      </c>
      <c r="B770" s="131" t="s">
        <v>1507</v>
      </c>
      <c r="C770" s="131" t="s">
        <v>1491</v>
      </c>
      <c r="D770" s="131" t="s">
        <v>1506</v>
      </c>
      <c r="E770" s="131" t="s">
        <v>1495</v>
      </c>
      <c r="F770" s="131" t="s">
        <v>1704</v>
      </c>
      <c r="G770" s="131"/>
      <c r="H770" s="131"/>
      <c r="I770" s="132"/>
      <c r="J770" s="132">
        <v>42.4</v>
      </c>
      <c r="K770" s="132"/>
      <c r="L770" s="132">
        <v>42.4</v>
      </c>
      <c r="M770" s="132">
        <v>42.4</v>
      </c>
      <c r="N770" s="132">
        <v>42.4</v>
      </c>
      <c r="O770" s="132">
        <v>42.4</v>
      </c>
      <c r="P770" s="132"/>
      <c r="Q770" s="132">
        <v>42.4</v>
      </c>
      <c r="R770" s="132">
        <v>42.4</v>
      </c>
      <c r="S770" s="132">
        <v>42.4</v>
      </c>
      <c r="T770" s="132">
        <v>42.4</v>
      </c>
      <c r="U770" s="132">
        <v>42.4</v>
      </c>
      <c r="V770" s="132">
        <v>42.4</v>
      </c>
      <c r="W770" s="132">
        <v>43.7</v>
      </c>
      <c r="X770" s="132">
        <v>42.4</v>
      </c>
      <c r="Y770" s="132">
        <v>40.6</v>
      </c>
      <c r="Z770" s="132">
        <v>42.4</v>
      </c>
      <c r="AA770" s="132">
        <v>42.4</v>
      </c>
      <c r="AB770" s="132">
        <v>42.4</v>
      </c>
      <c r="AC770" s="132">
        <v>42.4</v>
      </c>
      <c r="AD770" s="132">
        <v>42.4</v>
      </c>
      <c r="AE770" s="132">
        <v>42.4</v>
      </c>
      <c r="AF770" s="132">
        <v>44.1</v>
      </c>
      <c r="AG770" s="132">
        <v>42.4</v>
      </c>
      <c r="AH770" s="132">
        <v>42.4</v>
      </c>
      <c r="AI770" s="132">
        <v>42.4</v>
      </c>
      <c r="AJ770" s="132">
        <v>42.4</v>
      </c>
      <c r="AK770" s="132">
        <v>42.4</v>
      </c>
      <c r="AL770" s="132">
        <v>42.4</v>
      </c>
      <c r="AM770" s="132">
        <v>42.4</v>
      </c>
      <c r="AN770" s="132">
        <v>42.4</v>
      </c>
      <c r="AO770" s="132">
        <v>42.4</v>
      </c>
    </row>
    <row r="771" spans="1:94">
      <c r="A771" s="131">
        <v>775</v>
      </c>
      <c r="B771" s="131" t="s">
        <v>1508</v>
      </c>
      <c r="C771" s="131" t="s">
        <v>1491</v>
      </c>
      <c r="D771" s="131" t="s">
        <v>1506</v>
      </c>
      <c r="E771" s="131" t="s">
        <v>1050</v>
      </c>
      <c r="F771" s="131" t="s">
        <v>1704</v>
      </c>
      <c r="G771" s="131"/>
      <c r="H771" s="131"/>
      <c r="I771" s="132"/>
      <c r="J771" s="132">
        <v>30</v>
      </c>
      <c r="K771" s="132"/>
      <c r="L771" s="132">
        <v>30</v>
      </c>
      <c r="M771" s="132">
        <v>30</v>
      </c>
      <c r="N771" s="132">
        <v>30</v>
      </c>
      <c r="O771" s="132">
        <v>30</v>
      </c>
      <c r="P771" s="132"/>
      <c r="Q771" s="132">
        <v>21.9</v>
      </c>
      <c r="R771" s="132">
        <v>33.799999999999997</v>
      </c>
      <c r="S771" s="132">
        <v>29.9</v>
      </c>
      <c r="T771" s="132">
        <v>29.9</v>
      </c>
      <c r="U771" s="132">
        <v>29.9</v>
      </c>
      <c r="V771" s="132">
        <v>29.9</v>
      </c>
      <c r="W771" s="132">
        <v>29.9</v>
      </c>
      <c r="X771" s="132">
        <v>29.9</v>
      </c>
      <c r="Y771" s="132">
        <v>29.4</v>
      </c>
      <c r="Z771" s="132">
        <v>29.9</v>
      </c>
      <c r="AA771" s="132">
        <v>29.9</v>
      </c>
      <c r="AB771" s="132">
        <v>29.9</v>
      </c>
      <c r="AC771" s="132">
        <v>29.9</v>
      </c>
      <c r="AD771" s="132">
        <v>29.9</v>
      </c>
      <c r="AE771" s="132">
        <v>29.9</v>
      </c>
      <c r="AF771" s="132">
        <v>29.9</v>
      </c>
      <c r="AG771" s="132">
        <v>29.9</v>
      </c>
      <c r="AH771" s="132">
        <v>45</v>
      </c>
      <c r="AI771" s="132">
        <v>29.9</v>
      </c>
      <c r="AJ771" s="132">
        <v>28.7</v>
      </c>
      <c r="AK771" s="132">
        <v>29.9</v>
      </c>
      <c r="AL771" s="132">
        <v>29.9</v>
      </c>
      <c r="AM771" s="132">
        <v>33</v>
      </c>
      <c r="AN771" s="132">
        <v>29.9</v>
      </c>
      <c r="AO771" s="132">
        <v>29.9</v>
      </c>
    </row>
    <row r="772" spans="1:94">
      <c r="A772" s="131">
        <v>776</v>
      </c>
      <c r="B772" s="131" t="s">
        <v>1509</v>
      </c>
      <c r="C772" s="131" t="s">
        <v>1491</v>
      </c>
      <c r="D772" s="131" t="s">
        <v>1506</v>
      </c>
      <c r="E772" s="131" t="s">
        <v>1498</v>
      </c>
      <c r="F772" s="131" t="s">
        <v>1704</v>
      </c>
      <c r="G772" s="131"/>
      <c r="H772" s="131"/>
      <c r="I772" s="132"/>
      <c r="J772" s="132">
        <v>49.7</v>
      </c>
      <c r="K772" s="132"/>
      <c r="L772" s="132">
        <v>49.6</v>
      </c>
      <c r="M772" s="132">
        <v>50.6</v>
      </c>
      <c r="N772" s="132">
        <v>49.6</v>
      </c>
      <c r="O772" s="132">
        <v>49.5</v>
      </c>
      <c r="P772" s="132"/>
      <c r="Q772" s="132">
        <v>49.3</v>
      </c>
      <c r="R772" s="132">
        <v>49.3</v>
      </c>
      <c r="S772" s="132">
        <v>49.3</v>
      </c>
      <c r="T772" s="132">
        <v>49.3</v>
      </c>
      <c r="U772" s="132">
        <v>49.3</v>
      </c>
      <c r="V772" s="132">
        <v>50.3</v>
      </c>
      <c r="W772" s="132">
        <v>50.3</v>
      </c>
      <c r="X772" s="132">
        <v>50.3</v>
      </c>
      <c r="Y772" s="132">
        <v>50.3</v>
      </c>
      <c r="Z772" s="132">
        <v>50.3</v>
      </c>
      <c r="AA772" s="132">
        <v>50.3</v>
      </c>
      <c r="AB772" s="132">
        <v>59.3</v>
      </c>
      <c r="AC772" s="132">
        <v>50.3</v>
      </c>
      <c r="AD772" s="132">
        <v>49.3</v>
      </c>
      <c r="AE772" s="132">
        <v>49.3</v>
      </c>
      <c r="AF772" s="132">
        <v>50.8</v>
      </c>
      <c r="AG772" s="132">
        <v>49.3</v>
      </c>
      <c r="AH772" s="132">
        <v>49.3</v>
      </c>
      <c r="AI772" s="132">
        <v>49.3</v>
      </c>
      <c r="AJ772" s="132">
        <v>49.3</v>
      </c>
      <c r="AK772" s="132">
        <v>46.7</v>
      </c>
      <c r="AL772" s="132">
        <v>49.3</v>
      </c>
      <c r="AM772" s="132">
        <v>49.3</v>
      </c>
      <c r="AN772" s="132">
        <v>49.3</v>
      </c>
      <c r="AO772" s="132">
        <v>49.3</v>
      </c>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row>
    <row r="773" spans="1:94">
      <c r="A773" s="131">
        <v>777</v>
      </c>
      <c r="B773" s="131" t="s">
        <v>1510</v>
      </c>
      <c r="C773" s="131" t="s">
        <v>1491</v>
      </c>
      <c r="D773" s="131" t="s">
        <v>1506</v>
      </c>
      <c r="E773" s="131" t="s">
        <v>1500</v>
      </c>
      <c r="F773" s="131" t="s">
        <v>1704</v>
      </c>
      <c r="G773" s="131"/>
      <c r="H773" s="131"/>
      <c r="I773" s="132"/>
      <c r="J773" s="132">
        <v>9</v>
      </c>
      <c r="K773" s="132"/>
      <c r="L773" s="132">
        <v>10.3</v>
      </c>
      <c r="M773" s="132">
        <v>8.6999999999999993</v>
      </c>
      <c r="N773" s="132">
        <v>8.5</v>
      </c>
      <c r="O773" s="132">
        <v>8.6999999999999993</v>
      </c>
      <c r="P773" s="132"/>
      <c r="Q773" s="132">
        <v>10</v>
      </c>
      <c r="R773" s="132">
        <v>10</v>
      </c>
      <c r="S773" s="132">
        <v>15.6</v>
      </c>
      <c r="T773" s="132">
        <v>10</v>
      </c>
      <c r="U773" s="132">
        <v>10</v>
      </c>
      <c r="V773" s="132">
        <v>8.5</v>
      </c>
      <c r="W773" s="132">
        <v>8.5</v>
      </c>
      <c r="X773" s="132">
        <v>7.8</v>
      </c>
      <c r="Y773" s="132">
        <v>8.5</v>
      </c>
      <c r="Z773" s="132">
        <v>8.1999999999999993</v>
      </c>
      <c r="AA773" s="132">
        <v>8.5</v>
      </c>
      <c r="AB773" s="132">
        <v>8.5</v>
      </c>
      <c r="AC773" s="132">
        <v>8.5</v>
      </c>
      <c r="AD773" s="132">
        <v>8.3000000000000007</v>
      </c>
      <c r="AE773" s="132">
        <v>8.3000000000000007</v>
      </c>
      <c r="AF773" s="132">
        <v>7.6</v>
      </c>
      <c r="AG773" s="132">
        <v>7.4</v>
      </c>
      <c r="AH773" s="132">
        <v>13.7</v>
      </c>
      <c r="AI773" s="132">
        <v>8.5</v>
      </c>
      <c r="AJ773" s="132">
        <v>8.1999999999999993</v>
      </c>
      <c r="AK773" s="132">
        <v>7.3</v>
      </c>
      <c r="AL773" s="132">
        <v>9.4</v>
      </c>
      <c r="AM773" s="132">
        <v>8.5</v>
      </c>
      <c r="AN773" s="132">
        <v>8.5</v>
      </c>
      <c r="AO773" s="132">
        <v>8.5</v>
      </c>
    </row>
    <row r="774" spans="1:94">
      <c r="A774" s="131">
        <v>778</v>
      </c>
      <c r="B774" s="131" t="s">
        <v>1511</v>
      </c>
      <c r="C774" s="131" t="s">
        <v>1491</v>
      </c>
      <c r="D774" s="131" t="s">
        <v>1506</v>
      </c>
      <c r="E774" s="131" t="s">
        <v>1502</v>
      </c>
      <c r="F774" s="131" t="s">
        <v>1704</v>
      </c>
      <c r="G774" s="131"/>
      <c r="H774" s="131"/>
      <c r="I774" s="132"/>
      <c r="J774" s="132">
        <v>10.7</v>
      </c>
      <c r="K774" s="132"/>
      <c r="L774" s="132">
        <v>10.5</v>
      </c>
      <c r="M774" s="132">
        <v>12.5</v>
      </c>
      <c r="N774" s="132">
        <v>10.5</v>
      </c>
      <c r="O774" s="132">
        <v>10.199999999999999</v>
      </c>
      <c r="P774" s="132"/>
      <c r="Q774" s="132">
        <v>11.1</v>
      </c>
      <c r="R774" s="132">
        <v>11.1</v>
      </c>
      <c r="S774" s="132">
        <v>11.3</v>
      </c>
      <c r="T774" s="132">
        <v>7.1</v>
      </c>
      <c r="U774" s="132">
        <v>11.1</v>
      </c>
      <c r="V774" s="132">
        <v>13.2</v>
      </c>
      <c r="W774" s="132">
        <v>19.399999999999999</v>
      </c>
      <c r="X774" s="132">
        <v>13.2</v>
      </c>
      <c r="Y774" s="132">
        <v>13.2</v>
      </c>
      <c r="Z774" s="132">
        <v>13.2</v>
      </c>
      <c r="AA774" s="132">
        <v>14.9</v>
      </c>
      <c r="AB774" s="132">
        <v>13.2</v>
      </c>
      <c r="AC774" s="132">
        <v>13.2</v>
      </c>
      <c r="AD774" s="132">
        <v>11.1</v>
      </c>
      <c r="AE774" s="132">
        <v>11.1</v>
      </c>
      <c r="AF774" s="132">
        <v>11.1</v>
      </c>
      <c r="AG774" s="132">
        <v>8.1</v>
      </c>
      <c r="AH774" s="132">
        <v>16.899999999999999</v>
      </c>
      <c r="AI774" s="132">
        <v>7.3</v>
      </c>
      <c r="AJ774" s="132">
        <v>8</v>
      </c>
      <c r="AK774" s="132">
        <v>10.7</v>
      </c>
      <c r="AL774" s="132">
        <v>10.7</v>
      </c>
      <c r="AM774" s="132">
        <v>10.7</v>
      </c>
      <c r="AN774" s="132">
        <v>11.8</v>
      </c>
      <c r="AO774" s="132">
        <v>10.7</v>
      </c>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row>
    <row r="775" spans="1:94">
      <c r="A775" s="131">
        <v>779</v>
      </c>
      <c r="B775" s="131" t="s">
        <v>1512</v>
      </c>
      <c r="C775" s="131" t="s">
        <v>1491</v>
      </c>
      <c r="D775" s="131" t="s">
        <v>1506</v>
      </c>
      <c r="E775" s="131" t="s">
        <v>1504</v>
      </c>
      <c r="F775" s="131" t="s">
        <v>1704</v>
      </c>
      <c r="G775" s="131"/>
      <c r="H775" s="131"/>
      <c r="I775" s="132"/>
      <c r="J775" s="132">
        <v>30.9</v>
      </c>
      <c r="K775" s="132"/>
      <c r="L775" s="132">
        <v>31</v>
      </c>
      <c r="M775" s="132">
        <v>30.9</v>
      </c>
      <c r="N775" s="132">
        <v>30.9</v>
      </c>
      <c r="O775" s="132">
        <v>30.8</v>
      </c>
      <c r="P775" s="132"/>
      <c r="Q775" s="132">
        <v>31.1</v>
      </c>
      <c r="R775" s="132">
        <v>33.700000000000003</v>
      </c>
      <c r="S775" s="132">
        <v>32.299999999999997</v>
      </c>
      <c r="T775" s="132">
        <v>31.1</v>
      </c>
      <c r="U775" s="132">
        <v>31.1</v>
      </c>
      <c r="V775" s="132">
        <v>31</v>
      </c>
      <c r="W775" s="132">
        <v>38.9</v>
      </c>
      <c r="X775" s="132">
        <v>13.7</v>
      </c>
      <c r="Y775" s="132">
        <v>31</v>
      </c>
      <c r="Z775" s="132">
        <v>31</v>
      </c>
      <c r="AA775" s="132">
        <v>31</v>
      </c>
      <c r="AB775" s="132">
        <v>31</v>
      </c>
      <c r="AC775" s="132">
        <v>31</v>
      </c>
      <c r="AD775" s="132">
        <v>31</v>
      </c>
      <c r="AE775" s="132">
        <v>31</v>
      </c>
      <c r="AF775" s="132">
        <v>31</v>
      </c>
      <c r="AG775" s="132">
        <v>31</v>
      </c>
      <c r="AH775" s="132">
        <v>31</v>
      </c>
      <c r="AI775" s="132">
        <v>28.1</v>
      </c>
      <c r="AJ775" s="132">
        <v>31</v>
      </c>
      <c r="AK775" s="132">
        <v>24.4</v>
      </c>
      <c r="AL775" s="132">
        <v>31</v>
      </c>
      <c r="AM775" s="132">
        <v>31</v>
      </c>
      <c r="AN775" s="132">
        <v>31</v>
      </c>
      <c r="AO775" s="132">
        <v>31</v>
      </c>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row>
    <row r="776" spans="1:94">
      <c r="A776" s="131"/>
      <c r="B776" s="131"/>
      <c r="C776" s="131" t="s">
        <v>1491</v>
      </c>
      <c r="D776" s="131" t="s">
        <v>1514</v>
      </c>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row>
    <row r="777" spans="1:94">
      <c r="A777" s="131">
        <v>781</v>
      </c>
      <c r="B777" s="131" t="s">
        <v>1513</v>
      </c>
      <c r="C777" s="131" t="s">
        <v>1491</v>
      </c>
      <c r="D777" s="131" t="s">
        <v>1514</v>
      </c>
      <c r="E777" s="131" t="s">
        <v>1493</v>
      </c>
      <c r="F777" s="131" t="s">
        <v>1704</v>
      </c>
      <c r="G777" s="131"/>
      <c r="H777" s="131"/>
      <c r="I777" s="132"/>
      <c r="J777" s="132">
        <v>14.2</v>
      </c>
      <c r="K777" s="132"/>
      <c r="L777" s="132">
        <v>15.4</v>
      </c>
      <c r="M777" s="132">
        <v>14</v>
      </c>
      <c r="N777" s="132">
        <v>13.7</v>
      </c>
      <c r="O777" s="132">
        <v>14</v>
      </c>
      <c r="P777" s="132"/>
      <c r="Q777" s="132">
        <v>15.7</v>
      </c>
      <c r="R777" s="132">
        <v>17.3</v>
      </c>
      <c r="S777" s="132">
        <v>21.2</v>
      </c>
      <c r="T777" s="132">
        <v>11.8</v>
      </c>
      <c r="U777" s="132">
        <v>15.7</v>
      </c>
      <c r="V777" s="132">
        <v>14.2</v>
      </c>
      <c r="W777" s="132">
        <v>24.9</v>
      </c>
      <c r="X777" s="132">
        <v>9.1</v>
      </c>
      <c r="Y777" s="132">
        <v>13.7</v>
      </c>
      <c r="Z777" s="132">
        <v>14.2</v>
      </c>
      <c r="AA777" s="132">
        <v>14.2</v>
      </c>
      <c r="AB777" s="132">
        <v>16.2</v>
      </c>
      <c r="AC777" s="132">
        <v>14.2</v>
      </c>
      <c r="AD777" s="132">
        <v>13.8</v>
      </c>
      <c r="AE777" s="132">
        <v>13.9</v>
      </c>
      <c r="AF777" s="132">
        <v>13.9</v>
      </c>
      <c r="AG777" s="132">
        <v>9.6</v>
      </c>
      <c r="AH777" s="132">
        <v>27.9</v>
      </c>
      <c r="AI777" s="132">
        <v>10.4</v>
      </c>
      <c r="AJ777" s="132">
        <v>14.2</v>
      </c>
      <c r="AK777" s="132">
        <v>11.5</v>
      </c>
      <c r="AL777" s="132">
        <v>15.7</v>
      </c>
      <c r="AM777" s="132">
        <v>14.2</v>
      </c>
      <c r="AN777" s="132">
        <v>14.2</v>
      </c>
      <c r="AO777" s="132">
        <v>14.2</v>
      </c>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row>
    <row r="778" spans="1:94">
      <c r="A778" s="131">
        <v>782</v>
      </c>
      <c r="B778" s="131" t="s">
        <v>1515</v>
      </c>
      <c r="C778" s="131" t="s">
        <v>1491</v>
      </c>
      <c r="D778" s="131" t="s">
        <v>1514</v>
      </c>
      <c r="E778" s="131" t="s">
        <v>1495</v>
      </c>
      <c r="F778" s="131" t="s">
        <v>1704</v>
      </c>
      <c r="G778" s="131"/>
      <c r="H778" s="131"/>
      <c r="I778" s="132"/>
      <c r="J778" s="132">
        <v>23.3</v>
      </c>
      <c r="K778" s="132"/>
      <c r="L778" s="132">
        <v>23.5</v>
      </c>
      <c r="M778" s="132">
        <v>24</v>
      </c>
      <c r="N778" s="132">
        <v>22.2</v>
      </c>
      <c r="O778" s="132">
        <v>23.5</v>
      </c>
      <c r="P778" s="132"/>
      <c r="Q778" s="132">
        <v>23</v>
      </c>
      <c r="R778" s="132">
        <v>23</v>
      </c>
      <c r="S778" s="132">
        <v>27.2</v>
      </c>
      <c r="T778" s="132">
        <v>23</v>
      </c>
      <c r="U778" s="132">
        <v>23</v>
      </c>
      <c r="V778" s="132">
        <v>23.5</v>
      </c>
      <c r="W778" s="132">
        <v>35</v>
      </c>
      <c r="X778" s="132">
        <v>22.3</v>
      </c>
      <c r="Y778" s="132">
        <v>23.5</v>
      </c>
      <c r="Z778" s="132">
        <v>23.5</v>
      </c>
      <c r="AA778" s="132">
        <v>23.5</v>
      </c>
      <c r="AB778" s="132">
        <v>23.5</v>
      </c>
      <c r="AC778" s="132">
        <v>22.2</v>
      </c>
      <c r="AD778" s="132">
        <v>21.2</v>
      </c>
      <c r="AE778" s="132">
        <v>21.8</v>
      </c>
      <c r="AF778" s="132">
        <v>19.899999999999999</v>
      </c>
      <c r="AG778" s="132">
        <v>21.8</v>
      </c>
      <c r="AH778" s="132">
        <v>42.4</v>
      </c>
      <c r="AI778" s="132">
        <v>23</v>
      </c>
      <c r="AJ778" s="132">
        <v>23.4</v>
      </c>
      <c r="AK778" s="132">
        <v>23</v>
      </c>
      <c r="AL778" s="132">
        <v>23</v>
      </c>
      <c r="AM778" s="132">
        <v>23</v>
      </c>
      <c r="AN778" s="132">
        <v>23</v>
      </c>
      <c r="AO778" s="132">
        <v>23</v>
      </c>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row>
    <row r="779" spans="1:94">
      <c r="A779" s="131">
        <v>783</v>
      </c>
      <c r="B779" s="131" t="s">
        <v>1516</v>
      </c>
      <c r="C779" s="131" t="s">
        <v>1491</v>
      </c>
      <c r="D779" s="131" t="s">
        <v>1514</v>
      </c>
      <c r="E779" s="131" t="s">
        <v>1050</v>
      </c>
      <c r="F779" s="131" t="s">
        <v>1704</v>
      </c>
      <c r="G779" s="131"/>
      <c r="H779" s="131"/>
      <c r="I779" s="132"/>
      <c r="J779" s="132">
        <v>24.5</v>
      </c>
      <c r="K779" s="132"/>
      <c r="L779" s="132">
        <v>24.8</v>
      </c>
      <c r="M779" s="132">
        <v>24.8</v>
      </c>
      <c r="N779" s="132">
        <v>25</v>
      </c>
      <c r="O779" s="132">
        <v>24</v>
      </c>
      <c r="P779" s="132"/>
      <c r="Q779" s="132">
        <v>24.5</v>
      </c>
      <c r="R779" s="132">
        <v>24.5</v>
      </c>
      <c r="S779" s="132">
        <v>24.9</v>
      </c>
      <c r="T779" s="132">
        <v>24.5</v>
      </c>
      <c r="U779" s="132">
        <v>27.4</v>
      </c>
      <c r="V779" s="132">
        <v>24.5</v>
      </c>
      <c r="W779" s="132">
        <v>24.5</v>
      </c>
      <c r="X779" s="132">
        <v>19.2</v>
      </c>
      <c r="Y779" s="132">
        <v>24.5</v>
      </c>
      <c r="Z779" s="132">
        <v>24.5</v>
      </c>
      <c r="AA779" s="132">
        <v>24.5</v>
      </c>
      <c r="AB779" s="132">
        <v>24.5</v>
      </c>
      <c r="AC779" s="132">
        <v>24.5</v>
      </c>
      <c r="AD779" s="132">
        <v>24.8</v>
      </c>
      <c r="AE779" s="132">
        <v>24.8</v>
      </c>
      <c r="AF779" s="132">
        <v>24.8</v>
      </c>
      <c r="AG779" s="132">
        <v>26.5</v>
      </c>
      <c r="AH779" s="132">
        <v>24.8</v>
      </c>
      <c r="AI779" s="132">
        <v>21.8</v>
      </c>
      <c r="AJ779" s="132">
        <v>23.8</v>
      </c>
      <c r="AK779" s="132">
        <v>23.8</v>
      </c>
      <c r="AL779" s="132">
        <v>23.8</v>
      </c>
      <c r="AM779" s="132">
        <v>27.8</v>
      </c>
      <c r="AN779" s="132">
        <v>23.8</v>
      </c>
      <c r="AO779" s="132">
        <v>23.3</v>
      </c>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row>
    <row r="780" spans="1:94">
      <c r="A780" s="131">
        <v>784</v>
      </c>
      <c r="B780" s="131" t="s">
        <v>1517</v>
      </c>
      <c r="C780" s="131" t="s">
        <v>1491</v>
      </c>
      <c r="D780" s="131" t="s">
        <v>1514</v>
      </c>
      <c r="E780" s="131" t="s">
        <v>1498</v>
      </c>
      <c r="F780" s="131" t="s">
        <v>1704</v>
      </c>
      <c r="G780" s="131"/>
      <c r="H780" s="131"/>
      <c r="I780" s="132"/>
      <c r="J780" s="132">
        <v>49.1</v>
      </c>
      <c r="K780" s="132"/>
      <c r="L780" s="132">
        <v>51.6</v>
      </c>
      <c r="M780" s="132">
        <v>49.2</v>
      </c>
      <c r="N780" s="132">
        <v>49.7</v>
      </c>
      <c r="O780" s="132">
        <v>47.5</v>
      </c>
      <c r="P780" s="132"/>
      <c r="Q780" s="132">
        <v>53.8</v>
      </c>
      <c r="R780" s="132">
        <v>51.3</v>
      </c>
      <c r="S780" s="132">
        <v>54.2</v>
      </c>
      <c r="T780" s="132">
        <v>51.3</v>
      </c>
      <c r="U780" s="132">
        <v>51.3</v>
      </c>
      <c r="V780" s="132">
        <v>48.9</v>
      </c>
      <c r="W780" s="132">
        <v>48.9</v>
      </c>
      <c r="X780" s="132">
        <v>48.9</v>
      </c>
      <c r="Y780" s="132">
        <v>48.9</v>
      </c>
      <c r="Z780" s="132">
        <v>48.9</v>
      </c>
      <c r="AA780" s="132">
        <v>48.9</v>
      </c>
      <c r="AB780" s="132">
        <v>48.9</v>
      </c>
      <c r="AC780" s="132">
        <v>48</v>
      </c>
      <c r="AD780" s="132">
        <v>49.4</v>
      </c>
      <c r="AE780" s="132">
        <v>49.4</v>
      </c>
      <c r="AF780" s="132">
        <v>51.8</v>
      </c>
      <c r="AG780" s="132">
        <v>49.4</v>
      </c>
      <c r="AH780" s="132">
        <v>49.4</v>
      </c>
      <c r="AI780" s="132">
        <v>47.2</v>
      </c>
      <c r="AJ780" s="132">
        <v>47.2</v>
      </c>
      <c r="AK780" s="132">
        <v>47.2</v>
      </c>
      <c r="AL780" s="132">
        <v>47.2</v>
      </c>
      <c r="AM780" s="132">
        <v>47.2</v>
      </c>
      <c r="AN780" s="132">
        <v>47.2</v>
      </c>
      <c r="AO780" s="132">
        <v>46.8</v>
      </c>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row>
    <row r="781" spans="1:94">
      <c r="A781" s="131">
        <v>785</v>
      </c>
      <c r="B781" s="131" t="s">
        <v>1518</v>
      </c>
      <c r="C781" s="131" t="s">
        <v>1491</v>
      </c>
      <c r="D781" s="131" t="s">
        <v>1514</v>
      </c>
      <c r="E781" s="131" t="s">
        <v>1500</v>
      </c>
      <c r="F781" s="131" t="s">
        <v>1704</v>
      </c>
      <c r="G781" s="131"/>
      <c r="H781" s="131"/>
      <c r="I781" s="132"/>
      <c r="J781" s="132">
        <v>15.3</v>
      </c>
      <c r="K781" s="132"/>
      <c r="L781" s="132">
        <v>15.3</v>
      </c>
      <c r="M781" s="132">
        <v>15.3</v>
      </c>
      <c r="N781" s="132">
        <v>15.3</v>
      </c>
      <c r="O781" s="132">
        <v>15.3</v>
      </c>
      <c r="P781" s="132"/>
      <c r="Q781" s="132">
        <v>15.8</v>
      </c>
      <c r="R781" s="132">
        <v>15.3</v>
      </c>
      <c r="S781" s="132">
        <v>15.5</v>
      </c>
      <c r="T781" s="132">
        <v>15.5</v>
      </c>
      <c r="U781" s="132">
        <v>17</v>
      </c>
      <c r="V781" s="132">
        <v>15.5</v>
      </c>
      <c r="W781" s="132">
        <v>15.5</v>
      </c>
      <c r="X781" s="132">
        <v>15.5</v>
      </c>
      <c r="Y781" s="132">
        <v>13.8</v>
      </c>
      <c r="Z781" s="132">
        <v>15.5</v>
      </c>
      <c r="AA781" s="132">
        <v>15.5</v>
      </c>
      <c r="AB781" s="132">
        <v>15.5</v>
      </c>
      <c r="AC781" s="132">
        <v>15.5</v>
      </c>
      <c r="AD781" s="132">
        <v>13.8</v>
      </c>
      <c r="AE781" s="132">
        <v>15.5</v>
      </c>
      <c r="AF781" s="132">
        <v>15.5</v>
      </c>
      <c r="AG781" s="132">
        <v>17.399999999999999</v>
      </c>
      <c r="AH781" s="132">
        <v>15.5</v>
      </c>
      <c r="AI781" s="132">
        <v>15.5</v>
      </c>
      <c r="AJ781" s="132">
        <v>15.5</v>
      </c>
      <c r="AK781" s="132">
        <v>15.5</v>
      </c>
      <c r="AL781" s="132">
        <v>17.100000000000001</v>
      </c>
      <c r="AM781" s="132">
        <v>15.5</v>
      </c>
      <c r="AN781" s="132">
        <v>15.5</v>
      </c>
      <c r="AO781" s="132">
        <v>11.1</v>
      </c>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row>
    <row r="782" spans="1:94">
      <c r="A782" s="131">
        <v>786</v>
      </c>
      <c r="B782" s="131" t="s">
        <v>1519</v>
      </c>
      <c r="C782" s="131" t="s">
        <v>1491</v>
      </c>
      <c r="D782" s="131" t="s">
        <v>1514</v>
      </c>
      <c r="E782" s="131" t="s">
        <v>1502</v>
      </c>
      <c r="F782" s="131" t="s">
        <v>1704</v>
      </c>
      <c r="G782" s="131"/>
      <c r="H782" s="131"/>
      <c r="I782" s="132"/>
      <c r="J782" s="132">
        <v>10.199999999999999</v>
      </c>
      <c r="K782" s="132"/>
      <c r="L782" s="132">
        <v>10.4</v>
      </c>
      <c r="M782" s="132">
        <v>10.4</v>
      </c>
      <c r="N782" s="132">
        <v>10.4</v>
      </c>
      <c r="O782" s="132">
        <v>9.9</v>
      </c>
      <c r="P782" s="132"/>
      <c r="Q782" s="132">
        <v>10.4</v>
      </c>
      <c r="R782" s="132">
        <v>10.4</v>
      </c>
      <c r="S782" s="132">
        <v>10.4</v>
      </c>
      <c r="T782" s="132">
        <v>8.6</v>
      </c>
      <c r="U782" s="132">
        <v>12.5</v>
      </c>
      <c r="V782" s="132">
        <v>10.4</v>
      </c>
      <c r="W782" s="132">
        <v>10.9</v>
      </c>
      <c r="X782" s="132">
        <v>8</v>
      </c>
      <c r="Y782" s="132">
        <v>10.4</v>
      </c>
      <c r="Z782" s="132">
        <v>10.4</v>
      </c>
      <c r="AA782" s="132">
        <v>12.1</v>
      </c>
      <c r="AB782" s="132">
        <v>10.4</v>
      </c>
      <c r="AC782" s="132">
        <v>10.4</v>
      </c>
      <c r="AD782" s="132">
        <v>10.4</v>
      </c>
      <c r="AE782" s="132">
        <v>10.4</v>
      </c>
      <c r="AF782" s="132">
        <v>10.4</v>
      </c>
      <c r="AG782" s="132">
        <v>10.4</v>
      </c>
      <c r="AH782" s="132">
        <v>43.5</v>
      </c>
      <c r="AI782" s="132">
        <v>9.1</v>
      </c>
      <c r="AJ782" s="132">
        <v>8.9</v>
      </c>
      <c r="AK782" s="132">
        <v>8.1</v>
      </c>
      <c r="AL782" s="132">
        <v>9.9</v>
      </c>
      <c r="AM782" s="132">
        <v>9.9</v>
      </c>
      <c r="AN782" s="132">
        <v>9.9</v>
      </c>
      <c r="AO782" s="132">
        <v>9.9</v>
      </c>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row>
    <row r="783" spans="1:94">
      <c r="A783" s="131">
        <v>787</v>
      </c>
      <c r="B783" s="131" t="s">
        <v>1520</v>
      </c>
      <c r="C783" s="131" t="s">
        <v>1491</v>
      </c>
      <c r="D783" s="131" t="s">
        <v>1514</v>
      </c>
      <c r="E783" s="131" t="s">
        <v>1504</v>
      </c>
      <c r="F783" s="131" t="s">
        <v>1704</v>
      </c>
      <c r="G783" s="131"/>
      <c r="H783" s="131"/>
      <c r="I783" s="132"/>
      <c r="J783" s="132">
        <v>30.6</v>
      </c>
      <c r="K783" s="132"/>
      <c r="L783" s="132">
        <v>30.6</v>
      </c>
      <c r="M783" s="132">
        <v>30.2</v>
      </c>
      <c r="N783" s="132">
        <v>30.6</v>
      </c>
      <c r="O783" s="132">
        <v>30.6</v>
      </c>
      <c r="P783" s="132"/>
      <c r="Q783" s="132">
        <v>30.9</v>
      </c>
      <c r="R783" s="132">
        <v>30.9</v>
      </c>
      <c r="S783" s="132">
        <v>30.9</v>
      </c>
      <c r="T783" s="132">
        <v>30.8</v>
      </c>
      <c r="U783" s="132">
        <v>30.9</v>
      </c>
      <c r="V783" s="132">
        <v>30.5</v>
      </c>
      <c r="W783" s="132">
        <v>37.700000000000003</v>
      </c>
      <c r="X783" s="132">
        <v>12.9</v>
      </c>
      <c r="Y783" s="132">
        <v>30.5</v>
      </c>
      <c r="Z783" s="132">
        <v>30.3</v>
      </c>
      <c r="AA783" s="132">
        <v>28.1</v>
      </c>
      <c r="AB783" s="132">
        <v>30.5</v>
      </c>
      <c r="AC783" s="132">
        <v>30.5</v>
      </c>
      <c r="AD783" s="132">
        <v>30.1</v>
      </c>
      <c r="AE783" s="132">
        <v>30.9</v>
      </c>
      <c r="AF783" s="132">
        <v>30.9</v>
      </c>
      <c r="AG783" s="132">
        <v>33.1</v>
      </c>
      <c r="AH783" s="132">
        <v>17.7</v>
      </c>
      <c r="AI783" s="132">
        <v>30.9</v>
      </c>
      <c r="AJ783" s="132">
        <v>30.9</v>
      </c>
      <c r="AK783" s="132">
        <v>24.5</v>
      </c>
      <c r="AL783" s="132">
        <v>28.3</v>
      </c>
      <c r="AM783" s="132">
        <v>30.9</v>
      </c>
      <c r="AN783" s="132">
        <v>30.9</v>
      </c>
      <c r="AO783" s="132">
        <v>30.9</v>
      </c>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row>
    <row r="784" spans="1:94">
      <c r="A784" s="131"/>
      <c r="B784" s="131"/>
      <c r="C784" s="131" t="s">
        <v>1491</v>
      </c>
      <c r="D784" s="131" t="s">
        <v>1522</v>
      </c>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row>
    <row r="785" spans="1:94">
      <c r="A785" s="131">
        <v>789</v>
      </c>
      <c r="B785" s="131" t="s">
        <v>1521</v>
      </c>
      <c r="C785" s="131" t="s">
        <v>1491</v>
      </c>
      <c r="D785" s="131" t="s">
        <v>1522</v>
      </c>
      <c r="E785" s="131" t="s">
        <v>1493</v>
      </c>
      <c r="F785" s="131" t="s">
        <v>1704</v>
      </c>
      <c r="G785" s="131"/>
      <c r="H785" s="131"/>
      <c r="I785" s="132"/>
      <c r="J785" s="132">
        <v>13.6</v>
      </c>
      <c r="K785" s="132"/>
      <c r="L785" s="132">
        <v>15.4</v>
      </c>
      <c r="M785" s="132">
        <v>13.7</v>
      </c>
      <c r="N785" s="132">
        <v>13.4</v>
      </c>
      <c r="O785" s="132">
        <v>12.6</v>
      </c>
      <c r="P785" s="132"/>
      <c r="Q785" s="132">
        <v>15.2</v>
      </c>
      <c r="R785" s="132">
        <v>21.3</v>
      </c>
      <c r="S785" s="132">
        <v>17.100000000000001</v>
      </c>
      <c r="T785" s="132">
        <v>12.9</v>
      </c>
      <c r="U785" s="132">
        <v>15.2</v>
      </c>
      <c r="V785" s="132">
        <v>13.5</v>
      </c>
      <c r="W785" s="132">
        <v>14.4</v>
      </c>
      <c r="X785" s="132">
        <v>13.5</v>
      </c>
      <c r="Y785" s="132">
        <v>13.5</v>
      </c>
      <c r="Z785" s="132">
        <v>13.5</v>
      </c>
      <c r="AA785" s="132">
        <v>13.5</v>
      </c>
      <c r="AB785" s="132">
        <v>16.2</v>
      </c>
      <c r="AC785" s="132">
        <v>13.5</v>
      </c>
      <c r="AD785" s="132">
        <v>12</v>
      </c>
      <c r="AE785" s="132">
        <v>13.2</v>
      </c>
      <c r="AF785" s="132">
        <v>13.2</v>
      </c>
      <c r="AG785" s="132">
        <v>10.3</v>
      </c>
      <c r="AH785" s="132">
        <v>44.2</v>
      </c>
      <c r="AI785" s="132">
        <v>11</v>
      </c>
      <c r="AJ785" s="132">
        <v>9.1999999999999993</v>
      </c>
      <c r="AK785" s="132">
        <v>12.5</v>
      </c>
      <c r="AL785" s="132">
        <v>22.4</v>
      </c>
      <c r="AM785" s="132">
        <v>12.5</v>
      </c>
      <c r="AN785" s="132">
        <v>12.5</v>
      </c>
      <c r="AO785" s="132">
        <v>12.5</v>
      </c>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row>
    <row r="786" spans="1:94">
      <c r="A786" s="131">
        <v>790</v>
      </c>
      <c r="B786" s="131" t="s">
        <v>1523</v>
      </c>
      <c r="C786" s="131" t="s">
        <v>1491</v>
      </c>
      <c r="D786" s="131" t="s">
        <v>1522</v>
      </c>
      <c r="E786" s="131" t="s">
        <v>1495</v>
      </c>
      <c r="F786" s="131" t="s">
        <v>1704</v>
      </c>
      <c r="G786" s="131"/>
      <c r="H786" s="131"/>
      <c r="I786" s="132"/>
      <c r="J786" s="132">
        <v>22</v>
      </c>
      <c r="K786" s="132"/>
      <c r="L786" s="132">
        <v>22.7</v>
      </c>
      <c r="M786" s="132">
        <v>21.8</v>
      </c>
      <c r="N786" s="132">
        <v>21.8</v>
      </c>
      <c r="O786" s="132">
        <v>21.8</v>
      </c>
      <c r="P786" s="132"/>
      <c r="Q786" s="132">
        <v>23.4</v>
      </c>
      <c r="R786" s="132">
        <v>22.5</v>
      </c>
      <c r="S786" s="132">
        <v>28.3</v>
      </c>
      <c r="T786" s="132">
        <v>22.3</v>
      </c>
      <c r="U786" s="132">
        <v>22.5</v>
      </c>
      <c r="V786" s="132">
        <v>21.7</v>
      </c>
      <c r="W786" s="132">
        <v>28.4</v>
      </c>
      <c r="X786" s="132">
        <v>21.7</v>
      </c>
      <c r="Y786" s="132">
        <v>20</v>
      </c>
      <c r="Z786" s="132">
        <v>21.7</v>
      </c>
      <c r="AA786" s="132">
        <v>21.7</v>
      </c>
      <c r="AB786" s="132">
        <v>27.3</v>
      </c>
      <c r="AC786" s="132">
        <v>21.7</v>
      </c>
      <c r="AD786" s="132">
        <v>20.6</v>
      </c>
      <c r="AE786" s="132">
        <v>22.2</v>
      </c>
      <c r="AF786" s="132">
        <v>21.7</v>
      </c>
      <c r="AG786" s="132">
        <v>17.2</v>
      </c>
      <c r="AH786" s="132">
        <v>42.2</v>
      </c>
      <c r="AI786" s="132">
        <v>20.100000000000001</v>
      </c>
      <c r="AJ786" s="132">
        <v>21.7</v>
      </c>
      <c r="AK786" s="132">
        <v>21.7</v>
      </c>
      <c r="AL786" s="132">
        <v>21.7</v>
      </c>
      <c r="AM786" s="132">
        <v>21.7</v>
      </c>
      <c r="AN786" s="132">
        <v>21.7</v>
      </c>
      <c r="AO786" s="132">
        <v>21.7</v>
      </c>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row>
    <row r="787" spans="1:94">
      <c r="A787" s="131">
        <v>791</v>
      </c>
      <c r="B787" s="131" t="s">
        <v>1524</v>
      </c>
      <c r="C787" s="131" t="s">
        <v>1491</v>
      </c>
      <c r="D787" s="131" t="s">
        <v>1522</v>
      </c>
      <c r="E787" s="131" t="s">
        <v>1050</v>
      </c>
      <c r="F787" s="131" t="s">
        <v>1704</v>
      </c>
      <c r="G787" s="131"/>
      <c r="H787" s="131"/>
      <c r="I787" s="132"/>
      <c r="J787" s="132">
        <v>17.7</v>
      </c>
      <c r="K787" s="132"/>
      <c r="L787" s="132">
        <v>18.399999999999999</v>
      </c>
      <c r="M787" s="132">
        <v>18</v>
      </c>
      <c r="N787" s="132">
        <v>18</v>
      </c>
      <c r="O787" s="132">
        <v>17</v>
      </c>
      <c r="P787" s="132"/>
      <c r="Q787" s="132">
        <v>18.399999999999999</v>
      </c>
      <c r="R787" s="132">
        <v>21.8</v>
      </c>
      <c r="S787" s="132">
        <v>18.399999999999999</v>
      </c>
      <c r="T787" s="132">
        <v>17.7</v>
      </c>
      <c r="U787" s="132">
        <v>20.399999999999999</v>
      </c>
      <c r="V787" s="132">
        <v>18</v>
      </c>
      <c r="W787" s="132">
        <v>18.600000000000001</v>
      </c>
      <c r="X787" s="132">
        <v>18</v>
      </c>
      <c r="Y787" s="132">
        <v>17.899999999999999</v>
      </c>
      <c r="Z787" s="132">
        <v>18</v>
      </c>
      <c r="AA787" s="132">
        <v>18</v>
      </c>
      <c r="AB787" s="132">
        <v>18</v>
      </c>
      <c r="AC787" s="132">
        <v>18</v>
      </c>
      <c r="AD787" s="132">
        <v>15.3</v>
      </c>
      <c r="AE787" s="132">
        <v>18</v>
      </c>
      <c r="AF787" s="132">
        <v>18</v>
      </c>
      <c r="AG787" s="132">
        <v>18.2</v>
      </c>
      <c r="AH787" s="132">
        <v>28.3</v>
      </c>
      <c r="AI787" s="132">
        <v>17</v>
      </c>
      <c r="AJ787" s="132">
        <v>17</v>
      </c>
      <c r="AK787" s="132">
        <v>17</v>
      </c>
      <c r="AL787" s="132">
        <v>17</v>
      </c>
      <c r="AM787" s="132">
        <v>17</v>
      </c>
      <c r="AN787" s="132">
        <v>17</v>
      </c>
      <c r="AO787" s="132">
        <v>16.100000000000001</v>
      </c>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row>
    <row r="788" spans="1:94">
      <c r="A788" s="131">
        <v>792</v>
      </c>
      <c r="B788" s="131" t="s">
        <v>1525</v>
      </c>
      <c r="C788" s="131" t="s">
        <v>1491</v>
      </c>
      <c r="D788" s="131" t="s">
        <v>1522</v>
      </c>
      <c r="E788" s="131" t="s">
        <v>1498</v>
      </c>
      <c r="F788" s="131" t="s">
        <v>1704</v>
      </c>
      <c r="G788" s="131"/>
      <c r="H788" s="131"/>
      <c r="I788" s="132"/>
      <c r="J788" s="132">
        <v>67</v>
      </c>
      <c r="K788" s="132"/>
      <c r="L788" s="132">
        <v>67.2</v>
      </c>
      <c r="M788" s="132">
        <v>67</v>
      </c>
      <c r="N788" s="132">
        <v>67</v>
      </c>
      <c r="O788" s="132">
        <v>67</v>
      </c>
      <c r="P788" s="132"/>
      <c r="Q788" s="132">
        <v>73.099999999999994</v>
      </c>
      <c r="R788" s="132">
        <v>67.5</v>
      </c>
      <c r="S788" s="132">
        <v>67.5</v>
      </c>
      <c r="T788" s="132">
        <v>67.5</v>
      </c>
      <c r="U788" s="132">
        <v>67.5</v>
      </c>
      <c r="V788" s="132">
        <v>67.3</v>
      </c>
      <c r="W788" s="132">
        <v>67.3</v>
      </c>
      <c r="X788" s="132">
        <v>48.9</v>
      </c>
      <c r="Y788" s="132">
        <v>67.3</v>
      </c>
      <c r="Z788" s="132">
        <v>67.3</v>
      </c>
      <c r="AA788" s="132">
        <v>67.3</v>
      </c>
      <c r="AB788" s="132">
        <v>67.3</v>
      </c>
      <c r="AC788" s="132">
        <v>56.3</v>
      </c>
      <c r="AD788" s="132">
        <v>67.3</v>
      </c>
      <c r="AE788" s="132">
        <v>67.3</v>
      </c>
      <c r="AF788" s="132">
        <v>71.599999999999994</v>
      </c>
      <c r="AG788" s="132">
        <v>68.8</v>
      </c>
      <c r="AH788" s="132">
        <v>65.7</v>
      </c>
      <c r="AI788" s="132">
        <v>67.3</v>
      </c>
      <c r="AJ788" s="132">
        <v>67.3</v>
      </c>
      <c r="AK788" s="132">
        <v>67.3</v>
      </c>
      <c r="AL788" s="132">
        <v>54.2</v>
      </c>
      <c r="AM788" s="132">
        <v>67.3</v>
      </c>
      <c r="AN788" s="132">
        <v>67.3</v>
      </c>
      <c r="AO788" s="132">
        <v>67.3</v>
      </c>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row>
    <row r="789" spans="1:94">
      <c r="A789" s="131">
        <v>793</v>
      </c>
      <c r="B789" s="131" t="s">
        <v>1526</v>
      </c>
      <c r="C789" s="131" t="s">
        <v>1491</v>
      </c>
      <c r="D789" s="131" t="s">
        <v>1522</v>
      </c>
      <c r="E789" s="131" t="s">
        <v>1500</v>
      </c>
      <c r="F789" s="131" t="s">
        <v>1704</v>
      </c>
      <c r="G789" s="131"/>
      <c r="H789" s="131"/>
      <c r="I789" s="132"/>
      <c r="J789" s="132">
        <v>8.8000000000000007</v>
      </c>
      <c r="K789" s="132"/>
      <c r="L789" s="132">
        <v>9.1</v>
      </c>
      <c r="M789" s="132">
        <v>9.5</v>
      </c>
      <c r="N789" s="132">
        <v>8.5</v>
      </c>
      <c r="O789" s="132">
        <v>8.4</v>
      </c>
      <c r="P789" s="132"/>
      <c r="Q789" s="132">
        <v>9.3000000000000007</v>
      </c>
      <c r="R789" s="132">
        <v>9.3000000000000007</v>
      </c>
      <c r="S789" s="132">
        <v>9.6999999999999993</v>
      </c>
      <c r="T789" s="132">
        <v>9.3000000000000007</v>
      </c>
      <c r="U789" s="132">
        <v>9.3000000000000007</v>
      </c>
      <c r="V789" s="132">
        <v>9.6</v>
      </c>
      <c r="W789" s="132">
        <v>10.7</v>
      </c>
      <c r="X789" s="132">
        <v>9.6</v>
      </c>
      <c r="Y789" s="132">
        <v>9.6</v>
      </c>
      <c r="Z789" s="132">
        <v>9.3000000000000007</v>
      </c>
      <c r="AA789" s="132">
        <v>9.6</v>
      </c>
      <c r="AB789" s="132">
        <v>9.6</v>
      </c>
      <c r="AC789" s="132">
        <v>9.6</v>
      </c>
      <c r="AD789" s="132">
        <v>8</v>
      </c>
      <c r="AE789" s="132">
        <v>8.6</v>
      </c>
      <c r="AF789" s="132">
        <v>8.6</v>
      </c>
      <c r="AG789" s="132">
        <v>7.8</v>
      </c>
      <c r="AH789" s="132">
        <v>27.8</v>
      </c>
      <c r="AI789" s="132">
        <v>6</v>
      </c>
      <c r="AJ789" s="132">
        <v>7.7</v>
      </c>
      <c r="AK789" s="132">
        <v>8.5</v>
      </c>
      <c r="AL789" s="132">
        <v>8.5</v>
      </c>
      <c r="AM789" s="132">
        <v>9.3000000000000007</v>
      </c>
      <c r="AN789" s="132">
        <v>8.5</v>
      </c>
      <c r="AO789" s="132">
        <v>8.5</v>
      </c>
    </row>
    <row r="790" spans="1:94">
      <c r="A790" s="131">
        <v>794</v>
      </c>
      <c r="B790" s="131" t="s">
        <v>1527</v>
      </c>
      <c r="C790" s="131" t="s">
        <v>1491</v>
      </c>
      <c r="D790" s="131" t="s">
        <v>1522</v>
      </c>
      <c r="E790" s="131" t="s">
        <v>1502</v>
      </c>
      <c r="F790" s="131" t="s">
        <v>1704</v>
      </c>
      <c r="G790" s="131"/>
      <c r="H790" s="131"/>
      <c r="I790" s="132"/>
      <c r="J790" s="132">
        <v>6.8</v>
      </c>
      <c r="K790" s="132"/>
      <c r="L790" s="132">
        <v>7.6</v>
      </c>
      <c r="M790" s="132">
        <v>8</v>
      </c>
      <c r="N790" s="132">
        <v>6.8</v>
      </c>
      <c r="O790" s="132">
        <v>5.7</v>
      </c>
      <c r="P790" s="132"/>
      <c r="Q790" s="132">
        <v>7.5</v>
      </c>
      <c r="R790" s="132">
        <v>10.6</v>
      </c>
      <c r="S790" s="132">
        <v>7.5</v>
      </c>
      <c r="T790" s="132">
        <v>7.5</v>
      </c>
      <c r="U790" s="132">
        <v>8.5</v>
      </c>
      <c r="V790" s="132">
        <v>7.9</v>
      </c>
      <c r="W790" s="132">
        <v>8</v>
      </c>
      <c r="X790" s="132">
        <v>7.9</v>
      </c>
      <c r="Y790" s="132">
        <v>7.9</v>
      </c>
      <c r="Z790" s="132">
        <v>7.9</v>
      </c>
      <c r="AA790" s="132">
        <v>8.1</v>
      </c>
      <c r="AB790" s="132">
        <v>7.9</v>
      </c>
      <c r="AC790" s="132">
        <v>7.9</v>
      </c>
      <c r="AD790" s="132">
        <v>6.7</v>
      </c>
      <c r="AE790" s="132">
        <v>6.7</v>
      </c>
      <c r="AF790" s="132">
        <v>6.7</v>
      </c>
      <c r="AG790" s="132">
        <v>6.7</v>
      </c>
      <c r="AH790" s="132">
        <v>27.7</v>
      </c>
      <c r="AI790" s="132">
        <v>3.7</v>
      </c>
      <c r="AJ790" s="132">
        <v>5.6</v>
      </c>
      <c r="AK790" s="132">
        <v>5.6</v>
      </c>
      <c r="AL790" s="132">
        <v>6.5</v>
      </c>
      <c r="AM790" s="132">
        <v>5.8</v>
      </c>
      <c r="AN790" s="132">
        <v>4</v>
      </c>
      <c r="AO790" s="132">
        <v>5.6</v>
      </c>
    </row>
    <row r="791" spans="1:94">
      <c r="A791" s="131">
        <v>795</v>
      </c>
      <c r="B791" s="131" t="s">
        <v>1528</v>
      </c>
      <c r="C791" s="131" t="s">
        <v>1491</v>
      </c>
      <c r="D791" s="131" t="s">
        <v>1522</v>
      </c>
      <c r="E791" s="131" t="s">
        <v>1504</v>
      </c>
      <c r="F791" s="131" t="s">
        <v>1704</v>
      </c>
      <c r="G791" s="131"/>
      <c r="H791" s="131"/>
      <c r="I791" s="132"/>
      <c r="J791" s="132">
        <v>38.5</v>
      </c>
      <c r="K791" s="132"/>
      <c r="L791" s="132">
        <v>37.700000000000003</v>
      </c>
      <c r="M791" s="132">
        <v>36.5</v>
      </c>
      <c r="N791" s="132">
        <v>40.5</v>
      </c>
      <c r="O791" s="132">
        <v>38.299999999999997</v>
      </c>
      <c r="P791" s="132"/>
      <c r="Q791" s="132">
        <v>37.700000000000003</v>
      </c>
      <c r="R791" s="132">
        <v>37.700000000000003</v>
      </c>
      <c r="S791" s="132">
        <v>37.700000000000003</v>
      </c>
      <c r="T791" s="132">
        <v>34.700000000000003</v>
      </c>
      <c r="U791" s="132">
        <v>37.700000000000003</v>
      </c>
      <c r="V791" s="132">
        <v>36.299999999999997</v>
      </c>
      <c r="W791" s="132">
        <v>40.9</v>
      </c>
      <c r="X791" s="132">
        <v>33</v>
      </c>
      <c r="Y791" s="132">
        <v>34.700000000000003</v>
      </c>
      <c r="Z791" s="132">
        <v>34.5</v>
      </c>
      <c r="AA791" s="132">
        <v>36.5</v>
      </c>
      <c r="AB791" s="132">
        <v>36.5</v>
      </c>
      <c r="AC791" s="132">
        <v>36.5</v>
      </c>
      <c r="AD791" s="132">
        <v>40.5</v>
      </c>
      <c r="AE791" s="132">
        <v>40.5</v>
      </c>
      <c r="AF791" s="132">
        <v>41</v>
      </c>
      <c r="AG791" s="132">
        <v>44.5</v>
      </c>
      <c r="AH791" s="132">
        <v>40.5</v>
      </c>
      <c r="AI791" s="132">
        <v>38.4</v>
      </c>
      <c r="AJ791" s="132">
        <v>38.4</v>
      </c>
      <c r="AK791" s="132">
        <v>30.1</v>
      </c>
      <c r="AL791" s="132">
        <v>38.4</v>
      </c>
      <c r="AM791" s="132">
        <v>38.4</v>
      </c>
      <c r="AN791" s="132">
        <v>38.4</v>
      </c>
      <c r="AO791" s="132">
        <v>38.4</v>
      </c>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row>
    <row r="792" spans="1:94">
      <c r="A792" s="131"/>
      <c r="B792" s="131"/>
      <c r="C792" s="131" t="s">
        <v>1491</v>
      </c>
      <c r="D792" s="131" t="s">
        <v>1530</v>
      </c>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row>
    <row r="793" spans="1:94">
      <c r="A793" s="131">
        <v>797</v>
      </c>
      <c r="B793" s="131" t="s">
        <v>1529</v>
      </c>
      <c r="C793" s="131" t="s">
        <v>1491</v>
      </c>
      <c r="D793" s="131" t="s">
        <v>1530</v>
      </c>
      <c r="E793" s="131" t="s">
        <v>1493</v>
      </c>
      <c r="F793" s="131" t="s">
        <v>1704</v>
      </c>
      <c r="G793" s="131"/>
      <c r="H793" s="131"/>
      <c r="I793" s="132"/>
      <c r="J793" s="132">
        <v>12.6</v>
      </c>
      <c r="K793" s="132"/>
      <c r="L793" s="132">
        <v>12.7</v>
      </c>
      <c r="M793" s="132">
        <v>12.7</v>
      </c>
      <c r="N793" s="132">
        <v>12.4</v>
      </c>
      <c r="O793" s="132">
        <v>12.7</v>
      </c>
      <c r="P793" s="132"/>
      <c r="Q793" s="132">
        <v>11.2</v>
      </c>
      <c r="R793" s="132">
        <v>12.7</v>
      </c>
      <c r="S793" s="132">
        <v>12.7</v>
      </c>
      <c r="T793" s="132">
        <v>12.1</v>
      </c>
      <c r="U793" s="132">
        <v>15.7</v>
      </c>
      <c r="V793" s="132">
        <v>12.7</v>
      </c>
      <c r="W793" s="132">
        <v>13.2</v>
      </c>
      <c r="X793" s="132">
        <v>11.3</v>
      </c>
      <c r="Y793" s="132">
        <v>12.7</v>
      </c>
      <c r="Z793" s="132">
        <v>12.7</v>
      </c>
      <c r="AA793" s="132">
        <v>12.7</v>
      </c>
      <c r="AB793" s="132">
        <v>12.7</v>
      </c>
      <c r="AC793" s="132">
        <v>12.7</v>
      </c>
      <c r="AD793" s="132">
        <v>11</v>
      </c>
      <c r="AE793" s="132">
        <v>12.4</v>
      </c>
      <c r="AF793" s="132">
        <v>12.4</v>
      </c>
      <c r="AG793" s="132">
        <v>12.4</v>
      </c>
      <c r="AH793" s="132">
        <v>19.899999999999999</v>
      </c>
      <c r="AI793" s="132">
        <v>9.9</v>
      </c>
      <c r="AJ793" s="132">
        <v>12.3</v>
      </c>
      <c r="AK793" s="132">
        <v>12.7</v>
      </c>
      <c r="AL793" s="132">
        <v>16.7</v>
      </c>
      <c r="AM793" s="132">
        <v>13.4</v>
      </c>
      <c r="AN793" s="132">
        <v>12.7</v>
      </c>
      <c r="AO793" s="132">
        <v>12.7</v>
      </c>
    </row>
    <row r="794" spans="1:94">
      <c r="A794" s="131">
        <v>798</v>
      </c>
      <c r="B794" s="131" t="s">
        <v>1531</v>
      </c>
      <c r="C794" s="131" t="s">
        <v>1491</v>
      </c>
      <c r="D794" s="131" t="s">
        <v>1530</v>
      </c>
      <c r="E794" s="131" t="s">
        <v>1495</v>
      </c>
      <c r="F794" s="131" t="s">
        <v>1704</v>
      </c>
      <c r="G794" s="131"/>
      <c r="H794" s="131"/>
      <c r="I794" s="132"/>
      <c r="J794" s="132">
        <v>39.299999999999997</v>
      </c>
      <c r="K794" s="132"/>
      <c r="L794" s="132">
        <v>39.799999999999997</v>
      </c>
      <c r="M794" s="132">
        <v>39.200000000000003</v>
      </c>
      <c r="N794" s="132">
        <v>39.200000000000003</v>
      </c>
      <c r="O794" s="132">
        <v>39.200000000000003</v>
      </c>
      <c r="P794" s="132"/>
      <c r="Q794" s="132">
        <v>45.4</v>
      </c>
      <c r="R794" s="132">
        <v>40</v>
      </c>
      <c r="S794" s="132">
        <v>40</v>
      </c>
      <c r="T794" s="132">
        <v>40</v>
      </c>
      <c r="U794" s="132">
        <v>40</v>
      </c>
      <c r="V794" s="132">
        <v>39.5</v>
      </c>
      <c r="W794" s="132">
        <v>39.5</v>
      </c>
      <c r="X794" s="132">
        <v>44.5</v>
      </c>
      <c r="Y794" s="132">
        <v>39.5</v>
      </c>
      <c r="Z794" s="132">
        <v>39.5</v>
      </c>
      <c r="AA794" s="132">
        <v>39.5</v>
      </c>
      <c r="AB794" s="132">
        <v>39.5</v>
      </c>
      <c r="AC794" s="132">
        <v>29.9</v>
      </c>
      <c r="AD794" s="132">
        <v>39.5</v>
      </c>
      <c r="AE794" s="132">
        <v>34.700000000000003</v>
      </c>
      <c r="AF794" s="132">
        <v>41.8</v>
      </c>
      <c r="AG794" s="132">
        <v>41.4</v>
      </c>
      <c r="AH794" s="132">
        <v>39.5</v>
      </c>
      <c r="AI794" s="132">
        <v>42.6</v>
      </c>
      <c r="AJ794" s="132">
        <v>39.5</v>
      </c>
      <c r="AK794" s="132">
        <v>39.5</v>
      </c>
      <c r="AL794" s="132">
        <v>35.299999999999997</v>
      </c>
      <c r="AM794" s="132">
        <v>37.799999999999997</v>
      </c>
      <c r="AN794" s="132">
        <v>39.5</v>
      </c>
      <c r="AO794" s="132">
        <v>39.5</v>
      </c>
    </row>
    <row r="795" spans="1:94">
      <c r="A795" s="131">
        <v>799</v>
      </c>
      <c r="B795" s="131" t="s">
        <v>1532</v>
      </c>
      <c r="C795" s="131" t="s">
        <v>1491</v>
      </c>
      <c r="D795" s="131" t="s">
        <v>1530</v>
      </c>
      <c r="E795" s="131" t="s">
        <v>1050</v>
      </c>
      <c r="F795" s="131" t="s">
        <v>1704</v>
      </c>
      <c r="G795" s="131"/>
      <c r="H795" s="131"/>
      <c r="I795" s="132"/>
      <c r="J795" s="132">
        <v>31.5</v>
      </c>
      <c r="K795" s="132"/>
      <c r="L795" s="132">
        <v>31.5</v>
      </c>
      <c r="M795" s="132">
        <v>31.2</v>
      </c>
      <c r="N795" s="132">
        <v>31.5</v>
      </c>
      <c r="O795" s="132">
        <v>31.5</v>
      </c>
      <c r="P795" s="132"/>
      <c r="Q795" s="132">
        <v>29.9</v>
      </c>
      <c r="R795" s="132">
        <v>31.5</v>
      </c>
      <c r="S795" s="132">
        <v>31.5</v>
      </c>
      <c r="T795" s="132">
        <v>31.5</v>
      </c>
      <c r="U795" s="132">
        <v>31.5</v>
      </c>
      <c r="V795" s="132">
        <v>28.5</v>
      </c>
      <c r="W795" s="132">
        <v>31.1</v>
      </c>
      <c r="X795" s="132">
        <v>31.1</v>
      </c>
      <c r="Y795" s="132">
        <v>31.1</v>
      </c>
      <c r="Z795" s="132">
        <v>29.9</v>
      </c>
      <c r="AA795" s="132">
        <v>30.3</v>
      </c>
      <c r="AB795" s="132">
        <v>31.1</v>
      </c>
      <c r="AC795" s="132">
        <v>31.1</v>
      </c>
      <c r="AD795" s="132">
        <v>31.5</v>
      </c>
      <c r="AE795" s="132">
        <v>31.5</v>
      </c>
      <c r="AF795" s="132">
        <v>31.5</v>
      </c>
      <c r="AG795" s="132">
        <v>31.5</v>
      </c>
      <c r="AH795" s="132">
        <v>45.6</v>
      </c>
      <c r="AI795" s="132">
        <v>31.5</v>
      </c>
      <c r="AJ795" s="132">
        <v>29.3</v>
      </c>
      <c r="AK795" s="132">
        <v>31.5</v>
      </c>
      <c r="AL795" s="132">
        <v>31.5</v>
      </c>
      <c r="AM795" s="132">
        <v>33.799999999999997</v>
      </c>
      <c r="AN795" s="132">
        <v>32.200000000000003</v>
      </c>
      <c r="AO795" s="132">
        <v>31.5</v>
      </c>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row>
    <row r="796" spans="1:94">
      <c r="A796" s="131">
        <v>800</v>
      </c>
      <c r="B796" s="131" t="s">
        <v>1533</v>
      </c>
      <c r="C796" s="131" t="s">
        <v>1491</v>
      </c>
      <c r="D796" s="131" t="s">
        <v>1530</v>
      </c>
      <c r="E796" s="131" t="s">
        <v>1498</v>
      </c>
      <c r="F796" s="131" t="s">
        <v>1704</v>
      </c>
      <c r="G796" s="131"/>
      <c r="H796" s="131"/>
      <c r="I796" s="132"/>
      <c r="J796" s="132">
        <v>33.299999999999997</v>
      </c>
      <c r="K796" s="132"/>
      <c r="L796" s="132">
        <v>35.5</v>
      </c>
      <c r="M796" s="132">
        <v>33.200000000000003</v>
      </c>
      <c r="N796" s="132">
        <v>33.200000000000003</v>
      </c>
      <c r="O796" s="132">
        <v>31.8</v>
      </c>
      <c r="P796" s="132"/>
      <c r="Q796" s="132">
        <v>35.9</v>
      </c>
      <c r="R796" s="132">
        <v>35.9</v>
      </c>
      <c r="S796" s="132">
        <v>35.9</v>
      </c>
      <c r="T796" s="132">
        <v>35.9</v>
      </c>
      <c r="U796" s="132">
        <v>35.9</v>
      </c>
      <c r="V796" s="132">
        <v>33.5</v>
      </c>
      <c r="W796" s="132">
        <v>33.5</v>
      </c>
      <c r="X796" s="132">
        <v>33.5</v>
      </c>
      <c r="Y796" s="132">
        <v>33.5</v>
      </c>
      <c r="Z796" s="132">
        <v>33.5</v>
      </c>
      <c r="AA796" s="132">
        <v>33.1</v>
      </c>
      <c r="AB796" s="132">
        <v>38.799999999999997</v>
      </c>
      <c r="AC796" s="132">
        <v>28.4</v>
      </c>
      <c r="AD796" s="132">
        <v>33.5</v>
      </c>
      <c r="AE796" s="132">
        <v>32.299999999999997</v>
      </c>
      <c r="AF796" s="132">
        <v>33.5</v>
      </c>
      <c r="AG796" s="132">
        <v>34.299999999999997</v>
      </c>
      <c r="AH796" s="132">
        <v>36.1</v>
      </c>
      <c r="AI796" s="132">
        <v>34.200000000000003</v>
      </c>
      <c r="AJ796" s="132">
        <v>32.1</v>
      </c>
      <c r="AK796" s="132">
        <v>32.1</v>
      </c>
      <c r="AL796" s="132">
        <v>25.3</v>
      </c>
      <c r="AM796" s="132">
        <v>32.1</v>
      </c>
      <c r="AN796" s="132">
        <v>26.6</v>
      </c>
      <c r="AO796" s="132">
        <v>32.700000000000003</v>
      </c>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row>
    <row r="797" spans="1:94">
      <c r="A797" s="131">
        <v>801</v>
      </c>
      <c r="B797" s="131" t="s">
        <v>1534</v>
      </c>
      <c r="C797" s="131" t="s">
        <v>1491</v>
      </c>
      <c r="D797" s="131" t="s">
        <v>1530</v>
      </c>
      <c r="E797" s="131" t="s">
        <v>1500</v>
      </c>
      <c r="F797" s="131" t="s">
        <v>1704</v>
      </c>
      <c r="G797" s="131"/>
      <c r="H797" s="131"/>
      <c r="I797" s="132"/>
      <c r="J797" s="132">
        <v>12.6</v>
      </c>
      <c r="K797" s="132"/>
      <c r="L797" s="132">
        <v>12.6</v>
      </c>
      <c r="M797" s="132">
        <v>12.6</v>
      </c>
      <c r="N797" s="132">
        <v>12.6</v>
      </c>
      <c r="O797" s="132">
        <v>12.6</v>
      </c>
      <c r="P797" s="132"/>
      <c r="Q797" s="132">
        <v>12.7</v>
      </c>
      <c r="R797" s="132">
        <v>11.6</v>
      </c>
      <c r="S797" s="132">
        <v>12.8</v>
      </c>
      <c r="T797" s="132">
        <v>12.7</v>
      </c>
      <c r="U797" s="132">
        <v>12.7</v>
      </c>
      <c r="V797" s="132">
        <v>12.7</v>
      </c>
      <c r="W797" s="132">
        <v>15.2</v>
      </c>
      <c r="X797" s="132">
        <v>12.7</v>
      </c>
      <c r="Y797" s="132">
        <v>12.7</v>
      </c>
      <c r="Z797" s="132">
        <v>12.7</v>
      </c>
      <c r="AA797" s="132">
        <v>12.7</v>
      </c>
      <c r="AB797" s="132">
        <v>16.399999999999999</v>
      </c>
      <c r="AC797" s="132">
        <v>12.7</v>
      </c>
      <c r="AD797" s="132">
        <v>12.7</v>
      </c>
      <c r="AE797" s="132">
        <v>12.7</v>
      </c>
      <c r="AF797" s="132">
        <v>10.1</v>
      </c>
      <c r="AG797" s="132">
        <v>13</v>
      </c>
      <c r="AH797" s="132">
        <v>12.7</v>
      </c>
      <c r="AI797" s="132">
        <v>12.9</v>
      </c>
      <c r="AJ797" s="132">
        <v>11.1</v>
      </c>
      <c r="AK797" s="132">
        <v>12.7</v>
      </c>
      <c r="AL797" s="132">
        <v>12.9</v>
      </c>
      <c r="AM797" s="132">
        <v>12.7</v>
      </c>
      <c r="AN797" s="132">
        <v>12.7</v>
      </c>
      <c r="AO797" s="132">
        <v>12.3</v>
      </c>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row>
    <row r="798" spans="1:94">
      <c r="A798" s="131">
        <v>802</v>
      </c>
      <c r="B798" s="131" t="s">
        <v>1535</v>
      </c>
      <c r="C798" s="131" t="s">
        <v>1491</v>
      </c>
      <c r="D798" s="131" t="s">
        <v>1530</v>
      </c>
      <c r="E798" s="131" t="s">
        <v>1502</v>
      </c>
      <c r="F798" s="131" t="s">
        <v>1704</v>
      </c>
      <c r="G798" s="131"/>
      <c r="H798" s="131"/>
      <c r="I798" s="132"/>
      <c r="J798" s="132">
        <v>9.1</v>
      </c>
      <c r="K798" s="132"/>
      <c r="L798" s="132">
        <v>9.1999999999999993</v>
      </c>
      <c r="M798" s="132">
        <v>9.1999999999999993</v>
      </c>
      <c r="N798" s="132">
        <v>8.8000000000000007</v>
      </c>
      <c r="O798" s="132">
        <v>9.1999999999999993</v>
      </c>
      <c r="P798" s="132"/>
      <c r="Q798" s="132">
        <v>6.8</v>
      </c>
      <c r="R798" s="132">
        <v>9.3000000000000007</v>
      </c>
      <c r="S798" s="132">
        <v>9.3000000000000007</v>
      </c>
      <c r="T798" s="132">
        <v>9.3000000000000007</v>
      </c>
      <c r="U798" s="132">
        <v>9.3000000000000007</v>
      </c>
      <c r="V798" s="132">
        <v>9.3000000000000007</v>
      </c>
      <c r="W798" s="132">
        <v>13.6</v>
      </c>
      <c r="X798" s="132">
        <v>10.3</v>
      </c>
      <c r="Y798" s="132">
        <v>9.3000000000000007</v>
      </c>
      <c r="Z798" s="132">
        <v>8.5</v>
      </c>
      <c r="AA798" s="132">
        <v>9.3000000000000007</v>
      </c>
      <c r="AB798" s="132">
        <v>9.3000000000000007</v>
      </c>
      <c r="AC798" s="132">
        <v>7</v>
      </c>
      <c r="AD798" s="132">
        <v>7</v>
      </c>
      <c r="AE798" s="132">
        <v>8.9</v>
      </c>
      <c r="AF798" s="132">
        <v>8.9</v>
      </c>
      <c r="AG798" s="132">
        <v>7.3</v>
      </c>
      <c r="AH798" s="132">
        <v>19.100000000000001</v>
      </c>
      <c r="AI798" s="132">
        <v>9.3000000000000007</v>
      </c>
      <c r="AJ798" s="132">
        <v>8.3000000000000007</v>
      </c>
      <c r="AK798" s="132">
        <v>9.3000000000000007</v>
      </c>
      <c r="AL798" s="132">
        <v>11.8</v>
      </c>
      <c r="AM798" s="132">
        <v>9.3000000000000007</v>
      </c>
      <c r="AN798" s="132">
        <v>9.3000000000000007</v>
      </c>
      <c r="AO798" s="132">
        <v>9.3000000000000007</v>
      </c>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row>
    <row r="799" spans="1:94">
      <c r="A799" s="131">
        <v>803</v>
      </c>
      <c r="B799" s="131" t="s">
        <v>1536</v>
      </c>
      <c r="C799" s="131" t="s">
        <v>1491</v>
      </c>
      <c r="D799" s="131" t="s">
        <v>1530</v>
      </c>
      <c r="E799" s="131" t="s">
        <v>1504</v>
      </c>
      <c r="F799" s="131" t="s">
        <v>1704</v>
      </c>
      <c r="G799" s="131"/>
      <c r="H799" s="131"/>
      <c r="I799" s="132"/>
      <c r="J799" s="132">
        <v>22.3</v>
      </c>
      <c r="K799" s="132"/>
      <c r="L799" s="132">
        <v>21.4</v>
      </c>
      <c r="M799" s="132">
        <v>22.4</v>
      </c>
      <c r="N799" s="132">
        <v>22.4</v>
      </c>
      <c r="O799" s="132">
        <v>22.6</v>
      </c>
      <c r="P799" s="132"/>
      <c r="Q799" s="132">
        <v>17.7</v>
      </c>
      <c r="R799" s="132">
        <v>21.5</v>
      </c>
      <c r="S799" s="132">
        <v>21.5</v>
      </c>
      <c r="T799" s="132">
        <v>21.5</v>
      </c>
      <c r="U799" s="132">
        <v>21.5</v>
      </c>
      <c r="V799" s="132">
        <v>22.4</v>
      </c>
      <c r="W799" s="132">
        <v>22.4</v>
      </c>
      <c r="X799" s="132">
        <v>22.4</v>
      </c>
      <c r="Y799" s="132">
        <v>22.4</v>
      </c>
      <c r="Z799" s="132">
        <v>22.4</v>
      </c>
      <c r="AA799" s="132">
        <v>22.4</v>
      </c>
      <c r="AB799" s="132">
        <v>21</v>
      </c>
      <c r="AC799" s="132">
        <v>22.4</v>
      </c>
      <c r="AD799" s="132">
        <v>22.4</v>
      </c>
      <c r="AE799" s="132">
        <v>22.4</v>
      </c>
      <c r="AF799" s="132">
        <v>22.4</v>
      </c>
      <c r="AG799" s="132">
        <v>22.4</v>
      </c>
      <c r="AH799" s="132">
        <v>22.4</v>
      </c>
      <c r="AI799" s="132">
        <v>22.6</v>
      </c>
      <c r="AJ799" s="132">
        <v>20.100000000000001</v>
      </c>
      <c r="AK799" s="132">
        <v>22.6</v>
      </c>
      <c r="AL799" s="132">
        <v>22.6</v>
      </c>
      <c r="AM799" s="132">
        <v>24.9</v>
      </c>
      <c r="AN799" s="132">
        <v>22.6</v>
      </c>
      <c r="AO799" s="132">
        <v>22.6</v>
      </c>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row>
    <row r="800" spans="1:94">
      <c r="A800" s="131"/>
      <c r="B800" s="131"/>
      <c r="C800" s="131" t="s">
        <v>1491</v>
      </c>
      <c r="D800" s="131" t="s">
        <v>1538</v>
      </c>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row>
    <row r="801" spans="1:94">
      <c r="A801" s="131">
        <v>805</v>
      </c>
      <c r="B801" s="131" t="s">
        <v>1537</v>
      </c>
      <c r="C801" s="131" t="s">
        <v>1491</v>
      </c>
      <c r="D801" s="131" t="s">
        <v>1538</v>
      </c>
      <c r="E801" s="131" t="s">
        <v>1493</v>
      </c>
      <c r="F801" s="131" t="s">
        <v>1704</v>
      </c>
      <c r="G801" s="131"/>
      <c r="H801" s="131"/>
      <c r="I801" s="132"/>
      <c r="J801" s="132">
        <v>16.899999999999999</v>
      </c>
      <c r="K801" s="132"/>
      <c r="L801" s="132">
        <v>16.899999999999999</v>
      </c>
      <c r="M801" s="132">
        <v>16.899999999999999</v>
      </c>
      <c r="N801" s="132">
        <v>16.899999999999999</v>
      </c>
      <c r="O801" s="132">
        <v>16.899999999999999</v>
      </c>
      <c r="P801" s="132"/>
      <c r="Q801" s="132">
        <v>13.8</v>
      </c>
      <c r="R801" s="132">
        <v>17.100000000000001</v>
      </c>
      <c r="S801" s="132">
        <v>17.100000000000001</v>
      </c>
      <c r="T801" s="132">
        <v>14.6</v>
      </c>
      <c r="U801" s="132">
        <v>18.8</v>
      </c>
      <c r="V801" s="132">
        <v>17.100000000000001</v>
      </c>
      <c r="W801" s="132">
        <v>18.899999999999999</v>
      </c>
      <c r="X801" s="132">
        <v>11.8</v>
      </c>
      <c r="Y801" s="132">
        <v>17.100000000000001</v>
      </c>
      <c r="Z801" s="132">
        <v>15.5</v>
      </c>
      <c r="AA801" s="132">
        <v>17.100000000000001</v>
      </c>
      <c r="AB801" s="132">
        <v>20.2</v>
      </c>
      <c r="AC801" s="132">
        <v>17.100000000000001</v>
      </c>
      <c r="AD801" s="132">
        <v>17.100000000000001</v>
      </c>
      <c r="AE801" s="132">
        <v>17.100000000000001</v>
      </c>
      <c r="AF801" s="132">
        <v>17.100000000000001</v>
      </c>
      <c r="AG801" s="132">
        <v>17.100000000000001</v>
      </c>
      <c r="AH801" s="132">
        <v>17.100000000000001</v>
      </c>
      <c r="AI801" s="132">
        <v>12.5</v>
      </c>
      <c r="AJ801" s="132">
        <v>14.9</v>
      </c>
      <c r="AK801" s="132">
        <v>17.100000000000001</v>
      </c>
      <c r="AL801" s="132">
        <v>17.100000000000001</v>
      </c>
      <c r="AM801" s="132">
        <v>20.2</v>
      </c>
      <c r="AN801" s="132">
        <v>17.100000000000001</v>
      </c>
      <c r="AO801" s="132">
        <v>19</v>
      </c>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row>
    <row r="802" spans="1:94">
      <c r="A802" s="131">
        <v>806</v>
      </c>
      <c r="B802" s="131" t="s">
        <v>1539</v>
      </c>
      <c r="C802" s="131" t="s">
        <v>1491</v>
      </c>
      <c r="D802" s="131" t="s">
        <v>1538</v>
      </c>
      <c r="E802" s="131" t="s">
        <v>1495</v>
      </c>
      <c r="F802" s="131" t="s">
        <v>1704</v>
      </c>
      <c r="G802" s="131"/>
      <c r="H802" s="131"/>
      <c r="I802" s="132"/>
      <c r="J802" s="132">
        <v>37.9</v>
      </c>
      <c r="K802" s="132"/>
      <c r="L802" s="132">
        <v>40</v>
      </c>
      <c r="M802" s="132">
        <v>37.1</v>
      </c>
      <c r="N802" s="132">
        <v>37.4</v>
      </c>
      <c r="O802" s="132">
        <v>37.4</v>
      </c>
      <c r="P802" s="132"/>
      <c r="Q802" s="132">
        <v>44.1</v>
      </c>
      <c r="R802" s="132">
        <v>39.1</v>
      </c>
      <c r="S802" s="132">
        <v>46.2</v>
      </c>
      <c r="T802" s="132">
        <v>40.200000000000003</v>
      </c>
      <c r="U802" s="132">
        <v>40.200000000000003</v>
      </c>
      <c r="V802" s="132">
        <v>37.299999999999997</v>
      </c>
      <c r="W802" s="132">
        <v>37.299999999999997</v>
      </c>
      <c r="X802" s="132">
        <v>38.200000000000003</v>
      </c>
      <c r="Y802" s="132">
        <v>37.299999999999997</v>
      </c>
      <c r="Z802" s="132">
        <v>35.1</v>
      </c>
      <c r="AA802" s="132">
        <v>37.299999999999997</v>
      </c>
      <c r="AB802" s="132">
        <v>39.4</v>
      </c>
      <c r="AC802" s="132">
        <v>28.2</v>
      </c>
      <c r="AD802" s="132">
        <v>33.9</v>
      </c>
      <c r="AE802" s="132">
        <v>35.4</v>
      </c>
      <c r="AF802" s="132">
        <v>37.6</v>
      </c>
      <c r="AG802" s="132">
        <v>38.200000000000003</v>
      </c>
      <c r="AH802" s="132">
        <v>49.4</v>
      </c>
      <c r="AI802" s="132">
        <v>39.299999999999997</v>
      </c>
      <c r="AJ802" s="132">
        <v>37.6</v>
      </c>
      <c r="AK802" s="132">
        <v>37.6</v>
      </c>
      <c r="AL802" s="132">
        <v>32.700000000000003</v>
      </c>
      <c r="AM802" s="132">
        <v>33.9</v>
      </c>
      <c r="AN802" s="132">
        <v>40.9</v>
      </c>
      <c r="AO802" s="132">
        <v>37.6</v>
      </c>
    </row>
    <row r="803" spans="1:94">
      <c r="A803" s="131">
        <v>807</v>
      </c>
      <c r="B803" s="131" t="s">
        <v>1540</v>
      </c>
      <c r="C803" s="131" t="s">
        <v>1491</v>
      </c>
      <c r="D803" s="131" t="s">
        <v>1538</v>
      </c>
      <c r="E803" s="131" t="s">
        <v>1050</v>
      </c>
      <c r="F803" s="131" t="s">
        <v>1704</v>
      </c>
      <c r="G803" s="131"/>
      <c r="H803" s="131"/>
      <c r="I803" s="132"/>
      <c r="J803" s="132">
        <v>27.6</v>
      </c>
      <c r="K803" s="132"/>
      <c r="L803" s="132">
        <v>27.6</v>
      </c>
      <c r="M803" s="132">
        <v>27.7</v>
      </c>
      <c r="N803" s="132">
        <v>27.7</v>
      </c>
      <c r="O803" s="132">
        <v>27.7</v>
      </c>
      <c r="P803" s="132"/>
      <c r="Q803" s="132">
        <v>21.7</v>
      </c>
      <c r="R803" s="132">
        <v>27.4</v>
      </c>
      <c r="S803" s="132">
        <v>27.4</v>
      </c>
      <c r="T803" s="132">
        <v>27.4</v>
      </c>
      <c r="U803" s="132">
        <v>27.4</v>
      </c>
      <c r="V803" s="132">
        <v>28.9</v>
      </c>
      <c r="W803" s="132">
        <v>27.6</v>
      </c>
      <c r="X803" s="132">
        <v>27.6</v>
      </c>
      <c r="Y803" s="132">
        <v>27.6</v>
      </c>
      <c r="Z803" s="132">
        <v>27.6</v>
      </c>
      <c r="AA803" s="132">
        <v>27.6</v>
      </c>
      <c r="AB803" s="132">
        <v>27.6</v>
      </c>
      <c r="AC803" s="132">
        <v>27.6</v>
      </c>
      <c r="AD803" s="132">
        <v>27.6</v>
      </c>
      <c r="AE803" s="132">
        <v>27.6</v>
      </c>
      <c r="AF803" s="132">
        <v>27.6</v>
      </c>
      <c r="AG803" s="132">
        <v>27.6</v>
      </c>
      <c r="AH803" s="132">
        <v>28.7</v>
      </c>
      <c r="AI803" s="132">
        <v>27.6</v>
      </c>
      <c r="AJ803" s="132">
        <v>27</v>
      </c>
      <c r="AK803" s="132">
        <v>27.6</v>
      </c>
      <c r="AL803" s="132">
        <v>27.6</v>
      </c>
      <c r="AM803" s="132">
        <v>31.2</v>
      </c>
      <c r="AN803" s="132">
        <v>28.1</v>
      </c>
      <c r="AO803" s="132">
        <v>27.6</v>
      </c>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row>
    <row r="804" spans="1:94">
      <c r="A804" s="131">
        <v>808</v>
      </c>
      <c r="B804" s="131" t="s">
        <v>1541</v>
      </c>
      <c r="C804" s="131" t="s">
        <v>1491</v>
      </c>
      <c r="D804" s="131" t="s">
        <v>1538</v>
      </c>
      <c r="E804" s="131" t="s">
        <v>1498</v>
      </c>
      <c r="F804" s="131" t="s">
        <v>1704</v>
      </c>
      <c r="G804" s="131"/>
      <c r="H804" s="131"/>
      <c r="I804" s="132"/>
      <c r="J804" s="132">
        <v>40.799999999999997</v>
      </c>
      <c r="K804" s="132"/>
      <c r="L804" s="132">
        <v>44.8</v>
      </c>
      <c r="M804" s="132">
        <v>40.299999999999997</v>
      </c>
      <c r="N804" s="132">
        <v>40.1</v>
      </c>
      <c r="O804" s="132">
        <v>38.9</v>
      </c>
      <c r="P804" s="132"/>
      <c r="Q804" s="132">
        <v>44.6</v>
      </c>
      <c r="R804" s="132">
        <v>44.6</v>
      </c>
      <c r="S804" s="132">
        <v>46.6</v>
      </c>
      <c r="T804" s="132">
        <v>44.6</v>
      </c>
      <c r="U804" s="132">
        <v>44.6</v>
      </c>
      <c r="V804" s="132">
        <v>40.1</v>
      </c>
      <c r="W804" s="132">
        <v>40.9</v>
      </c>
      <c r="X804" s="132">
        <v>40.1</v>
      </c>
      <c r="Y804" s="132">
        <v>40.1</v>
      </c>
      <c r="Z804" s="132">
        <v>40.1</v>
      </c>
      <c r="AA804" s="132">
        <v>40.1</v>
      </c>
      <c r="AB804" s="132">
        <v>44.8</v>
      </c>
      <c r="AC804" s="132">
        <v>37.4</v>
      </c>
      <c r="AD804" s="132">
        <v>40</v>
      </c>
      <c r="AE804" s="132">
        <v>39.1</v>
      </c>
      <c r="AF804" s="132">
        <v>40</v>
      </c>
      <c r="AG804" s="132">
        <v>40</v>
      </c>
      <c r="AH804" s="132">
        <v>40</v>
      </c>
      <c r="AI804" s="132">
        <v>38.1</v>
      </c>
      <c r="AJ804" s="132">
        <v>38.700000000000003</v>
      </c>
      <c r="AK804" s="132">
        <v>41.7</v>
      </c>
      <c r="AL804" s="132">
        <v>38.700000000000003</v>
      </c>
      <c r="AM804" s="132">
        <v>38.700000000000003</v>
      </c>
      <c r="AN804" s="132">
        <v>38.700000000000003</v>
      </c>
      <c r="AO804" s="132">
        <v>38.700000000000003</v>
      </c>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row>
    <row r="805" spans="1:94">
      <c r="A805" s="131">
        <v>809</v>
      </c>
      <c r="B805" s="131" t="s">
        <v>1542</v>
      </c>
      <c r="C805" s="131" t="s">
        <v>1491</v>
      </c>
      <c r="D805" s="131" t="s">
        <v>1538</v>
      </c>
      <c r="E805" s="131" t="s">
        <v>1500</v>
      </c>
      <c r="F805" s="131" t="s">
        <v>1704</v>
      </c>
      <c r="G805" s="131"/>
      <c r="H805" s="131"/>
      <c r="I805" s="132"/>
      <c r="J805" s="132">
        <v>12</v>
      </c>
      <c r="K805" s="132"/>
      <c r="L805" s="132">
        <v>12</v>
      </c>
      <c r="M805" s="132">
        <v>12.3</v>
      </c>
      <c r="N805" s="132">
        <v>12</v>
      </c>
      <c r="O805" s="132">
        <v>12</v>
      </c>
      <c r="P805" s="132"/>
      <c r="Q805" s="132">
        <v>11.6</v>
      </c>
      <c r="R805" s="132">
        <v>10.5</v>
      </c>
      <c r="S805" s="132">
        <v>12.1</v>
      </c>
      <c r="T805" s="132">
        <v>12.1</v>
      </c>
      <c r="U805" s="132">
        <v>12.1</v>
      </c>
      <c r="V805" s="132">
        <v>14.9</v>
      </c>
      <c r="W805" s="132">
        <v>12.4</v>
      </c>
      <c r="X805" s="132">
        <v>12.4</v>
      </c>
      <c r="Y805" s="132">
        <v>12.4</v>
      </c>
      <c r="Z805" s="132">
        <v>11.6</v>
      </c>
      <c r="AA805" s="132">
        <v>12.4</v>
      </c>
      <c r="AB805" s="132">
        <v>12.4</v>
      </c>
      <c r="AC805" s="132">
        <v>12.4</v>
      </c>
      <c r="AD805" s="132">
        <v>12.1</v>
      </c>
      <c r="AE805" s="132">
        <v>12.1</v>
      </c>
      <c r="AF805" s="132">
        <v>11.9</v>
      </c>
      <c r="AG805" s="132">
        <v>12.1</v>
      </c>
      <c r="AH805" s="132">
        <v>12.5</v>
      </c>
      <c r="AI805" s="132">
        <v>12.1</v>
      </c>
      <c r="AJ805" s="132">
        <v>12.1</v>
      </c>
      <c r="AK805" s="132">
        <v>12.1</v>
      </c>
      <c r="AL805" s="132">
        <v>12.1</v>
      </c>
      <c r="AM805" s="132">
        <v>12.1</v>
      </c>
      <c r="AN805" s="132">
        <v>12.1</v>
      </c>
      <c r="AO805" s="132">
        <v>10.199999999999999</v>
      </c>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row>
    <row r="806" spans="1:94">
      <c r="A806" s="131">
        <v>810</v>
      </c>
      <c r="B806" s="131" t="s">
        <v>1543</v>
      </c>
      <c r="C806" s="131" t="s">
        <v>1491</v>
      </c>
      <c r="D806" s="131" t="s">
        <v>1538</v>
      </c>
      <c r="E806" s="131" t="s">
        <v>1502</v>
      </c>
      <c r="F806" s="131" t="s">
        <v>1704</v>
      </c>
      <c r="G806" s="131"/>
      <c r="H806" s="131"/>
      <c r="I806" s="132"/>
      <c r="J806" s="132">
        <v>10.9</v>
      </c>
      <c r="K806" s="132"/>
      <c r="L806" s="132">
        <v>11</v>
      </c>
      <c r="M806" s="132">
        <v>11.4</v>
      </c>
      <c r="N806" s="132">
        <v>11</v>
      </c>
      <c r="O806" s="132">
        <v>10.3</v>
      </c>
      <c r="P806" s="132"/>
      <c r="Q806" s="132">
        <v>11</v>
      </c>
      <c r="R806" s="132">
        <v>11</v>
      </c>
      <c r="S806" s="132">
        <v>12.6</v>
      </c>
      <c r="T806" s="132">
        <v>10.9</v>
      </c>
      <c r="U806" s="132">
        <v>11.1</v>
      </c>
      <c r="V806" s="132">
        <v>11.3</v>
      </c>
      <c r="W806" s="132">
        <v>13.7</v>
      </c>
      <c r="X806" s="132">
        <v>11.3</v>
      </c>
      <c r="Y806" s="132">
        <v>11.3</v>
      </c>
      <c r="Z806" s="132">
        <v>11.3</v>
      </c>
      <c r="AA806" s="132">
        <v>11.3</v>
      </c>
      <c r="AB806" s="132">
        <v>11.7</v>
      </c>
      <c r="AC806" s="132">
        <v>10.6</v>
      </c>
      <c r="AD806" s="132">
        <v>11</v>
      </c>
      <c r="AE806" s="132">
        <v>11</v>
      </c>
      <c r="AF806" s="132">
        <v>11</v>
      </c>
      <c r="AG806" s="132">
        <v>11</v>
      </c>
      <c r="AH806" s="132">
        <v>13.5</v>
      </c>
      <c r="AI806" s="132">
        <v>8.9</v>
      </c>
      <c r="AJ806" s="132">
        <v>8.1</v>
      </c>
      <c r="AK806" s="132">
        <v>10.3</v>
      </c>
      <c r="AL806" s="132">
        <v>10.3</v>
      </c>
      <c r="AM806" s="132">
        <v>10.3</v>
      </c>
      <c r="AN806" s="132">
        <v>10.3</v>
      </c>
      <c r="AO806" s="132">
        <v>10.3</v>
      </c>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row>
    <row r="807" spans="1:94">
      <c r="A807" s="131">
        <v>811</v>
      </c>
      <c r="B807" s="131" t="s">
        <v>1544</v>
      </c>
      <c r="C807" s="131" t="s">
        <v>1491</v>
      </c>
      <c r="D807" s="131" t="s">
        <v>1538</v>
      </c>
      <c r="E807" s="131" t="s">
        <v>1504</v>
      </c>
      <c r="F807" s="131" t="s">
        <v>1704</v>
      </c>
      <c r="G807" s="131"/>
      <c r="H807" s="131"/>
      <c r="I807" s="132"/>
      <c r="J807" s="132">
        <v>26.5</v>
      </c>
      <c r="K807" s="132"/>
      <c r="L807" s="132">
        <v>25.7</v>
      </c>
      <c r="M807" s="132">
        <v>25.9</v>
      </c>
      <c r="N807" s="132">
        <v>26.1</v>
      </c>
      <c r="O807" s="132">
        <v>27.8</v>
      </c>
      <c r="P807" s="132"/>
      <c r="Q807" s="132">
        <v>25.5</v>
      </c>
      <c r="R807" s="132">
        <v>25.8</v>
      </c>
      <c r="S807" s="132">
        <v>25.8</v>
      </c>
      <c r="T807" s="132">
        <v>25.8</v>
      </c>
      <c r="U807" s="132">
        <v>25.8</v>
      </c>
      <c r="V807" s="132">
        <v>26</v>
      </c>
      <c r="W807" s="132">
        <v>26</v>
      </c>
      <c r="X807" s="132">
        <v>18.600000000000001</v>
      </c>
      <c r="Y807" s="132">
        <v>26</v>
      </c>
      <c r="Z807" s="132">
        <v>26</v>
      </c>
      <c r="AA807" s="132">
        <v>26</v>
      </c>
      <c r="AB807" s="132">
        <v>26</v>
      </c>
      <c r="AC807" s="132">
        <v>21</v>
      </c>
      <c r="AD807" s="132">
        <v>26.1</v>
      </c>
      <c r="AE807" s="132">
        <v>26.5</v>
      </c>
      <c r="AF807" s="132">
        <v>26.1</v>
      </c>
      <c r="AG807" s="132">
        <v>26.1</v>
      </c>
      <c r="AH807" s="132">
        <v>26.1</v>
      </c>
      <c r="AI807" s="132">
        <v>27.8</v>
      </c>
      <c r="AJ807" s="132">
        <v>27.9</v>
      </c>
      <c r="AK807" s="132">
        <v>27.9</v>
      </c>
      <c r="AL807" s="132">
        <v>28</v>
      </c>
      <c r="AM807" s="132">
        <v>29.8</v>
      </c>
      <c r="AN807" s="132">
        <v>27.9</v>
      </c>
      <c r="AO807" s="132">
        <v>27.9</v>
      </c>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row>
    <row r="808" spans="1:94">
      <c r="A808" s="131"/>
      <c r="B808" s="131"/>
      <c r="C808" s="131" t="s">
        <v>1491</v>
      </c>
      <c r="D808" s="131" t="s">
        <v>1546</v>
      </c>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row>
    <row r="809" spans="1:94">
      <c r="A809" s="131">
        <v>813</v>
      </c>
      <c r="B809" s="131" t="s">
        <v>1545</v>
      </c>
      <c r="C809" s="131" t="s">
        <v>1491</v>
      </c>
      <c r="D809" s="131" t="s">
        <v>1546</v>
      </c>
      <c r="E809" s="131" t="s">
        <v>1493</v>
      </c>
      <c r="F809" s="131" t="s">
        <v>1704</v>
      </c>
      <c r="G809" s="131"/>
      <c r="H809" s="131"/>
      <c r="I809" s="132"/>
      <c r="J809" s="132">
        <v>14.3</v>
      </c>
      <c r="K809" s="132"/>
      <c r="L809" s="132">
        <v>13</v>
      </c>
      <c r="M809" s="132">
        <v>15.6</v>
      </c>
      <c r="N809" s="132">
        <v>14.3</v>
      </c>
      <c r="O809" s="132">
        <v>14.3</v>
      </c>
      <c r="P809" s="132"/>
      <c r="Q809" s="132">
        <v>11.5</v>
      </c>
      <c r="R809" s="132">
        <v>13.4</v>
      </c>
      <c r="S809" s="132">
        <v>13.4</v>
      </c>
      <c r="T809" s="132">
        <v>10</v>
      </c>
      <c r="U809" s="132">
        <v>13.4</v>
      </c>
      <c r="V809" s="132">
        <v>16.100000000000001</v>
      </c>
      <c r="W809" s="132">
        <v>20.3</v>
      </c>
      <c r="X809" s="132">
        <v>15.2</v>
      </c>
      <c r="Y809" s="132">
        <v>16.100000000000001</v>
      </c>
      <c r="Z809" s="132">
        <v>16.100000000000001</v>
      </c>
      <c r="AA809" s="132">
        <v>16.100000000000001</v>
      </c>
      <c r="AB809" s="132">
        <v>16.100000000000001</v>
      </c>
      <c r="AC809" s="132">
        <v>16.100000000000001</v>
      </c>
      <c r="AD809" s="132">
        <v>14.7</v>
      </c>
      <c r="AE809" s="132">
        <v>14.7</v>
      </c>
      <c r="AF809" s="132">
        <v>14.7</v>
      </c>
      <c r="AG809" s="132">
        <v>12.1</v>
      </c>
      <c r="AH809" s="132">
        <v>35.6</v>
      </c>
      <c r="AI809" s="132">
        <v>9.5</v>
      </c>
      <c r="AJ809" s="132">
        <v>11.2</v>
      </c>
      <c r="AK809" s="132">
        <v>14.7</v>
      </c>
      <c r="AL809" s="132">
        <v>17.2</v>
      </c>
      <c r="AM809" s="132">
        <v>15.6</v>
      </c>
      <c r="AN809" s="132">
        <v>14.7</v>
      </c>
      <c r="AO809" s="132">
        <v>16.399999999999999</v>
      </c>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row>
    <row r="810" spans="1:94">
      <c r="A810" s="131">
        <v>814</v>
      </c>
      <c r="B810" s="131" t="s">
        <v>1547</v>
      </c>
      <c r="C810" s="131" t="s">
        <v>1491</v>
      </c>
      <c r="D810" s="131" t="s">
        <v>1546</v>
      </c>
      <c r="E810" s="131" t="s">
        <v>1495</v>
      </c>
      <c r="F810" s="131" t="s">
        <v>1704</v>
      </c>
      <c r="G810" s="131"/>
      <c r="H810" s="131"/>
      <c r="I810" s="132"/>
      <c r="J810" s="132">
        <v>26.1</v>
      </c>
      <c r="K810" s="132"/>
      <c r="L810" s="132">
        <v>28.5</v>
      </c>
      <c r="M810" s="132">
        <v>25.6</v>
      </c>
      <c r="N810" s="132">
        <v>25.6</v>
      </c>
      <c r="O810" s="132">
        <v>25.3</v>
      </c>
      <c r="P810" s="132"/>
      <c r="Q810" s="132">
        <v>31.3</v>
      </c>
      <c r="R810" s="132">
        <v>28.6</v>
      </c>
      <c r="S810" s="132">
        <v>31.2</v>
      </c>
      <c r="T810" s="132">
        <v>28.6</v>
      </c>
      <c r="U810" s="132">
        <v>26.6</v>
      </c>
      <c r="V810" s="132">
        <v>23.5</v>
      </c>
      <c r="W810" s="132">
        <v>30.3</v>
      </c>
      <c r="X810" s="132">
        <v>32.9</v>
      </c>
      <c r="Y810" s="132">
        <v>23.3</v>
      </c>
      <c r="Z810" s="132">
        <v>25.8</v>
      </c>
      <c r="AA810" s="132">
        <v>25.4</v>
      </c>
      <c r="AB810" s="132">
        <v>30.4</v>
      </c>
      <c r="AC810" s="132">
        <v>21.5</v>
      </c>
      <c r="AD810" s="132">
        <v>25.8</v>
      </c>
      <c r="AE810" s="132">
        <v>22.4</v>
      </c>
      <c r="AF810" s="132">
        <v>26.1</v>
      </c>
      <c r="AG810" s="132">
        <v>25.8</v>
      </c>
      <c r="AH810" s="132">
        <v>40.5</v>
      </c>
      <c r="AI810" s="132">
        <v>25.4</v>
      </c>
      <c r="AJ810" s="132">
        <v>25.4</v>
      </c>
      <c r="AK810" s="132">
        <v>25.7</v>
      </c>
      <c r="AL810" s="132">
        <v>21.8</v>
      </c>
      <c r="AM810" s="132">
        <v>25.4</v>
      </c>
      <c r="AN810" s="132">
        <v>24.4</v>
      </c>
      <c r="AO810" s="132">
        <v>25.4</v>
      </c>
    </row>
    <row r="811" spans="1:94">
      <c r="A811" s="131">
        <v>815</v>
      </c>
      <c r="B811" s="131" t="s">
        <v>1548</v>
      </c>
      <c r="C811" s="131" t="s">
        <v>1491</v>
      </c>
      <c r="D811" s="131" t="s">
        <v>1546</v>
      </c>
      <c r="E811" s="131" t="s">
        <v>1050</v>
      </c>
      <c r="F811" s="131" t="s">
        <v>1704</v>
      </c>
      <c r="G811" s="131"/>
      <c r="H811" s="131"/>
      <c r="I811" s="132"/>
      <c r="J811" s="132">
        <v>32.700000000000003</v>
      </c>
      <c r="K811" s="132"/>
      <c r="L811" s="132">
        <v>32.700000000000003</v>
      </c>
      <c r="M811" s="132">
        <v>32.700000000000003</v>
      </c>
      <c r="N811" s="132">
        <v>32.700000000000003</v>
      </c>
      <c r="O811" s="132">
        <v>32.700000000000003</v>
      </c>
      <c r="P811" s="132"/>
      <c r="Q811" s="132">
        <v>32.799999999999997</v>
      </c>
      <c r="R811" s="132">
        <v>32.799999999999997</v>
      </c>
      <c r="S811" s="132">
        <v>32.799999999999997</v>
      </c>
      <c r="T811" s="132">
        <v>32.799999999999997</v>
      </c>
      <c r="U811" s="132">
        <v>32.799999999999997</v>
      </c>
      <c r="V811" s="132">
        <v>32.799999999999997</v>
      </c>
      <c r="W811" s="132">
        <v>32.799999999999997</v>
      </c>
      <c r="X811" s="132">
        <v>30.2</v>
      </c>
      <c r="Y811" s="132">
        <v>32.799999999999997</v>
      </c>
      <c r="Z811" s="132">
        <v>32.799999999999997</v>
      </c>
      <c r="AA811" s="132">
        <v>32.799999999999997</v>
      </c>
      <c r="AB811" s="132">
        <v>32.799999999999997</v>
      </c>
      <c r="AC811" s="132">
        <v>32.799999999999997</v>
      </c>
      <c r="AD811" s="132">
        <v>32.799999999999997</v>
      </c>
      <c r="AE811" s="132">
        <v>32.799999999999997</v>
      </c>
      <c r="AF811" s="132">
        <v>32.799999999999997</v>
      </c>
      <c r="AG811" s="132">
        <v>32.799999999999997</v>
      </c>
      <c r="AH811" s="132">
        <v>32.799999999999997</v>
      </c>
      <c r="AI811" s="132">
        <v>32.799999999999997</v>
      </c>
      <c r="AJ811" s="132">
        <v>32.799999999999997</v>
      </c>
      <c r="AK811" s="132">
        <v>32.799999999999997</v>
      </c>
      <c r="AL811" s="132">
        <v>32.799999999999997</v>
      </c>
      <c r="AM811" s="132">
        <v>32.799999999999997</v>
      </c>
      <c r="AN811" s="132">
        <v>32.799999999999997</v>
      </c>
      <c r="AO811" s="132">
        <v>32.799999999999997</v>
      </c>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row>
    <row r="812" spans="1:94">
      <c r="A812" s="131">
        <v>816</v>
      </c>
      <c r="B812" s="131" t="s">
        <v>1549</v>
      </c>
      <c r="C812" s="131" t="s">
        <v>1491</v>
      </c>
      <c r="D812" s="131" t="s">
        <v>1546</v>
      </c>
      <c r="E812" s="131" t="s">
        <v>1498</v>
      </c>
      <c r="F812" s="131" t="s">
        <v>1704</v>
      </c>
      <c r="G812" s="131"/>
      <c r="H812" s="131"/>
      <c r="I812" s="132"/>
      <c r="J812" s="132">
        <v>26.9</v>
      </c>
      <c r="K812" s="132"/>
      <c r="L812" s="132">
        <v>31.2</v>
      </c>
      <c r="M812" s="132">
        <v>26.8</v>
      </c>
      <c r="N812" s="132">
        <v>26.8</v>
      </c>
      <c r="O812" s="132">
        <v>24.2</v>
      </c>
      <c r="P812" s="132"/>
      <c r="Q812" s="132">
        <v>30.9</v>
      </c>
      <c r="R812" s="132">
        <v>31.4</v>
      </c>
      <c r="S812" s="132">
        <v>33.6</v>
      </c>
      <c r="T812" s="132">
        <v>30.7</v>
      </c>
      <c r="U812" s="132">
        <v>30.9</v>
      </c>
      <c r="V812" s="132">
        <v>26.5</v>
      </c>
      <c r="W812" s="132">
        <v>26.5</v>
      </c>
      <c r="X812" s="132">
        <v>27.9</v>
      </c>
      <c r="Y812" s="132">
        <v>26.5</v>
      </c>
      <c r="Z812" s="132">
        <v>26.5</v>
      </c>
      <c r="AA812" s="132">
        <v>26.5</v>
      </c>
      <c r="AB812" s="132">
        <v>33.9</v>
      </c>
      <c r="AC812" s="132">
        <v>26.5</v>
      </c>
      <c r="AD812" s="132">
        <v>26.5</v>
      </c>
      <c r="AE812" s="132">
        <v>26.5</v>
      </c>
      <c r="AF812" s="132">
        <v>24</v>
      </c>
      <c r="AG812" s="132">
        <v>26.5</v>
      </c>
      <c r="AH812" s="132">
        <v>33.200000000000003</v>
      </c>
      <c r="AI812" s="132">
        <v>24</v>
      </c>
      <c r="AJ812" s="132">
        <v>24</v>
      </c>
      <c r="AK812" s="132">
        <v>24</v>
      </c>
      <c r="AL812" s="132">
        <v>22.5</v>
      </c>
      <c r="AM812" s="132">
        <v>24</v>
      </c>
      <c r="AN812" s="132">
        <v>24</v>
      </c>
      <c r="AO812" s="132">
        <v>24</v>
      </c>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row>
    <row r="813" spans="1:94">
      <c r="A813" s="131">
        <v>817</v>
      </c>
      <c r="B813" s="131" t="s">
        <v>1550</v>
      </c>
      <c r="C813" s="131" t="s">
        <v>1491</v>
      </c>
      <c r="D813" s="131" t="s">
        <v>1546</v>
      </c>
      <c r="E813" s="131" t="s">
        <v>1500</v>
      </c>
      <c r="F813" s="131" t="s">
        <v>1704</v>
      </c>
      <c r="G813" s="131"/>
      <c r="H813" s="131"/>
      <c r="I813" s="132"/>
      <c r="J813" s="132">
        <v>18.5</v>
      </c>
      <c r="K813" s="132"/>
      <c r="L813" s="132">
        <v>18.899999999999999</v>
      </c>
      <c r="M813" s="132">
        <v>18.7</v>
      </c>
      <c r="N813" s="132">
        <v>19</v>
      </c>
      <c r="O813" s="132">
        <v>18</v>
      </c>
      <c r="P813" s="132"/>
      <c r="Q813" s="132">
        <v>18.8</v>
      </c>
      <c r="R813" s="132">
        <v>18.8</v>
      </c>
      <c r="S813" s="132">
        <v>24.4</v>
      </c>
      <c r="T813" s="132">
        <v>17.399999999999999</v>
      </c>
      <c r="U813" s="132">
        <v>18.8</v>
      </c>
      <c r="V813" s="132">
        <v>17.899999999999999</v>
      </c>
      <c r="W813" s="132">
        <v>21.5</v>
      </c>
      <c r="X813" s="132">
        <v>18.600000000000001</v>
      </c>
      <c r="Y813" s="132">
        <v>18.600000000000001</v>
      </c>
      <c r="Z813" s="132">
        <v>18.600000000000001</v>
      </c>
      <c r="AA813" s="132">
        <v>18.600000000000001</v>
      </c>
      <c r="AB813" s="132">
        <v>18.600000000000001</v>
      </c>
      <c r="AC813" s="132">
        <v>18.600000000000001</v>
      </c>
      <c r="AD813" s="132">
        <v>18.899999999999999</v>
      </c>
      <c r="AE813" s="132">
        <v>18.899999999999999</v>
      </c>
      <c r="AF813" s="132">
        <v>18.899999999999999</v>
      </c>
      <c r="AG813" s="132">
        <v>19.7</v>
      </c>
      <c r="AH813" s="132">
        <v>19.899999999999999</v>
      </c>
      <c r="AI813" s="132">
        <v>17.899999999999999</v>
      </c>
      <c r="AJ813" s="132">
        <v>17.899999999999999</v>
      </c>
      <c r="AK813" s="132">
        <v>17.899999999999999</v>
      </c>
      <c r="AL813" s="132">
        <v>17.899999999999999</v>
      </c>
      <c r="AM813" s="132">
        <v>17.899999999999999</v>
      </c>
      <c r="AN813" s="132">
        <v>11.1</v>
      </c>
      <c r="AO813" s="132">
        <v>14.6</v>
      </c>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row>
    <row r="814" spans="1:94">
      <c r="A814" s="131">
        <v>818</v>
      </c>
      <c r="B814" s="131" t="s">
        <v>1551</v>
      </c>
      <c r="C814" s="131" t="s">
        <v>1491</v>
      </c>
      <c r="D814" s="131" t="s">
        <v>1546</v>
      </c>
      <c r="E814" s="131" t="s">
        <v>1502</v>
      </c>
      <c r="F814" s="131" t="s">
        <v>1704</v>
      </c>
      <c r="G814" s="131"/>
      <c r="H814" s="131"/>
      <c r="I814" s="132"/>
      <c r="J814" s="132">
        <v>14</v>
      </c>
      <c r="K814" s="132"/>
      <c r="L814" s="132">
        <v>13.9</v>
      </c>
      <c r="M814" s="132">
        <v>15.1</v>
      </c>
      <c r="N814" s="132">
        <v>13.3</v>
      </c>
      <c r="O814" s="132">
        <v>13.9</v>
      </c>
      <c r="P814" s="132"/>
      <c r="Q814" s="132">
        <v>11.3</v>
      </c>
      <c r="R814" s="132">
        <v>15.6</v>
      </c>
      <c r="S814" s="132">
        <v>14</v>
      </c>
      <c r="T814" s="132">
        <v>12.7</v>
      </c>
      <c r="U814" s="132">
        <v>14</v>
      </c>
      <c r="V814" s="132">
        <v>15.1</v>
      </c>
      <c r="W814" s="132">
        <v>18.399999999999999</v>
      </c>
      <c r="X814" s="132">
        <v>15.1</v>
      </c>
      <c r="Y814" s="132">
        <v>15.1</v>
      </c>
      <c r="Z814" s="132">
        <v>15.1</v>
      </c>
      <c r="AA814" s="132">
        <v>16.5</v>
      </c>
      <c r="AB814" s="132">
        <v>15.1</v>
      </c>
      <c r="AC814" s="132">
        <v>11.8</v>
      </c>
      <c r="AD814" s="132">
        <v>13.3</v>
      </c>
      <c r="AE814" s="132">
        <v>13.3</v>
      </c>
      <c r="AF814" s="132">
        <v>13.3</v>
      </c>
      <c r="AG814" s="132">
        <v>13.3</v>
      </c>
      <c r="AH814" s="132">
        <v>13.3</v>
      </c>
      <c r="AI814" s="132">
        <v>13.8</v>
      </c>
      <c r="AJ814" s="132">
        <v>12.6</v>
      </c>
      <c r="AK814" s="132">
        <v>13.5</v>
      </c>
      <c r="AL814" s="132">
        <v>14.6</v>
      </c>
      <c r="AM814" s="132">
        <v>14</v>
      </c>
      <c r="AN814" s="132">
        <v>14</v>
      </c>
      <c r="AO814" s="132">
        <v>14</v>
      </c>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row>
    <row r="815" spans="1:94">
      <c r="A815" s="131">
        <v>819</v>
      </c>
      <c r="B815" s="131" t="s">
        <v>1552</v>
      </c>
      <c r="C815" s="131" t="s">
        <v>1491</v>
      </c>
      <c r="D815" s="131" t="s">
        <v>1546</v>
      </c>
      <c r="E815" s="131" t="s">
        <v>1504</v>
      </c>
      <c r="F815" s="131" t="s">
        <v>1704</v>
      </c>
      <c r="G815" s="131"/>
      <c r="H815" s="131"/>
      <c r="I815" s="132"/>
      <c r="J815" s="132">
        <v>25.8</v>
      </c>
      <c r="K815" s="132"/>
      <c r="L815" s="132">
        <v>23.6</v>
      </c>
      <c r="M815" s="132">
        <v>25.9</v>
      </c>
      <c r="N815" s="132">
        <v>25.9</v>
      </c>
      <c r="O815" s="132">
        <v>27.3</v>
      </c>
      <c r="P815" s="132"/>
      <c r="Q815" s="132">
        <v>23.7</v>
      </c>
      <c r="R815" s="132">
        <v>23.7</v>
      </c>
      <c r="S815" s="132">
        <v>20.9</v>
      </c>
      <c r="T815" s="132">
        <v>23.7</v>
      </c>
      <c r="U815" s="132">
        <v>23.7</v>
      </c>
      <c r="V815" s="132">
        <v>26</v>
      </c>
      <c r="W815" s="132">
        <v>27.3</v>
      </c>
      <c r="X815" s="132">
        <v>23.6</v>
      </c>
      <c r="Y815" s="132">
        <v>26</v>
      </c>
      <c r="Z815" s="132">
        <v>26</v>
      </c>
      <c r="AA815" s="132">
        <v>26</v>
      </c>
      <c r="AB815" s="132">
        <v>26</v>
      </c>
      <c r="AC815" s="132">
        <v>26</v>
      </c>
      <c r="AD815" s="132">
        <v>26</v>
      </c>
      <c r="AE815" s="132">
        <v>26</v>
      </c>
      <c r="AF815" s="132">
        <v>26</v>
      </c>
      <c r="AG815" s="132">
        <v>26</v>
      </c>
      <c r="AH815" s="132">
        <v>26</v>
      </c>
      <c r="AI815" s="132">
        <v>27.4</v>
      </c>
      <c r="AJ815" s="132">
        <v>27.4</v>
      </c>
      <c r="AK815" s="132">
        <v>27.4</v>
      </c>
      <c r="AL815" s="132">
        <v>27.4</v>
      </c>
      <c r="AM815" s="132">
        <v>28.8</v>
      </c>
      <c r="AN815" s="132">
        <v>27.4</v>
      </c>
      <c r="AO815" s="132">
        <v>27.4</v>
      </c>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row>
    <row r="816" spans="1:94">
      <c r="A816" s="131"/>
      <c r="B816" s="131"/>
      <c r="C816" s="131" t="s">
        <v>1491</v>
      </c>
      <c r="D816" s="131" t="s">
        <v>1554</v>
      </c>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row>
    <row r="817" spans="1:94">
      <c r="A817" s="131">
        <v>821</v>
      </c>
      <c r="B817" s="131" t="s">
        <v>1553</v>
      </c>
      <c r="C817" s="131" t="s">
        <v>1491</v>
      </c>
      <c r="D817" s="131" t="s">
        <v>1554</v>
      </c>
      <c r="E817" s="131" t="s">
        <v>1493</v>
      </c>
      <c r="F817" s="131" t="s">
        <v>1704</v>
      </c>
      <c r="G817" s="131"/>
      <c r="H817" s="131"/>
      <c r="I817" s="132"/>
      <c r="J817" s="132">
        <v>14.2</v>
      </c>
      <c r="K817" s="132"/>
      <c r="L817" s="132">
        <v>14.2</v>
      </c>
      <c r="M817" s="132">
        <v>16.3</v>
      </c>
      <c r="N817" s="132">
        <v>14.2</v>
      </c>
      <c r="O817" s="132">
        <v>12.6</v>
      </c>
      <c r="P817" s="132"/>
      <c r="Q817" s="132">
        <v>14.7</v>
      </c>
      <c r="R817" s="132">
        <v>17.7</v>
      </c>
      <c r="S817" s="132">
        <v>14.7</v>
      </c>
      <c r="T817" s="132">
        <v>11.9</v>
      </c>
      <c r="U817" s="132">
        <v>15.1</v>
      </c>
      <c r="V817" s="132">
        <v>16.8</v>
      </c>
      <c r="W817" s="132">
        <v>19.7</v>
      </c>
      <c r="X817" s="132">
        <v>12.5</v>
      </c>
      <c r="Y817" s="132">
        <v>16.8</v>
      </c>
      <c r="Z817" s="132">
        <v>16.8</v>
      </c>
      <c r="AA817" s="132">
        <v>16.8</v>
      </c>
      <c r="AB817" s="132">
        <v>18.8</v>
      </c>
      <c r="AC817" s="132">
        <v>16.8</v>
      </c>
      <c r="AD817" s="132">
        <v>14.7</v>
      </c>
      <c r="AE817" s="132">
        <v>14.7</v>
      </c>
      <c r="AF817" s="132">
        <v>14.7</v>
      </c>
      <c r="AG817" s="132">
        <v>10.6</v>
      </c>
      <c r="AH817" s="132">
        <v>37</v>
      </c>
      <c r="AI817" s="132">
        <v>7.2</v>
      </c>
      <c r="AJ817" s="132">
        <v>9.9</v>
      </c>
      <c r="AK817" s="132">
        <v>10.3</v>
      </c>
      <c r="AL817" s="132">
        <v>15.8</v>
      </c>
      <c r="AM817" s="132">
        <v>13.1</v>
      </c>
      <c r="AN817" s="132">
        <v>13</v>
      </c>
      <c r="AO817" s="132">
        <v>13</v>
      </c>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row>
    <row r="818" spans="1:94">
      <c r="A818" s="131">
        <v>822</v>
      </c>
      <c r="B818" s="131" t="s">
        <v>1555</v>
      </c>
      <c r="C818" s="131" t="s">
        <v>1491</v>
      </c>
      <c r="D818" s="131" t="s">
        <v>1554</v>
      </c>
      <c r="E818" s="131" t="s">
        <v>1495</v>
      </c>
      <c r="F818" s="131" t="s">
        <v>1704</v>
      </c>
      <c r="G818" s="131"/>
      <c r="H818" s="131"/>
      <c r="I818" s="132"/>
      <c r="J818" s="132">
        <v>32.299999999999997</v>
      </c>
      <c r="K818" s="132"/>
      <c r="L818" s="132">
        <v>33.4</v>
      </c>
      <c r="M818" s="132">
        <v>32</v>
      </c>
      <c r="N818" s="132">
        <v>32</v>
      </c>
      <c r="O818" s="132">
        <v>32</v>
      </c>
      <c r="P818" s="132"/>
      <c r="Q818" s="132">
        <v>33.4</v>
      </c>
      <c r="R818" s="132">
        <v>33.4</v>
      </c>
      <c r="S818" s="132">
        <v>34.1</v>
      </c>
      <c r="T818" s="132">
        <v>33.4</v>
      </c>
      <c r="U818" s="132">
        <v>33.4</v>
      </c>
      <c r="V818" s="132">
        <v>32</v>
      </c>
      <c r="W818" s="132">
        <v>34</v>
      </c>
      <c r="X818" s="132">
        <v>36.200000000000003</v>
      </c>
      <c r="Y818" s="132">
        <v>32</v>
      </c>
      <c r="Z818" s="132">
        <v>32</v>
      </c>
      <c r="AA818" s="132">
        <v>32</v>
      </c>
      <c r="AB818" s="132">
        <v>32</v>
      </c>
      <c r="AC818" s="132">
        <v>29.6</v>
      </c>
      <c r="AD818" s="132">
        <v>32</v>
      </c>
      <c r="AE818" s="132">
        <v>30.3</v>
      </c>
      <c r="AF818" s="132">
        <v>32</v>
      </c>
      <c r="AG818" s="132">
        <v>32</v>
      </c>
      <c r="AH818" s="132">
        <v>32</v>
      </c>
      <c r="AI818" s="132">
        <v>33</v>
      </c>
      <c r="AJ818" s="132">
        <v>32</v>
      </c>
      <c r="AK818" s="132">
        <v>32</v>
      </c>
      <c r="AL818" s="132">
        <v>32</v>
      </c>
      <c r="AM818" s="132">
        <v>30.6</v>
      </c>
      <c r="AN818" s="132">
        <v>32</v>
      </c>
      <c r="AO818" s="132">
        <v>32</v>
      </c>
    </row>
    <row r="819" spans="1:94">
      <c r="A819" s="131">
        <v>823</v>
      </c>
      <c r="B819" s="131" t="s">
        <v>1556</v>
      </c>
      <c r="C819" s="131" t="s">
        <v>1491</v>
      </c>
      <c r="D819" s="131" t="s">
        <v>1554</v>
      </c>
      <c r="E819" s="131" t="s">
        <v>1050</v>
      </c>
      <c r="F819" s="131" t="s">
        <v>1704</v>
      </c>
      <c r="G819" s="131"/>
      <c r="H819" s="131"/>
      <c r="I819" s="132"/>
      <c r="J819" s="132">
        <v>20.9</v>
      </c>
      <c r="K819" s="132"/>
      <c r="L819" s="132">
        <v>22.2</v>
      </c>
      <c r="M819" s="132">
        <v>20.7</v>
      </c>
      <c r="N819" s="132">
        <v>20</v>
      </c>
      <c r="O819" s="132">
        <v>20.7</v>
      </c>
      <c r="P819" s="132"/>
      <c r="Q819" s="132">
        <v>22.2</v>
      </c>
      <c r="R819" s="132">
        <v>26.1</v>
      </c>
      <c r="S819" s="132">
        <v>22.2</v>
      </c>
      <c r="T819" s="132">
        <v>22.2</v>
      </c>
      <c r="U819" s="132">
        <v>22.2</v>
      </c>
      <c r="V819" s="132">
        <v>20.7</v>
      </c>
      <c r="W819" s="132">
        <v>27</v>
      </c>
      <c r="X819" s="132">
        <v>20.7</v>
      </c>
      <c r="Y819" s="132">
        <v>20.7</v>
      </c>
      <c r="Z819" s="132">
        <v>20.7</v>
      </c>
      <c r="AA819" s="132">
        <v>20.7</v>
      </c>
      <c r="AB819" s="132">
        <v>20.7</v>
      </c>
      <c r="AC819" s="132">
        <v>20.7</v>
      </c>
      <c r="AD819" s="132">
        <v>20</v>
      </c>
      <c r="AE819" s="132">
        <v>20</v>
      </c>
      <c r="AF819" s="132">
        <v>19</v>
      </c>
      <c r="AG819" s="132">
        <v>20</v>
      </c>
      <c r="AH819" s="132">
        <v>27.4</v>
      </c>
      <c r="AI819" s="132">
        <v>17.7</v>
      </c>
      <c r="AJ819" s="132">
        <v>19</v>
      </c>
      <c r="AK819" s="132">
        <v>20.7</v>
      </c>
      <c r="AL819" s="132">
        <v>20.7</v>
      </c>
      <c r="AM819" s="132">
        <v>20.7</v>
      </c>
      <c r="AN819" s="132">
        <v>20.7</v>
      </c>
      <c r="AO819" s="132">
        <v>20.7</v>
      </c>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row>
    <row r="820" spans="1:94">
      <c r="A820" s="131">
        <v>824</v>
      </c>
      <c r="B820" s="131" t="s">
        <v>1557</v>
      </c>
      <c r="C820" s="131" t="s">
        <v>1491</v>
      </c>
      <c r="D820" s="131" t="s">
        <v>1554</v>
      </c>
      <c r="E820" s="131" t="s">
        <v>1498</v>
      </c>
      <c r="F820" s="131" t="s">
        <v>1704</v>
      </c>
      <c r="G820" s="131"/>
      <c r="H820" s="131"/>
      <c r="I820" s="132"/>
      <c r="J820" s="132">
        <v>30.3</v>
      </c>
      <c r="K820" s="132"/>
      <c r="L820" s="132">
        <v>33.700000000000003</v>
      </c>
      <c r="M820" s="132">
        <v>30.4</v>
      </c>
      <c r="N820" s="132">
        <v>30.4</v>
      </c>
      <c r="O820" s="132">
        <v>27.7</v>
      </c>
      <c r="P820" s="132"/>
      <c r="Q820" s="132">
        <v>33.6</v>
      </c>
      <c r="R820" s="132">
        <v>33.6</v>
      </c>
      <c r="S820" s="132">
        <v>35.700000000000003</v>
      </c>
      <c r="T820" s="132">
        <v>33.6</v>
      </c>
      <c r="U820" s="132">
        <v>33.6</v>
      </c>
      <c r="V820" s="132">
        <v>30.3</v>
      </c>
      <c r="W820" s="132">
        <v>30.3</v>
      </c>
      <c r="X820" s="132">
        <v>30.7</v>
      </c>
      <c r="Y820" s="132">
        <v>30.3</v>
      </c>
      <c r="Z820" s="132">
        <v>30.3</v>
      </c>
      <c r="AA820" s="132">
        <v>30.3</v>
      </c>
      <c r="AB820" s="132">
        <v>34.700000000000003</v>
      </c>
      <c r="AC820" s="132">
        <v>27.4</v>
      </c>
      <c r="AD820" s="132">
        <v>30.3</v>
      </c>
      <c r="AE820" s="132">
        <v>29.3</v>
      </c>
      <c r="AF820" s="132">
        <v>30.1</v>
      </c>
      <c r="AG820" s="132">
        <v>31.7</v>
      </c>
      <c r="AH820" s="132">
        <v>30.3</v>
      </c>
      <c r="AI820" s="132">
        <v>27.6</v>
      </c>
      <c r="AJ820" s="132">
        <v>27.6</v>
      </c>
      <c r="AK820" s="132">
        <v>27.6</v>
      </c>
      <c r="AL820" s="132">
        <v>27.6</v>
      </c>
      <c r="AM820" s="132">
        <v>27.6</v>
      </c>
      <c r="AN820" s="132">
        <v>23.4</v>
      </c>
      <c r="AO820" s="132">
        <v>27.6</v>
      </c>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row>
    <row r="821" spans="1:94">
      <c r="A821" s="131">
        <v>825</v>
      </c>
      <c r="B821" s="131" t="s">
        <v>1558</v>
      </c>
      <c r="C821" s="131" t="s">
        <v>1491</v>
      </c>
      <c r="D821" s="131" t="s">
        <v>1554</v>
      </c>
      <c r="E821" s="131" t="s">
        <v>1500</v>
      </c>
      <c r="F821" s="131" t="s">
        <v>1704</v>
      </c>
      <c r="G821" s="131"/>
      <c r="H821" s="131"/>
      <c r="I821" s="132"/>
      <c r="J821" s="132">
        <v>8.3000000000000007</v>
      </c>
      <c r="K821" s="132"/>
      <c r="L821" s="132">
        <v>8.6999999999999993</v>
      </c>
      <c r="M821" s="132">
        <v>9.5</v>
      </c>
      <c r="N821" s="132">
        <v>8.5</v>
      </c>
      <c r="O821" s="132">
        <v>7</v>
      </c>
      <c r="P821" s="132"/>
      <c r="Q821" s="132">
        <v>8.6</v>
      </c>
      <c r="R821" s="132">
        <v>8.6</v>
      </c>
      <c r="S821" s="132">
        <v>9.8000000000000007</v>
      </c>
      <c r="T821" s="132">
        <v>8.6</v>
      </c>
      <c r="U821" s="132">
        <v>8.6</v>
      </c>
      <c r="V821" s="132">
        <v>9.4</v>
      </c>
      <c r="W821" s="132">
        <v>14.1</v>
      </c>
      <c r="X821" s="132">
        <v>9.4</v>
      </c>
      <c r="Y821" s="132">
        <v>9.4</v>
      </c>
      <c r="Z821" s="132">
        <v>9.4</v>
      </c>
      <c r="AA821" s="132">
        <v>9.4</v>
      </c>
      <c r="AB821" s="132">
        <v>11.7</v>
      </c>
      <c r="AC821" s="132">
        <v>9.4</v>
      </c>
      <c r="AD821" s="132">
        <v>8.5</v>
      </c>
      <c r="AE821" s="132">
        <v>8.6</v>
      </c>
      <c r="AF821" s="132">
        <v>8.5</v>
      </c>
      <c r="AG821" s="132">
        <v>8.5</v>
      </c>
      <c r="AH821" s="132">
        <v>8.5</v>
      </c>
      <c r="AI821" s="132">
        <v>4.5999999999999996</v>
      </c>
      <c r="AJ821" s="132">
        <v>6.9</v>
      </c>
      <c r="AK821" s="132">
        <v>6.9</v>
      </c>
      <c r="AL821" s="132">
        <v>8.1</v>
      </c>
      <c r="AM821" s="132">
        <v>6.9</v>
      </c>
      <c r="AN821" s="132">
        <v>6.9</v>
      </c>
      <c r="AO821" s="132">
        <v>4.4000000000000004</v>
      </c>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row>
    <row r="822" spans="1:94">
      <c r="A822" s="131">
        <v>826</v>
      </c>
      <c r="B822" s="131" t="s">
        <v>1559</v>
      </c>
      <c r="C822" s="131" t="s">
        <v>1491</v>
      </c>
      <c r="D822" s="131" t="s">
        <v>1554</v>
      </c>
      <c r="E822" s="131" t="s">
        <v>1502</v>
      </c>
      <c r="F822" s="131" t="s">
        <v>1704</v>
      </c>
      <c r="G822" s="131"/>
      <c r="H822" s="131"/>
      <c r="I822" s="132"/>
      <c r="J822" s="132">
        <v>8.9</v>
      </c>
      <c r="K822" s="132"/>
      <c r="L822" s="132">
        <v>9.3000000000000007</v>
      </c>
      <c r="M822" s="132">
        <v>9.3000000000000007</v>
      </c>
      <c r="N822" s="132">
        <v>8.1</v>
      </c>
      <c r="O822" s="132">
        <v>8.9</v>
      </c>
      <c r="P822" s="132"/>
      <c r="Q822" s="132">
        <v>9.1</v>
      </c>
      <c r="R822" s="132">
        <v>10.3</v>
      </c>
      <c r="S822" s="132">
        <v>10.199999999999999</v>
      </c>
      <c r="T822" s="132">
        <v>8.6</v>
      </c>
      <c r="U822" s="132">
        <v>9.1</v>
      </c>
      <c r="V822" s="132">
        <v>8.6999999999999993</v>
      </c>
      <c r="W822" s="132">
        <v>16.5</v>
      </c>
      <c r="X822" s="132">
        <v>9.1</v>
      </c>
      <c r="Y822" s="132">
        <v>9.1</v>
      </c>
      <c r="Z822" s="132">
        <v>9.1</v>
      </c>
      <c r="AA822" s="132">
        <v>9.1</v>
      </c>
      <c r="AB822" s="132">
        <v>10.6</v>
      </c>
      <c r="AC822" s="132">
        <v>9.1</v>
      </c>
      <c r="AD822" s="132">
        <v>7.9</v>
      </c>
      <c r="AE822" s="132">
        <v>7.9</v>
      </c>
      <c r="AF822" s="132">
        <v>7.9</v>
      </c>
      <c r="AG822" s="132">
        <v>7.5</v>
      </c>
      <c r="AH822" s="132">
        <v>7.9</v>
      </c>
      <c r="AI822" s="132">
        <v>7.3</v>
      </c>
      <c r="AJ822" s="132">
        <v>7.9</v>
      </c>
      <c r="AK822" s="132">
        <v>8.6</v>
      </c>
      <c r="AL822" s="132">
        <v>9.3000000000000007</v>
      </c>
      <c r="AM822" s="132">
        <v>8.6</v>
      </c>
      <c r="AN822" s="132">
        <v>8.6</v>
      </c>
      <c r="AO822" s="132">
        <v>8.6</v>
      </c>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row>
    <row r="823" spans="1:94">
      <c r="A823" s="131">
        <v>827</v>
      </c>
      <c r="B823" s="131" t="s">
        <v>1560</v>
      </c>
      <c r="C823" s="131" t="s">
        <v>1491</v>
      </c>
      <c r="D823" s="131" t="s">
        <v>1554</v>
      </c>
      <c r="E823" s="131" t="s">
        <v>1504</v>
      </c>
      <c r="F823" s="131" t="s">
        <v>1704</v>
      </c>
      <c r="G823" s="131"/>
      <c r="H823" s="131"/>
      <c r="I823" s="132"/>
      <c r="J823" s="132">
        <v>33.1</v>
      </c>
      <c r="K823" s="132"/>
      <c r="L823" s="132">
        <v>29.4</v>
      </c>
      <c r="M823" s="132">
        <v>33.299999999999997</v>
      </c>
      <c r="N823" s="132">
        <v>33.299999999999997</v>
      </c>
      <c r="O823" s="132">
        <v>35.299999999999997</v>
      </c>
      <c r="P823" s="132"/>
      <c r="Q823" s="132">
        <v>29.2</v>
      </c>
      <c r="R823" s="132">
        <v>29.2</v>
      </c>
      <c r="S823" s="132">
        <v>28.1</v>
      </c>
      <c r="T823" s="132">
        <v>29.2</v>
      </c>
      <c r="U823" s="132">
        <v>29.2</v>
      </c>
      <c r="V823" s="132">
        <v>33.200000000000003</v>
      </c>
      <c r="W823" s="132">
        <v>37.200000000000003</v>
      </c>
      <c r="X823" s="132">
        <v>27.1</v>
      </c>
      <c r="Y823" s="132">
        <v>33.200000000000003</v>
      </c>
      <c r="Z823" s="132">
        <v>33.200000000000003</v>
      </c>
      <c r="AA823" s="132">
        <v>33.200000000000003</v>
      </c>
      <c r="AB823" s="132">
        <v>33.200000000000003</v>
      </c>
      <c r="AC823" s="132">
        <v>33.200000000000003</v>
      </c>
      <c r="AD823" s="132">
        <v>33.200000000000003</v>
      </c>
      <c r="AE823" s="132">
        <v>33.200000000000003</v>
      </c>
      <c r="AF823" s="132">
        <v>34.799999999999997</v>
      </c>
      <c r="AG823" s="132">
        <v>33.200000000000003</v>
      </c>
      <c r="AH823" s="132">
        <v>42.8</v>
      </c>
      <c r="AI823" s="132">
        <v>35.1</v>
      </c>
      <c r="AJ823" s="132">
        <v>32.1</v>
      </c>
      <c r="AK823" s="132">
        <v>32.1</v>
      </c>
      <c r="AL823" s="132">
        <v>40.9</v>
      </c>
      <c r="AM823" s="132">
        <v>35.1</v>
      </c>
      <c r="AN823" s="132">
        <v>35.1</v>
      </c>
      <c r="AO823" s="132">
        <v>35.1</v>
      </c>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row>
    <row r="824" spans="1:94">
      <c r="A824" s="131"/>
      <c r="B824" s="131"/>
      <c r="C824" s="131" t="s">
        <v>1491</v>
      </c>
      <c r="D824" s="131" t="s">
        <v>1562</v>
      </c>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row>
    <row r="825" spans="1:94">
      <c r="A825" s="131">
        <v>829</v>
      </c>
      <c r="B825" s="131" t="s">
        <v>1561</v>
      </c>
      <c r="C825" s="131" t="s">
        <v>1491</v>
      </c>
      <c r="D825" s="131" t="s">
        <v>1562</v>
      </c>
      <c r="E825" s="131" t="s">
        <v>1493</v>
      </c>
      <c r="F825" s="131" t="s">
        <v>1704</v>
      </c>
      <c r="G825" s="131"/>
      <c r="H825" s="131"/>
      <c r="I825" s="132"/>
      <c r="J825" s="132">
        <v>11.3</v>
      </c>
      <c r="K825" s="132"/>
      <c r="L825" s="132">
        <v>11.2</v>
      </c>
      <c r="M825" s="132">
        <v>11.7</v>
      </c>
      <c r="N825" s="132">
        <v>11.2</v>
      </c>
      <c r="O825" s="132">
        <v>11.2</v>
      </c>
      <c r="P825" s="132"/>
      <c r="Q825" s="132">
        <v>11.1</v>
      </c>
      <c r="R825" s="132">
        <v>11.1</v>
      </c>
      <c r="S825" s="132">
        <v>11.1</v>
      </c>
      <c r="T825" s="132">
        <v>11.1</v>
      </c>
      <c r="U825" s="132">
        <v>14.7</v>
      </c>
      <c r="V825" s="132">
        <v>11.7</v>
      </c>
      <c r="W825" s="132">
        <v>17.7</v>
      </c>
      <c r="X825" s="132">
        <v>11</v>
      </c>
      <c r="Y825" s="132">
        <v>12.4</v>
      </c>
      <c r="Z825" s="132">
        <v>11.7</v>
      </c>
      <c r="AA825" s="132">
        <v>11.7</v>
      </c>
      <c r="AB825" s="132">
        <v>11.7</v>
      </c>
      <c r="AC825" s="132">
        <v>11.4</v>
      </c>
      <c r="AD825" s="132">
        <v>11.1</v>
      </c>
      <c r="AE825" s="132">
        <v>11.1</v>
      </c>
      <c r="AF825" s="132">
        <v>11.1</v>
      </c>
      <c r="AG825" s="132">
        <v>10.199999999999999</v>
      </c>
      <c r="AH825" s="132">
        <v>14.1</v>
      </c>
      <c r="AI825" s="132">
        <v>8.1</v>
      </c>
      <c r="AJ825" s="132">
        <v>9.4</v>
      </c>
      <c r="AK825" s="132">
        <v>11.1</v>
      </c>
      <c r="AL825" s="132">
        <v>13.6</v>
      </c>
      <c r="AM825" s="132">
        <v>11.1</v>
      </c>
      <c r="AN825" s="132">
        <v>11.1</v>
      </c>
      <c r="AO825" s="132">
        <v>11.1</v>
      </c>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row>
    <row r="826" spans="1:94">
      <c r="A826" s="131">
        <v>830</v>
      </c>
      <c r="B826" s="131" t="s">
        <v>1563</v>
      </c>
      <c r="C826" s="131" t="s">
        <v>1491</v>
      </c>
      <c r="D826" s="131" t="s">
        <v>1562</v>
      </c>
      <c r="E826" s="131" t="s">
        <v>1495</v>
      </c>
      <c r="F826" s="131" t="s">
        <v>1704</v>
      </c>
      <c r="G826" s="131"/>
      <c r="H826" s="131"/>
      <c r="I826" s="132"/>
      <c r="J826" s="132">
        <v>34.799999999999997</v>
      </c>
      <c r="K826" s="132"/>
      <c r="L826" s="132">
        <v>35.6</v>
      </c>
      <c r="M826" s="132">
        <v>34.6</v>
      </c>
      <c r="N826" s="132">
        <v>34.6</v>
      </c>
      <c r="O826" s="132">
        <v>34.6</v>
      </c>
      <c r="P826" s="132"/>
      <c r="Q826" s="132">
        <v>38.4</v>
      </c>
      <c r="R826" s="132">
        <v>35.4</v>
      </c>
      <c r="S826" s="132">
        <v>36.5</v>
      </c>
      <c r="T826" s="132">
        <v>35.4</v>
      </c>
      <c r="U826" s="132">
        <v>35.4</v>
      </c>
      <c r="V826" s="132">
        <v>34.4</v>
      </c>
      <c r="W826" s="132">
        <v>34.9</v>
      </c>
      <c r="X826" s="132">
        <v>52.9</v>
      </c>
      <c r="Y826" s="132">
        <v>32.1</v>
      </c>
      <c r="Z826" s="132">
        <v>34.4</v>
      </c>
      <c r="AA826" s="132">
        <v>34.4</v>
      </c>
      <c r="AB826" s="132">
        <v>34.4</v>
      </c>
      <c r="AC826" s="132">
        <v>34.1</v>
      </c>
      <c r="AD826" s="132">
        <v>34.4</v>
      </c>
      <c r="AE826" s="132">
        <v>32.9</v>
      </c>
      <c r="AF826" s="132">
        <v>33.700000000000003</v>
      </c>
      <c r="AG826" s="132">
        <v>36.799999999999997</v>
      </c>
      <c r="AH826" s="132">
        <v>34.4</v>
      </c>
      <c r="AI826" s="132">
        <v>34.299999999999997</v>
      </c>
      <c r="AJ826" s="132">
        <v>34.4</v>
      </c>
      <c r="AK826" s="132">
        <v>34.4</v>
      </c>
      <c r="AL826" s="132">
        <v>30.9</v>
      </c>
      <c r="AM826" s="132">
        <v>34.4</v>
      </c>
      <c r="AN826" s="132">
        <v>34.4</v>
      </c>
      <c r="AO826" s="132">
        <v>35.6</v>
      </c>
    </row>
    <row r="827" spans="1:94">
      <c r="A827" s="131">
        <v>831</v>
      </c>
      <c r="B827" s="131" t="s">
        <v>1564</v>
      </c>
      <c r="C827" s="131" t="s">
        <v>1491</v>
      </c>
      <c r="D827" s="131" t="s">
        <v>1562</v>
      </c>
      <c r="E827" s="131" t="s">
        <v>1050</v>
      </c>
      <c r="F827" s="131" t="s">
        <v>1704</v>
      </c>
      <c r="G827" s="131"/>
      <c r="H827" s="131"/>
      <c r="I827" s="132"/>
      <c r="J827" s="132">
        <v>39.700000000000003</v>
      </c>
      <c r="K827" s="132"/>
      <c r="L827" s="132">
        <v>38.299999999999997</v>
      </c>
      <c r="M827" s="132">
        <v>40</v>
      </c>
      <c r="N827" s="132">
        <v>40</v>
      </c>
      <c r="O827" s="132">
        <v>40.4</v>
      </c>
      <c r="P827" s="132"/>
      <c r="Q827" s="132">
        <v>38.4</v>
      </c>
      <c r="R827" s="132">
        <v>38.4</v>
      </c>
      <c r="S827" s="132">
        <v>38.4</v>
      </c>
      <c r="T827" s="132">
        <v>38.4</v>
      </c>
      <c r="U827" s="132">
        <v>37.1</v>
      </c>
      <c r="V827" s="132">
        <v>40.1</v>
      </c>
      <c r="W827" s="132">
        <v>40.1</v>
      </c>
      <c r="X827" s="132">
        <v>40.1</v>
      </c>
      <c r="Y827" s="132">
        <v>40.1</v>
      </c>
      <c r="Z827" s="132">
        <v>35.4</v>
      </c>
      <c r="AA827" s="132">
        <v>40.1</v>
      </c>
      <c r="AB827" s="132">
        <v>40.1</v>
      </c>
      <c r="AC827" s="132">
        <v>40.1</v>
      </c>
      <c r="AD827" s="132">
        <v>40.1</v>
      </c>
      <c r="AE827" s="132">
        <v>40.1</v>
      </c>
      <c r="AF827" s="132">
        <v>40.700000000000003</v>
      </c>
      <c r="AG827" s="132">
        <v>40.1</v>
      </c>
      <c r="AH827" s="132">
        <v>40.1</v>
      </c>
      <c r="AI827" s="132">
        <v>40.5</v>
      </c>
      <c r="AJ827" s="132">
        <v>40.5</v>
      </c>
      <c r="AK827" s="132">
        <v>40.5</v>
      </c>
      <c r="AL827" s="132">
        <v>36.5</v>
      </c>
      <c r="AM827" s="132">
        <v>41.3</v>
      </c>
      <c r="AN827" s="132">
        <v>40.5</v>
      </c>
      <c r="AO827" s="132">
        <v>43</v>
      </c>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row>
    <row r="828" spans="1:94">
      <c r="A828" s="131">
        <v>832</v>
      </c>
      <c r="B828" s="131" t="s">
        <v>1565</v>
      </c>
      <c r="C828" s="131" t="s">
        <v>1491</v>
      </c>
      <c r="D828" s="131" t="s">
        <v>1562</v>
      </c>
      <c r="E828" s="131" t="s">
        <v>1498</v>
      </c>
      <c r="F828" s="131" t="s">
        <v>1704</v>
      </c>
      <c r="G828" s="131"/>
      <c r="H828" s="131"/>
      <c r="I828" s="132"/>
      <c r="J828" s="132">
        <v>20.3</v>
      </c>
      <c r="K828" s="132"/>
      <c r="L828" s="132">
        <v>24.1</v>
      </c>
      <c r="M828" s="132">
        <v>20.2</v>
      </c>
      <c r="N828" s="132">
        <v>19.8</v>
      </c>
      <c r="O828" s="132">
        <v>17.899999999999999</v>
      </c>
      <c r="P828" s="132"/>
      <c r="Q828" s="132">
        <v>25.7</v>
      </c>
      <c r="R828" s="132">
        <v>23.8</v>
      </c>
      <c r="S828" s="132">
        <v>27.4</v>
      </c>
      <c r="T828" s="132">
        <v>19.2</v>
      </c>
      <c r="U828" s="132">
        <v>23.8</v>
      </c>
      <c r="V828" s="132">
        <v>20</v>
      </c>
      <c r="W828" s="132">
        <v>21.5</v>
      </c>
      <c r="X828" s="132">
        <v>30.3</v>
      </c>
      <c r="Y828" s="132">
        <v>20</v>
      </c>
      <c r="Z828" s="132">
        <v>20</v>
      </c>
      <c r="AA828" s="132">
        <v>20</v>
      </c>
      <c r="AB828" s="132">
        <v>28.3</v>
      </c>
      <c r="AC828" s="132">
        <v>18.899999999999999</v>
      </c>
      <c r="AD828" s="132">
        <v>19.600000000000001</v>
      </c>
      <c r="AE828" s="132">
        <v>19.399999999999999</v>
      </c>
      <c r="AF828" s="132">
        <v>17.399999999999999</v>
      </c>
      <c r="AG828" s="132">
        <v>19.8</v>
      </c>
      <c r="AH828" s="132">
        <v>19.600000000000001</v>
      </c>
      <c r="AI828" s="132">
        <v>17.7</v>
      </c>
      <c r="AJ828" s="132">
        <v>17.2</v>
      </c>
      <c r="AK828" s="132">
        <v>17.7</v>
      </c>
      <c r="AL828" s="132">
        <v>17.7</v>
      </c>
      <c r="AM828" s="132">
        <v>17.7</v>
      </c>
      <c r="AN828" s="132">
        <v>17.7</v>
      </c>
      <c r="AO828" s="132">
        <v>17.399999999999999</v>
      </c>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row>
    <row r="829" spans="1:94">
      <c r="A829" s="131">
        <v>833</v>
      </c>
      <c r="B829" s="131" t="s">
        <v>1566</v>
      </c>
      <c r="C829" s="131" t="s">
        <v>1491</v>
      </c>
      <c r="D829" s="131" t="s">
        <v>1562</v>
      </c>
      <c r="E829" s="131" t="s">
        <v>1500</v>
      </c>
      <c r="F829" s="131" t="s">
        <v>1704</v>
      </c>
      <c r="G829" s="131"/>
      <c r="H829" s="131"/>
      <c r="I829" s="132"/>
      <c r="J829" s="132">
        <v>12.1</v>
      </c>
      <c r="K829" s="132"/>
      <c r="L829" s="132">
        <v>12.1</v>
      </c>
      <c r="M829" s="132">
        <v>12.1</v>
      </c>
      <c r="N829" s="132">
        <v>12.1</v>
      </c>
      <c r="O829" s="132">
        <v>12.1</v>
      </c>
      <c r="P829" s="132"/>
      <c r="Q829" s="132">
        <v>9.8000000000000007</v>
      </c>
      <c r="R829" s="132">
        <v>12</v>
      </c>
      <c r="S829" s="132">
        <v>12.7</v>
      </c>
      <c r="T829" s="132">
        <v>12</v>
      </c>
      <c r="U829" s="132">
        <v>12</v>
      </c>
      <c r="V829" s="132">
        <v>12</v>
      </c>
      <c r="W829" s="132">
        <v>17</v>
      </c>
      <c r="X829" s="132">
        <v>12</v>
      </c>
      <c r="Y829" s="132">
        <v>12</v>
      </c>
      <c r="Z829" s="132">
        <v>8.8000000000000007</v>
      </c>
      <c r="AA829" s="132">
        <v>12</v>
      </c>
      <c r="AB829" s="132">
        <v>14.7</v>
      </c>
      <c r="AC829" s="132">
        <v>12</v>
      </c>
      <c r="AD829" s="132">
        <v>11.2</v>
      </c>
      <c r="AE829" s="132">
        <v>12</v>
      </c>
      <c r="AF829" s="132">
        <v>12.3</v>
      </c>
      <c r="AG829" s="132">
        <v>12</v>
      </c>
      <c r="AH829" s="132">
        <v>12</v>
      </c>
      <c r="AI829" s="132">
        <v>12</v>
      </c>
      <c r="AJ829" s="132">
        <v>10.9</v>
      </c>
      <c r="AK829" s="132">
        <v>12</v>
      </c>
      <c r="AL829" s="132">
        <v>14.1</v>
      </c>
      <c r="AM829" s="132">
        <v>12</v>
      </c>
      <c r="AN829" s="132">
        <v>12</v>
      </c>
      <c r="AO829" s="132">
        <v>10.199999999999999</v>
      </c>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row>
    <row r="830" spans="1:94">
      <c r="A830" s="131">
        <v>834</v>
      </c>
      <c r="B830" s="131" t="s">
        <v>1567</v>
      </c>
      <c r="C830" s="131" t="s">
        <v>1491</v>
      </c>
      <c r="D830" s="131" t="s">
        <v>1562</v>
      </c>
      <c r="E830" s="131" t="s">
        <v>1502</v>
      </c>
      <c r="F830" s="131" t="s">
        <v>1704</v>
      </c>
      <c r="G830" s="131"/>
      <c r="H830" s="131"/>
      <c r="I830" s="132"/>
      <c r="J830" s="132">
        <v>6.7</v>
      </c>
      <c r="K830" s="132"/>
      <c r="L830" s="132">
        <v>8.5</v>
      </c>
      <c r="M830" s="132">
        <v>7</v>
      </c>
      <c r="N830" s="132">
        <v>5.4</v>
      </c>
      <c r="O830" s="132">
        <v>6.2</v>
      </c>
      <c r="P830" s="132"/>
      <c r="Q830" s="132">
        <v>8.4</v>
      </c>
      <c r="R830" s="132">
        <v>8.4</v>
      </c>
      <c r="S830" s="132">
        <v>8.5</v>
      </c>
      <c r="T830" s="132">
        <v>8.4</v>
      </c>
      <c r="U830" s="132">
        <v>8.6</v>
      </c>
      <c r="V830" s="132">
        <v>6.9</v>
      </c>
      <c r="W830" s="132">
        <v>13.7</v>
      </c>
      <c r="X830" s="132">
        <v>6.9</v>
      </c>
      <c r="Y830" s="132">
        <v>6.9</v>
      </c>
      <c r="Z830" s="132">
        <v>6.9</v>
      </c>
      <c r="AA830" s="132">
        <v>6.9</v>
      </c>
      <c r="AB830" s="132">
        <v>7</v>
      </c>
      <c r="AC830" s="132">
        <v>6.3</v>
      </c>
      <c r="AD830" s="132">
        <v>5.2</v>
      </c>
      <c r="AE830" s="132">
        <v>5.3</v>
      </c>
      <c r="AF830" s="132">
        <v>5.3</v>
      </c>
      <c r="AG830" s="132">
        <v>5.3</v>
      </c>
      <c r="AH830" s="132">
        <v>6.3</v>
      </c>
      <c r="AI830" s="132">
        <v>5.0999999999999996</v>
      </c>
      <c r="AJ830" s="132">
        <v>6</v>
      </c>
      <c r="AK830" s="132">
        <v>6.1</v>
      </c>
      <c r="AL830" s="132">
        <v>6.5</v>
      </c>
      <c r="AM830" s="132">
        <v>6.1</v>
      </c>
      <c r="AN830" s="132">
        <v>6.1</v>
      </c>
      <c r="AO830" s="132">
        <v>6.1</v>
      </c>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row>
    <row r="831" spans="1:94">
      <c r="A831" s="131">
        <v>835</v>
      </c>
      <c r="B831" s="131" t="s">
        <v>1568</v>
      </c>
      <c r="C831" s="131" t="s">
        <v>1491</v>
      </c>
      <c r="D831" s="131" t="s">
        <v>1562</v>
      </c>
      <c r="E831" s="131" t="s">
        <v>1504</v>
      </c>
      <c r="F831" s="131" t="s">
        <v>1704</v>
      </c>
      <c r="G831" s="131"/>
      <c r="H831" s="131"/>
      <c r="I831" s="132"/>
      <c r="J831" s="132">
        <v>24.9</v>
      </c>
      <c r="K831" s="132"/>
      <c r="L831" s="132">
        <v>22.9</v>
      </c>
      <c r="M831" s="132">
        <v>25</v>
      </c>
      <c r="N831" s="132">
        <v>26.3</v>
      </c>
      <c r="O831" s="132">
        <v>25</v>
      </c>
      <c r="P831" s="132"/>
      <c r="Q831" s="132">
        <v>22.9</v>
      </c>
      <c r="R831" s="132">
        <v>22.2</v>
      </c>
      <c r="S831" s="132">
        <v>22.9</v>
      </c>
      <c r="T831" s="132">
        <v>22.9</v>
      </c>
      <c r="U831" s="132">
        <v>22.9</v>
      </c>
      <c r="V831" s="132">
        <v>25.1</v>
      </c>
      <c r="W831" s="132">
        <v>25.1</v>
      </c>
      <c r="X831" s="132">
        <v>21</v>
      </c>
      <c r="Y831" s="132">
        <v>25.1</v>
      </c>
      <c r="Z831" s="132">
        <v>25.1</v>
      </c>
      <c r="AA831" s="132">
        <v>25.1</v>
      </c>
      <c r="AB831" s="132">
        <v>25.1</v>
      </c>
      <c r="AC831" s="132">
        <v>24.8</v>
      </c>
      <c r="AD831" s="132">
        <v>26.3</v>
      </c>
      <c r="AE831" s="132">
        <v>26.3</v>
      </c>
      <c r="AF831" s="132">
        <v>26.3</v>
      </c>
      <c r="AG831" s="132">
        <v>26.3</v>
      </c>
      <c r="AH831" s="132">
        <v>26.3</v>
      </c>
      <c r="AI831" s="132">
        <v>25</v>
      </c>
      <c r="AJ831" s="132">
        <v>23.7</v>
      </c>
      <c r="AK831" s="132">
        <v>25.1</v>
      </c>
      <c r="AL831" s="132">
        <v>25.7</v>
      </c>
      <c r="AM831" s="132">
        <v>25.1</v>
      </c>
      <c r="AN831" s="132">
        <v>25.1</v>
      </c>
      <c r="AO831" s="132">
        <v>27</v>
      </c>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row>
    <row r="832" spans="1:94">
      <c r="A832" s="131"/>
      <c r="B832" s="131"/>
      <c r="C832" s="131" t="s">
        <v>1491</v>
      </c>
      <c r="D832" s="131" t="s">
        <v>1570</v>
      </c>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row>
    <row r="833" spans="1:94">
      <c r="A833" s="131">
        <v>837</v>
      </c>
      <c r="B833" s="131" t="s">
        <v>1569</v>
      </c>
      <c r="C833" s="131" t="s">
        <v>1491</v>
      </c>
      <c r="D833" s="131" t="s">
        <v>1570</v>
      </c>
      <c r="E833" s="131" t="s">
        <v>1493</v>
      </c>
      <c r="F833" s="131" t="s">
        <v>1704</v>
      </c>
      <c r="G833" s="131"/>
      <c r="H833" s="131"/>
      <c r="I833" s="132"/>
      <c r="J833" s="132">
        <v>15.5</v>
      </c>
      <c r="K833" s="132"/>
      <c r="L833" s="132">
        <v>15.3</v>
      </c>
      <c r="M833" s="132">
        <v>17.7</v>
      </c>
      <c r="N833" s="132">
        <v>15.3</v>
      </c>
      <c r="O833" s="132">
        <v>14.3</v>
      </c>
      <c r="P833" s="132"/>
      <c r="Q833" s="132">
        <v>13.1</v>
      </c>
      <c r="R833" s="132">
        <v>17.5</v>
      </c>
      <c r="S833" s="132">
        <v>15.7</v>
      </c>
      <c r="T833" s="132">
        <v>10.3</v>
      </c>
      <c r="U833" s="132">
        <v>15.7</v>
      </c>
      <c r="V833" s="132">
        <v>18.100000000000001</v>
      </c>
      <c r="W833" s="132">
        <v>19</v>
      </c>
      <c r="X833" s="132">
        <v>15.2</v>
      </c>
      <c r="Y833" s="132">
        <v>18.899999999999999</v>
      </c>
      <c r="Z833" s="132">
        <v>18.100000000000001</v>
      </c>
      <c r="AA833" s="132">
        <v>18.100000000000001</v>
      </c>
      <c r="AB833" s="132">
        <v>18.100000000000001</v>
      </c>
      <c r="AC833" s="132">
        <v>18.100000000000001</v>
      </c>
      <c r="AD833" s="132">
        <v>15.7</v>
      </c>
      <c r="AE833" s="132">
        <v>16.5</v>
      </c>
      <c r="AF833" s="132">
        <v>15.7</v>
      </c>
      <c r="AG833" s="132">
        <v>14.8</v>
      </c>
      <c r="AH833" s="132">
        <v>21</v>
      </c>
      <c r="AI833" s="132">
        <v>8.6</v>
      </c>
      <c r="AJ833" s="132">
        <v>14.6</v>
      </c>
      <c r="AK833" s="132">
        <v>12.2</v>
      </c>
      <c r="AL833" s="132">
        <v>20.5</v>
      </c>
      <c r="AM833" s="132">
        <v>14.9</v>
      </c>
      <c r="AN833" s="132">
        <v>13.4</v>
      </c>
      <c r="AO833" s="132">
        <v>14.6</v>
      </c>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row>
    <row r="834" spans="1:94">
      <c r="A834" s="131">
        <v>838</v>
      </c>
      <c r="B834" s="131" t="s">
        <v>1571</v>
      </c>
      <c r="C834" s="131" t="s">
        <v>1491</v>
      </c>
      <c r="D834" s="131" t="s">
        <v>1570</v>
      </c>
      <c r="E834" s="131" t="s">
        <v>1495</v>
      </c>
      <c r="F834" s="131" t="s">
        <v>1704</v>
      </c>
      <c r="G834" s="131"/>
      <c r="H834" s="131"/>
      <c r="I834" s="132"/>
      <c r="J834" s="132">
        <v>19.3</v>
      </c>
      <c r="K834" s="132"/>
      <c r="L834" s="132">
        <v>20.9</v>
      </c>
      <c r="M834" s="132">
        <v>20</v>
      </c>
      <c r="N834" s="132">
        <v>18.8</v>
      </c>
      <c r="O834" s="132">
        <v>18</v>
      </c>
      <c r="P834" s="132"/>
      <c r="Q834" s="132">
        <v>21.1</v>
      </c>
      <c r="R834" s="132">
        <v>20.5</v>
      </c>
      <c r="S834" s="132">
        <v>20.7</v>
      </c>
      <c r="T834" s="132">
        <v>20.5</v>
      </c>
      <c r="U834" s="132">
        <v>20.5</v>
      </c>
      <c r="V834" s="132">
        <v>19.3</v>
      </c>
      <c r="W834" s="132">
        <v>28.6</v>
      </c>
      <c r="X834" s="132">
        <v>29.8</v>
      </c>
      <c r="Y834" s="132">
        <v>19.600000000000001</v>
      </c>
      <c r="Z834" s="132">
        <v>17.2</v>
      </c>
      <c r="AA834" s="132">
        <v>19.600000000000001</v>
      </c>
      <c r="AB834" s="132">
        <v>27.1</v>
      </c>
      <c r="AC834" s="132">
        <v>19.399999999999999</v>
      </c>
      <c r="AD834" s="132">
        <v>17.899999999999999</v>
      </c>
      <c r="AE834" s="132">
        <v>18.5</v>
      </c>
      <c r="AF834" s="132">
        <v>18.5</v>
      </c>
      <c r="AG834" s="132">
        <v>18.5</v>
      </c>
      <c r="AH834" s="132">
        <v>21.3</v>
      </c>
      <c r="AI834" s="132">
        <v>15.4</v>
      </c>
      <c r="AJ834" s="132">
        <v>17.7</v>
      </c>
      <c r="AK834" s="132">
        <v>20.7</v>
      </c>
      <c r="AL834" s="132">
        <v>17.7</v>
      </c>
      <c r="AM834" s="132">
        <v>17.7</v>
      </c>
      <c r="AN834" s="132">
        <v>17.7</v>
      </c>
      <c r="AO834" s="132">
        <v>16.8</v>
      </c>
    </row>
    <row r="835" spans="1:94">
      <c r="A835" s="131">
        <v>839</v>
      </c>
      <c r="B835" s="131" t="s">
        <v>1572</v>
      </c>
      <c r="C835" s="131" t="s">
        <v>1491</v>
      </c>
      <c r="D835" s="131" t="s">
        <v>1570</v>
      </c>
      <c r="E835" s="131" t="s">
        <v>1050</v>
      </c>
      <c r="F835" s="131" t="s">
        <v>1704</v>
      </c>
      <c r="G835" s="131"/>
      <c r="H835" s="131"/>
      <c r="I835" s="132"/>
      <c r="J835" s="132">
        <v>33</v>
      </c>
      <c r="K835" s="132"/>
      <c r="L835" s="132">
        <v>32.700000000000003</v>
      </c>
      <c r="M835" s="132">
        <v>33.1</v>
      </c>
      <c r="N835" s="132">
        <v>33.1</v>
      </c>
      <c r="O835" s="132">
        <v>33.1</v>
      </c>
      <c r="P835" s="132"/>
      <c r="Q835" s="132">
        <v>32.5</v>
      </c>
      <c r="R835" s="132">
        <v>32.5</v>
      </c>
      <c r="S835" s="132">
        <v>32.5</v>
      </c>
      <c r="T835" s="132">
        <v>32.5</v>
      </c>
      <c r="U835" s="132">
        <v>32.5</v>
      </c>
      <c r="V835" s="132">
        <v>32.9</v>
      </c>
      <c r="W835" s="132">
        <v>32.9</v>
      </c>
      <c r="X835" s="132">
        <v>32.9</v>
      </c>
      <c r="Y835" s="132">
        <v>32.9</v>
      </c>
      <c r="Z835" s="132">
        <v>32.9</v>
      </c>
      <c r="AA835" s="132">
        <v>32.9</v>
      </c>
      <c r="AB835" s="132">
        <v>32.9</v>
      </c>
      <c r="AC835" s="132">
        <v>32.9</v>
      </c>
      <c r="AD835" s="132">
        <v>32.700000000000003</v>
      </c>
      <c r="AE835" s="132">
        <v>32.799999999999997</v>
      </c>
      <c r="AF835" s="132">
        <v>35</v>
      </c>
      <c r="AG835" s="132">
        <v>32.9</v>
      </c>
      <c r="AH835" s="132">
        <v>32.9</v>
      </c>
      <c r="AI835" s="132">
        <v>32.9</v>
      </c>
      <c r="AJ835" s="132">
        <v>32.9</v>
      </c>
      <c r="AK835" s="132">
        <v>32.9</v>
      </c>
      <c r="AL835" s="132">
        <v>32.9</v>
      </c>
      <c r="AM835" s="132">
        <v>34.1</v>
      </c>
      <c r="AN835" s="132">
        <v>32.9</v>
      </c>
      <c r="AO835" s="132">
        <v>32.9</v>
      </c>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row>
    <row r="836" spans="1:94">
      <c r="A836" s="131">
        <v>840</v>
      </c>
      <c r="B836" s="131" t="s">
        <v>1573</v>
      </c>
      <c r="C836" s="131" t="s">
        <v>1491</v>
      </c>
      <c r="D836" s="131" t="s">
        <v>1570</v>
      </c>
      <c r="E836" s="131" t="s">
        <v>1498</v>
      </c>
      <c r="F836" s="131" t="s">
        <v>1704</v>
      </c>
      <c r="G836" s="131"/>
      <c r="H836" s="131"/>
      <c r="I836" s="132"/>
      <c r="J836" s="132">
        <v>16.5</v>
      </c>
      <c r="K836" s="132"/>
      <c r="L836" s="132">
        <v>17.100000000000001</v>
      </c>
      <c r="M836" s="132">
        <v>16.8</v>
      </c>
      <c r="N836" s="132">
        <v>16.5</v>
      </c>
      <c r="O836" s="132">
        <v>15.8</v>
      </c>
      <c r="P836" s="132"/>
      <c r="Q836" s="132">
        <v>16.899999999999999</v>
      </c>
      <c r="R836" s="132">
        <v>16.899999999999999</v>
      </c>
      <c r="S836" s="132">
        <v>22.9</v>
      </c>
      <c r="T836" s="132">
        <v>11.2</v>
      </c>
      <c r="U836" s="132">
        <v>16.899999999999999</v>
      </c>
      <c r="V836" s="132">
        <v>16.600000000000001</v>
      </c>
      <c r="W836" s="132">
        <v>22.2</v>
      </c>
      <c r="X836" s="132">
        <v>20.6</v>
      </c>
      <c r="Y836" s="132">
        <v>16.600000000000001</v>
      </c>
      <c r="Z836" s="132">
        <v>16.600000000000001</v>
      </c>
      <c r="AA836" s="132">
        <v>15.5</v>
      </c>
      <c r="AB836" s="132">
        <v>24.5</v>
      </c>
      <c r="AC836" s="132">
        <v>15.7</v>
      </c>
      <c r="AD836" s="132">
        <v>16.3</v>
      </c>
      <c r="AE836" s="132">
        <v>16.3</v>
      </c>
      <c r="AF836" s="132">
        <v>13.6</v>
      </c>
      <c r="AG836" s="132">
        <v>16.3</v>
      </c>
      <c r="AH836" s="132">
        <v>20.6</v>
      </c>
      <c r="AI836" s="132">
        <v>15.7</v>
      </c>
      <c r="AJ836" s="132">
        <v>14.5</v>
      </c>
      <c r="AK836" s="132">
        <v>12.2</v>
      </c>
      <c r="AL836" s="132">
        <v>16.5</v>
      </c>
      <c r="AM836" s="132">
        <v>15.7</v>
      </c>
      <c r="AN836" s="132">
        <v>13.6</v>
      </c>
      <c r="AO836" s="132">
        <v>15.7</v>
      </c>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row>
    <row r="837" spans="1:94">
      <c r="A837" s="131">
        <v>841</v>
      </c>
      <c r="B837" s="131" t="s">
        <v>1574</v>
      </c>
      <c r="C837" s="131" t="s">
        <v>1491</v>
      </c>
      <c r="D837" s="131" t="s">
        <v>1570</v>
      </c>
      <c r="E837" s="131" t="s">
        <v>1500</v>
      </c>
      <c r="F837" s="131" t="s">
        <v>1704</v>
      </c>
      <c r="G837" s="131"/>
      <c r="H837" s="131"/>
      <c r="I837" s="132"/>
      <c r="J837" s="132">
        <v>13</v>
      </c>
      <c r="K837" s="132"/>
      <c r="L837" s="132">
        <v>13</v>
      </c>
      <c r="M837" s="132">
        <v>13</v>
      </c>
      <c r="N837" s="132">
        <v>13</v>
      </c>
      <c r="O837" s="132">
        <v>13</v>
      </c>
      <c r="P837" s="132"/>
      <c r="Q837" s="132">
        <v>12.2</v>
      </c>
      <c r="R837" s="132">
        <v>10.1</v>
      </c>
      <c r="S837" s="132">
        <v>18.2</v>
      </c>
      <c r="T837" s="132">
        <v>12.6</v>
      </c>
      <c r="U837" s="132">
        <v>12.7</v>
      </c>
      <c r="V837" s="132">
        <v>12.7</v>
      </c>
      <c r="W837" s="132">
        <v>13.9</v>
      </c>
      <c r="X837" s="132">
        <v>12.7</v>
      </c>
      <c r="Y837" s="132">
        <v>12.7</v>
      </c>
      <c r="Z837" s="132">
        <v>11.1</v>
      </c>
      <c r="AA837" s="132">
        <v>14.7</v>
      </c>
      <c r="AB837" s="132">
        <v>16.3</v>
      </c>
      <c r="AC837" s="132">
        <v>12.7</v>
      </c>
      <c r="AD837" s="132">
        <v>12.7</v>
      </c>
      <c r="AE837" s="132">
        <v>12.7</v>
      </c>
      <c r="AF837" s="132">
        <v>12.7</v>
      </c>
      <c r="AG837" s="132">
        <v>12.6</v>
      </c>
      <c r="AH837" s="132">
        <v>25</v>
      </c>
      <c r="AI837" s="132">
        <v>12</v>
      </c>
      <c r="AJ837" s="132">
        <v>12.7</v>
      </c>
      <c r="AK837" s="132">
        <v>14.3</v>
      </c>
      <c r="AL837" s="132">
        <v>12.7</v>
      </c>
      <c r="AM837" s="132">
        <v>12.7</v>
      </c>
      <c r="AN837" s="132">
        <v>8.5</v>
      </c>
      <c r="AO837" s="132">
        <v>12.5</v>
      </c>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row>
    <row r="838" spans="1:94">
      <c r="A838" s="131">
        <v>842</v>
      </c>
      <c r="B838" s="131" t="s">
        <v>1575</v>
      </c>
      <c r="C838" s="131" t="s">
        <v>1491</v>
      </c>
      <c r="D838" s="131" t="s">
        <v>1570</v>
      </c>
      <c r="E838" s="131" t="s">
        <v>1502</v>
      </c>
      <c r="F838" s="131" t="s">
        <v>1704</v>
      </c>
      <c r="G838" s="131"/>
      <c r="H838" s="131"/>
      <c r="I838" s="132"/>
      <c r="J838" s="132">
        <v>9.1</v>
      </c>
      <c r="K838" s="132"/>
      <c r="L838" s="132">
        <v>9.1</v>
      </c>
      <c r="M838" s="132">
        <v>9.9</v>
      </c>
      <c r="N838" s="132">
        <v>9.1</v>
      </c>
      <c r="O838" s="132">
        <v>8.3000000000000007</v>
      </c>
      <c r="P838" s="132"/>
      <c r="Q838" s="132">
        <v>9.1</v>
      </c>
      <c r="R838" s="132">
        <v>9.1</v>
      </c>
      <c r="S838" s="132">
        <v>12.4</v>
      </c>
      <c r="T838" s="132">
        <v>8</v>
      </c>
      <c r="U838" s="132">
        <v>9.1</v>
      </c>
      <c r="V838" s="132">
        <v>9.9</v>
      </c>
      <c r="W838" s="132">
        <v>13.2</v>
      </c>
      <c r="X838" s="132">
        <v>9.9</v>
      </c>
      <c r="Y838" s="132">
        <v>9.9</v>
      </c>
      <c r="Z838" s="132">
        <v>9.9</v>
      </c>
      <c r="AA838" s="132">
        <v>10.1</v>
      </c>
      <c r="AB838" s="132">
        <v>9.9</v>
      </c>
      <c r="AC838" s="132">
        <v>9.8000000000000007</v>
      </c>
      <c r="AD838" s="132">
        <v>9.1</v>
      </c>
      <c r="AE838" s="132">
        <v>9.1</v>
      </c>
      <c r="AF838" s="132">
        <v>9.1</v>
      </c>
      <c r="AG838" s="132">
        <v>7.5</v>
      </c>
      <c r="AH838" s="132">
        <v>25.8</v>
      </c>
      <c r="AI838" s="132">
        <v>4.3</v>
      </c>
      <c r="AJ838" s="132">
        <v>8.3000000000000007</v>
      </c>
      <c r="AK838" s="132">
        <v>8.3000000000000007</v>
      </c>
      <c r="AL838" s="132">
        <v>8.3000000000000007</v>
      </c>
      <c r="AM838" s="132">
        <v>8.3000000000000007</v>
      </c>
      <c r="AN838" s="132">
        <v>8.3000000000000007</v>
      </c>
      <c r="AO838" s="132">
        <v>8.3000000000000007</v>
      </c>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row>
    <row r="839" spans="1:94">
      <c r="A839" s="131">
        <v>843</v>
      </c>
      <c r="B839" s="131" t="s">
        <v>1576</v>
      </c>
      <c r="C839" s="131" t="s">
        <v>1491</v>
      </c>
      <c r="D839" s="131" t="s">
        <v>1570</v>
      </c>
      <c r="E839" s="131" t="s">
        <v>1504</v>
      </c>
      <c r="F839" s="131" t="s">
        <v>1704</v>
      </c>
      <c r="G839" s="131"/>
      <c r="H839" s="131"/>
      <c r="I839" s="132"/>
      <c r="J839" s="132">
        <v>28.3</v>
      </c>
      <c r="K839" s="132"/>
      <c r="L839" s="132">
        <v>27.3</v>
      </c>
      <c r="M839" s="132">
        <v>28.4</v>
      </c>
      <c r="N839" s="132">
        <v>28.4</v>
      </c>
      <c r="O839" s="132">
        <v>28.7</v>
      </c>
      <c r="P839" s="132"/>
      <c r="Q839" s="132">
        <v>27.3</v>
      </c>
      <c r="R839" s="132">
        <v>27.3</v>
      </c>
      <c r="S839" s="132">
        <v>25.5</v>
      </c>
      <c r="T839" s="132">
        <v>27.3</v>
      </c>
      <c r="U839" s="132">
        <v>27.3</v>
      </c>
      <c r="V839" s="132">
        <v>28.4</v>
      </c>
      <c r="W839" s="132">
        <v>28.4</v>
      </c>
      <c r="X839" s="132">
        <v>28.4</v>
      </c>
      <c r="Y839" s="132">
        <v>28.4</v>
      </c>
      <c r="Z839" s="132">
        <v>28.4</v>
      </c>
      <c r="AA839" s="132">
        <v>28.4</v>
      </c>
      <c r="AB839" s="132">
        <v>28.4</v>
      </c>
      <c r="AC839" s="132">
        <v>27.8</v>
      </c>
      <c r="AD839" s="132">
        <v>28.4</v>
      </c>
      <c r="AE839" s="132">
        <v>28.4</v>
      </c>
      <c r="AF839" s="132">
        <v>29.1</v>
      </c>
      <c r="AG839" s="132">
        <v>28.4</v>
      </c>
      <c r="AH839" s="132">
        <v>28.4</v>
      </c>
      <c r="AI839" s="132">
        <v>28.4</v>
      </c>
      <c r="AJ839" s="132">
        <v>28.7</v>
      </c>
      <c r="AK839" s="132">
        <v>28.7</v>
      </c>
      <c r="AL839" s="132">
        <v>28.7</v>
      </c>
      <c r="AM839" s="132">
        <v>30.2</v>
      </c>
      <c r="AN839" s="132">
        <v>28.7</v>
      </c>
      <c r="AO839" s="132">
        <v>28.7</v>
      </c>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row>
    <row r="840" spans="1:94">
      <c r="A840" s="131"/>
      <c r="B840" s="131"/>
      <c r="C840" s="131" t="s">
        <v>1491</v>
      </c>
      <c r="D840" s="131" t="s">
        <v>1578</v>
      </c>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row>
    <row r="841" spans="1:94">
      <c r="A841" s="131">
        <v>845</v>
      </c>
      <c r="B841" s="131" t="s">
        <v>1577</v>
      </c>
      <c r="C841" s="131" t="s">
        <v>1491</v>
      </c>
      <c r="D841" s="131" t="s">
        <v>1578</v>
      </c>
      <c r="E841" s="131" t="s">
        <v>1493</v>
      </c>
      <c r="F841" s="131" t="s">
        <v>1704</v>
      </c>
      <c r="G841" s="131"/>
      <c r="H841" s="131"/>
      <c r="I841" s="132"/>
      <c r="J841" s="132">
        <v>14.2</v>
      </c>
      <c r="K841" s="132"/>
      <c r="L841" s="132">
        <v>14</v>
      </c>
      <c r="M841" s="132">
        <v>15.1</v>
      </c>
      <c r="N841" s="132">
        <v>14</v>
      </c>
      <c r="O841" s="132">
        <v>13.6</v>
      </c>
      <c r="P841" s="132"/>
      <c r="Q841" s="132">
        <v>12.6</v>
      </c>
      <c r="R841" s="132">
        <v>14.4</v>
      </c>
      <c r="S841" s="132">
        <v>14.4</v>
      </c>
      <c r="T841" s="132">
        <v>10.9</v>
      </c>
      <c r="U841" s="132">
        <v>14.4</v>
      </c>
      <c r="V841" s="132">
        <v>15.5</v>
      </c>
      <c r="W841" s="132">
        <v>23.6</v>
      </c>
      <c r="X841" s="132">
        <v>15.5</v>
      </c>
      <c r="Y841" s="132">
        <v>15.5</v>
      </c>
      <c r="Z841" s="132">
        <v>15.5</v>
      </c>
      <c r="AA841" s="132">
        <v>15.5</v>
      </c>
      <c r="AB841" s="132">
        <v>17.2</v>
      </c>
      <c r="AC841" s="132">
        <v>13.1</v>
      </c>
      <c r="AD841" s="132">
        <v>13.7</v>
      </c>
      <c r="AE841" s="132">
        <v>14.5</v>
      </c>
      <c r="AF841" s="132">
        <v>14.4</v>
      </c>
      <c r="AG841" s="132">
        <v>14.4</v>
      </c>
      <c r="AH841" s="132">
        <v>21.2</v>
      </c>
      <c r="AI841" s="132">
        <v>7.5</v>
      </c>
      <c r="AJ841" s="132">
        <v>11.4</v>
      </c>
      <c r="AK841" s="132">
        <v>13.9</v>
      </c>
      <c r="AL841" s="132">
        <v>16.2</v>
      </c>
      <c r="AM841" s="132">
        <v>13.9</v>
      </c>
      <c r="AN841" s="132">
        <v>13.9</v>
      </c>
      <c r="AO841" s="132">
        <v>14.1</v>
      </c>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row>
    <row r="842" spans="1:94">
      <c r="A842" s="131">
        <v>846</v>
      </c>
      <c r="B842" s="131" t="s">
        <v>1579</v>
      </c>
      <c r="C842" s="131" t="s">
        <v>1491</v>
      </c>
      <c r="D842" s="131" t="s">
        <v>1578</v>
      </c>
      <c r="E842" s="131" t="s">
        <v>1495</v>
      </c>
      <c r="F842" s="131" t="s">
        <v>1704</v>
      </c>
      <c r="G842" s="131"/>
      <c r="H842" s="131"/>
      <c r="I842" s="132"/>
      <c r="J842" s="132">
        <v>15.9</v>
      </c>
      <c r="K842" s="132"/>
      <c r="L842" s="132">
        <v>16.5</v>
      </c>
      <c r="M842" s="132">
        <v>15.8</v>
      </c>
      <c r="N842" s="132">
        <v>15.8</v>
      </c>
      <c r="O842" s="132">
        <v>15.8</v>
      </c>
      <c r="P842" s="132"/>
      <c r="Q842" s="132">
        <v>16.5</v>
      </c>
      <c r="R842" s="132">
        <v>18.600000000000001</v>
      </c>
      <c r="S842" s="132">
        <v>16.5</v>
      </c>
      <c r="T842" s="132">
        <v>16.5</v>
      </c>
      <c r="U842" s="132">
        <v>16.5</v>
      </c>
      <c r="V842" s="132">
        <v>13.3</v>
      </c>
      <c r="W842" s="132">
        <v>16.600000000000001</v>
      </c>
      <c r="X842" s="132">
        <v>21.8</v>
      </c>
      <c r="Y842" s="132">
        <v>15.8</v>
      </c>
      <c r="Z842" s="132">
        <v>15.8</v>
      </c>
      <c r="AA842" s="132">
        <v>15.8</v>
      </c>
      <c r="AB842" s="132">
        <v>16.3</v>
      </c>
      <c r="AC842" s="132">
        <v>14.6</v>
      </c>
      <c r="AD842" s="132">
        <v>15.8</v>
      </c>
      <c r="AE842" s="132">
        <v>15.1</v>
      </c>
      <c r="AF842" s="132">
        <v>15.8</v>
      </c>
      <c r="AG842" s="132">
        <v>15.8</v>
      </c>
      <c r="AH842" s="132">
        <v>25.3</v>
      </c>
      <c r="AI842" s="132">
        <v>15.8</v>
      </c>
      <c r="AJ842" s="132">
        <v>15.8</v>
      </c>
      <c r="AK842" s="132">
        <v>15.8</v>
      </c>
      <c r="AL842" s="132">
        <v>15.8</v>
      </c>
      <c r="AM842" s="132">
        <v>15.8</v>
      </c>
      <c r="AN842" s="132">
        <v>15.8</v>
      </c>
      <c r="AO842" s="132">
        <v>13.7</v>
      </c>
    </row>
    <row r="843" spans="1:94">
      <c r="A843" s="131">
        <v>847</v>
      </c>
      <c r="B843" s="131" t="s">
        <v>1580</v>
      </c>
      <c r="C843" s="131" t="s">
        <v>1491</v>
      </c>
      <c r="D843" s="131" t="s">
        <v>1578</v>
      </c>
      <c r="E843" s="131" t="s">
        <v>1050</v>
      </c>
      <c r="F843" s="131" t="s">
        <v>1704</v>
      </c>
      <c r="G843" s="131"/>
      <c r="H843" s="131"/>
      <c r="I843" s="132"/>
      <c r="J843" s="132">
        <v>34.1</v>
      </c>
      <c r="K843" s="132"/>
      <c r="L843" s="132">
        <v>34.299999999999997</v>
      </c>
      <c r="M843" s="132">
        <v>35.1</v>
      </c>
      <c r="N843" s="132">
        <v>33.1</v>
      </c>
      <c r="O843" s="132">
        <v>34.299999999999997</v>
      </c>
      <c r="P843" s="132"/>
      <c r="Q843" s="132">
        <v>34.299999999999997</v>
      </c>
      <c r="R843" s="132">
        <v>35.799999999999997</v>
      </c>
      <c r="S843" s="132">
        <v>34.299999999999997</v>
      </c>
      <c r="T843" s="132">
        <v>34.299999999999997</v>
      </c>
      <c r="U843" s="132">
        <v>34.299999999999997</v>
      </c>
      <c r="V843" s="132">
        <v>35.6</v>
      </c>
      <c r="W843" s="132">
        <v>35.1</v>
      </c>
      <c r="X843" s="132">
        <v>35.1</v>
      </c>
      <c r="Y843" s="132">
        <v>35.1</v>
      </c>
      <c r="Z843" s="132">
        <v>35.1</v>
      </c>
      <c r="AA843" s="132">
        <v>35.1</v>
      </c>
      <c r="AB843" s="132">
        <v>35.1</v>
      </c>
      <c r="AC843" s="132">
        <v>35.1</v>
      </c>
      <c r="AD843" s="132">
        <v>33.1</v>
      </c>
      <c r="AE843" s="132">
        <v>33.1</v>
      </c>
      <c r="AF843" s="132">
        <v>33.1</v>
      </c>
      <c r="AG843" s="132">
        <v>33.1</v>
      </c>
      <c r="AH843" s="132">
        <v>32.799999999999997</v>
      </c>
      <c r="AI843" s="132">
        <v>32.9</v>
      </c>
      <c r="AJ843" s="132">
        <v>34.299999999999997</v>
      </c>
      <c r="AK843" s="132">
        <v>34.299999999999997</v>
      </c>
      <c r="AL843" s="132">
        <v>34.299999999999997</v>
      </c>
      <c r="AM843" s="132">
        <v>35.299999999999997</v>
      </c>
      <c r="AN843" s="132">
        <v>34.299999999999997</v>
      </c>
      <c r="AO843" s="132">
        <v>34.299999999999997</v>
      </c>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row>
    <row r="844" spans="1:94">
      <c r="A844" s="131">
        <v>848</v>
      </c>
      <c r="B844" s="131" t="s">
        <v>1581</v>
      </c>
      <c r="C844" s="131" t="s">
        <v>1491</v>
      </c>
      <c r="D844" s="131" t="s">
        <v>1578</v>
      </c>
      <c r="E844" s="131" t="s">
        <v>1498</v>
      </c>
      <c r="F844" s="131" t="s">
        <v>1704</v>
      </c>
      <c r="G844" s="131"/>
      <c r="H844" s="131"/>
      <c r="I844" s="132"/>
      <c r="J844" s="132">
        <v>14</v>
      </c>
      <c r="K844" s="132"/>
      <c r="L844" s="132">
        <v>16.8</v>
      </c>
      <c r="M844" s="132">
        <v>13.9</v>
      </c>
      <c r="N844" s="132">
        <v>13.9</v>
      </c>
      <c r="O844" s="132">
        <v>12.3</v>
      </c>
      <c r="P844" s="132"/>
      <c r="Q844" s="132">
        <v>16.399999999999999</v>
      </c>
      <c r="R844" s="132">
        <v>16.399999999999999</v>
      </c>
      <c r="S844" s="132">
        <v>19.100000000000001</v>
      </c>
      <c r="T844" s="132">
        <v>16.100000000000001</v>
      </c>
      <c r="U844" s="132">
        <v>16.399999999999999</v>
      </c>
      <c r="V844" s="132">
        <v>13.5</v>
      </c>
      <c r="W844" s="132">
        <v>16</v>
      </c>
      <c r="X844" s="132">
        <v>13.5</v>
      </c>
      <c r="Y844" s="132">
        <v>13.5</v>
      </c>
      <c r="Z844" s="132">
        <v>13.5</v>
      </c>
      <c r="AA844" s="132">
        <v>13.5</v>
      </c>
      <c r="AB844" s="132">
        <v>19.7</v>
      </c>
      <c r="AC844" s="132">
        <v>12.9</v>
      </c>
      <c r="AD844" s="132">
        <v>13.2</v>
      </c>
      <c r="AE844" s="132">
        <v>13.5</v>
      </c>
      <c r="AF844" s="132">
        <v>13.5</v>
      </c>
      <c r="AG844" s="132">
        <v>13.5</v>
      </c>
      <c r="AH844" s="132">
        <v>13.8</v>
      </c>
      <c r="AI844" s="132">
        <v>12</v>
      </c>
      <c r="AJ844" s="132">
        <v>12</v>
      </c>
      <c r="AK844" s="132">
        <v>12</v>
      </c>
      <c r="AL844" s="132">
        <v>12.6</v>
      </c>
      <c r="AM844" s="132">
        <v>12</v>
      </c>
      <c r="AN844" s="132">
        <v>11.3</v>
      </c>
      <c r="AO844" s="132">
        <v>11.7</v>
      </c>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row>
    <row r="845" spans="1:94">
      <c r="A845" s="131">
        <v>849</v>
      </c>
      <c r="B845" s="131" t="s">
        <v>1582</v>
      </c>
      <c r="C845" s="131" t="s">
        <v>1491</v>
      </c>
      <c r="D845" s="131" t="s">
        <v>1578</v>
      </c>
      <c r="E845" s="131" t="s">
        <v>1500</v>
      </c>
      <c r="F845" s="131" t="s">
        <v>1704</v>
      </c>
      <c r="G845" s="131"/>
      <c r="H845" s="131"/>
      <c r="I845" s="132"/>
      <c r="J845" s="132">
        <v>15.8</v>
      </c>
      <c r="K845" s="132"/>
      <c r="L845" s="132">
        <v>15.8</v>
      </c>
      <c r="M845" s="132">
        <v>15.8</v>
      </c>
      <c r="N845" s="132">
        <v>15.8</v>
      </c>
      <c r="O845" s="132">
        <v>15.8</v>
      </c>
      <c r="P845" s="132"/>
      <c r="Q845" s="132">
        <v>11.7</v>
      </c>
      <c r="R845" s="132">
        <v>15.7</v>
      </c>
      <c r="S845" s="132">
        <v>17</v>
      </c>
      <c r="T845" s="132">
        <v>15.7</v>
      </c>
      <c r="U845" s="132">
        <v>15.7</v>
      </c>
      <c r="V845" s="132">
        <v>15.6</v>
      </c>
      <c r="W845" s="132">
        <v>21.8</v>
      </c>
      <c r="X845" s="132">
        <v>17.2</v>
      </c>
      <c r="Y845" s="132">
        <v>15.7</v>
      </c>
      <c r="Z845" s="132">
        <v>14.4</v>
      </c>
      <c r="AA845" s="132">
        <v>15.7</v>
      </c>
      <c r="AB845" s="132">
        <v>17.2</v>
      </c>
      <c r="AC845" s="132">
        <v>12.8</v>
      </c>
      <c r="AD845" s="132">
        <v>15.7</v>
      </c>
      <c r="AE845" s="132">
        <v>15.7</v>
      </c>
      <c r="AF845" s="132">
        <v>15.7</v>
      </c>
      <c r="AG845" s="132">
        <v>15.5</v>
      </c>
      <c r="AH845" s="132">
        <v>19.7</v>
      </c>
      <c r="AI845" s="132">
        <v>15.7</v>
      </c>
      <c r="AJ845" s="132">
        <v>15.7</v>
      </c>
      <c r="AK845" s="132">
        <v>15.7</v>
      </c>
      <c r="AL845" s="132">
        <v>15.7</v>
      </c>
      <c r="AM845" s="132">
        <v>15.7</v>
      </c>
      <c r="AN845" s="132">
        <v>15.7</v>
      </c>
      <c r="AO845" s="132">
        <v>15.7</v>
      </c>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row>
    <row r="846" spans="1:94">
      <c r="A846" s="131">
        <v>850</v>
      </c>
      <c r="B846" s="131" t="s">
        <v>1583</v>
      </c>
      <c r="C846" s="131" t="s">
        <v>1491</v>
      </c>
      <c r="D846" s="131" t="s">
        <v>1578</v>
      </c>
      <c r="E846" s="131" t="s">
        <v>1502</v>
      </c>
      <c r="F846" s="131" t="s">
        <v>1704</v>
      </c>
      <c r="G846" s="131"/>
      <c r="H846" s="131"/>
      <c r="I846" s="132"/>
      <c r="J846" s="132">
        <v>11.1</v>
      </c>
      <c r="K846" s="132"/>
      <c r="L846" s="132">
        <v>12</v>
      </c>
      <c r="M846" s="132">
        <v>12.6</v>
      </c>
      <c r="N846" s="132">
        <v>10.5</v>
      </c>
      <c r="O846" s="132">
        <v>9.9</v>
      </c>
      <c r="P846" s="132"/>
      <c r="Q846" s="132">
        <v>11.9</v>
      </c>
      <c r="R846" s="132">
        <v>13.2</v>
      </c>
      <c r="S846" s="132">
        <v>14.5</v>
      </c>
      <c r="T846" s="132">
        <v>11.9</v>
      </c>
      <c r="U846" s="132">
        <v>10.6</v>
      </c>
      <c r="V846" s="132">
        <v>12.5</v>
      </c>
      <c r="W846" s="132">
        <v>14.3</v>
      </c>
      <c r="X846" s="132">
        <v>12.5</v>
      </c>
      <c r="Y846" s="132">
        <v>12.5</v>
      </c>
      <c r="Z846" s="132">
        <v>12.5</v>
      </c>
      <c r="AA846" s="132">
        <v>12.9</v>
      </c>
      <c r="AB846" s="132">
        <v>13.7</v>
      </c>
      <c r="AC846" s="132">
        <v>8.8000000000000007</v>
      </c>
      <c r="AD846" s="132">
        <v>10.4</v>
      </c>
      <c r="AE846" s="132">
        <v>10.4</v>
      </c>
      <c r="AF846" s="132">
        <v>9.8000000000000007</v>
      </c>
      <c r="AG846" s="132">
        <v>10.199999999999999</v>
      </c>
      <c r="AH846" s="132">
        <v>18.8</v>
      </c>
      <c r="AI846" s="132">
        <v>7.8</v>
      </c>
      <c r="AJ846" s="132">
        <v>9.8000000000000007</v>
      </c>
      <c r="AK846" s="132">
        <v>9.8000000000000007</v>
      </c>
      <c r="AL846" s="132">
        <v>9.8000000000000007</v>
      </c>
      <c r="AM846" s="132">
        <v>9.1</v>
      </c>
      <c r="AN846" s="132">
        <v>9.8000000000000007</v>
      </c>
      <c r="AO846" s="132">
        <v>9.8000000000000007</v>
      </c>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row>
    <row r="847" spans="1:94">
      <c r="A847" s="131">
        <v>851</v>
      </c>
      <c r="B847" s="131" t="s">
        <v>1584</v>
      </c>
      <c r="C847" s="131" t="s">
        <v>1491</v>
      </c>
      <c r="D847" s="131" t="s">
        <v>1578</v>
      </c>
      <c r="E847" s="131" t="s">
        <v>1504</v>
      </c>
      <c r="F847" s="131" t="s">
        <v>1704</v>
      </c>
      <c r="G847" s="131"/>
      <c r="H847" s="131"/>
      <c r="I847" s="132"/>
      <c r="J847" s="132">
        <v>24.7</v>
      </c>
      <c r="K847" s="132"/>
      <c r="L847" s="132">
        <v>24.5</v>
      </c>
      <c r="M847" s="132">
        <v>24.7</v>
      </c>
      <c r="N847" s="132">
        <v>24.7</v>
      </c>
      <c r="O847" s="132">
        <v>24.7</v>
      </c>
      <c r="P847" s="132"/>
      <c r="Q847" s="132">
        <v>24.4</v>
      </c>
      <c r="R847" s="132">
        <v>24.4</v>
      </c>
      <c r="S847" s="132">
        <v>24.4</v>
      </c>
      <c r="T847" s="132">
        <v>24.4</v>
      </c>
      <c r="U847" s="132">
        <v>24.4</v>
      </c>
      <c r="V847" s="132">
        <v>24.5</v>
      </c>
      <c r="W847" s="132">
        <v>25.5</v>
      </c>
      <c r="X847" s="132">
        <v>24.5</v>
      </c>
      <c r="Y847" s="132">
        <v>24.5</v>
      </c>
      <c r="Z847" s="132">
        <v>24.5</v>
      </c>
      <c r="AA847" s="132">
        <v>24.5</v>
      </c>
      <c r="AB847" s="132">
        <v>23.4</v>
      </c>
      <c r="AC847" s="132">
        <v>24.5</v>
      </c>
      <c r="AD847" s="132">
        <v>24.5</v>
      </c>
      <c r="AE847" s="132">
        <v>24.5</v>
      </c>
      <c r="AF847" s="132">
        <v>26.1</v>
      </c>
      <c r="AG847" s="132">
        <v>24.5</v>
      </c>
      <c r="AH847" s="132">
        <v>24.5</v>
      </c>
      <c r="AI847" s="132">
        <v>24.5</v>
      </c>
      <c r="AJ847" s="132">
        <v>21</v>
      </c>
      <c r="AK847" s="132">
        <v>24.5</v>
      </c>
      <c r="AL847" s="132">
        <v>24.5</v>
      </c>
      <c r="AM847" s="132">
        <v>25.4</v>
      </c>
      <c r="AN847" s="132">
        <v>24.6</v>
      </c>
      <c r="AO847" s="132">
        <v>27</v>
      </c>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row>
    <row r="848" spans="1:94">
      <c r="A848" s="131"/>
      <c r="B848" s="131"/>
      <c r="C848" s="131" t="s">
        <v>1491</v>
      </c>
      <c r="D848" s="131" t="s">
        <v>1586</v>
      </c>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row>
    <row r="849" spans="1:94">
      <c r="A849" s="131">
        <v>853</v>
      </c>
      <c r="B849" s="131" t="s">
        <v>1585</v>
      </c>
      <c r="C849" s="131" t="s">
        <v>1491</v>
      </c>
      <c r="D849" s="131" t="s">
        <v>1586</v>
      </c>
      <c r="E849" s="131" t="s">
        <v>1493</v>
      </c>
      <c r="F849" s="131" t="s">
        <v>1704</v>
      </c>
      <c r="G849" s="131"/>
      <c r="H849" s="131"/>
      <c r="I849" s="132"/>
      <c r="J849" s="132">
        <v>13.2</v>
      </c>
      <c r="K849" s="132"/>
      <c r="L849" s="132">
        <v>13.2</v>
      </c>
      <c r="M849" s="132">
        <v>14.2</v>
      </c>
      <c r="N849" s="132">
        <v>13.2</v>
      </c>
      <c r="O849" s="132">
        <v>12.3</v>
      </c>
      <c r="P849" s="132"/>
      <c r="Q849" s="132">
        <v>11.6</v>
      </c>
      <c r="R849" s="132">
        <v>13.3</v>
      </c>
      <c r="S849" s="132">
        <v>16.3</v>
      </c>
      <c r="T849" s="132">
        <v>9.6</v>
      </c>
      <c r="U849" s="132">
        <v>16.7</v>
      </c>
      <c r="V849" s="132">
        <v>14.3</v>
      </c>
      <c r="W849" s="132">
        <v>17.5</v>
      </c>
      <c r="X849" s="132">
        <v>14.3</v>
      </c>
      <c r="Y849" s="132">
        <v>14.3</v>
      </c>
      <c r="Z849" s="132">
        <v>14.3</v>
      </c>
      <c r="AA849" s="132">
        <v>14.3</v>
      </c>
      <c r="AB849" s="132">
        <v>14.4</v>
      </c>
      <c r="AC849" s="132">
        <v>14.3</v>
      </c>
      <c r="AD849" s="132">
        <v>13.3</v>
      </c>
      <c r="AE849" s="132">
        <v>13.3</v>
      </c>
      <c r="AF849" s="132">
        <v>13.3</v>
      </c>
      <c r="AG849" s="132">
        <v>13.3</v>
      </c>
      <c r="AH849" s="132">
        <v>27</v>
      </c>
      <c r="AI849" s="132">
        <v>7.5</v>
      </c>
      <c r="AJ849" s="132">
        <v>8.1</v>
      </c>
      <c r="AK849" s="132">
        <v>12.4</v>
      </c>
      <c r="AL849" s="132">
        <v>15</v>
      </c>
      <c r="AM849" s="132">
        <v>12.4</v>
      </c>
      <c r="AN849" s="132">
        <v>12.4</v>
      </c>
      <c r="AO849" s="132">
        <v>13.3</v>
      </c>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row>
    <row r="850" spans="1:94">
      <c r="A850" s="131">
        <v>854</v>
      </c>
      <c r="B850" s="131" t="s">
        <v>1587</v>
      </c>
      <c r="C850" s="131" t="s">
        <v>1491</v>
      </c>
      <c r="D850" s="131" t="s">
        <v>1586</v>
      </c>
      <c r="E850" s="131" t="s">
        <v>1495</v>
      </c>
      <c r="F850" s="131" t="s">
        <v>1704</v>
      </c>
      <c r="G850" s="131"/>
      <c r="H850" s="131"/>
      <c r="I850" s="132"/>
      <c r="J850" s="132">
        <v>16.5</v>
      </c>
      <c r="K850" s="132"/>
      <c r="L850" s="132">
        <v>17.2</v>
      </c>
      <c r="M850" s="132">
        <v>16.7</v>
      </c>
      <c r="N850" s="132">
        <v>15.7</v>
      </c>
      <c r="O850" s="132">
        <v>16.600000000000001</v>
      </c>
      <c r="P850" s="132"/>
      <c r="Q850" s="132">
        <v>18.399999999999999</v>
      </c>
      <c r="R850" s="132">
        <v>17.2</v>
      </c>
      <c r="S850" s="132">
        <v>17.899999999999999</v>
      </c>
      <c r="T850" s="132">
        <v>17.2</v>
      </c>
      <c r="U850" s="132">
        <v>12.7</v>
      </c>
      <c r="V850" s="132">
        <v>16.7</v>
      </c>
      <c r="W850" s="132">
        <v>16.899999999999999</v>
      </c>
      <c r="X850" s="132">
        <v>18.8</v>
      </c>
      <c r="Y850" s="132">
        <v>16.7</v>
      </c>
      <c r="Z850" s="132">
        <v>16.7</v>
      </c>
      <c r="AA850" s="132">
        <v>16.7</v>
      </c>
      <c r="AB850" s="132">
        <v>18.3</v>
      </c>
      <c r="AC850" s="132">
        <v>16.7</v>
      </c>
      <c r="AD850" s="132">
        <v>15.7</v>
      </c>
      <c r="AE850" s="132">
        <v>15.7</v>
      </c>
      <c r="AF850" s="132">
        <v>13.6</v>
      </c>
      <c r="AG850" s="132">
        <v>15.7</v>
      </c>
      <c r="AH850" s="132">
        <v>15.7</v>
      </c>
      <c r="AI850" s="132">
        <v>16.600000000000001</v>
      </c>
      <c r="AJ850" s="132">
        <v>16.600000000000001</v>
      </c>
      <c r="AK850" s="132">
        <v>16.600000000000001</v>
      </c>
      <c r="AL850" s="132">
        <v>16.600000000000001</v>
      </c>
      <c r="AM850" s="132">
        <v>16.600000000000001</v>
      </c>
      <c r="AN850" s="132">
        <v>17.3</v>
      </c>
      <c r="AO850" s="132">
        <v>16.600000000000001</v>
      </c>
    </row>
    <row r="851" spans="1:94">
      <c r="A851" s="131">
        <v>855</v>
      </c>
      <c r="B851" s="131" t="s">
        <v>1588</v>
      </c>
      <c r="C851" s="131" t="s">
        <v>1491</v>
      </c>
      <c r="D851" s="131" t="s">
        <v>1586</v>
      </c>
      <c r="E851" s="131" t="s">
        <v>1050</v>
      </c>
      <c r="F851" s="131" t="s">
        <v>1704</v>
      </c>
      <c r="G851" s="131"/>
      <c r="H851" s="131"/>
      <c r="I851" s="132"/>
      <c r="J851" s="132">
        <v>25.5</v>
      </c>
      <c r="K851" s="132"/>
      <c r="L851" s="132">
        <v>25.4</v>
      </c>
      <c r="M851" s="132">
        <v>26.1</v>
      </c>
      <c r="N851" s="132">
        <v>25.4</v>
      </c>
      <c r="O851" s="132">
        <v>25.4</v>
      </c>
      <c r="P851" s="132"/>
      <c r="Q851" s="132">
        <v>25.5</v>
      </c>
      <c r="R851" s="132">
        <v>27.2</v>
      </c>
      <c r="S851" s="132">
        <v>26.9</v>
      </c>
      <c r="T851" s="132">
        <v>21.7</v>
      </c>
      <c r="U851" s="132">
        <v>25.1</v>
      </c>
      <c r="V851" s="132">
        <v>26.3</v>
      </c>
      <c r="W851" s="132">
        <v>27.3</v>
      </c>
      <c r="X851" s="132">
        <v>28.3</v>
      </c>
      <c r="Y851" s="132">
        <v>26.3</v>
      </c>
      <c r="Z851" s="132">
        <v>26.3</v>
      </c>
      <c r="AA851" s="132">
        <v>24.8</v>
      </c>
      <c r="AB851" s="132">
        <v>26.3</v>
      </c>
      <c r="AC851" s="132">
        <v>27.8</v>
      </c>
      <c r="AD851" s="132">
        <v>23.5</v>
      </c>
      <c r="AE851" s="132">
        <v>25.5</v>
      </c>
      <c r="AF851" s="132">
        <v>25.5</v>
      </c>
      <c r="AG851" s="132">
        <v>25.5</v>
      </c>
      <c r="AH851" s="132">
        <v>25.5</v>
      </c>
      <c r="AI851" s="132">
        <v>25.5</v>
      </c>
      <c r="AJ851" s="132">
        <v>25.5</v>
      </c>
      <c r="AK851" s="132">
        <v>25.5</v>
      </c>
      <c r="AL851" s="132">
        <v>25.8</v>
      </c>
      <c r="AM851" s="132">
        <v>25.5</v>
      </c>
      <c r="AN851" s="132">
        <v>25.5</v>
      </c>
      <c r="AO851" s="132">
        <v>25.5</v>
      </c>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row>
    <row r="852" spans="1:94">
      <c r="A852" s="131">
        <v>856</v>
      </c>
      <c r="B852" s="131" t="s">
        <v>1589</v>
      </c>
      <c r="C852" s="131" t="s">
        <v>1491</v>
      </c>
      <c r="D852" s="131" t="s">
        <v>1586</v>
      </c>
      <c r="E852" s="131" t="s">
        <v>1498</v>
      </c>
      <c r="F852" s="131" t="s">
        <v>1704</v>
      </c>
      <c r="G852" s="131"/>
      <c r="H852" s="131"/>
      <c r="I852" s="132"/>
      <c r="J852" s="132">
        <v>11.5</v>
      </c>
      <c r="K852" s="132"/>
      <c r="L852" s="132">
        <v>11.3</v>
      </c>
      <c r="M852" s="132">
        <v>13.1</v>
      </c>
      <c r="N852" s="132">
        <v>11.3</v>
      </c>
      <c r="O852" s="132">
        <v>10.9</v>
      </c>
      <c r="P852" s="132"/>
      <c r="Q852" s="132">
        <v>11.3</v>
      </c>
      <c r="R852" s="132">
        <v>11.3</v>
      </c>
      <c r="S852" s="132">
        <v>12.5</v>
      </c>
      <c r="T852" s="132">
        <v>11.3</v>
      </c>
      <c r="U852" s="132">
        <v>11.3</v>
      </c>
      <c r="V852" s="132">
        <v>13.1</v>
      </c>
      <c r="W852" s="132">
        <v>16.100000000000001</v>
      </c>
      <c r="X852" s="132">
        <v>13.1</v>
      </c>
      <c r="Y852" s="132">
        <v>13.1</v>
      </c>
      <c r="Z852" s="132">
        <v>12.6</v>
      </c>
      <c r="AA852" s="132">
        <v>13.1</v>
      </c>
      <c r="AB852" s="132">
        <v>13.5</v>
      </c>
      <c r="AC852" s="132">
        <v>10.8</v>
      </c>
      <c r="AD852" s="132">
        <v>11.3</v>
      </c>
      <c r="AE852" s="132">
        <v>10.199999999999999</v>
      </c>
      <c r="AF852" s="132">
        <v>11.3</v>
      </c>
      <c r="AG852" s="132">
        <v>11.3</v>
      </c>
      <c r="AH852" s="132">
        <v>13</v>
      </c>
      <c r="AI852" s="132">
        <v>10.9</v>
      </c>
      <c r="AJ852" s="132">
        <v>10.9</v>
      </c>
      <c r="AK852" s="132">
        <v>10.9</v>
      </c>
      <c r="AL852" s="132">
        <v>10.9</v>
      </c>
      <c r="AM852" s="132">
        <v>10.6</v>
      </c>
      <c r="AN852" s="132">
        <v>10.9</v>
      </c>
      <c r="AO852" s="132">
        <v>10.3</v>
      </c>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row>
    <row r="853" spans="1:94">
      <c r="A853" s="131">
        <v>857</v>
      </c>
      <c r="B853" s="131" t="s">
        <v>1590</v>
      </c>
      <c r="C853" s="131" t="s">
        <v>1491</v>
      </c>
      <c r="D853" s="131" t="s">
        <v>1586</v>
      </c>
      <c r="E853" s="131" t="s">
        <v>1500</v>
      </c>
      <c r="F853" s="131" t="s">
        <v>1704</v>
      </c>
      <c r="G853" s="131"/>
      <c r="H853" s="131"/>
      <c r="I853" s="132"/>
      <c r="J853" s="132">
        <v>8.3000000000000007</v>
      </c>
      <c r="K853" s="132"/>
      <c r="L853" s="132">
        <v>8.1999999999999993</v>
      </c>
      <c r="M853" s="132">
        <v>8.9</v>
      </c>
      <c r="N853" s="132">
        <v>8.1999999999999993</v>
      </c>
      <c r="O853" s="132">
        <v>8</v>
      </c>
      <c r="P853" s="132"/>
      <c r="Q853" s="132">
        <v>7.9</v>
      </c>
      <c r="R853" s="132">
        <v>7.9</v>
      </c>
      <c r="S853" s="132">
        <v>10.9</v>
      </c>
      <c r="T853" s="132">
        <v>7.9</v>
      </c>
      <c r="U853" s="132">
        <v>7.9</v>
      </c>
      <c r="V853" s="132">
        <v>8.6</v>
      </c>
      <c r="W853" s="132">
        <v>14.3</v>
      </c>
      <c r="X853" s="132">
        <v>10.1</v>
      </c>
      <c r="Y853" s="132">
        <v>8.6</v>
      </c>
      <c r="Z853" s="132">
        <v>6.9</v>
      </c>
      <c r="AA853" s="132">
        <v>8.6</v>
      </c>
      <c r="AB853" s="132">
        <v>13.5</v>
      </c>
      <c r="AC853" s="132">
        <v>6.1</v>
      </c>
      <c r="AD853" s="132">
        <v>7.9</v>
      </c>
      <c r="AE853" s="132">
        <v>7.9</v>
      </c>
      <c r="AF853" s="132">
        <v>7</v>
      </c>
      <c r="AG853" s="132">
        <v>6.9</v>
      </c>
      <c r="AH853" s="132">
        <v>17.899999999999999</v>
      </c>
      <c r="AI853" s="132">
        <v>5.4</v>
      </c>
      <c r="AJ853" s="132">
        <v>7.7</v>
      </c>
      <c r="AK853" s="132">
        <v>7.7</v>
      </c>
      <c r="AL853" s="132">
        <v>11.2</v>
      </c>
      <c r="AM853" s="132">
        <v>7.7</v>
      </c>
      <c r="AN853" s="132">
        <v>6</v>
      </c>
      <c r="AO853" s="132">
        <v>7.7</v>
      </c>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row>
    <row r="854" spans="1:94">
      <c r="A854" s="131">
        <v>858</v>
      </c>
      <c r="B854" s="131" t="s">
        <v>1591</v>
      </c>
      <c r="C854" s="131" t="s">
        <v>1491</v>
      </c>
      <c r="D854" s="131" t="s">
        <v>1586</v>
      </c>
      <c r="E854" s="131" t="s">
        <v>1502</v>
      </c>
      <c r="F854" s="131" t="s">
        <v>1704</v>
      </c>
      <c r="G854" s="131"/>
      <c r="H854" s="131"/>
      <c r="I854" s="132"/>
      <c r="J854" s="132">
        <v>7.4</v>
      </c>
      <c r="K854" s="132"/>
      <c r="L854" s="132">
        <v>8.4</v>
      </c>
      <c r="M854" s="132">
        <v>9.6</v>
      </c>
      <c r="N854" s="132">
        <v>6.7</v>
      </c>
      <c r="O854" s="132">
        <v>5.6</v>
      </c>
      <c r="P854" s="132"/>
      <c r="Q854" s="132">
        <v>8.1999999999999993</v>
      </c>
      <c r="R854" s="132">
        <v>8.3000000000000007</v>
      </c>
      <c r="S854" s="132">
        <v>9.8000000000000007</v>
      </c>
      <c r="T854" s="132">
        <v>8.1999999999999993</v>
      </c>
      <c r="U854" s="132">
        <v>8.1999999999999993</v>
      </c>
      <c r="V854" s="132">
        <v>10.1</v>
      </c>
      <c r="W854" s="132">
        <v>11.4</v>
      </c>
      <c r="X854" s="132">
        <v>5.2</v>
      </c>
      <c r="Y854" s="132">
        <v>9.4</v>
      </c>
      <c r="Z854" s="132">
        <v>9.4</v>
      </c>
      <c r="AA854" s="132">
        <v>9.4</v>
      </c>
      <c r="AB854" s="132">
        <v>11.9</v>
      </c>
      <c r="AC854" s="132">
        <v>9.4</v>
      </c>
      <c r="AD854" s="132">
        <v>6</v>
      </c>
      <c r="AE854" s="132">
        <v>6.5</v>
      </c>
      <c r="AF854" s="132">
        <v>6.5</v>
      </c>
      <c r="AG854" s="132">
        <v>6.5</v>
      </c>
      <c r="AH854" s="132">
        <v>18.399999999999999</v>
      </c>
      <c r="AI854" s="132">
        <v>3.4</v>
      </c>
      <c r="AJ854" s="132">
        <v>4.8</v>
      </c>
      <c r="AK854" s="132">
        <v>5.2</v>
      </c>
      <c r="AL854" s="132">
        <v>8</v>
      </c>
      <c r="AM854" s="132">
        <v>5.4</v>
      </c>
      <c r="AN854" s="132">
        <v>5.2</v>
      </c>
      <c r="AO854" s="132">
        <v>5.4</v>
      </c>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row>
    <row r="855" spans="1:94">
      <c r="A855" s="131">
        <v>859</v>
      </c>
      <c r="B855" s="131" t="s">
        <v>1592</v>
      </c>
      <c r="C855" s="131" t="s">
        <v>1491</v>
      </c>
      <c r="D855" s="131" t="s">
        <v>1586</v>
      </c>
      <c r="E855" s="131" t="s">
        <v>1504</v>
      </c>
      <c r="F855" s="131" t="s">
        <v>1704</v>
      </c>
      <c r="G855" s="131"/>
      <c r="H855" s="131"/>
      <c r="I855" s="132"/>
      <c r="J855" s="132">
        <v>31.1</v>
      </c>
      <c r="K855" s="132"/>
      <c r="L855" s="132">
        <v>31.1</v>
      </c>
      <c r="M855" s="132">
        <v>30.6</v>
      </c>
      <c r="N855" s="132">
        <v>31.1</v>
      </c>
      <c r="O855" s="132">
        <v>31.5</v>
      </c>
      <c r="P855" s="132"/>
      <c r="Q855" s="132">
        <v>31.2</v>
      </c>
      <c r="R855" s="132">
        <v>31.2</v>
      </c>
      <c r="S855" s="132">
        <v>31.2</v>
      </c>
      <c r="T855" s="132">
        <v>27.8</v>
      </c>
      <c r="U855" s="132">
        <v>31.2</v>
      </c>
      <c r="V855" s="132">
        <v>29.8</v>
      </c>
      <c r="W855" s="132">
        <v>30.6</v>
      </c>
      <c r="X855" s="132">
        <v>30.3</v>
      </c>
      <c r="Y855" s="132">
        <v>30.6</v>
      </c>
      <c r="Z855" s="132">
        <v>30.6</v>
      </c>
      <c r="AA855" s="132">
        <v>30.6</v>
      </c>
      <c r="AB855" s="132">
        <v>30.6</v>
      </c>
      <c r="AC855" s="132">
        <v>30.6</v>
      </c>
      <c r="AD855" s="132">
        <v>31.2</v>
      </c>
      <c r="AE855" s="132">
        <v>31.2</v>
      </c>
      <c r="AF855" s="132">
        <v>31.2</v>
      </c>
      <c r="AG855" s="132">
        <v>31.2</v>
      </c>
      <c r="AH855" s="132">
        <v>32</v>
      </c>
      <c r="AI855" s="132">
        <v>31.8</v>
      </c>
      <c r="AJ855" s="132">
        <v>31.5</v>
      </c>
      <c r="AK855" s="132">
        <v>30.2</v>
      </c>
      <c r="AL855" s="132">
        <v>34.5</v>
      </c>
      <c r="AM855" s="132">
        <v>31.5</v>
      </c>
      <c r="AN855" s="132">
        <v>31.5</v>
      </c>
      <c r="AO855" s="132">
        <v>32.6</v>
      </c>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row>
    <row r="856" spans="1:94">
      <c r="A856" s="131"/>
      <c r="B856" s="131"/>
      <c r="C856" s="131" t="s">
        <v>1491</v>
      </c>
      <c r="D856" s="131" t="s">
        <v>1594</v>
      </c>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row>
    <row r="857" spans="1:94">
      <c r="A857" s="131">
        <v>861</v>
      </c>
      <c r="B857" s="131" t="s">
        <v>1593</v>
      </c>
      <c r="C857" s="131" t="s">
        <v>1491</v>
      </c>
      <c r="D857" s="131" t="s">
        <v>1594</v>
      </c>
      <c r="E857" s="131" t="s">
        <v>1493</v>
      </c>
      <c r="F857" s="131" t="s">
        <v>1704</v>
      </c>
      <c r="G857" s="131"/>
      <c r="H857" s="131"/>
      <c r="I857" s="132"/>
      <c r="J857" s="132">
        <v>14.5</v>
      </c>
      <c r="K857" s="132"/>
      <c r="L857" s="132">
        <v>14.5</v>
      </c>
      <c r="M857" s="132">
        <v>15</v>
      </c>
      <c r="N857" s="132">
        <v>14.5</v>
      </c>
      <c r="O857" s="132">
        <v>14</v>
      </c>
      <c r="P857" s="132"/>
      <c r="Q857" s="132">
        <v>14.5</v>
      </c>
      <c r="R857" s="132">
        <v>14.5</v>
      </c>
      <c r="S857" s="132">
        <v>14.5</v>
      </c>
      <c r="T857" s="132">
        <v>12.3</v>
      </c>
      <c r="U857" s="132">
        <v>20.100000000000001</v>
      </c>
      <c r="V857" s="132">
        <v>15</v>
      </c>
      <c r="W857" s="132">
        <v>15.1</v>
      </c>
      <c r="X857" s="132">
        <v>12.5</v>
      </c>
      <c r="Y857" s="132">
        <v>15.4</v>
      </c>
      <c r="Z857" s="132">
        <v>15</v>
      </c>
      <c r="AA857" s="132">
        <v>15</v>
      </c>
      <c r="AB857" s="132">
        <v>15</v>
      </c>
      <c r="AC857" s="132">
        <v>15</v>
      </c>
      <c r="AD857" s="132">
        <v>14.5</v>
      </c>
      <c r="AE857" s="132">
        <v>14.5</v>
      </c>
      <c r="AF857" s="132">
        <v>14.5</v>
      </c>
      <c r="AG857" s="132">
        <v>14.5</v>
      </c>
      <c r="AH857" s="132">
        <v>30.6</v>
      </c>
      <c r="AI857" s="132">
        <v>11.4</v>
      </c>
      <c r="AJ857" s="132">
        <v>12.9</v>
      </c>
      <c r="AK857" s="132">
        <v>14.1</v>
      </c>
      <c r="AL857" s="132">
        <v>15.6</v>
      </c>
      <c r="AM857" s="132">
        <v>14.1</v>
      </c>
      <c r="AN857" s="132">
        <v>14.1</v>
      </c>
      <c r="AO857" s="132">
        <v>14.1</v>
      </c>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row>
    <row r="858" spans="1:94">
      <c r="A858" s="131">
        <v>862</v>
      </c>
      <c r="B858" s="131" t="s">
        <v>1595</v>
      </c>
      <c r="C858" s="131" t="s">
        <v>1491</v>
      </c>
      <c r="D858" s="131" t="s">
        <v>1594</v>
      </c>
      <c r="E858" s="131" t="s">
        <v>1495</v>
      </c>
      <c r="F858" s="131" t="s">
        <v>1704</v>
      </c>
      <c r="G858" s="131"/>
      <c r="H858" s="131"/>
      <c r="I858" s="132"/>
      <c r="J858" s="132">
        <v>35.6</v>
      </c>
      <c r="K858" s="132"/>
      <c r="L858" s="132">
        <v>35.799999999999997</v>
      </c>
      <c r="M858" s="132">
        <v>34.700000000000003</v>
      </c>
      <c r="N858" s="132">
        <v>35.799999999999997</v>
      </c>
      <c r="O858" s="132">
        <v>35.799999999999997</v>
      </c>
      <c r="P858" s="132"/>
      <c r="Q858" s="132">
        <v>36.5</v>
      </c>
      <c r="R858" s="132">
        <v>36</v>
      </c>
      <c r="S858" s="132">
        <v>37.4</v>
      </c>
      <c r="T858" s="132">
        <v>36</v>
      </c>
      <c r="U858" s="132">
        <v>36</v>
      </c>
      <c r="V858" s="132">
        <v>34.9</v>
      </c>
      <c r="W858" s="132">
        <v>34.9</v>
      </c>
      <c r="X858" s="132">
        <v>40.1</v>
      </c>
      <c r="Y858" s="132">
        <v>32.700000000000003</v>
      </c>
      <c r="Z858" s="132">
        <v>34.9</v>
      </c>
      <c r="AA858" s="132">
        <v>34.9</v>
      </c>
      <c r="AB858" s="132">
        <v>34.9</v>
      </c>
      <c r="AC858" s="132">
        <v>32.6</v>
      </c>
      <c r="AD858" s="132">
        <v>35.9</v>
      </c>
      <c r="AE858" s="132">
        <v>35.4</v>
      </c>
      <c r="AF858" s="132">
        <v>36.5</v>
      </c>
      <c r="AG858" s="132">
        <v>36</v>
      </c>
      <c r="AH858" s="132">
        <v>36</v>
      </c>
      <c r="AI858" s="132">
        <v>37.1</v>
      </c>
      <c r="AJ858" s="132">
        <v>36</v>
      </c>
      <c r="AK858" s="132">
        <v>36</v>
      </c>
      <c r="AL858" s="132">
        <v>30.2</v>
      </c>
      <c r="AM858" s="132">
        <v>36</v>
      </c>
      <c r="AN858" s="132">
        <v>36</v>
      </c>
      <c r="AO858" s="132">
        <v>36</v>
      </c>
    </row>
    <row r="859" spans="1:94">
      <c r="A859" s="131">
        <v>863</v>
      </c>
      <c r="B859" s="131" t="s">
        <v>1596</v>
      </c>
      <c r="C859" s="131" t="s">
        <v>1491</v>
      </c>
      <c r="D859" s="131" t="s">
        <v>1594</v>
      </c>
      <c r="E859" s="131" t="s">
        <v>1050</v>
      </c>
      <c r="F859" s="131" t="s">
        <v>1704</v>
      </c>
      <c r="G859" s="131"/>
      <c r="H859" s="131"/>
      <c r="I859" s="132"/>
      <c r="J859" s="132">
        <v>37</v>
      </c>
      <c r="K859" s="132"/>
      <c r="L859" s="132">
        <v>37</v>
      </c>
      <c r="M859" s="132">
        <v>37</v>
      </c>
      <c r="N859" s="132">
        <v>37</v>
      </c>
      <c r="O859" s="132">
        <v>37</v>
      </c>
      <c r="P859" s="132"/>
      <c r="Q859" s="132">
        <v>37</v>
      </c>
      <c r="R859" s="132">
        <v>37</v>
      </c>
      <c r="S859" s="132">
        <v>37</v>
      </c>
      <c r="T859" s="132">
        <v>37</v>
      </c>
      <c r="U859" s="132">
        <v>37</v>
      </c>
      <c r="V859" s="132">
        <v>37</v>
      </c>
      <c r="W859" s="132">
        <v>37</v>
      </c>
      <c r="X859" s="132">
        <v>36.799999999999997</v>
      </c>
      <c r="Y859" s="132">
        <v>37</v>
      </c>
      <c r="Z859" s="132">
        <v>37</v>
      </c>
      <c r="AA859" s="132">
        <v>37</v>
      </c>
      <c r="AB859" s="132">
        <v>37</v>
      </c>
      <c r="AC859" s="132">
        <v>37</v>
      </c>
      <c r="AD859" s="132">
        <v>37</v>
      </c>
      <c r="AE859" s="132">
        <v>37</v>
      </c>
      <c r="AF859" s="132">
        <v>37</v>
      </c>
      <c r="AG859" s="132">
        <v>37</v>
      </c>
      <c r="AH859" s="132">
        <v>37</v>
      </c>
      <c r="AI859" s="132">
        <v>37</v>
      </c>
      <c r="AJ859" s="132">
        <v>37</v>
      </c>
      <c r="AK859" s="132">
        <v>37</v>
      </c>
      <c r="AL859" s="132">
        <v>36.299999999999997</v>
      </c>
      <c r="AM859" s="132">
        <v>37</v>
      </c>
      <c r="AN859" s="132">
        <v>37</v>
      </c>
      <c r="AO859" s="132">
        <v>37</v>
      </c>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row>
    <row r="860" spans="1:94">
      <c r="A860" s="131">
        <v>864</v>
      </c>
      <c r="B860" s="131" t="s">
        <v>1597</v>
      </c>
      <c r="C860" s="131" t="s">
        <v>1491</v>
      </c>
      <c r="D860" s="131" t="s">
        <v>1594</v>
      </c>
      <c r="E860" s="131" t="s">
        <v>1498</v>
      </c>
      <c r="F860" s="131" t="s">
        <v>1704</v>
      </c>
      <c r="G860" s="131"/>
      <c r="H860" s="131"/>
      <c r="I860" s="132"/>
      <c r="J860" s="132">
        <v>20.5</v>
      </c>
      <c r="K860" s="132"/>
      <c r="L860" s="132">
        <v>23.7</v>
      </c>
      <c r="M860" s="132">
        <v>20.399999999999999</v>
      </c>
      <c r="N860" s="132">
        <v>18</v>
      </c>
      <c r="O860" s="132">
        <v>20.100000000000001</v>
      </c>
      <c r="P860" s="132"/>
      <c r="Q860" s="132">
        <v>23.6</v>
      </c>
      <c r="R860" s="132">
        <v>23.6</v>
      </c>
      <c r="S860" s="132">
        <v>26.2</v>
      </c>
      <c r="T860" s="132">
        <v>22.9</v>
      </c>
      <c r="U860" s="132">
        <v>23.6</v>
      </c>
      <c r="V860" s="132">
        <v>20.399999999999999</v>
      </c>
      <c r="W860" s="132">
        <v>22.2</v>
      </c>
      <c r="X860" s="132">
        <v>20.399999999999999</v>
      </c>
      <c r="Y860" s="132">
        <v>20.399999999999999</v>
      </c>
      <c r="Z860" s="132">
        <v>20.399999999999999</v>
      </c>
      <c r="AA860" s="132">
        <v>20.399999999999999</v>
      </c>
      <c r="AB860" s="132">
        <v>26.7</v>
      </c>
      <c r="AC860" s="132">
        <v>16.399999999999999</v>
      </c>
      <c r="AD860" s="132">
        <v>14.7</v>
      </c>
      <c r="AE860" s="132">
        <v>17.8</v>
      </c>
      <c r="AF860" s="132">
        <v>18</v>
      </c>
      <c r="AG860" s="132">
        <v>18</v>
      </c>
      <c r="AH860" s="132">
        <v>18</v>
      </c>
      <c r="AI860" s="132">
        <v>20.100000000000001</v>
      </c>
      <c r="AJ860" s="132">
        <v>18.7</v>
      </c>
      <c r="AK860" s="132">
        <v>20.100000000000001</v>
      </c>
      <c r="AL860" s="132">
        <v>20.100000000000001</v>
      </c>
      <c r="AM860" s="132">
        <v>20.100000000000001</v>
      </c>
      <c r="AN860" s="132">
        <v>20.100000000000001</v>
      </c>
      <c r="AO860" s="132">
        <v>20.100000000000001</v>
      </c>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row>
    <row r="861" spans="1:94">
      <c r="A861" s="131">
        <v>865</v>
      </c>
      <c r="B861" s="131" t="s">
        <v>1598</v>
      </c>
      <c r="C861" s="131" t="s">
        <v>1491</v>
      </c>
      <c r="D861" s="131" t="s">
        <v>1594</v>
      </c>
      <c r="E861" s="131" t="s">
        <v>1500</v>
      </c>
      <c r="F861" s="131" t="s">
        <v>1704</v>
      </c>
      <c r="G861" s="131"/>
      <c r="H861" s="131"/>
      <c r="I861" s="132"/>
      <c r="J861" s="132">
        <v>13.2</v>
      </c>
      <c r="K861" s="132"/>
      <c r="L861" s="132">
        <v>13</v>
      </c>
      <c r="M861" s="132">
        <v>13</v>
      </c>
      <c r="N861" s="132">
        <v>12.7</v>
      </c>
      <c r="O861" s="132">
        <v>13.9</v>
      </c>
      <c r="P861" s="132"/>
      <c r="Q861" s="132">
        <v>13</v>
      </c>
      <c r="R861" s="132">
        <v>11.6</v>
      </c>
      <c r="S861" s="132">
        <v>13</v>
      </c>
      <c r="T861" s="132">
        <v>13</v>
      </c>
      <c r="U861" s="132">
        <v>13</v>
      </c>
      <c r="V861" s="132">
        <v>13</v>
      </c>
      <c r="W861" s="132">
        <v>13</v>
      </c>
      <c r="X861" s="132">
        <v>9.1999999999999993</v>
      </c>
      <c r="Y861" s="132">
        <v>12.3</v>
      </c>
      <c r="Z861" s="132">
        <v>13</v>
      </c>
      <c r="AA861" s="132">
        <v>13</v>
      </c>
      <c r="AB861" s="132">
        <v>13</v>
      </c>
      <c r="AC861" s="132">
        <v>13</v>
      </c>
      <c r="AD861" s="132">
        <v>11.9</v>
      </c>
      <c r="AE861" s="132">
        <v>11.9</v>
      </c>
      <c r="AF861" s="132">
        <v>12.7</v>
      </c>
      <c r="AG861" s="132">
        <v>12.7</v>
      </c>
      <c r="AH861" s="132">
        <v>12.7</v>
      </c>
      <c r="AI861" s="132">
        <v>15.7</v>
      </c>
      <c r="AJ861" s="132">
        <v>17.8</v>
      </c>
      <c r="AK861" s="132">
        <v>13.9</v>
      </c>
      <c r="AL861" s="132">
        <v>13.7</v>
      </c>
      <c r="AM861" s="132">
        <v>13.9</v>
      </c>
      <c r="AN861" s="132">
        <v>13.9</v>
      </c>
      <c r="AO861" s="132">
        <v>13.9</v>
      </c>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row>
    <row r="862" spans="1:94">
      <c r="A862" s="131">
        <v>866</v>
      </c>
      <c r="B862" s="131" t="s">
        <v>1599</v>
      </c>
      <c r="C862" s="131" t="s">
        <v>1491</v>
      </c>
      <c r="D862" s="131" t="s">
        <v>1594</v>
      </c>
      <c r="E862" s="131" t="s">
        <v>1502</v>
      </c>
      <c r="F862" s="131" t="s">
        <v>1704</v>
      </c>
      <c r="G862" s="131"/>
      <c r="H862" s="131"/>
      <c r="I862" s="132"/>
      <c r="J862" s="132">
        <v>7.8</v>
      </c>
      <c r="K862" s="132"/>
      <c r="L862" s="132">
        <v>10.1</v>
      </c>
      <c r="M862" s="132">
        <v>7.9</v>
      </c>
      <c r="N862" s="132">
        <v>6.9</v>
      </c>
      <c r="O862" s="132">
        <v>6.9</v>
      </c>
      <c r="P862" s="132"/>
      <c r="Q862" s="132">
        <v>10.199999999999999</v>
      </c>
      <c r="R862" s="132">
        <v>10.199999999999999</v>
      </c>
      <c r="S862" s="132">
        <v>10.199999999999999</v>
      </c>
      <c r="T862" s="132">
        <v>10.199999999999999</v>
      </c>
      <c r="U862" s="132">
        <v>10.199999999999999</v>
      </c>
      <c r="V862" s="132">
        <v>7.9</v>
      </c>
      <c r="W862" s="132">
        <v>10.199999999999999</v>
      </c>
      <c r="X862" s="132">
        <v>7.9</v>
      </c>
      <c r="Y862" s="132">
        <v>7.9</v>
      </c>
      <c r="Z862" s="132">
        <v>7.9</v>
      </c>
      <c r="AA862" s="132">
        <v>7.9</v>
      </c>
      <c r="AB862" s="132">
        <v>8.3000000000000007</v>
      </c>
      <c r="AC862" s="132">
        <v>7.5</v>
      </c>
      <c r="AD862" s="132">
        <v>6.9</v>
      </c>
      <c r="AE862" s="132">
        <v>6.9</v>
      </c>
      <c r="AF862" s="132">
        <v>6.9</v>
      </c>
      <c r="AG862" s="132">
        <v>5.6</v>
      </c>
      <c r="AH862" s="132">
        <v>7.5</v>
      </c>
      <c r="AI862" s="132">
        <v>5.6</v>
      </c>
      <c r="AJ862" s="132">
        <v>7</v>
      </c>
      <c r="AK862" s="132">
        <v>7</v>
      </c>
      <c r="AL862" s="132">
        <v>7</v>
      </c>
      <c r="AM862" s="132">
        <v>7</v>
      </c>
      <c r="AN862" s="132">
        <v>7</v>
      </c>
      <c r="AO862" s="132">
        <v>7</v>
      </c>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row>
    <row r="863" spans="1:94">
      <c r="A863" s="131">
        <v>867</v>
      </c>
      <c r="B863" s="131" t="s">
        <v>1600</v>
      </c>
      <c r="C863" s="131" t="s">
        <v>1491</v>
      </c>
      <c r="D863" s="131" t="s">
        <v>1594</v>
      </c>
      <c r="E863" s="131" t="s">
        <v>1504</v>
      </c>
      <c r="F863" s="131" t="s">
        <v>1704</v>
      </c>
      <c r="G863" s="131"/>
      <c r="H863" s="131"/>
      <c r="I863" s="132"/>
      <c r="J863" s="132">
        <v>29.2</v>
      </c>
      <c r="K863" s="132"/>
      <c r="L863" s="132">
        <v>29.2</v>
      </c>
      <c r="M863" s="132">
        <v>29.2</v>
      </c>
      <c r="N863" s="132">
        <v>29.2</v>
      </c>
      <c r="O863" s="132">
        <v>29.2</v>
      </c>
      <c r="P863" s="132"/>
      <c r="Q863" s="132">
        <v>29.1</v>
      </c>
      <c r="R863" s="132">
        <v>29.1</v>
      </c>
      <c r="S863" s="132">
        <v>29.1</v>
      </c>
      <c r="T863" s="132">
        <v>29.1</v>
      </c>
      <c r="U863" s="132">
        <v>29.1</v>
      </c>
      <c r="V863" s="132">
        <v>29.1</v>
      </c>
      <c r="W863" s="132">
        <v>29.1</v>
      </c>
      <c r="X863" s="132">
        <v>29.1</v>
      </c>
      <c r="Y863" s="132">
        <v>29.1</v>
      </c>
      <c r="Z863" s="132">
        <v>29.8</v>
      </c>
      <c r="AA863" s="132">
        <v>29.1</v>
      </c>
      <c r="AB863" s="132">
        <v>29.1</v>
      </c>
      <c r="AC863" s="132">
        <v>29.1</v>
      </c>
      <c r="AD863" s="132">
        <v>29.1</v>
      </c>
      <c r="AE863" s="132">
        <v>29.1</v>
      </c>
      <c r="AF863" s="132">
        <v>31</v>
      </c>
      <c r="AG863" s="132">
        <v>29</v>
      </c>
      <c r="AH863" s="132">
        <v>29.1</v>
      </c>
      <c r="AI863" s="132">
        <v>28.9</v>
      </c>
      <c r="AJ863" s="132">
        <v>29.1</v>
      </c>
      <c r="AK863" s="132">
        <v>29.1</v>
      </c>
      <c r="AL863" s="132">
        <v>29.1</v>
      </c>
      <c r="AM863" s="132">
        <v>29.1</v>
      </c>
      <c r="AN863" s="132">
        <v>29.1</v>
      </c>
      <c r="AO863" s="132">
        <v>29.1</v>
      </c>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row>
    <row r="864" spans="1:94">
      <c r="A864" s="131"/>
      <c r="B864" s="131"/>
      <c r="C864" s="131" t="s">
        <v>1491</v>
      </c>
      <c r="D864" s="131" t="s">
        <v>1602</v>
      </c>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row>
    <row r="865" spans="1:94">
      <c r="A865" s="131">
        <v>869</v>
      </c>
      <c r="B865" s="131" t="s">
        <v>1601</v>
      </c>
      <c r="C865" s="131" t="s">
        <v>1491</v>
      </c>
      <c r="D865" s="131" t="s">
        <v>1602</v>
      </c>
      <c r="E865" s="131" t="s">
        <v>1493</v>
      </c>
      <c r="F865" s="131" t="s">
        <v>1704</v>
      </c>
      <c r="G865" s="131"/>
      <c r="H865" s="131"/>
      <c r="I865" s="132"/>
      <c r="J865" s="132">
        <v>19.7</v>
      </c>
      <c r="K865" s="132"/>
      <c r="L865" s="132">
        <v>19.7</v>
      </c>
      <c r="M865" s="132">
        <v>19.899999999999999</v>
      </c>
      <c r="N865" s="132">
        <v>19.7</v>
      </c>
      <c r="O865" s="132">
        <v>19.7</v>
      </c>
      <c r="P865" s="132"/>
      <c r="Q865" s="132">
        <v>20.100000000000001</v>
      </c>
      <c r="R865" s="132">
        <v>20.100000000000001</v>
      </c>
      <c r="S865" s="132">
        <v>20.100000000000001</v>
      </c>
      <c r="T865" s="132">
        <v>20.100000000000001</v>
      </c>
      <c r="U865" s="132">
        <v>22.2</v>
      </c>
      <c r="V865" s="132">
        <v>20.3</v>
      </c>
      <c r="W865" s="132">
        <v>25.3</v>
      </c>
      <c r="X865" s="132">
        <v>10.8</v>
      </c>
      <c r="Y865" s="132">
        <v>20.3</v>
      </c>
      <c r="Z865" s="132">
        <v>20.3</v>
      </c>
      <c r="AA865" s="132">
        <v>20.5</v>
      </c>
      <c r="AB865" s="132">
        <v>20.3</v>
      </c>
      <c r="AC865" s="132">
        <v>20.3</v>
      </c>
      <c r="AD865" s="132">
        <v>20.100000000000001</v>
      </c>
      <c r="AE865" s="132">
        <v>20.100000000000001</v>
      </c>
      <c r="AF865" s="132">
        <v>20.100000000000001</v>
      </c>
      <c r="AG865" s="132">
        <v>17.5</v>
      </c>
      <c r="AH865" s="132">
        <v>20.100000000000001</v>
      </c>
      <c r="AI865" s="132">
        <v>14.7</v>
      </c>
      <c r="AJ865" s="132">
        <v>20.100000000000001</v>
      </c>
      <c r="AK865" s="132">
        <v>18.5</v>
      </c>
      <c r="AL865" s="132">
        <v>20.100000000000001</v>
      </c>
      <c r="AM865" s="132">
        <v>21</v>
      </c>
      <c r="AN865" s="132">
        <v>20.100000000000001</v>
      </c>
      <c r="AO865" s="132">
        <v>20.3</v>
      </c>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row>
    <row r="866" spans="1:94">
      <c r="A866" s="131">
        <v>870</v>
      </c>
      <c r="B866" s="131" t="s">
        <v>1603</v>
      </c>
      <c r="C866" s="131" t="s">
        <v>1491</v>
      </c>
      <c r="D866" s="131" t="s">
        <v>1602</v>
      </c>
      <c r="E866" s="131" t="s">
        <v>1495</v>
      </c>
      <c r="F866" s="131" t="s">
        <v>1704</v>
      </c>
      <c r="G866" s="131"/>
      <c r="H866" s="131"/>
      <c r="I866" s="132"/>
      <c r="J866" s="132">
        <v>26.7</v>
      </c>
      <c r="K866" s="132"/>
      <c r="L866" s="132">
        <v>30.8</v>
      </c>
      <c r="M866" s="132">
        <v>26.7</v>
      </c>
      <c r="N866" s="132">
        <v>24.4</v>
      </c>
      <c r="O866" s="132">
        <v>25.7</v>
      </c>
      <c r="P866" s="132"/>
      <c r="Q866" s="132">
        <v>36.799999999999997</v>
      </c>
      <c r="R866" s="132">
        <v>30.4</v>
      </c>
      <c r="S866" s="132">
        <v>32.299999999999997</v>
      </c>
      <c r="T866" s="132">
        <v>30.4</v>
      </c>
      <c r="U866" s="132">
        <v>30.4</v>
      </c>
      <c r="V866" s="132">
        <v>26.4</v>
      </c>
      <c r="W866" s="132">
        <v>29.5</v>
      </c>
      <c r="X866" s="132">
        <v>27.7</v>
      </c>
      <c r="Y866" s="132">
        <v>26.4</v>
      </c>
      <c r="Z866" s="132">
        <v>26.4</v>
      </c>
      <c r="AA866" s="132">
        <v>26.4</v>
      </c>
      <c r="AB866" s="132">
        <v>27.6</v>
      </c>
      <c r="AC866" s="132">
        <v>26.4</v>
      </c>
      <c r="AD866" s="132">
        <v>24.1</v>
      </c>
      <c r="AE866" s="132">
        <v>23.6</v>
      </c>
      <c r="AF866" s="132">
        <v>24.1</v>
      </c>
      <c r="AG866" s="132">
        <v>24.1</v>
      </c>
      <c r="AH866" s="132">
        <v>24.1</v>
      </c>
      <c r="AI866" s="132">
        <v>25.4</v>
      </c>
      <c r="AJ866" s="132">
        <v>25.4</v>
      </c>
      <c r="AK866" s="132">
        <v>25.4</v>
      </c>
      <c r="AL866" s="132">
        <v>25.4</v>
      </c>
      <c r="AM866" s="132">
        <v>25.4</v>
      </c>
      <c r="AN866" s="132">
        <v>25.4</v>
      </c>
      <c r="AO866" s="132">
        <v>24</v>
      </c>
    </row>
    <row r="867" spans="1:94">
      <c r="A867" s="131">
        <v>871</v>
      </c>
      <c r="B867" s="131" t="s">
        <v>1604</v>
      </c>
      <c r="C867" s="131" t="s">
        <v>1491</v>
      </c>
      <c r="D867" s="131" t="s">
        <v>1602</v>
      </c>
      <c r="E867" s="131" t="s">
        <v>1050</v>
      </c>
      <c r="F867" s="131" t="s">
        <v>1704</v>
      </c>
      <c r="G867" s="131"/>
      <c r="H867" s="131"/>
      <c r="I867" s="132"/>
      <c r="J867" s="132">
        <v>28.8</v>
      </c>
      <c r="K867" s="132"/>
      <c r="L867" s="132">
        <v>28.9</v>
      </c>
      <c r="M867" s="132">
        <v>28.9</v>
      </c>
      <c r="N867" s="132">
        <v>28.7</v>
      </c>
      <c r="O867" s="132">
        <v>28.9</v>
      </c>
      <c r="P867" s="132"/>
      <c r="Q867" s="132">
        <v>29.1</v>
      </c>
      <c r="R867" s="132">
        <v>29.1</v>
      </c>
      <c r="S867" s="132">
        <v>29.1</v>
      </c>
      <c r="T867" s="132">
        <v>29.1</v>
      </c>
      <c r="U867" s="132">
        <v>29.1</v>
      </c>
      <c r="V867" s="132">
        <v>29.1</v>
      </c>
      <c r="W867" s="132">
        <v>29.1</v>
      </c>
      <c r="X867" s="132">
        <v>29.1</v>
      </c>
      <c r="Y867" s="132">
        <v>29.1</v>
      </c>
      <c r="Z867" s="132">
        <v>25.6</v>
      </c>
      <c r="AA867" s="132">
        <v>29.8</v>
      </c>
      <c r="AB867" s="132">
        <v>29.1</v>
      </c>
      <c r="AC867" s="132">
        <v>29.1</v>
      </c>
      <c r="AD867" s="132">
        <v>27.7</v>
      </c>
      <c r="AE867" s="132">
        <v>28.9</v>
      </c>
      <c r="AF867" s="132">
        <v>28.9</v>
      </c>
      <c r="AG867" s="132">
        <v>26.1</v>
      </c>
      <c r="AH867" s="132">
        <v>34.799999999999997</v>
      </c>
      <c r="AI867" s="132">
        <v>29.1</v>
      </c>
      <c r="AJ867" s="132">
        <v>29.1</v>
      </c>
      <c r="AK867" s="132">
        <v>30.3</v>
      </c>
      <c r="AL867" s="132">
        <v>29.1</v>
      </c>
      <c r="AM867" s="132">
        <v>29.1</v>
      </c>
      <c r="AN867" s="132">
        <v>29.1</v>
      </c>
      <c r="AO867" s="132">
        <v>29.1</v>
      </c>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row>
    <row r="868" spans="1:94">
      <c r="A868" s="131">
        <v>872</v>
      </c>
      <c r="B868" s="131" t="s">
        <v>1605</v>
      </c>
      <c r="C868" s="131" t="s">
        <v>1491</v>
      </c>
      <c r="D868" s="131" t="s">
        <v>1602</v>
      </c>
      <c r="E868" s="131" t="s">
        <v>1498</v>
      </c>
      <c r="F868" s="131" t="s">
        <v>1704</v>
      </c>
      <c r="G868" s="131"/>
      <c r="H868" s="131"/>
      <c r="I868" s="132"/>
      <c r="J868" s="132">
        <v>19.3</v>
      </c>
      <c r="K868" s="132"/>
      <c r="L868" s="132">
        <v>23.2</v>
      </c>
      <c r="M868" s="132">
        <v>18.899999999999999</v>
      </c>
      <c r="N868" s="132">
        <v>16.899999999999999</v>
      </c>
      <c r="O868" s="132">
        <v>18.899999999999999</v>
      </c>
      <c r="P868" s="132"/>
      <c r="Q868" s="132">
        <v>26.1</v>
      </c>
      <c r="R868" s="132">
        <v>23.1</v>
      </c>
      <c r="S868" s="132">
        <v>24.3</v>
      </c>
      <c r="T868" s="132">
        <v>23.1</v>
      </c>
      <c r="U868" s="132">
        <v>21.4</v>
      </c>
      <c r="V868" s="132">
        <v>18.899999999999999</v>
      </c>
      <c r="W868" s="132">
        <v>21.8</v>
      </c>
      <c r="X868" s="132">
        <v>18.899999999999999</v>
      </c>
      <c r="Y868" s="132">
        <v>18.899999999999999</v>
      </c>
      <c r="Z868" s="132">
        <v>18.899999999999999</v>
      </c>
      <c r="AA868" s="132">
        <v>18.899999999999999</v>
      </c>
      <c r="AB868" s="132">
        <v>24.2</v>
      </c>
      <c r="AC868" s="132">
        <v>13.4</v>
      </c>
      <c r="AD868" s="132">
        <v>13.9</v>
      </c>
      <c r="AE868" s="132">
        <v>16</v>
      </c>
      <c r="AF868" s="132">
        <v>16.899999999999999</v>
      </c>
      <c r="AG868" s="132">
        <v>16.899999999999999</v>
      </c>
      <c r="AH868" s="132">
        <v>23.4</v>
      </c>
      <c r="AI868" s="132">
        <v>18.899999999999999</v>
      </c>
      <c r="AJ868" s="132">
        <v>18.600000000000001</v>
      </c>
      <c r="AK868" s="132">
        <v>18.899999999999999</v>
      </c>
      <c r="AL868" s="132">
        <v>19.3</v>
      </c>
      <c r="AM868" s="132">
        <v>18.3</v>
      </c>
      <c r="AN868" s="132">
        <v>18.899999999999999</v>
      </c>
      <c r="AO868" s="132">
        <v>18.899999999999999</v>
      </c>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row>
    <row r="869" spans="1:94">
      <c r="A869" s="131">
        <v>873</v>
      </c>
      <c r="B869" s="131" t="s">
        <v>1606</v>
      </c>
      <c r="C869" s="131" t="s">
        <v>1491</v>
      </c>
      <c r="D869" s="131" t="s">
        <v>1602</v>
      </c>
      <c r="E869" s="131" t="s">
        <v>1500</v>
      </c>
      <c r="F869" s="131" t="s">
        <v>1704</v>
      </c>
      <c r="G869" s="131"/>
      <c r="H869" s="131"/>
      <c r="I869" s="132"/>
      <c r="J869" s="132">
        <v>12.5</v>
      </c>
      <c r="K869" s="132"/>
      <c r="L869" s="132">
        <v>12.5</v>
      </c>
      <c r="M869" s="132">
        <v>12.5</v>
      </c>
      <c r="N869" s="132">
        <v>12.5</v>
      </c>
      <c r="O869" s="132">
        <v>12.5</v>
      </c>
      <c r="P869" s="132"/>
      <c r="Q869" s="132">
        <v>12.4</v>
      </c>
      <c r="R869" s="132">
        <v>12.4</v>
      </c>
      <c r="S869" s="132">
        <v>13.8</v>
      </c>
      <c r="T869" s="132">
        <v>12.4</v>
      </c>
      <c r="U869" s="132">
        <v>12.4</v>
      </c>
      <c r="V869" s="132">
        <v>12.4</v>
      </c>
      <c r="W869" s="132">
        <v>12.4</v>
      </c>
      <c r="X869" s="132">
        <v>12.4</v>
      </c>
      <c r="Y869" s="132">
        <v>10.1</v>
      </c>
      <c r="Z869" s="132">
        <v>12.2</v>
      </c>
      <c r="AA869" s="132">
        <v>14.6</v>
      </c>
      <c r="AB869" s="132">
        <v>12.4</v>
      </c>
      <c r="AC869" s="132">
        <v>12.4</v>
      </c>
      <c r="AD869" s="132">
        <v>12.4</v>
      </c>
      <c r="AE869" s="132">
        <v>12.4</v>
      </c>
      <c r="AF869" s="132">
        <v>12.4</v>
      </c>
      <c r="AG869" s="132">
        <v>12.4</v>
      </c>
      <c r="AH869" s="132">
        <v>21.5</v>
      </c>
      <c r="AI869" s="132">
        <v>12.4</v>
      </c>
      <c r="AJ869" s="132">
        <v>12.4</v>
      </c>
      <c r="AK869" s="132">
        <v>12.4</v>
      </c>
      <c r="AL869" s="132">
        <v>13.6</v>
      </c>
      <c r="AM869" s="132">
        <v>12.4</v>
      </c>
      <c r="AN869" s="132">
        <v>12.4</v>
      </c>
      <c r="AO869" s="132">
        <v>12.4</v>
      </c>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row>
    <row r="870" spans="1:94">
      <c r="A870" s="131">
        <v>874</v>
      </c>
      <c r="B870" s="131" t="s">
        <v>1607</v>
      </c>
      <c r="C870" s="131" t="s">
        <v>1491</v>
      </c>
      <c r="D870" s="131" t="s">
        <v>1602</v>
      </c>
      <c r="E870" s="131" t="s">
        <v>1502</v>
      </c>
      <c r="F870" s="131" t="s">
        <v>1704</v>
      </c>
      <c r="G870" s="131"/>
      <c r="H870" s="131"/>
      <c r="I870" s="132"/>
      <c r="J870" s="132">
        <v>8.6</v>
      </c>
      <c r="K870" s="132"/>
      <c r="L870" s="132">
        <v>8.9</v>
      </c>
      <c r="M870" s="132">
        <v>9.1</v>
      </c>
      <c r="N870" s="132">
        <v>7.9</v>
      </c>
      <c r="O870" s="132">
        <v>8.6</v>
      </c>
      <c r="P870" s="132"/>
      <c r="Q870" s="132">
        <v>9.1</v>
      </c>
      <c r="R870" s="132">
        <v>9.1</v>
      </c>
      <c r="S870" s="132">
        <v>9.1</v>
      </c>
      <c r="T870" s="132">
        <v>9.1</v>
      </c>
      <c r="U870" s="132">
        <v>12.2</v>
      </c>
      <c r="V870" s="132">
        <v>11.4</v>
      </c>
      <c r="W870" s="132">
        <v>10.3</v>
      </c>
      <c r="X870" s="132">
        <v>9.3000000000000007</v>
      </c>
      <c r="Y870" s="132">
        <v>9.9</v>
      </c>
      <c r="Z870" s="132">
        <v>9.1</v>
      </c>
      <c r="AA870" s="132">
        <v>9.3000000000000007</v>
      </c>
      <c r="AB870" s="132">
        <v>9.3000000000000007</v>
      </c>
      <c r="AC870" s="132">
        <v>9.3000000000000007</v>
      </c>
      <c r="AD870" s="132">
        <v>8.1</v>
      </c>
      <c r="AE870" s="132">
        <v>8.1</v>
      </c>
      <c r="AF870" s="132">
        <v>8.1</v>
      </c>
      <c r="AG870" s="132">
        <v>6.1</v>
      </c>
      <c r="AH870" s="132">
        <v>8.5</v>
      </c>
      <c r="AI870" s="132">
        <v>6.5</v>
      </c>
      <c r="AJ870" s="132">
        <v>7.1</v>
      </c>
      <c r="AK870" s="132">
        <v>8.8000000000000007</v>
      </c>
      <c r="AL870" s="132">
        <v>8.8000000000000007</v>
      </c>
      <c r="AM870" s="132">
        <v>8.8000000000000007</v>
      </c>
      <c r="AN870" s="132">
        <v>8.8000000000000007</v>
      </c>
      <c r="AO870" s="132">
        <v>8.8000000000000007</v>
      </c>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row>
    <row r="871" spans="1:94">
      <c r="A871" s="131">
        <v>875</v>
      </c>
      <c r="B871" s="131" t="s">
        <v>1608</v>
      </c>
      <c r="C871" s="131" t="s">
        <v>1491</v>
      </c>
      <c r="D871" s="131" t="s">
        <v>1602</v>
      </c>
      <c r="E871" s="131" t="s">
        <v>1504</v>
      </c>
      <c r="F871" s="131" t="s">
        <v>1704</v>
      </c>
      <c r="G871" s="131"/>
      <c r="H871" s="131"/>
      <c r="I871" s="132"/>
      <c r="J871" s="132">
        <v>33</v>
      </c>
      <c r="K871" s="132"/>
      <c r="L871" s="132">
        <v>32.799999999999997</v>
      </c>
      <c r="M871" s="132">
        <v>32.799999999999997</v>
      </c>
      <c r="N871" s="132">
        <v>32.799999999999997</v>
      </c>
      <c r="O871" s="132">
        <v>33.299999999999997</v>
      </c>
      <c r="P871" s="132"/>
      <c r="Q871" s="132">
        <v>32.799999999999997</v>
      </c>
      <c r="R871" s="132">
        <v>32.799999999999997</v>
      </c>
      <c r="S871" s="132">
        <v>31.9</v>
      </c>
      <c r="T871" s="132">
        <v>32.799999999999997</v>
      </c>
      <c r="U871" s="132">
        <v>32.799999999999997</v>
      </c>
      <c r="V871" s="132">
        <v>32.6</v>
      </c>
      <c r="W871" s="132">
        <v>32.799999999999997</v>
      </c>
      <c r="X871" s="132">
        <v>32.799999999999997</v>
      </c>
      <c r="Y871" s="132">
        <v>31.5</v>
      </c>
      <c r="Z871" s="132">
        <v>32.799999999999997</v>
      </c>
      <c r="AA871" s="132">
        <v>32.799999999999997</v>
      </c>
      <c r="AB871" s="132">
        <v>32.799999999999997</v>
      </c>
      <c r="AC871" s="132">
        <v>32.799999999999997</v>
      </c>
      <c r="AD871" s="132">
        <v>32.799999999999997</v>
      </c>
      <c r="AE871" s="132">
        <v>32.799999999999997</v>
      </c>
      <c r="AF871" s="132">
        <v>32.799999999999997</v>
      </c>
      <c r="AG871" s="132">
        <v>32.799999999999997</v>
      </c>
      <c r="AH871" s="132">
        <v>42.5</v>
      </c>
      <c r="AI871" s="132">
        <v>33.299999999999997</v>
      </c>
      <c r="AJ871" s="132">
        <v>33.299999999999997</v>
      </c>
      <c r="AK871" s="132">
        <v>33.299999999999997</v>
      </c>
      <c r="AL871" s="132">
        <v>33.299999999999997</v>
      </c>
      <c r="AM871" s="132">
        <v>35.700000000000003</v>
      </c>
      <c r="AN871" s="132">
        <v>33.299999999999997</v>
      </c>
      <c r="AO871" s="132">
        <v>33.299999999999997</v>
      </c>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row>
    <row r="872" spans="1:94">
      <c r="A872" s="131"/>
      <c r="B872" s="131"/>
      <c r="C872" s="131" t="s">
        <v>1491</v>
      </c>
      <c r="D872" s="131" t="s">
        <v>1610</v>
      </c>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row>
    <row r="873" spans="1:94">
      <c r="A873" s="131">
        <v>877</v>
      </c>
      <c r="B873" s="131" t="s">
        <v>1609</v>
      </c>
      <c r="C873" s="131" t="s">
        <v>1491</v>
      </c>
      <c r="D873" s="131" t="s">
        <v>1610</v>
      </c>
      <c r="E873" s="131" t="s">
        <v>1493</v>
      </c>
      <c r="F873" s="131" t="s">
        <v>1704</v>
      </c>
      <c r="G873" s="131"/>
      <c r="H873" s="131"/>
      <c r="I873" s="132"/>
      <c r="J873" s="132">
        <v>15.8</v>
      </c>
      <c r="K873" s="132"/>
      <c r="L873" s="132">
        <v>15.6</v>
      </c>
      <c r="M873" s="132">
        <v>16.2</v>
      </c>
      <c r="N873" s="132">
        <v>15.6</v>
      </c>
      <c r="O873" s="132">
        <v>15.6</v>
      </c>
      <c r="P873" s="132"/>
      <c r="Q873" s="132">
        <v>16</v>
      </c>
      <c r="R873" s="132">
        <v>16</v>
      </c>
      <c r="S873" s="132">
        <v>16</v>
      </c>
      <c r="T873" s="132">
        <v>16</v>
      </c>
      <c r="U873" s="132">
        <v>16.600000000000001</v>
      </c>
      <c r="V873" s="132">
        <v>16.600000000000001</v>
      </c>
      <c r="W873" s="132">
        <v>16.7</v>
      </c>
      <c r="X873" s="132">
        <v>10.3</v>
      </c>
      <c r="Y873" s="132">
        <v>16.600000000000001</v>
      </c>
      <c r="Z873" s="132">
        <v>16.8</v>
      </c>
      <c r="AA873" s="132">
        <v>16.600000000000001</v>
      </c>
      <c r="AB873" s="132">
        <v>16.600000000000001</v>
      </c>
      <c r="AC873" s="132">
        <v>16.600000000000001</v>
      </c>
      <c r="AD873" s="132">
        <v>16</v>
      </c>
      <c r="AE873" s="132">
        <v>16</v>
      </c>
      <c r="AF873" s="132">
        <v>16</v>
      </c>
      <c r="AG873" s="132">
        <v>16</v>
      </c>
      <c r="AH873" s="132">
        <v>29.9</v>
      </c>
      <c r="AI873" s="132">
        <v>10.6</v>
      </c>
      <c r="AJ873" s="132">
        <v>15.5</v>
      </c>
      <c r="AK873" s="132">
        <v>11.7</v>
      </c>
      <c r="AL873" s="132">
        <v>16</v>
      </c>
      <c r="AM873" s="132">
        <v>16</v>
      </c>
      <c r="AN873" s="132">
        <v>16</v>
      </c>
      <c r="AO873" s="132">
        <v>16.3</v>
      </c>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row>
    <row r="874" spans="1:94">
      <c r="A874" s="131">
        <v>878</v>
      </c>
      <c r="B874" s="131" t="s">
        <v>1611</v>
      </c>
      <c r="C874" s="131" t="s">
        <v>1491</v>
      </c>
      <c r="D874" s="131" t="s">
        <v>1610</v>
      </c>
      <c r="E874" s="131" t="s">
        <v>1495</v>
      </c>
      <c r="F874" s="131" t="s">
        <v>1704</v>
      </c>
      <c r="G874" s="131"/>
      <c r="H874" s="131"/>
      <c r="I874" s="132"/>
      <c r="J874" s="132">
        <v>22.4</v>
      </c>
      <c r="K874" s="132"/>
      <c r="L874" s="132">
        <v>26</v>
      </c>
      <c r="M874" s="132">
        <v>22</v>
      </c>
      <c r="N874" s="132">
        <v>21.1</v>
      </c>
      <c r="O874" s="132">
        <v>21.1</v>
      </c>
      <c r="P874" s="132"/>
      <c r="Q874" s="132">
        <v>30.3</v>
      </c>
      <c r="R874" s="132">
        <v>25.5</v>
      </c>
      <c r="S874" s="132">
        <v>28.3</v>
      </c>
      <c r="T874" s="132">
        <v>25.5</v>
      </c>
      <c r="U874" s="132">
        <v>24</v>
      </c>
      <c r="V874" s="132">
        <v>21.6</v>
      </c>
      <c r="W874" s="132">
        <v>21.6</v>
      </c>
      <c r="X874" s="132">
        <v>28.1</v>
      </c>
      <c r="Y874" s="132">
        <v>21.6</v>
      </c>
      <c r="Z874" s="132">
        <v>21.6</v>
      </c>
      <c r="AA874" s="132">
        <v>21.6</v>
      </c>
      <c r="AB874" s="132">
        <v>24.8</v>
      </c>
      <c r="AC874" s="132">
        <v>20.8</v>
      </c>
      <c r="AD874" s="132">
        <v>19.399999999999999</v>
      </c>
      <c r="AE874" s="132">
        <v>20.7</v>
      </c>
      <c r="AF874" s="132">
        <v>20.7</v>
      </c>
      <c r="AG874" s="132">
        <v>20.7</v>
      </c>
      <c r="AH874" s="132">
        <v>40.1</v>
      </c>
      <c r="AI874" s="132">
        <v>20.7</v>
      </c>
      <c r="AJ874" s="132">
        <v>20.7</v>
      </c>
      <c r="AK874" s="132">
        <v>20.7</v>
      </c>
      <c r="AL874" s="132">
        <v>20.7</v>
      </c>
      <c r="AM874" s="132">
        <v>20.7</v>
      </c>
      <c r="AN874" s="132">
        <v>18.399999999999999</v>
      </c>
      <c r="AO874" s="132">
        <v>20.7</v>
      </c>
    </row>
    <row r="875" spans="1:94">
      <c r="A875" s="131">
        <v>879</v>
      </c>
      <c r="B875" s="131" t="s">
        <v>1612</v>
      </c>
      <c r="C875" s="131" t="s">
        <v>1491</v>
      </c>
      <c r="D875" s="131" t="s">
        <v>1610</v>
      </c>
      <c r="E875" s="131" t="s">
        <v>1050</v>
      </c>
      <c r="F875" s="131" t="s">
        <v>1704</v>
      </c>
      <c r="G875" s="131"/>
      <c r="H875" s="131"/>
      <c r="I875" s="132"/>
      <c r="J875" s="132">
        <v>33.299999999999997</v>
      </c>
      <c r="K875" s="132"/>
      <c r="L875" s="132">
        <v>33.9</v>
      </c>
      <c r="M875" s="132">
        <v>33.799999999999997</v>
      </c>
      <c r="N875" s="132">
        <v>33.799999999999997</v>
      </c>
      <c r="O875" s="132">
        <v>31.7</v>
      </c>
      <c r="P875" s="132"/>
      <c r="Q875" s="132">
        <v>34</v>
      </c>
      <c r="R875" s="132">
        <v>34</v>
      </c>
      <c r="S875" s="132">
        <v>36.200000000000003</v>
      </c>
      <c r="T875" s="132">
        <v>34</v>
      </c>
      <c r="U875" s="132">
        <v>34</v>
      </c>
      <c r="V875" s="132">
        <v>33.9</v>
      </c>
      <c r="W875" s="132">
        <v>33.9</v>
      </c>
      <c r="X875" s="132">
        <v>33.5</v>
      </c>
      <c r="Y875" s="132">
        <v>33.9</v>
      </c>
      <c r="Z875" s="132">
        <v>33.9</v>
      </c>
      <c r="AA875" s="132">
        <v>34.299999999999997</v>
      </c>
      <c r="AB875" s="132">
        <v>33.9</v>
      </c>
      <c r="AC875" s="132">
        <v>33.9</v>
      </c>
      <c r="AD875" s="132">
        <v>33.9</v>
      </c>
      <c r="AE875" s="132">
        <v>33.9</v>
      </c>
      <c r="AF875" s="132">
        <v>33.9</v>
      </c>
      <c r="AG875" s="132">
        <v>33.9</v>
      </c>
      <c r="AH875" s="132">
        <v>33.9</v>
      </c>
      <c r="AI875" s="132">
        <v>30.3</v>
      </c>
      <c r="AJ875" s="132">
        <v>31.7</v>
      </c>
      <c r="AK875" s="132">
        <v>31.7</v>
      </c>
      <c r="AL875" s="132">
        <v>31.7</v>
      </c>
      <c r="AM875" s="132">
        <v>31.7</v>
      </c>
      <c r="AN875" s="132">
        <v>31.7</v>
      </c>
      <c r="AO875" s="132">
        <v>28.6</v>
      </c>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row>
    <row r="876" spans="1:94">
      <c r="A876" s="131">
        <v>880</v>
      </c>
      <c r="B876" s="131" t="s">
        <v>1613</v>
      </c>
      <c r="C876" s="131" t="s">
        <v>1491</v>
      </c>
      <c r="D876" s="131" t="s">
        <v>1610</v>
      </c>
      <c r="E876" s="131" t="s">
        <v>1498</v>
      </c>
      <c r="F876" s="131" t="s">
        <v>1704</v>
      </c>
      <c r="G876" s="131"/>
      <c r="H876" s="131"/>
      <c r="I876" s="132"/>
      <c r="J876" s="132">
        <v>17.100000000000001</v>
      </c>
      <c r="K876" s="132"/>
      <c r="L876" s="132">
        <v>21</v>
      </c>
      <c r="M876" s="132">
        <v>17</v>
      </c>
      <c r="N876" s="132">
        <v>15.3</v>
      </c>
      <c r="O876" s="132">
        <v>15.9</v>
      </c>
      <c r="P876" s="132"/>
      <c r="Q876" s="132">
        <v>20.8</v>
      </c>
      <c r="R876" s="132">
        <v>20.8</v>
      </c>
      <c r="S876" s="132">
        <v>23.7</v>
      </c>
      <c r="T876" s="132">
        <v>20.8</v>
      </c>
      <c r="U876" s="132">
        <v>20.8</v>
      </c>
      <c r="V876" s="132">
        <v>16.8</v>
      </c>
      <c r="W876" s="132">
        <v>21.5</v>
      </c>
      <c r="X876" s="132">
        <v>14.1</v>
      </c>
      <c r="Y876" s="132">
        <v>16.8</v>
      </c>
      <c r="Z876" s="132">
        <v>16.8</v>
      </c>
      <c r="AA876" s="132">
        <v>16.8</v>
      </c>
      <c r="AB876" s="132">
        <v>20.100000000000001</v>
      </c>
      <c r="AC876" s="132">
        <v>15.6</v>
      </c>
      <c r="AD876" s="132">
        <v>13.9</v>
      </c>
      <c r="AE876" s="132">
        <v>15.1</v>
      </c>
      <c r="AF876" s="132">
        <v>13</v>
      </c>
      <c r="AG876" s="132">
        <v>15.1</v>
      </c>
      <c r="AH876" s="132">
        <v>15.1</v>
      </c>
      <c r="AI876" s="132">
        <v>15.7</v>
      </c>
      <c r="AJ876" s="132">
        <v>15.7</v>
      </c>
      <c r="AK876" s="132">
        <v>15.7</v>
      </c>
      <c r="AL876" s="132">
        <v>15.7</v>
      </c>
      <c r="AM876" s="132">
        <v>15.7</v>
      </c>
      <c r="AN876" s="132">
        <v>15.5</v>
      </c>
      <c r="AO876" s="132">
        <v>15</v>
      </c>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row>
    <row r="877" spans="1:94">
      <c r="A877" s="131">
        <v>881</v>
      </c>
      <c r="B877" s="131" t="s">
        <v>1614</v>
      </c>
      <c r="C877" s="131" t="s">
        <v>1491</v>
      </c>
      <c r="D877" s="131" t="s">
        <v>1610</v>
      </c>
      <c r="E877" s="131" t="s">
        <v>1500</v>
      </c>
      <c r="F877" s="131" t="s">
        <v>1704</v>
      </c>
      <c r="G877" s="131"/>
      <c r="H877" s="131"/>
      <c r="I877" s="132"/>
      <c r="J877" s="132">
        <v>19.2</v>
      </c>
      <c r="K877" s="132"/>
      <c r="L877" s="132">
        <v>19.2</v>
      </c>
      <c r="M877" s="132">
        <v>19.2</v>
      </c>
      <c r="N877" s="132">
        <v>19.2</v>
      </c>
      <c r="O877" s="132">
        <v>19.2</v>
      </c>
      <c r="P877" s="132"/>
      <c r="Q877" s="132">
        <v>19.2</v>
      </c>
      <c r="R877" s="132">
        <v>19.2</v>
      </c>
      <c r="S877" s="132">
        <v>22.1</v>
      </c>
      <c r="T877" s="132">
        <v>19.2</v>
      </c>
      <c r="U877" s="132">
        <v>19.2</v>
      </c>
      <c r="V877" s="132">
        <v>19.2</v>
      </c>
      <c r="W877" s="132">
        <v>22.8</v>
      </c>
      <c r="X877" s="132">
        <v>16.3</v>
      </c>
      <c r="Y877" s="132">
        <v>18.600000000000001</v>
      </c>
      <c r="Z877" s="132">
        <v>19.2</v>
      </c>
      <c r="AA877" s="132">
        <v>19.2</v>
      </c>
      <c r="AB877" s="132">
        <v>19.2</v>
      </c>
      <c r="AC877" s="132">
        <v>14</v>
      </c>
      <c r="AD877" s="132">
        <v>19.2</v>
      </c>
      <c r="AE877" s="132">
        <v>15.7</v>
      </c>
      <c r="AF877" s="132">
        <v>21.4</v>
      </c>
      <c r="AG877" s="132">
        <v>19.2</v>
      </c>
      <c r="AH877" s="132">
        <v>30.8</v>
      </c>
      <c r="AI877" s="132">
        <v>19.2</v>
      </c>
      <c r="AJ877" s="132">
        <v>20.9</v>
      </c>
      <c r="AK877" s="132">
        <v>16.3</v>
      </c>
      <c r="AL877" s="132">
        <v>16.899999999999999</v>
      </c>
      <c r="AM877" s="132">
        <v>19.2</v>
      </c>
      <c r="AN877" s="132">
        <v>19.2</v>
      </c>
      <c r="AO877" s="132">
        <v>19.2</v>
      </c>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row>
    <row r="878" spans="1:94">
      <c r="A878" s="131">
        <v>882</v>
      </c>
      <c r="B878" s="131" t="s">
        <v>1615</v>
      </c>
      <c r="C878" s="131" t="s">
        <v>1491</v>
      </c>
      <c r="D878" s="131" t="s">
        <v>1610</v>
      </c>
      <c r="E878" s="131" t="s">
        <v>1502</v>
      </c>
      <c r="F878" s="131" t="s">
        <v>1704</v>
      </c>
      <c r="G878" s="131"/>
      <c r="H878" s="131"/>
      <c r="I878" s="132"/>
      <c r="J878" s="132">
        <v>9.1</v>
      </c>
      <c r="K878" s="132"/>
      <c r="L878" s="132">
        <v>11</v>
      </c>
      <c r="M878" s="132">
        <v>9.1</v>
      </c>
      <c r="N878" s="132">
        <v>7.7</v>
      </c>
      <c r="O878" s="132">
        <v>8.6999999999999993</v>
      </c>
      <c r="P878" s="132"/>
      <c r="Q878" s="132">
        <v>10.9</v>
      </c>
      <c r="R878" s="132">
        <v>14.1</v>
      </c>
      <c r="S878" s="132">
        <v>10.9</v>
      </c>
      <c r="T878" s="132">
        <v>10.9</v>
      </c>
      <c r="U878" s="132">
        <v>10.9</v>
      </c>
      <c r="V878" s="132">
        <v>9</v>
      </c>
      <c r="W878" s="132">
        <v>11</v>
      </c>
      <c r="X878" s="132">
        <v>5.3</v>
      </c>
      <c r="Y878" s="132">
        <v>9</v>
      </c>
      <c r="Z878" s="132">
        <v>9</v>
      </c>
      <c r="AA878" s="132">
        <v>9</v>
      </c>
      <c r="AB878" s="132">
        <v>9</v>
      </c>
      <c r="AC878" s="132">
        <v>8.1999999999999993</v>
      </c>
      <c r="AD878" s="132">
        <v>7.7</v>
      </c>
      <c r="AE878" s="132">
        <v>7.3</v>
      </c>
      <c r="AF878" s="132">
        <v>7.7</v>
      </c>
      <c r="AG878" s="132">
        <v>6.5</v>
      </c>
      <c r="AH878" s="132">
        <v>14.2</v>
      </c>
      <c r="AI878" s="132">
        <v>8.6999999999999993</v>
      </c>
      <c r="AJ878" s="132">
        <v>8.4</v>
      </c>
      <c r="AK878" s="132">
        <v>6.3</v>
      </c>
      <c r="AL878" s="132">
        <v>8.6999999999999993</v>
      </c>
      <c r="AM878" s="132">
        <v>8.6999999999999993</v>
      </c>
      <c r="AN878" s="132">
        <v>8.6999999999999993</v>
      </c>
      <c r="AO878" s="132">
        <v>8.6999999999999993</v>
      </c>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row>
    <row r="879" spans="1:94">
      <c r="A879" s="131">
        <v>883</v>
      </c>
      <c r="B879" s="131" t="s">
        <v>1616</v>
      </c>
      <c r="C879" s="131" t="s">
        <v>1491</v>
      </c>
      <c r="D879" s="131" t="s">
        <v>1610</v>
      </c>
      <c r="E879" s="131" t="s">
        <v>1504</v>
      </c>
      <c r="F879" s="131" t="s">
        <v>1704</v>
      </c>
      <c r="G879" s="131"/>
      <c r="H879" s="131"/>
      <c r="I879" s="132"/>
      <c r="J879" s="132">
        <v>31.2</v>
      </c>
      <c r="K879" s="132"/>
      <c r="L879" s="132">
        <v>31.2</v>
      </c>
      <c r="M879" s="132">
        <v>31.2</v>
      </c>
      <c r="N879" s="132">
        <v>31.2</v>
      </c>
      <c r="O879" s="132">
        <v>31.2</v>
      </c>
      <c r="P879" s="132"/>
      <c r="Q879" s="132">
        <v>27.3</v>
      </c>
      <c r="R879" s="132">
        <v>31.2</v>
      </c>
      <c r="S879" s="132">
        <v>31.2</v>
      </c>
      <c r="T879" s="132">
        <v>31.2</v>
      </c>
      <c r="U879" s="132">
        <v>31.2</v>
      </c>
      <c r="V879" s="132">
        <v>31.2</v>
      </c>
      <c r="W879" s="132">
        <v>35.1</v>
      </c>
      <c r="X879" s="132">
        <v>27.5</v>
      </c>
      <c r="Y879" s="132">
        <v>31.2</v>
      </c>
      <c r="Z879" s="132">
        <v>31.2</v>
      </c>
      <c r="AA879" s="132">
        <v>31.2</v>
      </c>
      <c r="AB879" s="132">
        <v>31.2</v>
      </c>
      <c r="AC879" s="132">
        <v>31.2</v>
      </c>
      <c r="AD879" s="132">
        <v>31.2</v>
      </c>
      <c r="AE879" s="132">
        <v>31.2</v>
      </c>
      <c r="AF879" s="132">
        <v>31.2</v>
      </c>
      <c r="AG879" s="132">
        <v>30.8</v>
      </c>
      <c r="AH879" s="132">
        <v>41.5</v>
      </c>
      <c r="AI879" s="132">
        <v>31.2</v>
      </c>
      <c r="AJ879" s="132">
        <v>31.2</v>
      </c>
      <c r="AK879" s="132">
        <v>30.6</v>
      </c>
      <c r="AL879" s="132">
        <v>32.9</v>
      </c>
      <c r="AM879" s="132">
        <v>31.2</v>
      </c>
      <c r="AN879" s="132">
        <v>29.5</v>
      </c>
      <c r="AO879" s="132">
        <v>31.2</v>
      </c>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row>
    <row r="880" spans="1:94">
      <c r="A880" s="131"/>
      <c r="B880" s="131"/>
      <c r="C880" s="131" t="s">
        <v>1491</v>
      </c>
      <c r="D880" s="131" t="s">
        <v>1618</v>
      </c>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row>
    <row r="881" spans="1:94">
      <c r="A881" s="131">
        <v>885</v>
      </c>
      <c r="B881" s="131" t="s">
        <v>1617</v>
      </c>
      <c r="C881" s="131" t="s">
        <v>1491</v>
      </c>
      <c r="D881" s="131" t="s">
        <v>1618</v>
      </c>
      <c r="E881" s="131" t="s">
        <v>1493</v>
      </c>
      <c r="F881" s="131" t="s">
        <v>1704</v>
      </c>
      <c r="G881" s="131"/>
      <c r="H881" s="131"/>
      <c r="I881" s="132"/>
      <c r="J881" s="132">
        <v>15.1</v>
      </c>
      <c r="K881" s="132"/>
      <c r="L881" s="132">
        <v>14.9</v>
      </c>
      <c r="M881" s="132">
        <v>17.399999999999999</v>
      </c>
      <c r="N881" s="132">
        <v>14.7</v>
      </c>
      <c r="O881" s="132">
        <v>13.6</v>
      </c>
      <c r="P881" s="132"/>
      <c r="Q881" s="132">
        <v>14.1</v>
      </c>
      <c r="R881" s="132">
        <v>16.899999999999999</v>
      </c>
      <c r="S881" s="132">
        <v>15.1</v>
      </c>
      <c r="T881" s="132">
        <v>14.5</v>
      </c>
      <c r="U881" s="132">
        <v>15</v>
      </c>
      <c r="V881" s="132">
        <v>17.5</v>
      </c>
      <c r="W881" s="132">
        <v>22</v>
      </c>
      <c r="X881" s="132">
        <v>16.399999999999999</v>
      </c>
      <c r="Y881" s="132">
        <v>17.5</v>
      </c>
      <c r="Z881" s="132">
        <v>17.5</v>
      </c>
      <c r="AA881" s="132">
        <v>17.5</v>
      </c>
      <c r="AB881" s="132">
        <v>17.5</v>
      </c>
      <c r="AC881" s="132">
        <v>17.5</v>
      </c>
      <c r="AD881" s="132">
        <v>14.8</v>
      </c>
      <c r="AE881" s="132">
        <v>14.8</v>
      </c>
      <c r="AF881" s="132">
        <v>14.8</v>
      </c>
      <c r="AG881" s="132">
        <v>14.8</v>
      </c>
      <c r="AH881" s="132">
        <v>15.3</v>
      </c>
      <c r="AI881" s="132">
        <v>9.1999999999999993</v>
      </c>
      <c r="AJ881" s="132">
        <v>12.8</v>
      </c>
      <c r="AK881" s="132">
        <v>13.7</v>
      </c>
      <c r="AL881" s="132">
        <v>13.7</v>
      </c>
      <c r="AM881" s="132">
        <v>14.1</v>
      </c>
      <c r="AN881" s="132">
        <v>13.7</v>
      </c>
      <c r="AO881" s="132">
        <v>13.7</v>
      </c>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row>
    <row r="882" spans="1:94">
      <c r="A882" s="131">
        <v>886</v>
      </c>
      <c r="B882" s="131" t="s">
        <v>1619</v>
      </c>
      <c r="C882" s="131" t="s">
        <v>1491</v>
      </c>
      <c r="D882" s="131" t="s">
        <v>1618</v>
      </c>
      <c r="E882" s="131" t="s">
        <v>1495</v>
      </c>
      <c r="F882" s="131" t="s">
        <v>1704</v>
      </c>
      <c r="G882" s="131"/>
      <c r="H882" s="131"/>
      <c r="I882" s="132"/>
      <c r="J882" s="132">
        <v>23.3</v>
      </c>
      <c r="K882" s="132"/>
      <c r="L882" s="132">
        <v>27.5</v>
      </c>
      <c r="M882" s="132">
        <v>23.6</v>
      </c>
      <c r="N882" s="132">
        <v>23</v>
      </c>
      <c r="O882" s="132">
        <v>20.3</v>
      </c>
      <c r="P882" s="132"/>
      <c r="Q882" s="132">
        <v>26.8</v>
      </c>
      <c r="R882" s="132">
        <v>26.8</v>
      </c>
      <c r="S882" s="132">
        <v>30.5</v>
      </c>
      <c r="T882" s="132">
        <v>26.7</v>
      </c>
      <c r="U882" s="132">
        <v>26.8</v>
      </c>
      <c r="V882" s="132">
        <v>23</v>
      </c>
      <c r="W882" s="132">
        <v>29</v>
      </c>
      <c r="X882" s="132">
        <v>31.8</v>
      </c>
      <c r="Y882" s="132">
        <v>23</v>
      </c>
      <c r="Z882" s="132">
        <v>23</v>
      </c>
      <c r="AA882" s="132">
        <v>23</v>
      </c>
      <c r="AB882" s="132">
        <v>27.5</v>
      </c>
      <c r="AC882" s="132">
        <v>17.3</v>
      </c>
      <c r="AD882" s="132">
        <v>22.5</v>
      </c>
      <c r="AE882" s="132">
        <v>22.5</v>
      </c>
      <c r="AF882" s="132">
        <v>22.5</v>
      </c>
      <c r="AG882" s="132">
        <v>22.5</v>
      </c>
      <c r="AH882" s="132">
        <v>22.5</v>
      </c>
      <c r="AI882" s="132">
        <v>19.899999999999999</v>
      </c>
      <c r="AJ882" s="132">
        <v>19.899999999999999</v>
      </c>
      <c r="AK882" s="132">
        <v>19.899999999999999</v>
      </c>
      <c r="AL882" s="132">
        <v>19.899999999999999</v>
      </c>
      <c r="AM882" s="132">
        <v>19.899999999999999</v>
      </c>
      <c r="AN882" s="132">
        <v>19.7</v>
      </c>
      <c r="AO882" s="132">
        <v>19.899999999999999</v>
      </c>
    </row>
    <row r="883" spans="1:94">
      <c r="A883" s="131">
        <v>887</v>
      </c>
      <c r="B883" s="131" t="s">
        <v>1620</v>
      </c>
      <c r="C883" s="131" t="s">
        <v>1491</v>
      </c>
      <c r="D883" s="131" t="s">
        <v>1618</v>
      </c>
      <c r="E883" s="131" t="s">
        <v>1050</v>
      </c>
      <c r="F883" s="131" t="s">
        <v>1704</v>
      </c>
      <c r="G883" s="131"/>
      <c r="H883" s="131"/>
      <c r="I883" s="132"/>
      <c r="J883" s="132">
        <v>23.1</v>
      </c>
      <c r="K883" s="132"/>
      <c r="L883" s="132">
        <v>23.4</v>
      </c>
      <c r="M883" s="132">
        <v>23.4</v>
      </c>
      <c r="N883" s="132">
        <v>22.6</v>
      </c>
      <c r="O883" s="132">
        <v>23.1</v>
      </c>
      <c r="P883" s="132"/>
      <c r="Q883" s="132">
        <v>23.4</v>
      </c>
      <c r="R883" s="132">
        <v>25.5</v>
      </c>
      <c r="S883" s="132">
        <v>23.4</v>
      </c>
      <c r="T883" s="132">
        <v>23.4</v>
      </c>
      <c r="U883" s="132">
        <v>23.4</v>
      </c>
      <c r="V883" s="132">
        <v>23.4</v>
      </c>
      <c r="W883" s="132">
        <v>23.4</v>
      </c>
      <c r="X883" s="132">
        <v>28.7</v>
      </c>
      <c r="Y883" s="132">
        <v>23.4</v>
      </c>
      <c r="Z883" s="132">
        <v>23.4</v>
      </c>
      <c r="AA883" s="132">
        <v>23.4</v>
      </c>
      <c r="AB883" s="132">
        <v>23.4</v>
      </c>
      <c r="AC883" s="132">
        <v>23.2</v>
      </c>
      <c r="AD883" s="132">
        <v>22.6</v>
      </c>
      <c r="AE883" s="132">
        <v>22.6</v>
      </c>
      <c r="AF883" s="132">
        <v>22.6</v>
      </c>
      <c r="AG883" s="132">
        <v>22.6</v>
      </c>
      <c r="AH883" s="132">
        <v>22.6</v>
      </c>
      <c r="AI883" s="132">
        <v>22.8</v>
      </c>
      <c r="AJ883" s="132">
        <v>23</v>
      </c>
      <c r="AK883" s="132">
        <v>23</v>
      </c>
      <c r="AL883" s="132">
        <v>21.7</v>
      </c>
      <c r="AM883" s="132">
        <v>23</v>
      </c>
      <c r="AN883" s="132">
        <v>23</v>
      </c>
      <c r="AO883" s="132">
        <v>23</v>
      </c>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row>
    <row r="884" spans="1:94">
      <c r="A884" s="131">
        <v>888</v>
      </c>
      <c r="B884" s="131" t="s">
        <v>1621</v>
      </c>
      <c r="C884" s="131" t="s">
        <v>1491</v>
      </c>
      <c r="D884" s="131" t="s">
        <v>1618</v>
      </c>
      <c r="E884" s="131" t="s">
        <v>1498</v>
      </c>
      <c r="F884" s="131" t="s">
        <v>1704</v>
      </c>
      <c r="G884" s="131"/>
      <c r="H884" s="131"/>
      <c r="I884" s="132"/>
      <c r="J884" s="132">
        <v>13.9</v>
      </c>
      <c r="K884" s="132"/>
      <c r="L884" s="132">
        <v>14.7</v>
      </c>
      <c r="M884" s="132">
        <v>14.6</v>
      </c>
      <c r="N884" s="132">
        <v>13.1</v>
      </c>
      <c r="O884" s="132">
        <v>13.4</v>
      </c>
      <c r="P884" s="132"/>
      <c r="Q884" s="132">
        <v>14.7</v>
      </c>
      <c r="R884" s="132">
        <v>14.7</v>
      </c>
      <c r="S884" s="132">
        <v>18.100000000000001</v>
      </c>
      <c r="T884" s="132">
        <v>13.6</v>
      </c>
      <c r="U884" s="132">
        <v>14.7</v>
      </c>
      <c r="V884" s="132">
        <v>14.6</v>
      </c>
      <c r="W884" s="132">
        <v>16</v>
      </c>
      <c r="X884" s="132">
        <v>14.6</v>
      </c>
      <c r="Y884" s="132">
        <v>14.6</v>
      </c>
      <c r="Z884" s="132">
        <v>11</v>
      </c>
      <c r="AA884" s="132">
        <v>14.6</v>
      </c>
      <c r="AB884" s="132">
        <v>15.8</v>
      </c>
      <c r="AC884" s="132">
        <v>14.2</v>
      </c>
      <c r="AD884" s="132">
        <v>10.8</v>
      </c>
      <c r="AE884" s="132">
        <v>13.1</v>
      </c>
      <c r="AF884" s="132">
        <v>12.2</v>
      </c>
      <c r="AG884" s="132">
        <v>13.1</v>
      </c>
      <c r="AH884" s="132">
        <v>21.7</v>
      </c>
      <c r="AI884" s="132">
        <v>10.4</v>
      </c>
      <c r="AJ884" s="132">
        <v>13.3</v>
      </c>
      <c r="AK884" s="132">
        <v>13.3</v>
      </c>
      <c r="AL884" s="132">
        <v>15.8</v>
      </c>
      <c r="AM884" s="132">
        <v>13.3</v>
      </c>
      <c r="AN884" s="132">
        <v>13.3</v>
      </c>
      <c r="AO884" s="132">
        <v>13.3</v>
      </c>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row>
    <row r="885" spans="1:94">
      <c r="A885" s="131">
        <v>889</v>
      </c>
      <c r="B885" s="131" t="s">
        <v>1622</v>
      </c>
      <c r="C885" s="131" t="s">
        <v>1491</v>
      </c>
      <c r="D885" s="131" t="s">
        <v>1618</v>
      </c>
      <c r="E885" s="131" t="s">
        <v>1500</v>
      </c>
      <c r="F885" s="131" t="s">
        <v>1704</v>
      </c>
      <c r="G885" s="131"/>
      <c r="H885" s="131"/>
      <c r="I885" s="132"/>
      <c r="J885" s="132">
        <v>8.3000000000000007</v>
      </c>
      <c r="K885" s="132"/>
      <c r="L885" s="132">
        <v>8.1999999999999993</v>
      </c>
      <c r="M885" s="132">
        <v>9.1</v>
      </c>
      <c r="N885" s="132">
        <v>8.1999999999999993</v>
      </c>
      <c r="O885" s="132">
        <v>8</v>
      </c>
      <c r="P885" s="132"/>
      <c r="Q885" s="132">
        <v>8.1999999999999993</v>
      </c>
      <c r="R885" s="132">
        <v>8.1999999999999993</v>
      </c>
      <c r="S885" s="132">
        <v>10.5</v>
      </c>
      <c r="T885" s="132">
        <v>6.6</v>
      </c>
      <c r="U885" s="132">
        <v>8.1999999999999993</v>
      </c>
      <c r="V885" s="132">
        <v>9</v>
      </c>
      <c r="W885" s="132">
        <v>10.6</v>
      </c>
      <c r="X885" s="132">
        <v>7.8</v>
      </c>
      <c r="Y885" s="132">
        <v>9</v>
      </c>
      <c r="Z885" s="132">
        <v>9</v>
      </c>
      <c r="AA885" s="132">
        <v>9</v>
      </c>
      <c r="AB885" s="132">
        <v>9</v>
      </c>
      <c r="AC885" s="132">
        <v>9</v>
      </c>
      <c r="AD885" s="132">
        <v>8.1999999999999993</v>
      </c>
      <c r="AE885" s="132">
        <v>7.5</v>
      </c>
      <c r="AF885" s="132">
        <v>8.1999999999999993</v>
      </c>
      <c r="AG885" s="132">
        <v>8.1999999999999993</v>
      </c>
      <c r="AH885" s="132">
        <v>8.1999999999999993</v>
      </c>
      <c r="AI885" s="132">
        <v>8</v>
      </c>
      <c r="AJ885" s="132">
        <v>8</v>
      </c>
      <c r="AK885" s="132">
        <v>8</v>
      </c>
      <c r="AL885" s="132">
        <v>8</v>
      </c>
      <c r="AM885" s="132">
        <v>8</v>
      </c>
      <c r="AN885" s="132">
        <v>7.3</v>
      </c>
      <c r="AO885" s="132">
        <v>8</v>
      </c>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row>
    <row r="886" spans="1:94">
      <c r="A886" s="131">
        <v>890</v>
      </c>
      <c r="B886" s="131" t="s">
        <v>1623</v>
      </c>
      <c r="C886" s="131" t="s">
        <v>1491</v>
      </c>
      <c r="D886" s="131" t="s">
        <v>1618</v>
      </c>
      <c r="E886" s="131" t="s">
        <v>1502</v>
      </c>
      <c r="F886" s="131" t="s">
        <v>1704</v>
      </c>
      <c r="G886" s="131"/>
      <c r="H886" s="131"/>
      <c r="I886" s="132"/>
      <c r="J886" s="132">
        <v>7.2</v>
      </c>
      <c r="K886" s="132"/>
      <c r="L886" s="132">
        <v>9.9</v>
      </c>
      <c r="M886" s="132">
        <v>7.5</v>
      </c>
      <c r="N886" s="132">
        <v>4.2</v>
      </c>
      <c r="O886" s="132">
        <v>7.3</v>
      </c>
      <c r="P886" s="132"/>
      <c r="Q886" s="132">
        <v>9.6999999999999993</v>
      </c>
      <c r="R886" s="132">
        <v>9.6999999999999993</v>
      </c>
      <c r="S886" s="132">
        <v>9.8000000000000007</v>
      </c>
      <c r="T886" s="132">
        <v>9.6999999999999993</v>
      </c>
      <c r="U886" s="132">
        <v>9.6999999999999993</v>
      </c>
      <c r="V886" s="132">
        <v>8.4</v>
      </c>
      <c r="W886" s="132">
        <v>9.3000000000000007</v>
      </c>
      <c r="X886" s="132">
        <v>7.4</v>
      </c>
      <c r="Y886" s="132">
        <v>8.6</v>
      </c>
      <c r="Z886" s="132">
        <v>7.4</v>
      </c>
      <c r="AA886" s="132">
        <v>6.9</v>
      </c>
      <c r="AB886" s="132">
        <v>7.4</v>
      </c>
      <c r="AC886" s="132">
        <v>7.4</v>
      </c>
      <c r="AD886" s="132">
        <v>4.0999999999999996</v>
      </c>
      <c r="AE886" s="132">
        <v>4.0999999999999996</v>
      </c>
      <c r="AF886" s="132">
        <v>4.0999999999999996</v>
      </c>
      <c r="AG886" s="132">
        <v>4.0999999999999996</v>
      </c>
      <c r="AH886" s="132">
        <v>14.2</v>
      </c>
      <c r="AI886" s="132">
        <v>5.2</v>
      </c>
      <c r="AJ886" s="132">
        <v>7.2</v>
      </c>
      <c r="AK886" s="132">
        <v>7.2</v>
      </c>
      <c r="AL886" s="132">
        <v>7.2</v>
      </c>
      <c r="AM886" s="132">
        <v>7.2</v>
      </c>
      <c r="AN886" s="132">
        <v>7.2</v>
      </c>
      <c r="AO886" s="132">
        <v>7.1</v>
      </c>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row>
    <row r="887" spans="1:94">
      <c r="A887" s="131">
        <v>891</v>
      </c>
      <c r="B887" s="131" t="s">
        <v>1624</v>
      </c>
      <c r="C887" s="131" t="s">
        <v>1491</v>
      </c>
      <c r="D887" s="131" t="s">
        <v>1618</v>
      </c>
      <c r="E887" s="131" t="s">
        <v>1504</v>
      </c>
      <c r="F887" s="131" t="s">
        <v>1704</v>
      </c>
      <c r="G887" s="131"/>
      <c r="H887" s="131"/>
      <c r="I887" s="132"/>
      <c r="J887" s="132">
        <v>41.5</v>
      </c>
      <c r="K887" s="132"/>
      <c r="L887" s="132">
        <v>41.1</v>
      </c>
      <c r="M887" s="132">
        <v>41.6</v>
      </c>
      <c r="N887" s="132">
        <v>41.6</v>
      </c>
      <c r="O887" s="132">
        <v>41.6</v>
      </c>
      <c r="P887" s="132"/>
      <c r="Q887" s="132">
        <v>41.1</v>
      </c>
      <c r="R887" s="132">
        <v>41.1</v>
      </c>
      <c r="S887" s="132">
        <v>39.4</v>
      </c>
      <c r="T887" s="132">
        <v>41.1</v>
      </c>
      <c r="U887" s="132">
        <v>41.1</v>
      </c>
      <c r="V887" s="132">
        <v>41.6</v>
      </c>
      <c r="W887" s="132">
        <v>41.6</v>
      </c>
      <c r="X887" s="132">
        <v>35.4</v>
      </c>
      <c r="Y887" s="132">
        <v>41.6</v>
      </c>
      <c r="Z887" s="132">
        <v>41.6</v>
      </c>
      <c r="AA887" s="132">
        <v>41.6</v>
      </c>
      <c r="AB887" s="132">
        <v>41.6</v>
      </c>
      <c r="AC887" s="132">
        <v>41.6</v>
      </c>
      <c r="AD887" s="132">
        <v>41.6</v>
      </c>
      <c r="AE887" s="132">
        <v>41.6</v>
      </c>
      <c r="AF887" s="132">
        <v>43.7</v>
      </c>
      <c r="AG887" s="132">
        <v>41.6</v>
      </c>
      <c r="AH887" s="132">
        <v>42.9</v>
      </c>
      <c r="AI887" s="132">
        <v>44.5</v>
      </c>
      <c r="AJ887" s="132">
        <v>41.6</v>
      </c>
      <c r="AK887" s="132">
        <v>37.200000000000003</v>
      </c>
      <c r="AL887" s="132">
        <v>41.6</v>
      </c>
      <c r="AM887" s="132">
        <v>41.6</v>
      </c>
      <c r="AN887" s="132">
        <v>41.6</v>
      </c>
      <c r="AO887" s="132">
        <v>41.6</v>
      </c>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row>
    <row r="888" spans="1:94">
      <c r="A888" s="131"/>
      <c r="B888" s="131"/>
      <c r="C888" s="131" t="s">
        <v>1491</v>
      </c>
      <c r="D888" s="131" t="s">
        <v>1626</v>
      </c>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row>
    <row r="889" spans="1:94">
      <c r="A889" s="131">
        <v>893</v>
      </c>
      <c r="B889" s="131" t="s">
        <v>1625</v>
      </c>
      <c r="C889" s="131" t="s">
        <v>1491</v>
      </c>
      <c r="D889" s="131" t="s">
        <v>1626</v>
      </c>
      <c r="E889" s="131" t="s">
        <v>1493</v>
      </c>
      <c r="F889" s="131" t="s">
        <v>1704</v>
      </c>
      <c r="G889" s="131"/>
      <c r="H889" s="131"/>
      <c r="I889" s="132"/>
      <c r="J889" s="132">
        <v>20.6</v>
      </c>
      <c r="K889" s="132"/>
      <c r="L889" s="132">
        <v>20.3</v>
      </c>
      <c r="M889" s="132">
        <v>22.9</v>
      </c>
      <c r="N889" s="132">
        <v>20.3</v>
      </c>
      <c r="O889" s="132">
        <v>19.3</v>
      </c>
      <c r="P889" s="132"/>
      <c r="Q889" s="132">
        <v>19.2</v>
      </c>
      <c r="R889" s="132">
        <v>23.3</v>
      </c>
      <c r="S889" s="132">
        <v>20.7</v>
      </c>
      <c r="T889" s="132">
        <v>17.7</v>
      </c>
      <c r="U889" s="132">
        <v>20.7</v>
      </c>
      <c r="V889" s="132">
        <v>23.4</v>
      </c>
      <c r="W889" s="132">
        <v>24.4</v>
      </c>
      <c r="X889" s="132">
        <v>23.4</v>
      </c>
      <c r="Y889" s="132">
        <v>23.4</v>
      </c>
      <c r="Z889" s="132">
        <v>22.1</v>
      </c>
      <c r="AA889" s="132">
        <v>23.4</v>
      </c>
      <c r="AB889" s="132">
        <v>23.8</v>
      </c>
      <c r="AC889" s="132">
        <v>23.4</v>
      </c>
      <c r="AD889" s="132">
        <v>18.8</v>
      </c>
      <c r="AE889" s="132">
        <v>20.7</v>
      </c>
      <c r="AF889" s="132">
        <v>20.7</v>
      </c>
      <c r="AG889" s="132">
        <v>19.899999999999999</v>
      </c>
      <c r="AH889" s="132">
        <v>37.200000000000003</v>
      </c>
      <c r="AI889" s="132">
        <v>13.5</v>
      </c>
      <c r="AJ889" s="132">
        <v>16.3</v>
      </c>
      <c r="AK889" s="132">
        <v>19.7</v>
      </c>
      <c r="AL889" s="132">
        <v>23.9</v>
      </c>
      <c r="AM889" s="132">
        <v>19.7</v>
      </c>
      <c r="AN889" s="132">
        <v>19.7</v>
      </c>
      <c r="AO889" s="132">
        <v>20.399999999999999</v>
      </c>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row>
    <row r="890" spans="1:94">
      <c r="A890" s="131">
        <v>894</v>
      </c>
      <c r="B890" s="131" t="s">
        <v>1627</v>
      </c>
      <c r="C890" s="131" t="s">
        <v>1491</v>
      </c>
      <c r="D890" s="131" t="s">
        <v>1626</v>
      </c>
      <c r="E890" s="131" t="s">
        <v>1495</v>
      </c>
      <c r="F890" s="131" t="s">
        <v>1704</v>
      </c>
      <c r="G890" s="131"/>
      <c r="H890" s="131"/>
      <c r="I890" s="132"/>
      <c r="J890" s="132">
        <v>40.1</v>
      </c>
      <c r="K890" s="132"/>
      <c r="L890" s="132">
        <v>40.9</v>
      </c>
      <c r="M890" s="132">
        <v>39.5</v>
      </c>
      <c r="N890" s="132">
        <v>39.799999999999997</v>
      </c>
      <c r="O890" s="132">
        <v>39.799999999999997</v>
      </c>
      <c r="P890" s="132"/>
      <c r="Q890" s="132">
        <v>41.1</v>
      </c>
      <c r="R890" s="132">
        <v>41.1</v>
      </c>
      <c r="S890" s="132">
        <v>41.1</v>
      </c>
      <c r="T890" s="132">
        <v>41.1</v>
      </c>
      <c r="U890" s="132">
        <v>41.1</v>
      </c>
      <c r="V890" s="132">
        <v>39.799999999999997</v>
      </c>
      <c r="W890" s="132">
        <v>39.799999999999997</v>
      </c>
      <c r="X890" s="132">
        <v>42.1</v>
      </c>
      <c r="Y890" s="132">
        <v>39.1</v>
      </c>
      <c r="Z890" s="132">
        <v>39.799999999999997</v>
      </c>
      <c r="AA890" s="132">
        <v>39.799999999999997</v>
      </c>
      <c r="AB890" s="132">
        <v>40.299999999999997</v>
      </c>
      <c r="AC890" s="132">
        <v>33.1</v>
      </c>
      <c r="AD890" s="132">
        <v>38</v>
      </c>
      <c r="AE890" s="132">
        <v>39.799999999999997</v>
      </c>
      <c r="AF890" s="132">
        <v>40.1</v>
      </c>
      <c r="AG890" s="132">
        <v>40.1</v>
      </c>
      <c r="AH890" s="132">
        <v>43.3</v>
      </c>
      <c r="AI890" s="132">
        <v>40.1</v>
      </c>
      <c r="AJ890" s="132">
        <v>40.1</v>
      </c>
      <c r="AK890" s="132">
        <v>40.1</v>
      </c>
      <c r="AL890" s="132">
        <v>40.1</v>
      </c>
      <c r="AM890" s="132">
        <v>39.799999999999997</v>
      </c>
      <c r="AN890" s="132">
        <v>40.1</v>
      </c>
      <c r="AO890" s="132">
        <v>40.1</v>
      </c>
    </row>
    <row r="891" spans="1:94">
      <c r="A891" s="131">
        <v>895</v>
      </c>
      <c r="B891" s="131" t="s">
        <v>1628</v>
      </c>
      <c r="C891" s="131" t="s">
        <v>1491</v>
      </c>
      <c r="D891" s="131" t="s">
        <v>1626</v>
      </c>
      <c r="E891" s="131" t="s">
        <v>1050</v>
      </c>
      <c r="F891" s="131" t="s">
        <v>1704</v>
      </c>
      <c r="G891" s="131"/>
      <c r="H891" s="131"/>
      <c r="I891" s="132"/>
      <c r="J891" s="132">
        <v>46.2</v>
      </c>
      <c r="K891" s="132"/>
      <c r="L891" s="132">
        <v>46.2</v>
      </c>
      <c r="M891" s="132">
        <v>46.2</v>
      </c>
      <c r="N891" s="132">
        <v>46</v>
      </c>
      <c r="O891" s="132">
        <v>46.2</v>
      </c>
      <c r="P891" s="132"/>
      <c r="Q891" s="132">
        <v>46.3</v>
      </c>
      <c r="R891" s="132">
        <v>46.3</v>
      </c>
      <c r="S891" s="132">
        <v>46.3</v>
      </c>
      <c r="T891" s="132">
        <v>46.3</v>
      </c>
      <c r="U891" s="132">
        <v>46.3</v>
      </c>
      <c r="V891" s="132">
        <v>46.3</v>
      </c>
      <c r="W891" s="132">
        <v>46.3</v>
      </c>
      <c r="X891" s="132">
        <v>46.3</v>
      </c>
      <c r="Y891" s="132">
        <v>47.4</v>
      </c>
      <c r="Z891" s="132">
        <v>46.3</v>
      </c>
      <c r="AA891" s="132">
        <v>46.3</v>
      </c>
      <c r="AB891" s="132">
        <v>46.3</v>
      </c>
      <c r="AC891" s="132">
        <v>46.3</v>
      </c>
      <c r="AD891" s="132">
        <v>45.9</v>
      </c>
      <c r="AE891" s="132">
        <v>46</v>
      </c>
      <c r="AF891" s="132">
        <v>46.2</v>
      </c>
      <c r="AG891" s="132">
        <v>45</v>
      </c>
      <c r="AH891" s="132">
        <v>46</v>
      </c>
      <c r="AI891" s="132">
        <v>46.3</v>
      </c>
      <c r="AJ891" s="132">
        <v>46.3</v>
      </c>
      <c r="AK891" s="132">
        <v>46.3</v>
      </c>
      <c r="AL891" s="132">
        <v>45</v>
      </c>
      <c r="AM891" s="132">
        <v>46.3</v>
      </c>
      <c r="AN891" s="132">
        <v>46.3</v>
      </c>
      <c r="AO891" s="132">
        <v>46.3</v>
      </c>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row>
    <row r="892" spans="1:94">
      <c r="A892" s="131">
        <v>896</v>
      </c>
      <c r="B892" s="131" t="s">
        <v>1629</v>
      </c>
      <c r="C892" s="131" t="s">
        <v>1491</v>
      </c>
      <c r="D892" s="131" t="s">
        <v>1626</v>
      </c>
      <c r="E892" s="131" t="s">
        <v>1498</v>
      </c>
      <c r="F892" s="131" t="s">
        <v>1704</v>
      </c>
      <c r="G892" s="131"/>
      <c r="H892" s="131"/>
      <c r="I892" s="132"/>
      <c r="J892" s="132">
        <v>38.9</v>
      </c>
      <c r="K892" s="132"/>
      <c r="L892" s="132">
        <v>42.5</v>
      </c>
      <c r="M892" s="132">
        <v>38.6</v>
      </c>
      <c r="N892" s="132">
        <v>38.6</v>
      </c>
      <c r="O892" s="132">
        <v>36.5</v>
      </c>
      <c r="P892" s="132"/>
      <c r="Q892" s="132">
        <v>48.9</v>
      </c>
      <c r="R892" s="132">
        <v>42.3</v>
      </c>
      <c r="S892" s="132">
        <v>43.7</v>
      </c>
      <c r="T892" s="132">
        <v>42.3</v>
      </c>
      <c r="U892" s="132">
        <v>42.3</v>
      </c>
      <c r="V892" s="132">
        <v>36.9</v>
      </c>
      <c r="W892" s="132">
        <v>38.5</v>
      </c>
      <c r="X892" s="132">
        <v>38.5</v>
      </c>
      <c r="Y892" s="132">
        <v>38.5</v>
      </c>
      <c r="Z892" s="132">
        <v>37.799999999999997</v>
      </c>
      <c r="AA892" s="132">
        <v>38.5</v>
      </c>
      <c r="AB892" s="132">
        <v>40.5</v>
      </c>
      <c r="AC892" s="132">
        <v>38.5</v>
      </c>
      <c r="AD892" s="132">
        <v>38.200000000000003</v>
      </c>
      <c r="AE892" s="132">
        <v>37.299999999999997</v>
      </c>
      <c r="AF892" s="132">
        <v>38.5</v>
      </c>
      <c r="AG892" s="132">
        <v>39.700000000000003</v>
      </c>
      <c r="AH892" s="132">
        <v>38.5</v>
      </c>
      <c r="AI892" s="132">
        <v>36.299999999999997</v>
      </c>
      <c r="AJ892" s="132">
        <v>36.299999999999997</v>
      </c>
      <c r="AK892" s="132">
        <v>36.299999999999997</v>
      </c>
      <c r="AL892" s="132">
        <v>33.299999999999997</v>
      </c>
      <c r="AM892" s="132">
        <v>36.299999999999997</v>
      </c>
      <c r="AN892" s="132">
        <v>36.299999999999997</v>
      </c>
      <c r="AO892" s="132">
        <v>36.299999999999997</v>
      </c>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row>
    <row r="893" spans="1:94">
      <c r="A893" s="131">
        <v>897</v>
      </c>
      <c r="B893" s="131" t="s">
        <v>1630</v>
      </c>
      <c r="C893" s="131" t="s">
        <v>1491</v>
      </c>
      <c r="D893" s="131" t="s">
        <v>1626</v>
      </c>
      <c r="E893" s="131" t="s">
        <v>1500</v>
      </c>
      <c r="F893" s="131" t="s">
        <v>1704</v>
      </c>
      <c r="G893" s="131"/>
      <c r="H893" s="131"/>
      <c r="I893" s="132"/>
      <c r="J893" s="132">
        <v>17.100000000000001</v>
      </c>
      <c r="K893" s="132"/>
      <c r="L893" s="132">
        <v>16.899999999999999</v>
      </c>
      <c r="M893" s="132">
        <v>19</v>
      </c>
      <c r="N893" s="132">
        <v>16.8</v>
      </c>
      <c r="O893" s="132">
        <v>15.5</v>
      </c>
      <c r="P893" s="132"/>
      <c r="Q893" s="132">
        <v>16.899999999999999</v>
      </c>
      <c r="R893" s="132">
        <v>16.899999999999999</v>
      </c>
      <c r="S893" s="132">
        <v>16.899999999999999</v>
      </c>
      <c r="T893" s="132">
        <v>16.899999999999999</v>
      </c>
      <c r="U893" s="132">
        <v>16.899999999999999</v>
      </c>
      <c r="V893" s="132">
        <v>19</v>
      </c>
      <c r="W893" s="132">
        <v>28.9</v>
      </c>
      <c r="X893" s="132">
        <v>20.5</v>
      </c>
      <c r="Y893" s="132">
        <v>19</v>
      </c>
      <c r="Z893" s="132">
        <v>18</v>
      </c>
      <c r="AA893" s="132">
        <v>19</v>
      </c>
      <c r="AB893" s="132">
        <v>19</v>
      </c>
      <c r="AC893" s="132">
        <v>14.4</v>
      </c>
      <c r="AD893" s="132">
        <v>16.8</v>
      </c>
      <c r="AE893" s="132">
        <v>16.8</v>
      </c>
      <c r="AF893" s="132">
        <v>13.9</v>
      </c>
      <c r="AG893" s="132">
        <v>16.8</v>
      </c>
      <c r="AH893" s="132">
        <v>19.600000000000001</v>
      </c>
      <c r="AI893" s="132">
        <v>15.6</v>
      </c>
      <c r="AJ893" s="132">
        <v>15.6</v>
      </c>
      <c r="AK893" s="132">
        <v>15.6</v>
      </c>
      <c r="AL893" s="132">
        <v>16.8</v>
      </c>
      <c r="AM893" s="132">
        <v>15.6</v>
      </c>
      <c r="AN893" s="132">
        <v>15.6</v>
      </c>
      <c r="AO893" s="132">
        <v>14.1</v>
      </c>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row>
    <row r="894" spans="1:94">
      <c r="A894" s="131">
        <v>898</v>
      </c>
      <c r="B894" s="131" t="s">
        <v>1631</v>
      </c>
      <c r="C894" s="131" t="s">
        <v>1491</v>
      </c>
      <c r="D894" s="131" t="s">
        <v>1626</v>
      </c>
      <c r="E894" s="131" t="s">
        <v>1502</v>
      </c>
      <c r="F894" s="131" t="s">
        <v>1704</v>
      </c>
      <c r="G894" s="131"/>
      <c r="H894" s="131"/>
      <c r="I894" s="132"/>
      <c r="J894" s="132">
        <v>12.1</v>
      </c>
      <c r="K894" s="132"/>
      <c r="L894" s="132">
        <v>13.4</v>
      </c>
      <c r="M894" s="132">
        <v>14</v>
      </c>
      <c r="N894" s="132">
        <v>11</v>
      </c>
      <c r="O894" s="132">
        <v>10.7</v>
      </c>
      <c r="P894" s="132"/>
      <c r="Q894" s="132">
        <v>13.3</v>
      </c>
      <c r="R894" s="132">
        <v>13.3</v>
      </c>
      <c r="S894" s="132">
        <v>15.3</v>
      </c>
      <c r="T894" s="132">
        <v>13.3</v>
      </c>
      <c r="U894" s="132">
        <v>13.3</v>
      </c>
      <c r="V894" s="132">
        <v>13.9</v>
      </c>
      <c r="W894" s="132">
        <v>21.2</v>
      </c>
      <c r="X894" s="132">
        <v>15.2</v>
      </c>
      <c r="Y894" s="132">
        <v>13.9</v>
      </c>
      <c r="Z894" s="132">
        <v>13.9</v>
      </c>
      <c r="AA894" s="132">
        <v>13.9</v>
      </c>
      <c r="AB894" s="132">
        <v>14.4</v>
      </c>
      <c r="AC894" s="132">
        <v>12.5</v>
      </c>
      <c r="AD894" s="132">
        <v>10.9</v>
      </c>
      <c r="AE894" s="132">
        <v>10.9</v>
      </c>
      <c r="AF894" s="132">
        <v>10.7</v>
      </c>
      <c r="AG894" s="132">
        <v>8</v>
      </c>
      <c r="AH894" s="132">
        <v>32.299999999999997</v>
      </c>
      <c r="AI894" s="132">
        <v>9.3000000000000007</v>
      </c>
      <c r="AJ894" s="132">
        <v>7.8</v>
      </c>
      <c r="AK894" s="132">
        <v>10.5</v>
      </c>
      <c r="AL894" s="132">
        <v>12.3</v>
      </c>
      <c r="AM894" s="132">
        <v>10.5</v>
      </c>
      <c r="AN894" s="132">
        <v>10.5</v>
      </c>
      <c r="AO894" s="132">
        <v>10.5</v>
      </c>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row>
    <row r="895" spans="1:94">
      <c r="A895" s="131">
        <v>899</v>
      </c>
      <c r="B895" s="131" t="s">
        <v>1632</v>
      </c>
      <c r="C895" s="131" t="s">
        <v>1491</v>
      </c>
      <c r="D895" s="131" t="s">
        <v>1626</v>
      </c>
      <c r="E895" s="131" t="s">
        <v>1504</v>
      </c>
      <c r="F895" s="131" t="s">
        <v>1704</v>
      </c>
      <c r="G895" s="131"/>
      <c r="H895" s="131"/>
      <c r="I895" s="132"/>
      <c r="J895" s="132">
        <v>38.6</v>
      </c>
      <c r="K895" s="132"/>
      <c r="L895" s="132">
        <v>38.200000000000003</v>
      </c>
      <c r="M895" s="132">
        <v>38.700000000000003</v>
      </c>
      <c r="N895" s="132">
        <v>38.700000000000003</v>
      </c>
      <c r="O895" s="132">
        <v>38.700000000000003</v>
      </c>
      <c r="P895" s="132"/>
      <c r="Q895" s="132">
        <v>38.299999999999997</v>
      </c>
      <c r="R895" s="132">
        <v>38.299999999999997</v>
      </c>
      <c r="S895" s="132">
        <v>38.299999999999997</v>
      </c>
      <c r="T895" s="132">
        <v>38.299999999999997</v>
      </c>
      <c r="U895" s="132">
        <v>38.299999999999997</v>
      </c>
      <c r="V895" s="132">
        <v>38.799999999999997</v>
      </c>
      <c r="W895" s="132">
        <v>39.200000000000003</v>
      </c>
      <c r="X895" s="132">
        <v>33.6</v>
      </c>
      <c r="Y895" s="132">
        <v>38.799999999999997</v>
      </c>
      <c r="Z895" s="132">
        <v>38.799999999999997</v>
      </c>
      <c r="AA895" s="132">
        <v>38.799999999999997</v>
      </c>
      <c r="AB895" s="132">
        <v>38.799999999999997</v>
      </c>
      <c r="AC895" s="132">
        <v>38.4</v>
      </c>
      <c r="AD895" s="132">
        <v>38.799999999999997</v>
      </c>
      <c r="AE895" s="132">
        <v>38.799999999999997</v>
      </c>
      <c r="AF895" s="132">
        <v>38.799999999999997</v>
      </c>
      <c r="AG895" s="132">
        <v>36.9</v>
      </c>
      <c r="AH895" s="132">
        <v>38.799999999999997</v>
      </c>
      <c r="AI895" s="132">
        <v>38.799999999999997</v>
      </c>
      <c r="AJ895" s="132">
        <v>38.799999999999997</v>
      </c>
      <c r="AK895" s="132">
        <v>38.799999999999997</v>
      </c>
      <c r="AL895" s="132">
        <v>39.6</v>
      </c>
      <c r="AM895" s="132">
        <v>38.799999999999997</v>
      </c>
      <c r="AN895" s="132">
        <v>41.7</v>
      </c>
      <c r="AO895" s="132">
        <v>38.799999999999997</v>
      </c>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row>
    <row r="896" spans="1:94">
      <c r="A896" s="131"/>
      <c r="B896" s="131"/>
      <c r="C896" s="131" t="s">
        <v>1491</v>
      </c>
      <c r="D896" s="131" t="s">
        <v>1634</v>
      </c>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row>
    <row r="897" spans="1:94">
      <c r="A897" s="131">
        <v>901</v>
      </c>
      <c r="B897" s="131" t="s">
        <v>1633</v>
      </c>
      <c r="C897" s="131" t="s">
        <v>1491</v>
      </c>
      <c r="D897" s="131" t="s">
        <v>1634</v>
      </c>
      <c r="E897" s="131" t="s">
        <v>1493</v>
      </c>
      <c r="F897" s="131" t="s">
        <v>1704</v>
      </c>
      <c r="G897" s="131"/>
      <c r="H897" s="131"/>
      <c r="I897" s="132"/>
      <c r="J897" s="132">
        <v>26.4</v>
      </c>
      <c r="K897" s="132"/>
      <c r="L897" s="132">
        <v>26.4</v>
      </c>
      <c r="M897" s="132">
        <v>26.6</v>
      </c>
      <c r="N897" s="132">
        <v>26.3</v>
      </c>
      <c r="O897" s="132">
        <v>26.4</v>
      </c>
      <c r="P897" s="132"/>
      <c r="Q897" s="132">
        <v>26.8</v>
      </c>
      <c r="R897" s="132">
        <v>30.1</v>
      </c>
      <c r="S897" s="132">
        <v>26.8</v>
      </c>
      <c r="T897" s="132">
        <v>23.2</v>
      </c>
      <c r="U897" s="132">
        <v>26.8</v>
      </c>
      <c r="V897" s="132">
        <v>27.1</v>
      </c>
      <c r="W897" s="132">
        <v>28.9</v>
      </c>
      <c r="X897" s="132">
        <v>25.3</v>
      </c>
      <c r="Y897" s="132">
        <v>27.1</v>
      </c>
      <c r="Z897" s="132">
        <v>27.1</v>
      </c>
      <c r="AA897" s="132">
        <v>27.1</v>
      </c>
      <c r="AB897" s="132">
        <v>27.1</v>
      </c>
      <c r="AC897" s="132">
        <v>27.1</v>
      </c>
      <c r="AD897" s="132">
        <v>23.7</v>
      </c>
      <c r="AE897" s="132">
        <v>26.8</v>
      </c>
      <c r="AF897" s="132">
        <v>26.8</v>
      </c>
      <c r="AG897" s="132">
        <v>25.3</v>
      </c>
      <c r="AH897" s="132">
        <v>37.5</v>
      </c>
      <c r="AI897" s="132">
        <v>22.7</v>
      </c>
      <c r="AJ897" s="132">
        <v>24.3</v>
      </c>
      <c r="AK897" s="132">
        <v>26.8</v>
      </c>
      <c r="AL897" s="132">
        <v>28.3</v>
      </c>
      <c r="AM897" s="132">
        <v>26.8</v>
      </c>
      <c r="AN897" s="132">
        <v>26.8</v>
      </c>
      <c r="AO897" s="132">
        <v>26.8</v>
      </c>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row>
    <row r="898" spans="1:94">
      <c r="A898" s="131">
        <v>902</v>
      </c>
      <c r="B898" s="131" t="s">
        <v>1635</v>
      </c>
      <c r="C898" s="131" t="s">
        <v>1491</v>
      </c>
      <c r="D898" s="131" t="s">
        <v>1634</v>
      </c>
      <c r="E898" s="131" t="s">
        <v>1495</v>
      </c>
      <c r="F898" s="131" t="s">
        <v>1704</v>
      </c>
      <c r="G898" s="131"/>
      <c r="H898" s="131"/>
      <c r="I898" s="132"/>
      <c r="J898" s="132">
        <v>37.5</v>
      </c>
      <c r="K898" s="132"/>
      <c r="L898" s="132">
        <v>41.3</v>
      </c>
      <c r="M898" s="132">
        <v>34.9</v>
      </c>
      <c r="N898" s="132">
        <v>37.1</v>
      </c>
      <c r="O898" s="132">
        <v>36.9</v>
      </c>
      <c r="P898" s="132"/>
      <c r="Q898" s="132">
        <v>50.4</v>
      </c>
      <c r="R898" s="132">
        <v>41.2</v>
      </c>
      <c r="S898" s="132">
        <v>41.2</v>
      </c>
      <c r="T898" s="132">
        <v>41.2</v>
      </c>
      <c r="U898" s="132">
        <v>41.2</v>
      </c>
      <c r="V898" s="132">
        <v>34.9</v>
      </c>
      <c r="W898" s="132">
        <v>34.9</v>
      </c>
      <c r="X898" s="132">
        <v>38.299999999999997</v>
      </c>
      <c r="Y898" s="132">
        <v>34.4</v>
      </c>
      <c r="Z898" s="132">
        <v>34.9</v>
      </c>
      <c r="AA898" s="132">
        <v>34.9</v>
      </c>
      <c r="AB898" s="132">
        <v>34.9</v>
      </c>
      <c r="AC898" s="132">
        <v>31.5</v>
      </c>
      <c r="AD898" s="132">
        <v>33.200000000000003</v>
      </c>
      <c r="AE898" s="132">
        <v>36.299999999999997</v>
      </c>
      <c r="AF898" s="132">
        <v>39.200000000000003</v>
      </c>
      <c r="AG898" s="132">
        <v>38.799999999999997</v>
      </c>
      <c r="AH898" s="132">
        <v>37.1</v>
      </c>
      <c r="AI898" s="132">
        <v>36.799999999999997</v>
      </c>
      <c r="AJ898" s="132">
        <v>36.799999999999997</v>
      </c>
      <c r="AK898" s="132">
        <v>36.799999999999997</v>
      </c>
      <c r="AL898" s="132">
        <v>34.6</v>
      </c>
      <c r="AM898" s="132">
        <v>36.799999999999997</v>
      </c>
      <c r="AN898" s="132">
        <v>36.799999999999997</v>
      </c>
      <c r="AO898" s="132">
        <v>36.799999999999997</v>
      </c>
    </row>
    <row r="899" spans="1:94">
      <c r="A899" s="131">
        <v>903</v>
      </c>
      <c r="B899" s="131" t="s">
        <v>1636</v>
      </c>
      <c r="C899" s="131" t="s">
        <v>1491</v>
      </c>
      <c r="D899" s="131" t="s">
        <v>1634</v>
      </c>
      <c r="E899" s="131" t="s">
        <v>1050</v>
      </c>
      <c r="F899" s="131" t="s">
        <v>1704</v>
      </c>
      <c r="G899" s="131"/>
      <c r="H899" s="131"/>
      <c r="I899" s="132"/>
      <c r="J899" s="132">
        <v>36.9</v>
      </c>
      <c r="K899" s="132"/>
      <c r="L899" s="132">
        <v>36.9</v>
      </c>
      <c r="M899" s="132">
        <v>36.9</v>
      </c>
      <c r="N899" s="132">
        <v>36.9</v>
      </c>
      <c r="O899" s="132">
        <v>36.9</v>
      </c>
      <c r="P899" s="132"/>
      <c r="Q899" s="132">
        <v>35.299999999999997</v>
      </c>
      <c r="R899" s="132">
        <v>39.4</v>
      </c>
      <c r="S899" s="132">
        <v>36.9</v>
      </c>
      <c r="T899" s="132">
        <v>39.299999999999997</v>
      </c>
      <c r="U899" s="132">
        <v>36.9</v>
      </c>
      <c r="V899" s="132">
        <v>36.9</v>
      </c>
      <c r="W899" s="132">
        <v>36.9</v>
      </c>
      <c r="X899" s="132">
        <v>36.9</v>
      </c>
      <c r="Y899" s="132">
        <v>36.9</v>
      </c>
      <c r="Z899" s="132">
        <v>36.799999999999997</v>
      </c>
      <c r="AA899" s="132">
        <v>36.9</v>
      </c>
      <c r="AB899" s="132">
        <v>36.9</v>
      </c>
      <c r="AC899" s="132">
        <v>36.9</v>
      </c>
      <c r="AD899" s="132">
        <v>32.6</v>
      </c>
      <c r="AE899" s="132">
        <v>36.9</v>
      </c>
      <c r="AF899" s="132">
        <v>38.299999999999997</v>
      </c>
      <c r="AG899" s="132">
        <v>36.6</v>
      </c>
      <c r="AH899" s="132">
        <v>37</v>
      </c>
      <c r="AI899" s="132">
        <v>36.9</v>
      </c>
      <c r="AJ899" s="132">
        <v>35.299999999999997</v>
      </c>
      <c r="AK899" s="132">
        <v>36.9</v>
      </c>
      <c r="AL899" s="132">
        <v>36.9</v>
      </c>
      <c r="AM899" s="132">
        <v>37.1</v>
      </c>
      <c r="AN899" s="132">
        <v>36.9</v>
      </c>
      <c r="AO899" s="132">
        <v>36.9</v>
      </c>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row>
    <row r="900" spans="1:94">
      <c r="A900" s="131">
        <v>904</v>
      </c>
      <c r="B900" s="131" t="s">
        <v>1637</v>
      </c>
      <c r="C900" s="131" t="s">
        <v>1491</v>
      </c>
      <c r="D900" s="131" t="s">
        <v>1634</v>
      </c>
      <c r="E900" s="131" t="s">
        <v>1498</v>
      </c>
      <c r="F900" s="131" t="s">
        <v>1704</v>
      </c>
      <c r="G900" s="131"/>
      <c r="H900" s="131"/>
      <c r="I900" s="132"/>
      <c r="J900" s="132">
        <v>39.6</v>
      </c>
      <c r="K900" s="132"/>
      <c r="L900" s="132">
        <v>42.3</v>
      </c>
      <c r="M900" s="132">
        <v>38.799999999999997</v>
      </c>
      <c r="N900" s="132">
        <v>39.1</v>
      </c>
      <c r="O900" s="132">
        <v>38.799999999999997</v>
      </c>
      <c r="P900" s="132"/>
      <c r="Q900" s="132">
        <v>42.6</v>
      </c>
      <c r="R900" s="132">
        <v>44.2</v>
      </c>
      <c r="S900" s="132">
        <v>44</v>
      </c>
      <c r="T900" s="132">
        <v>42.6</v>
      </c>
      <c r="U900" s="132">
        <v>42.6</v>
      </c>
      <c r="V900" s="132">
        <v>39.1</v>
      </c>
      <c r="W900" s="132">
        <v>43.8</v>
      </c>
      <c r="X900" s="132">
        <v>39.1</v>
      </c>
      <c r="Y900" s="132">
        <v>36.9</v>
      </c>
      <c r="Z900" s="132">
        <v>39.1</v>
      </c>
      <c r="AA900" s="132">
        <v>39.1</v>
      </c>
      <c r="AB900" s="132">
        <v>41.1</v>
      </c>
      <c r="AC900" s="132">
        <v>32.5</v>
      </c>
      <c r="AD900" s="132">
        <v>39.4</v>
      </c>
      <c r="AE900" s="132">
        <v>37.1</v>
      </c>
      <c r="AF900" s="132">
        <v>39.4</v>
      </c>
      <c r="AG900" s="132">
        <v>39.4</v>
      </c>
      <c r="AH900" s="132">
        <v>45.4</v>
      </c>
      <c r="AI900" s="132">
        <v>39.1</v>
      </c>
      <c r="AJ900" s="132">
        <v>33.9</v>
      </c>
      <c r="AK900" s="132">
        <v>39.1</v>
      </c>
      <c r="AL900" s="132">
        <v>39.1</v>
      </c>
      <c r="AM900" s="132">
        <v>39.1</v>
      </c>
      <c r="AN900" s="132">
        <v>39.1</v>
      </c>
      <c r="AO900" s="132">
        <v>39.1</v>
      </c>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row>
    <row r="901" spans="1:94">
      <c r="A901" s="131">
        <v>905</v>
      </c>
      <c r="B901" s="131" t="s">
        <v>1638</v>
      </c>
      <c r="C901" s="131" t="s">
        <v>1491</v>
      </c>
      <c r="D901" s="131" t="s">
        <v>1634</v>
      </c>
      <c r="E901" s="131" t="s">
        <v>1500</v>
      </c>
      <c r="F901" s="131" t="s">
        <v>1704</v>
      </c>
      <c r="G901" s="131"/>
      <c r="H901" s="131"/>
      <c r="I901" s="132"/>
      <c r="J901" s="132">
        <v>13.2</v>
      </c>
      <c r="K901" s="132"/>
      <c r="L901" s="132">
        <v>13.5</v>
      </c>
      <c r="M901" s="132">
        <v>13.8</v>
      </c>
      <c r="N901" s="132">
        <v>13.3</v>
      </c>
      <c r="O901" s="132">
        <v>12.6</v>
      </c>
      <c r="P901" s="132"/>
      <c r="Q901" s="132">
        <v>13.2</v>
      </c>
      <c r="R901" s="132">
        <v>12.9</v>
      </c>
      <c r="S901" s="132">
        <v>14</v>
      </c>
      <c r="T901" s="132">
        <v>13.2</v>
      </c>
      <c r="U901" s="132">
        <v>13.7</v>
      </c>
      <c r="V901" s="132">
        <v>13.5</v>
      </c>
      <c r="W901" s="132">
        <v>19.7</v>
      </c>
      <c r="X901" s="132">
        <v>13.5</v>
      </c>
      <c r="Y901" s="132">
        <v>13.5</v>
      </c>
      <c r="Z901" s="132">
        <v>13.5</v>
      </c>
      <c r="AA901" s="132">
        <v>13.5</v>
      </c>
      <c r="AB901" s="132">
        <v>13.5</v>
      </c>
      <c r="AC901" s="132">
        <v>12.5</v>
      </c>
      <c r="AD901" s="132">
        <v>11.6</v>
      </c>
      <c r="AE901" s="132">
        <v>13.1</v>
      </c>
      <c r="AF901" s="132">
        <v>13.1</v>
      </c>
      <c r="AG901" s="132">
        <v>13.1</v>
      </c>
      <c r="AH901" s="132">
        <v>25.4</v>
      </c>
      <c r="AI901" s="132">
        <v>12.4</v>
      </c>
      <c r="AJ901" s="132">
        <v>8.5</v>
      </c>
      <c r="AK901" s="132">
        <v>12.4</v>
      </c>
      <c r="AL901" s="132">
        <v>17.5</v>
      </c>
      <c r="AM901" s="132">
        <v>12.4</v>
      </c>
      <c r="AN901" s="132">
        <v>12.4</v>
      </c>
      <c r="AO901" s="132">
        <v>12.3</v>
      </c>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row>
    <row r="902" spans="1:94">
      <c r="A902" s="131">
        <v>906</v>
      </c>
      <c r="B902" s="131" t="s">
        <v>1639</v>
      </c>
      <c r="C902" s="131" t="s">
        <v>1491</v>
      </c>
      <c r="D902" s="131" t="s">
        <v>1634</v>
      </c>
      <c r="E902" s="131" t="s">
        <v>1502</v>
      </c>
      <c r="F902" s="131" t="s">
        <v>1704</v>
      </c>
      <c r="G902" s="131"/>
      <c r="H902" s="131"/>
      <c r="I902" s="132"/>
      <c r="J902" s="132">
        <v>12.4</v>
      </c>
      <c r="K902" s="132"/>
      <c r="L902" s="132">
        <v>12.8</v>
      </c>
      <c r="M902" s="132">
        <v>13.3</v>
      </c>
      <c r="N902" s="132">
        <v>12.4</v>
      </c>
      <c r="O902" s="132">
        <v>11.2</v>
      </c>
      <c r="P902" s="132"/>
      <c r="Q902" s="132">
        <v>12.6</v>
      </c>
      <c r="R902" s="132">
        <v>13.9</v>
      </c>
      <c r="S902" s="132">
        <v>12.6</v>
      </c>
      <c r="T902" s="132">
        <v>12.6</v>
      </c>
      <c r="U902" s="132">
        <v>12.6</v>
      </c>
      <c r="V902" s="132">
        <v>13.1</v>
      </c>
      <c r="W902" s="132">
        <v>16.399999999999999</v>
      </c>
      <c r="X902" s="132">
        <v>13.2</v>
      </c>
      <c r="Y902" s="132">
        <v>13.1</v>
      </c>
      <c r="Z902" s="132">
        <v>13.1</v>
      </c>
      <c r="AA902" s="132">
        <v>14.5</v>
      </c>
      <c r="AB902" s="132">
        <v>13.1</v>
      </c>
      <c r="AC902" s="132">
        <v>12</v>
      </c>
      <c r="AD902" s="132">
        <v>12.3</v>
      </c>
      <c r="AE902" s="132">
        <v>12.3</v>
      </c>
      <c r="AF902" s="132">
        <v>12.3</v>
      </c>
      <c r="AG902" s="132">
        <v>11.5</v>
      </c>
      <c r="AH902" s="132">
        <v>32.4</v>
      </c>
      <c r="AI902" s="132">
        <v>10</v>
      </c>
      <c r="AJ902" s="132">
        <v>8.6999999999999993</v>
      </c>
      <c r="AK902" s="132">
        <v>8.9</v>
      </c>
      <c r="AL902" s="132">
        <v>13.9</v>
      </c>
      <c r="AM902" s="132">
        <v>11.1</v>
      </c>
      <c r="AN902" s="132">
        <v>11.1</v>
      </c>
      <c r="AO902" s="132">
        <v>11.1</v>
      </c>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row>
    <row r="903" spans="1:94">
      <c r="A903" s="131">
        <v>907</v>
      </c>
      <c r="B903" s="131" t="s">
        <v>1640</v>
      </c>
      <c r="C903" s="131" t="s">
        <v>1491</v>
      </c>
      <c r="D903" s="131" t="s">
        <v>1634</v>
      </c>
      <c r="E903" s="131" t="s">
        <v>1504</v>
      </c>
      <c r="F903" s="131" t="s">
        <v>1704</v>
      </c>
      <c r="G903" s="131"/>
      <c r="H903" s="131"/>
      <c r="I903" s="132"/>
      <c r="J903" s="132">
        <v>43.6</v>
      </c>
      <c r="K903" s="132"/>
      <c r="L903" s="132">
        <v>42.8</v>
      </c>
      <c r="M903" s="132">
        <v>43.7</v>
      </c>
      <c r="N903" s="132">
        <v>43.7</v>
      </c>
      <c r="O903" s="132">
        <v>44.2</v>
      </c>
      <c r="P903" s="132"/>
      <c r="Q903" s="132">
        <v>42.7</v>
      </c>
      <c r="R903" s="132">
        <v>42.7</v>
      </c>
      <c r="S903" s="132">
        <v>42.4</v>
      </c>
      <c r="T903" s="132">
        <v>42.7</v>
      </c>
      <c r="U903" s="132">
        <v>42.7</v>
      </c>
      <c r="V903" s="132">
        <v>43.6</v>
      </c>
      <c r="W903" s="132">
        <v>43.6</v>
      </c>
      <c r="X903" s="132">
        <v>41.8</v>
      </c>
      <c r="Y903" s="132">
        <v>43.6</v>
      </c>
      <c r="Z903" s="132">
        <v>43.6</v>
      </c>
      <c r="AA903" s="132">
        <v>43.6</v>
      </c>
      <c r="AB903" s="132">
        <v>42.9</v>
      </c>
      <c r="AC903" s="132">
        <v>43.6</v>
      </c>
      <c r="AD903" s="132">
        <v>43.6</v>
      </c>
      <c r="AE903" s="132">
        <v>43.6</v>
      </c>
      <c r="AF903" s="132">
        <v>44.7</v>
      </c>
      <c r="AG903" s="132">
        <v>43.6</v>
      </c>
      <c r="AH903" s="132">
        <v>43.6</v>
      </c>
      <c r="AI903" s="132">
        <v>44.1</v>
      </c>
      <c r="AJ903" s="132">
        <v>44.1</v>
      </c>
      <c r="AK903" s="132">
        <v>41.9</v>
      </c>
      <c r="AL903" s="132">
        <v>44.1</v>
      </c>
      <c r="AM903" s="132">
        <v>44.1</v>
      </c>
      <c r="AN903" s="132">
        <v>46.1</v>
      </c>
      <c r="AO903" s="132">
        <v>44.4</v>
      </c>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row>
    <row r="904" spans="1:94">
      <c r="A904" s="131"/>
      <c r="B904" s="131"/>
      <c r="C904" s="131" t="s">
        <v>1491</v>
      </c>
      <c r="D904" s="131" t="s">
        <v>1642</v>
      </c>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row>
    <row r="905" spans="1:94">
      <c r="A905" s="131">
        <v>909</v>
      </c>
      <c r="B905" s="131" t="s">
        <v>1641</v>
      </c>
      <c r="C905" s="131" t="s">
        <v>1491</v>
      </c>
      <c r="D905" s="131" t="s">
        <v>1642</v>
      </c>
      <c r="E905" s="131" t="s">
        <v>1493</v>
      </c>
      <c r="F905" s="131" t="s">
        <v>1704</v>
      </c>
      <c r="G905" s="131"/>
      <c r="H905" s="131"/>
      <c r="I905" s="132"/>
      <c r="J905" s="132">
        <v>21.8</v>
      </c>
      <c r="K905" s="132"/>
      <c r="L905" s="132">
        <v>21.7</v>
      </c>
      <c r="M905" s="132">
        <v>22</v>
      </c>
      <c r="N905" s="132">
        <v>21.8</v>
      </c>
      <c r="O905" s="132">
        <v>21.8</v>
      </c>
      <c r="P905" s="132"/>
      <c r="Q905" s="132">
        <v>17.8</v>
      </c>
      <c r="R905" s="132">
        <v>22.9</v>
      </c>
      <c r="S905" s="132">
        <v>21.8</v>
      </c>
      <c r="T905" s="132">
        <v>17.2</v>
      </c>
      <c r="U905" s="132">
        <v>21.8</v>
      </c>
      <c r="V905" s="132">
        <v>22.1</v>
      </c>
      <c r="W905" s="132">
        <v>27.4</v>
      </c>
      <c r="X905" s="132">
        <v>18.399999999999999</v>
      </c>
      <c r="Y905" s="132">
        <v>22.1</v>
      </c>
      <c r="Z905" s="132">
        <v>22.1</v>
      </c>
      <c r="AA905" s="132">
        <v>22.9</v>
      </c>
      <c r="AB905" s="132">
        <v>22.1</v>
      </c>
      <c r="AC905" s="132">
        <v>22.1</v>
      </c>
      <c r="AD905" s="132">
        <v>21.9</v>
      </c>
      <c r="AE905" s="132">
        <v>21.9</v>
      </c>
      <c r="AF905" s="132">
        <v>21.9</v>
      </c>
      <c r="AG905" s="132">
        <v>20.399999999999999</v>
      </c>
      <c r="AH905" s="132">
        <v>37.1</v>
      </c>
      <c r="AI905" s="132">
        <v>21.2</v>
      </c>
      <c r="AJ905" s="132">
        <v>20.9</v>
      </c>
      <c r="AK905" s="132">
        <v>19.7</v>
      </c>
      <c r="AL905" s="132">
        <v>24.9</v>
      </c>
      <c r="AM905" s="132">
        <v>21.9</v>
      </c>
      <c r="AN905" s="132">
        <v>24.2</v>
      </c>
      <c r="AO905" s="132">
        <v>22.6</v>
      </c>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row>
    <row r="906" spans="1:94">
      <c r="A906" s="131">
        <v>910</v>
      </c>
      <c r="B906" s="131" t="s">
        <v>1643</v>
      </c>
      <c r="C906" s="131" t="s">
        <v>1491</v>
      </c>
      <c r="D906" s="131" t="s">
        <v>1642</v>
      </c>
      <c r="E906" s="131" t="s">
        <v>1495</v>
      </c>
      <c r="F906" s="131" t="s">
        <v>1704</v>
      </c>
      <c r="G906" s="131"/>
      <c r="H906" s="131"/>
      <c r="I906" s="132"/>
      <c r="J906" s="132">
        <v>22.5</v>
      </c>
      <c r="K906" s="132"/>
      <c r="L906" s="132">
        <v>25.4</v>
      </c>
      <c r="M906" s="132">
        <v>22</v>
      </c>
      <c r="N906" s="132">
        <v>21.7</v>
      </c>
      <c r="O906" s="132">
        <v>21.5</v>
      </c>
      <c r="P906" s="132"/>
      <c r="Q906" s="132">
        <v>25.4</v>
      </c>
      <c r="R906" s="132">
        <v>25.4</v>
      </c>
      <c r="S906" s="132">
        <v>27.4</v>
      </c>
      <c r="T906" s="132">
        <v>25.4</v>
      </c>
      <c r="U906" s="132">
        <v>25.4</v>
      </c>
      <c r="V906" s="132">
        <v>22</v>
      </c>
      <c r="W906" s="132">
        <v>25.6</v>
      </c>
      <c r="X906" s="132">
        <v>22</v>
      </c>
      <c r="Y906" s="132">
        <v>22</v>
      </c>
      <c r="Z906" s="132">
        <v>22</v>
      </c>
      <c r="AA906" s="132">
        <v>21</v>
      </c>
      <c r="AB906" s="132">
        <v>22.4</v>
      </c>
      <c r="AC906" s="132">
        <v>19.100000000000001</v>
      </c>
      <c r="AD906" s="132">
        <v>17.7</v>
      </c>
      <c r="AE906" s="132">
        <v>21.6</v>
      </c>
      <c r="AF906" s="132">
        <v>21.6</v>
      </c>
      <c r="AG906" s="132">
        <v>21.6</v>
      </c>
      <c r="AH906" s="132">
        <v>34</v>
      </c>
      <c r="AI906" s="132">
        <v>19.5</v>
      </c>
      <c r="AJ906" s="132">
        <v>21.4</v>
      </c>
      <c r="AK906" s="132">
        <v>21.4</v>
      </c>
      <c r="AL906" s="132">
        <v>23.2</v>
      </c>
      <c r="AM906" s="132">
        <v>21.4</v>
      </c>
      <c r="AN906" s="132">
        <v>21.4</v>
      </c>
      <c r="AO906" s="132">
        <v>21.4</v>
      </c>
    </row>
    <row r="907" spans="1:94">
      <c r="A907" s="131">
        <v>911</v>
      </c>
      <c r="B907" s="131" t="s">
        <v>1644</v>
      </c>
      <c r="C907" s="131" t="s">
        <v>1491</v>
      </c>
      <c r="D907" s="131" t="s">
        <v>1642</v>
      </c>
      <c r="E907" s="131" t="s">
        <v>1050</v>
      </c>
      <c r="F907" s="131" t="s">
        <v>1704</v>
      </c>
      <c r="G907" s="131"/>
      <c r="H907" s="131"/>
      <c r="I907" s="132"/>
      <c r="J907" s="132">
        <v>38.4</v>
      </c>
      <c r="K907" s="132"/>
      <c r="L907" s="132">
        <v>38.799999999999997</v>
      </c>
      <c r="M907" s="132">
        <v>38.4</v>
      </c>
      <c r="N907" s="132">
        <v>38.4</v>
      </c>
      <c r="O907" s="132">
        <v>38.1</v>
      </c>
      <c r="P907" s="132"/>
      <c r="Q907" s="132">
        <v>38.799999999999997</v>
      </c>
      <c r="R907" s="132">
        <v>40.299999999999997</v>
      </c>
      <c r="S907" s="132">
        <v>38.799999999999997</v>
      </c>
      <c r="T907" s="132">
        <v>38.799999999999997</v>
      </c>
      <c r="U907" s="132">
        <v>38.799999999999997</v>
      </c>
      <c r="V907" s="132">
        <v>38.4</v>
      </c>
      <c r="W907" s="132">
        <v>40.299999999999997</v>
      </c>
      <c r="X907" s="132">
        <v>38.4</v>
      </c>
      <c r="Y907" s="132">
        <v>38.4</v>
      </c>
      <c r="Z907" s="132">
        <v>38.4</v>
      </c>
      <c r="AA907" s="132">
        <v>38.4</v>
      </c>
      <c r="AB907" s="132">
        <v>38.4</v>
      </c>
      <c r="AC907" s="132">
        <v>36.200000000000003</v>
      </c>
      <c r="AD907" s="132">
        <v>37.200000000000003</v>
      </c>
      <c r="AE907" s="132">
        <v>38.4</v>
      </c>
      <c r="AF907" s="132">
        <v>41.2</v>
      </c>
      <c r="AG907" s="132">
        <v>38.299999999999997</v>
      </c>
      <c r="AH907" s="132">
        <v>40.4</v>
      </c>
      <c r="AI907" s="132">
        <v>38.1</v>
      </c>
      <c r="AJ907" s="132">
        <v>38.1</v>
      </c>
      <c r="AK907" s="132">
        <v>38.1</v>
      </c>
      <c r="AL907" s="132">
        <v>38.1</v>
      </c>
      <c r="AM907" s="132">
        <v>38.1</v>
      </c>
      <c r="AN907" s="132">
        <v>38.1</v>
      </c>
      <c r="AO907" s="132">
        <v>33.9</v>
      </c>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row>
    <row r="908" spans="1:94">
      <c r="A908" s="131">
        <v>912</v>
      </c>
      <c r="B908" s="131" t="s">
        <v>1645</v>
      </c>
      <c r="C908" s="131" t="s">
        <v>1491</v>
      </c>
      <c r="D908" s="131" t="s">
        <v>1642</v>
      </c>
      <c r="E908" s="131" t="s">
        <v>1498</v>
      </c>
      <c r="F908" s="131" t="s">
        <v>1704</v>
      </c>
      <c r="G908" s="131"/>
      <c r="H908" s="131"/>
      <c r="I908" s="132"/>
      <c r="J908" s="132">
        <v>31.1</v>
      </c>
      <c r="K908" s="132"/>
      <c r="L908" s="132">
        <v>34.9</v>
      </c>
      <c r="M908" s="132">
        <v>30.6</v>
      </c>
      <c r="N908" s="132">
        <v>30.6</v>
      </c>
      <c r="O908" s="132">
        <v>29.2</v>
      </c>
      <c r="P908" s="132"/>
      <c r="Q908" s="132">
        <v>38.1</v>
      </c>
      <c r="R908" s="132">
        <v>34.6</v>
      </c>
      <c r="S908" s="132">
        <v>37.200000000000003</v>
      </c>
      <c r="T908" s="132">
        <v>34.6</v>
      </c>
      <c r="U908" s="132">
        <v>34.6</v>
      </c>
      <c r="V908" s="132">
        <v>30.2</v>
      </c>
      <c r="W908" s="132">
        <v>35.5</v>
      </c>
      <c r="X908" s="132">
        <v>30.2</v>
      </c>
      <c r="Y908" s="132">
        <v>30.2</v>
      </c>
      <c r="Z908" s="132">
        <v>29</v>
      </c>
      <c r="AA908" s="132">
        <v>30.2</v>
      </c>
      <c r="AB908" s="132">
        <v>33.1</v>
      </c>
      <c r="AC908" s="132">
        <v>27.2</v>
      </c>
      <c r="AD908" s="132">
        <v>30.2</v>
      </c>
      <c r="AE908" s="132">
        <v>30.2</v>
      </c>
      <c r="AF908" s="132">
        <v>28.9</v>
      </c>
      <c r="AG908" s="132">
        <v>30.2</v>
      </c>
      <c r="AH908" s="132">
        <v>43.2</v>
      </c>
      <c r="AI908" s="132">
        <v>28.9</v>
      </c>
      <c r="AJ908" s="132">
        <v>28.4</v>
      </c>
      <c r="AK908" s="132">
        <v>28.9</v>
      </c>
      <c r="AL908" s="132">
        <v>28.9</v>
      </c>
      <c r="AM908" s="132">
        <v>28.9</v>
      </c>
      <c r="AN908" s="132">
        <v>28.9</v>
      </c>
      <c r="AO908" s="132">
        <v>28.9</v>
      </c>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row>
    <row r="909" spans="1:94">
      <c r="A909" s="131">
        <v>913</v>
      </c>
      <c r="B909" s="131" t="s">
        <v>1646</v>
      </c>
      <c r="C909" s="131" t="s">
        <v>1491</v>
      </c>
      <c r="D909" s="131" t="s">
        <v>1642</v>
      </c>
      <c r="E909" s="131" t="s">
        <v>1500</v>
      </c>
      <c r="F909" s="131" t="s">
        <v>1704</v>
      </c>
      <c r="G909" s="131"/>
      <c r="H909" s="131"/>
      <c r="I909" s="132"/>
      <c r="J909" s="132">
        <v>20.399999999999999</v>
      </c>
      <c r="K909" s="132"/>
      <c r="L909" s="132">
        <v>20.8</v>
      </c>
      <c r="M909" s="132">
        <v>20.3</v>
      </c>
      <c r="N909" s="132">
        <v>20.3</v>
      </c>
      <c r="O909" s="132">
        <v>20.3</v>
      </c>
      <c r="P909" s="132"/>
      <c r="Q909" s="132">
        <v>20.8</v>
      </c>
      <c r="R909" s="132">
        <v>20.8</v>
      </c>
      <c r="S909" s="132">
        <v>20.8</v>
      </c>
      <c r="T909" s="132">
        <v>20.8</v>
      </c>
      <c r="U909" s="132">
        <v>20.8</v>
      </c>
      <c r="V909" s="132">
        <v>20.3</v>
      </c>
      <c r="W909" s="132">
        <v>26.6</v>
      </c>
      <c r="X909" s="132">
        <v>20.3</v>
      </c>
      <c r="Y909" s="132">
        <v>20.3</v>
      </c>
      <c r="Z909" s="132">
        <v>20.3</v>
      </c>
      <c r="AA909" s="132">
        <v>21.1</v>
      </c>
      <c r="AB909" s="132">
        <v>20.3</v>
      </c>
      <c r="AC909" s="132">
        <v>20</v>
      </c>
      <c r="AD909" s="132">
        <v>19</v>
      </c>
      <c r="AE909" s="132">
        <v>20.3</v>
      </c>
      <c r="AF909" s="132">
        <v>20.3</v>
      </c>
      <c r="AG909" s="132">
        <v>20.3</v>
      </c>
      <c r="AH909" s="132">
        <v>20.3</v>
      </c>
      <c r="AI909" s="132">
        <v>20.3</v>
      </c>
      <c r="AJ909" s="132">
        <v>20.3</v>
      </c>
      <c r="AK909" s="132">
        <v>15.1</v>
      </c>
      <c r="AL909" s="132">
        <v>20.3</v>
      </c>
      <c r="AM909" s="132">
        <v>20.3</v>
      </c>
      <c r="AN909" s="132">
        <v>19.600000000000001</v>
      </c>
      <c r="AO909" s="132">
        <v>20.3</v>
      </c>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row>
    <row r="910" spans="1:94">
      <c r="A910" s="131">
        <v>914</v>
      </c>
      <c r="B910" s="131" t="s">
        <v>1647</v>
      </c>
      <c r="C910" s="131" t="s">
        <v>1491</v>
      </c>
      <c r="D910" s="131" t="s">
        <v>1642</v>
      </c>
      <c r="E910" s="131" t="s">
        <v>1502</v>
      </c>
      <c r="F910" s="131" t="s">
        <v>1704</v>
      </c>
      <c r="G910" s="131"/>
      <c r="H910" s="131"/>
      <c r="I910" s="132"/>
      <c r="J910" s="132">
        <v>12.7</v>
      </c>
      <c r="K910" s="132"/>
      <c r="L910" s="132">
        <v>13.4</v>
      </c>
      <c r="M910" s="132">
        <v>13.4</v>
      </c>
      <c r="N910" s="132">
        <v>12.4</v>
      </c>
      <c r="O910" s="132">
        <v>11.9</v>
      </c>
      <c r="P910" s="132"/>
      <c r="Q910" s="132">
        <v>13.1</v>
      </c>
      <c r="R910" s="132">
        <v>13.1</v>
      </c>
      <c r="S910" s="132">
        <v>14.8</v>
      </c>
      <c r="T910" s="132">
        <v>13.1</v>
      </c>
      <c r="U910" s="132">
        <v>13.1</v>
      </c>
      <c r="V910" s="132">
        <v>13.1</v>
      </c>
      <c r="W910" s="132">
        <v>21.3</v>
      </c>
      <c r="X910" s="132">
        <v>13.1</v>
      </c>
      <c r="Y910" s="132">
        <v>13.1</v>
      </c>
      <c r="Z910" s="132">
        <v>13.1</v>
      </c>
      <c r="AA910" s="132">
        <v>14.6</v>
      </c>
      <c r="AB910" s="132">
        <v>13.1</v>
      </c>
      <c r="AC910" s="132">
        <v>12</v>
      </c>
      <c r="AD910" s="132">
        <v>12.1</v>
      </c>
      <c r="AE910" s="132">
        <v>12.1</v>
      </c>
      <c r="AF910" s="132">
        <v>12</v>
      </c>
      <c r="AG910" s="132">
        <v>10.6</v>
      </c>
      <c r="AH910" s="132">
        <v>20.399999999999999</v>
      </c>
      <c r="AI910" s="132">
        <v>11.1</v>
      </c>
      <c r="AJ910" s="132">
        <v>11.6</v>
      </c>
      <c r="AK910" s="132">
        <v>10.5</v>
      </c>
      <c r="AL910" s="132">
        <v>12.3</v>
      </c>
      <c r="AM910" s="132">
        <v>11.6</v>
      </c>
      <c r="AN910" s="132">
        <v>11.6</v>
      </c>
      <c r="AO910" s="132">
        <v>11.6</v>
      </c>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row>
    <row r="911" spans="1:94">
      <c r="A911" s="131">
        <v>915</v>
      </c>
      <c r="B911" s="131" t="s">
        <v>1648</v>
      </c>
      <c r="C911" s="131" t="s">
        <v>1491</v>
      </c>
      <c r="D911" s="131" t="s">
        <v>1642</v>
      </c>
      <c r="E911" s="131" t="s">
        <v>1504</v>
      </c>
      <c r="F911" s="131" t="s">
        <v>1704</v>
      </c>
      <c r="G911" s="131"/>
      <c r="H911" s="131"/>
      <c r="I911" s="132"/>
      <c r="J911" s="132">
        <v>37.6</v>
      </c>
      <c r="K911" s="132"/>
      <c r="L911" s="132">
        <v>36.9</v>
      </c>
      <c r="M911" s="132">
        <v>37.799999999999997</v>
      </c>
      <c r="N911" s="132">
        <v>37.799999999999997</v>
      </c>
      <c r="O911" s="132">
        <v>37.799999999999997</v>
      </c>
      <c r="P911" s="132"/>
      <c r="Q911" s="132">
        <v>36.9</v>
      </c>
      <c r="R911" s="132">
        <v>36.9</v>
      </c>
      <c r="S911" s="132">
        <v>36.9</v>
      </c>
      <c r="T911" s="132">
        <v>36.9</v>
      </c>
      <c r="U911" s="132">
        <v>36.9</v>
      </c>
      <c r="V911" s="132">
        <v>37.9</v>
      </c>
      <c r="W911" s="132">
        <v>37.9</v>
      </c>
      <c r="X911" s="132">
        <v>37.9</v>
      </c>
      <c r="Y911" s="132">
        <v>37.9</v>
      </c>
      <c r="Z911" s="132">
        <v>37.9</v>
      </c>
      <c r="AA911" s="132">
        <v>37.9</v>
      </c>
      <c r="AB911" s="132">
        <v>34.9</v>
      </c>
      <c r="AC911" s="132">
        <v>37.9</v>
      </c>
      <c r="AD911" s="132">
        <v>37.9</v>
      </c>
      <c r="AE911" s="132">
        <v>37.9</v>
      </c>
      <c r="AF911" s="132">
        <v>37.9</v>
      </c>
      <c r="AG911" s="132">
        <v>37.9</v>
      </c>
      <c r="AH911" s="132">
        <v>48.3</v>
      </c>
      <c r="AI911" s="132">
        <v>37.9</v>
      </c>
      <c r="AJ911" s="132">
        <v>37.9</v>
      </c>
      <c r="AK911" s="132">
        <v>35</v>
      </c>
      <c r="AL911" s="132">
        <v>37.9</v>
      </c>
      <c r="AM911" s="132">
        <v>37.9</v>
      </c>
      <c r="AN911" s="132">
        <v>37.9</v>
      </c>
      <c r="AO911" s="132">
        <v>37.9</v>
      </c>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row>
    <row r="912" spans="1:94">
      <c r="A912" s="131"/>
      <c r="B912" s="131"/>
      <c r="C912" s="131" t="s">
        <v>1491</v>
      </c>
      <c r="D912" s="131" t="s">
        <v>1650</v>
      </c>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row>
    <row r="913" spans="1:94">
      <c r="A913" s="131">
        <v>917</v>
      </c>
      <c r="B913" s="131" t="s">
        <v>1649</v>
      </c>
      <c r="C913" s="131" t="s">
        <v>1491</v>
      </c>
      <c r="D913" s="131" t="s">
        <v>1650</v>
      </c>
      <c r="E913" s="131" t="s">
        <v>1493</v>
      </c>
      <c r="F913" s="131" t="s">
        <v>1704</v>
      </c>
      <c r="G913" s="131"/>
      <c r="H913" s="131"/>
      <c r="I913" s="132"/>
      <c r="J913" s="132">
        <v>23.9</v>
      </c>
      <c r="K913" s="132"/>
      <c r="L913" s="132">
        <v>23.8</v>
      </c>
      <c r="M913" s="132">
        <v>24.8</v>
      </c>
      <c r="N913" s="132">
        <v>23.8</v>
      </c>
      <c r="O913" s="132">
        <v>23.3</v>
      </c>
      <c r="P913" s="132"/>
      <c r="Q913" s="132">
        <v>23.9</v>
      </c>
      <c r="R913" s="132">
        <v>24.3</v>
      </c>
      <c r="S913" s="132">
        <v>23.9</v>
      </c>
      <c r="T913" s="132">
        <v>20.7</v>
      </c>
      <c r="U913" s="132">
        <v>28.2</v>
      </c>
      <c r="V913" s="132">
        <v>24.9</v>
      </c>
      <c r="W913" s="132">
        <v>31.8</v>
      </c>
      <c r="X913" s="132">
        <v>24.9</v>
      </c>
      <c r="Y913" s="132">
        <v>24.9</v>
      </c>
      <c r="Z913" s="132">
        <v>24.9</v>
      </c>
      <c r="AA913" s="132">
        <v>24.9</v>
      </c>
      <c r="AB913" s="132">
        <v>27.4</v>
      </c>
      <c r="AC913" s="132">
        <v>24.9</v>
      </c>
      <c r="AD913" s="132">
        <v>23.5</v>
      </c>
      <c r="AE913" s="132">
        <v>23.9</v>
      </c>
      <c r="AF913" s="132">
        <v>23.9</v>
      </c>
      <c r="AG913" s="132">
        <v>23.9</v>
      </c>
      <c r="AH913" s="132">
        <v>37</v>
      </c>
      <c r="AI913" s="132">
        <v>19.600000000000001</v>
      </c>
      <c r="AJ913" s="132">
        <v>20.2</v>
      </c>
      <c r="AK913" s="132">
        <v>23.4</v>
      </c>
      <c r="AL913" s="132">
        <v>23.4</v>
      </c>
      <c r="AM913" s="132">
        <v>23.4</v>
      </c>
      <c r="AN913" s="132">
        <v>23.4</v>
      </c>
      <c r="AO913" s="132">
        <v>24.2</v>
      </c>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row>
    <row r="914" spans="1:94">
      <c r="A914" s="131">
        <v>918</v>
      </c>
      <c r="B914" s="131" t="s">
        <v>1651</v>
      </c>
      <c r="C914" s="131" t="s">
        <v>1491</v>
      </c>
      <c r="D914" s="131" t="s">
        <v>1650</v>
      </c>
      <c r="E914" s="131" t="s">
        <v>1495</v>
      </c>
      <c r="F914" s="131" t="s">
        <v>1704</v>
      </c>
      <c r="G914" s="131"/>
      <c r="H914" s="131"/>
      <c r="I914" s="132"/>
      <c r="J914" s="132">
        <v>23.1</v>
      </c>
      <c r="K914" s="132"/>
      <c r="L914" s="132">
        <v>26.3</v>
      </c>
      <c r="M914" s="132">
        <v>22.9</v>
      </c>
      <c r="N914" s="132">
        <v>21.5</v>
      </c>
      <c r="O914" s="132">
        <v>22.3</v>
      </c>
      <c r="P914" s="132"/>
      <c r="Q914" s="132">
        <v>26.4</v>
      </c>
      <c r="R914" s="132">
        <v>26.4</v>
      </c>
      <c r="S914" s="132">
        <v>26.9</v>
      </c>
      <c r="T914" s="132">
        <v>27.5</v>
      </c>
      <c r="U914" s="132">
        <v>26.4</v>
      </c>
      <c r="V914" s="132">
        <v>23</v>
      </c>
      <c r="W914" s="132">
        <v>29.3</v>
      </c>
      <c r="X914" s="132">
        <v>23</v>
      </c>
      <c r="Y914" s="132">
        <v>23</v>
      </c>
      <c r="Z914" s="132">
        <v>19.899999999999999</v>
      </c>
      <c r="AA914" s="132">
        <v>23</v>
      </c>
      <c r="AB914" s="132">
        <v>23.5</v>
      </c>
      <c r="AC914" s="132">
        <v>23</v>
      </c>
      <c r="AD914" s="132">
        <v>15.4</v>
      </c>
      <c r="AE914" s="132">
        <v>21.7</v>
      </c>
      <c r="AF914" s="132">
        <v>21.7</v>
      </c>
      <c r="AG914" s="132">
        <v>21.7</v>
      </c>
      <c r="AH914" s="132">
        <v>39.799999999999997</v>
      </c>
      <c r="AI914" s="132">
        <v>20</v>
      </c>
      <c r="AJ914" s="132">
        <v>22.2</v>
      </c>
      <c r="AK914" s="132">
        <v>22.5</v>
      </c>
      <c r="AL914" s="132">
        <v>22.5</v>
      </c>
      <c r="AM914" s="132">
        <v>22.3</v>
      </c>
      <c r="AN914" s="132">
        <v>22.7</v>
      </c>
      <c r="AO914" s="132">
        <v>22.5</v>
      </c>
    </row>
    <row r="915" spans="1:94">
      <c r="A915" s="131">
        <v>919</v>
      </c>
      <c r="B915" s="131" t="s">
        <v>1652</v>
      </c>
      <c r="C915" s="131" t="s">
        <v>1491</v>
      </c>
      <c r="D915" s="131" t="s">
        <v>1650</v>
      </c>
      <c r="E915" s="131" t="s">
        <v>1050</v>
      </c>
      <c r="F915" s="131" t="s">
        <v>1704</v>
      </c>
      <c r="G915" s="131"/>
      <c r="H915" s="131"/>
      <c r="I915" s="132"/>
      <c r="J915" s="132">
        <v>25.8</v>
      </c>
      <c r="K915" s="132"/>
      <c r="L915" s="132">
        <v>26.7</v>
      </c>
      <c r="M915" s="132">
        <v>25.5</v>
      </c>
      <c r="N915" s="132">
        <v>25.5</v>
      </c>
      <c r="O915" s="132">
        <v>25.5</v>
      </c>
      <c r="P915" s="132"/>
      <c r="Q915" s="132">
        <v>26.7</v>
      </c>
      <c r="R915" s="132">
        <v>28.4</v>
      </c>
      <c r="S915" s="132">
        <v>26.7</v>
      </c>
      <c r="T915" s="132">
        <v>26.7</v>
      </c>
      <c r="U915" s="132">
        <v>26.7</v>
      </c>
      <c r="V915" s="132">
        <v>25.6</v>
      </c>
      <c r="W915" s="132">
        <v>26.3</v>
      </c>
      <c r="X915" s="132">
        <v>25</v>
      </c>
      <c r="Y915" s="132">
        <v>25.6</v>
      </c>
      <c r="Z915" s="132">
        <v>25.6</v>
      </c>
      <c r="AA915" s="132">
        <v>25.6</v>
      </c>
      <c r="AB915" s="132">
        <v>25.6</v>
      </c>
      <c r="AC915" s="132">
        <v>25.6</v>
      </c>
      <c r="AD915" s="132">
        <v>23</v>
      </c>
      <c r="AE915" s="132">
        <v>25.1</v>
      </c>
      <c r="AF915" s="132">
        <v>26.7</v>
      </c>
      <c r="AG915" s="132">
        <v>25.6</v>
      </c>
      <c r="AH915" s="132">
        <v>25.6</v>
      </c>
      <c r="AI915" s="132">
        <v>24</v>
      </c>
      <c r="AJ915" s="132">
        <v>25.6</v>
      </c>
      <c r="AK915" s="132">
        <v>25.6</v>
      </c>
      <c r="AL915" s="132">
        <v>25.6</v>
      </c>
      <c r="AM915" s="132">
        <v>27.6</v>
      </c>
      <c r="AN915" s="132">
        <v>25.6</v>
      </c>
      <c r="AO915" s="132">
        <v>24.4</v>
      </c>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row>
    <row r="916" spans="1:94">
      <c r="A916" s="131">
        <v>920</v>
      </c>
      <c r="B916" s="131" t="s">
        <v>1653</v>
      </c>
      <c r="C916" s="131" t="s">
        <v>1491</v>
      </c>
      <c r="D916" s="131" t="s">
        <v>1650</v>
      </c>
      <c r="E916" s="131" t="s">
        <v>1498</v>
      </c>
      <c r="F916" s="131" t="s">
        <v>1704</v>
      </c>
      <c r="G916" s="131"/>
      <c r="H916" s="131"/>
      <c r="I916" s="132"/>
      <c r="J916" s="132">
        <v>38.4</v>
      </c>
      <c r="K916" s="132"/>
      <c r="L916" s="132">
        <v>42.4</v>
      </c>
      <c r="M916" s="132">
        <v>36.4</v>
      </c>
      <c r="N916" s="132">
        <v>37.799999999999997</v>
      </c>
      <c r="O916" s="132">
        <v>37.799999999999997</v>
      </c>
      <c r="P916" s="132"/>
      <c r="Q916" s="132">
        <v>49.3</v>
      </c>
      <c r="R916" s="132">
        <v>42.2</v>
      </c>
      <c r="S916" s="132">
        <v>44.8</v>
      </c>
      <c r="T916" s="132">
        <v>41</v>
      </c>
      <c r="U916" s="132">
        <v>42.2</v>
      </c>
      <c r="V916" s="132">
        <v>36.200000000000003</v>
      </c>
      <c r="W916" s="132">
        <v>36.200000000000003</v>
      </c>
      <c r="X916" s="132">
        <v>36.5</v>
      </c>
      <c r="Y916" s="132">
        <v>34.700000000000003</v>
      </c>
      <c r="Z916" s="132">
        <v>35.5</v>
      </c>
      <c r="AA916" s="132">
        <v>36.200000000000003</v>
      </c>
      <c r="AB916" s="132">
        <v>38.9</v>
      </c>
      <c r="AC916" s="132">
        <v>33.6</v>
      </c>
      <c r="AD916" s="132">
        <v>37.6</v>
      </c>
      <c r="AE916" s="132">
        <v>36.5</v>
      </c>
      <c r="AF916" s="132">
        <v>38.5</v>
      </c>
      <c r="AG916" s="132">
        <v>37.6</v>
      </c>
      <c r="AH916" s="132">
        <v>49.8</v>
      </c>
      <c r="AI916" s="132">
        <v>37.6</v>
      </c>
      <c r="AJ916" s="132">
        <v>37.6</v>
      </c>
      <c r="AK916" s="132">
        <v>37.6</v>
      </c>
      <c r="AL916" s="132">
        <v>37.6</v>
      </c>
      <c r="AM916" s="132">
        <v>37.6</v>
      </c>
      <c r="AN916" s="132">
        <v>37.6</v>
      </c>
      <c r="AO916" s="132">
        <v>37.6</v>
      </c>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row>
    <row r="917" spans="1:94">
      <c r="A917" s="131">
        <v>921</v>
      </c>
      <c r="B917" s="131" t="s">
        <v>1654</v>
      </c>
      <c r="C917" s="131" t="s">
        <v>1491</v>
      </c>
      <c r="D917" s="131" t="s">
        <v>1650</v>
      </c>
      <c r="E917" s="131" t="s">
        <v>1500</v>
      </c>
      <c r="F917" s="131" t="s">
        <v>1704</v>
      </c>
      <c r="G917" s="131"/>
      <c r="H917" s="131"/>
      <c r="I917" s="132"/>
      <c r="J917" s="132">
        <v>10.7</v>
      </c>
      <c r="K917" s="132"/>
      <c r="L917" s="132">
        <v>11.4</v>
      </c>
      <c r="M917" s="132">
        <v>12.8</v>
      </c>
      <c r="N917" s="132">
        <v>9.5</v>
      </c>
      <c r="O917" s="132">
        <v>9.6</v>
      </c>
      <c r="P917" s="132"/>
      <c r="Q917" s="132">
        <v>7.7</v>
      </c>
      <c r="R917" s="132">
        <v>11.2</v>
      </c>
      <c r="S917" s="132">
        <v>13.2</v>
      </c>
      <c r="T917" s="132">
        <v>11.2</v>
      </c>
      <c r="U917" s="132">
        <v>11.6</v>
      </c>
      <c r="V917" s="132">
        <v>12.6</v>
      </c>
      <c r="W917" s="132">
        <v>23</v>
      </c>
      <c r="X917" s="132">
        <v>12.6</v>
      </c>
      <c r="Y917" s="132">
        <v>12.6</v>
      </c>
      <c r="Z917" s="132">
        <v>12.6</v>
      </c>
      <c r="AA917" s="132">
        <v>12.6</v>
      </c>
      <c r="AB917" s="132">
        <v>13.6</v>
      </c>
      <c r="AC917" s="132">
        <v>11.4</v>
      </c>
      <c r="AD917" s="132">
        <v>9.4</v>
      </c>
      <c r="AE917" s="132">
        <v>9.4</v>
      </c>
      <c r="AF917" s="132">
        <v>7.7</v>
      </c>
      <c r="AG917" s="132">
        <v>9.4</v>
      </c>
      <c r="AH917" s="132">
        <v>13</v>
      </c>
      <c r="AI917" s="132">
        <v>8.6</v>
      </c>
      <c r="AJ917" s="132">
        <v>7.4</v>
      </c>
      <c r="AK917" s="132">
        <v>9.5</v>
      </c>
      <c r="AL917" s="132">
        <v>12.3</v>
      </c>
      <c r="AM917" s="132">
        <v>9.5</v>
      </c>
      <c r="AN917" s="132">
        <v>9.5</v>
      </c>
      <c r="AO917" s="132">
        <v>8.1</v>
      </c>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row>
    <row r="918" spans="1:94">
      <c r="A918" s="131">
        <v>922</v>
      </c>
      <c r="B918" s="131" t="s">
        <v>1655</v>
      </c>
      <c r="C918" s="131" t="s">
        <v>1491</v>
      </c>
      <c r="D918" s="131" t="s">
        <v>1650</v>
      </c>
      <c r="E918" s="131" t="s">
        <v>1502</v>
      </c>
      <c r="F918" s="131" t="s">
        <v>1704</v>
      </c>
      <c r="G918" s="131"/>
      <c r="H918" s="131"/>
      <c r="I918" s="132"/>
      <c r="J918" s="132">
        <v>9.3000000000000007</v>
      </c>
      <c r="K918" s="132"/>
      <c r="L918" s="132">
        <v>11.4</v>
      </c>
      <c r="M918" s="132">
        <v>11.3</v>
      </c>
      <c r="N918" s="132">
        <v>7.8</v>
      </c>
      <c r="O918" s="132">
        <v>7.4</v>
      </c>
      <c r="P918" s="132"/>
      <c r="Q918" s="132">
        <v>11.2</v>
      </c>
      <c r="R918" s="132">
        <v>13.3</v>
      </c>
      <c r="S918" s="132">
        <v>11.2</v>
      </c>
      <c r="T918" s="132">
        <v>11.2</v>
      </c>
      <c r="U918" s="132">
        <v>11.2</v>
      </c>
      <c r="V918" s="132">
        <v>11.1</v>
      </c>
      <c r="W918" s="132">
        <v>18.600000000000001</v>
      </c>
      <c r="X918" s="132">
        <v>11.1</v>
      </c>
      <c r="Y918" s="132">
        <v>11.1</v>
      </c>
      <c r="Z918" s="132">
        <v>11.1</v>
      </c>
      <c r="AA918" s="132">
        <v>11.1</v>
      </c>
      <c r="AB918" s="132">
        <v>11.1</v>
      </c>
      <c r="AC918" s="132">
        <v>11.1</v>
      </c>
      <c r="AD918" s="132">
        <v>7.7</v>
      </c>
      <c r="AE918" s="132">
        <v>6.9</v>
      </c>
      <c r="AF918" s="132">
        <v>7.7</v>
      </c>
      <c r="AG918" s="132">
        <v>7.3</v>
      </c>
      <c r="AH918" s="132">
        <v>18.600000000000001</v>
      </c>
      <c r="AI918" s="132">
        <v>5.0999999999999996</v>
      </c>
      <c r="AJ918" s="132">
        <v>5.8</v>
      </c>
      <c r="AK918" s="132">
        <v>7.3</v>
      </c>
      <c r="AL918" s="132">
        <v>8.4</v>
      </c>
      <c r="AM918" s="132">
        <v>7.3</v>
      </c>
      <c r="AN918" s="132">
        <v>7.3</v>
      </c>
      <c r="AO918" s="132">
        <v>7.3</v>
      </c>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row>
    <row r="919" spans="1:94">
      <c r="A919" s="131">
        <v>923</v>
      </c>
      <c r="B919" s="131" t="s">
        <v>1656</v>
      </c>
      <c r="C919" s="131" t="s">
        <v>1491</v>
      </c>
      <c r="D919" s="131" t="s">
        <v>1650</v>
      </c>
      <c r="E919" s="131" t="s">
        <v>1504</v>
      </c>
      <c r="F919" s="131" t="s">
        <v>1704</v>
      </c>
      <c r="G919" s="131"/>
      <c r="H919" s="131"/>
      <c r="I919" s="132"/>
      <c r="J919" s="132">
        <v>50.6</v>
      </c>
      <c r="K919" s="132"/>
      <c r="L919" s="132">
        <v>47.9</v>
      </c>
      <c r="M919" s="132">
        <v>51</v>
      </c>
      <c r="N919" s="132">
        <v>51</v>
      </c>
      <c r="O919" s="132">
        <v>51.6</v>
      </c>
      <c r="P919" s="132"/>
      <c r="Q919" s="132">
        <v>47.6</v>
      </c>
      <c r="R919" s="132">
        <v>47.6</v>
      </c>
      <c r="S919" s="132">
        <v>47.6</v>
      </c>
      <c r="T919" s="132">
        <v>47.6</v>
      </c>
      <c r="U919" s="132">
        <v>47.6</v>
      </c>
      <c r="V919" s="132">
        <v>50.7</v>
      </c>
      <c r="W919" s="132">
        <v>50.7</v>
      </c>
      <c r="X919" s="132">
        <v>41.6</v>
      </c>
      <c r="Y919" s="132">
        <v>50.7</v>
      </c>
      <c r="Z919" s="132">
        <v>50.7</v>
      </c>
      <c r="AA919" s="132">
        <v>53.2</v>
      </c>
      <c r="AB919" s="132">
        <v>45.6</v>
      </c>
      <c r="AC919" s="132">
        <v>50.7</v>
      </c>
      <c r="AD919" s="132">
        <v>50.7</v>
      </c>
      <c r="AE919" s="132">
        <v>50.7</v>
      </c>
      <c r="AF919" s="132">
        <v>54</v>
      </c>
      <c r="AG919" s="132">
        <v>50.7</v>
      </c>
      <c r="AH919" s="132">
        <v>50.7</v>
      </c>
      <c r="AI919" s="132">
        <v>56.3</v>
      </c>
      <c r="AJ919" s="132">
        <v>51.3</v>
      </c>
      <c r="AK919" s="132">
        <v>48.2</v>
      </c>
      <c r="AL919" s="132">
        <v>51.3</v>
      </c>
      <c r="AM919" s="132">
        <v>51.3</v>
      </c>
      <c r="AN919" s="132">
        <v>51.3</v>
      </c>
      <c r="AO919" s="132">
        <v>51.3</v>
      </c>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row>
    <row r="920" spans="1:94">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row>
    <row r="921" spans="1:94">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row>
  </sheetData>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32747-CC87-45E3-9198-F1B8BA7D7C54}">
  <sheetPr>
    <pageSetUpPr fitToPage="1"/>
  </sheetPr>
  <dimension ref="A1:R79"/>
  <sheetViews>
    <sheetView showGridLines="0" showRowColHeaders="0" zoomScaleNormal="100" workbookViewId="0"/>
  </sheetViews>
  <sheetFormatPr defaultColWidth="0" defaultRowHeight="15" customHeight="1" zeroHeight="1"/>
  <cols>
    <col min="1" max="16" width="9.140625" style="1" customWidth="1"/>
    <col min="17" max="17" width="1.42578125" style="1" customWidth="1"/>
    <col min="18" max="18" width="0" style="1" hidden="1" customWidth="1"/>
    <col min="19" max="16384" width="9.140625" style="1" hidden="1"/>
  </cols>
  <sheetData>
    <row r="1" spans="13:16" ht="15" customHeight="1"/>
    <row r="2" spans="13:16" ht="15" customHeight="1"/>
    <row r="3" spans="13:16" ht="15" customHeight="1"/>
    <row r="4" spans="13:16" ht="15" customHeight="1"/>
    <row r="5" spans="13:16" ht="15" customHeight="1"/>
    <row r="6" spans="13:16" ht="15" customHeight="1"/>
    <row r="7" spans="13:16" ht="15" customHeight="1"/>
    <row r="8" spans="13:16" ht="15" customHeight="1"/>
    <row r="9" spans="13:16" ht="15" customHeight="1"/>
    <row r="10" spans="13:16" ht="15" customHeight="1"/>
    <row r="11" spans="13:16" ht="15" customHeight="1"/>
    <row r="12" spans="13:16" ht="15" customHeight="1"/>
    <row r="13" spans="13:16" ht="15" customHeight="1"/>
    <row r="14" spans="13:16" ht="15" customHeight="1"/>
    <row r="15" spans="13:16">
      <c r="P15" s="138" t="s">
        <v>61</v>
      </c>
    </row>
    <row r="16" spans="13:16" ht="21" customHeight="1">
      <c r="M16" s="139" t="s">
        <v>1705</v>
      </c>
      <c r="N16" s="3"/>
      <c r="O16" s="3"/>
      <c r="P16" s="140">
        <f t="shared" ref="P16:P40" si="0">D49</f>
        <v>183.17915006067537</v>
      </c>
    </row>
    <row r="17" spans="13:16" ht="21" customHeight="1">
      <c r="M17" s="139" t="s">
        <v>1706</v>
      </c>
      <c r="N17" s="3"/>
      <c r="O17" s="3"/>
      <c r="P17" s="140">
        <f t="shared" si="0"/>
        <v>143.29390679870747</v>
      </c>
    </row>
    <row r="18" spans="13:16" ht="21" customHeight="1">
      <c r="M18" s="139" t="s">
        <v>1707</v>
      </c>
      <c r="N18" s="3"/>
      <c r="O18" s="3"/>
      <c r="P18" s="140">
        <f t="shared" si="0"/>
        <v>208.8771047536508</v>
      </c>
    </row>
    <row r="19" spans="13:16" ht="21" customHeight="1">
      <c r="M19" s="139" t="s">
        <v>1708</v>
      </c>
      <c r="N19" s="3"/>
      <c r="O19" s="3"/>
      <c r="P19" s="140">
        <f t="shared" si="0"/>
        <v>125.84129903764891</v>
      </c>
    </row>
    <row r="20" spans="13:16" ht="21" customHeight="1" thickBot="1">
      <c r="M20" s="141" t="s">
        <v>1709</v>
      </c>
      <c r="N20" s="142"/>
      <c r="O20" s="142"/>
      <c r="P20" s="143">
        <f t="shared" si="0"/>
        <v>45.999656457765539</v>
      </c>
    </row>
    <row r="21" spans="13:16" ht="21" customHeight="1" thickTop="1">
      <c r="M21" s="144" t="s">
        <v>1710</v>
      </c>
      <c r="N21" s="13"/>
      <c r="O21" s="13"/>
      <c r="P21" s="145">
        <f t="shared" si="0"/>
        <v>124.75429871059529</v>
      </c>
    </row>
    <row r="22" spans="13:16" ht="21" customHeight="1">
      <c r="M22" s="144" t="s">
        <v>1711</v>
      </c>
      <c r="N22" s="13"/>
      <c r="O22" s="13"/>
      <c r="P22" s="145">
        <f t="shared" si="0"/>
        <v>207.49984688455422</v>
      </c>
    </row>
    <row r="23" spans="13:16" ht="21" customHeight="1">
      <c r="M23" s="144" t="s">
        <v>1712</v>
      </c>
      <c r="N23" s="13"/>
      <c r="O23" s="13"/>
      <c r="P23" s="145">
        <f t="shared" si="0"/>
        <v>0</v>
      </c>
    </row>
    <row r="24" spans="13:16" ht="21" customHeight="1">
      <c r="M24" s="144" t="s">
        <v>1713</v>
      </c>
      <c r="N24" s="13"/>
      <c r="O24" s="13"/>
      <c r="P24" s="145">
        <f t="shared" si="0"/>
        <v>131.65580657818202</v>
      </c>
    </row>
    <row r="25" spans="13:16" ht="21" customHeight="1">
      <c r="M25" s="144" t="s">
        <v>1714</v>
      </c>
      <c r="N25" s="13"/>
      <c r="O25" s="13"/>
      <c r="P25" s="145">
        <f t="shared" si="0"/>
        <v>136.42074784734498</v>
      </c>
    </row>
    <row r="26" spans="13:16" ht="21" customHeight="1">
      <c r="M26" s="144" t="s">
        <v>1715</v>
      </c>
      <c r="N26" s="13"/>
      <c r="O26" s="13"/>
      <c r="P26" s="145">
        <f t="shared" si="0"/>
        <v>112.86914018381124</v>
      </c>
    </row>
    <row r="27" spans="13:16" ht="21" customHeight="1">
      <c r="M27" s="144" t="s">
        <v>1716</v>
      </c>
      <c r="N27" s="13"/>
      <c r="O27" s="13"/>
      <c r="P27" s="145">
        <f t="shared" si="0"/>
        <v>178.04164697639544</v>
      </c>
    </row>
    <row r="28" spans="13:16" ht="21" customHeight="1" thickBot="1">
      <c r="M28" s="146" t="s">
        <v>1717</v>
      </c>
      <c r="N28" s="147"/>
      <c r="O28" s="147"/>
      <c r="P28" s="148">
        <f t="shared" si="0"/>
        <v>315.81711601316186</v>
      </c>
    </row>
    <row r="29" spans="13:16" ht="21" customHeight="1" thickTop="1">
      <c r="M29" s="149" t="s">
        <v>1718</v>
      </c>
      <c r="N29" s="22"/>
      <c r="O29" s="22"/>
      <c r="P29" s="150">
        <f t="shared" si="0"/>
        <v>111.51702480870209</v>
      </c>
    </row>
    <row r="30" spans="13:16" ht="21" customHeight="1">
      <c r="M30" s="149" t="s">
        <v>1719</v>
      </c>
      <c r="N30" s="22"/>
      <c r="O30" s="22"/>
      <c r="P30" s="150">
        <f t="shared" si="0"/>
        <v>86.444365101289705</v>
      </c>
    </row>
    <row r="31" spans="13:16" ht="21" customHeight="1">
      <c r="M31" s="149" t="s">
        <v>1720</v>
      </c>
      <c r="N31" s="22"/>
      <c r="O31" s="22"/>
      <c r="P31" s="150">
        <f t="shared" si="0"/>
        <v>93.271156905619179</v>
      </c>
    </row>
    <row r="32" spans="13:16" ht="21" customHeight="1">
      <c r="M32" s="149" t="s">
        <v>1721</v>
      </c>
      <c r="N32" s="22"/>
      <c r="O32" s="22"/>
      <c r="P32" s="150">
        <f t="shared" si="0"/>
        <v>74.269862903713204</v>
      </c>
    </row>
    <row r="33" spans="1:16" ht="21" customHeight="1" thickBot="1">
      <c r="M33" s="151" t="s">
        <v>1722</v>
      </c>
      <c r="N33" s="152"/>
      <c r="O33" s="152"/>
      <c r="P33" s="153">
        <f t="shared" si="0"/>
        <v>0</v>
      </c>
    </row>
    <row r="34" spans="1:16" ht="21" customHeight="1" thickTop="1">
      <c r="M34" s="154" t="s">
        <v>1723</v>
      </c>
      <c r="N34" s="29"/>
      <c r="O34" s="29"/>
      <c r="P34" s="155">
        <f t="shared" si="0"/>
        <v>40.124951496457939</v>
      </c>
    </row>
    <row r="35" spans="1:16" ht="21" customHeight="1">
      <c r="M35" s="154" t="s">
        <v>1724</v>
      </c>
      <c r="N35" s="29"/>
      <c r="O35" s="29"/>
      <c r="P35" s="155">
        <f t="shared" si="0"/>
        <v>65.669610694509316</v>
      </c>
    </row>
    <row r="36" spans="1:16" ht="21" customHeight="1">
      <c r="M36" s="154" t="s">
        <v>1725</v>
      </c>
      <c r="N36" s="29"/>
      <c r="O36" s="29"/>
      <c r="P36" s="155">
        <f t="shared" si="0"/>
        <v>92.48553504121368</v>
      </c>
    </row>
    <row r="37" spans="1:16" ht="21" customHeight="1">
      <c r="M37" s="154" t="s">
        <v>1726</v>
      </c>
      <c r="N37" s="29"/>
      <c r="O37" s="29"/>
      <c r="P37" s="155">
        <f t="shared" si="0"/>
        <v>218.69419759853122</v>
      </c>
    </row>
    <row r="38" spans="1:16" ht="21" customHeight="1">
      <c r="M38" s="154" t="s">
        <v>1727</v>
      </c>
      <c r="N38" s="29"/>
      <c r="O38" s="29"/>
      <c r="P38" s="155">
        <f t="shared" si="0"/>
        <v>39.958908745904353</v>
      </c>
    </row>
    <row r="39" spans="1:16" ht="21" customHeight="1">
      <c r="M39" s="154" t="s">
        <v>1728</v>
      </c>
      <c r="N39" s="29"/>
      <c r="O39" s="29"/>
      <c r="P39" s="155">
        <f t="shared" si="0"/>
        <v>11.438876581654361</v>
      </c>
    </row>
    <row r="40" spans="1:16" ht="21" customHeight="1">
      <c r="M40" s="154" t="s">
        <v>1729</v>
      </c>
      <c r="N40" s="29"/>
      <c r="O40" s="29"/>
      <c r="P40" s="155">
        <f t="shared" si="0"/>
        <v>85.463041582747223</v>
      </c>
    </row>
    <row r="41" spans="1:16" ht="15" customHeight="1"/>
    <row r="42" spans="1:16" ht="15" customHeight="1"/>
    <row r="43" spans="1:16" ht="15" customHeight="1"/>
    <row r="44" spans="1:16" ht="15" customHeight="1"/>
    <row r="45" spans="1:16" ht="15" customHeight="1"/>
    <row r="46" spans="1:16" ht="15" customHeight="1">
      <c r="P46"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7" spans="1:16" ht="15" customHeight="1"/>
    <row r="48" spans="1:16">
      <c r="A48" s="156"/>
      <c r="B48" s="156" t="s">
        <v>37</v>
      </c>
      <c r="C48" s="156" t="s">
        <v>205</v>
      </c>
      <c r="D48" s="156" t="s">
        <v>61</v>
      </c>
      <c r="E48" s="156" t="s">
        <v>1730</v>
      </c>
      <c r="F48" s="156" t="s">
        <v>1731</v>
      </c>
      <c r="G48" s="156"/>
    </row>
    <row r="49" spans="1:9">
      <c r="A49" s="156">
        <v>1.1000000000000001</v>
      </c>
      <c r="B49" s="157">
        <f>'Wellbeing Acorn Type'!E14</f>
        <v>1393</v>
      </c>
      <c r="C49" s="158">
        <f>'Wellbeing Acorn Type'!F14</f>
        <v>2.7119106023439629E-2</v>
      </c>
      <c r="D49" s="159">
        <f>'Wellbeing Acorn Type'!K14</f>
        <v>183.17915006067537</v>
      </c>
      <c r="E49" s="158">
        <f>IF(C49&gt;0.1,0.1,C49)</f>
        <v>2.7119106023439629E-2</v>
      </c>
      <c r="F49" s="159">
        <f>IF(D49&gt;200,200,D49)</f>
        <v>183.17915006067537</v>
      </c>
      <c r="G49" s="156">
        <v>1.1000000000000001</v>
      </c>
    </row>
    <row r="50" spans="1:9">
      <c r="A50" s="156">
        <v>1.2</v>
      </c>
      <c r="B50" s="157">
        <f>'Wellbeing Acorn Type'!E15</f>
        <v>5618</v>
      </c>
      <c r="C50" s="158">
        <f>'Wellbeing Acorn Type'!F15</f>
        <v>0.10937195810458279</v>
      </c>
      <c r="D50" s="159">
        <f>'Wellbeing Acorn Type'!K15</f>
        <v>143.29390679870747</v>
      </c>
      <c r="E50" s="158">
        <f t="shared" ref="E50:E73" si="1">IF(C50&gt;0.1,0.1,C50)</f>
        <v>0.1</v>
      </c>
      <c r="F50" s="159">
        <f t="shared" ref="F50:F73" si="2">IF(D50&gt;200,200,D50)</f>
        <v>143.29390679870747</v>
      </c>
      <c r="G50" s="156">
        <v>1.2</v>
      </c>
    </row>
    <row r="51" spans="1:9">
      <c r="A51" s="156">
        <v>1.3</v>
      </c>
      <c r="B51" s="157">
        <f>'Wellbeing Acorn Type'!E16</f>
        <v>4658</v>
      </c>
      <c r="C51" s="158">
        <f>'Wellbeing Acorn Type'!F16</f>
        <v>9.0682552661293464E-2</v>
      </c>
      <c r="D51" s="159">
        <f>'Wellbeing Acorn Type'!K16</f>
        <v>208.8771047536508</v>
      </c>
      <c r="E51" s="158">
        <f t="shared" si="1"/>
        <v>9.0682552661293464E-2</v>
      </c>
      <c r="F51" s="159">
        <f t="shared" si="2"/>
        <v>200</v>
      </c>
      <c r="G51" s="156">
        <v>1.3</v>
      </c>
      <c r="H51" s="38"/>
    </row>
    <row r="52" spans="1:9">
      <c r="A52" s="156">
        <v>1.4</v>
      </c>
      <c r="B52" s="157">
        <f>'Wellbeing Acorn Type'!E17</f>
        <v>4938</v>
      </c>
      <c r="C52" s="158">
        <f>'Wellbeing Acorn Type'!F17</f>
        <v>9.6133629248919522E-2</v>
      </c>
      <c r="D52" s="159">
        <f>'Wellbeing Acorn Type'!K17</f>
        <v>125.84129903764891</v>
      </c>
      <c r="E52" s="158">
        <f t="shared" si="1"/>
        <v>9.6133629248919522E-2</v>
      </c>
      <c r="F52" s="159">
        <f t="shared" si="2"/>
        <v>125.84129903764891</v>
      </c>
      <c r="G52" s="156">
        <v>1.4</v>
      </c>
      <c r="H52" s="38"/>
    </row>
    <row r="53" spans="1:9">
      <c r="A53" s="156">
        <v>1.5</v>
      </c>
      <c r="B53" s="157">
        <f>'Wellbeing Acorn Type'!E18</f>
        <v>1048</v>
      </c>
      <c r="C53" s="158">
        <f>'Wellbeing Acorn Type'!F18</f>
        <v>2.0402600942257525E-2</v>
      </c>
      <c r="D53" s="159">
        <f>'Wellbeing Acorn Type'!K18</f>
        <v>45.999656457765539</v>
      </c>
      <c r="E53" s="158">
        <f t="shared" si="1"/>
        <v>2.0402600942257525E-2</v>
      </c>
      <c r="F53" s="159">
        <f t="shared" si="2"/>
        <v>45.999656457765539</v>
      </c>
      <c r="G53" s="156">
        <v>1.5</v>
      </c>
      <c r="H53" s="38"/>
    </row>
    <row r="54" spans="1:9">
      <c r="A54" s="156">
        <v>2.6</v>
      </c>
      <c r="B54" s="157">
        <f>'Wellbeing Acorn Type'!E21</f>
        <v>1308</v>
      </c>
      <c r="C54" s="158">
        <f>'Wellbeing Acorn Type'!F21</f>
        <v>2.5464314916481719E-2</v>
      </c>
      <c r="D54" s="159">
        <f>'Wellbeing Acorn Type'!K21</f>
        <v>124.75429871059529</v>
      </c>
      <c r="E54" s="158">
        <f t="shared" si="1"/>
        <v>2.5464314916481719E-2</v>
      </c>
      <c r="F54" s="159">
        <f t="shared" si="2"/>
        <v>124.75429871059529</v>
      </c>
      <c r="G54" s="156">
        <v>2.6</v>
      </c>
      <c r="H54" s="38"/>
    </row>
    <row r="55" spans="1:9">
      <c r="A55" s="156">
        <v>2.7</v>
      </c>
      <c r="B55" s="157">
        <f>'Wellbeing Acorn Type'!E22</f>
        <v>1500</v>
      </c>
      <c r="C55" s="158">
        <f>'Wellbeing Acorn Type'!F22</f>
        <v>2.9202196005139586E-2</v>
      </c>
      <c r="D55" s="159">
        <f>'Wellbeing Acorn Type'!K22</f>
        <v>207.49984688455422</v>
      </c>
      <c r="E55" s="158">
        <f t="shared" si="1"/>
        <v>2.9202196005139586E-2</v>
      </c>
      <c r="F55" s="159">
        <f t="shared" si="2"/>
        <v>200</v>
      </c>
      <c r="G55" s="156">
        <v>2.7</v>
      </c>
      <c r="H55" s="38"/>
      <c r="I55" s="48"/>
    </row>
    <row r="56" spans="1:9">
      <c r="A56" s="156">
        <v>2.8</v>
      </c>
      <c r="B56" s="157">
        <f>'Wellbeing Acorn Type'!E23</f>
        <v>0</v>
      </c>
      <c r="C56" s="158">
        <f>'Wellbeing Acorn Type'!F23</f>
        <v>0</v>
      </c>
      <c r="D56" s="159">
        <f>'Wellbeing Acorn Type'!K23</f>
        <v>0</v>
      </c>
      <c r="E56" s="158">
        <f t="shared" si="1"/>
        <v>0</v>
      </c>
      <c r="F56" s="159">
        <f t="shared" si="2"/>
        <v>0</v>
      </c>
      <c r="G56" s="156">
        <v>2.8</v>
      </c>
      <c r="H56" s="38"/>
      <c r="I56" s="48"/>
    </row>
    <row r="57" spans="1:9">
      <c r="A57" s="156">
        <v>2.9</v>
      </c>
      <c r="B57" s="157">
        <f>'Wellbeing Acorn Type'!E24</f>
        <v>3412</v>
      </c>
      <c r="C57" s="158">
        <f>'Wellbeing Acorn Type'!F24</f>
        <v>6.6425261846357511E-2</v>
      </c>
      <c r="D57" s="159">
        <f>'Wellbeing Acorn Type'!K24</f>
        <v>131.65580657818202</v>
      </c>
      <c r="E57" s="158">
        <f t="shared" si="1"/>
        <v>6.6425261846357511E-2</v>
      </c>
      <c r="F57" s="159">
        <f t="shared" si="2"/>
        <v>131.65580657818202</v>
      </c>
      <c r="G57" s="156">
        <v>2.9</v>
      </c>
      <c r="H57" s="38"/>
      <c r="I57" s="48"/>
    </row>
    <row r="58" spans="1:9">
      <c r="A58" s="160">
        <v>2.1</v>
      </c>
      <c r="B58" s="157">
        <f>'Wellbeing Acorn Type'!E25</f>
        <v>3709</v>
      </c>
      <c r="C58" s="158">
        <f>'Wellbeing Acorn Type'!F25</f>
        <v>7.2207296655375147E-2</v>
      </c>
      <c r="D58" s="159">
        <f>'Wellbeing Acorn Type'!K25</f>
        <v>136.42074784734498</v>
      </c>
      <c r="E58" s="158">
        <f t="shared" si="1"/>
        <v>7.2207296655375147E-2</v>
      </c>
      <c r="F58" s="159">
        <f t="shared" si="2"/>
        <v>136.42074784734498</v>
      </c>
      <c r="G58" s="160">
        <v>2.1</v>
      </c>
      <c r="H58" s="38"/>
      <c r="I58" s="48"/>
    </row>
    <row r="59" spans="1:9">
      <c r="A59" s="156">
        <v>2.11</v>
      </c>
      <c r="B59" s="157">
        <f>'Wellbeing Acorn Type'!E26</f>
        <v>212</v>
      </c>
      <c r="C59" s="158">
        <f>'Wellbeing Acorn Type'!F26</f>
        <v>4.1272437020597281E-3</v>
      </c>
      <c r="D59" s="159">
        <f>'Wellbeing Acorn Type'!K26</f>
        <v>112.86914018381124</v>
      </c>
      <c r="E59" s="158">
        <f t="shared" si="1"/>
        <v>4.1272437020597281E-3</v>
      </c>
      <c r="F59" s="159">
        <f t="shared" si="2"/>
        <v>112.86914018381124</v>
      </c>
      <c r="G59" s="156">
        <v>2.11</v>
      </c>
      <c r="H59" s="38"/>
      <c r="I59" s="48"/>
    </row>
    <row r="60" spans="1:9">
      <c r="A60" s="156">
        <v>2.12</v>
      </c>
      <c r="B60" s="157">
        <f>'Wellbeing Acorn Type'!E27</f>
        <v>1641</v>
      </c>
      <c r="C60" s="158">
        <f>'Wellbeing Acorn Type'!F27</f>
        <v>3.1947202429622706E-2</v>
      </c>
      <c r="D60" s="159">
        <f>'Wellbeing Acorn Type'!K27</f>
        <v>178.04164697639544</v>
      </c>
      <c r="E60" s="158">
        <f t="shared" si="1"/>
        <v>3.1947202429622706E-2</v>
      </c>
      <c r="F60" s="159">
        <f t="shared" si="2"/>
        <v>178.04164697639544</v>
      </c>
      <c r="G60" s="156">
        <v>2.12</v>
      </c>
      <c r="H60" s="38"/>
      <c r="I60" s="48"/>
    </row>
    <row r="61" spans="1:9">
      <c r="A61" s="156">
        <v>2.13</v>
      </c>
      <c r="B61" s="157">
        <f>'Wellbeing Acorn Type'!E28</f>
        <v>471</v>
      </c>
      <c r="C61" s="158">
        <f>'Wellbeing Acorn Type'!F28</f>
        <v>9.1694895456138296E-3</v>
      </c>
      <c r="D61" s="159">
        <f>'Wellbeing Acorn Type'!K28</f>
        <v>315.81711601316186</v>
      </c>
      <c r="E61" s="158">
        <f t="shared" si="1"/>
        <v>9.1694895456138296E-3</v>
      </c>
      <c r="F61" s="159">
        <f t="shared" si="2"/>
        <v>200</v>
      </c>
      <c r="G61" s="156">
        <v>2.13</v>
      </c>
      <c r="H61" s="38"/>
      <c r="I61" s="48"/>
    </row>
    <row r="62" spans="1:9">
      <c r="A62" s="156">
        <v>3.14</v>
      </c>
      <c r="B62" s="157">
        <f>'Wellbeing Acorn Type'!E31</f>
        <v>4396</v>
      </c>
      <c r="C62" s="158">
        <f>'Wellbeing Acorn Type'!F31</f>
        <v>8.5581902425729078E-2</v>
      </c>
      <c r="D62" s="159">
        <f>'Wellbeing Acorn Type'!K31</f>
        <v>111.51702480870209</v>
      </c>
      <c r="E62" s="158">
        <f t="shared" si="1"/>
        <v>8.5581902425729078E-2</v>
      </c>
      <c r="F62" s="159">
        <f t="shared" si="2"/>
        <v>111.51702480870209</v>
      </c>
      <c r="G62" s="156">
        <v>3.14</v>
      </c>
      <c r="H62" s="38"/>
      <c r="I62" s="48"/>
    </row>
    <row r="63" spans="1:9">
      <c r="A63" s="156">
        <v>3.15</v>
      </c>
      <c r="B63" s="157">
        <f>'Wellbeing Acorn Type'!E32</f>
        <v>1112</v>
      </c>
      <c r="C63" s="158">
        <f>'Wellbeing Acorn Type'!F32</f>
        <v>2.164856130514348E-2</v>
      </c>
      <c r="D63" s="159">
        <f>'Wellbeing Acorn Type'!K32</f>
        <v>86.444365101289705</v>
      </c>
      <c r="E63" s="158">
        <f t="shared" si="1"/>
        <v>2.164856130514348E-2</v>
      </c>
      <c r="F63" s="159">
        <f t="shared" si="2"/>
        <v>86.444365101289705</v>
      </c>
      <c r="G63" s="156">
        <v>3.15</v>
      </c>
      <c r="H63" s="38"/>
      <c r="I63" s="48"/>
    </row>
    <row r="64" spans="1:9">
      <c r="A64" s="156">
        <v>3.16</v>
      </c>
      <c r="B64" s="157">
        <f>'Wellbeing Acorn Type'!E33</f>
        <v>3553</v>
      </c>
      <c r="C64" s="158">
        <f>'Wellbeing Acorn Type'!F33</f>
        <v>6.9170268270840635E-2</v>
      </c>
      <c r="D64" s="159">
        <f>'Wellbeing Acorn Type'!K33</f>
        <v>93.271156905619179</v>
      </c>
      <c r="E64" s="158">
        <f t="shared" si="1"/>
        <v>6.9170268270840635E-2</v>
      </c>
      <c r="F64" s="159">
        <f t="shared" si="2"/>
        <v>93.271156905619179</v>
      </c>
      <c r="G64" s="156">
        <v>3.16</v>
      </c>
      <c r="H64" s="38"/>
      <c r="I64" s="48"/>
    </row>
    <row r="65" spans="1:9" ht="15" customHeight="1">
      <c r="A65" s="156">
        <v>3.17</v>
      </c>
      <c r="B65" s="157">
        <f>'Wellbeing Acorn Type'!E34</f>
        <v>3111</v>
      </c>
      <c r="C65" s="158">
        <f>'Wellbeing Acorn Type'!F34</f>
        <v>6.0565354514659504E-2</v>
      </c>
      <c r="D65" s="159">
        <f>'Wellbeing Acorn Type'!K34</f>
        <v>74.269862903713204</v>
      </c>
      <c r="E65" s="158">
        <f t="shared" si="1"/>
        <v>6.0565354514659504E-2</v>
      </c>
      <c r="F65" s="159">
        <f t="shared" si="2"/>
        <v>74.269862903713204</v>
      </c>
      <c r="G65" s="156">
        <v>3.17</v>
      </c>
      <c r="H65" s="38"/>
      <c r="I65" s="48"/>
    </row>
    <row r="66" spans="1:9" ht="15" customHeight="1">
      <c r="A66" s="156">
        <v>3.18</v>
      </c>
      <c r="B66" s="157">
        <f>'Wellbeing Acorn Type'!E35</f>
        <v>0</v>
      </c>
      <c r="C66" s="158">
        <f>'Wellbeing Acorn Type'!F35</f>
        <v>0</v>
      </c>
      <c r="D66" s="159">
        <f>'Wellbeing Acorn Type'!K35</f>
        <v>0</v>
      </c>
      <c r="E66" s="158">
        <f t="shared" si="1"/>
        <v>0</v>
      </c>
      <c r="F66" s="159">
        <f t="shared" si="2"/>
        <v>0</v>
      </c>
      <c r="G66" s="156">
        <v>3.18</v>
      </c>
      <c r="H66" s="38"/>
      <c r="I66" s="48"/>
    </row>
    <row r="67" spans="1:9" ht="15" customHeight="1">
      <c r="A67" s="156">
        <v>4.1900000000000004</v>
      </c>
      <c r="B67" s="157">
        <f>'Wellbeing Acorn Type'!E38</f>
        <v>2196</v>
      </c>
      <c r="C67" s="158">
        <f>'Wellbeing Acorn Type'!F38</f>
        <v>4.2752014951524357E-2</v>
      </c>
      <c r="D67" s="159">
        <f>'Wellbeing Acorn Type'!K38</f>
        <v>40.124951496457939</v>
      </c>
      <c r="E67" s="158">
        <f t="shared" si="1"/>
        <v>4.2752014951524357E-2</v>
      </c>
      <c r="F67" s="159">
        <f t="shared" si="2"/>
        <v>40.124951496457939</v>
      </c>
      <c r="G67" s="156">
        <v>4.1900000000000004</v>
      </c>
      <c r="H67" s="38"/>
      <c r="I67" s="48"/>
    </row>
    <row r="68" spans="1:9" ht="15" customHeight="1">
      <c r="A68" s="160">
        <v>4.2</v>
      </c>
      <c r="B68" s="157">
        <f>'Wellbeing Acorn Type'!E39</f>
        <v>2783</v>
      </c>
      <c r="C68" s="158">
        <f>'Wellbeing Acorn Type'!F39</f>
        <v>5.4179807654868982E-2</v>
      </c>
      <c r="D68" s="159">
        <f>'Wellbeing Acorn Type'!K39</f>
        <v>65.669610694509316</v>
      </c>
      <c r="E68" s="158">
        <f t="shared" si="1"/>
        <v>5.4179807654868982E-2</v>
      </c>
      <c r="F68" s="159">
        <f t="shared" si="2"/>
        <v>65.669610694509316</v>
      </c>
      <c r="G68" s="160">
        <v>4.2</v>
      </c>
      <c r="H68" s="38"/>
      <c r="I68" s="48"/>
    </row>
    <row r="69" spans="1:9" ht="15" customHeight="1">
      <c r="A69" s="156">
        <v>4.21</v>
      </c>
      <c r="B69" s="157">
        <f>'Wellbeing Acorn Type'!E40</f>
        <v>1251</v>
      </c>
      <c r="C69" s="158">
        <f>'Wellbeing Acorn Type'!F40</f>
        <v>2.4354631468286415E-2</v>
      </c>
      <c r="D69" s="159">
        <f>'Wellbeing Acorn Type'!K40</f>
        <v>92.48553504121368</v>
      </c>
      <c r="E69" s="158">
        <f t="shared" si="1"/>
        <v>2.4354631468286415E-2</v>
      </c>
      <c r="F69" s="159">
        <f t="shared" si="2"/>
        <v>92.48553504121368</v>
      </c>
      <c r="G69" s="156">
        <v>4.21</v>
      </c>
      <c r="H69" s="38"/>
      <c r="I69" s="48"/>
    </row>
    <row r="70" spans="1:9" ht="15" customHeight="1">
      <c r="A70" s="156">
        <v>4.22</v>
      </c>
      <c r="B70" s="157">
        <f>'Wellbeing Acorn Type'!E41</f>
        <v>12</v>
      </c>
      <c r="C70" s="158">
        <f>'Wellbeing Acorn Type'!F41</f>
        <v>2.336175680411167E-4</v>
      </c>
      <c r="D70" s="159">
        <f>'Wellbeing Acorn Type'!K41</f>
        <v>218.69419759853122</v>
      </c>
      <c r="E70" s="158">
        <f t="shared" si="1"/>
        <v>2.336175680411167E-4</v>
      </c>
      <c r="F70" s="159">
        <f t="shared" si="2"/>
        <v>200</v>
      </c>
      <c r="G70" s="156">
        <v>4.22</v>
      </c>
      <c r="H70" s="38"/>
      <c r="I70" s="48"/>
    </row>
    <row r="71" spans="1:9" ht="15" customHeight="1">
      <c r="A71" s="156">
        <v>4.2300000000000004</v>
      </c>
      <c r="B71" s="157">
        <f>'Wellbeing Acorn Type'!E42</f>
        <v>733</v>
      </c>
      <c r="C71" s="158">
        <f>'Wellbeing Acorn Type'!F42</f>
        <v>1.4270139781178212E-2</v>
      </c>
      <c r="D71" s="159">
        <f>'Wellbeing Acorn Type'!K42</f>
        <v>39.958908745904353</v>
      </c>
      <c r="E71" s="158">
        <f t="shared" si="1"/>
        <v>1.4270139781178212E-2</v>
      </c>
      <c r="F71" s="159">
        <f t="shared" si="2"/>
        <v>39.958908745904353</v>
      </c>
      <c r="G71" s="156">
        <v>4.2300000000000004</v>
      </c>
      <c r="H71" s="38"/>
      <c r="I71" s="48"/>
    </row>
    <row r="72" spans="1:9" ht="15" customHeight="1">
      <c r="A72" s="156">
        <v>4.24</v>
      </c>
      <c r="B72" s="157">
        <f>'Wellbeing Acorn Type'!E43</f>
        <v>148</v>
      </c>
      <c r="C72" s="158">
        <f>'Wellbeing Acorn Type'!F43</f>
        <v>2.8812833391737725E-3</v>
      </c>
      <c r="D72" s="159">
        <f>'Wellbeing Acorn Type'!K43</f>
        <v>11.438876581654361</v>
      </c>
      <c r="E72" s="158">
        <f t="shared" si="1"/>
        <v>2.8812833391737725E-3</v>
      </c>
      <c r="F72" s="159">
        <f t="shared" si="2"/>
        <v>11.438876581654361</v>
      </c>
      <c r="G72" s="156">
        <v>4.24</v>
      </c>
      <c r="H72" s="38"/>
      <c r="I72" s="48"/>
    </row>
    <row r="73" spans="1:9" ht="15" customHeight="1">
      <c r="A73" s="156">
        <v>4.25</v>
      </c>
      <c r="B73" s="157">
        <f>'Wellbeing Acorn Type'!E44</f>
        <v>1984</v>
      </c>
      <c r="C73" s="158">
        <f>'Wellbeing Acorn Type'!F44</f>
        <v>3.8624771249464625E-2</v>
      </c>
      <c r="D73" s="159">
        <f>'Wellbeing Acorn Type'!K44</f>
        <v>85.463041582747223</v>
      </c>
      <c r="E73" s="158">
        <f t="shared" si="1"/>
        <v>3.8624771249464625E-2</v>
      </c>
      <c r="F73" s="159">
        <f t="shared" si="2"/>
        <v>85.463041582747223</v>
      </c>
      <c r="G73" s="156">
        <v>4.25</v>
      </c>
      <c r="H73" s="38"/>
      <c r="I73" s="48"/>
    </row>
    <row r="74" spans="1:9" ht="15" customHeight="1">
      <c r="A74" s="156" t="b">
        <v>0</v>
      </c>
      <c r="B74" s="156"/>
      <c r="C74" s="156"/>
      <c r="D74" s="156"/>
      <c r="E74" s="156"/>
      <c r="F74" s="156"/>
      <c r="G74" s="156"/>
      <c r="H74" s="38"/>
      <c r="I74" s="48"/>
    </row>
    <row r="75" spans="1:9" ht="15" customHeight="1">
      <c r="A75" s="156" t="str">
        <f>IF($A$74,B75,"")</f>
        <v/>
      </c>
      <c r="B75" s="156" t="s">
        <v>1732</v>
      </c>
      <c r="C75" s="156"/>
      <c r="D75" s="156"/>
      <c r="E75" s="156"/>
      <c r="F75" s="156"/>
      <c r="G75" s="156"/>
      <c r="H75" s="38"/>
      <c r="I75" s="48"/>
    </row>
    <row r="76" spans="1:9" ht="15" customHeight="1">
      <c r="A76" s="156" t="str">
        <f>IF($A$74,B76,"")</f>
        <v/>
      </c>
      <c r="B76" s="156" t="s">
        <v>1733</v>
      </c>
      <c r="C76" s="156"/>
      <c r="D76" s="156"/>
      <c r="E76" s="156"/>
      <c r="F76" s="156"/>
      <c r="G76" s="156"/>
      <c r="H76" s="38"/>
      <c r="I76" s="48"/>
    </row>
    <row r="77" spans="1:9" ht="15" customHeight="1">
      <c r="A77" s="156" t="str">
        <f>IF($A$74,B77,"")</f>
        <v/>
      </c>
      <c r="B77" s="156" t="s">
        <v>1734</v>
      </c>
      <c r="C77" s="156"/>
      <c r="D77" s="156"/>
      <c r="E77" s="156"/>
      <c r="F77" s="156"/>
      <c r="G77" s="156"/>
      <c r="H77" s="38"/>
      <c r="I77" s="48"/>
    </row>
    <row r="78" spans="1:9" ht="15" customHeight="1">
      <c r="A78" s="156" t="str">
        <f>IF($A$74,B78,"")</f>
        <v/>
      </c>
      <c r="B78" s="156" t="s">
        <v>1735</v>
      </c>
      <c r="C78" s="156"/>
      <c r="D78" s="156"/>
      <c r="E78" s="156"/>
      <c r="F78" s="156"/>
      <c r="G78" s="156"/>
      <c r="H78" s="38"/>
      <c r="I78" s="48"/>
    </row>
    <row r="79" spans="1:9" ht="15" customHeight="1">
      <c r="A79" s="38"/>
      <c r="B79" s="38"/>
      <c r="C79" s="38"/>
      <c r="D79" s="38"/>
      <c r="E79" s="38"/>
      <c r="F79" s="38"/>
      <c r="G79" s="38"/>
      <c r="H79" s="38"/>
      <c r="I79" s="48"/>
    </row>
  </sheetData>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ltText="Show Definitions">
                <anchor>
                  <from>
                    <xdr:col>14</xdr:col>
                    <xdr:colOff>295275</xdr:colOff>
                    <xdr:row>13</xdr:row>
                    <xdr:rowOff>19050</xdr:rowOff>
                  </from>
                  <to>
                    <xdr:col>16383</xdr:col>
                    <xdr:colOff>0</xdr:colOff>
                    <xdr:row>14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4A580-68DA-4161-8C69-19E8E9C22CA5}">
  <sheetPr>
    <pageSetUpPr fitToPage="1"/>
  </sheetPr>
  <dimension ref="A1:CW103"/>
  <sheetViews>
    <sheetView showGridLines="0" showRowColHeaders="0" zoomScaleNormal="100" workbookViewId="0"/>
  </sheetViews>
  <sheetFormatPr defaultColWidth="0" defaultRowHeight="0" customHeight="1" zeroHeight="1"/>
  <cols>
    <col min="1" max="1" width="3.140625" style="1" customWidth="1"/>
    <col min="2" max="2" width="41.5703125" style="1" customWidth="1"/>
    <col min="3" max="3" width="0.140625" style="1" customWidth="1"/>
    <col min="4" max="8" width="3.140625" style="1" hidden="1" customWidth="1"/>
    <col min="9" max="16" width="3.140625" style="1" customWidth="1"/>
    <col min="17" max="17" width="33.42578125" style="1" customWidth="1"/>
    <col min="18" max="23" width="3.140625" style="1" hidden="1" customWidth="1"/>
    <col min="24" max="31" width="3.140625" style="1" customWidth="1"/>
    <col min="32" max="32" width="16.7109375" style="1" customWidth="1"/>
    <col min="33" max="33" width="1" style="1" hidden="1" customWidth="1"/>
    <col min="34" max="37" width="3.140625" style="1" hidden="1" customWidth="1"/>
    <col min="38" max="38" width="2" style="1" hidden="1" customWidth="1"/>
    <col min="39" max="101" width="3.140625" style="1" hidden="1" customWidth="1"/>
    <col min="102" max="16384" width="0" style="1" hidden="1"/>
  </cols>
  <sheetData>
    <row r="1" spans="1:45" ht="15" customHeight="1"/>
    <row r="2" spans="1:45" ht="15" customHeight="1"/>
    <row r="3" spans="1:45" ht="15" customHeight="1"/>
    <row r="4" spans="1:45" ht="15" customHeight="1"/>
    <row r="5" spans="1:45" ht="15" customHeight="1"/>
    <row r="6" spans="1:45" ht="15" customHeight="1"/>
    <row r="7" spans="1:45" ht="15" customHeight="1"/>
    <row r="8" spans="1:45" ht="15" customHeight="1"/>
    <row r="9" spans="1:45" ht="15" customHeight="1"/>
    <row r="10" spans="1:45" ht="15" customHeight="1">
      <c r="C10" s="161" t="s">
        <v>1736</v>
      </c>
    </row>
    <row r="11" spans="1:45" ht="15" customHeight="1">
      <c r="C11" s="161" t="s">
        <v>1737</v>
      </c>
    </row>
    <row r="12" spans="1:45" ht="15" customHeight="1"/>
    <row r="13" spans="1:45" ht="15" customHeight="1"/>
    <row r="14" spans="1:45" ht="15" customHeight="1">
      <c r="A14" s="162" t="s">
        <v>1738</v>
      </c>
      <c r="B14" s="163" t="s">
        <v>1739</v>
      </c>
      <c r="C14" s="164"/>
      <c r="D14" s="164"/>
      <c r="E14" s="164"/>
      <c r="F14" s="164"/>
      <c r="G14" s="164"/>
      <c r="H14" s="164"/>
      <c r="I14" s="164"/>
      <c r="J14" s="164"/>
      <c r="K14" s="164"/>
      <c r="L14" s="164"/>
      <c r="M14" s="164"/>
      <c r="N14" s="164"/>
      <c r="O14" s="165"/>
      <c r="Q14" s="166"/>
      <c r="R14" s="166"/>
      <c r="S14" s="166"/>
      <c r="T14" s="166"/>
      <c r="U14" s="166"/>
      <c r="V14" s="166"/>
      <c r="W14" s="166"/>
      <c r="X14" s="166"/>
      <c r="Y14" s="166"/>
      <c r="Z14" s="166"/>
      <c r="AA14" s="166"/>
      <c r="AB14" s="166"/>
      <c r="AC14" s="166"/>
      <c r="AD14" s="166"/>
      <c r="AF14" s="166"/>
      <c r="AG14" s="166"/>
      <c r="AH14" s="166"/>
      <c r="AI14" s="166"/>
      <c r="AJ14" s="166"/>
      <c r="AK14" s="166"/>
      <c r="AL14" s="166"/>
      <c r="AM14" s="166"/>
      <c r="AN14" s="166"/>
      <c r="AO14" s="166"/>
      <c r="AP14" s="166"/>
      <c r="AQ14" s="166"/>
      <c r="AR14" s="166"/>
      <c r="AS14" s="166"/>
    </row>
    <row r="15" spans="1:45" ht="6" customHeight="1"/>
    <row r="16" spans="1:45" ht="15" customHeight="1">
      <c r="A16" s="162" t="s">
        <v>1740</v>
      </c>
      <c r="B16" s="163" t="s">
        <v>412</v>
      </c>
      <c r="C16" s="164"/>
      <c r="D16" s="164"/>
      <c r="E16" s="164"/>
      <c r="F16" s="164"/>
      <c r="G16" s="164"/>
      <c r="H16" s="164"/>
      <c r="I16" s="164"/>
      <c r="J16" s="164"/>
      <c r="K16" s="164"/>
      <c r="L16" s="164"/>
      <c r="M16" s="164"/>
      <c r="N16" s="164"/>
      <c r="O16" s="165"/>
      <c r="Q16" s="166"/>
      <c r="R16" s="166"/>
      <c r="S16" s="166"/>
      <c r="T16" s="166"/>
      <c r="U16" s="166"/>
      <c r="V16" s="166"/>
      <c r="W16" s="166"/>
      <c r="X16" s="166"/>
      <c r="Y16" s="166"/>
      <c r="Z16" s="166"/>
      <c r="AA16" s="166"/>
      <c r="AB16" s="166"/>
      <c r="AC16" s="166"/>
      <c r="AD16" s="166"/>
      <c r="AF16" s="166"/>
      <c r="AG16" s="166"/>
      <c r="AH16" s="166"/>
      <c r="AI16" s="166"/>
      <c r="AJ16" s="166"/>
      <c r="AK16" s="166"/>
      <c r="AL16" s="166"/>
      <c r="AM16" s="166"/>
      <c r="AN16" s="166"/>
      <c r="AO16" s="166"/>
      <c r="AP16" s="166"/>
      <c r="AQ16" s="166"/>
      <c r="AR16" s="166"/>
      <c r="AS16" s="166"/>
    </row>
    <row r="17" spans="1:45" ht="15" customHeight="1"/>
    <row r="18" spans="1:45" s="40" customFormat="1" ht="15">
      <c r="B18" s="167" t="s">
        <v>204</v>
      </c>
      <c r="C18" s="167"/>
      <c r="D18" s="167"/>
      <c r="E18" s="167"/>
      <c r="F18" s="167"/>
      <c r="G18" s="167"/>
      <c r="H18" s="167"/>
      <c r="I18" s="168"/>
      <c r="J18" s="168"/>
      <c r="K18" s="169" t="s">
        <v>61</v>
      </c>
      <c r="L18" s="169"/>
      <c r="M18" s="168"/>
      <c r="N18" s="168"/>
      <c r="O18" s="168"/>
      <c r="P18" s="168"/>
      <c r="Q18" s="169" t="s">
        <v>1741</v>
      </c>
      <c r="R18" s="169"/>
      <c r="S18" s="169"/>
      <c r="T18" s="169"/>
      <c r="U18" s="169"/>
      <c r="V18" s="1"/>
      <c r="W18" s="1"/>
      <c r="X18" s="170"/>
      <c r="Y18" s="170"/>
      <c r="Z18" s="170"/>
      <c r="AA18" s="170"/>
      <c r="AB18" s="170"/>
      <c r="AC18" s="170"/>
      <c r="AD18" s="170"/>
      <c r="AE18" s="171"/>
      <c r="AF18" s="1"/>
      <c r="AG18" s="1"/>
      <c r="AH18" s="1"/>
      <c r="AI18" s="1"/>
      <c r="AJ18" s="1"/>
      <c r="AK18" s="1"/>
      <c r="AL18" s="1"/>
      <c r="AM18" s="166"/>
      <c r="AN18" s="166"/>
      <c r="AO18" s="166"/>
      <c r="AP18" s="166"/>
      <c r="AQ18" s="166"/>
      <c r="AR18" s="166"/>
      <c r="AS18" s="166"/>
    </row>
    <row r="19" spans="1:45" s="40" customFormat="1" ht="15">
      <c r="A19" s="172">
        <f t="shared" ref="A19:A82" si="0">IF(K19="",100,K19)</f>
        <v>98.472246599060242</v>
      </c>
      <c r="B19" s="40" t="str">
        <f>'Features Data'!AD18</f>
        <v>Member of tenants or resident's group</v>
      </c>
      <c r="C19" s="173"/>
      <c r="D19" s="173"/>
      <c r="E19" s="173"/>
      <c r="F19" s="173"/>
      <c r="G19" s="173"/>
      <c r="H19" s="173"/>
      <c r="K19" s="174">
        <f>'Features Data'!AE18</f>
        <v>98.472246599060242</v>
      </c>
      <c r="L19" s="174"/>
      <c r="P19" s="175">
        <f t="shared" ref="P19:P82" si="1">IF(X19="",100,X19)</f>
        <v>100</v>
      </c>
      <c r="V19" s="1"/>
      <c r="W19" s="1"/>
      <c r="X19" s="166"/>
      <c r="Y19" s="166"/>
      <c r="Z19" s="1"/>
      <c r="AA19" s="1"/>
      <c r="AB19" s="1"/>
      <c r="AC19" s="1"/>
      <c r="AD19" s="1"/>
      <c r="AE19" s="1"/>
      <c r="AF19" s="1"/>
      <c r="AG19" s="166"/>
      <c r="AH19" s="166"/>
      <c r="AI19" s="166"/>
      <c r="AJ19" s="166"/>
      <c r="AK19" s="166"/>
      <c r="AL19" s="166"/>
      <c r="AM19" s="166"/>
      <c r="AN19" s="166"/>
      <c r="AO19" s="1"/>
      <c r="AP19" s="1"/>
      <c r="AQ19" s="1"/>
      <c r="AR19" s="1"/>
      <c r="AS19" s="1"/>
    </row>
    <row r="20" spans="1:45" s="40" customFormat="1" ht="15">
      <c r="A20" s="172">
        <f t="shared" si="0"/>
        <v>90.351594931910668</v>
      </c>
      <c r="B20" s="40" t="str">
        <f>'Features Data'!AD19</f>
        <v>Member of environmental group</v>
      </c>
      <c r="C20" s="173"/>
      <c r="D20" s="173"/>
      <c r="E20" s="173"/>
      <c r="F20" s="173"/>
      <c r="G20" s="173"/>
      <c r="H20" s="173"/>
      <c r="K20" s="174">
        <f>'Features Data'!AE19</f>
        <v>90.351594931910668</v>
      </c>
      <c r="L20" s="174"/>
      <c r="P20" s="175">
        <f t="shared" si="1"/>
        <v>100</v>
      </c>
      <c r="S20" s="176"/>
      <c r="V20" s="1"/>
      <c r="W20" s="1"/>
      <c r="X20" s="166"/>
      <c r="Y20" s="166"/>
      <c r="Z20" s="1"/>
      <c r="AA20" s="1"/>
      <c r="AB20" s="1"/>
      <c r="AC20" s="1"/>
      <c r="AD20" s="1"/>
      <c r="AE20" s="1"/>
      <c r="AF20" s="1"/>
      <c r="AG20" s="166"/>
      <c r="AH20" s="166"/>
      <c r="AI20" s="166"/>
      <c r="AJ20" s="166"/>
      <c r="AK20" s="166"/>
      <c r="AL20" s="166"/>
      <c r="AM20" s="166"/>
      <c r="AN20" s="166"/>
      <c r="AO20" s="1"/>
      <c r="AP20" s="1"/>
      <c r="AQ20" s="1"/>
      <c r="AR20" s="1"/>
      <c r="AS20" s="1"/>
    </row>
    <row r="21" spans="1:45" s="40" customFormat="1" ht="15">
      <c r="A21" s="172">
        <f t="shared" si="0"/>
        <v>92.176251062888511</v>
      </c>
      <c r="B21" s="40" t="str">
        <f>'Features Data'!AD20</f>
        <v>Member of other community group</v>
      </c>
      <c r="C21" s="173"/>
      <c r="D21" s="173"/>
      <c r="E21" s="173"/>
      <c r="F21" s="173"/>
      <c r="G21" s="173"/>
      <c r="H21" s="173"/>
      <c r="K21" s="174">
        <f>'Features Data'!AE20</f>
        <v>92.176251062888511</v>
      </c>
      <c r="L21" s="174"/>
      <c r="P21" s="175">
        <f t="shared" si="1"/>
        <v>100</v>
      </c>
      <c r="S21" s="176"/>
      <c r="V21" s="1"/>
      <c r="W21" s="1"/>
      <c r="X21" s="166"/>
      <c r="Y21" s="166"/>
      <c r="Z21" s="1"/>
      <c r="AA21" s="1"/>
      <c r="AB21" s="1"/>
      <c r="AC21" s="1"/>
      <c r="AD21" s="1"/>
      <c r="AE21" s="1"/>
      <c r="AF21" s="1"/>
      <c r="AG21" s="166"/>
      <c r="AH21" s="166"/>
      <c r="AI21" s="166"/>
      <c r="AJ21" s="166"/>
      <c r="AK21" s="166"/>
      <c r="AL21" s="166"/>
      <c r="AM21" s="166"/>
      <c r="AN21" s="166"/>
      <c r="AO21" s="1"/>
      <c r="AP21" s="1"/>
      <c r="AQ21" s="1"/>
      <c r="AR21" s="1"/>
      <c r="AS21" s="1"/>
    </row>
    <row r="22" spans="1:45" s="40" customFormat="1" ht="15">
      <c r="A22" s="172">
        <f t="shared" si="0"/>
        <v>112.69648505636296</v>
      </c>
      <c r="B22" s="40" t="str">
        <f>'Features Data'!AD21</f>
        <v>Member of social group</v>
      </c>
      <c r="C22" s="173"/>
      <c r="D22" s="173"/>
      <c r="E22" s="173"/>
      <c r="F22" s="173"/>
      <c r="G22" s="173"/>
      <c r="H22" s="173"/>
      <c r="K22" s="174">
        <f>'Features Data'!AE21</f>
        <v>112.69648505636296</v>
      </c>
      <c r="L22" s="174"/>
      <c r="P22" s="175">
        <f t="shared" si="1"/>
        <v>100</v>
      </c>
      <c r="S22" s="176"/>
      <c r="V22" s="1"/>
      <c r="W22" s="1"/>
      <c r="X22" s="166"/>
      <c r="Y22" s="166"/>
      <c r="Z22" s="1"/>
      <c r="AA22" s="1"/>
      <c r="AB22" s="1"/>
      <c r="AC22" s="1"/>
      <c r="AD22" s="1"/>
      <c r="AE22" s="1"/>
      <c r="AF22" s="1"/>
      <c r="AG22" s="166"/>
      <c r="AH22" s="166"/>
      <c r="AI22" s="166"/>
      <c r="AJ22" s="166"/>
      <c r="AK22" s="166"/>
      <c r="AL22" s="166"/>
      <c r="AM22" s="166"/>
      <c r="AN22" s="166"/>
      <c r="AO22" s="1"/>
      <c r="AP22" s="1"/>
      <c r="AQ22" s="1"/>
      <c r="AR22" s="1"/>
      <c r="AS22" s="1"/>
    </row>
    <row r="23" spans="1:45" s="40" customFormat="1" ht="15">
      <c r="A23" s="172">
        <f t="shared" si="0"/>
        <v>97.083849415857173</v>
      </c>
      <c r="B23" s="40" t="str">
        <f>'Features Data'!AD22</f>
        <v>Member of voluntary service group</v>
      </c>
      <c r="C23" s="173"/>
      <c r="D23" s="173"/>
      <c r="E23" s="173"/>
      <c r="F23" s="173"/>
      <c r="G23" s="173"/>
      <c r="H23" s="173"/>
      <c r="K23" s="174">
        <f>'Features Data'!AE22</f>
        <v>97.083849415857173</v>
      </c>
      <c r="L23" s="174"/>
      <c r="P23" s="175">
        <f t="shared" si="1"/>
        <v>100</v>
      </c>
      <c r="S23" s="176"/>
      <c r="V23" s="1"/>
      <c r="W23" s="1"/>
      <c r="X23" s="166"/>
      <c r="Y23" s="166"/>
      <c r="Z23" s="1"/>
      <c r="AA23" s="1"/>
      <c r="AB23" s="1"/>
      <c r="AC23" s="1"/>
      <c r="AD23" s="1"/>
      <c r="AE23" s="1"/>
      <c r="AF23" s="1"/>
      <c r="AG23" s="166"/>
      <c r="AH23" s="166"/>
      <c r="AI23" s="166"/>
      <c r="AJ23" s="166"/>
      <c r="AK23" s="166"/>
      <c r="AL23" s="166"/>
      <c r="AM23" s="166"/>
      <c r="AN23" s="166"/>
      <c r="AO23" s="1"/>
      <c r="AP23" s="1"/>
      <c r="AQ23" s="1"/>
      <c r="AR23" s="1"/>
      <c r="AS23" s="1"/>
    </row>
    <row r="24" spans="1:45" s="40" customFormat="1" ht="15" customHeight="1" thickBot="1">
      <c r="A24" s="172">
        <f t="shared" si="0"/>
        <v>100.09981395974259</v>
      </c>
      <c r="B24" s="40" t="str">
        <f>'Features Data'!AD23</f>
        <v>Not a member of tenants or resident's group</v>
      </c>
      <c r="C24" s="173"/>
      <c r="D24" s="173"/>
      <c r="E24" s="173"/>
      <c r="F24" s="173"/>
      <c r="G24" s="173"/>
      <c r="H24" s="173"/>
      <c r="K24" s="174">
        <f>'Features Data'!AE23</f>
        <v>100.09981395974259</v>
      </c>
      <c r="L24" s="174"/>
      <c r="P24" s="175">
        <f t="shared" si="1"/>
        <v>100</v>
      </c>
      <c r="S24" s="177"/>
      <c r="T24" s="178"/>
      <c r="U24" s="178"/>
      <c r="V24" s="1"/>
      <c r="W24" s="1"/>
      <c r="X24" s="166"/>
      <c r="Y24" s="166"/>
      <c r="Z24" s="1"/>
      <c r="AA24" s="1"/>
      <c r="AB24" s="1"/>
      <c r="AC24" s="1"/>
      <c r="AD24" s="1"/>
      <c r="AE24" s="1"/>
      <c r="AF24" s="1"/>
      <c r="AG24" s="166"/>
      <c r="AH24" s="166"/>
      <c r="AI24" s="166"/>
      <c r="AJ24" s="166"/>
      <c r="AK24" s="166"/>
      <c r="AL24" s="166"/>
      <c r="AM24" s="166"/>
      <c r="AN24" s="166"/>
      <c r="AO24" s="1"/>
      <c r="AP24" s="1"/>
      <c r="AQ24" s="1"/>
      <c r="AR24" s="1"/>
      <c r="AS24" s="1"/>
    </row>
    <row r="25" spans="1:45" s="40" customFormat="1" ht="15" customHeight="1" thickTop="1">
      <c r="A25" s="172">
        <f t="shared" si="0"/>
        <v>100.41648945188282</v>
      </c>
      <c r="B25" s="40" t="str">
        <f>'Features Data'!AD24</f>
        <v>Not a member of environmental group</v>
      </c>
      <c r="C25" s="173"/>
      <c r="D25" s="173"/>
      <c r="E25" s="173"/>
      <c r="F25" s="173"/>
      <c r="G25" s="173"/>
      <c r="H25" s="173"/>
      <c r="K25" s="174">
        <f>'Features Data'!AE24</f>
        <v>100.41648945188282</v>
      </c>
      <c r="L25" s="174"/>
      <c r="P25" s="175">
        <f t="shared" si="1"/>
        <v>100</v>
      </c>
      <c r="S25" s="176"/>
      <c r="V25" s="1"/>
      <c r="W25" s="1"/>
      <c r="X25" s="166"/>
      <c r="Y25" s="166"/>
      <c r="Z25" s="1"/>
      <c r="AA25" s="1"/>
      <c r="AB25" s="1"/>
      <c r="AC25" s="1"/>
      <c r="AD25" s="1"/>
      <c r="AE25" s="1"/>
      <c r="AF25" s="1"/>
      <c r="AG25" s="166"/>
      <c r="AH25" s="166"/>
      <c r="AI25" s="166"/>
      <c r="AJ25" s="166"/>
      <c r="AK25" s="166"/>
      <c r="AL25" s="166"/>
      <c r="AM25" s="166"/>
      <c r="AN25" s="166"/>
      <c r="AO25" s="1"/>
      <c r="AP25" s="1"/>
      <c r="AQ25" s="1"/>
      <c r="AR25" s="1"/>
      <c r="AS25" s="1"/>
    </row>
    <row r="26" spans="1:45" s="40" customFormat="1" ht="15">
      <c r="A26" s="172">
        <f t="shared" si="0"/>
        <v>100.52478986983748</v>
      </c>
      <c r="B26" s="40" t="str">
        <f>'Features Data'!AD25</f>
        <v>Not a member of other community group</v>
      </c>
      <c r="C26" s="173"/>
      <c r="D26" s="173"/>
      <c r="E26" s="173"/>
      <c r="F26" s="173"/>
      <c r="G26" s="173"/>
      <c r="H26" s="173"/>
      <c r="K26" s="174">
        <f>'Features Data'!AE25</f>
        <v>100.52478986983748</v>
      </c>
      <c r="L26" s="174"/>
      <c r="P26" s="175">
        <f t="shared" si="1"/>
        <v>100</v>
      </c>
      <c r="S26" s="176"/>
      <c r="V26" s="1"/>
      <c r="W26" s="1"/>
      <c r="X26" s="166"/>
      <c r="Y26" s="166"/>
      <c r="Z26" s="1"/>
      <c r="AA26" s="1"/>
      <c r="AB26" s="1"/>
      <c r="AC26" s="1"/>
      <c r="AD26" s="1"/>
      <c r="AE26" s="1"/>
      <c r="AF26" s="1"/>
      <c r="AG26" s="166"/>
      <c r="AH26" s="166"/>
      <c r="AI26" s="166"/>
      <c r="AJ26" s="166"/>
      <c r="AK26" s="166"/>
      <c r="AL26" s="166"/>
      <c r="AM26" s="166"/>
      <c r="AN26" s="166"/>
      <c r="AO26" s="1"/>
      <c r="AP26" s="1"/>
      <c r="AQ26" s="1"/>
      <c r="AR26" s="1"/>
      <c r="AS26" s="1"/>
    </row>
    <row r="27" spans="1:45" s="40" customFormat="1" ht="15">
      <c r="A27" s="172">
        <f t="shared" si="0"/>
        <v>98.304329122631145</v>
      </c>
      <c r="B27" s="40" t="str">
        <f>'Features Data'!AD26</f>
        <v>Not a member of social group</v>
      </c>
      <c r="C27" s="173"/>
      <c r="D27" s="173"/>
      <c r="E27" s="173"/>
      <c r="F27" s="173"/>
      <c r="G27" s="173"/>
      <c r="H27" s="173"/>
      <c r="K27" s="174">
        <f>'Features Data'!AE26</f>
        <v>98.304329122631145</v>
      </c>
      <c r="L27" s="174"/>
      <c r="P27" s="175">
        <f t="shared" si="1"/>
        <v>100</v>
      </c>
      <c r="S27" s="176"/>
      <c r="V27" s="1"/>
      <c r="W27" s="1"/>
      <c r="X27" s="166"/>
      <c r="Y27" s="166"/>
      <c r="Z27" s="1"/>
      <c r="AA27" s="1"/>
      <c r="AB27" s="1"/>
      <c r="AC27" s="1"/>
      <c r="AD27" s="1"/>
      <c r="AE27" s="1"/>
      <c r="AF27" s="1"/>
      <c r="AG27" s="166"/>
      <c r="AH27" s="166"/>
      <c r="AI27" s="166"/>
      <c r="AJ27" s="166"/>
      <c r="AK27" s="166"/>
      <c r="AL27" s="166"/>
      <c r="AM27" s="166"/>
      <c r="AN27" s="166"/>
      <c r="AO27" s="1"/>
      <c r="AP27" s="1"/>
      <c r="AQ27" s="1"/>
      <c r="AR27" s="1"/>
      <c r="AS27" s="1"/>
    </row>
    <row r="28" spans="1:45" s="40" customFormat="1" ht="15">
      <c r="A28" s="172">
        <f t="shared" si="0"/>
        <v>100.3446061086478</v>
      </c>
      <c r="B28" s="40" t="str">
        <f>'Features Data'!AD27</f>
        <v>Not a member of voluntary service group</v>
      </c>
      <c r="C28" s="173"/>
      <c r="D28" s="173"/>
      <c r="E28" s="173"/>
      <c r="F28" s="173"/>
      <c r="G28" s="173"/>
      <c r="H28" s="173"/>
      <c r="K28" s="174">
        <f>'Features Data'!AE27</f>
        <v>100.3446061086478</v>
      </c>
      <c r="L28" s="174"/>
      <c r="P28" s="175">
        <f t="shared" si="1"/>
        <v>100</v>
      </c>
      <c r="S28" s="176"/>
      <c r="V28" s="1"/>
      <c r="W28" s="1"/>
      <c r="X28" s="166"/>
      <c r="Y28" s="166"/>
      <c r="Z28" s="1"/>
      <c r="AA28" s="1"/>
      <c r="AB28" s="1"/>
      <c r="AC28" s="1"/>
      <c r="AD28" s="1"/>
      <c r="AE28" s="1"/>
      <c r="AF28" s="1"/>
      <c r="AG28" s="166"/>
      <c r="AH28" s="166"/>
      <c r="AI28" s="166"/>
      <c r="AJ28" s="166"/>
      <c r="AK28" s="166"/>
      <c r="AL28" s="166"/>
      <c r="AM28" s="166"/>
      <c r="AN28" s="166"/>
      <c r="AO28" s="1"/>
      <c r="AP28" s="1"/>
      <c r="AQ28" s="1"/>
      <c r="AR28" s="1"/>
      <c r="AS28" s="1"/>
    </row>
    <row r="29" spans="1:45" s="40" customFormat="1" ht="15">
      <c r="A29" s="172">
        <f t="shared" si="0"/>
        <v>100</v>
      </c>
      <c r="B29" s="40" t="str">
        <f>'Features Data'!AD28</f>
        <v/>
      </c>
      <c r="C29" s="173"/>
      <c r="D29" s="173"/>
      <c r="E29" s="173"/>
      <c r="F29" s="173"/>
      <c r="G29" s="173"/>
      <c r="H29" s="173"/>
      <c r="K29" s="174" t="str">
        <f>'Features Data'!AE28</f>
        <v/>
      </c>
      <c r="L29" s="174"/>
      <c r="P29" s="175">
        <f t="shared" si="1"/>
        <v>100</v>
      </c>
      <c r="S29" s="176"/>
      <c r="V29" s="1"/>
      <c r="W29" s="1"/>
      <c r="X29" s="166"/>
      <c r="Y29" s="166"/>
      <c r="Z29" s="1"/>
      <c r="AA29" s="1"/>
      <c r="AB29" s="1"/>
      <c r="AC29" s="1"/>
      <c r="AD29" s="1"/>
      <c r="AE29" s="1"/>
      <c r="AF29" s="1"/>
      <c r="AG29" s="166"/>
      <c r="AH29" s="166"/>
      <c r="AI29" s="166"/>
      <c r="AJ29" s="166"/>
      <c r="AK29" s="166"/>
      <c r="AL29" s="166"/>
      <c r="AM29" s="166"/>
      <c r="AN29" s="166"/>
      <c r="AO29" s="1"/>
      <c r="AP29" s="1"/>
      <c r="AQ29" s="1"/>
      <c r="AR29" s="1"/>
      <c r="AS29" s="1"/>
    </row>
    <row r="30" spans="1:45" s="40" customFormat="1" ht="15">
      <c r="A30" s="172">
        <f t="shared" si="0"/>
        <v>100</v>
      </c>
      <c r="B30" s="40" t="str">
        <f>'Features Data'!AD29</f>
        <v/>
      </c>
      <c r="C30" s="173"/>
      <c r="D30" s="173"/>
      <c r="E30" s="173"/>
      <c r="F30" s="173"/>
      <c r="G30" s="173"/>
      <c r="H30" s="173"/>
      <c r="K30" s="174" t="str">
        <f>'Features Data'!AE29</f>
        <v/>
      </c>
      <c r="L30" s="174"/>
      <c r="P30" s="175">
        <f t="shared" si="1"/>
        <v>100</v>
      </c>
      <c r="S30" s="176"/>
      <c r="V30" s="1"/>
      <c r="W30" s="1"/>
      <c r="X30" s="166"/>
      <c r="Y30" s="166"/>
      <c r="Z30" s="1"/>
      <c r="AA30" s="1"/>
      <c r="AB30" s="1"/>
      <c r="AC30" s="1"/>
      <c r="AD30" s="1"/>
      <c r="AE30" s="1"/>
      <c r="AF30" s="1"/>
      <c r="AG30" s="166"/>
      <c r="AH30" s="166"/>
      <c r="AI30" s="166"/>
      <c r="AJ30" s="166"/>
      <c r="AK30" s="166"/>
      <c r="AL30" s="166"/>
      <c r="AM30" s="166"/>
      <c r="AN30" s="166"/>
      <c r="AO30" s="1"/>
      <c r="AP30" s="1"/>
      <c r="AQ30" s="1"/>
      <c r="AR30" s="1"/>
      <c r="AS30" s="1"/>
    </row>
    <row r="31" spans="1:45" s="40" customFormat="1" ht="15">
      <c r="A31" s="172">
        <f t="shared" si="0"/>
        <v>100</v>
      </c>
      <c r="B31" s="40" t="str">
        <f>'Features Data'!AD30</f>
        <v/>
      </c>
      <c r="C31" s="173"/>
      <c r="D31" s="173"/>
      <c r="E31" s="173"/>
      <c r="F31" s="173"/>
      <c r="G31" s="173"/>
      <c r="H31" s="173"/>
      <c r="K31" s="174" t="str">
        <f>'Features Data'!AE30</f>
        <v/>
      </c>
      <c r="L31" s="174"/>
      <c r="P31" s="175">
        <f t="shared" si="1"/>
        <v>100</v>
      </c>
      <c r="S31" s="176"/>
      <c r="V31" s="1"/>
      <c r="W31" s="1"/>
      <c r="X31" s="166"/>
      <c r="Y31" s="166"/>
      <c r="Z31" s="1"/>
      <c r="AA31" s="1"/>
      <c r="AB31" s="1"/>
      <c r="AC31" s="1"/>
      <c r="AD31" s="1"/>
      <c r="AE31" s="1"/>
      <c r="AF31" s="1"/>
      <c r="AG31" s="166"/>
      <c r="AH31" s="166"/>
      <c r="AI31" s="166"/>
      <c r="AJ31" s="166"/>
      <c r="AK31" s="166"/>
      <c r="AL31" s="166"/>
      <c r="AM31" s="166"/>
      <c r="AN31" s="166"/>
      <c r="AO31" s="1"/>
      <c r="AP31" s="1"/>
      <c r="AQ31" s="1"/>
      <c r="AR31" s="1"/>
      <c r="AS31" s="1"/>
    </row>
    <row r="32" spans="1:45" s="40" customFormat="1" ht="15" customHeight="1" thickBot="1">
      <c r="A32" s="172">
        <f t="shared" si="0"/>
        <v>100</v>
      </c>
      <c r="B32" s="40" t="str">
        <f>'Features Data'!AD31</f>
        <v/>
      </c>
      <c r="C32" s="173"/>
      <c r="D32" s="173"/>
      <c r="E32" s="173"/>
      <c r="F32" s="173"/>
      <c r="G32" s="173"/>
      <c r="H32" s="173"/>
      <c r="K32" s="174" t="str">
        <f>'Features Data'!AE31</f>
        <v/>
      </c>
      <c r="L32" s="174"/>
      <c r="P32" s="175">
        <f t="shared" si="1"/>
        <v>100</v>
      </c>
      <c r="S32" s="177"/>
      <c r="T32" s="178"/>
      <c r="U32" s="178"/>
      <c r="V32" s="1"/>
      <c r="W32" s="1"/>
      <c r="X32" s="166"/>
      <c r="Y32" s="166"/>
      <c r="Z32" s="1"/>
      <c r="AA32" s="1"/>
      <c r="AB32" s="1"/>
      <c r="AC32" s="1"/>
      <c r="AD32" s="1"/>
      <c r="AE32" s="1"/>
      <c r="AF32" s="1"/>
      <c r="AG32" s="166"/>
      <c r="AH32" s="166"/>
      <c r="AI32" s="166"/>
      <c r="AJ32" s="166"/>
      <c r="AK32" s="166"/>
      <c r="AL32" s="166"/>
      <c r="AM32" s="166"/>
      <c r="AN32" s="166"/>
      <c r="AO32" s="1"/>
      <c r="AP32" s="1"/>
      <c r="AQ32" s="1"/>
      <c r="AR32" s="1"/>
      <c r="AS32" s="1"/>
    </row>
    <row r="33" spans="1:45" s="40" customFormat="1" ht="15" customHeight="1" thickTop="1">
      <c r="A33" s="172">
        <f t="shared" si="0"/>
        <v>100</v>
      </c>
      <c r="B33" s="40" t="str">
        <f>'Features Data'!AD32</f>
        <v/>
      </c>
      <c r="C33" s="173"/>
      <c r="D33" s="173"/>
      <c r="E33" s="173"/>
      <c r="F33" s="173"/>
      <c r="G33" s="173"/>
      <c r="H33" s="173"/>
      <c r="K33" s="174" t="str">
        <f>'Features Data'!AE32</f>
        <v/>
      </c>
      <c r="L33" s="174"/>
      <c r="P33" s="175">
        <f t="shared" si="1"/>
        <v>100</v>
      </c>
      <c r="S33" s="176"/>
      <c r="V33" s="1"/>
      <c r="W33" s="1"/>
      <c r="X33" s="166"/>
      <c r="Y33" s="166"/>
      <c r="Z33" s="1"/>
      <c r="AA33" s="1"/>
      <c r="AB33" s="1"/>
      <c r="AC33" s="1"/>
      <c r="AD33" s="1"/>
      <c r="AE33" s="1"/>
      <c r="AF33" s="1"/>
      <c r="AG33" s="166"/>
      <c r="AH33" s="166"/>
      <c r="AI33" s="166"/>
      <c r="AJ33" s="166"/>
      <c r="AK33" s="166"/>
      <c r="AL33" s="166"/>
      <c r="AM33" s="166"/>
      <c r="AN33" s="166"/>
      <c r="AO33" s="1"/>
      <c r="AP33" s="1"/>
      <c r="AQ33" s="1"/>
      <c r="AR33" s="1"/>
      <c r="AS33" s="1"/>
    </row>
    <row r="34" spans="1:45" s="40" customFormat="1" ht="15">
      <c r="A34" s="172">
        <f t="shared" si="0"/>
        <v>100</v>
      </c>
      <c r="B34" s="40" t="str">
        <f>'Features Data'!AD33</f>
        <v/>
      </c>
      <c r="C34" s="173"/>
      <c r="D34" s="173"/>
      <c r="E34" s="173"/>
      <c r="F34" s="173"/>
      <c r="G34" s="173"/>
      <c r="H34" s="173"/>
      <c r="K34" s="174" t="str">
        <f>'Features Data'!AE33</f>
        <v/>
      </c>
      <c r="L34" s="174"/>
      <c r="P34" s="175">
        <f t="shared" si="1"/>
        <v>100</v>
      </c>
      <c r="S34" s="176"/>
      <c r="V34" s="1"/>
      <c r="W34" s="1"/>
      <c r="X34" s="166"/>
      <c r="Y34" s="166"/>
      <c r="Z34" s="1"/>
      <c r="AA34" s="1"/>
      <c r="AB34" s="1"/>
      <c r="AC34" s="1"/>
      <c r="AD34" s="1"/>
      <c r="AE34" s="1"/>
      <c r="AF34" s="1"/>
      <c r="AG34" s="166"/>
      <c r="AH34" s="166"/>
      <c r="AI34" s="166"/>
      <c r="AJ34" s="166"/>
      <c r="AK34" s="166"/>
      <c r="AL34" s="166"/>
      <c r="AM34" s="166"/>
      <c r="AN34" s="166"/>
      <c r="AO34" s="1"/>
      <c r="AP34" s="1"/>
      <c r="AQ34" s="1"/>
      <c r="AR34" s="1"/>
      <c r="AS34" s="1"/>
    </row>
    <row r="35" spans="1:45" s="40" customFormat="1" ht="15">
      <c r="A35" s="172">
        <f t="shared" si="0"/>
        <v>100</v>
      </c>
      <c r="B35" s="40" t="str">
        <f>'Features Data'!AD34</f>
        <v/>
      </c>
      <c r="C35" s="173"/>
      <c r="D35" s="173"/>
      <c r="E35" s="173"/>
      <c r="F35" s="173"/>
      <c r="G35" s="173"/>
      <c r="H35" s="173"/>
      <c r="K35" s="174" t="str">
        <f>'Features Data'!AE34</f>
        <v/>
      </c>
      <c r="L35" s="174"/>
      <c r="P35" s="175">
        <f t="shared" si="1"/>
        <v>100</v>
      </c>
      <c r="S35" s="176"/>
      <c r="V35" s="1"/>
      <c r="W35" s="1"/>
      <c r="X35" s="166"/>
      <c r="Y35" s="166"/>
      <c r="Z35" s="1"/>
      <c r="AA35" s="1"/>
      <c r="AB35" s="1"/>
      <c r="AC35" s="1"/>
      <c r="AD35" s="1"/>
      <c r="AE35" s="1"/>
      <c r="AF35" s="1"/>
      <c r="AG35" s="166"/>
      <c r="AH35" s="166"/>
      <c r="AI35" s="166"/>
      <c r="AJ35" s="166"/>
      <c r="AK35" s="166"/>
      <c r="AL35" s="166"/>
      <c r="AM35" s="166"/>
      <c r="AN35" s="166"/>
      <c r="AO35" s="1"/>
      <c r="AP35" s="1"/>
      <c r="AQ35" s="1"/>
      <c r="AR35" s="1"/>
      <c r="AS35" s="1"/>
    </row>
    <row r="36" spans="1:45" s="40" customFormat="1" ht="15">
      <c r="A36" s="172">
        <f t="shared" si="0"/>
        <v>100</v>
      </c>
      <c r="B36" s="40" t="str">
        <f>'Features Data'!AD35</f>
        <v/>
      </c>
      <c r="C36" s="173"/>
      <c r="D36" s="173"/>
      <c r="E36" s="173"/>
      <c r="F36" s="173"/>
      <c r="G36" s="173"/>
      <c r="H36" s="173"/>
      <c r="K36" s="174" t="str">
        <f>'Features Data'!AE35</f>
        <v/>
      </c>
      <c r="L36" s="174"/>
      <c r="P36" s="175">
        <f t="shared" si="1"/>
        <v>100</v>
      </c>
      <c r="S36" s="176"/>
      <c r="V36" s="1"/>
      <c r="W36" s="1"/>
      <c r="X36" s="166"/>
      <c r="Y36" s="166"/>
      <c r="Z36" s="1"/>
      <c r="AA36" s="1"/>
      <c r="AB36" s="1"/>
      <c r="AC36" s="1"/>
      <c r="AD36" s="1"/>
      <c r="AE36" s="1"/>
      <c r="AF36" s="1"/>
      <c r="AG36" s="166"/>
      <c r="AH36" s="166"/>
      <c r="AI36" s="166"/>
      <c r="AJ36" s="166"/>
      <c r="AK36" s="166"/>
      <c r="AL36" s="166"/>
      <c r="AM36" s="166"/>
      <c r="AN36" s="166"/>
      <c r="AO36" s="1"/>
      <c r="AP36" s="1"/>
      <c r="AQ36" s="1"/>
      <c r="AR36" s="1"/>
      <c r="AS36" s="1"/>
    </row>
    <row r="37" spans="1:45" s="40" customFormat="1" ht="15" customHeight="1" thickBot="1">
      <c r="A37" s="172">
        <f t="shared" si="0"/>
        <v>100</v>
      </c>
      <c r="B37" s="40" t="str">
        <f>'Features Data'!AD36</f>
        <v/>
      </c>
      <c r="C37" s="173"/>
      <c r="D37" s="173"/>
      <c r="E37" s="173"/>
      <c r="F37" s="173"/>
      <c r="G37" s="173"/>
      <c r="H37" s="173"/>
      <c r="K37" s="174" t="str">
        <f>'Features Data'!AE36</f>
        <v/>
      </c>
      <c r="L37" s="174"/>
      <c r="P37" s="175">
        <f t="shared" si="1"/>
        <v>100</v>
      </c>
      <c r="S37" s="177"/>
      <c r="T37" s="178"/>
      <c r="U37" s="178"/>
      <c r="V37" s="1"/>
      <c r="W37" s="1"/>
      <c r="X37" s="166"/>
      <c r="Y37" s="166"/>
      <c r="Z37" s="1"/>
      <c r="AA37" s="1"/>
      <c r="AB37" s="1"/>
      <c r="AC37" s="1"/>
      <c r="AD37" s="1"/>
      <c r="AE37" s="1"/>
      <c r="AF37" s="1"/>
      <c r="AG37" s="166"/>
      <c r="AH37" s="166"/>
      <c r="AI37" s="166"/>
      <c r="AJ37" s="166"/>
      <c r="AK37" s="166"/>
      <c r="AL37" s="166"/>
      <c r="AM37" s="166"/>
      <c r="AN37" s="166"/>
      <c r="AO37" s="1"/>
      <c r="AP37" s="1"/>
      <c r="AQ37" s="1"/>
      <c r="AR37" s="1"/>
      <c r="AS37" s="1"/>
    </row>
    <row r="38" spans="1:45" s="40" customFormat="1" ht="15" customHeight="1" thickTop="1">
      <c r="A38" s="172">
        <f t="shared" si="0"/>
        <v>100</v>
      </c>
      <c r="B38" s="40" t="str">
        <f>'Features Data'!AD37</f>
        <v/>
      </c>
      <c r="C38" s="173"/>
      <c r="D38" s="173"/>
      <c r="E38" s="173"/>
      <c r="F38" s="173"/>
      <c r="G38" s="173"/>
      <c r="H38" s="173"/>
      <c r="K38" s="174" t="str">
        <f>'Features Data'!AE37</f>
        <v/>
      </c>
      <c r="L38" s="174"/>
      <c r="P38" s="175">
        <f t="shared" si="1"/>
        <v>100</v>
      </c>
      <c r="S38" s="176"/>
      <c r="V38" s="1"/>
      <c r="W38" s="1"/>
      <c r="X38" s="166"/>
      <c r="Y38" s="166"/>
      <c r="Z38" s="1"/>
      <c r="AA38" s="1"/>
      <c r="AB38" s="1"/>
      <c r="AC38" s="1"/>
      <c r="AD38" s="1"/>
      <c r="AE38" s="1"/>
      <c r="AF38" s="1"/>
      <c r="AG38" s="166"/>
      <c r="AH38" s="166"/>
      <c r="AI38" s="166"/>
      <c r="AJ38" s="166"/>
      <c r="AK38" s="166"/>
      <c r="AL38" s="166"/>
      <c r="AM38" s="166"/>
      <c r="AN38" s="166"/>
      <c r="AO38" s="1"/>
      <c r="AP38" s="1"/>
      <c r="AQ38" s="1"/>
      <c r="AR38" s="1"/>
      <c r="AS38" s="1"/>
    </row>
    <row r="39" spans="1:45" s="40" customFormat="1" ht="15">
      <c r="A39" s="172">
        <f t="shared" si="0"/>
        <v>100</v>
      </c>
      <c r="B39" s="40" t="str">
        <f>'Features Data'!AD38</f>
        <v/>
      </c>
      <c r="C39" s="173"/>
      <c r="D39" s="173"/>
      <c r="E39" s="173"/>
      <c r="F39" s="173"/>
      <c r="G39" s="173"/>
      <c r="H39" s="173"/>
      <c r="K39" s="174" t="str">
        <f>'Features Data'!AE38</f>
        <v/>
      </c>
      <c r="L39" s="174"/>
      <c r="P39" s="175">
        <f t="shared" si="1"/>
        <v>100</v>
      </c>
      <c r="S39" s="176"/>
      <c r="V39" s="1"/>
      <c r="W39" s="1"/>
      <c r="X39" s="166"/>
      <c r="Y39" s="166"/>
      <c r="Z39" s="1"/>
      <c r="AA39" s="1"/>
      <c r="AB39" s="1"/>
      <c r="AC39" s="1"/>
      <c r="AD39" s="1"/>
      <c r="AE39" s="1"/>
      <c r="AF39" s="1"/>
      <c r="AG39" s="166"/>
      <c r="AH39" s="166"/>
      <c r="AI39" s="166"/>
      <c r="AJ39" s="166"/>
      <c r="AK39" s="166"/>
      <c r="AL39" s="166"/>
      <c r="AM39" s="166"/>
      <c r="AN39" s="166"/>
      <c r="AO39" s="1"/>
      <c r="AP39" s="1"/>
      <c r="AQ39" s="1"/>
      <c r="AR39" s="1"/>
      <c r="AS39" s="1"/>
    </row>
    <row r="40" spans="1:45" s="40" customFormat="1" ht="15">
      <c r="A40" s="172">
        <f t="shared" si="0"/>
        <v>100</v>
      </c>
      <c r="B40" s="40" t="str">
        <f>'Features Data'!AD39</f>
        <v/>
      </c>
      <c r="C40" s="173"/>
      <c r="D40" s="173"/>
      <c r="E40" s="173"/>
      <c r="F40" s="173"/>
      <c r="G40" s="173"/>
      <c r="H40" s="173"/>
      <c r="K40" s="174" t="str">
        <f>'Features Data'!AE39</f>
        <v/>
      </c>
      <c r="L40" s="174"/>
      <c r="P40" s="175">
        <f t="shared" si="1"/>
        <v>100</v>
      </c>
      <c r="S40" s="176"/>
      <c r="V40" s="1"/>
      <c r="W40" s="1"/>
      <c r="X40" s="166"/>
      <c r="Y40" s="166"/>
      <c r="Z40" s="1"/>
      <c r="AA40" s="1"/>
      <c r="AB40" s="1"/>
      <c r="AC40" s="1"/>
      <c r="AD40" s="1"/>
      <c r="AE40" s="1"/>
      <c r="AF40" s="1"/>
      <c r="AG40" s="166"/>
      <c r="AH40" s="166"/>
      <c r="AI40" s="166"/>
      <c r="AJ40" s="166"/>
      <c r="AK40" s="166"/>
      <c r="AL40" s="166"/>
      <c r="AM40" s="166"/>
      <c r="AN40" s="166"/>
      <c r="AO40" s="1"/>
      <c r="AP40" s="1"/>
      <c r="AQ40" s="1"/>
      <c r="AR40" s="1"/>
      <c r="AS40" s="1"/>
    </row>
    <row r="41" spans="1:45" s="40" customFormat="1" ht="15">
      <c r="A41" s="172">
        <f t="shared" si="0"/>
        <v>100</v>
      </c>
      <c r="B41" s="40" t="str">
        <f>'Features Data'!AD40</f>
        <v/>
      </c>
      <c r="C41" s="173"/>
      <c r="D41" s="173"/>
      <c r="E41" s="173"/>
      <c r="F41" s="173"/>
      <c r="G41" s="173"/>
      <c r="H41" s="173"/>
      <c r="K41" s="174" t="str">
        <f>'Features Data'!AE40</f>
        <v/>
      </c>
      <c r="L41" s="174"/>
      <c r="P41" s="175">
        <f t="shared" si="1"/>
        <v>100</v>
      </c>
      <c r="S41" s="176"/>
      <c r="V41" s="1"/>
      <c r="W41" s="1"/>
      <c r="X41" s="166"/>
      <c r="Y41" s="166"/>
      <c r="Z41" s="1"/>
      <c r="AA41" s="1"/>
      <c r="AB41" s="1"/>
      <c r="AC41" s="1"/>
      <c r="AD41" s="1"/>
      <c r="AE41" s="1"/>
      <c r="AF41" s="1"/>
      <c r="AG41" s="166"/>
      <c r="AH41" s="166"/>
      <c r="AI41" s="166"/>
      <c r="AJ41" s="166"/>
      <c r="AK41" s="166"/>
      <c r="AL41" s="166"/>
      <c r="AM41" s="166"/>
      <c r="AN41" s="166"/>
      <c r="AO41" s="1"/>
      <c r="AP41" s="1"/>
      <c r="AQ41" s="1"/>
      <c r="AR41" s="1"/>
      <c r="AS41" s="1"/>
    </row>
    <row r="42" spans="1:45" s="40" customFormat="1" ht="15">
      <c r="A42" s="172">
        <f t="shared" si="0"/>
        <v>100</v>
      </c>
      <c r="B42" s="40" t="str">
        <f>'Features Data'!AD41</f>
        <v/>
      </c>
      <c r="C42" s="173"/>
      <c r="D42" s="173"/>
      <c r="E42" s="173"/>
      <c r="F42" s="173"/>
      <c r="G42" s="173"/>
      <c r="H42" s="173"/>
      <c r="K42" s="174" t="str">
        <f>'Features Data'!AE41</f>
        <v/>
      </c>
      <c r="L42" s="174"/>
      <c r="P42" s="175">
        <f t="shared" si="1"/>
        <v>100</v>
      </c>
      <c r="S42" s="176"/>
      <c r="V42" s="1"/>
      <c r="W42" s="1"/>
      <c r="X42" s="166"/>
      <c r="Y42" s="166"/>
      <c r="Z42" s="1"/>
      <c r="AA42" s="1"/>
      <c r="AB42" s="1"/>
      <c r="AC42" s="1"/>
      <c r="AD42" s="1"/>
      <c r="AE42" s="1"/>
      <c r="AF42" s="1"/>
      <c r="AG42" s="166"/>
      <c r="AH42" s="166"/>
      <c r="AI42" s="166"/>
      <c r="AJ42" s="166"/>
      <c r="AK42" s="166"/>
      <c r="AL42" s="166"/>
      <c r="AM42" s="166"/>
      <c r="AN42" s="166"/>
      <c r="AO42" s="1"/>
      <c r="AP42" s="1"/>
      <c r="AQ42" s="1"/>
      <c r="AR42" s="1"/>
      <c r="AS42" s="1"/>
    </row>
    <row r="43" spans="1:45" s="40" customFormat="1" ht="15">
      <c r="A43" s="172">
        <f t="shared" si="0"/>
        <v>100</v>
      </c>
      <c r="B43" s="40" t="str">
        <f>'Features Data'!AD42</f>
        <v/>
      </c>
      <c r="C43" s="173"/>
      <c r="D43" s="173"/>
      <c r="E43" s="173"/>
      <c r="F43" s="173"/>
      <c r="G43" s="173"/>
      <c r="H43" s="173"/>
      <c r="K43" s="174" t="str">
        <f>'Features Data'!AE42</f>
        <v/>
      </c>
      <c r="L43" s="174"/>
      <c r="P43" s="175">
        <f t="shared" si="1"/>
        <v>100</v>
      </c>
      <c r="S43" s="176"/>
      <c r="V43" s="1"/>
      <c r="W43" s="1"/>
      <c r="X43" s="166"/>
      <c r="Y43" s="166"/>
      <c r="Z43" s="1"/>
      <c r="AA43" s="1"/>
      <c r="AB43" s="1"/>
      <c r="AC43" s="1"/>
      <c r="AD43" s="1"/>
      <c r="AE43" s="1"/>
      <c r="AF43" s="1"/>
      <c r="AG43" s="166"/>
      <c r="AH43" s="166"/>
      <c r="AI43" s="166"/>
      <c r="AJ43" s="166"/>
      <c r="AK43" s="166"/>
      <c r="AL43" s="166"/>
      <c r="AM43" s="166"/>
      <c r="AN43" s="166"/>
      <c r="AO43" s="1"/>
      <c r="AP43" s="1"/>
      <c r="AQ43" s="1"/>
      <c r="AR43" s="1"/>
      <c r="AS43" s="1"/>
    </row>
    <row r="44" spans="1:45" s="40" customFormat="1" ht="15">
      <c r="A44" s="172">
        <f t="shared" si="0"/>
        <v>100</v>
      </c>
      <c r="B44" s="40" t="str">
        <f>'Features Data'!AD43</f>
        <v/>
      </c>
      <c r="C44" s="173"/>
      <c r="D44" s="173"/>
      <c r="E44" s="173"/>
      <c r="F44" s="173"/>
      <c r="G44" s="173"/>
      <c r="H44" s="173"/>
      <c r="K44" s="174" t="str">
        <f>'Features Data'!AE43</f>
        <v/>
      </c>
      <c r="L44" s="174"/>
      <c r="P44" s="175">
        <f t="shared" si="1"/>
        <v>100</v>
      </c>
      <c r="S44" s="176"/>
      <c r="V44" s="1"/>
      <c r="W44" s="1"/>
      <c r="X44" s="166"/>
      <c r="Y44" s="166"/>
      <c r="Z44" s="1"/>
      <c r="AA44" s="1"/>
      <c r="AB44" s="1"/>
      <c r="AC44" s="1"/>
      <c r="AD44" s="1"/>
      <c r="AE44" s="1"/>
      <c r="AF44" s="1"/>
      <c r="AG44" s="166"/>
      <c r="AH44" s="166"/>
      <c r="AI44" s="166"/>
      <c r="AJ44" s="166"/>
      <c r="AK44" s="166"/>
      <c r="AL44" s="166"/>
      <c r="AM44" s="166"/>
      <c r="AN44" s="166"/>
      <c r="AO44" s="1"/>
      <c r="AP44" s="1"/>
      <c r="AQ44" s="1"/>
      <c r="AR44" s="1"/>
      <c r="AS44" s="1"/>
    </row>
    <row r="45" spans="1:45" s="40" customFormat="1" ht="15">
      <c r="A45" s="172">
        <f t="shared" si="0"/>
        <v>100</v>
      </c>
      <c r="B45" s="40" t="str">
        <f>'Features Data'!AD44</f>
        <v/>
      </c>
      <c r="C45" s="173"/>
      <c r="D45" s="173"/>
      <c r="E45" s="173"/>
      <c r="F45" s="173"/>
      <c r="G45" s="173"/>
      <c r="H45" s="173"/>
      <c r="K45" s="174" t="str">
        <f>'Features Data'!AE44</f>
        <v/>
      </c>
      <c r="L45" s="174"/>
      <c r="P45" s="175">
        <f t="shared" si="1"/>
        <v>100</v>
      </c>
      <c r="V45" s="1"/>
      <c r="W45" s="1"/>
      <c r="X45" s="166"/>
      <c r="Y45" s="166"/>
      <c r="Z45" s="1"/>
      <c r="AA45" s="1"/>
      <c r="AB45" s="1"/>
      <c r="AC45" s="1"/>
      <c r="AD45" s="1"/>
      <c r="AE45" s="1"/>
      <c r="AF45" s="1"/>
      <c r="AG45" s="166"/>
      <c r="AH45" s="166"/>
      <c r="AI45" s="166"/>
      <c r="AJ45" s="166"/>
      <c r="AK45" s="166"/>
      <c r="AL45" s="166"/>
      <c r="AM45" s="166"/>
      <c r="AN45" s="166"/>
      <c r="AO45" s="1"/>
      <c r="AP45" s="1"/>
      <c r="AQ45" s="1"/>
      <c r="AR45" s="1"/>
      <c r="AS45" s="1"/>
    </row>
    <row r="46" spans="1:45" s="40" customFormat="1" ht="15">
      <c r="A46" s="172">
        <f t="shared" si="0"/>
        <v>100</v>
      </c>
      <c r="B46" s="40" t="str">
        <f>'Features Data'!AD45</f>
        <v/>
      </c>
      <c r="C46" s="173"/>
      <c r="D46" s="173"/>
      <c r="E46" s="173"/>
      <c r="F46" s="173"/>
      <c r="G46" s="173"/>
      <c r="H46" s="173"/>
      <c r="K46" s="174" t="str">
        <f>'Features Data'!AE45</f>
        <v/>
      </c>
      <c r="L46" s="174"/>
      <c r="P46" s="175">
        <f t="shared" si="1"/>
        <v>100</v>
      </c>
      <c r="V46" s="1"/>
      <c r="W46" s="1"/>
      <c r="X46" s="166"/>
      <c r="Y46" s="166"/>
      <c r="Z46" s="1"/>
      <c r="AA46" s="1"/>
      <c r="AB46" s="1"/>
      <c r="AC46" s="1"/>
      <c r="AD46" s="1"/>
      <c r="AE46" s="1"/>
      <c r="AF46" s="1"/>
      <c r="AG46" s="166"/>
      <c r="AH46" s="166"/>
      <c r="AI46" s="166"/>
      <c r="AJ46" s="166"/>
      <c r="AK46" s="166"/>
      <c r="AL46" s="166"/>
      <c r="AM46" s="166"/>
      <c r="AN46" s="166"/>
      <c r="AO46" s="1"/>
      <c r="AP46" s="1"/>
      <c r="AQ46" s="1"/>
      <c r="AR46" s="1"/>
      <c r="AS46" s="1"/>
    </row>
    <row r="47" spans="1:45" s="40" customFormat="1" ht="15">
      <c r="A47" s="172">
        <f t="shared" si="0"/>
        <v>100</v>
      </c>
      <c r="B47" s="40" t="str">
        <f>'Features Data'!AD46</f>
        <v/>
      </c>
      <c r="C47" s="173"/>
      <c r="D47" s="173"/>
      <c r="E47" s="173"/>
      <c r="F47" s="173"/>
      <c r="G47" s="173"/>
      <c r="H47" s="173"/>
      <c r="K47" s="174" t="str">
        <f>'Features Data'!AE46</f>
        <v/>
      </c>
      <c r="L47" s="174"/>
      <c r="P47" s="175">
        <f t="shared" si="1"/>
        <v>100</v>
      </c>
      <c r="V47" s="1"/>
      <c r="W47" s="1"/>
      <c r="X47" s="166"/>
      <c r="Y47" s="166"/>
      <c r="Z47" s="1"/>
      <c r="AA47" s="1"/>
      <c r="AB47" s="1"/>
      <c r="AC47" s="1"/>
      <c r="AD47" s="1"/>
      <c r="AE47" s="1"/>
      <c r="AF47" s="1"/>
      <c r="AG47" s="166"/>
      <c r="AH47" s="166"/>
      <c r="AI47" s="166"/>
      <c r="AJ47" s="166"/>
      <c r="AK47" s="166"/>
      <c r="AL47" s="166"/>
      <c r="AM47" s="166"/>
      <c r="AN47" s="166"/>
      <c r="AO47" s="1"/>
      <c r="AP47" s="1"/>
      <c r="AQ47" s="1"/>
      <c r="AR47" s="1"/>
      <c r="AS47" s="1"/>
    </row>
    <row r="48" spans="1:45" s="40" customFormat="1" ht="15">
      <c r="A48" s="172">
        <f t="shared" si="0"/>
        <v>100</v>
      </c>
      <c r="B48" s="40" t="str">
        <f>'Features Data'!AD47</f>
        <v/>
      </c>
      <c r="C48" s="173"/>
      <c r="D48" s="173"/>
      <c r="E48" s="173"/>
      <c r="F48" s="173"/>
      <c r="G48" s="173"/>
      <c r="H48" s="173"/>
      <c r="K48" s="174" t="str">
        <f>'Features Data'!AE47</f>
        <v/>
      </c>
      <c r="L48" s="174"/>
      <c r="P48" s="175">
        <f t="shared" si="1"/>
        <v>100</v>
      </c>
      <c r="V48" s="1"/>
      <c r="W48" s="1"/>
      <c r="X48" s="166"/>
      <c r="Y48" s="166"/>
      <c r="Z48" s="1"/>
      <c r="AA48" s="1"/>
      <c r="AB48" s="1"/>
      <c r="AC48" s="1"/>
      <c r="AD48" s="1"/>
      <c r="AE48" s="1"/>
      <c r="AF48" s="1"/>
      <c r="AG48" s="166"/>
      <c r="AH48" s="166"/>
      <c r="AI48" s="166"/>
      <c r="AJ48" s="166"/>
      <c r="AK48" s="166"/>
      <c r="AL48" s="166"/>
      <c r="AM48" s="166"/>
      <c r="AN48" s="166"/>
      <c r="AO48" s="1"/>
      <c r="AP48" s="1"/>
      <c r="AQ48" s="1"/>
      <c r="AR48" s="1"/>
      <c r="AS48" s="1"/>
    </row>
    <row r="49" spans="1:45" s="40" customFormat="1" ht="15">
      <c r="A49" s="172">
        <f t="shared" si="0"/>
        <v>100</v>
      </c>
      <c r="B49" s="40" t="str">
        <f>'Features Data'!AD48</f>
        <v/>
      </c>
      <c r="C49" s="173"/>
      <c r="D49" s="173"/>
      <c r="E49" s="173"/>
      <c r="F49" s="173"/>
      <c r="G49" s="173"/>
      <c r="H49" s="173"/>
      <c r="K49" s="174" t="str">
        <f>'Features Data'!AE48</f>
        <v/>
      </c>
      <c r="L49" s="174"/>
      <c r="P49" s="175">
        <f t="shared" si="1"/>
        <v>100</v>
      </c>
      <c r="V49" s="1"/>
      <c r="W49" s="1"/>
      <c r="X49" s="166"/>
      <c r="Y49" s="166"/>
      <c r="Z49" s="1"/>
      <c r="AA49" s="1"/>
      <c r="AB49" s="1"/>
      <c r="AC49" s="1"/>
      <c r="AD49" s="1"/>
      <c r="AE49" s="1"/>
      <c r="AF49" s="1"/>
      <c r="AG49" s="166"/>
      <c r="AH49" s="166"/>
      <c r="AI49" s="166"/>
      <c r="AJ49" s="166"/>
      <c r="AK49" s="166"/>
      <c r="AL49" s="166"/>
      <c r="AM49" s="166"/>
      <c r="AN49" s="166"/>
      <c r="AO49" s="1"/>
      <c r="AP49" s="1"/>
      <c r="AQ49" s="1"/>
      <c r="AR49" s="1"/>
      <c r="AS49" s="1"/>
    </row>
    <row r="50" spans="1:45" s="40" customFormat="1" ht="15">
      <c r="A50" s="172">
        <f t="shared" si="0"/>
        <v>100</v>
      </c>
      <c r="B50" s="40" t="str">
        <f>'Features Data'!AD49</f>
        <v/>
      </c>
      <c r="C50" s="173"/>
      <c r="D50" s="173"/>
      <c r="E50" s="173"/>
      <c r="F50" s="173"/>
      <c r="G50" s="173"/>
      <c r="H50" s="173"/>
      <c r="K50" s="174" t="str">
        <f>'Features Data'!AE49</f>
        <v/>
      </c>
      <c r="L50" s="174"/>
      <c r="P50" s="175">
        <f t="shared" si="1"/>
        <v>100</v>
      </c>
      <c r="V50" s="1"/>
      <c r="W50" s="1"/>
      <c r="X50" s="166"/>
      <c r="Y50" s="166"/>
      <c r="Z50" s="1"/>
      <c r="AA50" s="1"/>
      <c r="AB50" s="1"/>
      <c r="AC50" s="1"/>
      <c r="AD50" s="1"/>
      <c r="AE50" s="1"/>
      <c r="AF50" s="1"/>
      <c r="AG50" s="166"/>
      <c r="AH50" s="166"/>
      <c r="AI50" s="166"/>
      <c r="AJ50" s="166"/>
      <c r="AK50" s="166"/>
      <c r="AL50" s="166"/>
      <c r="AM50" s="166"/>
      <c r="AN50" s="166"/>
      <c r="AO50" s="1"/>
      <c r="AP50" s="1"/>
      <c r="AQ50" s="1"/>
      <c r="AR50" s="1"/>
      <c r="AS50" s="1"/>
    </row>
    <row r="51" spans="1:45" s="40" customFormat="1" ht="15">
      <c r="A51" s="172">
        <f t="shared" si="0"/>
        <v>100</v>
      </c>
      <c r="B51" s="40" t="str">
        <f>'Features Data'!AD50</f>
        <v/>
      </c>
      <c r="C51" s="173"/>
      <c r="D51" s="173"/>
      <c r="E51" s="173"/>
      <c r="F51" s="173"/>
      <c r="G51" s="173"/>
      <c r="H51" s="173"/>
      <c r="K51" s="174" t="str">
        <f>'Features Data'!AE50</f>
        <v/>
      </c>
      <c r="L51" s="174"/>
      <c r="P51" s="175">
        <f t="shared" si="1"/>
        <v>100</v>
      </c>
      <c r="Q51" s="179"/>
      <c r="R51" s="179"/>
      <c r="S51" s="179"/>
      <c r="T51" s="179"/>
      <c r="U51" s="179"/>
      <c r="V51" s="1"/>
      <c r="W51" s="1"/>
      <c r="X51" s="166"/>
      <c r="Y51" s="166"/>
      <c r="Z51" s="1"/>
      <c r="AA51" s="1"/>
      <c r="AB51" s="1"/>
      <c r="AC51" s="1"/>
      <c r="AD51" s="1"/>
      <c r="AE51" s="1"/>
      <c r="AF51" s="1"/>
      <c r="AG51" s="166"/>
      <c r="AH51" s="166"/>
      <c r="AI51" s="166"/>
      <c r="AJ51" s="166"/>
      <c r="AK51" s="166"/>
      <c r="AL51" s="166"/>
      <c r="AM51" s="166"/>
      <c r="AN51" s="166"/>
      <c r="AO51" s="1"/>
      <c r="AP51" s="1"/>
      <c r="AQ51" s="1"/>
      <c r="AR51" s="1"/>
      <c r="AS51" s="1"/>
    </row>
    <row r="52" spans="1:45" s="40" customFormat="1" ht="15">
      <c r="A52" s="172">
        <f t="shared" si="0"/>
        <v>100</v>
      </c>
      <c r="B52" s="40" t="str">
        <f>'Features Data'!AD51</f>
        <v/>
      </c>
      <c r="C52" s="173"/>
      <c r="D52" s="173"/>
      <c r="E52" s="173"/>
      <c r="F52" s="173"/>
      <c r="G52" s="173"/>
      <c r="H52" s="173"/>
      <c r="K52" s="174" t="str">
        <f>'Features Data'!AE51</f>
        <v/>
      </c>
      <c r="L52" s="174"/>
      <c r="P52" s="175">
        <f t="shared" si="1"/>
        <v>100</v>
      </c>
      <c r="Q52" s="179"/>
      <c r="R52" s="179"/>
      <c r="S52" s="179"/>
      <c r="T52" s="179"/>
      <c r="U52" s="179"/>
      <c r="V52" s="1"/>
      <c r="W52" s="1"/>
      <c r="X52" s="166"/>
      <c r="Y52" s="166"/>
      <c r="Z52" s="1"/>
      <c r="AA52" s="1"/>
      <c r="AB52" s="1"/>
      <c r="AC52" s="1"/>
      <c r="AD52" s="1"/>
      <c r="AE52" s="1"/>
      <c r="AF52" s="1"/>
      <c r="AG52" s="166"/>
      <c r="AH52" s="166"/>
      <c r="AI52" s="166"/>
      <c r="AJ52" s="166"/>
      <c r="AK52" s="166"/>
      <c r="AL52" s="166"/>
      <c r="AM52" s="166"/>
      <c r="AN52" s="166"/>
      <c r="AO52" s="1"/>
      <c r="AP52" s="1"/>
      <c r="AQ52" s="1"/>
      <c r="AR52" s="1"/>
      <c r="AS52" s="1"/>
    </row>
    <row r="53" spans="1:45" s="40" customFormat="1" ht="15">
      <c r="A53" s="172">
        <f t="shared" si="0"/>
        <v>100</v>
      </c>
      <c r="B53" s="40" t="str">
        <f>'Features Data'!AD52</f>
        <v/>
      </c>
      <c r="C53" s="173"/>
      <c r="D53" s="173"/>
      <c r="E53" s="173"/>
      <c r="F53" s="173"/>
      <c r="G53" s="173"/>
      <c r="H53" s="173"/>
      <c r="K53" s="174" t="str">
        <f>'Features Data'!AE52</f>
        <v/>
      </c>
      <c r="L53" s="174"/>
      <c r="P53" s="175">
        <f t="shared" si="1"/>
        <v>100</v>
      </c>
      <c r="Q53" s="179"/>
      <c r="R53" s="179"/>
      <c r="S53" s="179"/>
      <c r="T53" s="179"/>
      <c r="U53" s="179"/>
      <c r="V53" s="1"/>
      <c r="W53" s="1"/>
      <c r="X53" s="166"/>
      <c r="Y53" s="166"/>
      <c r="Z53" s="1"/>
      <c r="AA53" s="1"/>
      <c r="AB53" s="1"/>
      <c r="AC53" s="1"/>
      <c r="AD53" s="1"/>
      <c r="AE53" s="1"/>
      <c r="AF53" s="1"/>
      <c r="AG53" s="166"/>
      <c r="AH53" s="166"/>
      <c r="AI53" s="166"/>
      <c r="AJ53" s="166"/>
      <c r="AK53" s="166"/>
      <c r="AL53" s="166"/>
      <c r="AM53" s="166"/>
      <c r="AN53" s="166"/>
      <c r="AO53" s="1"/>
      <c r="AP53" s="1"/>
      <c r="AQ53" s="1"/>
      <c r="AR53" s="1"/>
      <c r="AS53" s="1"/>
    </row>
    <row r="54" spans="1:45" s="40" customFormat="1" ht="15">
      <c r="A54" s="172">
        <f t="shared" si="0"/>
        <v>100</v>
      </c>
      <c r="B54" s="40" t="str">
        <f>'Features Data'!AD53</f>
        <v/>
      </c>
      <c r="C54" s="173"/>
      <c r="D54" s="173"/>
      <c r="E54" s="173"/>
      <c r="F54" s="173"/>
      <c r="G54" s="173"/>
      <c r="H54" s="173"/>
      <c r="K54" s="174" t="str">
        <f>'Features Data'!AE53</f>
        <v/>
      </c>
      <c r="L54" s="174"/>
      <c r="P54" s="175">
        <f t="shared" si="1"/>
        <v>100</v>
      </c>
      <c r="Q54" s="179"/>
      <c r="R54" s="179"/>
      <c r="S54" s="179"/>
      <c r="T54" s="179"/>
      <c r="U54" s="179"/>
      <c r="V54" s="1"/>
      <c r="W54" s="1"/>
      <c r="X54" s="166"/>
      <c r="Y54" s="166"/>
      <c r="Z54" s="1"/>
      <c r="AA54" s="1"/>
      <c r="AB54" s="1"/>
      <c r="AC54" s="1"/>
      <c r="AD54" s="1"/>
      <c r="AE54" s="1"/>
      <c r="AF54" s="1"/>
      <c r="AG54" s="166"/>
      <c r="AH54" s="166"/>
      <c r="AI54" s="166"/>
      <c r="AJ54" s="166"/>
      <c r="AK54" s="166"/>
      <c r="AL54" s="166"/>
      <c r="AM54" s="166"/>
      <c r="AN54" s="166"/>
      <c r="AO54" s="1"/>
      <c r="AP54" s="1"/>
      <c r="AQ54" s="1"/>
      <c r="AR54" s="1"/>
      <c r="AS54" s="1"/>
    </row>
    <row r="55" spans="1:45" s="40" customFormat="1" ht="15">
      <c r="A55" s="172">
        <f t="shared" si="0"/>
        <v>100</v>
      </c>
      <c r="B55" s="40" t="str">
        <f>'Features Data'!AD54</f>
        <v/>
      </c>
      <c r="C55" s="173"/>
      <c r="D55" s="173"/>
      <c r="E55" s="173"/>
      <c r="F55" s="173"/>
      <c r="G55" s="173"/>
      <c r="H55" s="173"/>
      <c r="K55" s="174" t="str">
        <f>'Features Data'!AE54</f>
        <v/>
      </c>
      <c r="L55" s="174"/>
      <c r="P55" s="175">
        <f t="shared" si="1"/>
        <v>100</v>
      </c>
      <c r="Q55" s="179"/>
      <c r="R55" s="179"/>
      <c r="S55" s="179"/>
      <c r="T55" s="179"/>
      <c r="U55" s="179"/>
      <c r="V55" s="1"/>
      <c r="W55" s="1"/>
      <c r="X55" s="166"/>
      <c r="Y55" s="166"/>
      <c r="Z55" s="1"/>
      <c r="AA55" s="1"/>
      <c r="AB55" s="1"/>
      <c r="AC55" s="1"/>
      <c r="AD55" s="1"/>
      <c r="AE55" s="1"/>
      <c r="AF55" s="1"/>
      <c r="AG55" s="166"/>
      <c r="AH55" s="166"/>
      <c r="AI55" s="166"/>
      <c r="AJ55" s="166"/>
      <c r="AK55" s="166"/>
      <c r="AL55" s="166"/>
      <c r="AM55" s="166"/>
      <c r="AN55" s="166"/>
      <c r="AO55" s="1"/>
      <c r="AP55" s="1"/>
      <c r="AQ55" s="1"/>
      <c r="AR55" s="1"/>
      <c r="AS55" s="1"/>
    </row>
    <row r="56" spans="1:45" s="40" customFormat="1" ht="15">
      <c r="A56" s="172">
        <f t="shared" si="0"/>
        <v>100</v>
      </c>
      <c r="B56" s="40" t="str">
        <f>'Features Data'!AD55</f>
        <v/>
      </c>
      <c r="C56" s="173"/>
      <c r="D56" s="173"/>
      <c r="E56" s="173"/>
      <c r="F56" s="173"/>
      <c r="G56" s="173"/>
      <c r="H56" s="173"/>
      <c r="K56" s="174" t="str">
        <f>'Features Data'!AE55</f>
        <v/>
      </c>
      <c r="L56" s="174"/>
      <c r="P56" s="175">
        <f t="shared" si="1"/>
        <v>100</v>
      </c>
      <c r="Q56" s="179"/>
      <c r="R56" s="179"/>
      <c r="S56" s="179"/>
      <c r="T56" s="179"/>
      <c r="U56" s="179"/>
      <c r="V56" s="1"/>
      <c r="W56" s="1"/>
      <c r="X56" s="166"/>
      <c r="Y56" s="166"/>
      <c r="Z56" s="1"/>
      <c r="AA56" s="1"/>
      <c r="AB56" s="1"/>
      <c r="AC56" s="1"/>
      <c r="AD56" s="1"/>
      <c r="AE56" s="1"/>
      <c r="AF56" s="1"/>
      <c r="AG56" s="166"/>
      <c r="AH56" s="166"/>
      <c r="AI56" s="166"/>
      <c r="AJ56" s="166"/>
      <c r="AK56" s="166"/>
      <c r="AL56" s="166"/>
      <c r="AM56" s="166"/>
      <c r="AN56" s="166"/>
      <c r="AO56" s="1"/>
      <c r="AP56" s="1"/>
      <c r="AQ56" s="1"/>
      <c r="AR56" s="1"/>
      <c r="AS56" s="1"/>
    </row>
    <row r="57" spans="1:45" s="40" customFormat="1" ht="15">
      <c r="A57" s="172">
        <f t="shared" si="0"/>
        <v>100</v>
      </c>
      <c r="B57" s="40" t="str">
        <f>'Features Data'!AD56</f>
        <v/>
      </c>
      <c r="C57" s="173"/>
      <c r="D57" s="173"/>
      <c r="E57" s="173"/>
      <c r="F57" s="173"/>
      <c r="G57" s="173"/>
      <c r="H57" s="173"/>
      <c r="K57" s="174" t="str">
        <f>'Features Data'!AE56</f>
        <v/>
      </c>
      <c r="L57" s="174"/>
      <c r="P57" s="175">
        <f t="shared" si="1"/>
        <v>100</v>
      </c>
      <c r="Q57" s="179"/>
      <c r="R57" s="179"/>
      <c r="S57" s="179"/>
      <c r="T57" s="179"/>
      <c r="U57" s="179"/>
      <c r="V57" s="1"/>
      <c r="W57" s="1"/>
      <c r="X57" s="166"/>
      <c r="Y57" s="166"/>
      <c r="Z57" s="1"/>
      <c r="AA57" s="1"/>
      <c r="AB57" s="1"/>
      <c r="AC57" s="1"/>
      <c r="AD57" s="1"/>
      <c r="AE57" s="1"/>
      <c r="AF57" s="1"/>
      <c r="AG57" s="166"/>
      <c r="AH57" s="166"/>
      <c r="AI57" s="166"/>
      <c r="AJ57" s="166"/>
      <c r="AK57" s="166"/>
      <c r="AL57" s="166"/>
      <c r="AM57" s="166"/>
      <c r="AN57" s="166"/>
      <c r="AO57" s="1"/>
      <c r="AP57" s="1"/>
      <c r="AQ57" s="1"/>
      <c r="AR57" s="1"/>
      <c r="AS57" s="1"/>
    </row>
    <row r="58" spans="1:45" s="40" customFormat="1" ht="15">
      <c r="A58" s="172">
        <f t="shared" si="0"/>
        <v>100</v>
      </c>
      <c r="B58" s="40" t="str">
        <f>'Features Data'!AD57</f>
        <v/>
      </c>
      <c r="C58" s="173"/>
      <c r="D58" s="173"/>
      <c r="E58" s="173"/>
      <c r="F58" s="173"/>
      <c r="G58" s="173"/>
      <c r="H58" s="173"/>
      <c r="K58" s="174" t="str">
        <f>'Features Data'!AE57</f>
        <v/>
      </c>
      <c r="L58" s="174"/>
      <c r="P58" s="175">
        <f t="shared" si="1"/>
        <v>100</v>
      </c>
      <c r="Q58" s="179"/>
      <c r="R58" s="179"/>
      <c r="S58" s="179"/>
      <c r="T58" s="179"/>
      <c r="U58" s="179"/>
      <c r="V58" s="1"/>
      <c r="W58" s="1"/>
      <c r="X58" s="166"/>
      <c r="Y58" s="166"/>
      <c r="Z58" s="1"/>
      <c r="AA58" s="1"/>
      <c r="AB58" s="1"/>
      <c r="AC58" s="1"/>
      <c r="AD58" s="1"/>
      <c r="AE58" s="1"/>
      <c r="AF58" s="1"/>
      <c r="AG58" s="166"/>
      <c r="AH58" s="166"/>
      <c r="AI58" s="166"/>
      <c r="AJ58" s="166"/>
      <c r="AK58" s="166"/>
      <c r="AL58" s="166"/>
      <c r="AM58" s="166"/>
      <c r="AN58" s="166"/>
      <c r="AO58" s="1"/>
      <c r="AP58" s="1"/>
      <c r="AQ58" s="1"/>
      <c r="AR58" s="1"/>
      <c r="AS58" s="1"/>
    </row>
    <row r="59" spans="1:45" s="40" customFormat="1" ht="15">
      <c r="A59" s="172">
        <f t="shared" si="0"/>
        <v>100</v>
      </c>
      <c r="B59" s="40" t="str">
        <f>'Features Data'!AD58</f>
        <v/>
      </c>
      <c r="C59" s="173"/>
      <c r="D59" s="173"/>
      <c r="E59" s="173"/>
      <c r="F59" s="173"/>
      <c r="G59" s="173"/>
      <c r="H59" s="173"/>
      <c r="K59" s="174" t="str">
        <f>'Features Data'!AE58</f>
        <v/>
      </c>
      <c r="L59" s="174"/>
      <c r="P59" s="175">
        <f t="shared" si="1"/>
        <v>100</v>
      </c>
      <c r="Q59" s="179"/>
      <c r="R59" s="179"/>
      <c r="S59" s="179"/>
      <c r="T59" s="179"/>
      <c r="U59" s="179"/>
      <c r="V59" s="1"/>
      <c r="W59" s="1"/>
      <c r="X59" s="166"/>
      <c r="Y59" s="166"/>
      <c r="Z59" s="1"/>
      <c r="AA59" s="1"/>
      <c r="AB59" s="1"/>
      <c r="AC59" s="1"/>
      <c r="AD59" s="1"/>
      <c r="AE59" s="1"/>
      <c r="AF59" s="1"/>
      <c r="AG59" s="166"/>
      <c r="AH59" s="166"/>
      <c r="AI59" s="166"/>
      <c r="AJ59" s="166"/>
      <c r="AK59" s="166"/>
      <c r="AL59" s="166"/>
      <c r="AM59" s="166"/>
      <c r="AN59" s="166"/>
      <c r="AO59" s="1"/>
      <c r="AP59" s="1"/>
      <c r="AQ59" s="1"/>
      <c r="AR59" s="1"/>
      <c r="AS59" s="1"/>
    </row>
    <row r="60" spans="1:45" s="40" customFormat="1" ht="15">
      <c r="A60" s="172">
        <f t="shared" si="0"/>
        <v>100</v>
      </c>
      <c r="B60" s="40" t="str">
        <f>'Features Data'!AD59</f>
        <v/>
      </c>
      <c r="C60" s="173"/>
      <c r="D60" s="173"/>
      <c r="E60" s="173"/>
      <c r="F60" s="173"/>
      <c r="G60" s="173"/>
      <c r="H60" s="173"/>
      <c r="K60" s="174" t="str">
        <f>'Features Data'!AE59</f>
        <v/>
      </c>
      <c r="L60" s="174"/>
      <c r="P60" s="175">
        <f t="shared" si="1"/>
        <v>100</v>
      </c>
      <c r="Q60" s="179"/>
      <c r="R60" s="179"/>
      <c r="S60" s="179"/>
      <c r="T60" s="179"/>
      <c r="U60" s="179"/>
      <c r="V60" s="1"/>
      <c r="W60" s="1"/>
      <c r="X60" s="166"/>
      <c r="Y60" s="166"/>
      <c r="Z60" s="1"/>
      <c r="AA60" s="1"/>
      <c r="AB60" s="1"/>
      <c r="AC60" s="1"/>
      <c r="AD60" s="1"/>
      <c r="AE60" s="1"/>
      <c r="AF60" s="1"/>
      <c r="AG60" s="166"/>
      <c r="AH60" s="166"/>
      <c r="AI60" s="166"/>
      <c r="AJ60" s="166"/>
      <c r="AK60" s="166"/>
      <c r="AL60" s="166"/>
      <c r="AM60" s="166"/>
      <c r="AN60" s="166"/>
      <c r="AO60" s="1"/>
      <c r="AP60" s="1"/>
      <c r="AQ60" s="1"/>
      <c r="AR60" s="1"/>
      <c r="AS60" s="1"/>
    </row>
    <row r="61" spans="1:45" s="40" customFormat="1" ht="15">
      <c r="A61" s="172">
        <f t="shared" si="0"/>
        <v>100</v>
      </c>
      <c r="B61" s="40" t="str">
        <f>'Features Data'!AD60</f>
        <v/>
      </c>
      <c r="C61" s="173"/>
      <c r="D61" s="173"/>
      <c r="E61" s="173"/>
      <c r="F61" s="173"/>
      <c r="G61" s="173"/>
      <c r="H61" s="173"/>
      <c r="K61" s="174" t="str">
        <f>'Features Data'!AE60</f>
        <v/>
      </c>
      <c r="L61" s="174"/>
      <c r="P61" s="175">
        <f t="shared" si="1"/>
        <v>100</v>
      </c>
      <c r="Q61" s="179"/>
      <c r="R61" s="179"/>
      <c r="S61" s="179"/>
      <c r="T61" s="179"/>
      <c r="U61" s="179"/>
      <c r="V61" s="1"/>
      <c r="W61" s="1"/>
      <c r="X61" s="166"/>
      <c r="Y61" s="166"/>
      <c r="Z61" s="1"/>
      <c r="AA61" s="1"/>
      <c r="AB61" s="1"/>
      <c r="AC61" s="1"/>
      <c r="AD61" s="1"/>
      <c r="AE61" s="1"/>
      <c r="AF61" s="1"/>
      <c r="AG61" s="166"/>
      <c r="AH61" s="166"/>
      <c r="AI61" s="166"/>
      <c r="AJ61" s="166"/>
      <c r="AK61" s="166"/>
      <c r="AL61" s="166"/>
      <c r="AM61" s="166"/>
      <c r="AN61" s="166"/>
      <c r="AO61" s="1"/>
      <c r="AP61" s="1"/>
      <c r="AQ61" s="1"/>
      <c r="AR61" s="1"/>
      <c r="AS61" s="1"/>
    </row>
    <row r="62" spans="1:45" s="40" customFormat="1" ht="15">
      <c r="A62" s="172">
        <f t="shared" si="0"/>
        <v>100</v>
      </c>
      <c r="B62" s="40" t="str">
        <f>'Features Data'!AD61</f>
        <v/>
      </c>
      <c r="C62" s="173"/>
      <c r="D62" s="173"/>
      <c r="E62" s="173"/>
      <c r="F62" s="173"/>
      <c r="G62" s="173"/>
      <c r="H62" s="173"/>
      <c r="K62" s="174" t="str">
        <f>'Features Data'!AE61</f>
        <v/>
      </c>
      <c r="L62" s="174"/>
      <c r="P62" s="175">
        <f t="shared" si="1"/>
        <v>100</v>
      </c>
      <c r="Q62" s="179"/>
      <c r="R62" s="179"/>
      <c r="S62" s="179"/>
      <c r="T62" s="179"/>
      <c r="U62" s="179"/>
      <c r="V62" s="1"/>
      <c r="W62" s="1"/>
      <c r="X62" s="166"/>
      <c r="Y62" s="166"/>
      <c r="Z62" s="1"/>
      <c r="AA62" s="1"/>
      <c r="AB62" s="1"/>
      <c r="AC62" s="1"/>
      <c r="AD62" s="1"/>
      <c r="AE62" s="1"/>
      <c r="AF62" s="1"/>
      <c r="AG62" s="166"/>
      <c r="AH62" s="166"/>
      <c r="AI62" s="166"/>
      <c r="AJ62" s="166"/>
      <c r="AK62" s="166"/>
      <c r="AL62" s="166"/>
      <c r="AM62" s="166"/>
      <c r="AN62" s="166"/>
      <c r="AO62" s="1"/>
      <c r="AP62" s="1"/>
      <c r="AQ62" s="1"/>
      <c r="AR62" s="1"/>
      <c r="AS62" s="1"/>
    </row>
    <row r="63" spans="1:45" s="40" customFormat="1" ht="15">
      <c r="A63" s="172">
        <f t="shared" si="0"/>
        <v>100</v>
      </c>
      <c r="B63" s="40" t="str">
        <f>'Features Data'!AD62</f>
        <v/>
      </c>
      <c r="C63" s="173"/>
      <c r="D63" s="173"/>
      <c r="E63" s="173"/>
      <c r="F63" s="173"/>
      <c r="G63" s="173"/>
      <c r="H63" s="173"/>
      <c r="K63" s="174" t="str">
        <f>'Features Data'!AE62</f>
        <v/>
      </c>
      <c r="L63" s="174"/>
      <c r="P63" s="175">
        <f t="shared" si="1"/>
        <v>100</v>
      </c>
      <c r="Q63" s="179"/>
      <c r="R63" s="179"/>
      <c r="S63" s="179"/>
      <c r="T63" s="179"/>
      <c r="U63" s="179"/>
      <c r="V63" s="1"/>
      <c r="W63" s="1"/>
      <c r="X63" s="166"/>
      <c r="Y63" s="166"/>
      <c r="Z63" s="1"/>
      <c r="AA63" s="1"/>
      <c r="AB63" s="1"/>
      <c r="AC63" s="1"/>
      <c r="AD63" s="1"/>
      <c r="AE63" s="1"/>
      <c r="AF63" s="1"/>
      <c r="AG63" s="166"/>
      <c r="AH63" s="166"/>
      <c r="AI63" s="166"/>
      <c r="AJ63" s="166"/>
      <c r="AK63" s="166"/>
      <c r="AL63" s="166"/>
      <c r="AM63" s="166"/>
      <c r="AN63" s="166"/>
      <c r="AO63" s="1"/>
      <c r="AP63" s="1"/>
      <c r="AQ63" s="1"/>
      <c r="AR63" s="1"/>
      <c r="AS63" s="1"/>
    </row>
    <row r="64" spans="1:45" s="40" customFormat="1" ht="15">
      <c r="A64" s="172">
        <f t="shared" si="0"/>
        <v>100</v>
      </c>
      <c r="B64" s="40" t="str">
        <f>'Features Data'!AD63</f>
        <v/>
      </c>
      <c r="C64" s="173"/>
      <c r="D64" s="173"/>
      <c r="E64" s="173"/>
      <c r="F64" s="173"/>
      <c r="G64" s="173"/>
      <c r="H64" s="173"/>
      <c r="K64" s="174" t="str">
        <f>'Features Data'!AE63</f>
        <v/>
      </c>
      <c r="L64" s="174"/>
      <c r="P64" s="175">
        <f t="shared" si="1"/>
        <v>100</v>
      </c>
      <c r="Q64" s="179"/>
      <c r="R64" s="179"/>
      <c r="S64" s="179"/>
      <c r="T64" s="179"/>
      <c r="U64" s="179"/>
      <c r="V64" s="1"/>
      <c r="W64" s="1"/>
      <c r="X64" s="166"/>
      <c r="Y64" s="166"/>
      <c r="Z64" s="1"/>
      <c r="AA64" s="1"/>
      <c r="AB64" s="1"/>
      <c r="AC64" s="1"/>
      <c r="AD64" s="1"/>
      <c r="AE64" s="1"/>
      <c r="AF64" s="1"/>
      <c r="AG64" s="166"/>
      <c r="AH64" s="166"/>
      <c r="AI64" s="166"/>
      <c r="AJ64" s="166"/>
      <c r="AK64" s="166"/>
      <c r="AL64" s="166"/>
      <c r="AM64" s="166"/>
      <c r="AN64" s="166"/>
      <c r="AO64" s="1"/>
      <c r="AP64" s="1"/>
      <c r="AQ64" s="1"/>
      <c r="AR64" s="1"/>
      <c r="AS64" s="1"/>
    </row>
    <row r="65" spans="1:45" s="40" customFormat="1" ht="15">
      <c r="A65" s="172">
        <f t="shared" si="0"/>
        <v>100</v>
      </c>
      <c r="B65" s="40" t="str">
        <f>'Features Data'!AD64</f>
        <v/>
      </c>
      <c r="C65" s="173"/>
      <c r="D65" s="173"/>
      <c r="E65" s="173"/>
      <c r="F65" s="173"/>
      <c r="G65" s="173"/>
      <c r="H65" s="173"/>
      <c r="K65" s="174" t="str">
        <f>'Features Data'!AE64</f>
        <v/>
      </c>
      <c r="L65" s="174"/>
      <c r="P65" s="175">
        <f t="shared" si="1"/>
        <v>100</v>
      </c>
      <c r="Q65" s="179"/>
      <c r="R65" s="179"/>
      <c r="S65" s="179"/>
      <c r="T65" s="179"/>
      <c r="U65" s="179"/>
      <c r="V65" s="1"/>
      <c r="W65" s="1"/>
      <c r="X65" s="166"/>
      <c r="Y65" s="166"/>
      <c r="Z65" s="1"/>
      <c r="AA65" s="1"/>
      <c r="AB65" s="1"/>
      <c r="AC65" s="1"/>
      <c r="AD65" s="1"/>
      <c r="AE65" s="1"/>
      <c r="AF65" s="1"/>
      <c r="AG65" s="166"/>
      <c r="AH65" s="166"/>
      <c r="AI65" s="166"/>
      <c r="AJ65" s="166"/>
      <c r="AK65" s="166"/>
      <c r="AL65" s="166"/>
      <c r="AM65" s="166"/>
      <c r="AN65" s="166"/>
      <c r="AO65" s="1"/>
      <c r="AP65" s="1"/>
      <c r="AQ65" s="1"/>
      <c r="AR65" s="1"/>
      <c r="AS65" s="1"/>
    </row>
    <row r="66" spans="1:45" s="40" customFormat="1" ht="15">
      <c r="A66" s="172">
        <f t="shared" si="0"/>
        <v>100</v>
      </c>
      <c r="B66" s="40" t="str">
        <f>'Features Data'!AD65</f>
        <v/>
      </c>
      <c r="C66" s="173"/>
      <c r="D66" s="173"/>
      <c r="E66" s="173"/>
      <c r="F66" s="173"/>
      <c r="G66" s="173"/>
      <c r="H66" s="173"/>
      <c r="K66" s="174" t="str">
        <f>'Features Data'!AE65</f>
        <v/>
      </c>
      <c r="L66" s="174"/>
      <c r="P66" s="175">
        <f t="shared" si="1"/>
        <v>100</v>
      </c>
      <c r="Q66" s="179"/>
      <c r="R66" s="179"/>
      <c r="S66" s="179"/>
      <c r="T66" s="179"/>
      <c r="U66" s="179"/>
      <c r="V66" s="1"/>
      <c r="W66" s="1"/>
      <c r="X66" s="166"/>
      <c r="Y66" s="166"/>
      <c r="Z66" s="1"/>
      <c r="AA66" s="1"/>
      <c r="AB66" s="1"/>
      <c r="AC66" s="1"/>
      <c r="AD66" s="1"/>
      <c r="AE66" s="1"/>
      <c r="AF66" s="1"/>
      <c r="AG66" s="166"/>
      <c r="AH66" s="166"/>
      <c r="AI66" s="166"/>
      <c r="AJ66" s="166"/>
      <c r="AK66" s="166"/>
      <c r="AL66" s="166"/>
      <c r="AM66" s="166"/>
      <c r="AN66" s="166"/>
      <c r="AO66" s="1"/>
      <c r="AP66" s="1"/>
      <c r="AQ66" s="1"/>
      <c r="AR66" s="1"/>
      <c r="AS66" s="1"/>
    </row>
    <row r="67" spans="1:45" s="40" customFormat="1" ht="15">
      <c r="A67" s="172">
        <f t="shared" si="0"/>
        <v>100</v>
      </c>
      <c r="B67" s="40" t="str">
        <f>'Features Data'!AD66</f>
        <v/>
      </c>
      <c r="C67" s="173"/>
      <c r="D67" s="173"/>
      <c r="E67" s="173"/>
      <c r="F67" s="173"/>
      <c r="G67" s="173"/>
      <c r="H67" s="173"/>
      <c r="K67" s="174" t="str">
        <f>'Features Data'!AE66</f>
        <v/>
      </c>
      <c r="L67" s="174"/>
      <c r="P67" s="175">
        <f t="shared" si="1"/>
        <v>100</v>
      </c>
      <c r="Q67" s="179"/>
      <c r="R67" s="179"/>
      <c r="S67" s="179"/>
      <c r="T67" s="179"/>
      <c r="U67" s="179"/>
      <c r="V67" s="1"/>
      <c r="W67" s="1"/>
      <c r="X67" s="166"/>
      <c r="Y67" s="166"/>
      <c r="Z67" s="1"/>
      <c r="AA67" s="1"/>
      <c r="AB67" s="1"/>
      <c r="AC67" s="1"/>
      <c r="AD67" s="1"/>
      <c r="AE67" s="1"/>
      <c r="AF67" s="1"/>
      <c r="AG67" s="166"/>
      <c r="AH67" s="166"/>
      <c r="AI67" s="166"/>
      <c r="AJ67" s="166"/>
      <c r="AK67" s="166"/>
      <c r="AL67" s="166"/>
      <c r="AM67" s="166"/>
      <c r="AN67" s="166"/>
      <c r="AO67" s="1"/>
      <c r="AP67" s="1"/>
      <c r="AQ67" s="1"/>
      <c r="AR67" s="1"/>
      <c r="AS67" s="1"/>
    </row>
    <row r="68" spans="1:45" s="40" customFormat="1" ht="15">
      <c r="A68" s="172">
        <f t="shared" si="0"/>
        <v>100</v>
      </c>
      <c r="B68" s="40" t="str">
        <f>'Features Data'!AD67</f>
        <v/>
      </c>
      <c r="C68" s="173"/>
      <c r="D68" s="173"/>
      <c r="E68" s="173"/>
      <c r="F68" s="173"/>
      <c r="G68" s="173"/>
      <c r="H68" s="173"/>
      <c r="K68" s="174" t="str">
        <f>'Features Data'!AE67</f>
        <v/>
      </c>
      <c r="L68" s="174"/>
      <c r="P68" s="175">
        <f t="shared" si="1"/>
        <v>100</v>
      </c>
      <c r="Q68" s="179"/>
      <c r="R68" s="179"/>
      <c r="S68" s="179"/>
      <c r="T68" s="179"/>
      <c r="U68" s="179"/>
      <c r="V68" s="1"/>
      <c r="W68" s="1"/>
      <c r="X68" s="166"/>
      <c r="Y68" s="166"/>
      <c r="Z68" s="1"/>
      <c r="AA68" s="1"/>
      <c r="AB68" s="1"/>
      <c r="AC68" s="1"/>
      <c r="AD68" s="1"/>
      <c r="AE68" s="1"/>
      <c r="AF68" s="1"/>
      <c r="AG68" s="166"/>
      <c r="AH68" s="166"/>
      <c r="AI68" s="166"/>
      <c r="AJ68" s="166"/>
      <c r="AK68" s="166"/>
      <c r="AL68" s="166"/>
      <c r="AM68" s="166"/>
      <c r="AN68" s="166"/>
      <c r="AO68" s="1"/>
      <c r="AP68" s="1"/>
      <c r="AQ68" s="1"/>
      <c r="AR68" s="1"/>
      <c r="AS68" s="1"/>
    </row>
    <row r="69" spans="1:45" s="40" customFormat="1" ht="15">
      <c r="A69" s="172">
        <f t="shared" si="0"/>
        <v>100</v>
      </c>
      <c r="B69" s="40" t="str">
        <f>'Features Data'!AD68</f>
        <v/>
      </c>
      <c r="C69" s="173"/>
      <c r="D69" s="173"/>
      <c r="E69" s="173"/>
      <c r="F69" s="173"/>
      <c r="G69" s="173"/>
      <c r="H69" s="173"/>
      <c r="K69" s="174" t="str">
        <f>'Features Data'!AE68</f>
        <v/>
      </c>
      <c r="L69" s="174"/>
      <c r="P69" s="175">
        <f t="shared" si="1"/>
        <v>100</v>
      </c>
      <c r="Q69" s="179"/>
      <c r="R69" s="179"/>
      <c r="S69" s="179"/>
      <c r="T69" s="179"/>
      <c r="U69" s="179"/>
      <c r="V69" s="1"/>
      <c r="W69" s="1"/>
      <c r="X69" s="166"/>
      <c r="Y69" s="166"/>
      <c r="Z69" s="1"/>
      <c r="AA69" s="1"/>
      <c r="AB69" s="1"/>
      <c r="AC69" s="1"/>
      <c r="AD69" s="1"/>
      <c r="AE69" s="1"/>
      <c r="AF69" s="1"/>
      <c r="AG69" s="166"/>
      <c r="AH69" s="166"/>
      <c r="AI69" s="166"/>
      <c r="AJ69" s="166"/>
      <c r="AK69" s="166"/>
      <c r="AL69" s="166"/>
      <c r="AM69" s="166"/>
      <c r="AN69" s="166"/>
      <c r="AO69" s="1"/>
      <c r="AP69" s="1"/>
      <c r="AQ69" s="1"/>
      <c r="AR69" s="1"/>
      <c r="AS69" s="1"/>
    </row>
    <row r="70" spans="1:45" s="40" customFormat="1" ht="15">
      <c r="A70" s="172">
        <f t="shared" si="0"/>
        <v>100</v>
      </c>
      <c r="B70" s="40" t="str">
        <f>'Features Data'!AD69</f>
        <v/>
      </c>
      <c r="C70" s="173"/>
      <c r="D70" s="173"/>
      <c r="E70" s="173"/>
      <c r="F70" s="173"/>
      <c r="G70" s="173"/>
      <c r="H70" s="173"/>
      <c r="K70" s="174" t="str">
        <f>'Features Data'!AE69</f>
        <v/>
      </c>
      <c r="L70" s="174"/>
      <c r="P70" s="175">
        <f t="shared" si="1"/>
        <v>100</v>
      </c>
      <c r="Q70" s="179"/>
      <c r="R70" s="179"/>
      <c r="S70" s="179"/>
      <c r="T70" s="179"/>
      <c r="U70" s="179"/>
      <c r="V70" s="1"/>
      <c r="W70" s="1"/>
      <c r="X70" s="166"/>
      <c r="Y70" s="166"/>
      <c r="Z70" s="1"/>
      <c r="AA70" s="1"/>
      <c r="AB70" s="1"/>
      <c r="AC70" s="1"/>
      <c r="AD70" s="1"/>
      <c r="AE70" s="1"/>
      <c r="AF70" s="1"/>
      <c r="AG70" s="166"/>
      <c r="AH70" s="166"/>
      <c r="AI70" s="166"/>
      <c r="AJ70" s="166"/>
      <c r="AK70" s="166"/>
      <c r="AL70" s="166"/>
      <c r="AM70" s="166"/>
      <c r="AN70" s="166"/>
      <c r="AO70" s="1"/>
      <c r="AP70" s="1"/>
      <c r="AQ70" s="1"/>
      <c r="AR70" s="1"/>
      <c r="AS70" s="1"/>
    </row>
    <row r="71" spans="1:45" s="40" customFormat="1" ht="15">
      <c r="A71" s="172">
        <f t="shared" si="0"/>
        <v>100</v>
      </c>
      <c r="B71" s="40" t="str">
        <f>'Features Data'!AD70</f>
        <v/>
      </c>
      <c r="C71" s="173"/>
      <c r="D71" s="173"/>
      <c r="E71" s="173"/>
      <c r="F71" s="173"/>
      <c r="G71" s="173"/>
      <c r="H71" s="173"/>
      <c r="K71" s="174" t="str">
        <f>'Features Data'!AE70</f>
        <v/>
      </c>
      <c r="L71" s="174"/>
      <c r="P71" s="175">
        <f t="shared" si="1"/>
        <v>100</v>
      </c>
      <c r="Q71" s="179"/>
      <c r="R71" s="179"/>
      <c r="S71" s="179"/>
      <c r="T71" s="179"/>
      <c r="U71" s="179"/>
      <c r="V71" s="1"/>
      <c r="W71" s="1"/>
      <c r="X71" s="166"/>
      <c r="Y71" s="166"/>
      <c r="Z71" s="1"/>
      <c r="AA71" s="1"/>
      <c r="AB71" s="1"/>
      <c r="AC71" s="1"/>
      <c r="AD71" s="1"/>
      <c r="AE71" s="1"/>
      <c r="AF71" s="1"/>
      <c r="AG71" s="166"/>
      <c r="AH71" s="166"/>
      <c r="AI71" s="166"/>
      <c r="AJ71" s="166"/>
      <c r="AK71" s="166"/>
      <c r="AL71" s="166"/>
      <c r="AM71" s="166"/>
      <c r="AN71" s="166"/>
      <c r="AO71" s="1"/>
      <c r="AP71" s="1"/>
      <c r="AQ71" s="1"/>
      <c r="AR71" s="1"/>
      <c r="AS71" s="1"/>
    </row>
    <row r="72" spans="1:45" s="40" customFormat="1" ht="15">
      <c r="A72" s="172">
        <f t="shared" si="0"/>
        <v>100</v>
      </c>
      <c r="B72" s="40" t="str">
        <f>'Features Data'!AD71</f>
        <v/>
      </c>
      <c r="C72" s="173"/>
      <c r="D72" s="173"/>
      <c r="E72" s="173"/>
      <c r="F72" s="173"/>
      <c r="G72" s="173"/>
      <c r="H72" s="173"/>
      <c r="K72" s="174" t="str">
        <f>'Features Data'!AE71</f>
        <v/>
      </c>
      <c r="L72" s="174"/>
      <c r="P72" s="175">
        <f t="shared" si="1"/>
        <v>100</v>
      </c>
      <c r="Q72" s="179"/>
      <c r="R72" s="179"/>
      <c r="S72" s="179"/>
      <c r="T72" s="179"/>
      <c r="U72" s="179"/>
      <c r="V72" s="1"/>
      <c r="W72" s="1"/>
      <c r="X72" s="166"/>
      <c r="Y72" s="166"/>
      <c r="Z72" s="1"/>
      <c r="AA72" s="1"/>
      <c r="AB72" s="1"/>
      <c r="AC72" s="1"/>
      <c r="AD72" s="1"/>
      <c r="AE72" s="1"/>
      <c r="AF72" s="1"/>
      <c r="AG72" s="166"/>
      <c r="AH72" s="166"/>
      <c r="AI72" s="166"/>
      <c r="AJ72" s="166"/>
      <c r="AK72" s="166"/>
      <c r="AL72" s="166"/>
      <c r="AM72" s="166"/>
      <c r="AN72" s="166"/>
      <c r="AO72" s="1"/>
      <c r="AP72" s="1"/>
      <c r="AQ72" s="1"/>
      <c r="AR72" s="1"/>
      <c r="AS72" s="1"/>
    </row>
    <row r="73" spans="1:45" s="40" customFormat="1" ht="15">
      <c r="A73" s="172">
        <f t="shared" si="0"/>
        <v>100</v>
      </c>
      <c r="B73" s="40" t="str">
        <f>'Features Data'!AD72</f>
        <v/>
      </c>
      <c r="C73" s="173"/>
      <c r="D73" s="173"/>
      <c r="E73" s="173"/>
      <c r="F73" s="173"/>
      <c r="G73" s="173"/>
      <c r="H73" s="173"/>
      <c r="K73" s="174" t="str">
        <f>'Features Data'!AE72</f>
        <v/>
      </c>
      <c r="L73" s="174"/>
      <c r="P73" s="175">
        <f t="shared" si="1"/>
        <v>100</v>
      </c>
      <c r="Q73" s="179"/>
      <c r="R73" s="179"/>
      <c r="S73" s="179"/>
      <c r="T73" s="179"/>
      <c r="U73" s="179"/>
      <c r="V73" s="1"/>
      <c r="W73" s="1"/>
      <c r="X73" s="166"/>
      <c r="Y73" s="166"/>
      <c r="Z73" s="1"/>
      <c r="AA73" s="1"/>
      <c r="AB73" s="1"/>
      <c r="AC73" s="1"/>
      <c r="AD73" s="1"/>
      <c r="AE73" s="1"/>
      <c r="AF73" s="1"/>
      <c r="AG73" s="166"/>
      <c r="AH73" s="166"/>
      <c r="AI73" s="166"/>
      <c r="AJ73" s="166"/>
      <c r="AK73" s="166"/>
      <c r="AL73" s="166"/>
      <c r="AM73" s="166"/>
      <c r="AN73" s="166"/>
      <c r="AO73" s="1"/>
      <c r="AP73" s="1"/>
      <c r="AQ73" s="1"/>
      <c r="AR73" s="1"/>
      <c r="AS73" s="1"/>
    </row>
    <row r="74" spans="1:45" s="40" customFormat="1" ht="15">
      <c r="A74" s="172">
        <f t="shared" si="0"/>
        <v>100</v>
      </c>
      <c r="B74" s="40" t="str">
        <f>'Features Data'!AD73</f>
        <v/>
      </c>
      <c r="C74" s="173"/>
      <c r="D74" s="173"/>
      <c r="E74" s="173"/>
      <c r="F74" s="173"/>
      <c r="G74" s="173"/>
      <c r="H74" s="173"/>
      <c r="K74" s="174" t="str">
        <f>'Features Data'!AE73</f>
        <v/>
      </c>
      <c r="L74" s="174"/>
      <c r="P74" s="175">
        <f t="shared" si="1"/>
        <v>100</v>
      </c>
      <c r="Q74" s="179"/>
      <c r="R74" s="179"/>
      <c r="S74" s="179"/>
      <c r="T74" s="179"/>
      <c r="U74" s="179"/>
      <c r="V74" s="1"/>
      <c r="W74" s="1"/>
      <c r="X74" s="166"/>
      <c r="Y74" s="166"/>
      <c r="Z74" s="1"/>
      <c r="AA74" s="1"/>
      <c r="AB74" s="1"/>
      <c r="AC74" s="1"/>
      <c r="AD74" s="1"/>
      <c r="AE74" s="1"/>
      <c r="AF74" s="1"/>
      <c r="AG74" s="166"/>
      <c r="AH74" s="166"/>
      <c r="AI74" s="166"/>
      <c r="AJ74" s="166"/>
      <c r="AK74" s="166"/>
      <c r="AL74" s="166"/>
      <c r="AM74" s="166"/>
      <c r="AN74" s="166"/>
      <c r="AO74" s="1"/>
      <c r="AP74" s="1"/>
      <c r="AQ74" s="1"/>
      <c r="AR74" s="1"/>
      <c r="AS74" s="1"/>
    </row>
    <row r="75" spans="1:45" s="40" customFormat="1" ht="15">
      <c r="A75" s="172">
        <f t="shared" si="0"/>
        <v>100</v>
      </c>
      <c r="B75" s="40" t="str">
        <f>'Features Data'!AD74</f>
        <v/>
      </c>
      <c r="C75" s="173"/>
      <c r="D75" s="173"/>
      <c r="E75" s="173"/>
      <c r="F75" s="173"/>
      <c r="G75" s="173"/>
      <c r="H75" s="173"/>
      <c r="K75" s="174" t="str">
        <f>'Features Data'!AE74</f>
        <v/>
      </c>
      <c r="L75" s="174"/>
      <c r="P75" s="175">
        <f t="shared" si="1"/>
        <v>100</v>
      </c>
      <c r="Q75" s="179"/>
      <c r="R75" s="179"/>
      <c r="S75" s="179"/>
      <c r="T75" s="179"/>
      <c r="U75" s="179"/>
      <c r="V75" s="1"/>
      <c r="W75" s="1"/>
      <c r="X75" s="166"/>
      <c r="Y75" s="166"/>
      <c r="Z75" s="1"/>
      <c r="AA75" s="1"/>
      <c r="AB75" s="1"/>
      <c r="AC75" s="1"/>
      <c r="AD75" s="1"/>
      <c r="AE75" s="1"/>
      <c r="AF75" s="1"/>
      <c r="AG75" s="166"/>
      <c r="AH75" s="166"/>
      <c r="AI75" s="166"/>
      <c r="AJ75" s="166"/>
      <c r="AK75" s="166"/>
      <c r="AL75" s="166"/>
      <c r="AM75" s="166"/>
      <c r="AN75" s="166"/>
      <c r="AO75" s="1"/>
      <c r="AP75" s="1"/>
      <c r="AQ75" s="1"/>
      <c r="AR75" s="1"/>
      <c r="AS75" s="1"/>
    </row>
    <row r="76" spans="1:45" s="40" customFormat="1" ht="15">
      <c r="A76" s="172">
        <f t="shared" si="0"/>
        <v>100</v>
      </c>
      <c r="B76" s="40" t="str">
        <f>'Features Data'!AD75</f>
        <v/>
      </c>
      <c r="C76" s="173"/>
      <c r="D76" s="173"/>
      <c r="E76" s="173"/>
      <c r="F76" s="173"/>
      <c r="G76" s="173"/>
      <c r="H76" s="173"/>
      <c r="K76" s="174" t="str">
        <f>'Features Data'!AE75</f>
        <v/>
      </c>
      <c r="L76" s="174"/>
      <c r="P76" s="175">
        <f t="shared" si="1"/>
        <v>100</v>
      </c>
      <c r="Q76" s="179"/>
      <c r="R76" s="179"/>
      <c r="S76" s="179"/>
      <c r="T76" s="179"/>
      <c r="U76" s="179"/>
      <c r="V76" s="1"/>
      <c r="W76" s="1"/>
      <c r="X76" s="166"/>
      <c r="Y76" s="166"/>
      <c r="Z76" s="1"/>
      <c r="AA76" s="1"/>
      <c r="AB76" s="1"/>
      <c r="AC76" s="1"/>
      <c r="AD76" s="1"/>
      <c r="AE76" s="1"/>
      <c r="AF76" s="1"/>
      <c r="AG76" s="166"/>
      <c r="AH76" s="166"/>
      <c r="AI76" s="166"/>
      <c r="AJ76" s="166"/>
      <c r="AK76" s="166"/>
      <c r="AL76" s="166"/>
      <c r="AM76" s="166"/>
      <c r="AN76" s="166"/>
      <c r="AO76" s="1"/>
      <c r="AP76" s="1"/>
      <c r="AQ76" s="1"/>
      <c r="AR76" s="1"/>
      <c r="AS76" s="1"/>
    </row>
    <row r="77" spans="1:45" s="40" customFormat="1" ht="15">
      <c r="A77" s="172">
        <f t="shared" si="0"/>
        <v>100</v>
      </c>
      <c r="B77" s="40" t="str">
        <f>'Features Data'!AD76</f>
        <v/>
      </c>
      <c r="C77" s="173"/>
      <c r="D77" s="173"/>
      <c r="E77" s="173"/>
      <c r="F77" s="173"/>
      <c r="G77" s="173"/>
      <c r="H77" s="173"/>
      <c r="K77" s="174" t="str">
        <f>'Features Data'!AE76</f>
        <v/>
      </c>
      <c r="L77" s="174"/>
      <c r="P77" s="175">
        <f t="shared" si="1"/>
        <v>100</v>
      </c>
      <c r="Q77" s="179"/>
      <c r="R77" s="179"/>
      <c r="S77" s="179"/>
      <c r="T77" s="179"/>
      <c r="U77" s="179"/>
      <c r="V77" s="1"/>
      <c r="W77" s="1"/>
      <c r="X77" s="166"/>
      <c r="Y77" s="166"/>
      <c r="Z77" s="1"/>
      <c r="AA77" s="1"/>
      <c r="AB77" s="1"/>
      <c r="AC77" s="1"/>
      <c r="AD77" s="1"/>
      <c r="AE77" s="1"/>
      <c r="AF77" s="1"/>
      <c r="AG77" s="166"/>
      <c r="AH77" s="166"/>
      <c r="AI77" s="166"/>
      <c r="AJ77" s="166"/>
      <c r="AK77" s="166"/>
      <c r="AL77" s="166"/>
      <c r="AM77" s="166"/>
      <c r="AN77" s="166"/>
      <c r="AO77" s="1"/>
      <c r="AP77" s="1"/>
      <c r="AQ77" s="1"/>
      <c r="AR77" s="1"/>
      <c r="AS77" s="1"/>
    </row>
    <row r="78" spans="1:45" s="40" customFormat="1" ht="15">
      <c r="A78" s="172">
        <f t="shared" si="0"/>
        <v>100</v>
      </c>
      <c r="B78" s="40" t="str">
        <f>'Features Data'!AD77</f>
        <v/>
      </c>
      <c r="C78" s="173"/>
      <c r="D78" s="173"/>
      <c r="E78" s="173"/>
      <c r="F78" s="173"/>
      <c r="G78" s="173"/>
      <c r="H78" s="173"/>
      <c r="K78" s="174" t="str">
        <f>'Features Data'!AE77</f>
        <v/>
      </c>
      <c r="L78" s="174"/>
      <c r="P78" s="175">
        <f t="shared" si="1"/>
        <v>100</v>
      </c>
      <c r="Q78" s="179"/>
      <c r="R78" s="179"/>
      <c r="S78" s="179"/>
      <c r="T78" s="179"/>
      <c r="U78" s="179"/>
      <c r="V78" s="1"/>
      <c r="W78" s="1"/>
      <c r="X78" s="166"/>
      <c r="Y78" s="166"/>
      <c r="Z78" s="1"/>
      <c r="AA78" s="1"/>
      <c r="AB78" s="1"/>
      <c r="AC78" s="1"/>
      <c r="AD78" s="1"/>
      <c r="AE78" s="1"/>
      <c r="AF78" s="1"/>
      <c r="AG78" s="166"/>
      <c r="AH78" s="166"/>
      <c r="AI78" s="166"/>
      <c r="AJ78" s="166"/>
      <c r="AK78" s="166"/>
      <c r="AL78" s="166"/>
      <c r="AM78" s="166"/>
      <c r="AN78" s="166"/>
      <c r="AO78" s="1"/>
      <c r="AP78" s="1"/>
      <c r="AQ78" s="1"/>
      <c r="AR78" s="1"/>
      <c r="AS78" s="1"/>
    </row>
    <row r="79" spans="1:45" s="40" customFormat="1" ht="15">
      <c r="A79" s="172">
        <f t="shared" si="0"/>
        <v>100</v>
      </c>
      <c r="B79" s="40" t="str">
        <f>'Features Data'!AD78</f>
        <v/>
      </c>
      <c r="C79" s="173"/>
      <c r="D79" s="173"/>
      <c r="E79" s="173"/>
      <c r="F79" s="173"/>
      <c r="G79" s="173"/>
      <c r="H79" s="173"/>
      <c r="K79" s="174" t="str">
        <f>'Features Data'!AE78</f>
        <v/>
      </c>
      <c r="L79" s="174"/>
      <c r="P79" s="175">
        <f t="shared" si="1"/>
        <v>100</v>
      </c>
      <c r="Q79" s="179"/>
      <c r="R79" s="179"/>
      <c r="S79" s="179"/>
      <c r="T79" s="179"/>
      <c r="U79" s="179"/>
      <c r="V79" s="1"/>
      <c r="W79" s="1"/>
      <c r="X79" s="166"/>
      <c r="Y79" s="166"/>
      <c r="Z79" s="1"/>
      <c r="AA79" s="1"/>
      <c r="AB79" s="1"/>
      <c r="AC79" s="1"/>
      <c r="AD79" s="1"/>
      <c r="AE79" s="1"/>
      <c r="AF79" s="1"/>
      <c r="AG79" s="166"/>
      <c r="AH79" s="166"/>
      <c r="AI79" s="166"/>
      <c r="AJ79" s="166"/>
      <c r="AK79" s="166"/>
      <c r="AL79" s="166"/>
      <c r="AM79" s="166"/>
      <c r="AN79" s="166"/>
      <c r="AO79" s="1"/>
      <c r="AP79" s="1"/>
      <c r="AQ79" s="1"/>
      <c r="AR79" s="1"/>
      <c r="AS79" s="1"/>
    </row>
    <row r="80" spans="1:45" s="40" customFormat="1" ht="15">
      <c r="A80" s="172">
        <f t="shared" si="0"/>
        <v>100</v>
      </c>
      <c r="B80" s="40" t="str">
        <f>'Features Data'!AD79</f>
        <v/>
      </c>
      <c r="C80" s="173"/>
      <c r="D80" s="173"/>
      <c r="E80" s="173"/>
      <c r="F80" s="173"/>
      <c r="G80" s="173"/>
      <c r="H80" s="173"/>
      <c r="K80" s="174" t="str">
        <f>'Features Data'!AE79</f>
        <v/>
      </c>
      <c r="L80" s="174"/>
      <c r="P80" s="175">
        <f t="shared" si="1"/>
        <v>100</v>
      </c>
      <c r="Q80" s="179"/>
      <c r="R80" s="179"/>
      <c r="S80" s="179"/>
      <c r="T80" s="179"/>
      <c r="U80" s="179"/>
      <c r="V80" s="1"/>
      <c r="W80" s="1"/>
      <c r="X80" s="166"/>
      <c r="Y80" s="166"/>
      <c r="Z80" s="1"/>
      <c r="AA80" s="1"/>
      <c r="AB80" s="1"/>
      <c r="AC80" s="1"/>
      <c r="AD80" s="1"/>
      <c r="AE80" s="1"/>
      <c r="AF80" s="1"/>
      <c r="AG80" s="166"/>
      <c r="AH80" s="166"/>
      <c r="AI80" s="166"/>
      <c r="AJ80" s="166"/>
      <c r="AK80" s="166"/>
      <c r="AL80" s="166"/>
      <c r="AM80" s="166"/>
      <c r="AN80" s="166"/>
      <c r="AO80" s="1"/>
      <c r="AP80" s="1"/>
      <c r="AQ80" s="1"/>
      <c r="AR80" s="1"/>
      <c r="AS80" s="1"/>
    </row>
    <row r="81" spans="1:45" s="40" customFormat="1" ht="15">
      <c r="A81" s="172">
        <f t="shared" si="0"/>
        <v>100</v>
      </c>
      <c r="B81" s="40" t="str">
        <f>'Features Data'!AD80</f>
        <v/>
      </c>
      <c r="C81" s="173"/>
      <c r="D81" s="173"/>
      <c r="E81" s="173"/>
      <c r="F81" s="173"/>
      <c r="G81" s="173"/>
      <c r="H81" s="173"/>
      <c r="K81" s="174" t="str">
        <f>'Features Data'!AE80</f>
        <v/>
      </c>
      <c r="L81" s="174"/>
      <c r="P81" s="175">
        <f t="shared" si="1"/>
        <v>100</v>
      </c>
      <c r="Q81" s="179"/>
      <c r="R81" s="179"/>
      <c r="S81" s="179"/>
      <c r="T81" s="179"/>
      <c r="U81" s="179"/>
      <c r="V81" s="1"/>
      <c r="W81" s="1"/>
      <c r="X81" s="166"/>
      <c r="Y81" s="166"/>
      <c r="Z81" s="1"/>
      <c r="AA81" s="1"/>
      <c r="AB81" s="1"/>
      <c r="AC81" s="1"/>
      <c r="AD81" s="1"/>
      <c r="AE81" s="1"/>
      <c r="AF81" s="1"/>
      <c r="AG81" s="166"/>
      <c r="AH81" s="166"/>
      <c r="AI81" s="166"/>
      <c r="AJ81" s="166"/>
      <c r="AK81" s="166"/>
      <c r="AL81" s="166"/>
      <c r="AM81" s="166"/>
      <c r="AN81" s="166"/>
      <c r="AO81" s="1"/>
      <c r="AP81" s="1"/>
      <c r="AQ81" s="1"/>
      <c r="AR81" s="1"/>
      <c r="AS81" s="1"/>
    </row>
    <row r="82" spans="1:45" s="40" customFormat="1" ht="15">
      <c r="A82" s="172">
        <f t="shared" si="0"/>
        <v>100</v>
      </c>
      <c r="B82" s="40" t="str">
        <f>'Features Data'!AD81</f>
        <v/>
      </c>
      <c r="C82" s="173"/>
      <c r="D82" s="173"/>
      <c r="E82" s="173"/>
      <c r="F82" s="173"/>
      <c r="G82" s="173"/>
      <c r="H82" s="173"/>
      <c r="K82" s="174" t="str">
        <f>'Features Data'!AE81</f>
        <v/>
      </c>
      <c r="L82" s="174"/>
      <c r="P82" s="175">
        <f t="shared" si="1"/>
        <v>100</v>
      </c>
      <c r="Q82" s="179"/>
      <c r="R82" s="179"/>
      <c r="S82" s="179"/>
      <c r="T82" s="179"/>
      <c r="U82" s="179"/>
      <c r="V82" s="1"/>
      <c r="W82" s="1"/>
      <c r="X82" s="166"/>
      <c r="Y82" s="166"/>
      <c r="Z82" s="1"/>
      <c r="AA82" s="1"/>
      <c r="AB82" s="1"/>
      <c r="AC82" s="1"/>
      <c r="AD82" s="1"/>
      <c r="AE82" s="1"/>
      <c r="AF82" s="1"/>
      <c r="AG82" s="166"/>
      <c r="AH82" s="166"/>
      <c r="AI82" s="166"/>
      <c r="AJ82" s="166"/>
      <c r="AK82" s="166"/>
      <c r="AL82" s="166"/>
      <c r="AM82" s="166"/>
      <c r="AN82" s="166"/>
      <c r="AO82" s="1"/>
      <c r="AP82" s="1"/>
      <c r="AQ82" s="1"/>
      <c r="AR82" s="1"/>
      <c r="AS82" s="1"/>
    </row>
    <row r="83" spans="1:45" s="40" customFormat="1" ht="15">
      <c r="A83" s="172">
        <f t="shared" ref="A83:A95" si="2">IF(K83="",100,K83)</f>
        <v>100</v>
      </c>
      <c r="B83" s="40" t="str">
        <f>'Features Data'!AD82</f>
        <v/>
      </c>
      <c r="C83" s="173"/>
      <c r="D83" s="173"/>
      <c r="E83" s="173"/>
      <c r="F83" s="173"/>
      <c r="G83" s="173"/>
      <c r="H83" s="173"/>
      <c r="K83" s="174" t="str">
        <f>'Features Data'!AE82</f>
        <v/>
      </c>
      <c r="L83" s="174"/>
      <c r="P83" s="175">
        <f t="shared" ref="P83:P95" si="3">IF(X83="",100,X83)</f>
        <v>100</v>
      </c>
      <c r="Q83" s="179"/>
      <c r="R83" s="179"/>
      <c r="S83" s="179"/>
      <c r="T83" s="179"/>
      <c r="U83" s="179"/>
      <c r="V83" s="1"/>
      <c r="W83" s="1"/>
      <c r="X83" s="166"/>
      <c r="Y83" s="166"/>
      <c r="Z83" s="1"/>
      <c r="AA83" s="1"/>
      <c r="AB83" s="1"/>
      <c r="AC83" s="1"/>
      <c r="AD83" s="1"/>
      <c r="AE83" s="1"/>
      <c r="AF83" s="1"/>
      <c r="AG83" s="166"/>
      <c r="AH83" s="166"/>
      <c r="AI83" s="166"/>
      <c r="AJ83" s="166"/>
      <c r="AK83" s="166"/>
      <c r="AL83" s="166"/>
      <c r="AM83" s="166"/>
      <c r="AN83" s="166"/>
      <c r="AO83" s="1"/>
      <c r="AP83" s="1"/>
      <c r="AQ83" s="1"/>
      <c r="AR83" s="1"/>
      <c r="AS83" s="1"/>
    </row>
    <row r="84" spans="1:45" s="40" customFormat="1" ht="15">
      <c r="A84" s="172">
        <f t="shared" si="2"/>
        <v>100</v>
      </c>
      <c r="B84" s="40" t="str">
        <f>'Features Data'!AD83</f>
        <v/>
      </c>
      <c r="C84" s="173"/>
      <c r="D84" s="173"/>
      <c r="E84" s="173"/>
      <c r="F84" s="173"/>
      <c r="G84" s="173"/>
      <c r="H84" s="173"/>
      <c r="K84" s="174" t="str">
        <f>'Features Data'!AE83</f>
        <v/>
      </c>
      <c r="L84" s="174"/>
      <c r="P84" s="175">
        <f t="shared" si="3"/>
        <v>100</v>
      </c>
      <c r="Q84" s="179"/>
      <c r="R84" s="179"/>
      <c r="S84" s="179"/>
      <c r="T84" s="179"/>
      <c r="U84" s="179"/>
      <c r="V84" s="1"/>
      <c r="W84" s="1"/>
      <c r="X84" s="166"/>
      <c r="Y84" s="166"/>
      <c r="Z84" s="1"/>
      <c r="AA84" s="1"/>
      <c r="AB84" s="1"/>
      <c r="AC84" s="1"/>
      <c r="AD84" s="1"/>
      <c r="AE84" s="1"/>
      <c r="AF84" s="1"/>
      <c r="AG84" s="166"/>
      <c r="AH84" s="166"/>
      <c r="AI84" s="166"/>
      <c r="AJ84" s="166"/>
      <c r="AK84" s="166"/>
      <c r="AL84" s="166"/>
      <c r="AM84" s="166"/>
      <c r="AN84" s="166"/>
      <c r="AO84" s="1"/>
      <c r="AP84" s="1"/>
      <c r="AQ84" s="1"/>
      <c r="AR84" s="1"/>
      <c r="AS84" s="1"/>
    </row>
    <row r="85" spans="1:45" s="40" customFormat="1" ht="15">
      <c r="A85" s="172">
        <f t="shared" si="2"/>
        <v>100</v>
      </c>
      <c r="B85" s="40" t="str">
        <f>'Features Data'!AD84</f>
        <v/>
      </c>
      <c r="C85" s="173"/>
      <c r="D85" s="173"/>
      <c r="E85" s="173"/>
      <c r="F85" s="173"/>
      <c r="G85" s="173"/>
      <c r="H85" s="173"/>
      <c r="K85" s="174" t="str">
        <f>'Features Data'!AE84</f>
        <v/>
      </c>
      <c r="L85" s="174"/>
      <c r="P85" s="175">
        <f t="shared" si="3"/>
        <v>100</v>
      </c>
      <c r="Q85" s="179"/>
      <c r="R85" s="179"/>
      <c r="S85" s="179"/>
      <c r="T85" s="179"/>
      <c r="U85" s="179"/>
      <c r="V85" s="1"/>
      <c r="W85" s="1"/>
      <c r="X85" s="166"/>
      <c r="Y85" s="166"/>
      <c r="Z85" s="1"/>
      <c r="AA85" s="1"/>
      <c r="AB85" s="1"/>
      <c r="AC85" s="1"/>
      <c r="AD85" s="1"/>
      <c r="AE85" s="1"/>
      <c r="AF85" s="1"/>
      <c r="AG85" s="166"/>
      <c r="AH85" s="166"/>
      <c r="AI85" s="166"/>
      <c r="AJ85" s="166"/>
      <c r="AK85" s="166"/>
      <c r="AL85" s="166"/>
      <c r="AM85" s="166"/>
      <c r="AN85" s="166"/>
      <c r="AO85" s="1"/>
      <c r="AP85" s="1"/>
      <c r="AQ85" s="1"/>
      <c r="AR85" s="1"/>
      <c r="AS85" s="1"/>
    </row>
    <row r="86" spans="1:45" s="40" customFormat="1" ht="15">
      <c r="A86" s="172">
        <f t="shared" si="2"/>
        <v>100</v>
      </c>
      <c r="B86" s="40" t="str">
        <f>'Features Data'!AD85</f>
        <v/>
      </c>
      <c r="C86" s="173"/>
      <c r="D86" s="173"/>
      <c r="E86" s="173"/>
      <c r="F86" s="173"/>
      <c r="G86" s="173"/>
      <c r="H86" s="173"/>
      <c r="K86" s="174" t="str">
        <f>'Features Data'!AE85</f>
        <v/>
      </c>
      <c r="L86" s="174"/>
      <c r="P86" s="175">
        <f t="shared" si="3"/>
        <v>100</v>
      </c>
      <c r="Q86" s="179"/>
      <c r="R86" s="179"/>
      <c r="S86" s="179"/>
      <c r="T86" s="179"/>
      <c r="U86" s="179"/>
      <c r="V86" s="1"/>
      <c r="W86" s="1"/>
      <c r="X86" s="166"/>
      <c r="Y86" s="166"/>
      <c r="Z86" s="1"/>
      <c r="AA86" s="1"/>
      <c r="AB86" s="1"/>
      <c r="AC86" s="1"/>
      <c r="AD86" s="1"/>
      <c r="AE86" s="1"/>
      <c r="AF86" s="1"/>
      <c r="AG86" s="166"/>
      <c r="AH86" s="166"/>
      <c r="AI86" s="166"/>
      <c r="AJ86" s="166"/>
      <c r="AK86" s="166"/>
      <c r="AL86" s="166"/>
      <c r="AM86" s="166"/>
      <c r="AN86" s="166"/>
      <c r="AO86" s="1"/>
      <c r="AP86" s="1"/>
      <c r="AQ86" s="1"/>
      <c r="AR86" s="1"/>
      <c r="AS86" s="1"/>
    </row>
    <row r="87" spans="1:45" s="40" customFormat="1" ht="15">
      <c r="A87" s="172">
        <f t="shared" si="2"/>
        <v>100</v>
      </c>
      <c r="B87" s="40" t="str">
        <f>'Features Data'!AD86</f>
        <v/>
      </c>
      <c r="C87" s="173"/>
      <c r="D87" s="173"/>
      <c r="E87" s="173"/>
      <c r="F87" s="173"/>
      <c r="G87" s="173"/>
      <c r="H87" s="173"/>
      <c r="K87" s="174" t="str">
        <f>'Features Data'!AE86</f>
        <v/>
      </c>
      <c r="L87" s="174"/>
      <c r="P87" s="175">
        <f t="shared" si="3"/>
        <v>100</v>
      </c>
      <c r="Q87" s="179"/>
      <c r="R87" s="179"/>
      <c r="S87" s="179"/>
      <c r="T87" s="179"/>
      <c r="U87" s="179"/>
      <c r="V87" s="1"/>
      <c r="W87" s="1"/>
      <c r="X87" s="166"/>
      <c r="Y87" s="166"/>
      <c r="Z87" s="1"/>
      <c r="AA87" s="1"/>
      <c r="AB87" s="1"/>
      <c r="AC87" s="1"/>
      <c r="AD87" s="1"/>
      <c r="AE87" s="1"/>
      <c r="AF87" s="1"/>
      <c r="AG87" s="166"/>
      <c r="AH87" s="166"/>
      <c r="AI87" s="166"/>
      <c r="AJ87" s="166"/>
      <c r="AK87" s="166"/>
      <c r="AL87" s="166"/>
      <c r="AM87" s="166"/>
      <c r="AN87" s="166"/>
      <c r="AO87" s="1"/>
      <c r="AP87" s="1"/>
      <c r="AQ87" s="1"/>
      <c r="AR87" s="1"/>
      <c r="AS87" s="1"/>
    </row>
    <row r="88" spans="1:45" s="40" customFormat="1" ht="15">
      <c r="A88" s="172">
        <f t="shared" si="2"/>
        <v>100</v>
      </c>
      <c r="B88" s="40" t="str">
        <f>'Features Data'!AD87</f>
        <v/>
      </c>
      <c r="C88" s="173"/>
      <c r="D88" s="173"/>
      <c r="E88" s="173"/>
      <c r="F88" s="173"/>
      <c r="G88" s="173"/>
      <c r="H88" s="173"/>
      <c r="K88" s="174" t="str">
        <f>'Features Data'!AE87</f>
        <v/>
      </c>
      <c r="L88" s="174"/>
      <c r="P88" s="175">
        <f t="shared" si="3"/>
        <v>100</v>
      </c>
      <c r="Q88" s="179"/>
      <c r="R88" s="179"/>
      <c r="S88" s="179"/>
      <c r="T88" s="179"/>
      <c r="U88" s="179"/>
      <c r="V88" s="1"/>
      <c r="W88" s="1"/>
      <c r="X88" s="166"/>
      <c r="Y88" s="166"/>
      <c r="Z88" s="1"/>
      <c r="AA88" s="1"/>
      <c r="AB88" s="1"/>
      <c r="AC88" s="1"/>
      <c r="AD88" s="1"/>
      <c r="AE88" s="1"/>
      <c r="AF88" s="1"/>
      <c r="AG88" s="166"/>
      <c r="AH88" s="166"/>
      <c r="AI88" s="166"/>
      <c r="AJ88" s="166"/>
      <c r="AK88" s="166"/>
      <c r="AL88" s="166"/>
      <c r="AM88" s="166"/>
      <c r="AN88" s="166"/>
      <c r="AO88" s="1"/>
      <c r="AP88" s="1"/>
      <c r="AQ88" s="1"/>
      <c r="AR88" s="1"/>
      <c r="AS88" s="1"/>
    </row>
    <row r="89" spans="1:45" s="40" customFormat="1" ht="15">
      <c r="A89" s="172">
        <f t="shared" si="2"/>
        <v>100</v>
      </c>
      <c r="B89" s="40" t="str">
        <f>'Features Data'!AD88</f>
        <v/>
      </c>
      <c r="C89" s="173"/>
      <c r="D89" s="173"/>
      <c r="E89" s="173"/>
      <c r="F89" s="173"/>
      <c r="G89" s="173"/>
      <c r="H89" s="173"/>
      <c r="K89" s="174" t="str">
        <f>'Features Data'!AE88</f>
        <v/>
      </c>
      <c r="L89" s="174"/>
      <c r="P89" s="175">
        <f t="shared" si="3"/>
        <v>100</v>
      </c>
      <c r="Q89" s="179"/>
      <c r="R89" s="179"/>
      <c r="S89" s="179"/>
      <c r="T89" s="179"/>
      <c r="U89" s="179"/>
      <c r="V89" s="1"/>
      <c r="W89" s="1"/>
      <c r="X89" s="166"/>
      <c r="Y89" s="166"/>
      <c r="Z89" s="1"/>
      <c r="AA89" s="1"/>
      <c r="AB89" s="1"/>
      <c r="AC89" s="1"/>
      <c r="AD89" s="1"/>
      <c r="AE89" s="1"/>
      <c r="AF89" s="1"/>
      <c r="AG89" s="166"/>
      <c r="AH89" s="166"/>
      <c r="AI89" s="166"/>
      <c r="AJ89" s="166"/>
      <c r="AK89" s="166"/>
      <c r="AL89" s="166"/>
      <c r="AM89" s="166"/>
      <c r="AN89" s="166"/>
      <c r="AO89" s="1"/>
      <c r="AP89" s="1"/>
      <c r="AQ89" s="1"/>
      <c r="AR89" s="1"/>
      <c r="AS89" s="1"/>
    </row>
    <row r="90" spans="1:45" s="40" customFormat="1" ht="15">
      <c r="A90" s="172">
        <f t="shared" si="2"/>
        <v>100</v>
      </c>
      <c r="B90" s="40" t="str">
        <f>'Features Data'!AD89</f>
        <v/>
      </c>
      <c r="C90" s="173"/>
      <c r="D90" s="173"/>
      <c r="E90" s="173"/>
      <c r="F90" s="173"/>
      <c r="G90" s="173"/>
      <c r="H90" s="173"/>
      <c r="K90" s="174" t="str">
        <f>'Features Data'!AE89</f>
        <v/>
      </c>
      <c r="L90" s="174"/>
      <c r="P90" s="175">
        <f t="shared" si="3"/>
        <v>100</v>
      </c>
      <c r="Q90" s="179"/>
      <c r="R90" s="179"/>
      <c r="S90" s="179"/>
      <c r="T90" s="179"/>
      <c r="U90" s="179"/>
      <c r="V90" s="1"/>
      <c r="W90" s="1"/>
      <c r="X90" s="166"/>
      <c r="Y90" s="166"/>
      <c r="Z90" s="1"/>
      <c r="AA90" s="1"/>
      <c r="AB90" s="1"/>
      <c r="AC90" s="1"/>
      <c r="AD90" s="1"/>
      <c r="AE90" s="1"/>
      <c r="AF90" s="1"/>
      <c r="AG90" s="166"/>
      <c r="AH90" s="166"/>
      <c r="AI90" s="166"/>
      <c r="AJ90" s="166"/>
      <c r="AK90" s="166"/>
      <c r="AL90" s="166"/>
      <c r="AM90" s="166"/>
      <c r="AN90" s="166"/>
      <c r="AO90" s="1"/>
      <c r="AP90" s="1"/>
      <c r="AQ90" s="1"/>
      <c r="AR90" s="1"/>
      <c r="AS90" s="1"/>
    </row>
    <row r="91" spans="1:45" s="40" customFormat="1" ht="15">
      <c r="A91" s="172">
        <f t="shared" si="2"/>
        <v>100</v>
      </c>
      <c r="B91" s="40" t="str">
        <f>'Features Data'!AD90</f>
        <v/>
      </c>
      <c r="C91" s="180"/>
      <c r="D91" s="180"/>
      <c r="E91" s="180"/>
      <c r="F91" s="180"/>
      <c r="G91" s="180"/>
      <c r="H91" s="179"/>
      <c r="K91" s="174" t="str">
        <f>'Features Data'!AE90</f>
        <v/>
      </c>
      <c r="L91" s="174"/>
      <c r="P91" s="175">
        <f t="shared" si="3"/>
        <v>100</v>
      </c>
      <c r="Q91" s="179"/>
      <c r="R91" s="179"/>
      <c r="S91" s="179"/>
      <c r="T91" s="179"/>
      <c r="U91" s="179"/>
      <c r="V91" s="1"/>
      <c r="W91" s="1"/>
      <c r="X91" s="166"/>
      <c r="Y91" s="166"/>
      <c r="Z91" s="1"/>
      <c r="AA91" s="1"/>
      <c r="AB91" s="1"/>
      <c r="AC91" s="1"/>
      <c r="AD91" s="1"/>
      <c r="AE91" s="1"/>
      <c r="AF91" s="1"/>
      <c r="AG91" s="166"/>
      <c r="AH91" s="166"/>
      <c r="AI91" s="166"/>
      <c r="AJ91" s="166"/>
      <c r="AK91" s="166"/>
      <c r="AL91" s="166"/>
      <c r="AM91" s="166"/>
      <c r="AN91" s="166"/>
      <c r="AO91" s="1"/>
      <c r="AP91" s="1"/>
      <c r="AQ91" s="1"/>
      <c r="AR91" s="1"/>
      <c r="AS91" s="1"/>
    </row>
    <row r="92" spans="1:45" s="40" customFormat="1" ht="15">
      <c r="A92" s="172">
        <f t="shared" si="2"/>
        <v>100</v>
      </c>
      <c r="B92" s="40" t="str">
        <f>'Features Data'!AD91</f>
        <v/>
      </c>
      <c r="C92" s="180"/>
      <c r="D92" s="180"/>
      <c r="E92" s="180"/>
      <c r="F92" s="180"/>
      <c r="G92" s="180"/>
      <c r="H92" s="179"/>
      <c r="K92" s="174" t="str">
        <f>'Features Data'!AE91</f>
        <v/>
      </c>
      <c r="L92" s="174"/>
      <c r="P92" s="175">
        <f t="shared" si="3"/>
        <v>100</v>
      </c>
      <c r="Q92" s="179"/>
      <c r="R92" s="179"/>
      <c r="S92" s="179"/>
      <c r="T92" s="179"/>
      <c r="U92" s="179"/>
      <c r="V92" s="1"/>
      <c r="W92" s="1"/>
      <c r="X92" s="166"/>
      <c r="Y92" s="166"/>
      <c r="Z92" s="1"/>
      <c r="AA92" s="1"/>
      <c r="AB92" s="1"/>
      <c r="AC92" s="1"/>
      <c r="AD92" s="1"/>
      <c r="AE92" s="1"/>
      <c r="AF92" s="1"/>
      <c r="AG92" s="166"/>
      <c r="AH92" s="166"/>
      <c r="AI92" s="166"/>
      <c r="AJ92" s="166"/>
      <c r="AK92" s="166"/>
      <c r="AL92" s="166"/>
      <c r="AM92" s="166"/>
      <c r="AN92" s="166"/>
      <c r="AO92" s="1"/>
      <c r="AP92" s="1"/>
      <c r="AQ92" s="1"/>
      <c r="AR92" s="1"/>
      <c r="AS92" s="1"/>
    </row>
    <row r="93" spans="1:45" s="40" customFormat="1" ht="15">
      <c r="A93" s="172">
        <f t="shared" si="2"/>
        <v>100</v>
      </c>
      <c r="B93" s="40" t="str">
        <f>'Features Data'!AD92</f>
        <v/>
      </c>
      <c r="C93" s="180"/>
      <c r="D93" s="180"/>
      <c r="E93" s="180"/>
      <c r="F93" s="180"/>
      <c r="G93" s="180"/>
      <c r="H93" s="179"/>
      <c r="K93" s="174" t="str">
        <f>'Features Data'!AE92</f>
        <v/>
      </c>
      <c r="L93" s="174"/>
      <c r="P93" s="175">
        <f t="shared" si="3"/>
        <v>100</v>
      </c>
      <c r="Q93" s="179"/>
      <c r="R93" s="179"/>
      <c r="S93" s="179"/>
      <c r="T93" s="179"/>
      <c r="U93" s="179"/>
      <c r="V93" s="1"/>
      <c r="W93" s="1"/>
      <c r="X93" s="166"/>
      <c r="Y93" s="166"/>
      <c r="Z93" s="1"/>
      <c r="AA93" s="1"/>
      <c r="AB93" s="1"/>
      <c r="AC93" s="1"/>
      <c r="AD93" s="1"/>
      <c r="AE93" s="1"/>
      <c r="AF93" s="1"/>
      <c r="AG93" s="166"/>
      <c r="AH93" s="166"/>
      <c r="AI93" s="166"/>
      <c r="AJ93" s="166"/>
      <c r="AK93" s="166"/>
      <c r="AL93" s="166"/>
      <c r="AM93" s="166"/>
      <c r="AN93" s="166"/>
      <c r="AO93" s="1"/>
      <c r="AP93" s="1"/>
      <c r="AQ93" s="1"/>
      <c r="AR93" s="1"/>
      <c r="AS93" s="1"/>
    </row>
    <row r="94" spans="1:45" s="40" customFormat="1" ht="15">
      <c r="A94" s="172">
        <f t="shared" si="2"/>
        <v>100</v>
      </c>
      <c r="B94" s="40" t="str">
        <f>'Features Data'!AD93</f>
        <v/>
      </c>
      <c r="C94" s="180"/>
      <c r="D94" s="180"/>
      <c r="E94" s="180"/>
      <c r="F94" s="180"/>
      <c r="G94" s="180"/>
      <c r="H94" s="179"/>
      <c r="K94" s="174" t="str">
        <f>'Features Data'!AE93</f>
        <v/>
      </c>
      <c r="L94" s="174"/>
      <c r="P94" s="175">
        <f t="shared" si="3"/>
        <v>100</v>
      </c>
      <c r="Q94" s="179"/>
      <c r="R94" s="179"/>
      <c r="S94" s="179"/>
      <c r="T94" s="179"/>
      <c r="U94" s="179"/>
      <c r="V94" s="1"/>
      <c r="W94" s="1"/>
      <c r="X94" s="166"/>
      <c r="Y94" s="166"/>
      <c r="Z94" s="1"/>
      <c r="AA94" s="1"/>
      <c r="AB94" s="1"/>
      <c r="AC94" s="1"/>
      <c r="AD94" s="1"/>
      <c r="AE94" s="1"/>
      <c r="AF94" s="1"/>
      <c r="AG94" s="166"/>
      <c r="AH94" s="166"/>
      <c r="AI94" s="166"/>
      <c r="AJ94" s="166"/>
      <c r="AK94" s="166"/>
      <c r="AL94" s="166"/>
      <c r="AM94" s="166"/>
      <c r="AN94" s="166"/>
      <c r="AO94" s="1"/>
      <c r="AP94" s="1"/>
      <c r="AQ94" s="1"/>
      <c r="AR94" s="1"/>
      <c r="AS94" s="1"/>
    </row>
    <row r="95" spans="1:45" s="40" customFormat="1" ht="15">
      <c r="A95" s="172">
        <f t="shared" si="2"/>
        <v>100</v>
      </c>
      <c r="B95" s="40" t="str">
        <f>'Features Data'!AD94</f>
        <v/>
      </c>
      <c r="C95" s="180"/>
      <c r="D95" s="180"/>
      <c r="E95" s="180"/>
      <c r="F95" s="180"/>
      <c r="G95" s="180"/>
      <c r="H95" s="179"/>
      <c r="K95" s="174" t="str">
        <f>'Features Data'!AE94</f>
        <v/>
      </c>
      <c r="L95" s="174"/>
      <c r="P95" s="175">
        <f t="shared" si="3"/>
        <v>100</v>
      </c>
      <c r="Q95" s="179"/>
      <c r="R95" s="179"/>
      <c r="S95" s="179"/>
      <c r="T95" s="179"/>
      <c r="U95" s="179"/>
      <c r="V95" s="1"/>
      <c r="W95" s="1"/>
      <c r="X95" s="166"/>
      <c r="Y95" s="166"/>
      <c r="Z95" s="1"/>
      <c r="AA95" s="1"/>
      <c r="AB95" s="1"/>
      <c r="AC95" s="1"/>
      <c r="AD95" s="1"/>
      <c r="AE95" s="1"/>
      <c r="AF95" s="1"/>
      <c r="AG95" s="166"/>
      <c r="AH95" s="166"/>
      <c r="AI95" s="166"/>
      <c r="AJ95" s="166"/>
      <c r="AK95" s="166"/>
      <c r="AL95" s="166"/>
      <c r="AM95" s="166"/>
      <c r="AN95" s="166"/>
      <c r="AO95" s="1"/>
      <c r="AP95" s="1"/>
      <c r="AQ95" s="1"/>
      <c r="AR95" s="1"/>
      <c r="AS95" s="1"/>
    </row>
    <row r="96" spans="1:45" s="40" customFormat="1" ht="15" customHeight="1">
      <c r="A96" s="180"/>
      <c r="C96" s="180"/>
      <c r="D96" s="180"/>
      <c r="E96" s="180"/>
      <c r="F96" s="180"/>
      <c r="G96" s="180"/>
      <c r="H96" s="179"/>
      <c r="I96" s="179"/>
      <c r="J96" s="179"/>
      <c r="P96" s="179"/>
      <c r="Q96" s="179"/>
      <c r="R96" s="179"/>
      <c r="S96" s="179"/>
      <c r="T96" s="179"/>
      <c r="U96" s="179"/>
      <c r="V96" s="1"/>
      <c r="W96" s="1"/>
      <c r="X96" s="1"/>
      <c r="Y96" s="1"/>
      <c r="Z96" s="1"/>
      <c r="AA96" s="1"/>
      <c r="AB96" s="1"/>
      <c r="AC96" s="1"/>
      <c r="AD96" s="1"/>
      <c r="AE96" s="1"/>
      <c r="AF96" s="1"/>
      <c r="AG96" s="166"/>
      <c r="AH96" s="166"/>
      <c r="AI96" s="166"/>
      <c r="AJ96" s="166"/>
      <c r="AK96" s="166"/>
      <c r="AL96" s="166"/>
      <c r="AM96" s="166"/>
      <c r="AN96" s="166"/>
      <c r="AO96" s="1"/>
      <c r="AP96" s="1"/>
      <c r="AQ96" s="1"/>
      <c r="AR96" s="1"/>
      <c r="AS96" s="1"/>
    </row>
    <row r="97" spans="1:47" s="40" customFormat="1" ht="15" customHeight="1">
      <c r="A97" s="180"/>
      <c r="C97" s="180"/>
      <c r="D97" s="180"/>
      <c r="E97" s="180"/>
      <c r="F97" s="180"/>
      <c r="G97" s="180"/>
      <c r="H97" s="179"/>
      <c r="I97" s="179"/>
      <c r="J97" s="179"/>
      <c r="P97" s="179"/>
      <c r="Q97" s="179"/>
      <c r="R97" s="179"/>
      <c r="S97" s="179"/>
      <c r="T97" s="179"/>
      <c r="U97" s="179"/>
      <c r="V97" s="1"/>
      <c r="W97" s="1"/>
      <c r="X97" s="1"/>
      <c r="Y97" s="1"/>
      <c r="Z97" s="1"/>
      <c r="AA97" s="1"/>
      <c r="AB97" s="1"/>
      <c r="AC97" s="1"/>
      <c r="AD97" s="1"/>
      <c r="AE97" s="1"/>
      <c r="AF97" s="1"/>
      <c r="AG97" s="166"/>
      <c r="AH97" s="166"/>
      <c r="AI97" s="166"/>
      <c r="AJ97" s="166"/>
      <c r="AK97" s="166"/>
      <c r="AL97" s="166"/>
      <c r="AM97" s="1"/>
      <c r="AN97" s="1"/>
      <c r="AO97" s="1"/>
      <c r="AP97" s="1"/>
      <c r="AQ97" s="1"/>
      <c r="AR97" s="1"/>
      <c r="AS97" s="1"/>
    </row>
    <row r="98" spans="1:47" s="40" customFormat="1" ht="15" customHeight="1">
      <c r="A98" s="180"/>
      <c r="C98" s="180"/>
      <c r="D98" s="180"/>
      <c r="E98" s="180"/>
      <c r="F98" s="180"/>
      <c r="G98" s="180"/>
      <c r="H98" s="179"/>
      <c r="I98" s="179"/>
      <c r="J98" s="179"/>
      <c r="P98" s="179"/>
      <c r="Q98" s="179"/>
      <c r="R98" s="179"/>
      <c r="S98" s="179"/>
      <c r="T98" s="179"/>
      <c r="U98" s="179"/>
    </row>
    <row r="99" spans="1:47" s="40" customFormat="1" ht="15" customHeight="1">
      <c r="A99" s="180"/>
      <c r="C99" s="180"/>
      <c r="D99" s="180"/>
      <c r="E99" s="180"/>
      <c r="F99" s="180"/>
      <c r="G99" s="180"/>
      <c r="H99" s="179"/>
      <c r="I99" s="179"/>
      <c r="J99" s="179"/>
      <c r="P99" s="179"/>
      <c r="Q99" s="179"/>
      <c r="R99" s="179"/>
      <c r="S99" s="179"/>
      <c r="T99" s="179"/>
      <c r="U99" s="179"/>
    </row>
    <row r="100" spans="1:47" s="40" customFormat="1" ht="15" customHeight="1">
      <c r="A100" s="180"/>
      <c r="C100" s="180"/>
      <c r="D100" s="180"/>
      <c r="E100" s="180"/>
      <c r="F100" s="180"/>
      <c r="G100" s="180"/>
      <c r="H100" s="179"/>
      <c r="I100" s="179"/>
      <c r="J100" s="179"/>
      <c r="P100" s="179"/>
      <c r="Q100" s="179"/>
      <c r="R100" s="179"/>
      <c r="S100" s="179"/>
      <c r="T100" s="179"/>
      <c r="U100" s="179"/>
      <c r="AF100" s="2"/>
      <c r="AT100" s="2"/>
    </row>
    <row r="101" spans="1:47" s="40" customFormat="1" ht="15" customHeight="1">
      <c r="A101" s="180"/>
      <c r="B101" s="180"/>
      <c r="C101" s="180"/>
      <c r="D101" s="180"/>
      <c r="E101" s="180"/>
      <c r="F101" s="180"/>
      <c r="G101" s="180"/>
      <c r="H101" s="179"/>
      <c r="I101" s="179"/>
      <c r="J101" s="179"/>
      <c r="P101" s="179"/>
      <c r="Q101" s="179"/>
      <c r="R101" s="179"/>
      <c r="S101" s="179"/>
      <c r="T101" s="179"/>
      <c r="U101" s="179"/>
      <c r="AE101" s="2"/>
      <c r="AF101" s="2"/>
      <c r="AU101" s="2"/>
    </row>
    <row r="102" spans="1:47" s="40" customFormat="1" ht="15" hidden="1" customHeight="1">
      <c r="A102" s="180"/>
      <c r="B102" s="180"/>
      <c r="C102" s="180"/>
      <c r="D102" s="180"/>
      <c r="E102" s="180"/>
      <c r="F102" s="180"/>
      <c r="G102" s="180"/>
      <c r="H102" s="179"/>
      <c r="I102" s="179"/>
      <c r="J102" s="179"/>
      <c r="K102" s="179"/>
      <c r="L102" s="179"/>
      <c r="M102" s="179"/>
      <c r="N102" s="179"/>
      <c r="O102" s="179"/>
      <c r="P102" s="179"/>
      <c r="Q102" s="179"/>
      <c r="R102" s="179"/>
    </row>
    <row r="103" spans="1:47" s="40" customFormat="1" ht="15" hidden="1" customHeight="1">
      <c r="A103" s="179"/>
      <c r="B103" s="179"/>
      <c r="C103" s="179"/>
      <c r="D103" s="179"/>
      <c r="E103" s="179"/>
      <c r="F103" s="179"/>
      <c r="G103" s="179"/>
      <c r="H103" s="179"/>
      <c r="I103" s="179"/>
      <c r="J103" s="179"/>
      <c r="K103" s="179"/>
      <c r="L103" s="179"/>
      <c r="M103" s="179"/>
      <c r="N103" s="179"/>
      <c r="O103" s="179"/>
      <c r="P103" s="179"/>
      <c r="Q103" s="179"/>
      <c r="R103" s="179"/>
    </row>
  </sheetData>
  <mergeCells count="246">
    <mergeCell ref="AM96:AN96"/>
    <mergeCell ref="K94:L94"/>
    <mergeCell ref="X94:Y94"/>
    <mergeCell ref="AM94:AN94"/>
    <mergeCell ref="K95:L95"/>
    <mergeCell ref="X95:Y95"/>
    <mergeCell ref="AM95:AN95"/>
    <mergeCell ref="K92:L92"/>
    <mergeCell ref="X92:Y92"/>
    <mergeCell ref="AM92:AN92"/>
    <mergeCell ref="K93:L93"/>
    <mergeCell ref="X93:Y93"/>
    <mergeCell ref="AM93:AN93"/>
    <mergeCell ref="K90:L90"/>
    <mergeCell ref="X90:Y90"/>
    <mergeCell ref="AM90:AN90"/>
    <mergeCell ref="K91:L91"/>
    <mergeCell ref="X91:Y91"/>
    <mergeCell ref="AM91:AN91"/>
    <mergeCell ref="K88:L88"/>
    <mergeCell ref="X88:Y88"/>
    <mergeCell ref="AM88:AN88"/>
    <mergeCell ref="K89:L89"/>
    <mergeCell ref="X89:Y89"/>
    <mergeCell ref="AM89:AN89"/>
    <mergeCell ref="K86:L86"/>
    <mergeCell ref="X86:Y86"/>
    <mergeCell ref="AM86:AN86"/>
    <mergeCell ref="K87:L87"/>
    <mergeCell ref="X87:Y87"/>
    <mergeCell ref="AM87:AN87"/>
    <mergeCell ref="K84:L84"/>
    <mergeCell ref="X84:Y84"/>
    <mergeCell ref="AM84:AN84"/>
    <mergeCell ref="K85:L85"/>
    <mergeCell ref="X85:Y85"/>
    <mergeCell ref="AM85:AN85"/>
    <mergeCell ref="K82:L82"/>
    <mergeCell ref="X82:Y82"/>
    <mergeCell ref="AM82:AN82"/>
    <mergeCell ref="K83:L83"/>
    <mergeCell ref="X83:Y83"/>
    <mergeCell ref="AM83:AN83"/>
    <mergeCell ref="K80:L80"/>
    <mergeCell ref="X80:Y80"/>
    <mergeCell ref="AM80:AN80"/>
    <mergeCell ref="K81:L81"/>
    <mergeCell ref="X81:Y81"/>
    <mergeCell ref="AM81:AN81"/>
    <mergeCell ref="K78:L78"/>
    <mergeCell ref="X78:Y78"/>
    <mergeCell ref="AM78:AN78"/>
    <mergeCell ref="K79:L79"/>
    <mergeCell ref="X79:Y79"/>
    <mergeCell ref="AM79:AN79"/>
    <mergeCell ref="K76:L76"/>
    <mergeCell ref="X76:Y76"/>
    <mergeCell ref="AM76:AN76"/>
    <mergeCell ref="K77:L77"/>
    <mergeCell ref="X77:Y77"/>
    <mergeCell ref="AM77:AN77"/>
    <mergeCell ref="K74:L74"/>
    <mergeCell ref="X74:Y74"/>
    <mergeCell ref="AM74:AN74"/>
    <mergeCell ref="K75:L75"/>
    <mergeCell ref="X75:Y75"/>
    <mergeCell ref="AM75:AN75"/>
    <mergeCell ref="K72:L72"/>
    <mergeCell ref="X72:Y72"/>
    <mergeCell ref="AM72:AN72"/>
    <mergeCell ref="K73:L73"/>
    <mergeCell ref="X73:Y73"/>
    <mergeCell ref="AM73:AN73"/>
    <mergeCell ref="K70:L70"/>
    <mergeCell ref="X70:Y70"/>
    <mergeCell ref="AM70:AN70"/>
    <mergeCell ref="K71:L71"/>
    <mergeCell ref="X71:Y71"/>
    <mergeCell ref="AM71:AN71"/>
    <mergeCell ref="K68:L68"/>
    <mergeCell ref="X68:Y68"/>
    <mergeCell ref="AM68:AN68"/>
    <mergeCell ref="K69:L69"/>
    <mergeCell ref="X69:Y69"/>
    <mergeCell ref="AM69:AN69"/>
    <mergeCell ref="K66:L66"/>
    <mergeCell ref="X66:Y66"/>
    <mergeCell ref="AM66:AN66"/>
    <mergeCell ref="K67:L67"/>
    <mergeCell ref="X67:Y67"/>
    <mergeCell ref="AM67:AN67"/>
    <mergeCell ref="K64:L64"/>
    <mergeCell ref="X64:Y64"/>
    <mergeCell ref="AM64:AN64"/>
    <mergeCell ref="K65:L65"/>
    <mergeCell ref="X65:Y65"/>
    <mergeCell ref="AM65:AN65"/>
    <mergeCell ref="K62:L62"/>
    <mergeCell ref="X62:Y62"/>
    <mergeCell ref="AM62:AN62"/>
    <mergeCell ref="K63:L63"/>
    <mergeCell ref="X63:Y63"/>
    <mergeCell ref="AM63:AN63"/>
    <mergeCell ref="K60:L60"/>
    <mergeCell ref="X60:Y60"/>
    <mergeCell ref="AM60:AN60"/>
    <mergeCell ref="K61:L61"/>
    <mergeCell ref="X61:Y61"/>
    <mergeCell ref="AM61:AN61"/>
    <mergeCell ref="K58:L58"/>
    <mergeCell ref="X58:Y58"/>
    <mergeCell ref="AM58:AN58"/>
    <mergeCell ref="K59:L59"/>
    <mergeCell ref="X59:Y59"/>
    <mergeCell ref="AM59:AN59"/>
    <mergeCell ref="K56:L56"/>
    <mergeCell ref="X56:Y56"/>
    <mergeCell ref="AM56:AN56"/>
    <mergeCell ref="K57:L57"/>
    <mergeCell ref="X57:Y57"/>
    <mergeCell ref="AM57:AN57"/>
    <mergeCell ref="K54:L54"/>
    <mergeCell ref="X54:Y54"/>
    <mergeCell ref="AM54:AN54"/>
    <mergeCell ref="K55:L55"/>
    <mergeCell ref="X55:Y55"/>
    <mergeCell ref="AM55:AN55"/>
    <mergeCell ref="K52:L52"/>
    <mergeCell ref="X52:Y52"/>
    <mergeCell ref="AM52:AN52"/>
    <mergeCell ref="K53:L53"/>
    <mergeCell ref="X53:Y53"/>
    <mergeCell ref="AM53:AN53"/>
    <mergeCell ref="K50:L50"/>
    <mergeCell ref="X50:Y50"/>
    <mergeCell ref="AM50:AN50"/>
    <mergeCell ref="K51:L51"/>
    <mergeCell ref="X51:Y51"/>
    <mergeCell ref="AM51:AN51"/>
    <mergeCell ref="K48:L48"/>
    <mergeCell ref="X48:Y48"/>
    <mergeCell ref="AM48:AN48"/>
    <mergeCell ref="K49:L49"/>
    <mergeCell ref="X49:Y49"/>
    <mergeCell ref="AM49:AN49"/>
    <mergeCell ref="K46:L46"/>
    <mergeCell ref="X46:Y46"/>
    <mergeCell ref="AM46:AN46"/>
    <mergeCell ref="K47:L47"/>
    <mergeCell ref="X47:Y47"/>
    <mergeCell ref="AM47:AN47"/>
    <mergeCell ref="K44:L44"/>
    <mergeCell ref="X44:Y44"/>
    <mergeCell ref="AM44:AN44"/>
    <mergeCell ref="K45:L45"/>
    <mergeCell ref="X45:Y45"/>
    <mergeCell ref="AM45:AN45"/>
    <mergeCell ref="K42:L42"/>
    <mergeCell ref="X42:Y42"/>
    <mergeCell ref="AM42:AN42"/>
    <mergeCell ref="K43:L43"/>
    <mergeCell ref="X43:Y43"/>
    <mergeCell ref="AM43:AN43"/>
    <mergeCell ref="K40:L40"/>
    <mergeCell ref="X40:Y40"/>
    <mergeCell ref="AM40:AN40"/>
    <mergeCell ref="K41:L41"/>
    <mergeCell ref="X41:Y41"/>
    <mergeCell ref="AM41:AN41"/>
    <mergeCell ref="K38:L38"/>
    <mergeCell ref="X38:Y38"/>
    <mergeCell ref="AM38:AN38"/>
    <mergeCell ref="K39:L39"/>
    <mergeCell ref="X39:Y39"/>
    <mergeCell ref="AM39:AN39"/>
    <mergeCell ref="K36:L36"/>
    <mergeCell ref="X36:Y36"/>
    <mergeCell ref="AM36:AN36"/>
    <mergeCell ref="K37:L37"/>
    <mergeCell ref="X37:Y37"/>
    <mergeCell ref="AM37:AN37"/>
    <mergeCell ref="K34:L34"/>
    <mergeCell ref="X34:Y34"/>
    <mergeCell ref="AM34:AN34"/>
    <mergeCell ref="K35:L35"/>
    <mergeCell ref="X35:Y35"/>
    <mergeCell ref="AM35:AN35"/>
    <mergeCell ref="K32:L32"/>
    <mergeCell ref="X32:Y32"/>
    <mergeCell ref="AM32:AN32"/>
    <mergeCell ref="K33:L33"/>
    <mergeCell ref="X33:Y33"/>
    <mergeCell ref="AM33:AN33"/>
    <mergeCell ref="K30:L30"/>
    <mergeCell ref="X30:Y30"/>
    <mergeCell ref="AM30:AN30"/>
    <mergeCell ref="K31:L31"/>
    <mergeCell ref="X31:Y31"/>
    <mergeCell ref="AM31:AN31"/>
    <mergeCell ref="K28:L28"/>
    <mergeCell ref="X28:Y28"/>
    <mergeCell ref="AM28:AN28"/>
    <mergeCell ref="K29:L29"/>
    <mergeCell ref="X29:Y29"/>
    <mergeCell ref="AM29:AN29"/>
    <mergeCell ref="K26:L26"/>
    <mergeCell ref="X26:Y26"/>
    <mergeCell ref="AM26:AN26"/>
    <mergeCell ref="K27:L27"/>
    <mergeCell ref="X27:Y27"/>
    <mergeCell ref="AM27:AN27"/>
    <mergeCell ref="K24:L24"/>
    <mergeCell ref="X24:Y24"/>
    <mergeCell ref="AM24:AN24"/>
    <mergeCell ref="K25:L25"/>
    <mergeCell ref="X25:Y25"/>
    <mergeCell ref="AM25:AN25"/>
    <mergeCell ref="AM21:AN21"/>
    <mergeCell ref="K22:L22"/>
    <mergeCell ref="X22:Y22"/>
    <mergeCell ref="AM22:AN22"/>
    <mergeCell ref="K23:L23"/>
    <mergeCell ref="X23:Y23"/>
    <mergeCell ref="AM23:AN23"/>
    <mergeCell ref="C19:H90"/>
    <mergeCell ref="K19:L19"/>
    <mergeCell ref="X19:Y19"/>
    <mergeCell ref="AG19:AL97"/>
    <mergeCell ref="AM19:AN19"/>
    <mergeCell ref="K20:L20"/>
    <mergeCell ref="X20:Y20"/>
    <mergeCell ref="AM20:AN20"/>
    <mergeCell ref="K21:L21"/>
    <mergeCell ref="X21:Y21"/>
    <mergeCell ref="K18:L18"/>
    <mergeCell ref="Q18:U18"/>
    <mergeCell ref="X18:Y18"/>
    <mergeCell ref="Z18:AD18"/>
    <mergeCell ref="AM18:AN18"/>
    <mergeCell ref="AO18:AS18"/>
    <mergeCell ref="B14:O14"/>
    <mergeCell ref="Q14:AD14"/>
    <mergeCell ref="AF14:AS14"/>
    <mergeCell ref="B16:O16"/>
    <mergeCell ref="Q16:AD16"/>
    <mergeCell ref="AF16:AS16"/>
  </mergeCells>
  <pageMargins left="0.7" right="0.7" top="0.75" bottom="0.75" header="0.3" footer="0.3"/>
  <pageSetup paperSize="9" scale="5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E9B0D38-EA47-4213-88D7-CA21E2523DB4}">
          <x14:formula1>
            <xm:f>'Features Data'!$R$2:$R$17</xm:f>
          </x14:formula1>
          <xm:sqref>B14:O14</xm:sqref>
        </x14:dataValidation>
        <x14:dataValidation type="list" allowBlank="1" showInputMessage="1" showErrorMessage="1" xr:uid="{93EFB8A3-7223-41EC-A66B-7DC3457A3A7B}">
          <x14:formula1>
            <xm:f>OFFSET('Features Data'!$W$3,0,0,'Features Data'!$W$24)</xm:f>
          </x14:formula1>
          <xm:sqref>B16:O16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B74CE-D3A3-463B-9FC5-0C62706067F3}">
  <sheetPr>
    <pageSetUpPr fitToPage="1"/>
  </sheetPr>
  <dimension ref="A1:R52"/>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7"/>
    <row r="2" spans="1:17"/>
    <row r="3" spans="1:17"/>
    <row r="4" spans="1:17"/>
    <row r="5" spans="1:17"/>
    <row r="6" spans="1:17"/>
    <row r="7" spans="1:17"/>
    <row r="8" spans="1:17"/>
    <row r="9" spans="1:17"/>
    <row r="10" spans="1:17"/>
    <row r="11" spans="1:17" ht="25.5">
      <c r="A11" s="181" t="s">
        <v>1742</v>
      </c>
      <c r="B11" s="181"/>
      <c r="C11" s="181"/>
      <c r="D11" s="181"/>
      <c r="E11" s="182" t="s">
        <v>37</v>
      </c>
      <c r="F11" s="182" t="s">
        <v>167</v>
      </c>
      <c r="G11" s="182" t="s">
        <v>38</v>
      </c>
      <c r="H11" s="182" t="s">
        <v>167</v>
      </c>
      <c r="I11" s="182" t="s">
        <v>1743</v>
      </c>
      <c r="J11" s="182" t="s">
        <v>1744</v>
      </c>
      <c r="K11" s="182" t="s">
        <v>61</v>
      </c>
      <c r="L11" s="183">
        <v>0</v>
      </c>
      <c r="M11" s="182">
        <v>100</v>
      </c>
      <c r="N11" s="184">
        <v>200</v>
      </c>
    </row>
    <row r="12" spans="1:17"/>
    <row r="13" spans="1:17" ht="18.75" customHeight="1">
      <c r="A13" s="185"/>
      <c r="B13" s="186" t="s">
        <v>1745</v>
      </c>
      <c r="C13" s="187"/>
      <c r="D13" s="187"/>
      <c r="E13" s="188">
        <f>SUM('Wellbeing Acorn Type'!$E$14:$E$18)</f>
        <v>17655</v>
      </c>
      <c r="F13" s="189">
        <f>IF($E$19&lt;&gt;0,E13/$E$19,0)</f>
        <v>0.34370984698049295</v>
      </c>
      <c r="G13" s="188">
        <f>SUM('Wellbeing Acorn Type'!$G$14:$G$18)</f>
        <v>93204</v>
      </c>
      <c r="H13" s="189">
        <f>IF($G$19=0,0,G13/$G$19)</f>
        <v>0.25529257409877648</v>
      </c>
      <c r="I13" s="189">
        <f>IF(G13&gt;0,E13/G13,0)</f>
        <v>0.18942320072099911</v>
      </c>
      <c r="J13" s="190">
        <f>IF(AND((SQRT((H13*(1-H13))/$E$19))&gt;0, $E$19&gt;0),(F13-H13)/(SQRT((H13*(1-H13))/$E$19)),0)</f>
        <v>45.95820477090308</v>
      </c>
      <c r="K13" s="191">
        <f>IF(AND(I13&gt;0,$I$19&gt;0),F13/H13*100,0)</f>
        <v>134.63370338672937</v>
      </c>
      <c r="L13" s="161"/>
      <c r="M13" s="161"/>
      <c r="N13" s="161"/>
    </row>
    <row r="14" spans="1:17" ht="18.75" customHeight="1">
      <c r="B14" s="186" t="s">
        <v>1746</v>
      </c>
      <c r="C14" s="192"/>
      <c r="D14" s="176"/>
      <c r="E14" s="188">
        <f>SUM('Wellbeing Acorn Type'!$E$21:$E$28)</f>
        <v>12253</v>
      </c>
      <c r="F14" s="189">
        <f>IF($E$19&lt;&gt;0,E14/$E$19,0)</f>
        <v>0.23854300510065024</v>
      </c>
      <c r="G14" s="188">
        <f>SUM('Wellbeing Acorn Type'!$G$21:$G$28)</f>
        <v>59280</v>
      </c>
      <c r="H14" s="189">
        <f>IF($G$19=0,0,G14/$G$19)</f>
        <v>0.16237225647585371</v>
      </c>
      <c r="I14" s="189">
        <f t="shared" ref="I14:I19" si="0">IF(G14&gt;0,E14/G14,0)</f>
        <v>0.20669703103913631</v>
      </c>
      <c r="J14" s="190">
        <f>IF(AND((SQRT((H14*(1-H14))/$E$19))&gt;0, $E$19&gt;0),(F14-H14)/(SQRT((H14*(1-H14))/$E$19)),0)</f>
        <v>46.810648520267819</v>
      </c>
      <c r="K14" s="191">
        <f>IF(AND(I14&gt;0,$I$19&gt;0),F14/H14*100,0)</f>
        <v>146.91118438458349</v>
      </c>
      <c r="L14" s="161"/>
      <c r="M14" s="161"/>
      <c r="N14" s="161"/>
      <c r="Q14" s="176"/>
    </row>
    <row r="15" spans="1:17" ht="18.75" customHeight="1">
      <c r="B15" s="186" t="s">
        <v>1747</v>
      </c>
      <c r="C15" s="192"/>
      <c r="D15" s="176"/>
      <c r="E15" s="188">
        <f>SUM('Wellbeing Acorn Type'!$E$31:$E$35)</f>
        <v>12172</v>
      </c>
      <c r="F15" s="189">
        <f>IF($E$19&lt;&gt;0,E15/$E$19,0)</f>
        <v>0.23696608651637269</v>
      </c>
      <c r="G15" s="188">
        <f>SUM('Wellbeing Acorn Type'!$G$31:$G$35)</f>
        <v>94028</v>
      </c>
      <c r="H15" s="189">
        <f>IF($G$19=0,0,G15/$G$19)</f>
        <v>0.25754957037637605</v>
      </c>
      <c r="I15" s="189">
        <f t="shared" si="0"/>
        <v>0.12945080188879909</v>
      </c>
      <c r="J15" s="190">
        <f>IF(AND((SQRT((H15*(1-H15))/$E$19))&gt;0, $E$19&gt;0),(F15-H15)/(SQRT((H15*(1-H15))/$E$19)),0)</f>
        <v>-10.668235904835216</v>
      </c>
      <c r="K15" s="191">
        <f>IF(AND(I15&gt;0,$I$19&gt;0),F15/H15*100,0)</f>
        <v>92.007952554561356</v>
      </c>
      <c r="L15" s="161"/>
      <c r="M15" s="161"/>
      <c r="N15" s="161"/>
      <c r="Q15" s="176"/>
    </row>
    <row r="16" spans="1:17" ht="18.75" customHeight="1">
      <c r="B16" s="186" t="s">
        <v>1748</v>
      </c>
      <c r="C16" s="192"/>
      <c r="D16" s="176"/>
      <c r="E16" s="188">
        <f>SUM('Wellbeing Acorn Type'!$E$38:$E$44)</f>
        <v>9107</v>
      </c>
      <c r="F16" s="189">
        <f>IF($E$19&lt;&gt;0,E16/$E$19,0)</f>
        <v>0.17729626601253748</v>
      </c>
      <c r="G16" s="188">
        <f>SUM('Wellbeing Acorn Type'!$G$38:$G$44)</f>
        <v>117407</v>
      </c>
      <c r="H16" s="189">
        <f>IF($G$19=0,0,G16/$G$19)</f>
        <v>0.32158636160695941</v>
      </c>
      <c r="I16" s="189">
        <f t="shared" si="0"/>
        <v>7.7567777049068629E-2</v>
      </c>
      <c r="J16" s="190">
        <f>IF(AND((SQRT((H16*(1-H16))/$E$19))&gt;0, $E$19&gt;0),(F16-H16)/(SQRT((H16*(1-H16))/$E$19)),0)</f>
        <v>-70.012937370938431</v>
      </c>
      <c r="K16" s="191">
        <f>IF(AND(I16&gt;0,$I$19&gt;0),F16/H16*100,0)</f>
        <v>55.131773974055442</v>
      </c>
      <c r="L16" s="161"/>
      <c r="M16" s="161"/>
      <c r="N16" s="161"/>
      <c r="Q16" s="176"/>
    </row>
    <row r="17" spans="1:17" ht="18.75" customHeight="1">
      <c r="B17" s="193" t="s">
        <v>1749</v>
      </c>
      <c r="C17" s="192"/>
      <c r="D17" s="176"/>
      <c r="E17" s="188">
        <f>SUM('Wellbeing Acorn Type'!$E$47:$E$48)</f>
        <v>179</v>
      </c>
      <c r="F17" s="189">
        <f>IF($E$19&lt;&gt;0,E17/$E$19,0)</f>
        <v>3.4847953899466572E-3</v>
      </c>
      <c r="G17" s="188">
        <f>SUM('Wellbeing Acorn Type'!$G$47:$G$48)</f>
        <v>1168</v>
      </c>
      <c r="H17" s="189">
        <f>IF($G$19=0,0,G17/$G$19)</f>
        <v>3.1992374420343646E-3</v>
      </c>
      <c r="I17" s="189">
        <f t="shared" si="0"/>
        <v>0.15325342465753425</v>
      </c>
      <c r="J17" s="190">
        <f>IF(AND((SQRT((H17*(1-H17))/$E$19))&gt;0, $E$19&gt;0),(F17-H17)/(SQRT((H17*(1-H17))/$E$19)),0)</f>
        <v>1.1460530158627005</v>
      </c>
      <c r="K17" s="191">
        <f>IF(AND(I17&gt;0,$I$19&gt;0),F17/H17*100,0)</f>
        <v>108.92581288779581</v>
      </c>
      <c r="L17" s="161"/>
      <c r="M17" s="161"/>
      <c r="N17" s="161"/>
      <c r="Q17" s="176"/>
    </row>
    <row r="18" spans="1:17">
      <c r="B18" s="161"/>
      <c r="C18" s="192"/>
      <c r="D18" s="176"/>
      <c r="E18" s="194"/>
      <c r="F18" s="195"/>
      <c r="G18" s="194"/>
      <c r="H18" s="195"/>
      <c r="I18" s="189"/>
      <c r="J18" s="190"/>
      <c r="K18" s="191"/>
      <c r="L18" s="161"/>
      <c r="M18" s="161"/>
      <c r="N18" s="161"/>
      <c r="Q18" s="176"/>
    </row>
    <row r="19" spans="1:17">
      <c r="B19" s="161"/>
      <c r="C19" s="176"/>
      <c r="D19" s="196" t="s">
        <v>1750</v>
      </c>
      <c r="E19" s="197">
        <f>SUM(E13:E18)</f>
        <v>51366</v>
      </c>
      <c r="F19" s="198"/>
      <c r="G19" s="197">
        <f>SUM(G13:G18)</f>
        <v>365087</v>
      </c>
      <c r="H19" s="199"/>
      <c r="I19" s="200">
        <f t="shared" si="0"/>
        <v>0.14069523154754893</v>
      </c>
      <c r="J19" s="161"/>
      <c r="K19" s="161"/>
      <c r="L19" s="161"/>
      <c r="M19" s="161"/>
      <c r="N19" s="161"/>
    </row>
    <row r="20" spans="1:17"/>
    <row r="21" spans="1:17"/>
    <row r="22" spans="1:17"/>
    <row r="23" spans="1:17" ht="15" customHeight="1">
      <c r="A23" s="38" t="b">
        <v>1</v>
      </c>
      <c r="B23" s="38"/>
      <c r="C23" s="38"/>
      <c r="D23" s="38"/>
    </row>
    <row r="24" spans="1:17" ht="15" customHeight="1">
      <c r="A24" s="38" t="s">
        <v>1751</v>
      </c>
      <c r="B24" s="39">
        <f>F13</f>
        <v>0.34370984698049295</v>
      </c>
      <c r="C24" s="38">
        <f>IF($A$23,D24,"")</f>
        <v>0.25529257409877648</v>
      </c>
      <c r="D24" s="39">
        <f>H13</f>
        <v>0.25529257409877648</v>
      </c>
    </row>
    <row r="25" spans="1:17" ht="15" customHeight="1">
      <c r="A25" s="38" t="s">
        <v>1752</v>
      </c>
      <c r="B25" s="39">
        <f>F14</f>
        <v>0.23854300510065024</v>
      </c>
      <c r="C25" s="38">
        <f>IF($A$23,D25,"")</f>
        <v>0.16237225647585371</v>
      </c>
      <c r="D25" s="39">
        <f>H14</f>
        <v>0.16237225647585371</v>
      </c>
    </row>
    <row r="26" spans="1:17" ht="15" customHeight="1">
      <c r="A26" s="38" t="s">
        <v>1753</v>
      </c>
      <c r="B26" s="39">
        <f>F15</f>
        <v>0.23696608651637269</v>
      </c>
      <c r="C26" s="38">
        <f>IF($A$23,D26,"")</f>
        <v>0.25754957037637605</v>
      </c>
      <c r="D26" s="39">
        <f>H15</f>
        <v>0.25754957037637605</v>
      </c>
    </row>
    <row r="27" spans="1:17" ht="15" customHeight="1">
      <c r="A27" s="38" t="s">
        <v>1754</v>
      </c>
      <c r="B27" s="39">
        <f>F16</f>
        <v>0.17729626601253748</v>
      </c>
      <c r="C27" s="38">
        <f>IF($A$23,D27,"")</f>
        <v>0.32158636160695941</v>
      </c>
      <c r="D27" s="39">
        <f>H16</f>
        <v>0.32158636160695941</v>
      </c>
    </row>
    <row r="28" spans="1:17" ht="15" customHeight="1"/>
    <row r="29" spans="1:17" ht="15" customHeight="1"/>
    <row r="30" spans="1:17" ht="15" customHeight="1"/>
    <row r="31" spans="1:17" ht="15" customHeight="1"/>
    <row r="32" spans="1: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4:14" ht="15" customHeight="1"/>
    <row r="50" spans="14:14" ht="15" customHeight="1">
      <c r="N50"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1" spans="14:14" ht="15" customHeight="1"/>
    <row r="52" spans="14:14" ht="15" customHeight="1"/>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ltText="Show Base %">
                <anchor moveWithCells="1">
                  <from>
                    <xdr:col>12</xdr:col>
                    <xdr:colOff>28575</xdr:colOff>
                    <xdr:row>21</xdr:row>
                    <xdr:rowOff>19050</xdr:rowOff>
                  </from>
                  <to>
                    <xdr:col>13</xdr:col>
                    <xdr:colOff>285750</xdr:colOff>
                    <xdr:row>21</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Home</vt:lpstr>
      <vt:lpstr>What is Wellbeing Acorn</vt:lpstr>
      <vt:lpstr>Overview</vt:lpstr>
      <vt:lpstr>Data - Overview</vt:lpstr>
      <vt:lpstr>Data - Knowledge</vt:lpstr>
      <vt:lpstr>Knowledge - Percentages</vt:lpstr>
      <vt:lpstr>Customer View Chart</vt:lpstr>
      <vt:lpstr>Profile Features</vt:lpstr>
      <vt:lpstr>Wellbeing Acorn Group</vt:lpstr>
      <vt:lpstr>Wellbeing Acorn Type</vt:lpstr>
      <vt:lpstr>Type Sorted</vt:lpstr>
      <vt:lpstr>Version control</vt:lpstr>
      <vt:lpstr>Features Data</vt:lpstr>
      <vt:lpstr>Input Sheet</vt:lpstr>
      <vt:lpstr>BASE_PROFILE_DESC</vt:lpstr>
      <vt:lpstr>BASE_PROFILE_RESULT_COUNT</vt:lpstr>
      <vt:lpstr>KM_PCT</vt:lpstr>
      <vt:lpstr>'Customer View Chart'!Print_Area</vt:lpstr>
      <vt:lpstr>Home!Print_Area</vt:lpstr>
      <vt:lpstr>Overview!Print_Area</vt:lpstr>
      <vt:lpstr>'Profile Features'!Print_Area</vt:lpstr>
      <vt:lpstr>'Type Sorted'!Print_Area</vt:lpstr>
      <vt:lpstr>'Wellbeing Acorn Group'!Print_Area</vt:lpstr>
      <vt:lpstr>'Wellbeing Acorn Type'!Print_Area</vt:lpstr>
      <vt:lpstr>'What is Wellbeing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2023-04-05T13:32:55Z</dcterms:created>
  <dcterms:modified xsi:type="dcterms:W3CDTF">2023-04-05T13:33:03Z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2023-04-05T13:32:56Z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9f4ad9b3-645a-42a1-a79f-5696cde4a411</vt:lpwstr>
  </property>
  <property fmtid="{D5CDD505-2E9C-101B-9397-08002B2CF9AE}" pid="8" name="MSIP_Label_768904da-5dbb-4716-9521-7a682c6e8720_ContentBits">
    <vt:lpwstr>2</vt:lpwstr>
  </property>
</Properties>
</file>